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chsP\Documents\Python-dev\forecasty-lab\BASF_Metals\raw_data\"/>
    </mc:Choice>
  </mc:AlternateContent>
  <xr:revisionPtr revIDLastSave="0" documentId="13_ncr:1_{FB0E0F81-7EEB-48C8-B71A-2C0082D49009}" xr6:coauthVersionLast="47" xr6:coauthVersionMax="47" xr10:uidLastSave="{00000000-0000-0000-0000-000000000000}"/>
  <bookViews>
    <workbookView xWindow="-120" yWindow="-120" windowWidth="29040" windowHeight="15840" tabRatio="704" activeTab="2" xr2:uid="{4EC0C0E6-BD9E-4F8C-AADB-9602FBE4D949}"/>
  </bookViews>
  <sheets>
    <sheet name="Tasks" sheetId="19" r:id="rId1"/>
    <sheet name="Data Dictionary" sheetId="100" r:id="rId2"/>
    <sheet name="Compiled Dataset" sheetId="18" r:id="rId3"/>
    <sheet name="Palladium_spot_price" sheetId="85" r:id="rId4"/>
    <sheet name="Platinum_spot_price" sheetId="91" r:id="rId5"/>
    <sheet name="Rhodium_spot_price" sheetId="101" r:id="rId6"/>
    <sheet name="Coal Australia" sheetId="1" r:id="rId7"/>
    <sheet name="Russian Ruble" sheetId="3" r:id="rId8"/>
    <sheet name="GDP Germany" sheetId="4" r:id="rId9"/>
    <sheet name="GDP US" sheetId="9" r:id="rId10"/>
    <sheet name="WTI" sheetId="5" r:id="rId11"/>
    <sheet name="Brent" sheetId="7" r:id="rId12"/>
    <sheet name="EURO EXC RATE" sheetId="6" r:id="rId13"/>
    <sheet name="Baltic Dry Index" sheetId="2" r:id="rId14"/>
    <sheet name="EXR_CNY_USD" sheetId="8" r:id="rId15"/>
    <sheet name="NATURAL GAS" sheetId="10" r:id="rId16"/>
    <sheet name="GDP EU28" sheetId="22" r:id="rId17"/>
    <sheet name="GDP CNY" sheetId="27" r:id="rId18"/>
    <sheet name="VIX" sheetId="31" r:id="rId19"/>
    <sheet name="CLI_US" sheetId="32" r:id="rId20"/>
    <sheet name="CLI_CHN" sheetId="33" r:id="rId21"/>
    <sheet name="CLI_EURO" sheetId="34" r:id="rId22"/>
    <sheet name="CPILFESL" sheetId="35" r:id="rId23"/>
    <sheet name="PET.RWTC.M" sheetId="36" r:id="rId24"/>
    <sheet name="PCOPPUSDM" sheetId="39" r:id="rId25"/>
    <sheet name="PALLFNFINDEXQ" sheetId="40" r:id="rId26"/>
    <sheet name="DEXSFUS" sheetId="41" r:id="rId27"/>
    <sheet name="PNICKUSDM" sheetId="43" r:id="rId28"/>
    <sheet name="WPU1011" sheetId="44" r:id="rId29"/>
    <sheet name="PCU3399103399101" sheetId="45" r:id="rId30"/>
    <sheet name="TSIFRGHTC" sheetId="46" r:id="rId31"/>
    <sheet name="SP500" sheetId="47" r:id="rId32"/>
    <sheet name="PPICMM" sheetId="48" r:id="rId33"/>
    <sheet name="IPB50001N" sheetId="49" r:id="rId34"/>
    <sheet name="A31ATI" sheetId="50" r:id="rId35"/>
    <sheet name="A31ANO" sheetId="51" r:id="rId36"/>
    <sheet name="IPG21223S" sheetId="52" r:id="rId37"/>
    <sheet name="PIORECRUSDM" sheetId="53" r:id="rId38"/>
    <sheet name="GVZCLS" sheetId="54" r:id="rId39"/>
    <sheet name="VXSLVCLS" sheetId="55" r:id="rId40"/>
    <sheet name="PNRGINDEXM" sheetId="56" r:id="rId41"/>
    <sheet name="Nikkei225" sheetId="59" r:id="rId42"/>
    <sheet name="EXJPUS" sheetId="60" r:id="rId43"/>
    <sheet name="PCU33613361" sheetId="61" r:id="rId44"/>
    <sheet name="TOTALSA" sheetId="62" r:id="rId45"/>
    <sheet name="ZAFCPIALLMINMEI" sheetId="63" r:id="rId46"/>
    <sheet name="LCULMN01ZAQ661S" sheetId="64" r:id="rId47"/>
    <sheet name="NGDPRSAXDCZAQ" sheetId="66" r:id="rId48"/>
    <sheet name="IP7110" sheetId="67" r:id="rId49"/>
    <sheet name="WPS061" sheetId="68" r:id="rId50"/>
    <sheet name="M.W00.PCOBA.USD" sheetId="69" r:id="rId51"/>
    <sheet name="BSCICP03O9M665S" sheetId="72" r:id="rId52"/>
    <sheet name="LOLITOAAOECDE" sheetId="75" r:id="rId53"/>
    <sheet name="GS10" sheetId="76" r:id="rId54"/>
    <sheet name="GS5" sheetId="77" r:id="rId55"/>
    <sheet name="GS30" sheetId="78" r:id="rId56"/>
    <sheet name="DAX" sheetId="79" r:id="rId57"/>
    <sheet name="SMI" sheetId="80" r:id="rId58"/>
    <sheet name="NASDAQCOM" sheetId="81" r:id="rId59"/>
    <sheet name="FTSE100" sheetId="82" r:id="rId60"/>
    <sheet name="M.W00.PGOLD.USD" sheetId="83" r:id="rId61"/>
    <sheet name="M.W00.PSILVER.USD" sheetId="84" r:id="rId62"/>
    <sheet name="WPU10170502" sheetId="86" r:id="rId63"/>
    <sheet name="CIVPART" sheetId="87" r:id="rId64"/>
    <sheet name="Expected_change_in_Inflation" sheetId="96" r:id="rId65"/>
    <sheet name="FEDfunds" sheetId="88" r:id="rId66"/>
    <sheet name="Vehicles_miles_traveled" sheetId="89" r:id="rId67"/>
    <sheet name="New_car_dealer" sheetId="90" r:id="rId68"/>
    <sheet name="Platinum_open_interest" sheetId="102" r:id="rId69"/>
    <sheet name="Palladium_open_interest" sheetId="103" r:id="rId70"/>
    <sheet name="Equities" sheetId="108" r:id="rId71"/>
    <sheet name="Income_equities" sheetId="109" r:id="rId72"/>
    <sheet name="PGM_equities" sheetId="110" r:id="rId73"/>
    <sheet name="Platinum_total_demand" sheetId="111" r:id="rId74"/>
    <sheet name="Palladium_total_demand" sheetId="112" r:id="rId75"/>
    <sheet name="Rhodium_total_demand" sheetId="113" r:id="rId76"/>
    <sheet name="Platinum_total_supply" sheetId="114" r:id="rId77"/>
    <sheet name="Palladium_total_supply" sheetId="115" r:id="rId78"/>
    <sheet name="Rhodium_total_supply" sheetId="116" r:id="rId79"/>
    <sheet name="Platinum_market_balance" sheetId="117" r:id="rId80"/>
    <sheet name="Palladium_market_balance" sheetId="118" r:id="rId81"/>
    <sheet name="Rhodium_market_balance" sheetId="119" r:id="rId82"/>
    <sheet name="CFTCs" sheetId="120" r:id="rId83"/>
    <sheet name="Open_interest" sheetId="121" r:id="rId84"/>
    <sheet name="ETF_holdings" sheetId="122" r:id="rId85"/>
    <sheet name="Platinum_RSI" sheetId="124" r:id="rId86"/>
    <sheet name="Palladium_RSI" sheetId="125" r:id="rId87"/>
    <sheet name="Car_production" sheetId="126" r:id="rId88"/>
    <sheet name="Car_production_index" sheetId="127" r:id="rId89"/>
  </sheets>
  <definedNames>
    <definedName name="_xlnm._FilterDatabase" localSheetId="13" hidden="1">'Baltic Dry Index'!$A$1:$B$269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63" i="18" l="1"/>
  <c r="E264" i="18"/>
  <c r="N3" i="18"/>
  <c r="O3" i="18"/>
  <c r="P3" i="18"/>
  <c r="N4" i="18"/>
  <c r="O4" i="18"/>
  <c r="P4" i="18"/>
  <c r="N5" i="18"/>
  <c r="O5" i="18"/>
  <c r="P5" i="18"/>
  <c r="N6" i="18"/>
  <c r="O6" i="18"/>
  <c r="P6" i="18"/>
  <c r="N7" i="18"/>
  <c r="O7" i="18"/>
  <c r="P7" i="18"/>
  <c r="N8" i="18"/>
  <c r="O8" i="18"/>
  <c r="P8" i="18"/>
  <c r="N9" i="18"/>
  <c r="O9" i="18"/>
  <c r="P9" i="18"/>
  <c r="N10" i="18"/>
  <c r="O10" i="18"/>
  <c r="P10" i="18"/>
  <c r="N11" i="18"/>
  <c r="O11" i="18"/>
  <c r="P11" i="18"/>
  <c r="N12" i="18"/>
  <c r="O12" i="18"/>
  <c r="P12" i="18"/>
  <c r="N13" i="18"/>
  <c r="O13" i="18"/>
  <c r="P13" i="18"/>
  <c r="N14" i="18"/>
  <c r="O14" i="18"/>
  <c r="P14" i="18"/>
  <c r="N15" i="18"/>
  <c r="O15" i="18"/>
  <c r="P15" i="18"/>
  <c r="N16" i="18"/>
  <c r="O16" i="18"/>
  <c r="P16" i="18"/>
  <c r="N17" i="18"/>
  <c r="O17" i="18"/>
  <c r="P17" i="18"/>
  <c r="N18" i="18"/>
  <c r="O18" i="18"/>
  <c r="P18" i="18"/>
  <c r="N19" i="18"/>
  <c r="O19" i="18"/>
  <c r="P19" i="18"/>
  <c r="N20" i="18"/>
  <c r="O20" i="18"/>
  <c r="P20" i="18"/>
  <c r="N21" i="18"/>
  <c r="O21" i="18"/>
  <c r="P21" i="18"/>
  <c r="N22" i="18"/>
  <c r="O22" i="18"/>
  <c r="P22" i="18"/>
  <c r="N23" i="18"/>
  <c r="O23" i="18"/>
  <c r="P23" i="18"/>
  <c r="N24" i="18"/>
  <c r="O24" i="18"/>
  <c r="P24" i="18"/>
  <c r="N25" i="18"/>
  <c r="O25" i="18"/>
  <c r="P25" i="18"/>
  <c r="N26" i="18"/>
  <c r="O26" i="18"/>
  <c r="P26" i="18"/>
  <c r="N27" i="18"/>
  <c r="O27" i="18"/>
  <c r="P27" i="18"/>
  <c r="N28" i="18"/>
  <c r="O28" i="18"/>
  <c r="P28" i="18"/>
  <c r="N29" i="18"/>
  <c r="O29" i="18"/>
  <c r="P29" i="18"/>
  <c r="N30" i="18"/>
  <c r="O30" i="18"/>
  <c r="P30" i="18"/>
  <c r="N31" i="18"/>
  <c r="O31" i="18"/>
  <c r="P31" i="18"/>
  <c r="N32" i="18"/>
  <c r="O32" i="18"/>
  <c r="P32" i="18"/>
  <c r="N33" i="18"/>
  <c r="O33" i="18"/>
  <c r="P33" i="18"/>
  <c r="N34" i="18"/>
  <c r="O34" i="18"/>
  <c r="P34" i="18"/>
  <c r="N35" i="18"/>
  <c r="O35" i="18"/>
  <c r="P35" i="18"/>
  <c r="N36" i="18"/>
  <c r="O36" i="18"/>
  <c r="P36" i="18"/>
  <c r="N37" i="18"/>
  <c r="O37" i="18"/>
  <c r="P37" i="18"/>
  <c r="N38" i="18"/>
  <c r="O38" i="18"/>
  <c r="P38" i="18"/>
  <c r="N39" i="18"/>
  <c r="O39" i="18"/>
  <c r="P39" i="18"/>
  <c r="N40" i="18"/>
  <c r="O40" i="18"/>
  <c r="P40" i="18"/>
  <c r="N41" i="18"/>
  <c r="O41" i="18"/>
  <c r="P41" i="18"/>
  <c r="N42" i="18"/>
  <c r="O42" i="18"/>
  <c r="P42" i="18"/>
  <c r="N43" i="18"/>
  <c r="O43" i="18"/>
  <c r="P43" i="18"/>
  <c r="N44" i="18"/>
  <c r="O44" i="18"/>
  <c r="P44" i="18"/>
  <c r="N45" i="18"/>
  <c r="O45" i="18"/>
  <c r="P45" i="18"/>
  <c r="N46" i="18"/>
  <c r="O46" i="18"/>
  <c r="P46" i="18"/>
  <c r="N47" i="18"/>
  <c r="O47" i="18"/>
  <c r="P47" i="18"/>
  <c r="N48" i="18"/>
  <c r="O48" i="18"/>
  <c r="P48" i="18"/>
  <c r="N49" i="18"/>
  <c r="O49" i="18"/>
  <c r="P49" i="18"/>
  <c r="N50" i="18"/>
  <c r="O50" i="18"/>
  <c r="P50" i="18"/>
  <c r="N51" i="18"/>
  <c r="O51" i="18"/>
  <c r="P51" i="18"/>
  <c r="N52" i="18"/>
  <c r="O52" i="18"/>
  <c r="P52" i="18"/>
  <c r="N53" i="18"/>
  <c r="O53" i="18"/>
  <c r="P53" i="18"/>
  <c r="N54" i="18"/>
  <c r="O54" i="18"/>
  <c r="P54" i="18"/>
  <c r="N55" i="18"/>
  <c r="O55" i="18"/>
  <c r="P55" i="18"/>
  <c r="N56" i="18"/>
  <c r="O56" i="18"/>
  <c r="P56" i="18"/>
  <c r="N57" i="18"/>
  <c r="O57" i="18"/>
  <c r="P57" i="18"/>
  <c r="N58" i="18"/>
  <c r="O58" i="18"/>
  <c r="P58" i="18"/>
  <c r="N59" i="18"/>
  <c r="O59" i="18"/>
  <c r="P59" i="18"/>
  <c r="N60" i="18"/>
  <c r="O60" i="18"/>
  <c r="P60" i="18"/>
  <c r="N61" i="18"/>
  <c r="O61" i="18"/>
  <c r="P61" i="18"/>
  <c r="N62" i="18"/>
  <c r="O62" i="18"/>
  <c r="P62" i="18"/>
  <c r="N63" i="18"/>
  <c r="O63" i="18"/>
  <c r="P63" i="18"/>
  <c r="N64" i="18"/>
  <c r="O64" i="18"/>
  <c r="P64" i="18"/>
  <c r="N65" i="18"/>
  <c r="O65" i="18"/>
  <c r="P65" i="18"/>
  <c r="N66" i="18"/>
  <c r="O66" i="18"/>
  <c r="P66" i="18"/>
  <c r="N67" i="18"/>
  <c r="O67" i="18"/>
  <c r="P67" i="18"/>
  <c r="N68" i="18"/>
  <c r="O68" i="18"/>
  <c r="P68" i="18"/>
  <c r="N69" i="18"/>
  <c r="O69" i="18"/>
  <c r="P69" i="18"/>
  <c r="N70" i="18"/>
  <c r="O70" i="18"/>
  <c r="P70" i="18"/>
  <c r="N71" i="18"/>
  <c r="O71" i="18"/>
  <c r="P71" i="18"/>
  <c r="N72" i="18"/>
  <c r="O72" i="18"/>
  <c r="P72" i="18"/>
  <c r="N73" i="18"/>
  <c r="O73" i="18"/>
  <c r="P73" i="18"/>
  <c r="N74" i="18"/>
  <c r="O74" i="18"/>
  <c r="P74" i="18"/>
  <c r="N75" i="18"/>
  <c r="O75" i="18"/>
  <c r="P75" i="18"/>
  <c r="N76" i="18"/>
  <c r="O76" i="18"/>
  <c r="P76" i="18"/>
  <c r="N77" i="18"/>
  <c r="O77" i="18"/>
  <c r="P77" i="18"/>
  <c r="N78" i="18"/>
  <c r="O78" i="18"/>
  <c r="P78" i="18"/>
  <c r="N79" i="18"/>
  <c r="O79" i="18"/>
  <c r="P79" i="18"/>
  <c r="N80" i="18"/>
  <c r="O80" i="18"/>
  <c r="P80" i="18"/>
  <c r="N81" i="18"/>
  <c r="O81" i="18"/>
  <c r="P81" i="18"/>
  <c r="N82" i="18"/>
  <c r="O82" i="18"/>
  <c r="P82" i="18"/>
  <c r="N83" i="18"/>
  <c r="O83" i="18"/>
  <c r="P83" i="18"/>
  <c r="N84" i="18"/>
  <c r="O84" i="18"/>
  <c r="P84" i="18"/>
  <c r="N85" i="18"/>
  <c r="O85" i="18"/>
  <c r="P85" i="18"/>
  <c r="N86" i="18"/>
  <c r="O86" i="18"/>
  <c r="P86" i="18"/>
  <c r="N87" i="18"/>
  <c r="O87" i="18"/>
  <c r="P87" i="18"/>
  <c r="N88" i="18"/>
  <c r="O88" i="18"/>
  <c r="P88" i="18"/>
  <c r="N89" i="18"/>
  <c r="O89" i="18"/>
  <c r="P89" i="18"/>
  <c r="N90" i="18"/>
  <c r="O90" i="18"/>
  <c r="P90" i="18"/>
  <c r="N91" i="18"/>
  <c r="O91" i="18"/>
  <c r="P91" i="18"/>
  <c r="N92" i="18"/>
  <c r="O92" i="18"/>
  <c r="P92" i="18"/>
  <c r="N93" i="18"/>
  <c r="O93" i="18"/>
  <c r="P93" i="18"/>
  <c r="N94" i="18"/>
  <c r="O94" i="18"/>
  <c r="P94" i="18"/>
  <c r="N95" i="18"/>
  <c r="O95" i="18"/>
  <c r="P95" i="18"/>
  <c r="N96" i="18"/>
  <c r="O96" i="18"/>
  <c r="P96" i="18"/>
  <c r="N97" i="18"/>
  <c r="O97" i="18"/>
  <c r="P97" i="18"/>
  <c r="N98" i="18"/>
  <c r="O98" i="18"/>
  <c r="P98" i="18"/>
  <c r="N99" i="18"/>
  <c r="O99" i="18"/>
  <c r="P99" i="18"/>
  <c r="N100" i="18"/>
  <c r="O100" i="18"/>
  <c r="P100" i="18"/>
  <c r="N101" i="18"/>
  <c r="O101" i="18"/>
  <c r="P101" i="18"/>
  <c r="N102" i="18"/>
  <c r="O102" i="18"/>
  <c r="P102" i="18"/>
  <c r="N103" i="18"/>
  <c r="O103" i="18"/>
  <c r="P103" i="18"/>
  <c r="N104" i="18"/>
  <c r="O104" i="18"/>
  <c r="P104" i="18"/>
  <c r="N105" i="18"/>
  <c r="O105" i="18"/>
  <c r="P105" i="18"/>
  <c r="N106" i="18"/>
  <c r="O106" i="18"/>
  <c r="P106" i="18"/>
  <c r="N107" i="18"/>
  <c r="O107" i="18"/>
  <c r="P107" i="18"/>
  <c r="N108" i="18"/>
  <c r="O108" i="18"/>
  <c r="P108" i="18"/>
  <c r="N109" i="18"/>
  <c r="O109" i="18"/>
  <c r="P109" i="18"/>
  <c r="N110" i="18"/>
  <c r="O110" i="18"/>
  <c r="P110" i="18"/>
  <c r="N111" i="18"/>
  <c r="O111" i="18"/>
  <c r="P111" i="18"/>
  <c r="N112" i="18"/>
  <c r="O112" i="18"/>
  <c r="P112" i="18"/>
  <c r="N113" i="18"/>
  <c r="O113" i="18"/>
  <c r="P113" i="18"/>
  <c r="N114" i="18"/>
  <c r="O114" i="18"/>
  <c r="P114" i="18"/>
  <c r="N115" i="18"/>
  <c r="O115" i="18"/>
  <c r="P115" i="18"/>
  <c r="N116" i="18"/>
  <c r="O116" i="18"/>
  <c r="P116" i="18"/>
  <c r="N117" i="18"/>
  <c r="O117" i="18"/>
  <c r="P117" i="18"/>
  <c r="N118" i="18"/>
  <c r="O118" i="18"/>
  <c r="P118" i="18"/>
  <c r="N119" i="18"/>
  <c r="O119" i="18"/>
  <c r="P119" i="18"/>
  <c r="N120" i="18"/>
  <c r="O120" i="18"/>
  <c r="P120" i="18"/>
  <c r="N121" i="18"/>
  <c r="O121" i="18"/>
  <c r="P121" i="18"/>
  <c r="N122" i="18"/>
  <c r="O122" i="18"/>
  <c r="P122" i="18"/>
  <c r="N123" i="18"/>
  <c r="O123" i="18"/>
  <c r="P123" i="18"/>
  <c r="N124" i="18"/>
  <c r="O124" i="18"/>
  <c r="P124" i="18"/>
  <c r="N125" i="18"/>
  <c r="O125" i="18"/>
  <c r="P125" i="18"/>
  <c r="N126" i="18"/>
  <c r="O126" i="18"/>
  <c r="P126" i="18"/>
  <c r="N127" i="18"/>
  <c r="O127" i="18"/>
  <c r="P127" i="18"/>
  <c r="N128" i="18"/>
  <c r="O128" i="18"/>
  <c r="P128" i="18"/>
  <c r="N129" i="18"/>
  <c r="O129" i="18"/>
  <c r="P129" i="18"/>
  <c r="N130" i="18"/>
  <c r="O130" i="18"/>
  <c r="P130" i="18"/>
  <c r="N131" i="18"/>
  <c r="O131" i="18"/>
  <c r="P131" i="18"/>
  <c r="N132" i="18"/>
  <c r="O132" i="18"/>
  <c r="P132" i="18"/>
  <c r="N133" i="18"/>
  <c r="O133" i="18"/>
  <c r="P133" i="18"/>
  <c r="N134" i="18"/>
  <c r="O134" i="18"/>
  <c r="P134" i="18"/>
  <c r="N135" i="18"/>
  <c r="O135" i="18"/>
  <c r="P135" i="18"/>
  <c r="N136" i="18"/>
  <c r="O136" i="18"/>
  <c r="P136" i="18"/>
  <c r="N137" i="18"/>
  <c r="O137" i="18"/>
  <c r="P137" i="18"/>
  <c r="N138" i="18"/>
  <c r="O138" i="18"/>
  <c r="P138" i="18"/>
  <c r="N139" i="18"/>
  <c r="O139" i="18"/>
  <c r="P139" i="18"/>
  <c r="N140" i="18"/>
  <c r="O140" i="18"/>
  <c r="P140" i="18"/>
  <c r="N141" i="18"/>
  <c r="O141" i="18"/>
  <c r="P141" i="18"/>
  <c r="N142" i="18"/>
  <c r="O142" i="18"/>
  <c r="P142" i="18"/>
  <c r="N143" i="18"/>
  <c r="O143" i="18"/>
  <c r="P143" i="18"/>
  <c r="N144" i="18"/>
  <c r="O144" i="18"/>
  <c r="P144" i="18"/>
  <c r="N145" i="18"/>
  <c r="O145" i="18"/>
  <c r="P145" i="18"/>
  <c r="N146" i="18"/>
  <c r="O146" i="18"/>
  <c r="P146" i="18"/>
  <c r="N147" i="18"/>
  <c r="O147" i="18"/>
  <c r="P147" i="18"/>
  <c r="N148" i="18"/>
  <c r="O148" i="18"/>
  <c r="P148" i="18"/>
  <c r="N149" i="18"/>
  <c r="O149" i="18"/>
  <c r="P149" i="18"/>
  <c r="N150" i="18"/>
  <c r="O150" i="18"/>
  <c r="P150" i="18"/>
  <c r="N151" i="18"/>
  <c r="O151" i="18"/>
  <c r="P151" i="18"/>
  <c r="N152" i="18"/>
  <c r="O152" i="18"/>
  <c r="P152" i="18"/>
  <c r="N153" i="18"/>
  <c r="O153" i="18"/>
  <c r="P153" i="18"/>
  <c r="N154" i="18"/>
  <c r="O154" i="18"/>
  <c r="P154" i="18"/>
  <c r="N155" i="18"/>
  <c r="O155" i="18"/>
  <c r="P155" i="18"/>
  <c r="N156" i="18"/>
  <c r="O156" i="18"/>
  <c r="P156" i="18"/>
  <c r="N157" i="18"/>
  <c r="O157" i="18"/>
  <c r="P157" i="18"/>
  <c r="N158" i="18"/>
  <c r="O158" i="18"/>
  <c r="P158" i="18"/>
  <c r="N159" i="18"/>
  <c r="O159" i="18"/>
  <c r="P159" i="18"/>
  <c r="N160" i="18"/>
  <c r="O160" i="18"/>
  <c r="P160" i="18"/>
  <c r="N161" i="18"/>
  <c r="O161" i="18"/>
  <c r="P161" i="18"/>
  <c r="N162" i="18"/>
  <c r="O162" i="18"/>
  <c r="P162" i="18"/>
  <c r="N163" i="18"/>
  <c r="O163" i="18"/>
  <c r="P163" i="18"/>
  <c r="N164" i="18"/>
  <c r="O164" i="18"/>
  <c r="P164" i="18"/>
  <c r="N165" i="18"/>
  <c r="O165" i="18"/>
  <c r="P165" i="18"/>
  <c r="N166" i="18"/>
  <c r="O166" i="18"/>
  <c r="P166" i="18"/>
  <c r="N167" i="18"/>
  <c r="O167" i="18"/>
  <c r="P167" i="18"/>
  <c r="N168" i="18"/>
  <c r="O168" i="18"/>
  <c r="P168" i="18"/>
  <c r="N169" i="18"/>
  <c r="O169" i="18"/>
  <c r="P169" i="18"/>
  <c r="N170" i="18"/>
  <c r="O170" i="18"/>
  <c r="P170" i="18"/>
  <c r="N171" i="18"/>
  <c r="O171" i="18"/>
  <c r="P171" i="18"/>
  <c r="N172" i="18"/>
  <c r="O172" i="18"/>
  <c r="P172" i="18"/>
  <c r="N173" i="18"/>
  <c r="O173" i="18"/>
  <c r="P173" i="18"/>
  <c r="N174" i="18"/>
  <c r="O174" i="18"/>
  <c r="P174" i="18"/>
  <c r="N175" i="18"/>
  <c r="O175" i="18"/>
  <c r="P175" i="18"/>
  <c r="N176" i="18"/>
  <c r="O176" i="18"/>
  <c r="P176" i="18"/>
  <c r="N177" i="18"/>
  <c r="O177" i="18"/>
  <c r="P177" i="18"/>
  <c r="N178" i="18"/>
  <c r="O178" i="18"/>
  <c r="P178" i="18"/>
  <c r="N179" i="18"/>
  <c r="O179" i="18"/>
  <c r="P179" i="18"/>
  <c r="N180" i="18"/>
  <c r="O180" i="18"/>
  <c r="P180" i="18"/>
  <c r="N181" i="18"/>
  <c r="O181" i="18"/>
  <c r="P181" i="18"/>
  <c r="N182" i="18"/>
  <c r="O182" i="18"/>
  <c r="P182" i="18"/>
  <c r="N183" i="18"/>
  <c r="O183" i="18"/>
  <c r="P183" i="18"/>
  <c r="N184" i="18"/>
  <c r="O184" i="18"/>
  <c r="P184" i="18"/>
  <c r="N185" i="18"/>
  <c r="O185" i="18"/>
  <c r="P185" i="18"/>
  <c r="N186" i="18"/>
  <c r="O186" i="18"/>
  <c r="P186" i="18"/>
  <c r="N187" i="18"/>
  <c r="O187" i="18"/>
  <c r="P187" i="18"/>
  <c r="N188" i="18"/>
  <c r="O188" i="18"/>
  <c r="P188" i="18"/>
  <c r="N189" i="18"/>
  <c r="O189" i="18"/>
  <c r="P189" i="18"/>
  <c r="N190" i="18"/>
  <c r="O190" i="18"/>
  <c r="P190" i="18"/>
  <c r="N191" i="18"/>
  <c r="O191" i="18"/>
  <c r="P191" i="18"/>
  <c r="N192" i="18"/>
  <c r="O192" i="18"/>
  <c r="P192" i="18"/>
  <c r="N193" i="18"/>
  <c r="O193" i="18"/>
  <c r="P193" i="18"/>
  <c r="N194" i="18"/>
  <c r="O194" i="18"/>
  <c r="P194" i="18"/>
  <c r="N195" i="18"/>
  <c r="O195" i="18"/>
  <c r="P195" i="18"/>
  <c r="N196" i="18"/>
  <c r="O196" i="18"/>
  <c r="P196" i="18"/>
  <c r="N197" i="18"/>
  <c r="O197" i="18"/>
  <c r="P197" i="18"/>
  <c r="N198" i="18"/>
  <c r="O198" i="18"/>
  <c r="P198" i="18"/>
  <c r="N199" i="18"/>
  <c r="O199" i="18"/>
  <c r="P199" i="18"/>
  <c r="N200" i="18"/>
  <c r="O200" i="18"/>
  <c r="P200" i="18"/>
  <c r="N201" i="18"/>
  <c r="O201" i="18"/>
  <c r="P201" i="18"/>
  <c r="N202" i="18"/>
  <c r="O202" i="18"/>
  <c r="P202" i="18"/>
  <c r="N203" i="18"/>
  <c r="O203" i="18"/>
  <c r="P203" i="18"/>
  <c r="N204" i="18"/>
  <c r="O204" i="18"/>
  <c r="P204" i="18"/>
  <c r="N205" i="18"/>
  <c r="O205" i="18"/>
  <c r="P205" i="18"/>
  <c r="N206" i="18"/>
  <c r="O206" i="18"/>
  <c r="P206" i="18"/>
  <c r="N207" i="18"/>
  <c r="O207" i="18"/>
  <c r="P207" i="18"/>
  <c r="N208" i="18"/>
  <c r="O208" i="18"/>
  <c r="P208" i="18"/>
  <c r="N209" i="18"/>
  <c r="O209" i="18"/>
  <c r="P209" i="18"/>
  <c r="N210" i="18"/>
  <c r="O210" i="18"/>
  <c r="P210" i="18"/>
  <c r="N211" i="18"/>
  <c r="O211" i="18"/>
  <c r="P211" i="18"/>
  <c r="N212" i="18"/>
  <c r="O212" i="18"/>
  <c r="P212" i="18"/>
  <c r="N213" i="18"/>
  <c r="O213" i="18"/>
  <c r="P213" i="18"/>
  <c r="N214" i="18"/>
  <c r="O214" i="18"/>
  <c r="P214" i="18"/>
  <c r="N215" i="18"/>
  <c r="O215" i="18"/>
  <c r="P215" i="18"/>
  <c r="N216" i="18"/>
  <c r="O216" i="18"/>
  <c r="P216" i="18"/>
  <c r="N217" i="18"/>
  <c r="O217" i="18"/>
  <c r="P217" i="18"/>
  <c r="N218" i="18"/>
  <c r="O218" i="18"/>
  <c r="P218" i="18"/>
  <c r="N219" i="18"/>
  <c r="O219" i="18"/>
  <c r="P219" i="18"/>
  <c r="N220" i="18"/>
  <c r="O220" i="18"/>
  <c r="P220" i="18"/>
  <c r="N221" i="18"/>
  <c r="O221" i="18"/>
  <c r="P221" i="18"/>
  <c r="N222" i="18"/>
  <c r="O222" i="18"/>
  <c r="P222" i="18"/>
  <c r="N223" i="18"/>
  <c r="O223" i="18"/>
  <c r="P223" i="18"/>
  <c r="N224" i="18"/>
  <c r="O224" i="18"/>
  <c r="P224" i="18"/>
  <c r="N225" i="18"/>
  <c r="O225" i="18"/>
  <c r="P225" i="18"/>
  <c r="N226" i="18"/>
  <c r="O226" i="18"/>
  <c r="P226" i="18"/>
  <c r="N227" i="18"/>
  <c r="O227" i="18"/>
  <c r="P227" i="18"/>
  <c r="N228" i="18"/>
  <c r="O228" i="18"/>
  <c r="P228" i="18"/>
  <c r="N229" i="18"/>
  <c r="O229" i="18"/>
  <c r="P229" i="18"/>
  <c r="N230" i="18"/>
  <c r="O230" i="18"/>
  <c r="P230" i="18"/>
  <c r="N231" i="18"/>
  <c r="O231" i="18"/>
  <c r="P231" i="18"/>
  <c r="N232" i="18"/>
  <c r="O232" i="18"/>
  <c r="P232" i="18"/>
  <c r="N233" i="18"/>
  <c r="O233" i="18"/>
  <c r="P233" i="18"/>
  <c r="N234" i="18"/>
  <c r="O234" i="18"/>
  <c r="P234" i="18"/>
  <c r="N235" i="18"/>
  <c r="O235" i="18"/>
  <c r="P235" i="18"/>
  <c r="N236" i="18"/>
  <c r="O236" i="18"/>
  <c r="P236" i="18"/>
  <c r="N237" i="18"/>
  <c r="O237" i="18"/>
  <c r="P237" i="18"/>
  <c r="N238" i="18"/>
  <c r="O238" i="18"/>
  <c r="P238" i="18"/>
  <c r="N239" i="18"/>
  <c r="O239" i="18"/>
  <c r="P239" i="18"/>
  <c r="N240" i="18"/>
  <c r="O240" i="18"/>
  <c r="P240" i="18"/>
  <c r="N241" i="18"/>
  <c r="O241" i="18"/>
  <c r="P241" i="18"/>
  <c r="N242" i="18"/>
  <c r="O242" i="18"/>
  <c r="P242" i="18"/>
  <c r="N243" i="18"/>
  <c r="O243" i="18"/>
  <c r="P243" i="18"/>
  <c r="N244" i="18"/>
  <c r="O244" i="18"/>
  <c r="P244" i="18"/>
  <c r="N245" i="18"/>
  <c r="O245" i="18"/>
  <c r="P245" i="18"/>
  <c r="N246" i="18"/>
  <c r="O246" i="18"/>
  <c r="P246" i="18"/>
  <c r="N247" i="18"/>
  <c r="O247" i="18"/>
  <c r="P247" i="18"/>
  <c r="N248" i="18"/>
  <c r="O248" i="18"/>
  <c r="P248" i="18"/>
  <c r="N249" i="18"/>
  <c r="O249" i="18"/>
  <c r="P249" i="18"/>
  <c r="N250" i="18"/>
  <c r="O250" i="18"/>
  <c r="P250" i="18"/>
  <c r="N251" i="18"/>
  <c r="O251" i="18"/>
  <c r="P251" i="18"/>
  <c r="N252" i="18"/>
  <c r="O252" i="18"/>
  <c r="P252" i="18"/>
  <c r="N253" i="18"/>
  <c r="O253" i="18"/>
  <c r="P253" i="18"/>
  <c r="N254" i="18"/>
  <c r="O254" i="18"/>
  <c r="P254" i="18"/>
  <c r="N255" i="18"/>
  <c r="O255" i="18"/>
  <c r="P255" i="18"/>
  <c r="N256" i="18"/>
  <c r="O256" i="18"/>
  <c r="P256" i="18"/>
  <c r="N257" i="18"/>
  <c r="O257" i="18"/>
  <c r="P257" i="18"/>
  <c r="N258" i="18"/>
  <c r="O258" i="18"/>
  <c r="P258" i="18"/>
  <c r="N259" i="18"/>
  <c r="O259" i="18"/>
  <c r="P259" i="18"/>
  <c r="N260" i="18"/>
  <c r="O260" i="18"/>
  <c r="P260" i="18"/>
  <c r="N261" i="18"/>
  <c r="O261" i="18"/>
  <c r="P261" i="18"/>
  <c r="N262" i="18"/>
  <c r="O262" i="18"/>
  <c r="P262" i="18"/>
  <c r="N263" i="18"/>
  <c r="O263" i="18"/>
  <c r="P263" i="18"/>
  <c r="N264" i="18"/>
  <c r="O264" i="18"/>
  <c r="P264" i="18"/>
  <c r="N265" i="18"/>
  <c r="O265" i="18"/>
  <c r="P265" i="18"/>
  <c r="N266" i="18"/>
  <c r="O266" i="18"/>
  <c r="P266" i="18"/>
  <c r="P2" i="18"/>
  <c r="O2" i="18"/>
  <c r="N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" i="18"/>
  <c r="DN3" i="18"/>
  <c r="DN4" i="18"/>
  <c r="DN5" i="18"/>
  <c r="DN6" i="18"/>
  <c r="DN7" i="18"/>
  <c r="DN8" i="18"/>
  <c r="DN9" i="18"/>
  <c r="DN10" i="18"/>
  <c r="DN11" i="18"/>
  <c r="DN12" i="18"/>
  <c r="DN13" i="18"/>
  <c r="DN14" i="18"/>
  <c r="DN15" i="18"/>
  <c r="DN16" i="18"/>
  <c r="DN17" i="18"/>
  <c r="DN18" i="18"/>
  <c r="DN19" i="18"/>
  <c r="DN20" i="18"/>
  <c r="DN21" i="18"/>
  <c r="DN22" i="18"/>
  <c r="DN23" i="18"/>
  <c r="DN24" i="18"/>
  <c r="DN25" i="18"/>
  <c r="DN26" i="18"/>
  <c r="DN27" i="18"/>
  <c r="DN28" i="18"/>
  <c r="DN29" i="18"/>
  <c r="DN30" i="18"/>
  <c r="DN31" i="18"/>
  <c r="DN32" i="18"/>
  <c r="DN33" i="18"/>
  <c r="DN34" i="18"/>
  <c r="DN35" i="18"/>
  <c r="DN36" i="18"/>
  <c r="DN37" i="18"/>
  <c r="DN38" i="18"/>
  <c r="DN39" i="18"/>
  <c r="DN40" i="18"/>
  <c r="DN41" i="18"/>
  <c r="DN42" i="18"/>
  <c r="DN43" i="18"/>
  <c r="DN44" i="18"/>
  <c r="DN45" i="18"/>
  <c r="DN46" i="18"/>
  <c r="DN47" i="18"/>
  <c r="DN48" i="18"/>
  <c r="DN49" i="18"/>
  <c r="DN50" i="18"/>
  <c r="DN51" i="18"/>
  <c r="DN52" i="18"/>
  <c r="DN53" i="18"/>
  <c r="DN54" i="18"/>
  <c r="DN55" i="18"/>
  <c r="DN56" i="18"/>
  <c r="DN57" i="18"/>
  <c r="DN58" i="18"/>
  <c r="DN59" i="18"/>
  <c r="DN60" i="18"/>
  <c r="DN61" i="18"/>
  <c r="DN62" i="18"/>
  <c r="DN63" i="18"/>
  <c r="DN64" i="18"/>
  <c r="DN65" i="18"/>
  <c r="DN66" i="18"/>
  <c r="DN67" i="18"/>
  <c r="DN68" i="18"/>
  <c r="DN69" i="18"/>
  <c r="DN70" i="18"/>
  <c r="DN71" i="18"/>
  <c r="DN72" i="18"/>
  <c r="DN73" i="18"/>
  <c r="DN74" i="18"/>
  <c r="DN75" i="18"/>
  <c r="DN76" i="18"/>
  <c r="DN77" i="18"/>
  <c r="DN78" i="18"/>
  <c r="DN79" i="18"/>
  <c r="DN80" i="18"/>
  <c r="DN81" i="18"/>
  <c r="DN82" i="18"/>
  <c r="DN83" i="18"/>
  <c r="DN84" i="18"/>
  <c r="DN85" i="18"/>
  <c r="DN86" i="18"/>
  <c r="DN87" i="18"/>
  <c r="DN88" i="18"/>
  <c r="DN89" i="18"/>
  <c r="DN90" i="18"/>
  <c r="DN91" i="18"/>
  <c r="DN92" i="18"/>
  <c r="DN93" i="18"/>
  <c r="DN94" i="18"/>
  <c r="DN95" i="18"/>
  <c r="DN96" i="18"/>
  <c r="DN97" i="18"/>
  <c r="DN98" i="18"/>
  <c r="DN99" i="18"/>
  <c r="DN100" i="18"/>
  <c r="DN101" i="18"/>
  <c r="DN102" i="18"/>
  <c r="DN103" i="18"/>
  <c r="DN104" i="18"/>
  <c r="DN105" i="18"/>
  <c r="DN106" i="18"/>
  <c r="DN107" i="18"/>
  <c r="DN108" i="18"/>
  <c r="DN109" i="18"/>
  <c r="DN110" i="18"/>
  <c r="DN111" i="18"/>
  <c r="DN112" i="18"/>
  <c r="DN113" i="18"/>
  <c r="DN114" i="18"/>
  <c r="DN115" i="18"/>
  <c r="DN116" i="18"/>
  <c r="DN117" i="18"/>
  <c r="DN118" i="18"/>
  <c r="DN119" i="18"/>
  <c r="DN120" i="18"/>
  <c r="DN121" i="18"/>
  <c r="DN122" i="18"/>
  <c r="DN123" i="18"/>
  <c r="DN124" i="18"/>
  <c r="DN125" i="18"/>
  <c r="DN126" i="18"/>
  <c r="DN127" i="18"/>
  <c r="DN128" i="18"/>
  <c r="DN129" i="18"/>
  <c r="DN130" i="18"/>
  <c r="DN131" i="18"/>
  <c r="DN132" i="18"/>
  <c r="DN133" i="18"/>
  <c r="DN134" i="18"/>
  <c r="DN135" i="18"/>
  <c r="DN136" i="18"/>
  <c r="DN137" i="18"/>
  <c r="DN138" i="18"/>
  <c r="DN139" i="18"/>
  <c r="DN140" i="18"/>
  <c r="DN141" i="18"/>
  <c r="DN142" i="18"/>
  <c r="DN143" i="18"/>
  <c r="DN144" i="18"/>
  <c r="DN145" i="18"/>
  <c r="DN146" i="18"/>
  <c r="DN147" i="18"/>
  <c r="DN148" i="18"/>
  <c r="DN149" i="18"/>
  <c r="DN150" i="18"/>
  <c r="DN151" i="18"/>
  <c r="DN152" i="18"/>
  <c r="DN153" i="18"/>
  <c r="DN154" i="18"/>
  <c r="DN155" i="18"/>
  <c r="DN156" i="18"/>
  <c r="DN157" i="18"/>
  <c r="DN158" i="18"/>
  <c r="DN159" i="18"/>
  <c r="DN160" i="18"/>
  <c r="DN161" i="18"/>
  <c r="DN162" i="18"/>
  <c r="DN163" i="18"/>
  <c r="DN164" i="18"/>
  <c r="DN165" i="18"/>
  <c r="DN166" i="18"/>
  <c r="DN167" i="18"/>
  <c r="DN168" i="18"/>
  <c r="DN169" i="18"/>
  <c r="DN170" i="18"/>
  <c r="DN171" i="18"/>
  <c r="DN172" i="18"/>
  <c r="DN173" i="18"/>
  <c r="DN174" i="18"/>
  <c r="DN175" i="18"/>
  <c r="DN176" i="18"/>
  <c r="DN177" i="18"/>
  <c r="DN178" i="18"/>
  <c r="DN179" i="18"/>
  <c r="DN180" i="18"/>
  <c r="DN181" i="18"/>
  <c r="DN182" i="18"/>
  <c r="DN183" i="18"/>
  <c r="DN184" i="18"/>
  <c r="DN185" i="18"/>
  <c r="DN186" i="18"/>
  <c r="DN187" i="18"/>
  <c r="DN188" i="18"/>
  <c r="DN189" i="18"/>
  <c r="DN190" i="18"/>
  <c r="DN191" i="18"/>
  <c r="DN192" i="18"/>
  <c r="DN193" i="18"/>
  <c r="DN194" i="18"/>
  <c r="DN195" i="18"/>
  <c r="DN196" i="18"/>
  <c r="DN197" i="18"/>
  <c r="DN198" i="18"/>
  <c r="DN199" i="18"/>
  <c r="DN200" i="18"/>
  <c r="DN201" i="18"/>
  <c r="DN202" i="18"/>
  <c r="DN203" i="18"/>
  <c r="DN204" i="18"/>
  <c r="DN205" i="18"/>
  <c r="DN206" i="18"/>
  <c r="DN207" i="18"/>
  <c r="DN208" i="18"/>
  <c r="DN209" i="18"/>
  <c r="DN210" i="18"/>
  <c r="DN211" i="18"/>
  <c r="DN212" i="18"/>
  <c r="DN213" i="18"/>
  <c r="DN214" i="18"/>
  <c r="DN215" i="18"/>
  <c r="DN216" i="18"/>
  <c r="DN217" i="18"/>
  <c r="DN218" i="18"/>
  <c r="DN219" i="18"/>
  <c r="DN220" i="18"/>
  <c r="DN221" i="18"/>
  <c r="DN222" i="18"/>
  <c r="DN223" i="18"/>
  <c r="DN224" i="18"/>
  <c r="DN225" i="18"/>
  <c r="DN226" i="18"/>
  <c r="DN227" i="18"/>
  <c r="DN228" i="18"/>
  <c r="DN229" i="18"/>
  <c r="DN230" i="18"/>
  <c r="DN231" i="18"/>
  <c r="DN232" i="18"/>
  <c r="DN233" i="18"/>
  <c r="DN234" i="18"/>
  <c r="DN235" i="18"/>
  <c r="DN236" i="18"/>
  <c r="DN237" i="18"/>
  <c r="DN238" i="18"/>
  <c r="DN239" i="18"/>
  <c r="DN240" i="18"/>
  <c r="DN241" i="18"/>
  <c r="DN242" i="18"/>
  <c r="DN243" i="18"/>
  <c r="DN244" i="18"/>
  <c r="DN245" i="18"/>
  <c r="DN246" i="18"/>
  <c r="DN247" i="18"/>
  <c r="DN248" i="18"/>
  <c r="DN249" i="18"/>
  <c r="DN250" i="18"/>
  <c r="DN251" i="18"/>
  <c r="DN252" i="18"/>
  <c r="DN253" i="18"/>
  <c r="DN254" i="18"/>
  <c r="DN255" i="18"/>
  <c r="DN256" i="18"/>
  <c r="DN257" i="18"/>
  <c r="DN258" i="18"/>
  <c r="DN259" i="18"/>
  <c r="DN260" i="18"/>
  <c r="DN261" i="18"/>
  <c r="DN262" i="18"/>
  <c r="DN263" i="18"/>
  <c r="DN264" i="18"/>
  <c r="DN265" i="18"/>
  <c r="DN266" i="18"/>
  <c r="DN1" i="18"/>
  <c r="DN2" i="18"/>
  <c r="DO2" i="18"/>
  <c r="DM2" i="18"/>
  <c r="DL2" i="18"/>
  <c r="DQ2" i="18"/>
  <c r="DP2" i="18"/>
  <c r="C129" i="100" a="1"/>
  <c r="C124" i="100" a="1"/>
  <c r="C134" i="100" a="1"/>
  <c r="C130" i="100" a="1"/>
  <c r="C136" i="100" a="1"/>
  <c r="C135" i="100" a="1"/>
  <c r="C122" i="100" a="1"/>
  <c r="C120" i="100" a="1"/>
  <c r="C133" i="100" a="1"/>
  <c r="C127" i="100" a="1"/>
  <c r="C128" i="100" a="1"/>
  <c r="C121" i="100" a="1"/>
  <c r="C126" i="100" a="1"/>
  <c r="C123" i="100" a="1"/>
  <c r="C131" i="100" a="1"/>
  <c r="C132" i="100" a="1"/>
  <c r="C125" i="100" a="1"/>
  <c r="C119" i="100" a="1"/>
  <c r="C135" i="100" l="1"/>
  <c r="C134" i="100"/>
  <c r="C130" i="100"/>
  <c r="C126" i="100"/>
  <c r="C122" i="100"/>
  <c r="C133" i="100"/>
  <c r="C125" i="100"/>
  <c r="C121" i="100"/>
  <c r="C129" i="100"/>
  <c r="C136" i="100"/>
  <c r="C132" i="100"/>
  <c r="C128" i="100"/>
  <c r="C124" i="100"/>
  <c r="C120" i="100"/>
  <c r="C131" i="100"/>
  <c r="C127" i="100"/>
  <c r="C123" i="100"/>
  <c r="C119" i="100"/>
  <c r="E116" i="100"/>
  <c r="E117" i="100"/>
  <c r="E118" i="100"/>
  <c r="E119" i="100"/>
  <c r="E120" i="100"/>
  <c r="E121" i="100"/>
  <c r="E122" i="100"/>
  <c r="E123" i="100"/>
  <c r="E124" i="100"/>
  <c r="E125" i="100"/>
  <c r="E126" i="100"/>
  <c r="E127" i="100"/>
  <c r="E128" i="100"/>
  <c r="E129" i="100"/>
  <c r="E130" i="100"/>
  <c r="E131" i="100"/>
  <c r="E132" i="100"/>
  <c r="E133" i="100"/>
  <c r="E134" i="100"/>
  <c r="E135" i="100"/>
  <c r="E115" i="100"/>
  <c r="E87" i="100"/>
  <c r="E88" i="100"/>
  <c r="E89" i="100"/>
  <c r="E90" i="100"/>
  <c r="E91" i="100"/>
  <c r="E92" i="100"/>
  <c r="E93" i="100"/>
  <c r="E94" i="100"/>
  <c r="E95" i="100"/>
  <c r="E96" i="100"/>
  <c r="E97" i="100"/>
  <c r="E98" i="100"/>
  <c r="E99" i="100"/>
  <c r="E100" i="100"/>
  <c r="E101" i="100"/>
  <c r="E102" i="100"/>
  <c r="E103" i="100"/>
  <c r="E104" i="100"/>
  <c r="E105" i="100"/>
  <c r="E106" i="100"/>
  <c r="E107" i="100"/>
  <c r="E108" i="100"/>
  <c r="E109" i="100"/>
  <c r="E110" i="100"/>
  <c r="E111" i="100"/>
  <c r="E112" i="100"/>
  <c r="E113" i="100"/>
  <c r="E114" i="100"/>
  <c r="EF3" i="18"/>
  <c r="EF4" i="18"/>
  <c r="EF5" i="18"/>
  <c r="EF6" i="18"/>
  <c r="EF7" i="18"/>
  <c r="EF8" i="18"/>
  <c r="EF9" i="18"/>
  <c r="EF10" i="18"/>
  <c r="EF11" i="18"/>
  <c r="EF12" i="18"/>
  <c r="EF13" i="18"/>
  <c r="EF14" i="18"/>
  <c r="EF15" i="18"/>
  <c r="EF16" i="18"/>
  <c r="EF17" i="18"/>
  <c r="EF18" i="18"/>
  <c r="EF19" i="18"/>
  <c r="EF20" i="18"/>
  <c r="EF21" i="18"/>
  <c r="EF22" i="18"/>
  <c r="EF23" i="18"/>
  <c r="EF24" i="18"/>
  <c r="EF25" i="18"/>
  <c r="EF26" i="18"/>
  <c r="EF27" i="18"/>
  <c r="EF28" i="18"/>
  <c r="EF29" i="18"/>
  <c r="EF30" i="18"/>
  <c r="EF31" i="18"/>
  <c r="EF32" i="18"/>
  <c r="EF33" i="18"/>
  <c r="EF34" i="18"/>
  <c r="EF35" i="18"/>
  <c r="EF36" i="18"/>
  <c r="EF37" i="18"/>
  <c r="EF38" i="18"/>
  <c r="EF39" i="18"/>
  <c r="EF40" i="18"/>
  <c r="EF41" i="18"/>
  <c r="EF42" i="18"/>
  <c r="EF43" i="18"/>
  <c r="EF44" i="18"/>
  <c r="EF45" i="18"/>
  <c r="EF46" i="18"/>
  <c r="EF47" i="18"/>
  <c r="EF48" i="18"/>
  <c r="EF49" i="18"/>
  <c r="EF50" i="18"/>
  <c r="EF51" i="18"/>
  <c r="EF52" i="18"/>
  <c r="EF53" i="18"/>
  <c r="EF54" i="18"/>
  <c r="EF55" i="18"/>
  <c r="EF56" i="18"/>
  <c r="EF57" i="18"/>
  <c r="EF58" i="18"/>
  <c r="EF59" i="18"/>
  <c r="EF60" i="18"/>
  <c r="EF61" i="18"/>
  <c r="EF62" i="18"/>
  <c r="EF63" i="18"/>
  <c r="EF64" i="18"/>
  <c r="EF65" i="18"/>
  <c r="EF66" i="18"/>
  <c r="EF67" i="18"/>
  <c r="EF68" i="18"/>
  <c r="EF69" i="18"/>
  <c r="EF70" i="18"/>
  <c r="EF71" i="18"/>
  <c r="EF72" i="18"/>
  <c r="EF73" i="18"/>
  <c r="EF74" i="18"/>
  <c r="EF75" i="18"/>
  <c r="EF76" i="18"/>
  <c r="EF77" i="18"/>
  <c r="EF78" i="18"/>
  <c r="EF79" i="18"/>
  <c r="EF80" i="18"/>
  <c r="EF81" i="18"/>
  <c r="EF82" i="18"/>
  <c r="EF83" i="18"/>
  <c r="EF84" i="18"/>
  <c r="EF85" i="18"/>
  <c r="EF86" i="18"/>
  <c r="EF87" i="18"/>
  <c r="EF88" i="18"/>
  <c r="EF89" i="18"/>
  <c r="EF90" i="18"/>
  <c r="EF91" i="18"/>
  <c r="EF92" i="18"/>
  <c r="EF93" i="18"/>
  <c r="EF94" i="18"/>
  <c r="EF95" i="18"/>
  <c r="EF96" i="18"/>
  <c r="EF97" i="18"/>
  <c r="EF98" i="18"/>
  <c r="EF99" i="18"/>
  <c r="EF100" i="18"/>
  <c r="EF101" i="18"/>
  <c r="EF102" i="18"/>
  <c r="EF103" i="18"/>
  <c r="EF104" i="18"/>
  <c r="EF105" i="18"/>
  <c r="EF106" i="18"/>
  <c r="EF107" i="18"/>
  <c r="EF108" i="18"/>
  <c r="EF109" i="18"/>
  <c r="EF110" i="18"/>
  <c r="EF111" i="18"/>
  <c r="EF112" i="18"/>
  <c r="EF113" i="18"/>
  <c r="EF114" i="18"/>
  <c r="EF115" i="18"/>
  <c r="EF116" i="18"/>
  <c r="EF117" i="18"/>
  <c r="EF118" i="18"/>
  <c r="EF119" i="18"/>
  <c r="EF120" i="18"/>
  <c r="EF121" i="18"/>
  <c r="EF122" i="18"/>
  <c r="EF123" i="18"/>
  <c r="EF124" i="18"/>
  <c r="EF125" i="18"/>
  <c r="EF126" i="18"/>
  <c r="EF127" i="18"/>
  <c r="EF128" i="18"/>
  <c r="EF129" i="18"/>
  <c r="EF130" i="18"/>
  <c r="EF131" i="18"/>
  <c r="EF132" i="18"/>
  <c r="EF133" i="18"/>
  <c r="EF134" i="18"/>
  <c r="EF135" i="18"/>
  <c r="EF136" i="18"/>
  <c r="EF137" i="18"/>
  <c r="EF138" i="18"/>
  <c r="EF139" i="18"/>
  <c r="EF140" i="18"/>
  <c r="EF141" i="18"/>
  <c r="EF142" i="18"/>
  <c r="EF143" i="18"/>
  <c r="EF144" i="18"/>
  <c r="EF145" i="18"/>
  <c r="EF146" i="18"/>
  <c r="EF147" i="18"/>
  <c r="EF148" i="18"/>
  <c r="EF149" i="18"/>
  <c r="EF150" i="18"/>
  <c r="EF151" i="18"/>
  <c r="EF152" i="18"/>
  <c r="EF153" i="18"/>
  <c r="EF154" i="18"/>
  <c r="EF155" i="18"/>
  <c r="EF156" i="18"/>
  <c r="EF157" i="18"/>
  <c r="EF158" i="18"/>
  <c r="EF159" i="18"/>
  <c r="EF160" i="18"/>
  <c r="EF161" i="18"/>
  <c r="EF162" i="18"/>
  <c r="EF163" i="18"/>
  <c r="EF164" i="18"/>
  <c r="EF165" i="18"/>
  <c r="EF166" i="18"/>
  <c r="EF167" i="18"/>
  <c r="EF168" i="18"/>
  <c r="EF169" i="18"/>
  <c r="EF170" i="18"/>
  <c r="EF171" i="18"/>
  <c r="EF172" i="18"/>
  <c r="EF173" i="18"/>
  <c r="EF174" i="18"/>
  <c r="EF175" i="18"/>
  <c r="EF176" i="18"/>
  <c r="EF177" i="18"/>
  <c r="EF178" i="18"/>
  <c r="EF179" i="18"/>
  <c r="EF180" i="18"/>
  <c r="EF181" i="18"/>
  <c r="EF182" i="18"/>
  <c r="EF183" i="18"/>
  <c r="EF184" i="18"/>
  <c r="EF185" i="18"/>
  <c r="EF186" i="18"/>
  <c r="EF187" i="18"/>
  <c r="EF188" i="18"/>
  <c r="EF189" i="18"/>
  <c r="EF190" i="18"/>
  <c r="EF191" i="18"/>
  <c r="EF192" i="18"/>
  <c r="EF193" i="18"/>
  <c r="EF194" i="18"/>
  <c r="EF195" i="18"/>
  <c r="EF196" i="18"/>
  <c r="EF197" i="18"/>
  <c r="EF198" i="18"/>
  <c r="EF199" i="18"/>
  <c r="EF200" i="18"/>
  <c r="EF201" i="18"/>
  <c r="EF202" i="18"/>
  <c r="EF203" i="18"/>
  <c r="EF204" i="18"/>
  <c r="EF205" i="18"/>
  <c r="EF206" i="18"/>
  <c r="EF207" i="18"/>
  <c r="EF208" i="18"/>
  <c r="EF209" i="18"/>
  <c r="EF210" i="18"/>
  <c r="EF211" i="18"/>
  <c r="EF212" i="18"/>
  <c r="EF213" i="18"/>
  <c r="EF214" i="18"/>
  <c r="EF215" i="18"/>
  <c r="EF216" i="18"/>
  <c r="EF217" i="18"/>
  <c r="EF218" i="18"/>
  <c r="EF219" i="18"/>
  <c r="EF220" i="18"/>
  <c r="EF221" i="18"/>
  <c r="EF222" i="18"/>
  <c r="EF223" i="18"/>
  <c r="EF224" i="18"/>
  <c r="EF225" i="18"/>
  <c r="EF226" i="18"/>
  <c r="EF227" i="18"/>
  <c r="EF228" i="18"/>
  <c r="EF229" i="18"/>
  <c r="EF230" i="18"/>
  <c r="EF231" i="18"/>
  <c r="EF232" i="18"/>
  <c r="EF233" i="18"/>
  <c r="EF234" i="18"/>
  <c r="EF235" i="18"/>
  <c r="EF236" i="18"/>
  <c r="EF237" i="18"/>
  <c r="EF238" i="18"/>
  <c r="EF239" i="18"/>
  <c r="EF240" i="18"/>
  <c r="EF241" i="18"/>
  <c r="EF242" i="18"/>
  <c r="EF243" i="18"/>
  <c r="EF244" i="18"/>
  <c r="EF245" i="18"/>
  <c r="EF246" i="18"/>
  <c r="EF247" i="18"/>
  <c r="EF248" i="18"/>
  <c r="EF249" i="18"/>
  <c r="EF250" i="18"/>
  <c r="EF251" i="18"/>
  <c r="EF252" i="18"/>
  <c r="EF253" i="18"/>
  <c r="EF254" i="18"/>
  <c r="EF255" i="18"/>
  <c r="EF256" i="18"/>
  <c r="EF257" i="18"/>
  <c r="EF258" i="18"/>
  <c r="EF259" i="18"/>
  <c r="EF260" i="18"/>
  <c r="EF261" i="18"/>
  <c r="EF262" i="18"/>
  <c r="EF263" i="18"/>
  <c r="EF264" i="18"/>
  <c r="EF265" i="18"/>
  <c r="EF266" i="18"/>
  <c r="EF2" i="18"/>
  <c r="EF1" i="18"/>
  <c r="EE3" i="18"/>
  <c r="EE4" i="18"/>
  <c r="EE5" i="18"/>
  <c r="EE6" i="18"/>
  <c r="EE7" i="18"/>
  <c r="EE8" i="18"/>
  <c r="EE9" i="18"/>
  <c r="EE10" i="18"/>
  <c r="EE11" i="18"/>
  <c r="EE12" i="18"/>
  <c r="EE13" i="18"/>
  <c r="EE14" i="18"/>
  <c r="EE15" i="18"/>
  <c r="EE16" i="18"/>
  <c r="EE17" i="18"/>
  <c r="EE18" i="18"/>
  <c r="EE19" i="18"/>
  <c r="EE20" i="18"/>
  <c r="EE21" i="18"/>
  <c r="EE22" i="18"/>
  <c r="EE23" i="18"/>
  <c r="EE24" i="18"/>
  <c r="EE25" i="18"/>
  <c r="EE26" i="18"/>
  <c r="EE27" i="18"/>
  <c r="EE28" i="18"/>
  <c r="EE29" i="18"/>
  <c r="EE30" i="18"/>
  <c r="EE31" i="18"/>
  <c r="EE32" i="18"/>
  <c r="EE33" i="18"/>
  <c r="EE34" i="18"/>
  <c r="EE35" i="18"/>
  <c r="EE36" i="18"/>
  <c r="EE37" i="18"/>
  <c r="EE38" i="18"/>
  <c r="EE39" i="18"/>
  <c r="EE40" i="18"/>
  <c r="EE41" i="18"/>
  <c r="EE42" i="18"/>
  <c r="EE43" i="18"/>
  <c r="EE44" i="18"/>
  <c r="EE45" i="18"/>
  <c r="EE46" i="18"/>
  <c r="EE47" i="18"/>
  <c r="EE48" i="18"/>
  <c r="EE49" i="18"/>
  <c r="EE50" i="18"/>
  <c r="EE51" i="18"/>
  <c r="EE52" i="18"/>
  <c r="EE53" i="18"/>
  <c r="EE54" i="18"/>
  <c r="EE55" i="18"/>
  <c r="EE56" i="18"/>
  <c r="EE57" i="18"/>
  <c r="EE58" i="18"/>
  <c r="EE59" i="18"/>
  <c r="EE60" i="18"/>
  <c r="EE61" i="18"/>
  <c r="EE62" i="18"/>
  <c r="EE63" i="18"/>
  <c r="EE64" i="18"/>
  <c r="EE65" i="18"/>
  <c r="EE66" i="18"/>
  <c r="EE67" i="18"/>
  <c r="EE68" i="18"/>
  <c r="EE69" i="18"/>
  <c r="EE70" i="18"/>
  <c r="EE71" i="18"/>
  <c r="EE72" i="18"/>
  <c r="EE73" i="18"/>
  <c r="EE74" i="18"/>
  <c r="EE75" i="18"/>
  <c r="EE76" i="18"/>
  <c r="EE77" i="18"/>
  <c r="EE78" i="18"/>
  <c r="EE79" i="18"/>
  <c r="EE80" i="18"/>
  <c r="EE81" i="18"/>
  <c r="EE82" i="18"/>
  <c r="EE83" i="18"/>
  <c r="EE84" i="18"/>
  <c r="EE85" i="18"/>
  <c r="EE86" i="18"/>
  <c r="EE87" i="18"/>
  <c r="EE88" i="18"/>
  <c r="EE89" i="18"/>
  <c r="EE90" i="18"/>
  <c r="EE91" i="18"/>
  <c r="EE92" i="18"/>
  <c r="EE93" i="18"/>
  <c r="EE94" i="18"/>
  <c r="EE95" i="18"/>
  <c r="EE96" i="18"/>
  <c r="EE97" i="18"/>
  <c r="EE98" i="18"/>
  <c r="EE99" i="18"/>
  <c r="EE100" i="18"/>
  <c r="EE101" i="18"/>
  <c r="EE102" i="18"/>
  <c r="EE103" i="18"/>
  <c r="EE104" i="18"/>
  <c r="EE105" i="18"/>
  <c r="EE106" i="18"/>
  <c r="EE107" i="18"/>
  <c r="EE108" i="18"/>
  <c r="EE109" i="18"/>
  <c r="EE110" i="18"/>
  <c r="EE111" i="18"/>
  <c r="EE112" i="18"/>
  <c r="EE113" i="18"/>
  <c r="EE114" i="18"/>
  <c r="EE115" i="18"/>
  <c r="EE116" i="18"/>
  <c r="EE117" i="18"/>
  <c r="EE118" i="18"/>
  <c r="EE119" i="18"/>
  <c r="EE120" i="18"/>
  <c r="EE121" i="18"/>
  <c r="EE122" i="18"/>
  <c r="EE123" i="18"/>
  <c r="EE124" i="18"/>
  <c r="EE125" i="18"/>
  <c r="EE126" i="18"/>
  <c r="EE127" i="18"/>
  <c r="EE128" i="18"/>
  <c r="EE129" i="18"/>
  <c r="EE130" i="18"/>
  <c r="EE131" i="18"/>
  <c r="EE132" i="18"/>
  <c r="EE133" i="18"/>
  <c r="EE134" i="18"/>
  <c r="EE135" i="18"/>
  <c r="EE136" i="18"/>
  <c r="EE137" i="18"/>
  <c r="EE138" i="18"/>
  <c r="EE139" i="18"/>
  <c r="EE140" i="18"/>
  <c r="EE141" i="18"/>
  <c r="EE142" i="18"/>
  <c r="EE143" i="18"/>
  <c r="EE144" i="18"/>
  <c r="EE145" i="18"/>
  <c r="EE146" i="18"/>
  <c r="EE147" i="18"/>
  <c r="EE148" i="18"/>
  <c r="EE149" i="18"/>
  <c r="EE150" i="18"/>
  <c r="EE151" i="18"/>
  <c r="EE152" i="18"/>
  <c r="EE153" i="18"/>
  <c r="EE154" i="18"/>
  <c r="EE155" i="18"/>
  <c r="EE156" i="18"/>
  <c r="EE157" i="18"/>
  <c r="EE158" i="18"/>
  <c r="EE159" i="18"/>
  <c r="EE160" i="18"/>
  <c r="EE161" i="18"/>
  <c r="EE162" i="18"/>
  <c r="EE163" i="18"/>
  <c r="EE164" i="18"/>
  <c r="EE165" i="18"/>
  <c r="EE166" i="18"/>
  <c r="EE167" i="18"/>
  <c r="EE168" i="18"/>
  <c r="EE169" i="18"/>
  <c r="EE170" i="18"/>
  <c r="EE171" i="18"/>
  <c r="EE172" i="18"/>
  <c r="EE173" i="18"/>
  <c r="EE174" i="18"/>
  <c r="EE175" i="18"/>
  <c r="EE176" i="18"/>
  <c r="EE177" i="18"/>
  <c r="EE178" i="18"/>
  <c r="EE179" i="18"/>
  <c r="EE180" i="18"/>
  <c r="EE181" i="18"/>
  <c r="EE182" i="18"/>
  <c r="EE183" i="18"/>
  <c r="EE184" i="18"/>
  <c r="EE185" i="18"/>
  <c r="EE186" i="18"/>
  <c r="EE187" i="18"/>
  <c r="EE188" i="18"/>
  <c r="EE189" i="18"/>
  <c r="EE190" i="18"/>
  <c r="EE191" i="18"/>
  <c r="EE192" i="18"/>
  <c r="EE193" i="18"/>
  <c r="EE194" i="18"/>
  <c r="EE195" i="18"/>
  <c r="EE196" i="18"/>
  <c r="EE197" i="18"/>
  <c r="EE198" i="18"/>
  <c r="EE199" i="18"/>
  <c r="EE200" i="18"/>
  <c r="EE201" i="18"/>
  <c r="EE202" i="18"/>
  <c r="EE203" i="18"/>
  <c r="EE204" i="18"/>
  <c r="EE205" i="18"/>
  <c r="EE206" i="18"/>
  <c r="EE207" i="18"/>
  <c r="EE208" i="18"/>
  <c r="EE209" i="18"/>
  <c r="EE210" i="18"/>
  <c r="EE211" i="18"/>
  <c r="EE212" i="18"/>
  <c r="EE213" i="18"/>
  <c r="EE214" i="18"/>
  <c r="EE215" i="18"/>
  <c r="EE216" i="18"/>
  <c r="EE217" i="18"/>
  <c r="EE218" i="18"/>
  <c r="EE219" i="18"/>
  <c r="EE220" i="18"/>
  <c r="EE221" i="18"/>
  <c r="EE222" i="18"/>
  <c r="EE223" i="18"/>
  <c r="EE224" i="18"/>
  <c r="EE225" i="18"/>
  <c r="EE226" i="18"/>
  <c r="EE227" i="18"/>
  <c r="EE228" i="18"/>
  <c r="EE229" i="18"/>
  <c r="EE230" i="18"/>
  <c r="EE231" i="18"/>
  <c r="EE232" i="18"/>
  <c r="EE233" i="18"/>
  <c r="EE234" i="18"/>
  <c r="EE235" i="18"/>
  <c r="EE236" i="18"/>
  <c r="EE237" i="18"/>
  <c r="EE238" i="18"/>
  <c r="EE239" i="18"/>
  <c r="EE240" i="18"/>
  <c r="EE241" i="18"/>
  <c r="EE242" i="18"/>
  <c r="EE243" i="18"/>
  <c r="EE244" i="18"/>
  <c r="EE245" i="18"/>
  <c r="EE246" i="18"/>
  <c r="EE247" i="18"/>
  <c r="EE248" i="18"/>
  <c r="EE249" i="18"/>
  <c r="EE250" i="18"/>
  <c r="EE251" i="18"/>
  <c r="EE252" i="18"/>
  <c r="EE253" i="18"/>
  <c r="EE254" i="18"/>
  <c r="EE255" i="18"/>
  <c r="EE256" i="18"/>
  <c r="EE257" i="18"/>
  <c r="EE258" i="18"/>
  <c r="EE259" i="18"/>
  <c r="EE260" i="18"/>
  <c r="EE261" i="18"/>
  <c r="EE262" i="18"/>
  <c r="EE263" i="18"/>
  <c r="EE264" i="18"/>
  <c r="EE265" i="18"/>
  <c r="EE266" i="18"/>
  <c r="EE2" i="18"/>
  <c r="EE1" i="18"/>
  <c r="ED3" i="18"/>
  <c r="ED4" i="18"/>
  <c r="ED5" i="18"/>
  <c r="ED6" i="18"/>
  <c r="ED7" i="18"/>
  <c r="ED8" i="18"/>
  <c r="ED9" i="18"/>
  <c r="ED10" i="18"/>
  <c r="ED11" i="18"/>
  <c r="ED12" i="18"/>
  <c r="ED13" i="18"/>
  <c r="ED14" i="18"/>
  <c r="ED15" i="18"/>
  <c r="ED16" i="18"/>
  <c r="ED17" i="18"/>
  <c r="ED18" i="18"/>
  <c r="ED19" i="18"/>
  <c r="ED20" i="18"/>
  <c r="ED21" i="18"/>
  <c r="ED22" i="18"/>
  <c r="ED23" i="18"/>
  <c r="ED24" i="18"/>
  <c r="ED25" i="18"/>
  <c r="ED26" i="18"/>
  <c r="ED27" i="18"/>
  <c r="ED28" i="18"/>
  <c r="ED29" i="18"/>
  <c r="ED30" i="18"/>
  <c r="ED31" i="18"/>
  <c r="ED32" i="18"/>
  <c r="ED33" i="18"/>
  <c r="ED34" i="18"/>
  <c r="ED35" i="18"/>
  <c r="ED36" i="18"/>
  <c r="ED37" i="18"/>
  <c r="ED38" i="18"/>
  <c r="ED39" i="18"/>
  <c r="ED40" i="18"/>
  <c r="ED41" i="18"/>
  <c r="ED42" i="18"/>
  <c r="ED43" i="18"/>
  <c r="ED44" i="18"/>
  <c r="ED45" i="18"/>
  <c r="ED46" i="18"/>
  <c r="ED47" i="18"/>
  <c r="ED48" i="18"/>
  <c r="ED49" i="18"/>
  <c r="ED50" i="18"/>
  <c r="ED51" i="18"/>
  <c r="ED52" i="18"/>
  <c r="ED53" i="18"/>
  <c r="ED54" i="18"/>
  <c r="ED55" i="18"/>
  <c r="ED56" i="18"/>
  <c r="ED57" i="18"/>
  <c r="ED58" i="18"/>
  <c r="ED59" i="18"/>
  <c r="ED60" i="18"/>
  <c r="ED61" i="18"/>
  <c r="ED62" i="18"/>
  <c r="ED63" i="18"/>
  <c r="ED64" i="18"/>
  <c r="ED65" i="18"/>
  <c r="ED66" i="18"/>
  <c r="ED67" i="18"/>
  <c r="ED68" i="18"/>
  <c r="ED69" i="18"/>
  <c r="ED70" i="18"/>
  <c r="ED71" i="18"/>
  <c r="ED72" i="18"/>
  <c r="ED73" i="18"/>
  <c r="ED74" i="18"/>
  <c r="ED75" i="18"/>
  <c r="ED76" i="18"/>
  <c r="ED77" i="18"/>
  <c r="ED78" i="18"/>
  <c r="ED79" i="18"/>
  <c r="ED80" i="18"/>
  <c r="ED81" i="18"/>
  <c r="ED82" i="18"/>
  <c r="ED83" i="18"/>
  <c r="ED84" i="18"/>
  <c r="ED85" i="18"/>
  <c r="ED86" i="18"/>
  <c r="ED87" i="18"/>
  <c r="ED88" i="18"/>
  <c r="ED89" i="18"/>
  <c r="ED90" i="18"/>
  <c r="ED91" i="18"/>
  <c r="ED92" i="18"/>
  <c r="ED93" i="18"/>
  <c r="ED94" i="18"/>
  <c r="ED95" i="18"/>
  <c r="ED96" i="18"/>
  <c r="ED97" i="18"/>
  <c r="ED98" i="18"/>
  <c r="ED99" i="18"/>
  <c r="ED100" i="18"/>
  <c r="ED101" i="18"/>
  <c r="ED102" i="18"/>
  <c r="ED103" i="18"/>
  <c r="ED104" i="18"/>
  <c r="ED105" i="18"/>
  <c r="ED106" i="18"/>
  <c r="ED107" i="18"/>
  <c r="ED108" i="18"/>
  <c r="ED109" i="18"/>
  <c r="ED110" i="18"/>
  <c r="ED111" i="18"/>
  <c r="ED112" i="18"/>
  <c r="ED113" i="18"/>
  <c r="ED114" i="18"/>
  <c r="ED115" i="18"/>
  <c r="ED116" i="18"/>
  <c r="ED117" i="18"/>
  <c r="ED118" i="18"/>
  <c r="ED119" i="18"/>
  <c r="ED120" i="18"/>
  <c r="ED121" i="18"/>
  <c r="ED122" i="18"/>
  <c r="ED123" i="18"/>
  <c r="ED124" i="18"/>
  <c r="ED125" i="18"/>
  <c r="ED126" i="18"/>
  <c r="ED127" i="18"/>
  <c r="ED128" i="18"/>
  <c r="ED129" i="18"/>
  <c r="ED130" i="18"/>
  <c r="ED131" i="18"/>
  <c r="ED132" i="18"/>
  <c r="ED133" i="18"/>
  <c r="ED134" i="18"/>
  <c r="ED135" i="18"/>
  <c r="ED136" i="18"/>
  <c r="ED137" i="18"/>
  <c r="ED138" i="18"/>
  <c r="ED139" i="18"/>
  <c r="ED140" i="18"/>
  <c r="ED141" i="18"/>
  <c r="ED142" i="18"/>
  <c r="ED143" i="18"/>
  <c r="ED144" i="18"/>
  <c r="ED145" i="18"/>
  <c r="ED146" i="18"/>
  <c r="ED147" i="18"/>
  <c r="ED148" i="18"/>
  <c r="ED149" i="18"/>
  <c r="ED150" i="18"/>
  <c r="ED151" i="18"/>
  <c r="ED152" i="18"/>
  <c r="ED153" i="18"/>
  <c r="ED154" i="18"/>
  <c r="ED155" i="18"/>
  <c r="ED156" i="18"/>
  <c r="ED157" i="18"/>
  <c r="ED158" i="18"/>
  <c r="ED159" i="18"/>
  <c r="ED160" i="18"/>
  <c r="ED161" i="18"/>
  <c r="ED162" i="18"/>
  <c r="ED163" i="18"/>
  <c r="ED164" i="18"/>
  <c r="ED165" i="18"/>
  <c r="ED166" i="18"/>
  <c r="ED167" i="18"/>
  <c r="ED168" i="18"/>
  <c r="ED169" i="18"/>
  <c r="ED170" i="18"/>
  <c r="ED171" i="18"/>
  <c r="ED172" i="18"/>
  <c r="ED173" i="18"/>
  <c r="ED174" i="18"/>
  <c r="ED175" i="18"/>
  <c r="ED176" i="18"/>
  <c r="ED177" i="18"/>
  <c r="ED178" i="18"/>
  <c r="ED179" i="18"/>
  <c r="ED180" i="18"/>
  <c r="ED181" i="18"/>
  <c r="ED182" i="18"/>
  <c r="ED183" i="18"/>
  <c r="ED184" i="18"/>
  <c r="ED185" i="18"/>
  <c r="ED186" i="18"/>
  <c r="ED187" i="18"/>
  <c r="ED188" i="18"/>
  <c r="ED189" i="18"/>
  <c r="ED190" i="18"/>
  <c r="ED191" i="18"/>
  <c r="ED192" i="18"/>
  <c r="ED193" i="18"/>
  <c r="ED194" i="18"/>
  <c r="ED195" i="18"/>
  <c r="ED196" i="18"/>
  <c r="ED197" i="18"/>
  <c r="ED198" i="18"/>
  <c r="ED199" i="18"/>
  <c r="ED200" i="18"/>
  <c r="ED201" i="18"/>
  <c r="ED202" i="18"/>
  <c r="ED203" i="18"/>
  <c r="ED204" i="18"/>
  <c r="ED205" i="18"/>
  <c r="ED206" i="18"/>
  <c r="ED207" i="18"/>
  <c r="ED208" i="18"/>
  <c r="ED209" i="18"/>
  <c r="ED210" i="18"/>
  <c r="ED211" i="18"/>
  <c r="ED212" i="18"/>
  <c r="ED213" i="18"/>
  <c r="ED214" i="18"/>
  <c r="ED215" i="18"/>
  <c r="ED216" i="18"/>
  <c r="ED217" i="18"/>
  <c r="ED218" i="18"/>
  <c r="ED219" i="18"/>
  <c r="ED220" i="18"/>
  <c r="ED221" i="18"/>
  <c r="ED222" i="18"/>
  <c r="ED223" i="18"/>
  <c r="ED224" i="18"/>
  <c r="ED225" i="18"/>
  <c r="ED226" i="18"/>
  <c r="ED227" i="18"/>
  <c r="ED228" i="18"/>
  <c r="ED229" i="18"/>
  <c r="ED230" i="18"/>
  <c r="ED231" i="18"/>
  <c r="ED232" i="18"/>
  <c r="ED233" i="18"/>
  <c r="ED234" i="18"/>
  <c r="ED235" i="18"/>
  <c r="ED236" i="18"/>
  <c r="ED237" i="18"/>
  <c r="ED238" i="18"/>
  <c r="ED239" i="18"/>
  <c r="ED240" i="18"/>
  <c r="ED241" i="18"/>
  <c r="ED242" i="18"/>
  <c r="ED243" i="18"/>
  <c r="ED244" i="18"/>
  <c r="ED245" i="18"/>
  <c r="ED246" i="18"/>
  <c r="ED247" i="18"/>
  <c r="ED248" i="18"/>
  <c r="ED249" i="18"/>
  <c r="ED250" i="18"/>
  <c r="ED251" i="18"/>
  <c r="ED252" i="18"/>
  <c r="ED253" i="18"/>
  <c r="ED254" i="18"/>
  <c r="ED255" i="18"/>
  <c r="ED256" i="18"/>
  <c r="ED257" i="18"/>
  <c r="ED258" i="18"/>
  <c r="ED259" i="18"/>
  <c r="ED260" i="18"/>
  <c r="ED261" i="18"/>
  <c r="ED262" i="18"/>
  <c r="ED263" i="18"/>
  <c r="ED264" i="18"/>
  <c r="ED265" i="18"/>
  <c r="ED266" i="18"/>
  <c r="ED2" i="18"/>
  <c r="ED1" i="18"/>
  <c r="EC3" i="18"/>
  <c r="EC4" i="18"/>
  <c r="EC5" i="18"/>
  <c r="EC6" i="18"/>
  <c r="EC7" i="18"/>
  <c r="EC8" i="18"/>
  <c r="EC9" i="18"/>
  <c r="EC10" i="18"/>
  <c r="EC11" i="18"/>
  <c r="EC12" i="18"/>
  <c r="EC13" i="18"/>
  <c r="EC14" i="18"/>
  <c r="EC15" i="18"/>
  <c r="EC16" i="18"/>
  <c r="EC17" i="18"/>
  <c r="EC18" i="18"/>
  <c r="EC19" i="18"/>
  <c r="EC20" i="18"/>
  <c r="EC21" i="18"/>
  <c r="EC22" i="18"/>
  <c r="EC23" i="18"/>
  <c r="EC24" i="18"/>
  <c r="EC25" i="18"/>
  <c r="EC26" i="18"/>
  <c r="EC27" i="18"/>
  <c r="EC28" i="18"/>
  <c r="EC29" i="18"/>
  <c r="EC30" i="18"/>
  <c r="EC31" i="18"/>
  <c r="EC32" i="18"/>
  <c r="EC33" i="18"/>
  <c r="EC34" i="18"/>
  <c r="EC35" i="18"/>
  <c r="EC36" i="18"/>
  <c r="EC37" i="18"/>
  <c r="EC38" i="18"/>
  <c r="EC39" i="18"/>
  <c r="EC40" i="18"/>
  <c r="EC41" i="18"/>
  <c r="EC42" i="18"/>
  <c r="EC43" i="18"/>
  <c r="EC44" i="18"/>
  <c r="EC45" i="18"/>
  <c r="EC46" i="18"/>
  <c r="EC47" i="18"/>
  <c r="EC48" i="18"/>
  <c r="EC49" i="18"/>
  <c r="EC50" i="18"/>
  <c r="EC51" i="18"/>
  <c r="EC52" i="18"/>
  <c r="EC53" i="18"/>
  <c r="EC54" i="18"/>
  <c r="EC55" i="18"/>
  <c r="EC56" i="18"/>
  <c r="EC57" i="18"/>
  <c r="EC58" i="18"/>
  <c r="EC59" i="18"/>
  <c r="EC60" i="18"/>
  <c r="EC61" i="18"/>
  <c r="EC62" i="18"/>
  <c r="EC63" i="18"/>
  <c r="EC64" i="18"/>
  <c r="EC65" i="18"/>
  <c r="EC66" i="18"/>
  <c r="EC67" i="18"/>
  <c r="EC68" i="18"/>
  <c r="EC69" i="18"/>
  <c r="EC70" i="18"/>
  <c r="EC71" i="18"/>
  <c r="EC72" i="18"/>
  <c r="EC73" i="18"/>
  <c r="EC74" i="18"/>
  <c r="EC75" i="18"/>
  <c r="EC76" i="18"/>
  <c r="EC77" i="18"/>
  <c r="EC78" i="18"/>
  <c r="EC79" i="18"/>
  <c r="EC80" i="18"/>
  <c r="EC81" i="18"/>
  <c r="EC82" i="18"/>
  <c r="EC83" i="18"/>
  <c r="EC84" i="18"/>
  <c r="EC85" i="18"/>
  <c r="EC86" i="18"/>
  <c r="EC87" i="18"/>
  <c r="EC88" i="18"/>
  <c r="EC89" i="18"/>
  <c r="EC90" i="18"/>
  <c r="EC91" i="18"/>
  <c r="EC92" i="18"/>
  <c r="EC93" i="18"/>
  <c r="EC94" i="18"/>
  <c r="EC95" i="18"/>
  <c r="EC96" i="18"/>
  <c r="EC97" i="18"/>
  <c r="EC98" i="18"/>
  <c r="EC99" i="18"/>
  <c r="EC100" i="18"/>
  <c r="EC101" i="18"/>
  <c r="EC102" i="18"/>
  <c r="EC103" i="18"/>
  <c r="EC104" i="18"/>
  <c r="EC105" i="18"/>
  <c r="EC106" i="18"/>
  <c r="EC107" i="18"/>
  <c r="EC108" i="18"/>
  <c r="EC109" i="18"/>
  <c r="EC110" i="18"/>
  <c r="EC111" i="18"/>
  <c r="EC112" i="18"/>
  <c r="EC113" i="18"/>
  <c r="EC114" i="18"/>
  <c r="EC115" i="18"/>
  <c r="EC116" i="18"/>
  <c r="EC117" i="18"/>
  <c r="EC118" i="18"/>
  <c r="EC119" i="18"/>
  <c r="EC120" i="18"/>
  <c r="EC121" i="18"/>
  <c r="EC122" i="18"/>
  <c r="EC123" i="18"/>
  <c r="EC124" i="18"/>
  <c r="EC125" i="18"/>
  <c r="EC126" i="18"/>
  <c r="EC127" i="18"/>
  <c r="EC128" i="18"/>
  <c r="EC129" i="18"/>
  <c r="EC130" i="18"/>
  <c r="EC131" i="18"/>
  <c r="EC132" i="18"/>
  <c r="EC133" i="18"/>
  <c r="EC134" i="18"/>
  <c r="EC135" i="18"/>
  <c r="EC136" i="18"/>
  <c r="EC137" i="18"/>
  <c r="EC138" i="18"/>
  <c r="EC139" i="18"/>
  <c r="EC140" i="18"/>
  <c r="EC141" i="18"/>
  <c r="EC142" i="18"/>
  <c r="EC143" i="18"/>
  <c r="EC144" i="18"/>
  <c r="EC145" i="18"/>
  <c r="EC146" i="18"/>
  <c r="EC147" i="18"/>
  <c r="EC148" i="18"/>
  <c r="EC149" i="18"/>
  <c r="EC150" i="18"/>
  <c r="EC151" i="18"/>
  <c r="EC152" i="18"/>
  <c r="EC153" i="18"/>
  <c r="EC154" i="18"/>
  <c r="EC155" i="18"/>
  <c r="EC156" i="18"/>
  <c r="EC157" i="18"/>
  <c r="EC158" i="18"/>
  <c r="EC159" i="18"/>
  <c r="EC160" i="18"/>
  <c r="EC161" i="18"/>
  <c r="EC162" i="18"/>
  <c r="EC163" i="18"/>
  <c r="EC164" i="18"/>
  <c r="EC165" i="18"/>
  <c r="EC166" i="18"/>
  <c r="EC167" i="18"/>
  <c r="EC168" i="18"/>
  <c r="EC169" i="18"/>
  <c r="EC170" i="18"/>
  <c r="EC171" i="18"/>
  <c r="EC172" i="18"/>
  <c r="EC173" i="18"/>
  <c r="EC174" i="18"/>
  <c r="EC175" i="18"/>
  <c r="EC176" i="18"/>
  <c r="EC177" i="18"/>
  <c r="EC178" i="18"/>
  <c r="EC179" i="18"/>
  <c r="EC180" i="18"/>
  <c r="EC181" i="18"/>
  <c r="EC182" i="18"/>
  <c r="EC183" i="18"/>
  <c r="EC184" i="18"/>
  <c r="EC185" i="18"/>
  <c r="EC186" i="18"/>
  <c r="EC187" i="18"/>
  <c r="EC188" i="18"/>
  <c r="EC189" i="18"/>
  <c r="EC190" i="18"/>
  <c r="EC191" i="18"/>
  <c r="EC192" i="18"/>
  <c r="EC193" i="18"/>
  <c r="EC194" i="18"/>
  <c r="EC195" i="18"/>
  <c r="EC196" i="18"/>
  <c r="EC197" i="18"/>
  <c r="EC198" i="18"/>
  <c r="EC199" i="18"/>
  <c r="EC200" i="18"/>
  <c r="EC201" i="18"/>
  <c r="EC202" i="18"/>
  <c r="EC203" i="18"/>
  <c r="EC204" i="18"/>
  <c r="EC205" i="18"/>
  <c r="EC206" i="18"/>
  <c r="EC207" i="18"/>
  <c r="EC208" i="18"/>
  <c r="EC209" i="18"/>
  <c r="EC210" i="18"/>
  <c r="EC211" i="18"/>
  <c r="EC212" i="18"/>
  <c r="EC213" i="18"/>
  <c r="EC214" i="18"/>
  <c r="EC215" i="18"/>
  <c r="EC216" i="18"/>
  <c r="EC217" i="18"/>
  <c r="EC218" i="18"/>
  <c r="EC219" i="18"/>
  <c r="EC220" i="18"/>
  <c r="EC221" i="18"/>
  <c r="EC222" i="18"/>
  <c r="EC223" i="18"/>
  <c r="EC224" i="18"/>
  <c r="EC225" i="18"/>
  <c r="EC226" i="18"/>
  <c r="EC227" i="18"/>
  <c r="EC228" i="18"/>
  <c r="EC229" i="18"/>
  <c r="EC230" i="18"/>
  <c r="EC231" i="18"/>
  <c r="EC232" i="18"/>
  <c r="EC233" i="18"/>
  <c r="EC234" i="18"/>
  <c r="EC235" i="18"/>
  <c r="EC236" i="18"/>
  <c r="EC237" i="18"/>
  <c r="EC238" i="18"/>
  <c r="EC239" i="18"/>
  <c r="EC240" i="18"/>
  <c r="EC241" i="18"/>
  <c r="EC242" i="18"/>
  <c r="EC243" i="18"/>
  <c r="EC244" i="18"/>
  <c r="EC245" i="18"/>
  <c r="EC246" i="18"/>
  <c r="EC247" i="18"/>
  <c r="EC248" i="18"/>
  <c r="EC249" i="18"/>
  <c r="EC250" i="18"/>
  <c r="EC251" i="18"/>
  <c r="EC252" i="18"/>
  <c r="EC253" i="18"/>
  <c r="EC254" i="18"/>
  <c r="EC255" i="18"/>
  <c r="EC256" i="18"/>
  <c r="EC257" i="18"/>
  <c r="EC258" i="18"/>
  <c r="EC259" i="18"/>
  <c r="EC260" i="18"/>
  <c r="EC261" i="18"/>
  <c r="EC262" i="18"/>
  <c r="EC263" i="18"/>
  <c r="EC264" i="18"/>
  <c r="EC265" i="18"/>
  <c r="EC266" i="18"/>
  <c r="EC2" i="18"/>
  <c r="EC1" i="18"/>
  <c r="EB3" i="18"/>
  <c r="EB4" i="18"/>
  <c r="EB5" i="18"/>
  <c r="EB6" i="18"/>
  <c r="EB7" i="18"/>
  <c r="EB8" i="18"/>
  <c r="EB9" i="18"/>
  <c r="EB10" i="18"/>
  <c r="EB11" i="18"/>
  <c r="EB12" i="18"/>
  <c r="EB13" i="18"/>
  <c r="EB14" i="18"/>
  <c r="EB15" i="18"/>
  <c r="EB16" i="18"/>
  <c r="EB17" i="18"/>
  <c r="EB18" i="18"/>
  <c r="EB19" i="18"/>
  <c r="EB20" i="18"/>
  <c r="EB21" i="18"/>
  <c r="EB22" i="18"/>
  <c r="EB23" i="18"/>
  <c r="EB24" i="18"/>
  <c r="EB25" i="18"/>
  <c r="EB26" i="18"/>
  <c r="EB27" i="18"/>
  <c r="EB28" i="18"/>
  <c r="EB29" i="18"/>
  <c r="EB30" i="18"/>
  <c r="EB31" i="18"/>
  <c r="EB32" i="18"/>
  <c r="EB33" i="18"/>
  <c r="EB34" i="18"/>
  <c r="EB35" i="18"/>
  <c r="EB36" i="18"/>
  <c r="EB37" i="18"/>
  <c r="EB38" i="18"/>
  <c r="EB39" i="18"/>
  <c r="EB40" i="18"/>
  <c r="EB41" i="18"/>
  <c r="EB42" i="18"/>
  <c r="EB43" i="18"/>
  <c r="EB44" i="18"/>
  <c r="EB45" i="18"/>
  <c r="EB46" i="18"/>
  <c r="EB47" i="18"/>
  <c r="EB48" i="18"/>
  <c r="EB49" i="18"/>
  <c r="EB50" i="18"/>
  <c r="EB51" i="18"/>
  <c r="EB52" i="18"/>
  <c r="EB53" i="18"/>
  <c r="EB54" i="18"/>
  <c r="EB55" i="18"/>
  <c r="EB56" i="18"/>
  <c r="EB57" i="18"/>
  <c r="EB58" i="18"/>
  <c r="EB59" i="18"/>
  <c r="EB60" i="18"/>
  <c r="EB61" i="18"/>
  <c r="EB62" i="18"/>
  <c r="EB63" i="18"/>
  <c r="EB64" i="18"/>
  <c r="EB65" i="18"/>
  <c r="EB66" i="18"/>
  <c r="EB67" i="18"/>
  <c r="EB68" i="18"/>
  <c r="EB69" i="18"/>
  <c r="EB70" i="18"/>
  <c r="EB71" i="18"/>
  <c r="EB72" i="18"/>
  <c r="EB73" i="18"/>
  <c r="EB74" i="18"/>
  <c r="EB75" i="18"/>
  <c r="EB76" i="18"/>
  <c r="EB77" i="18"/>
  <c r="EB78" i="18"/>
  <c r="EB79" i="18"/>
  <c r="EB80" i="18"/>
  <c r="EB81" i="18"/>
  <c r="EB82" i="18"/>
  <c r="EB83" i="18"/>
  <c r="EB84" i="18"/>
  <c r="EB85" i="18"/>
  <c r="EB86" i="18"/>
  <c r="EB87" i="18"/>
  <c r="EB88" i="18"/>
  <c r="EB89" i="18"/>
  <c r="EB90" i="18"/>
  <c r="EB91" i="18"/>
  <c r="EB92" i="18"/>
  <c r="EB93" i="18"/>
  <c r="EB94" i="18"/>
  <c r="EB95" i="18"/>
  <c r="EB96" i="18"/>
  <c r="EB97" i="18"/>
  <c r="EB98" i="18"/>
  <c r="EB99" i="18"/>
  <c r="EB100" i="18"/>
  <c r="EB101" i="18"/>
  <c r="EB102" i="18"/>
  <c r="EB103" i="18"/>
  <c r="EB104" i="18"/>
  <c r="EB105" i="18"/>
  <c r="EB106" i="18"/>
  <c r="EB107" i="18"/>
  <c r="EB108" i="18"/>
  <c r="EB109" i="18"/>
  <c r="EB110" i="18"/>
  <c r="EB111" i="18"/>
  <c r="EB112" i="18"/>
  <c r="EB113" i="18"/>
  <c r="EB114" i="18"/>
  <c r="EB115" i="18"/>
  <c r="EB116" i="18"/>
  <c r="EB117" i="18"/>
  <c r="EB118" i="18"/>
  <c r="EB119" i="18"/>
  <c r="EB120" i="18"/>
  <c r="EB121" i="18"/>
  <c r="EB122" i="18"/>
  <c r="EB123" i="18"/>
  <c r="EB124" i="18"/>
  <c r="EB125" i="18"/>
  <c r="EB126" i="18"/>
  <c r="EB127" i="18"/>
  <c r="EB128" i="18"/>
  <c r="EB129" i="18"/>
  <c r="EB130" i="18"/>
  <c r="EB131" i="18"/>
  <c r="EB132" i="18"/>
  <c r="EB133" i="18"/>
  <c r="EB134" i="18"/>
  <c r="EB135" i="18"/>
  <c r="EB136" i="18"/>
  <c r="EB137" i="18"/>
  <c r="EB138" i="18"/>
  <c r="EB139" i="18"/>
  <c r="EB140" i="18"/>
  <c r="EB141" i="18"/>
  <c r="EB142" i="18"/>
  <c r="EB143" i="18"/>
  <c r="EB144" i="18"/>
  <c r="EB145" i="18"/>
  <c r="EB146" i="18"/>
  <c r="EB147" i="18"/>
  <c r="EB148" i="18"/>
  <c r="EB149" i="18"/>
  <c r="EB150" i="18"/>
  <c r="EB151" i="18"/>
  <c r="EB152" i="18"/>
  <c r="EB153" i="18"/>
  <c r="EB154" i="18"/>
  <c r="EB155" i="18"/>
  <c r="EB156" i="18"/>
  <c r="EB157" i="18"/>
  <c r="EB158" i="18"/>
  <c r="EB159" i="18"/>
  <c r="EB160" i="18"/>
  <c r="EB161" i="18"/>
  <c r="EB162" i="18"/>
  <c r="EB163" i="18"/>
  <c r="EB164" i="18"/>
  <c r="EB165" i="18"/>
  <c r="EB166" i="18"/>
  <c r="EB167" i="18"/>
  <c r="EB168" i="18"/>
  <c r="EB169" i="18"/>
  <c r="EB170" i="18"/>
  <c r="EB171" i="18"/>
  <c r="EB172" i="18"/>
  <c r="EB173" i="18"/>
  <c r="EB174" i="18"/>
  <c r="EB175" i="18"/>
  <c r="EB176" i="18"/>
  <c r="EB177" i="18"/>
  <c r="EB178" i="18"/>
  <c r="EB179" i="18"/>
  <c r="EB180" i="18"/>
  <c r="EB181" i="18"/>
  <c r="EB182" i="18"/>
  <c r="EB183" i="18"/>
  <c r="EB184" i="18"/>
  <c r="EB185" i="18"/>
  <c r="EB186" i="18"/>
  <c r="EB187" i="18"/>
  <c r="EB188" i="18"/>
  <c r="EB189" i="18"/>
  <c r="EB190" i="18"/>
  <c r="EB191" i="18"/>
  <c r="EB192" i="18"/>
  <c r="EB193" i="18"/>
  <c r="EB194" i="18"/>
  <c r="EB195" i="18"/>
  <c r="EB196" i="18"/>
  <c r="EB197" i="18"/>
  <c r="EB198" i="18"/>
  <c r="EB199" i="18"/>
  <c r="EB200" i="18"/>
  <c r="EB201" i="18"/>
  <c r="EB202" i="18"/>
  <c r="EB203" i="18"/>
  <c r="EB204" i="18"/>
  <c r="EB205" i="18"/>
  <c r="EB206" i="18"/>
  <c r="EB207" i="18"/>
  <c r="EB208" i="18"/>
  <c r="EB209" i="18"/>
  <c r="EB210" i="18"/>
  <c r="EB211" i="18"/>
  <c r="EB212" i="18"/>
  <c r="EB213" i="18"/>
  <c r="EB214" i="18"/>
  <c r="EB215" i="18"/>
  <c r="EB216" i="18"/>
  <c r="EB217" i="18"/>
  <c r="EB218" i="18"/>
  <c r="EB219" i="18"/>
  <c r="EB220" i="18"/>
  <c r="EB221" i="18"/>
  <c r="EB222" i="18"/>
  <c r="EB223" i="18"/>
  <c r="EB224" i="18"/>
  <c r="EB225" i="18"/>
  <c r="EB226" i="18"/>
  <c r="EB227" i="18"/>
  <c r="EB228" i="18"/>
  <c r="EB229" i="18"/>
  <c r="EB230" i="18"/>
  <c r="EB231" i="18"/>
  <c r="EB232" i="18"/>
  <c r="EB233" i="18"/>
  <c r="EB234" i="18"/>
  <c r="EB235" i="18"/>
  <c r="EB236" i="18"/>
  <c r="EB237" i="18"/>
  <c r="EB238" i="18"/>
  <c r="EB239" i="18"/>
  <c r="EB240" i="18"/>
  <c r="EB241" i="18"/>
  <c r="EB242" i="18"/>
  <c r="EB243" i="18"/>
  <c r="EB244" i="18"/>
  <c r="EB245" i="18"/>
  <c r="EB246" i="18"/>
  <c r="EB247" i="18"/>
  <c r="EB248" i="18"/>
  <c r="EB249" i="18"/>
  <c r="EB250" i="18"/>
  <c r="EB251" i="18"/>
  <c r="EB252" i="18"/>
  <c r="EB253" i="18"/>
  <c r="EB254" i="18"/>
  <c r="EB255" i="18"/>
  <c r="EB256" i="18"/>
  <c r="EB257" i="18"/>
  <c r="EB258" i="18"/>
  <c r="EB259" i="18"/>
  <c r="EB260" i="18"/>
  <c r="EB261" i="18"/>
  <c r="EB262" i="18"/>
  <c r="EB263" i="18"/>
  <c r="EB264" i="18"/>
  <c r="EB265" i="18"/>
  <c r="EB266" i="18"/>
  <c r="EB2" i="18"/>
  <c r="EB1" i="18"/>
  <c r="DU188" i="18"/>
  <c r="DU70" i="18"/>
  <c r="DU59" i="18"/>
  <c r="DU53" i="18"/>
  <c r="DU42" i="18"/>
  <c r="DU31" i="18"/>
  <c r="DU25" i="18"/>
  <c r="DU13" i="18"/>
  <c r="DU2" i="18"/>
  <c r="DS266" i="18"/>
  <c r="EA5" i="18"/>
  <c r="EA14" i="18"/>
  <c r="EA30" i="18"/>
  <c r="EA40" i="18"/>
  <c r="EA46" i="18"/>
  <c r="EA65" i="18"/>
  <c r="EA72" i="18"/>
  <c r="EA81" i="18"/>
  <c r="EA97" i="18"/>
  <c r="EA106" i="18"/>
  <c r="EA109" i="18"/>
  <c r="EA118" i="18"/>
  <c r="EA124" i="18"/>
  <c r="EA128" i="18"/>
  <c r="EA136" i="18"/>
  <c r="EA140" i="18"/>
  <c r="EA145" i="18"/>
  <c r="EA152" i="18"/>
  <c r="EA157" i="18"/>
  <c r="EA161" i="18"/>
  <c r="EA170" i="18"/>
  <c r="EA173" i="18"/>
  <c r="EA178" i="18"/>
  <c r="EA188" i="18"/>
  <c r="EA192" i="18"/>
  <c r="EA194" i="18"/>
  <c r="EA203" i="18"/>
  <c r="EA208" i="18"/>
  <c r="EA211" i="18"/>
  <c r="EA217" i="18"/>
  <c r="EA220" i="18"/>
  <c r="EA224" i="18"/>
  <c r="EA229" i="18"/>
  <c r="EA233" i="18"/>
  <c r="EA236" i="18"/>
  <c r="EA243" i="18"/>
  <c r="EA245" i="18"/>
  <c r="EA249" i="18"/>
  <c r="EA256" i="18"/>
  <c r="EA259" i="18"/>
  <c r="EA261" i="18"/>
  <c r="EA1" i="18"/>
  <c r="DZ6" i="18"/>
  <c r="DZ9" i="18"/>
  <c r="DZ15" i="18"/>
  <c r="DZ18" i="18"/>
  <c r="DZ22" i="18"/>
  <c r="DZ27" i="18"/>
  <c r="DZ31" i="18"/>
  <c r="DZ34" i="18"/>
  <c r="DZ41" i="18"/>
  <c r="DZ43" i="18"/>
  <c r="DZ47" i="18"/>
  <c r="DZ54" i="18"/>
  <c r="DZ57" i="18"/>
  <c r="DZ59" i="18"/>
  <c r="DZ66" i="18"/>
  <c r="DZ70" i="18"/>
  <c r="DZ73" i="18"/>
  <c r="DZ79" i="18"/>
  <c r="DZ82" i="18"/>
  <c r="DZ86" i="18"/>
  <c r="DZ91" i="18"/>
  <c r="DZ95" i="18"/>
  <c r="DZ98" i="18"/>
  <c r="DZ105" i="18"/>
  <c r="DZ107" i="18"/>
  <c r="DZ111" i="18"/>
  <c r="DZ118" i="18"/>
  <c r="DZ121" i="18"/>
  <c r="DZ123" i="18"/>
  <c r="DZ130" i="18"/>
  <c r="DZ134" i="18"/>
  <c r="DZ137" i="18"/>
  <c r="DZ143" i="18"/>
  <c r="DZ146" i="18"/>
  <c r="DZ150" i="18"/>
  <c r="DZ155" i="18"/>
  <c r="DZ159" i="18"/>
  <c r="DZ162" i="18"/>
  <c r="DZ169" i="18"/>
  <c r="DZ171" i="18"/>
  <c r="DZ175" i="18"/>
  <c r="DZ182" i="18"/>
  <c r="DZ185" i="18"/>
  <c r="DZ187" i="18"/>
  <c r="DZ194" i="18"/>
  <c r="DZ198" i="18"/>
  <c r="DZ201" i="18"/>
  <c r="DZ207" i="18"/>
  <c r="DZ210" i="18"/>
  <c r="DZ214" i="18"/>
  <c r="DZ219" i="18"/>
  <c r="DZ223" i="18"/>
  <c r="DZ226" i="18"/>
  <c r="DZ233" i="18"/>
  <c r="DZ235" i="18"/>
  <c r="DZ239" i="18"/>
  <c r="DZ246" i="18"/>
  <c r="DZ249" i="18"/>
  <c r="DZ251" i="18"/>
  <c r="DZ258" i="18"/>
  <c r="DZ262" i="18"/>
  <c r="DZ265" i="18"/>
  <c r="DZ1" i="18"/>
  <c r="DY4" i="18"/>
  <c r="DY7" i="18"/>
  <c r="DY9" i="18"/>
  <c r="DY14" i="18"/>
  <c r="DY16" i="18"/>
  <c r="DY18" i="18"/>
  <c r="DY22" i="18"/>
  <c r="DY24" i="18"/>
  <c r="DY26" i="18"/>
  <c r="DY30" i="18"/>
  <c r="DY32" i="18"/>
  <c r="DY34" i="18"/>
  <c r="DY38" i="18"/>
  <c r="DY40" i="18"/>
  <c r="DY42" i="18"/>
  <c r="DY46" i="18"/>
  <c r="DY48" i="18"/>
  <c r="DY50" i="18"/>
  <c r="DY54" i="18"/>
  <c r="DY56" i="18"/>
  <c r="DY58" i="18"/>
  <c r="DY62" i="18"/>
  <c r="DY64" i="18"/>
  <c r="DY66" i="18"/>
  <c r="DY70" i="18"/>
  <c r="DY72" i="18"/>
  <c r="DY74" i="18"/>
  <c r="DY78" i="18"/>
  <c r="DY80" i="18"/>
  <c r="DY82" i="18"/>
  <c r="DY86" i="18"/>
  <c r="DY88" i="18"/>
  <c r="DY90" i="18"/>
  <c r="DY94" i="18"/>
  <c r="DY96" i="18"/>
  <c r="DY98" i="18"/>
  <c r="DY102" i="18"/>
  <c r="DY104" i="18"/>
  <c r="DY106" i="18"/>
  <c r="DY110" i="18"/>
  <c r="DY112" i="18"/>
  <c r="DY114" i="18"/>
  <c r="DY118" i="18"/>
  <c r="DY120" i="18"/>
  <c r="DY122" i="18"/>
  <c r="DY126" i="18"/>
  <c r="DY128" i="18"/>
  <c r="DY130" i="18"/>
  <c r="DY134" i="18"/>
  <c r="DY136" i="18"/>
  <c r="DY138" i="18"/>
  <c r="DY142" i="18"/>
  <c r="DY144" i="18"/>
  <c r="DY146" i="18"/>
  <c r="DY150" i="18"/>
  <c r="DY152" i="18"/>
  <c r="DY154" i="18"/>
  <c r="DY158" i="18"/>
  <c r="DY160" i="18"/>
  <c r="DY162" i="18"/>
  <c r="DY166" i="18"/>
  <c r="DY168" i="18"/>
  <c r="DY170" i="18"/>
  <c r="DY174" i="18"/>
  <c r="DY176" i="18"/>
  <c r="DY178" i="18"/>
  <c r="DY182" i="18"/>
  <c r="DY184" i="18"/>
  <c r="DY186" i="18"/>
  <c r="DY190" i="18"/>
  <c r="DY192" i="18"/>
  <c r="DY194" i="18"/>
  <c r="DY198" i="18"/>
  <c r="DY200" i="18"/>
  <c r="DY202" i="18"/>
  <c r="DY206" i="18"/>
  <c r="DY208" i="18"/>
  <c r="DY210" i="18"/>
  <c r="DY214" i="18"/>
  <c r="DY216" i="18"/>
  <c r="DY218" i="18"/>
  <c r="DY222" i="18"/>
  <c r="DY224" i="18"/>
  <c r="DY226" i="18"/>
  <c r="DY230" i="18"/>
  <c r="DY232" i="18"/>
  <c r="DY234" i="18"/>
  <c r="DY238" i="18"/>
  <c r="DY240" i="18"/>
  <c r="DY242" i="18"/>
  <c r="DY246" i="18"/>
  <c r="DY248" i="18"/>
  <c r="DY250" i="18"/>
  <c r="DY254" i="18"/>
  <c r="DY256" i="18"/>
  <c r="DY258" i="18"/>
  <c r="DY262" i="18"/>
  <c r="DY264" i="18"/>
  <c r="DY266" i="18"/>
  <c r="DY1" i="18"/>
  <c r="DX4" i="18"/>
  <c r="DX6" i="18"/>
  <c r="DX8" i="18"/>
  <c r="DX12" i="18"/>
  <c r="DX14" i="18"/>
  <c r="DX16" i="18"/>
  <c r="DX20" i="18"/>
  <c r="DX22" i="18"/>
  <c r="DX24" i="18"/>
  <c r="DX28" i="18"/>
  <c r="DX30" i="18"/>
  <c r="DX32" i="18"/>
  <c r="DX36" i="18"/>
  <c r="DX38" i="18"/>
  <c r="DX40" i="18"/>
  <c r="DX44" i="18"/>
  <c r="DX46" i="18"/>
  <c r="DX48" i="18"/>
  <c r="DX52" i="18"/>
  <c r="DX54" i="18"/>
  <c r="DX56" i="18"/>
  <c r="DX60" i="18"/>
  <c r="DX62" i="18"/>
  <c r="DX64" i="18"/>
  <c r="DX68" i="18"/>
  <c r="DX70" i="18"/>
  <c r="DX72" i="18"/>
  <c r="DX76" i="18"/>
  <c r="DX78" i="18"/>
  <c r="DX80" i="18"/>
  <c r="DX84" i="18"/>
  <c r="DX86" i="18"/>
  <c r="DX87" i="18"/>
  <c r="DX88" i="18"/>
  <c r="DX92" i="18"/>
  <c r="DX94" i="18"/>
  <c r="DX95" i="18"/>
  <c r="DX96" i="18"/>
  <c r="DX100" i="18"/>
  <c r="DX102" i="18"/>
  <c r="DX103" i="18"/>
  <c r="DX104" i="18"/>
  <c r="DX108" i="18"/>
  <c r="DX110" i="18"/>
  <c r="DX111" i="18"/>
  <c r="DX112" i="18"/>
  <c r="DX116" i="18"/>
  <c r="DX118" i="18"/>
  <c r="DX119" i="18"/>
  <c r="DX120" i="18"/>
  <c r="DX124" i="18"/>
  <c r="DX126" i="18"/>
  <c r="DX127" i="18"/>
  <c r="DX128" i="18"/>
  <c r="DX132" i="18"/>
  <c r="DX134" i="18"/>
  <c r="DX135" i="18"/>
  <c r="DX136" i="18"/>
  <c r="DX140" i="18"/>
  <c r="DX142" i="18"/>
  <c r="DX143" i="18"/>
  <c r="DX144" i="18"/>
  <c r="DX147" i="18"/>
  <c r="DX148" i="18"/>
  <c r="DX150" i="18"/>
  <c r="DX151" i="18"/>
  <c r="DX152" i="18"/>
  <c r="DX155" i="18"/>
  <c r="DX156" i="18"/>
  <c r="DX158" i="18"/>
  <c r="DX159" i="18"/>
  <c r="DX160" i="18"/>
  <c r="DX163" i="18"/>
  <c r="DX164" i="18"/>
  <c r="DX166" i="18"/>
  <c r="DX167" i="18"/>
  <c r="DX168" i="18"/>
  <c r="DX171" i="18"/>
  <c r="DX172" i="18"/>
  <c r="DX174" i="18"/>
  <c r="DX175" i="18"/>
  <c r="DX176" i="18"/>
  <c r="DX179" i="18"/>
  <c r="DX180" i="18"/>
  <c r="DX182" i="18"/>
  <c r="DX183" i="18"/>
  <c r="DX184" i="18"/>
  <c r="DX187" i="18"/>
  <c r="DX188" i="18"/>
  <c r="DX190" i="18"/>
  <c r="DX191" i="18"/>
  <c r="DX192" i="18"/>
  <c r="DX195" i="18"/>
  <c r="DX196" i="18"/>
  <c r="DX198" i="18"/>
  <c r="DX199" i="18"/>
  <c r="DX200" i="18"/>
  <c r="DX203" i="18"/>
  <c r="DX204" i="18"/>
  <c r="DX206" i="18"/>
  <c r="DX207" i="18"/>
  <c r="DX208" i="18"/>
  <c r="DX211" i="18"/>
  <c r="DX212" i="18"/>
  <c r="DX214" i="18"/>
  <c r="DX215" i="18"/>
  <c r="DX216" i="18"/>
  <c r="DX219" i="18"/>
  <c r="DX220" i="18"/>
  <c r="DX222" i="18"/>
  <c r="DX223" i="18"/>
  <c r="DX224" i="18"/>
  <c r="DX227" i="18"/>
  <c r="DX228" i="18"/>
  <c r="DX230" i="18"/>
  <c r="DX231" i="18"/>
  <c r="DX232" i="18"/>
  <c r="DX235" i="18"/>
  <c r="DX236" i="18"/>
  <c r="DX238" i="18"/>
  <c r="DX239" i="18"/>
  <c r="DX240" i="18"/>
  <c r="DX243" i="18"/>
  <c r="DX244" i="18"/>
  <c r="DX246" i="18"/>
  <c r="DX247" i="18"/>
  <c r="DX248" i="18"/>
  <c r="DX251" i="18"/>
  <c r="DX252" i="18"/>
  <c r="DX254" i="18"/>
  <c r="DX255" i="18"/>
  <c r="DX256" i="18"/>
  <c r="DX259" i="18"/>
  <c r="DX260" i="18"/>
  <c r="DX262" i="18"/>
  <c r="DX263" i="18"/>
  <c r="DX264" i="18"/>
  <c r="DX2" i="18"/>
  <c r="DX1" i="18"/>
  <c r="DW4" i="18"/>
  <c r="DW5" i="18"/>
  <c r="DW6" i="18"/>
  <c r="DW9" i="18"/>
  <c r="DW10" i="18"/>
  <c r="DW12" i="18"/>
  <c r="DW13" i="18"/>
  <c r="DW14" i="18"/>
  <c r="DW17" i="18"/>
  <c r="DW18" i="18"/>
  <c r="DW20" i="18"/>
  <c r="DW21" i="18"/>
  <c r="DW22" i="18"/>
  <c r="DW24" i="18"/>
  <c r="DW25" i="18"/>
  <c r="DW26" i="18"/>
  <c r="DW28" i="18"/>
  <c r="DW29" i="18"/>
  <c r="DW30" i="18"/>
  <c r="DW32" i="18"/>
  <c r="DW33" i="18"/>
  <c r="DW34" i="18"/>
  <c r="DW36" i="18"/>
  <c r="DW37" i="18"/>
  <c r="DW38" i="18"/>
  <c r="DW40" i="18"/>
  <c r="DW41" i="18"/>
  <c r="DW42" i="18"/>
  <c r="DW44" i="18"/>
  <c r="DW45" i="18"/>
  <c r="DW46" i="18"/>
  <c r="DW48" i="18"/>
  <c r="DW49" i="18"/>
  <c r="DW50" i="18"/>
  <c r="DW52" i="18"/>
  <c r="DW53" i="18"/>
  <c r="DW54" i="18"/>
  <c r="DW56" i="18"/>
  <c r="DW57" i="18"/>
  <c r="DW58" i="18"/>
  <c r="DW60" i="18"/>
  <c r="DW61" i="18"/>
  <c r="DW62" i="18"/>
  <c r="DW64" i="18"/>
  <c r="DW65" i="18"/>
  <c r="DW66" i="18"/>
  <c r="DW68" i="18"/>
  <c r="DW69" i="18"/>
  <c r="DW70" i="18"/>
  <c r="DW72" i="18"/>
  <c r="DW73" i="18"/>
  <c r="DW74" i="18"/>
  <c r="DW76" i="18"/>
  <c r="DW77" i="18"/>
  <c r="DW78" i="18"/>
  <c r="DW80" i="18"/>
  <c r="DW81" i="18"/>
  <c r="DW82" i="18"/>
  <c r="DW84" i="18"/>
  <c r="DW85" i="18"/>
  <c r="DW86" i="18"/>
  <c r="DW88" i="18"/>
  <c r="DW89" i="18"/>
  <c r="DW90" i="18"/>
  <c r="DW92" i="18"/>
  <c r="DW93" i="18"/>
  <c r="DW94" i="18"/>
  <c r="DW96" i="18"/>
  <c r="DW97" i="18"/>
  <c r="DW98" i="18"/>
  <c r="DW100" i="18"/>
  <c r="DW101" i="18"/>
  <c r="DW102" i="18"/>
  <c r="DW104" i="18"/>
  <c r="DW105" i="18"/>
  <c r="DW106" i="18"/>
  <c r="DW108" i="18"/>
  <c r="DW109" i="18"/>
  <c r="DW110" i="18"/>
  <c r="DW112" i="18"/>
  <c r="DW113" i="18"/>
  <c r="DW114" i="18"/>
  <c r="DW116" i="18"/>
  <c r="DW117" i="18"/>
  <c r="DW118" i="18"/>
  <c r="DW120" i="18"/>
  <c r="DW121" i="18"/>
  <c r="DW122" i="18"/>
  <c r="DW124" i="18"/>
  <c r="DW125" i="18"/>
  <c r="DW126" i="18"/>
  <c r="DW128" i="18"/>
  <c r="DW129" i="18"/>
  <c r="DW130" i="18"/>
  <c r="DW132" i="18"/>
  <c r="DW133" i="18"/>
  <c r="DW134" i="18"/>
  <c r="DW136" i="18"/>
  <c r="DW137" i="18"/>
  <c r="DW138" i="18"/>
  <c r="DW140" i="18"/>
  <c r="DW141" i="18"/>
  <c r="DW142" i="18"/>
  <c r="DW144" i="18"/>
  <c r="DW145" i="18"/>
  <c r="DW146" i="18"/>
  <c r="DW148" i="18"/>
  <c r="DW149" i="18"/>
  <c r="DW150" i="18"/>
  <c r="DW152" i="18"/>
  <c r="DW153" i="18"/>
  <c r="DW154" i="18"/>
  <c r="DW156" i="18"/>
  <c r="DW157" i="18"/>
  <c r="DW158" i="18"/>
  <c r="DW160" i="18"/>
  <c r="DW161" i="18"/>
  <c r="DW162" i="18"/>
  <c r="DW164" i="18"/>
  <c r="DW165" i="18"/>
  <c r="DW166" i="18"/>
  <c r="DW168" i="18"/>
  <c r="DW169" i="18"/>
  <c r="DW170" i="18"/>
  <c r="DW172" i="18"/>
  <c r="DW173" i="18"/>
  <c r="DW174" i="18"/>
  <c r="DW176" i="18"/>
  <c r="DW177" i="18"/>
  <c r="DW178" i="18"/>
  <c r="DW180" i="18"/>
  <c r="DW181" i="18"/>
  <c r="DW182" i="18"/>
  <c r="DW184" i="18"/>
  <c r="DW185" i="18"/>
  <c r="DW186" i="18"/>
  <c r="DW188" i="18"/>
  <c r="DW189" i="18"/>
  <c r="DW190" i="18"/>
  <c r="DW192" i="18"/>
  <c r="DW193" i="18"/>
  <c r="DW194" i="18"/>
  <c r="DW196" i="18"/>
  <c r="DW197" i="18"/>
  <c r="DW198" i="18"/>
  <c r="DW200" i="18"/>
  <c r="DW201" i="18"/>
  <c r="DW202" i="18"/>
  <c r="DW204" i="18"/>
  <c r="DW205" i="18"/>
  <c r="DW206" i="18"/>
  <c r="DW208" i="18"/>
  <c r="DW209" i="18"/>
  <c r="DW210" i="18"/>
  <c r="DW212" i="18"/>
  <c r="DW213" i="18"/>
  <c r="DW214" i="18"/>
  <c r="DW216" i="18"/>
  <c r="DW217" i="18"/>
  <c r="DW218" i="18"/>
  <c r="DW220" i="18"/>
  <c r="DW221" i="18"/>
  <c r="DW222" i="18"/>
  <c r="DW224" i="18"/>
  <c r="DW225" i="18"/>
  <c r="DW226" i="18"/>
  <c r="DW228" i="18"/>
  <c r="DW229" i="18"/>
  <c r="DW230" i="18"/>
  <c r="DW232" i="18"/>
  <c r="DW233" i="18"/>
  <c r="DW234" i="18"/>
  <c r="DW236" i="18"/>
  <c r="DW237" i="18"/>
  <c r="DW238" i="18"/>
  <c r="DW240" i="18"/>
  <c r="DW241" i="18"/>
  <c r="DW242" i="18"/>
  <c r="DW244" i="18"/>
  <c r="DW245" i="18"/>
  <c r="DW246" i="18"/>
  <c r="DW248" i="18"/>
  <c r="DW249" i="18"/>
  <c r="DW250" i="18"/>
  <c r="DW252" i="18"/>
  <c r="DW253" i="18"/>
  <c r="DW254" i="18"/>
  <c r="DW256" i="18"/>
  <c r="DW257" i="18"/>
  <c r="DW258" i="18"/>
  <c r="DW260" i="18"/>
  <c r="DW261" i="18"/>
  <c r="DW262" i="18"/>
  <c r="DW264" i="18"/>
  <c r="DW265" i="18"/>
  <c r="DW266" i="18"/>
  <c r="DW1" i="18"/>
  <c r="DV3" i="18"/>
  <c r="DV4" i="18"/>
  <c r="DV5" i="18"/>
  <c r="DV6" i="18"/>
  <c r="DV7" i="18"/>
  <c r="DV8" i="18"/>
  <c r="DV9" i="18"/>
  <c r="DV10" i="18"/>
  <c r="DV11" i="18"/>
  <c r="DV12" i="18"/>
  <c r="DV13" i="18"/>
  <c r="DV14" i="18"/>
  <c r="DV15" i="18"/>
  <c r="DV16" i="18"/>
  <c r="DV17" i="18"/>
  <c r="DV18" i="18"/>
  <c r="DV19" i="18"/>
  <c r="DV20" i="18"/>
  <c r="DV21" i="18"/>
  <c r="DV22" i="18"/>
  <c r="DV23" i="18"/>
  <c r="DV24" i="18"/>
  <c r="DV25" i="18"/>
  <c r="DV26" i="18"/>
  <c r="DV27" i="18"/>
  <c r="DV28" i="18"/>
  <c r="DV29" i="18"/>
  <c r="DV30" i="18"/>
  <c r="DV31" i="18"/>
  <c r="DV32" i="18"/>
  <c r="DV33" i="18"/>
  <c r="DV34" i="18"/>
  <c r="DV35" i="18"/>
  <c r="DV36" i="18"/>
  <c r="DV37" i="18"/>
  <c r="DV38" i="18"/>
  <c r="DV39" i="18"/>
  <c r="DV40" i="18"/>
  <c r="DV41" i="18"/>
  <c r="DV42" i="18"/>
  <c r="DV43" i="18"/>
  <c r="DV44" i="18"/>
  <c r="DV45" i="18"/>
  <c r="DV46" i="18"/>
  <c r="DV47" i="18"/>
  <c r="DV48" i="18"/>
  <c r="DV49" i="18"/>
  <c r="DV50" i="18"/>
  <c r="DV51" i="18"/>
  <c r="DV52" i="18"/>
  <c r="DV53" i="18"/>
  <c r="DV54" i="18"/>
  <c r="DV55" i="18"/>
  <c r="DV56" i="18"/>
  <c r="DV57" i="18"/>
  <c r="DV58" i="18"/>
  <c r="DV59" i="18"/>
  <c r="DV60" i="18"/>
  <c r="DV61" i="18"/>
  <c r="DV62" i="18"/>
  <c r="DV63" i="18"/>
  <c r="DV64" i="18"/>
  <c r="DV65" i="18"/>
  <c r="DV66" i="18"/>
  <c r="DV67" i="18"/>
  <c r="DV68" i="18"/>
  <c r="DV69" i="18"/>
  <c r="DV70" i="18"/>
  <c r="DV71" i="18"/>
  <c r="DV72" i="18"/>
  <c r="DV73" i="18"/>
  <c r="DV74" i="18"/>
  <c r="DV75" i="18"/>
  <c r="DV76" i="18"/>
  <c r="DV77" i="18"/>
  <c r="DV78" i="18"/>
  <c r="DV79" i="18"/>
  <c r="DV80" i="18"/>
  <c r="DV81" i="18"/>
  <c r="DV82" i="18"/>
  <c r="DV83" i="18"/>
  <c r="DV84" i="18"/>
  <c r="DV85" i="18"/>
  <c r="DV86" i="18"/>
  <c r="DV87" i="18"/>
  <c r="DV88" i="18"/>
  <c r="DV89" i="18"/>
  <c r="DV90" i="18"/>
  <c r="DV91" i="18"/>
  <c r="DV92" i="18"/>
  <c r="DV93" i="18"/>
  <c r="DV94" i="18"/>
  <c r="DV95" i="18"/>
  <c r="DV96" i="18"/>
  <c r="DV97" i="18"/>
  <c r="DV98" i="18"/>
  <c r="DV99" i="18"/>
  <c r="DV100" i="18"/>
  <c r="DV101" i="18"/>
  <c r="DV102" i="18"/>
  <c r="DV103" i="18"/>
  <c r="DV104" i="18"/>
  <c r="DV105" i="18"/>
  <c r="DV106" i="18"/>
  <c r="DV107" i="18"/>
  <c r="DV108" i="18"/>
  <c r="DV109" i="18"/>
  <c r="DV110" i="18"/>
  <c r="DV111" i="18"/>
  <c r="DV112" i="18"/>
  <c r="DV113" i="18"/>
  <c r="DV114" i="18"/>
  <c r="DV115" i="18"/>
  <c r="DV116" i="18"/>
  <c r="DV117" i="18"/>
  <c r="DV118" i="18"/>
  <c r="DV119" i="18"/>
  <c r="DV120" i="18"/>
  <c r="DV121" i="18"/>
  <c r="DV122" i="18"/>
  <c r="DV123" i="18"/>
  <c r="DV124" i="18"/>
  <c r="DV125" i="18"/>
  <c r="DV126" i="18"/>
  <c r="DV127" i="18"/>
  <c r="DV128" i="18"/>
  <c r="DV129" i="18"/>
  <c r="DV130" i="18"/>
  <c r="DV131" i="18"/>
  <c r="DV132" i="18"/>
  <c r="DV133" i="18"/>
  <c r="DV134" i="18"/>
  <c r="DV135" i="18"/>
  <c r="DV136" i="18"/>
  <c r="DV137" i="18"/>
  <c r="DV138" i="18"/>
  <c r="DV139" i="18"/>
  <c r="DV140" i="18"/>
  <c r="DV141" i="18"/>
  <c r="DV142" i="18"/>
  <c r="DV143" i="18"/>
  <c r="DV144" i="18"/>
  <c r="DV145" i="18"/>
  <c r="DV146" i="18"/>
  <c r="DV147" i="18"/>
  <c r="DV148" i="18"/>
  <c r="DV149" i="18"/>
  <c r="DV150" i="18"/>
  <c r="DV151" i="18"/>
  <c r="DV152" i="18"/>
  <c r="DV153" i="18"/>
  <c r="DV154" i="18"/>
  <c r="DV155" i="18"/>
  <c r="DV156" i="18"/>
  <c r="DV157" i="18"/>
  <c r="DV158" i="18"/>
  <c r="DV159" i="18"/>
  <c r="DV160" i="18"/>
  <c r="DV161" i="18"/>
  <c r="DV162" i="18"/>
  <c r="DV163" i="18"/>
  <c r="DV164" i="18"/>
  <c r="DV165" i="18"/>
  <c r="DV166" i="18"/>
  <c r="DV167" i="18"/>
  <c r="DV168" i="18"/>
  <c r="DV169" i="18"/>
  <c r="DV170" i="18"/>
  <c r="DV171" i="18"/>
  <c r="DV172" i="18"/>
  <c r="DV173" i="18"/>
  <c r="DV174" i="18"/>
  <c r="DV175" i="18"/>
  <c r="DV176" i="18"/>
  <c r="DV177" i="18"/>
  <c r="DV178" i="18"/>
  <c r="DV179" i="18"/>
  <c r="DV180" i="18"/>
  <c r="DV181" i="18"/>
  <c r="DV182" i="18"/>
  <c r="DV183" i="18"/>
  <c r="DV184" i="18"/>
  <c r="DV185" i="18"/>
  <c r="DV186" i="18"/>
  <c r="DV187" i="18"/>
  <c r="DV188" i="18"/>
  <c r="DV189" i="18"/>
  <c r="DV190" i="18"/>
  <c r="DV191" i="18"/>
  <c r="DV192" i="18"/>
  <c r="DV193" i="18"/>
  <c r="DV194" i="18"/>
  <c r="DV195" i="18"/>
  <c r="DV196" i="18"/>
  <c r="DV197" i="18"/>
  <c r="DV198" i="18"/>
  <c r="DV199" i="18"/>
  <c r="DV200" i="18"/>
  <c r="DV201" i="18"/>
  <c r="DV202" i="18"/>
  <c r="DV203" i="18"/>
  <c r="DV204" i="18"/>
  <c r="DV205" i="18"/>
  <c r="DV206" i="18"/>
  <c r="DV207" i="18"/>
  <c r="DV208" i="18"/>
  <c r="DV209" i="18"/>
  <c r="DV210" i="18"/>
  <c r="DV211" i="18"/>
  <c r="DV212" i="18"/>
  <c r="DV213" i="18"/>
  <c r="DV214" i="18"/>
  <c r="DV215" i="18"/>
  <c r="DV216" i="18"/>
  <c r="DV217" i="18"/>
  <c r="DV218" i="18"/>
  <c r="DV219" i="18"/>
  <c r="DV220" i="18"/>
  <c r="DV221" i="18"/>
  <c r="DV222" i="18"/>
  <c r="DV223" i="18"/>
  <c r="DV224" i="18"/>
  <c r="DV225" i="18"/>
  <c r="DV226" i="18"/>
  <c r="DV227" i="18"/>
  <c r="DV228" i="18"/>
  <c r="DV229" i="18"/>
  <c r="DV230" i="18"/>
  <c r="DV231" i="18"/>
  <c r="DV232" i="18"/>
  <c r="DV233" i="18"/>
  <c r="DV234" i="18"/>
  <c r="DV235" i="18"/>
  <c r="DV236" i="18"/>
  <c r="DV237" i="18"/>
  <c r="DV238" i="18"/>
  <c r="DV239" i="18"/>
  <c r="DV240" i="18"/>
  <c r="DV241" i="18"/>
  <c r="DV242" i="18"/>
  <c r="DV243" i="18"/>
  <c r="DV244" i="18"/>
  <c r="DV245" i="18"/>
  <c r="DV246" i="18"/>
  <c r="DV247" i="18"/>
  <c r="DV248" i="18"/>
  <c r="DV249" i="18"/>
  <c r="DV250" i="18"/>
  <c r="DV251" i="18"/>
  <c r="DV252" i="18"/>
  <c r="DV253" i="18"/>
  <c r="DV254" i="18"/>
  <c r="DV255" i="18"/>
  <c r="DV256" i="18"/>
  <c r="DV257" i="18"/>
  <c r="DV258" i="18"/>
  <c r="DV259" i="18"/>
  <c r="DV260" i="18"/>
  <c r="DV261" i="18"/>
  <c r="DV262" i="18"/>
  <c r="DV263" i="18"/>
  <c r="DV264" i="18"/>
  <c r="DV265" i="18"/>
  <c r="DV266" i="18"/>
  <c r="DV2" i="18"/>
  <c r="DV1" i="18"/>
  <c r="DU3" i="18"/>
  <c r="DU4" i="18"/>
  <c r="DU5" i="18"/>
  <c r="DU7" i="18"/>
  <c r="DU8" i="18"/>
  <c r="DU9" i="18"/>
  <c r="DU10" i="18"/>
  <c r="DU11" i="18"/>
  <c r="DU12" i="18"/>
  <c r="DU15" i="18"/>
  <c r="DU16" i="18"/>
  <c r="DU17" i="18"/>
  <c r="DU18" i="18"/>
  <c r="DU19" i="18"/>
  <c r="DU20" i="18"/>
  <c r="DU21" i="18"/>
  <c r="DU23" i="18"/>
  <c r="DU24" i="18"/>
  <c r="DU26" i="18"/>
  <c r="DU27" i="18"/>
  <c r="DU28" i="18"/>
  <c r="DU29" i="18"/>
  <c r="DU32" i="18"/>
  <c r="DU33" i="18"/>
  <c r="DU34" i="18"/>
  <c r="DU35" i="18"/>
  <c r="DU36" i="18"/>
  <c r="DU37" i="18"/>
  <c r="DU39" i="18"/>
  <c r="DU40" i="18"/>
  <c r="DU41" i="18"/>
  <c r="DU43" i="18"/>
  <c r="DU44" i="18"/>
  <c r="DU45" i="18"/>
  <c r="DU47" i="18"/>
  <c r="DU48" i="18"/>
  <c r="DU49" i="18"/>
  <c r="DU50" i="18"/>
  <c r="DU51" i="18"/>
  <c r="DU52" i="18"/>
  <c r="DU55" i="18"/>
  <c r="DU56" i="18"/>
  <c r="DU57" i="18"/>
  <c r="DU58" i="18"/>
  <c r="DU60" i="18"/>
  <c r="DU66" i="18"/>
  <c r="DU72" i="18"/>
  <c r="DU83" i="18"/>
  <c r="DU90" i="18"/>
  <c r="DU96" i="18"/>
  <c r="DU131" i="18"/>
  <c r="DU138" i="18"/>
  <c r="DU140" i="18"/>
  <c r="DU144" i="18"/>
  <c r="DU149" i="18"/>
  <c r="DU152" i="18"/>
  <c r="DU161" i="18"/>
  <c r="DU173" i="18"/>
  <c r="DU176" i="18"/>
  <c r="DU203" i="18"/>
  <c r="DU210" i="18"/>
  <c r="DU266" i="18"/>
  <c r="DU1" i="18"/>
  <c r="DT3" i="18"/>
  <c r="DT4" i="18"/>
  <c r="DT5" i="18"/>
  <c r="DT6" i="18"/>
  <c r="DT7" i="18"/>
  <c r="DT8" i="18"/>
  <c r="DT9" i="18"/>
  <c r="DT10" i="18"/>
  <c r="DT11" i="18"/>
  <c r="DT12" i="18"/>
  <c r="DT13" i="18"/>
  <c r="DT14" i="18"/>
  <c r="DT15" i="18"/>
  <c r="DT16" i="18"/>
  <c r="DT17" i="18"/>
  <c r="DT18" i="18"/>
  <c r="DT19" i="18"/>
  <c r="DT20" i="18"/>
  <c r="DT21" i="18"/>
  <c r="DT22" i="18"/>
  <c r="DT23" i="18"/>
  <c r="DT24" i="18"/>
  <c r="DT25" i="18"/>
  <c r="DT26" i="18"/>
  <c r="DT27" i="18"/>
  <c r="DT28" i="18"/>
  <c r="DT29" i="18"/>
  <c r="DT30" i="18"/>
  <c r="DT31" i="18"/>
  <c r="DT32" i="18"/>
  <c r="DT33" i="18"/>
  <c r="DT34" i="18"/>
  <c r="DT35" i="18"/>
  <c r="DT36" i="18"/>
  <c r="DT37" i="18"/>
  <c r="DT38" i="18"/>
  <c r="DT39" i="18"/>
  <c r="DT40" i="18"/>
  <c r="DT41" i="18"/>
  <c r="DT42" i="18"/>
  <c r="DT43" i="18"/>
  <c r="DT44" i="18"/>
  <c r="DT45" i="18"/>
  <c r="DT46" i="18"/>
  <c r="DT47" i="18"/>
  <c r="DT48" i="18"/>
  <c r="DT49" i="18"/>
  <c r="DT50" i="18"/>
  <c r="DT51" i="18"/>
  <c r="DT52" i="18"/>
  <c r="DT53" i="18"/>
  <c r="DT54" i="18"/>
  <c r="DT55" i="18"/>
  <c r="DT56" i="18"/>
  <c r="DT57" i="18"/>
  <c r="DT58" i="18"/>
  <c r="DT59" i="18"/>
  <c r="DT60" i="18"/>
  <c r="DT61" i="18"/>
  <c r="DT62" i="18"/>
  <c r="DT63" i="18"/>
  <c r="DT64" i="18"/>
  <c r="DT65" i="18"/>
  <c r="DT66" i="18"/>
  <c r="DT67" i="18"/>
  <c r="DT68" i="18"/>
  <c r="DT69" i="18"/>
  <c r="DT70" i="18"/>
  <c r="DT71" i="18"/>
  <c r="DT72" i="18"/>
  <c r="DT73" i="18"/>
  <c r="DT74" i="18"/>
  <c r="DT75" i="18"/>
  <c r="DT76" i="18"/>
  <c r="DT77" i="18"/>
  <c r="DT78" i="18"/>
  <c r="DT79" i="18"/>
  <c r="DT80" i="18"/>
  <c r="DT81" i="18"/>
  <c r="DT82" i="18"/>
  <c r="DT83" i="18"/>
  <c r="DT84" i="18"/>
  <c r="DT85" i="18"/>
  <c r="DT86" i="18"/>
  <c r="DT87" i="18"/>
  <c r="DT88" i="18"/>
  <c r="DT89" i="18"/>
  <c r="DT90" i="18"/>
  <c r="DT91" i="18"/>
  <c r="DT92" i="18"/>
  <c r="DT93" i="18"/>
  <c r="DT94" i="18"/>
  <c r="DT95" i="18"/>
  <c r="DT96" i="18"/>
  <c r="DT97" i="18"/>
  <c r="DT98" i="18"/>
  <c r="DT99" i="18"/>
  <c r="DT100" i="18"/>
  <c r="DT101" i="18"/>
  <c r="DT102" i="18"/>
  <c r="DT103" i="18"/>
  <c r="DT104" i="18"/>
  <c r="DT105" i="18"/>
  <c r="DT106" i="18"/>
  <c r="DT107" i="18"/>
  <c r="DT108" i="18"/>
  <c r="DT109" i="18"/>
  <c r="DT110" i="18"/>
  <c r="DT111" i="18"/>
  <c r="DT112" i="18"/>
  <c r="DT113" i="18"/>
  <c r="DT114" i="18"/>
  <c r="DT115" i="18"/>
  <c r="DT116" i="18"/>
  <c r="DT117" i="18"/>
  <c r="DT118" i="18"/>
  <c r="DT119" i="18"/>
  <c r="DT120" i="18"/>
  <c r="DT121" i="18"/>
  <c r="DT122" i="18"/>
  <c r="DT123" i="18"/>
  <c r="DT124" i="18"/>
  <c r="DT125" i="18"/>
  <c r="DT126" i="18"/>
  <c r="DT127" i="18"/>
  <c r="DT128" i="18"/>
  <c r="DT129" i="18"/>
  <c r="DT130" i="18"/>
  <c r="DT131" i="18"/>
  <c r="DT132" i="18"/>
  <c r="DT133" i="18"/>
  <c r="DT134" i="18"/>
  <c r="DT135" i="18"/>
  <c r="DT136" i="18"/>
  <c r="DT137" i="18"/>
  <c r="DT138" i="18"/>
  <c r="DT139" i="18"/>
  <c r="DT140" i="18"/>
  <c r="DT141" i="18"/>
  <c r="DT142" i="18"/>
  <c r="DT143" i="18"/>
  <c r="DT144" i="18"/>
  <c r="DT145" i="18"/>
  <c r="DT146" i="18"/>
  <c r="DT147" i="18"/>
  <c r="DT148" i="18"/>
  <c r="DT149" i="18"/>
  <c r="DT150" i="18"/>
  <c r="DT151" i="18"/>
  <c r="DT152" i="18"/>
  <c r="DT153" i="18"/>
  <c r="DT154" i="18"/>
  <c r="DT155" i="18"/>
  <c r="DT156" i="18"/>
  <c r="DT157" i="18"/>
  <c r="DT158" i="18"/>
  <c r="DT159" i="18"/>
  <c r="DT160" i="18"/>
  <c r="DT161" i="18"/>
  <c r="DT162" i="18"/>
  <c r="DT163" i="18"/>
  <c r="DT164" i="18"/>
  <c r="DT165" i="18"/>
  <c r="DT166" i="18"/>
  <c r="DT167" i="18"/>
  <c r="DT168" i="18"/>
  <c r="DT169" i="18"/>
  <c r="DT170" i="18"/>
  <c r="DT171" i="18"/>
  <c r="DT172" i="18"/>
  <c r="DT173" i="18"/>
  <c r="DT174" i="18"/>
  <c r="DT175" i="18"/>
  <c r="DT176" i="18"/>
  <c r="DT177" i="18"/>
  <c r="DT178" i="18"/>
  <c r="DT179" i="18"/>
  <c r="DT180" i="18"/>
  <c r="DT181" i="18"/>
  <c r="DT182" i="18"/>
  <c r="DT183" i="18"/>
  <c r="DT184" i="18"/>
  <c r="DT185" i="18"/>
  <c r="DT186" i="18"/>
  <c r="DT187" i="18"/>
  <c r="DT188" i="18"/>
  <c r="DT189" i="18"/>
  <c r="DT190" i="18"/>
  <c r="DT191" i="18"/>
  <c r="DT192" i="18"/>
  <c r="DT193" i="18"/>
  <c r="DT194" i="18"/>
  <c r="DT195" i="18"/>
  <c r="DT196" i="18"/>
  <c r="DT197" i="18"/>
  <c r="DT198" i="18"/>
  <c r="DT199" i="18"/>
  <c r="DT200" i="18"/>
  <c r="DT201" i="18"/>
  <c r="DT202" i="18"/>
  <c r="DT203" i="18"/>
  <c r="DT204" i="18"/>
  <c r="DT205" i="18"/>
  <c r="DT206" i="18"/>
  <c r="DT207" i="18"/>
  <c r="DT208" i="18"/>
  <c r="DT209" i="18"/>
  <c r="DT210" i="18"/>
  <c r="DT211" i="18"/>
  <c r="DT212" i="18"/>
  <c r="DT213" i="18"/>
  <c r="DT214" i="18"/>
  <c r="DT215" i="18"/>
  <c r="DT216" i="18"/>
  <c r="DT217" i="18"/>
  <c r="DT218" i="18"/>
  <c r="DT219" i="18"/>
  <c r="DT220" i="18"/>
  <c r="DT221" i="18"/>
  <c r="DT222" i="18"/>
  <c r="DT223" i="18"/>
  <c r="DT224" i="18"/>
  <c r="DT225" i="18"/>
  <c r="DT226" i="18"/>
  <c r="DT227" i="18"/>
  <c r="DT228" i="18"/>
  <c r="DT229" i="18"/>
  <c r="DT230" i="18"/>
  <c r="DT231" i="18"/>
  <c r="DT232" i="18"/>
  <c r="DT233" i="18"/>
  <c r="DT234" i="18"/>
  <c r="DT235" i="18"/>
  <c r="DT236" i="18"/>
  <c r="DT237" i="18"/>
  <c r="DT238" i="18"/>
  <c r="DT239" i="18"/>
  <c r="DT240" i="18"/>
  <c r="DT241" i="18"/>
  <c r="DT242" i="18"/>
  <c r="DT243" i="18"/>
  <c r="DT244" i="18"/>
  <c r="DT245" i="18"/>
  <c r="DT246" i="18"/>
  <c r="DT247" i="18"/>
  <c r="DT248" i="18"/>
  <c r="DT249" i="18"/>
  <c r="DT250" i="18"/>
  <c r="DT251" i="18"/>
  <c r="DT252" i="18"/>
  <c r="DT253" i="18"/>
  <c r="DT254" i="18"/>
  <c r="DT255" i="18"/>
  <c r="DT256" i="18"/>
  <c r="DT257" i="18"/>
  <c r="DT258" i="18"/>
  <c r="DT259" i="18"/>
  <c r="DT260" i="18"/>
  <c r="DT261" i="18"/>
  <c r="DT262" i="18"/>
  <c r="DT263" i="18"/>
  <c r="DT264" i="18"/>
  <c r="DT265" i="18"/>
  <c r="DT266" i="18"/>
  <c r="DT2" i="18"/>
  <c r="DT1" i="18"/>
  <c r="DS3" i="18"/>
  <c r="DS4" i="18"/>
  <c r="DS5" i="18"/>
  <c r="DS6" i="18"/>
  <c r="DS7" i="18"/>
  <c r="DS8" i="18"/>
  <c r="DS9" i="18"/>
  <c r="DS10" i="18"/>
  <c r="DS11" i="18"/>
  <c r="DS12" i="18"/>
  <c r="DS13" i="18"/>
  <c r="DS14" i="18"/>
  <c r="DS15" i="18"/>
  <c r="DS16" i="18"/>
  <c r="DS17" i="18"/>
  <c r="DS18" i="18"/>
  <c r="DS19" i="18"/>
  <c r="DS20" i="18"/>
  <c r="DS21" i="18"/>
  <c r="DS22" i="18"/>
  <c r="DS23" i="18"/>
  <c r="DS24" i="18"/>
  <c r="DS25" i="18"/>
  <c r="DS26" i="18"/>
  <c r="DS27" i="18"/>
  <c r="DS28" i="18"/>
  <c r="DS29" i="18"/>
  <c r="DS30" i="18"/>
  <c r="DS31" i="18"/>
  <c r="DS32" i="18"/>
  <c r="DS33" i="18"/>
  <c r="DS34" i="18"/>
  <c r="DS35" i="18"/>
  <c r="DS36" i="18"/>
  <c r="DS37" i="18"/>
  <c r="DS38" i="18"/>
  <c r="DS39" i="18"/>
  <c r="DS40" i="18"/>
  <c r="DS41" i="18"/>
  <c r="DS42" i="18"/>
  <c r="DS43" i="18"/>
  <c r="DS44" i="18"/>
  <c r="DS45" i="18"/>
  <c r="DS46" i="18"/>
  <c r="DS47" i="18"/>
  <c r="DS48" i="18"/>
  <c r="DS49" i="18"/>
  <c r="DS50" i="18"/>
  <c r="DS51" i="18"/>
  <c r="DS52" i="18"/>
  <c r="DS53" i="18"/>
  <c r="DS54" i="18"/>
  <c r="DS55" i="18"/>
  <c r="DS56" i="18"/>
  <c r="DS57" i="18"/>
  <c r="DS58" i="18"/>
  <c r="DS59" i="18"/>
  <c r="DS60" i="18"/>
  <c r="DS61" i="18"/>
  <c r="DS62" i="18"/>
  <c r="DS63" i="18"/>
  <c r="DS64" i="18"/>
  <c r="DS65" i="18"/>
  <c r="DS66" i="18"/>
  <c r="DS67" i="18"/>
  <c r="DS68" i="18"/>
  <c r="DS69" i="18"/>
  <c r="DS70" i="18"/>
  <c r="DS71" i="18"/>
  <c r="DS72" i="18"/>
  <c r="DS73" i="18"/>
  <c r="DS74" i="18"/>
  <c r="DS75" i="18"/>
  <c r="DS76" i="18"/>
  <c r="DS77" i="18"/>
  <c r="DS78" i="18"/>
  <c r="DS79" i="18"/>
  <c r="DS80" i="18"/>
  <c r="DS81" i="18"/>
  <c r="DS82" i="18"/>
  <c r="DS83" i="18"/>
  <c r="DS84" i="18"/>
  <c r="DS85" i="18"/>
  <c r="DS86" i="18"/>
  <c r="DS87" i="18"/>
  <c r="DS88" i="18"/>
  <c r="DS89" i="18"/>
  <c r="DS90" i="18"/>
  <c r="DS91" i="18"/>
  <c r="DS92" i="18"/>
  <c r="DS93" i="18"/>
  <c r="DS94" i="18"/>
  <c r="DS95" i="18"/>
  <c r="DS96" i="18"/>
  <c r="DS97" i="18"/>
  <c r="DS98" i="18"/>
  <c r="DS99" i="18"/>
  <c r="DS100" i="18"/>
  <c r="DS101" i="18"/>
  <c r="DS102" i="18"/>
  <c r="DS103" i="18"/>
  <c r="DS104" i="18"/>
  <c r="DS105" i="18"/>
  <c r="DS106" i="18"/>
  <c r="DS107" i="18"/>
  <c r="DS108" i="18"/>
  <c r="DS109" i="18"/>
  <c r="DS110" i="18"/>
  <c r="DS111" i="18"/>
  <c r="DS112" i="18"/>
  <c r="DS113" i="18"/>
  <c r="DS114" i="18"/>
  <c r="DS115" i="18"/>
  <c r="DS116" i="18"/>
  <c r="DS117" i="18"/>
  <c r="DS118" i="18"/>
  <c r="DS119" i="18"/>
  <c r="DS120" i="18"/>
  <c r="DS121" i="18"/>
  <c r="DS122" i="18"/>
  <c r="DS123" i="18"/>
  <c r="DS124" i="18"/>
  <c r="DS125" i="18"/>
  <c r="DS126" i="18"/>
  <c r="DS127" i="18"/>
  <c r="DS128" i="18"/>
  <c r="DS129" i="18"/>
  <c r="DS130" i="18"/>
  <c r="DS131" i="18"/>
  <c r="DS132" i="18"/>
  <c r="DS133" i="18"/>
  <c r="DS134" i="18"/>
  <c r="DS135" i="18"/>
  <c r="DS136" i="18"/>
  <c r="DS137" i="18"/>
  <c r="DS138" i="18"/>
  <c r="DS139" i="18"/>
  <c r="DS140" i="18"/>
  <c r="DS141" i="18"/>
  <c r="DS142" i="18"/>
  <c r="DS143" i="18"/>
  <c r="DS144" i="18"/>
  <c r="DS145" i="18"/>
  <c r="DS146" i="18"/>
  <c r="DS147" i="18"/>
  <c r="DS148" i="18"/>
  <c r="DS149" i="18"/>
  <c r="DS150" i="18"/>
  <c r="DS151" i="18"/>
  <c r="DS152" i="18"/>
  <c r="DS153" i="18"/>
  <c r="DS154" i="18"/>
  <c r="DS155" i="18"/>
  <c r="DS156" i="18"/>
  <c r="DS157" i="18"/>
  <c r="DS158" i="18"/>
  <c r="DS159" i="18"/>
  <c r="DS160" i="18"/>
  <c r="DS161" i="18"/>
  <c r="DS162" i="18"/>
  <c r="DS163" i="18"/>
  <c r="DS164" i="18"/>
  <c r="DS165" i="18"/>
  <c r="DS166" i="18"/>
  <c r="DS167" i="18"/>
  <c r="DS168" i="18"/>
  <c r="DS169" i="18"/>
  <c r="DS170" i="18"/>
  <c r="DS171" i="18"/>
  <c r="DS172" i="18"/>
  <c r="DS173" i="18"/>
  <c r="DS174" i="18"/>
  <c r="DS175" i="18"/>
  <c r="DS176" i="18"/>
  <c r="DS177" i="18"/>
  <c r="DS178" i="18"/>
  <c r="DS179" i="18"/>
  <c r="DS180" i="18"/>
  <c r="DS181" i="18"/>
  <c r="DS182" i="18"/>
  <c r="DS183" i="18"/>
  <c r="DS184" i="18"/>
  <c r="DS185" i="18"/>
  <c r="DS186" i="18"/>
  <c r="DS187" i="18"/>
  <c r="DS188" i="18"/>
  <c r="DS189" i="18"/>
  <c r="DS190" i="18"/>
  <c r="DS191" i="18"/>
  <c r="DS192" i="18"/>
  <c r="DS193" i="18"/>
  <c r="DS194" i="18"/>
  <c r="DS195" i="18"/>
  <c r="DS196" i="18"/>
  <c r="DS197" i="18"/>
  <c r="DS198" i="18"/>
  <c r="DS199" i="18"/>
  <c r="DS200" i="18"/>
  <c r="DS201" i="18"/>
  <c r="DS202" i="18"/>
  <c r="DS203" i="18"/>
  <c r="DS204" i="18"/>
  <c r="DS205" i="18"/>
  <c r="DS206" i="18"/>
  <c r="DS207" i="18"/>
  <c r="DS208" i="18"/>
  <c r="DS209" i="18"/>
  <c r="DS210" i="18"/>
  <c r="DS211" i="18"/>
  <c r="DS212" i="18"/>
  <c r="DS213" i="18"/>
  <c r="DS214" i="18"/>
  <c r="DS215" i="18"/>
  <c r="DS216" i="18"/>
  <c r="DS217" i="18"/>
  <c r="DS218" i="18"/>
  <c r="DS219" i="18"/>
  <c r="DS220" i="18"/>
  <c r="DS221" i="18"/>
  <c r="DS222" i="18"/>
  <c r="DS223" i="18"/>
  <c r="DS224" i="18"/>
  <c r="DS225" i="18"/>
  <c r="DS226" i="18"/>
  <c r="DS227" i="18"/>
  <c r="DS228" i="18"/>
  <c r="DS229" i="18"/>
  <c r="DS230" i="18"/>
  <c r="DS231" i="18"/>
  <c r="DS232" i="18"/>
  <c r="DS233" i="18"/>
  <c r="DS234" i="18"/>
  <c r="DS235" i="18"/>
  <c r="DS236" i="18"/>
  <c r="DS237" i="18"/>
  <c r="DS238" i="18"/>
  <c r="DS239" i="18"/>
  <c r="DS240" i="18"/>
  <c r="DS241" i="18"/>
  <c r="DS242" i="18"/>
  <c r="DS243" i="18"/>
  <c r="DS244" i="18"/>
  <c r="DS245" i="18"/>
  <c r="DS246" i="18"/>
  <c r="DS247" i="18"/>
  <c r="DS248" i="18"/>
  <c r="DS249" i="18"/>
  <c r="DS250" i="18"/>
  <c r="DS251" i="18"/>
  <c r="DS252" i="18"/>
  <c r="DS253" i="18"/>
  <c r="DS254" i="18"/>
  <c r="DS255" i="18"/>
  <c r="DS256" i="18"/>
  <c r="DS257" i="18"/>
  <c r="DS258" i="18"/>
  <c r="DS259" i="18"/>
  <c r="DS260" i="18"/>
  <c r="DS261" i="18"/>
  <c r="DS262" i="18"/>
  <c r="DS263" i="18"/>
  <c r="DS264" i="18"/>
  <c r="DS265" i="18"/>
  <c r="DS2" i="18"/>
  <c r="DS1" i="18"/>
  <c r="DR3" i="18"/>
  <c r="DR4" i="18"/>
  <c r="DR5" i="18"/>
  <c r="DR6" i="18"/>
  <c r="DR7" i="18"/>
  <c r="DR8" i="18"/>
  <c r="DR9" i="18"/>
  <c r="DR10" i="18"/>
  <c r="DR11" i="18"/>
  <c r="DR12" i="18"/>
  <c r="DR13" i="18"/>
  <c r="DR14" i="18"/>
  <c r="DR15" i="18"/>
  <c r="DR16" i="18"/>
  <c r="DR17" i="18"/>
  <c r="DR18" i="18"/>
  <c r="DR19" i="18"/>
  <c r="DR20" i="18"/>
  <c r="DR21" i="18"/>
  <c r="DR22" i="18"/>
  <c r="DR23" i="18"/>
  <c r="DR24" i="18"/>
  <c r="DR25" i="18"/>
  <c r="DR26" i="18"/>
  <c r="DR27" i="18"/>
  <c r="DR28" i="18"/>
  <c r="DR29" i="18"/>
  <c r="DR30" i="18"/>
  <c r="DR31" i="18"/>
  <c r="DR32" i="18"/>
  <c r="DR33" i="18"/>
  <c r="DR34" i="18"/>
  <c r="DR35" i="18"/>
  <c r="DR36" i="18"/>
  <c r="DR37" i="18"/>
  <c r="DR38" i="18"/>
  <c r="DR39" i="18"/>
  <c r="DR40" i="18"/>
  <c r="DR41" i="18"/>
  <c r="DR42" i="18"/>
  <c r="DR43" i="18"/>
  <c r="DR44" i="18"/>
  <c r="DR45" i="18"/>
  <c r="DR46" i="18"/>
  <c r="DR47" i="18"/>
  <c r="DR48" i="18"/>
  <c r="DR49" i="18"/>
  <c r="DR50" i="18"/>
  <c r="DR51" i="18"/>
  <c r="DR52" i="18"/>
  <c r="DR53" i="18"/>
  <c r="DR54" i="18"/>
  <c r="DR55" i="18"/>
  <c r="DR56" i="18"/>
  <c r="DR57" i="18"/>
  <c r="DR58" i="18"/>
  <c r="DR59" i="18"/>
  <c r="DR60" i="18"/>
  <c r="DR61" i="18"/>
  <c r="DR62" i="18"/>
  <c r="DR63" i="18"/>
  <c r="DR64" i="18"/>
  <c r="DR65" i="18"/>
  <c r="DR66" i="18"/>
  <c r="DR67" i="18"/>
  <c r="DR68" i="18"/>
  <c r="DR69" i="18"/>
  <c r="DR70" i="18"/>
  <c r="DR71" i="18"/>
  <c r="DR72" i="18"/>
  <c r="DR73" i="18"/>
  <c r="DR74" i="18"/>
  <c r="DR75" i="18"/>
  <c r="DR76" i="18"/>
  <c r="DR77" i="18"/>
  <c r="DR78" i="18"/>
  <c r="DR79" i="18"/>
  <c r="DR80" i="18"/>
  <c r="DR81" i="18"/>
  <c r="DR82" i="18"/>
  <c r="DR83" i="18"/>
  <c r="DR84" i="18"/>
  <c r="DR85" i="18"/>
  <c r="DR86" i="18"/>
  <c r="DR87" i="18"/>
  <c r="DR88" i="18"/>
  <c r="DR89" i="18"/>
  <c r="DR90" i="18"/>
  <c r="DR91" i="18"/>
  <c r="DR92" i="18"/>
  <c r="DR93" i="18"/>
  <c r="DR94" i="18"/>
  <c r="DR95" i="18"/>
  <c r="DR96" i="18"/>
  <c r="DR97" i="18"/>
  <c r="DR98" i="18"/>
  <c r="DR99" i="18"/>
  <c r="DR100" i="18"/>
  <c r="DR101" i="18"/>
  <c r="DR102" i="18"/>
  <c r="DR103" i="18"/>
  <c r="DR104" i="18"/>
  <c r="DR105" i="18"/>
  <c r="DR106" i="18"/>
  <c r="DR107" i="18"/>
  <c r="DR108" i="18"/>
  <c r="DR109" i="18"/>
  <c r="DR110" i="18"/>
  <c r="DR111" i="18"/>
  <c r="DR112" i="18"/>
  <c r="DR113" i="18"/>
  <c r="DR114" i="18"/>
  <c r="DR115" i="18"/>
  <c r="DR116" i="18"/>
  <c r="DR117" i="18"/>
  <c r="DR118" i="18"/>
  <c r="DR119" i="18"/>
  <c r="DR120" i="18"/>
  <c r="DR121" i="18"/>
  <c r="DR122" i="18"/>
  <c r="DR123" i="18"/>
  <c r="DR124" i="18"/>
  <c r="DR125" i="18"/>
  <c r="DR126" i="18"/>
  <c r="DR127" i="18"/>
  <c r="DR128" i="18"/>
  <c r="DR129" i="18"/>
  <c r="DR130" i="18"/>
  <c r="DR131" i="18"/>
  <c r="DR132" i="18"/>
  <c r="DR133" i="18"/>
  <c r="DR134" i="18"/>
  <c r="DR135" i="18"/>
  <c r="DR136" i="18"/>
  <c r="DR137" i="18"/>
  <c r="DR138" i="18"/>
  <c r="DR139" i="18"/>
  <c r="DR140" i="18"/>
  <c r="DR141" i="18"/>
  <c r="DR142" i="18"/>
  <c r="DR143" i="18"/>
  <c r="DR144" i="18"/>
  <c r="DR145" i="18"/>
  <c r="DR146" i="18"/>
  <c r="DR147" i="18"/>
  <c r="DR148" i="18"/>
  <c r="DR149" i="18"/>
  <c r="DR150" i="18"/>
  <c r="DR151" i="18"/>
  <c r="DR152" i="18"/>
  <c r="DR153" i="18"/>
  <c r="DR154" i="18"/>
  <c r="DR155" i="18"/>
  <c r="DR156" i="18"/>
  <c r="DR157" i="18"/>
  <c r="DR158" i="18"/>
  <c r="DR159" i="18"/>
  <c r="DR160" i="18"/>
  <c r="DR161" i="18"/>
  <c r="DR162" i="18"/>
  <c r="DR163" i="18"/>
  <c r="DR164" i="18"/>
  <c r="DR165" i="18"/>
  <c r="DR166" i="18"/>
  <c r="DR167" i="18"/>
  <c r="DR168" i="18"/>
  <c r="DR169" i="18"/>
  <c r="DR170" i="18"/>
  <c r="DR171" i="18"/>
  <c r="DR172" i="18"/>
  <c r="DR173" i="18"/>
  <c r="DR174" i="18"/>
  <c r="DR175" i="18"/>
  <c r="DR176" i="18"/>
  <c r="DR177" i="18"/>
  <c r="DR178" i="18"/>
  <c r="DR179" i="18"/>
  <c r="DR180" i="18"/>
  <c r="DR181" i="18"/>
  <c r="DR182" i="18"/>
  <c r="DR183" i="18"/>
  <c r="DR184" i="18"/>
  <c r="DR185" i="18"/>
  <c r="DR186" i="18"/>
  <c r="DR187" i="18"/>
  <c r="DR188" i="18"/>
  <c r="DR189" i="18"/>
  <c r="DR190" i="18"/>
  <c r="DR191" i="18"/>
  <c r="DR192" i="18"/>
  <c r="DR193" i="18"/>
  <c r="DR194" i="18"/>
  <c r="DR195" i="18"/>
  <c r="DR196" i="18"/>
  <c r="DR197" i="18"/>
  <c r="DR198" i="18"/>
  <c r="DR199" i="18"/>
  <c r="DR200" i="18"/>
  <c r="DR201" i="18"/>
  <c r="DR202" i="18"/>
  <c r="DR203" i="18"/>
  <c r="DR204" i="18"/>
  <c r="DR205" i="18"/>
  <c r="DR206" i="18"/>
  <c r="DR207" i="18"/>
  <c r="DR208" i="18"/>
  <c r="DR209" i="18"/>
  <c r="DR210" i="18"/>
  <c r="DR211" i="18"/>
  <c r="DR212" i="18"/>
  <c r="DR213" i="18"/>
  <c r="DR214" i="18"/>
  <c r="DR215" i="18"/>
  <c r="DR216" i="18"/>
  <c r="DR217" i="18"/>
  <c r="DR218" i="18"/>
  <c r="DR219" i="18"/>
  <c r="DR220" i="18"/>
  <c r="DR221" i="18"/>
  <c r="DR222" i="18"/>
  <c r="DR223" i="18"/>
  <c r="DR224" i="18"/>
  <c r="DR225" i="18"/>
  <c r="DR226" i="18"/>
  <c r="DR227" i="18"/>
  <c r="DR228" i="18"/>
  <c r="DR229" i="18"/>
  <c r="DR230" i="18"/>
  <c r="DR231" i="18"/>
  <c r="DR232" i="18"/>
  <c r="DR233" i="18"/>
  <c r="DR234" i="18"/>
  <c r="DR235" i="18"/>
  <c r="DR236" i="18"/>
  <c r="DR237" i="18"/>
  <c r="DR238" i="18"/>
  <c r="DR239" i="18"/>
  <c r="DR240" i="18"/>
  <c r="DR241" i="18"/>
  <c r="DR242" i="18"/>
  <c r="DR243" i="18"/>
  <c r="DR244" i="18"/>
  <c r="DR245" i="18"/>
  <c r="DR246" i="18"/>
  <c r="DR247" i="18"/>
  <c r="DR248" i="18"/>
  <c r="DR249" i="18"/>
  <c r="DR250" i="18"/>
  <c r="DR251" i="18"/>
  <c r="DR252" i="18"/>
  <c r="DR253" i="18"/>
  <c r="DR254" i="18"/>
  <c r="DR255" i="18"/>
  <c r="DR256" i="18"/>
  <c r="DR257" i="18"/>
  <c r="DR258" i="18"/>
  <c r="DR259" i="18"/>
  <c r="DR260" i="18"/>
  <c r="DR261" i="18"/>
  <c r="DR262" i="18"/>
  <c r="DR263" i="18"/>
  <c r="DR264" i="18"/>
  <c r="DR265" i="18"/>
  <c r="DR266" i="18"/>
  <c r="DR2" i="18"/>
  <c r="DR1" i="18"/>
  <c r="DQ3" i="18"/>
  <c r="DQ4" i="18"/>
  <c r="DQ5" i="18"/>
  <c r="DQ6" i="18"/>
  <c r="DQ7" i="18"/>
  <c r="DQ8" i="18"/>
  <c r="DQ9" i="18"/>
  <c r="DQ10" i="18"/>
  <c r="DQ11" i="18"/>
  <c r="DQ12" i="18"/>
  <c r="DQ13" i="18"/>
  <c r="DQ14" i="18"/>
  <c r="DQ15" i="18"/>
  <c r="DQ16" i="18"/>
  <c r="DQ17" i="18"/>
  <c r="DQ18" i="18"/>
  <c r="DQ19" i="18"/>
  <c r="DQ20" i="18"/>
  <c r="DQ21" i="18"/>
  <c r="DQ22" i="18"/>
  <c r="DQ23" i="18"/>
  <c r="DQ24" i="18"/>
  <c r="DQ25" i="18"/>
  <c r="DQ26" i="18"/>
  <c r="DQ27" i="18"/>
  <c r="DQ28" i="18"/>
  <c r="DQ29" i="18"/>
  <c r="DQ30" i="18"/>
  <c r="DQ31" i="18"/>
  <c r="DQ32" i="18"/>
  <c r="DQ33" i="18"/>
  <c r="DQ34" i="18"/>
  <c r="DQ35" i="18"/>
  <c r="DQ36" i="18"/>
  <c r="DQ37" i="18"/>
  <c r="DQ38" i="18"/>
  <c r="DQ39" i="18"/>
  <c r="DQ40" i="18"/>
  <c r="DQ41" i="18"/>
  <c r="DQ42" i="18"/>
  <c r="DQ43" i="18"/>
  <c r="DQ44" i="18"/>
  <c r="DQ45" i="18"/>
  <c r="DQ46" i="18"/>
  <c r="DQ47" i="18"/>
  <c r="DQ48" i="18"/>
  <c r="DQ49" i="18"/>
  <c r="DQ50" i="18"/>
  <c r="DQ51" i="18"/>
  <c r="DQ52" i="18"/>
  <c r="DQ53" i="18"/>
  <c r="DQ54" i="18"/>
  <c r="DQ55" i="18"/>
  <c r="DQ56" i="18"/>
  <c r="DQ57" i="18"/>
  <c r="DQ58" i="18"/>
  <c r="DQ59" i="18"/>
  <c r="DQ60" i="18"/>
  <c r="DQ61" i="18"/>
  <c r="DQ62" i="18"/>
  <c r="DQ63" i="18"/>
  <c r="DQ64" i="18"/>
  <c r="DQ65" i="18"/>
  <c r="DQ66" i="18"/>
  <c r="DQ67" i="18"/>
  <c r="DQ68" i="18"/>
  <c r="DQ69" i="18"/>
  <c r="DQ70" i="18"/>
  <c r="DQ71" i="18"/>
  <c r="DQ72" i="18"/>
  <c r="DQ73" i="18"/>
  <c r="DQ74" i="18"/>
  <c r="DQ75" i="18"/>
  <c r="DQ76" i="18"/>
  <c r="DQ77" i="18"/>
  <c r="DQ78" i="18"/>
  <c r="DQ79" i="18"/>
  <c r="DQ80" i="18"/>
  <c r="DQ81" i="18"/>
  <c r="DQ82" i="18"/>
  <c r="DQ83" i="18"/>
  <c r="DQ84" i="18"/>
  <c r="DQ85" i="18"/>
  <c r="DQ86" i="18"/>
  <c r="DQ87" i="18"/>
  <c r="DQ88" i="18"/>
  <c r="DQ89" i="18"/>
  <c r="DQ90" i="18"/>
  <c r="DQ91" i="18"/>
  <c r="DQ92" i="18"/>
  <c r="DQ93" i="18"/>
  <c r="DQ94" i="18"/>
  <c r="DQ95" i="18"/>
  <c r="DQ96" i="18"/>
  <c r="DQ97" i="18"/>
  <c r="DQ98" i="18"/>
  <c r="DQ99" i="18"/>
  <c r="DQ100" i="18"/>
  <c r="DQ101" i="18"/>
  <c r="DQ102" i="18"/>
  <c r="DQ103" i="18"/>
  <c r="DQ104" i="18"/>
  <c r="DQ105" i="18"/>
  <c r="DQ106" i="18"/>
  <c r="DQ107" i="18"/>
  <c r="DQ108" i="18"/>
  <c r="DQ109" i="18"/>
  <c r="DQ110" i="18"/>
  <c r="DQ111" i="18"/>
  <c r="DQ112" i="18"/>
  <c r="DQ113" i="18"/>
  <c r="DQ114" i="18"/>
  <c r="DQ115" i="18"/>
  <c r="DQ116" i="18"/>
  <c r="DQ117" i="18"/>
  <c r="DQ118" i="18"/>
  <c r="DQ119" i="18"/>
  <c r="DQ120" i="18"/>
  <c r="DQ121" i="18"/>
  <c r="DQ122" i="18"/>
  <c r="DQ123" i="18"/>
  <c r="DQ124" i="18"/>
  <c r="DQ125" i="18"/>
  <c r="DQ126" i="18"/>
  <c r="DQ127" i="18"/>
  <c r="DQ128" i="18"/>
  <c r="DQ129" i="18"/>
  <c r="DQ130" i="18"/>
  <c r="DQ131" i="18"/>
  <c r="DQ132" i="18"/>
  <c r="DQ133" i="18"/>
  <c r="DQ134" i="18"/>
  <c r="DQ135" i="18"/>
  <c r="DQ136" i="18"/>
  <c r="DQ137" i="18"/>
  <c r="DQ138" i="18"/>
  <c r="DQ139" i="18"/>
  <c r="DQ140" i="18"/>
  <c r="DQ141" i="18"/>
  <c r="DQ142" i="18"/>
  <c r="DQ143" i="18"/>
  <c r="DQ144" i="18"/>
  <c r="DQ145" i="18"/>
  <c r="DQ146" i="18"/>
  <c r="DQ147" i="18"/>
  <c r="DQ148" i="18"/>
  <c r="DQ149" i="18"/>
  <c r="DQ150" i="18"/>
  <c r="DQ151" i="18"/>
  <c r="DQ152" i="18"/>
  <c r="DQ153" i="18"/>
  <c r="DQ154" i="18"/>
  <c r="DQ155" i="18"/>
  <c r="DQ156" i="18"/>
  <c r="DQ157" i="18"/>
  <c r="DQ158" i="18"/>
  <c r="DQ159" i="18"/>
  <c r="DQ160" i="18"/>
  <c r="DQ161" i="18"/>
  <c r="DQ162" i="18"/>
  <c r="DQ163" i="18"/>
  <c r="DQ164" i="18"/>
  <c r="DQ165" i="18"/>
  <c r="DQ166" i="18"/>
  <c r="DQ167" i="18"/>
  <c r="DQ168" i="18"/>
  <c r="DQ169" i="18"/>
  <c r="DQ170" i="18"/>
  <c r="DQ171" i="18"/>
  <c r="DQ172" i="18"/>
  <c r="DQ173" i="18"/>
  <c r="DQ174" i="18"/>
  <c r="DQ175" i="18"/>
  <c r="DQ176" i="18"/>
  <c r="DQ177" i="18"/>
  <c r="DQ178" i="18"/>
  <c r="DQ179" i="18"/>
  <c r="DQ180" i="18"/>
  <c r="DQ181" i="18"/>
  <c r="DQ182" i="18"/>
  <c r="DQ183" i="18"/>
  <c r="DQ184" i="18"/>
  <c r="DQ185" i="18"/>
  <c r="DQ186" i="18"/>
  <c r="DQ187" i="18"/>
  <c r="DQ188" i="18"/>
  <c r="DQ189" i="18"/>
  <c r="DQ190" i="18"/>
  <c r="DQ191" i="18"/>
  <c r="DQ192" i="18"/>
  <c r="DQ193" i="18"/>
  <c r="DQ194" i="18"/>
  <c r="DQ195" i="18"/>
  <c r="DQ196" i="18"/>
  <c r="DQ197" i="18"/>
  <c r="DQ198" i="18"/>
  <c r="DQ199" i="18"/>
  <c r="DQ200" i="18"/>
  <c r="DQ201" i="18"/>
  <c r="DQ202" i="18"/>
  <c r="DQ203" i="18"/>
  <c r="DQ204" i="18"/>
  <c r="DQ205" i="18"/>
  <c r="DQ206" i="18"/>
  <c r="DQ207" i="18"/>
  <c r="DQ208" i="18"/>
  <c r="DQ209" i="18"/>
  <c r="DQ210" i="18"/>
  <c r="DQ211" i="18"/>
  <c r="DQ212" i="18"/>
  <c r="DQ213" i="18"/>
  <c r="DQ214" i="18"/>
  <c r="DQ215" i="18"/>
  <c r="DQ216" i="18"/>
  <c r="DQ217" i="18"/>
  <c r="DQ218" i="18"/>
  <c r="DQ219" i="18"/>
  <c r="DQ220" i="18"/>
  <c r="DQ221" i="18"/>
  <c r="DQ222" i="18"/>
  <c r="DQ223" i="18"/>
  <c r="DQ224" i="18"/>
  <c r="DQ225" i="18"/>
  <c r="DQ226" i="18"/>
  <c r="DQ227" i="18"/>
  <c r="DQ228" i="18"/>
  <c r="DQ229" i="18"/>
  <c r="DQ230" i="18"/>
  <c r="DQ231" i="18"/>
  <c r="DQ232" i="18"/>
  <c r="DQ233" i="18"/>
  <c r="DQ234" i="18"/>
  <c r="DQ235" i="18"/>
  <c r="DQ236" i="18"/>
  <c r="DQ237" i="18"/>
  <c r="DQ238" i="18"/>
  <c r="DQ239" i="18"/>
  <c r="DQ240" i="18"/>
  <c r="DQ241" i="18"/>
  <c r="DQ242" i="18"/>
  <c r="DQ243" i="18"/>
  <c r="DQ244" i="18"/>
  <c r="DQ245" i="18"/>
  <c r="DQ246" i="18"/>
  <c r="DQ247" i="18"/>
  <c r="DQ248" i="18"/>
  <c r="DQ249" i="18"/>
  <c r="DQ250" i="18"/>
  <c r="DQ251" i="18"/>
  <c r="DQ252" i="18"/>
  <c r="DQ253" i="18"/>
  <c r="DQ254" i="18"/>
  <c r="DQ255" i="18"/>
  <c r="DQ256" i="18"/>
  <c r="DQ257" i="18"/>
  <c r="DQ258" i="18"/>
  <c r="DQ259" i="18"/>
  <c r="DQ260" i="18"/>
  <c r="DQ261" i="18"/>
  <c r="DQ262" i="18"/>
  <c r="DQ263" i="18"/>
  <c r="DQ264" i="18"/>
  <c r="DQ265" i="18"/>
  <c r="DQ266" i="18"/>
  <c r="DQ1" i="18"/>
  <c r="DP3" i="18"/>
  <c r="DP4" i="18"/>
  <c r="DP5" i="18"/>
  <c r="DP6" i="18"/>
  <c r="DP7" i="18"/>
  <c r="DP8" i="18"/>
  <c r="DP9" i="18"/>
  <c r="DP10" i="18"/>
  <c r="DP11" i="18"/>
  <c r="DP12" i="18"/>
  <c r="DP13" i="18"/>
  <c r="DP14" i="18"/>
  <c r="DP15" i="18"/>
  <c r="DP16" i="18"/>
  <c r="DP17" i="18"/>
  <c r="DP18" i="18"/>
  <c r="DP19" i="18"/>
  <c r="DP20" i="18"/>
  <c r="DP21" i="18"/>
  <c r="DP22" i="18"/>
  <c r="DP23" i="18"/>
  <c r="DP24" i="18"/>
  <c r="DP25" i="18"/>
  <c r="DP26" i="18"/>
  <c r="DP27" i="18"/>
  <c r="DP28" i="18"/>
  <c r="DP29" i="18"/>
  <c r="DP30" i="18"/>
  <c r="DP31" i="18"/>
  <c r="DP32" i="18"/>
  <c r="DP33" i="18"/>
  <c r="DP34" i="18"/>
  <c r="DP35" i="18"/>
  <c r="DP36" i="18"/>
  <c r="DP37" i="18"/>
  <c r="DP38" i="18"/>
  <c r="DP39" i="18"/>
  <c r="DP40" i="18"/>
  <c r="DP41" i="18"/>
  <c r="DP42" i="18"/>
  <c r="DP43" i="18"/>
  <c r="DP44" i="18"/>
  <c r="DP45" i="18"/>
  <c r="DP46" i="18"/>
  <c r="DP47" i="18"/>
  <c r="DP48" i="18"/>
  <c r="DP49" i="18"/>
  <c r="DP50" i="18"/>
  <c r="DP51" i="18"/>
  <c r="DP52" i="18"/>
  <c r="DP53" i="18"/>
  <c r="DP54" i="18"/>
  <c r="DP55" i="18"/>
  <c r="DP56" i="18"/>
  <c r="DP57" i="18"/>
  <c r="DP58" i="18"/>
  <c r="DP59" i="18"/>
  <c r="DP60" i="18"/>
  <c r="DP61" i="18"/>
  <c r="DP62" i="18"/>
  <c r="DP63" i="18"/>
  <c r="DP64" i="18"/>
  <c r="DP65" i="18"/>
  <c r="DP66" i="18"/>
  <c r="DP67" i="18"/>
  <c r="DP68" i="18"/>
  <c r="DP69" i="18"/>
  <c r="DP70" i="18"/>
  <c r="DP71" i="18"/>
  <c r="DP72" i="18"/>
  <c r="DP73" i="18"/>
  <c r="DP74" i="18"/>
  <c r="DP75" i="18"/>
  <c r="DP76" i="18"/>
  <c r="DP77" i="18"/>
  <c r="DP78" i="18"/>
  <c r="DP79" i="18"/>
  <c r="DP80" i="18"/>
  <c r="DP81" i="18"/>
  <c r="DP82" i="18"/>
  <c r="DP83" i="18"/>
  <c r="DP84" i="18"/>
  <c r="DP85" i="18"/>
  <c r="DP86" i="18"/>
  <c r="DP87" i="18"/>
  <c r="DP88" i="18"/>
  <c r="DP89" i="18"/>
  <c r="DP90" i="18"/>
  <c r="DP91" i="18"/>
  <c r="DP92" i="18"/>
  <c r="DP93" i="18"/>
  <c r="DP94" i="18"/>
  <c r="DP95" i="18"/>
  <c r="DP96" i="18"/>
  <c r="DP97" i="18"/>
  <c r="DP98" i="18"/>
  <c r="DP99" i="18"/>
  <c r="DP100" i="18"/>
  <c r="DP101" i="18"/>
  <c r="DP102" i="18"/>
  <c r="DP103" i="18"/>
  <c r="DP104" i="18"/>
  <c r="DP105" i="18"/>
  <c r="DP106" i="18"/>
  <c r="DP107" i="18"/>
  <c r="DP108" i="18"/>
  <c r="DP109" i="18"/>
  <c r="DP110" i="18"/>
  <c r="DP111" i="18"/>
  <c r="DP112" i="18"/>
  <c r="DP113" i="18"/>
  <c r="DP114" i="18"/>
  <c r="DP115" i="18"/>
  <c r="DP116" i="18"/>
  <c r="DP117" i="18"/>
  <c r="DP118" i="18"/>
  <c r="DP119" i="18"/>
  <c r="DP120" i="18"/>
  <c r="DP121" i="18"/>
  <c r="DP122" i="18"/>
  <c r="DP123" i="18"/>
  <c r="DP124" i="18"/>
  <c r="DP125" i="18"/>
  <c r="DP126" i="18"/>
  <c r="DP127" i="18"/>
  <c r="DP128" i="18"/>
  <c r="DP129" i="18"/>
  <c r="DP130" i="18"/>
  <c r="DP131" i="18"/>
  <c r="DP132" i="18"/>
  <c r="DP133" i="18"/>
  <c r="DP134" i="18"/>
  <c r="DP135" i="18"/>
  <c r="DP136" i="18"/>
  <c r="DP137" i="18"/>
  <c r="DP138" i="18"/>
  <c r="DP139" i="18"/>
  <c r="DP140" i="18"/>
  <c r="DP141" i="18"/>
  <c r="DP142" i="18"/>
  <c r="DP143" i="18"/>
  <c r="DP144" i="18"/>
  <c r="DP145" i="18"/>
  <c r="DP146" i="18"/>
  <c r="DP147" i="18"/>
  <c r="DP148" i="18"/>
  <c r="DP149" i="18"/>
  <c r="DP150" i="18"/>
  <c r="DP151" i="18"/>
  <c r="DP152" i="18"/>
  <c r="DP153" i="18"/>
  <c r="DP154" i="18"/>
  <c r="DP155" i="18"/>
  <c r="DP156" i="18"/>
  <c r="DP157" i="18"/>
  <c r="DP158" i="18"/>
  <c r="DP159" i="18"/>
  <c r="DP160" i="18"/>
  <c r="DP161" i="18"/>
  <c r="DP162" i="18"/>
  <c r="DP163" i="18"/>
  <c r="DP164" i="18"/>
  <c r="DP165" i="18"/>
  <c r="DP166" i="18"/>
  <c r="DP167" i="18"/>
  <c r="DP168" i="18"/>
  <c r="DP169" i="18"/>
  <c r="DP170" i="18"/>
  <c r="DP171" i="18"/>
  <c r="DP172" i="18"/>
  <c r="DP173" i="18"/>
  <c r="DP174" i="18"/>
  <c r="DP175" i="18"/>
  <c r="DP176" i="18"/>
  <c r="DP177" i="18"/>
  <c r="DP178" i="18"/>
  <c r="DP179" i="18"/>
  <c r="DP180" i="18"/>
  <c r="DP181" i="18"/>
  <c r="DP182" i="18"/>
  <c r="DP183" i="18"/>
  <c r="DP184" i="18"/>
  <c r="DP185" i="18"/>
  <c r="DP186" i="18"/>
  <c r="DP187" i="18"/>
  <c r="DP188" i="18"/>
  <c r="DP189" i="18"/>
  <c r="DP190" i="18"/>
  <c r="DP191" i="18"/>
  <c r="DP192" i="18"/>
  <c r="DP193" i="18"/>
  <c r="DP194" i="18"/>
  <c r="DP195" i="18"/>
  <c r="DP196" i="18"/>
  <c r="DP197" i="18"/>
  <c r="DP198" i="18"/>
  <c r="DP199" i="18"/>
  <c r="DP200" i="18"/>
  <c r="DP201" i="18"/>
  <c r="DP202" i="18"/>
  <c r="DP203" i="18"/>
  <c r="DP204" i="18"/>
  <c r="DP205" i="18"/>
  <c r="DP206" i="18"/>
  <c r="DP207" i="18"/>
  <c r="DP208" i="18"/>
  <c r="DP209" i="18"/>
  <c r="DP210" i="18"/>
  <c r="DP211" i="18"/>
  <c r="DP212" i="18"/>
  <c r="DP213" i="18"/>
  <c r="DP214" i="18"/>
  <c r="DP215" i="18"/>
  <c r="DP216" i="18"/>
  <c r="DP217" i="18"/>
  <c r="DP218" i="18"/>
  <c r="DP219" i="18"/>
  <c r="DP220" i="18"/>
  <c r="DP221" i="18"/>
  <c r="DP222" i="18"/>
  <c r="DP223" i="18"/>
  <c r="DP224" i="18"/>
  <c r="DP225" i="18"/>
  <c r="DP226" i="18"/>
  <c r="DP227" i="18"/>
  <c r="DP228" i="18"/>
  <c r="DP229" i="18"/>
  <c r="DP230" i="18"/>
  <c r="DP231" i="18"/>
  <c r="DP232" i="18"/>
  <c r="DP233" i="18"/>
  <c r="DP234" i="18"/>
  <c r="DP235" i="18"/>
  <c r="DP236" i="18"/>
  <c r="DP237" i="18"/>
  <c r="DP238" i="18"/>
  <c r="DP239" i="18"/>
  <c r="DP240" i="18"/>
  <c r="DP241" i="18"/>
  <c r="DP242" i="18"/>
  <c r="DP243" i="18"/>
  <c r="DP244" i="18"/>
  <c r="DP245" i="18"/>
  <c r="DP246" i="18"/>
  <c r="DP247" i="18"/>
  <c r="DP248" i="18"/>
  <c r="DP249" i="18"/>
  <c r="DP250" i="18"/>
  <c r="DP251" i="18"/>
  <c r="DP252" i="18"/>
  <c r="DP253" i="18"/>
  <c r="DP254" i="18"/>
  <c r="DP255" i="18"/>
  <c r="DP256" i="18"/>
  <c r="DP257" i="18"/>
  <c r="DP258" i="18"/>
  <c r="DP259" i="18"/>
  <c r="DP260" i="18"/>
  <c r="DP261" i="18"/>
  <c r="DP262" i="18"/>
  <c r="DP263" i="18"/>
  <c r="DP264" i="18"/>
  <c r="DP265" i="18"/>
  <c r="DP266" i="18"/>
  <c r="DP1" i="18"/>
  <c r="DO3" i="18"/>
  <c r="DO4" i="18"/>
  <c r="DO5" i="18"/>
  <c r="DO6" i="18"/>
  <c r="DO7" i="18"/>
  <c r="DO8" i="18"/>
  <c r="DO9" i="18"/>
  <c r="DO10" i="18"/>
  <c r="DO11" i="18"/>
  <c r="DO12" i="18"/>
  <c r="DO13" i="18"/>
  <c r="DO14" i="18"/>
  <c r="DO15" i="18"/>
  <c r="DO16" i="18"/>
  <c r="DO17" i="18"/>
  <c r="DO18" i="18"/>
  <c r="DO19" i="18"/>
  <c r="DO20" i="18"/>
  <c r="DO21" i="18"/>
  <c r="DO22" i="18"/>
  <c r="DO23" i="18"/>
  <c r="DO24" i="18"/>
  <c r="DO25" i="18"/>
  <c r="DO26" i="18"/>
  <c r="DO27" i="18"/>
  <c r="DO28" i="18"/>
  <c r="DO29" i="18"/>
  <c r="DO30" i="18"/>
  <c r="DO31" i="18"/>
  <c r="DO32" i="18"/>
  <c r="DO33" i="18"/>
  <c r="DO34" i="18"/>
  <c r="DO35" i="18"/>
  <c r="DO36" i="18"/>
  <c r="DO37" i="18"/>
  <c r="DO38" i="18"/>
  <c r="DO39" i="18"/>
  <c r="DO40" i="18"/>
  <c r="DO41" i="18"/>
  <c r="DO42" i="18"/>
  <c r="DO43" i="18"/>
  <c r="DO44" i="18"/>
  <c r="DO45" i="18"/>
  <c r="DO46" i="18"/>
  <c r="DO47" i="18"/>
  <c r="DO48" i="18"/>
  <c r="DO49" i="18"/>
  <c r="DO50" i="18"/>
  <c r="DO51" i="18"/>
  <c r="DO52" i="18"/>
  <c r="DO53" i="18"/>
  <c r="DO54" i="18"/>
  <c r="DO55" i="18"/>
  <c r="DO56" i="18"/>
  <c r="DO57" i="18"/>
  <c r="DO58" i="18"/>
  <c r="DO59" i="18"/>
  <c r="DO60" i="18"/>
  <c r="DO61" i="18"/>
  <c r="DO62" i="18"/>
  <c r="DO63" i="18"/>
  <c r="DO64" i="18"/>
  <c r="DO65" i="18"/>
  <c r="DO66" i="18"/>
  <c r="DO67" i="18"/>
  <c r="DO68" i="18"/>
  <c r="DO69" i="18"/>
  <c r="DO70" i="18"/>
  <c r="DO71" i="18"/>
  <c r="DO72" i="18"/>
  <c r="DO73" i="18"/>
  <c r="DO74" i="18"/>
  <c r="DO75" i="18"/>
  <c r="DO76" i="18"/>
  <c r="DO77" i="18"/>
  <c r="DO78" i="18"/>
  <c r="DO79" i="18"/>
  <c r="DO80" i="18"/>
  <c r="DO81" i="18"/>
  <c r="DO82" i="18"/>
  <c r="DO83" i="18"/>
  <c r="DO84" i="18"/>
  <c r="DO85" i="18"/>
  <c r="DO86" i="18"/>
  <c r="DO87" i="18"/>
  <c r="DO88" i="18"/>
  <c r="DO89" i="18"/>
  <c r="DO90" i="18"/>
  <c r="DO91" i="18"/>
  <c r="DO92" i="18"/>
  <c r="DO93" i="18"/>
  <c r="DO94" i="18"/>
  <c r="DO95" i="18"/>
  <c r="DO96" i="18"/>
  <c r="DO97" i="18"/>
  <c r="DO98" i="18"/>
  <c r="DO99" i="18"/>
  <c r="DO100" i="18"/>
  <c r="DO101" i="18"/>
  <c r="DO102" i="18"/>
  <c r="DO103" i="18"/>
  <c r="DO104" i="18"/>
  <c r="DO105" i="18"/>
  <c r="DO106" i="18"/>
  <c r="DO107" i="18"/>
  <c r="DO108" i="18"/>
  <c r="DO109" i="18"/>
  <c r="DO110" i="18"/>
  <c r="DO111" i="18"/>
  <c r="DO112" i="18"/>
  <c r="DO113" i="18"/>
  <c r="DO114" i="18"/>
  <c r="DO115" i="18"/>
  <c r="DO116" i="18"/>
  <c r="DO117" i="18"/>
  <c r="DO118" i="18"/>
  <c r="DO119" i="18"/>
  <c r="DO120" i="18"/>
  <c r="DO121" i="18"/>
  <c r="DO122" i="18"/>
  <c r="DO123" i="18"/>
  <c r="DO124" i="18"/>
  <c r="DO125" i="18"/>
  <c r="DO126" i="18"/>
  <c r="DO127" i="18"/>
  <c r="DO128" i="18"/>
  <c r="DO129" i="18"/>
  <c r="DO130" i="18"/>
  <c r="DO131" i="18"/>
  <c r="DO132" i="18"/>
  <c r="DO133" i="18"/>
  <c r="DO134" i="18"/>
  <c r="DO135" i="18"/>
  <c r="DO136" i="18"/>
  <c r="DO137" i="18"/>
  <c r="DO138" i="18"/>
  <c r="DO139" i="18"/>
  <c r="DO140" i="18"/>
  <c r="DO141" i="18"/>
  <c r="DO142" i="18"/>
  <c r="DO143" i="18"/>
  <c r="DO144" i="18"/>
  <c r="DO145" i="18"/>
  <c r="DO146" i="18"/>
  <c r="DO147" i="18"/>
  <c r="DO148" i="18"/>
  <c r="DO149" i="18"/>
  <c r="DO150" i="18"/>
  <c r="DO151" i="18"/>
  <c r="DO152" i="18"/>
  <c r="DO153" i="18"/>
  <c r="DO154" i="18"/>
  <c r="DO155" i="18"/>
  <c r="DO156" i="18"/>
  <c r="DO157" i="18"/>
  <c r="DO158" i="18"/>
  <c r="DO159" i="18"/>
  <c r="DO160" i="18"/>
  <c r="DO161" i="18"/>
  <c r="DO162" i="18"/>
  <c r="DO163" i="18"/>
  <c r="DO164" i="18"/>
  <c r="DO165" i="18"/>
  <c r="DO166" i="18"/>
  <c r="DO167" i="18"/>
  <c r="DO168" i="18"/>
  <c r="DO169" i="18"/>
  <c r="DO170" i="18"/>
  <c r="DO171" i="18"/>
  <c r="DO172" i="18"/>
  <c r="DO173" i="18"/>
  <c r="DO174" i="18"/>
  <c r="DO175" i="18"/>
  <c r="DO176" i="18"/>
  <c r="DO177" i="18"/>
  <c r="DO178" i="18"/>
  <c r="DO179" i="18"/>
  <c r="DO180" i="18"/>
  <c r="DO181" i="18"/>
  <c r="DO182" i="18"/>
  <c r="DO183" i="18"/>
  <c r="DO184" i="18"/>
  <c r="DO185" i="18"/>
  <c r="DO186" i="18"/>
  <c r="DO187" i="18"/>
  <c r="DO188" i="18"/>
  <c r="DO189" i="18"/>
  <c r="DO190" i="18"/>
  <c r="DO191" i="18"/>
  <c r="DO192" i="18"/>
  <c r="DO193" i="18"/>
  <c r="DO194" i="18"/>
  <c r="DO195" i="18"/>
  <c r="DO196" i="18"/>
  <c r="DO197" i="18"/>
  <c r="DO198" i="18"/>
  <c r="DO199" i="18"/>
  <c r="DO200" i="18"/>
  <c r="DO201" i="18"/>
  <c r="DO202" i="18"/>
  <c r="DO203" i="18"/>
  <c r="DO204" i="18"/>
  <c r="DO205" i="18"/>
  <c r="DO206" i="18"/>
  <c r="DO207" i="18"/>
  <c r="DO208" i="18"/>
  <c r="DO209" i="18"/>
  <c r="DO210" i="18"/>
  <c r="DO211" i="18"/>
  <c r="DO212" i="18"/>
  <c r="DO213" i="18"/>
  <c r="DO214" i="18"/>
  <c r="DO215" i="18"/>
  <c r="DO216" i="18"/>
  <c r="DO217" i="18"/>
  <c r="DO218" i="18"/>
  <c r="DO219" i="18"/>
  <c r="DO220" i="18"/>
  <c r="DO221" i="18"/>
  <c r="DO222" i="18"/>
  <c r="DO223" i="18"/>
  <c r="DO224" i="18"/>
  <c r="DO225" i="18"/>
  <c r="DO226" i="18"/>
  <c r="DO227" i="18"/>
  <c r="DO228" i="18"/>
  <c r="DO229" i="18"/>
  <c r="DO230" i="18"/>
  <c r="DO231" i="18"/>
  <c r="DO232" i="18"/>
  <c r="DO233" i="18"/>
  <c r="DO234" i="18"/>
  <c r="DO235" i="18"/>
  <c r="DO236" i="18"/>
  <c r="DO237" i="18"/>
  <c r="DO238" i="18"/>
  <c r="DO239" i="18"/>
  <c r="DO240" i="18"/>
  <c r="DO241" i="18"/>
  <c r="DO242" i="18"/>
  <c r="DO243" i="18"/>
  <c r="DO244" i="18"/>
  <c r="DO245" i="18"/>
  <c r="DO246" i="18"/>
  <c r="DO247" i="18"/>
  <c r="DO248" i="18"/>
  <c r="DO249" i="18"/>
  <c r="DO250" i="18"/>
  <c r="DO251" i="18"/>
  <c r="DO252" i="18"/>
  <c r="DO253" i="18"/>
  <c r="DO254" i="18"/>
  <c r="DO255" i="18"/>
  <c r="DO256" i="18"/>
  <c r="DO257" i="18"/>
  <c r="DO258" i="18"/>
  <c r="DO259" i="18"/>
  <c r="DO260" i="18"/>
  <c r="DO261" i="18"/>
  <c r="DO262" i="18"/>
  <c r="DO263" i="18"/>
  <c r="DO264" i="18"/>
  <c r="DO265" i="18"/>
  <c r="DO266" i="18"/>
  <c r="DO1" i="18"/>
  <c r="DM3" i="18"/>
  <c r="DM4" i="18"/>
  <c r="DM5" i="18"/>
  <c r="DM6" i="18"/>
  <c r="DM7" i="18"/>
  <c r="DM8" i="18"/>
  <c r="DM9" i="18"/>
  <c r="DM10" i="18"/>
  <c r="DM11" i="18"/>
  <c r="DM12" i="18"/>
  <c r="DM13" i="18"/>
  <c r="DM14" i="18"/>
  <c r="DM15" i="18"/>
  <c r="DM16" i="18"/>
  <c r="DM17" i="18"/>
  <c r="DM18" i="18"/>
  <c r="DM19" i="18"/>
  <c r="DM20" i="18"/>
  <c r="DM21" i="18"/>
  <c r="DM22" i="18"/>
  <c r="DM23" i="18"/>
  <c r="DM24" i="18"/>
  <c r="DM25" i="18"/>
  <c r="DM26" i="18"/>
  <c r="DM27" i="18"/>
  <c r="DM28" i="18"/>
  <c r="DM29" i="18"/>
  <c r="DM30" i="18"/>
  <c r="DM31" i="18"/>
  <c r="DM32" i="18"/>
  <c r="DM33" i="18"/>
  <c r="DM34" i="18"/>
  <c r="DM35" i="18"/>
  <c r="DM36" i="18"/>
  <c r="DM37" i="18"/>
  <c r="DM38" i="18"/>
  <c r="DM39" i="18"/>
  <c r="DM40" i="18"/>
  <c r="DM41" i="18"/>
  <c r="DM42" i="18"/>
  <c r="DM43" i="18"/>
  <c r="DM44" i="18"/>
  <c r="DM45" i="18"/>
  <c r="DM46" i="18"/>
  <c r="DM47" i="18"/>
  <c r="DM48" i="18"/>
  <c r="DM49" i="18"/>
  <c r="DM50" i="18"/>
  <c r="DM51" i="18"/>
  <c r="DM52" i="18"/>
  <c r="DM53" i="18"/>
  <c r="DM54" i="18"/>
  <c r="DM55" i="18"/>
  <c r="DM56" i="18"/>
  <c r="DM57" i="18"/>
  <c r="DM58" i="18"/>
  <c r="DM59" i="18"/>
  <c r="DM60" i="18"/>
  <c r="DM61" i="18"/>
  <c r="DM62" i="18"/>
  <c r="DM63" i="18"/>
  <c r="DM64" i="18"/>
  <c r="DM65" i="18"/>
  <c r="DM66" i="18"/>
  <c r="DM67" i="18"/>
  <c r="DM68" i="18"/>
  <c r="DM69" i="18"/>
  <c r="DM70" i="18"/>
  <c r="DM71" i="18"/>
  <c r="DM72" i="18"/>
  <c r="DM73" i="18"/>
  <c r="DM74" i="18"/>
  <c r="DM75" i="18"/>
  <c r="DM76" i="18"/>
  <c r="DM77" i="18"/>
  <c r="DM78" i="18"/>
  <c r="DM79" i="18"/>
  <c r="DM80" i="18"/>
  <c r="DM81" i="18"/>
  <c r="DM82" i="18"/>
  <c r="DM83" i="18"/>
  <c r="DM84" i="18"/>
  <c r="DM85" i="18"/>
  <c r="DM86" i="18"/>
  <c r="DM87" i="18"/>
  <c r="DM88" i="18"/>
  <c r="DM89" i="18"/>
  <c r="DM90" i="18"/>
  <c r="DM91" i="18"/>
  <c r="DM92" i="18"/>
  <c r="DM93" i="18"/>
  <c r="DM94" i="18"/>
  <c r="DM95" i="18"/>
  <c r="DM96" i="18"/>
  <c r="DM97" i="18"/>
  <c r="DM98" i="18"/>
  <c r="DM99" i="18"/>
  <c r="DM100" i="18"/>
  <c r="DM101" i="18"/>
  <c r="DM102" i="18"/>
  <c r="DM103" i="18"/>
  <c r="DM104" i="18"/>
  <c r="DM105" i="18"/>
  <c r="DM106" i="18"/>
  <c r="DM107" i="18"/>
  <c r="DM108" i="18"/>
  <c r="DM109" i="18"/>
  <c r="DM110" i="18"/>
  <c r="DM111" i="18"/>
  <c r="DM112" i="18"/>
  <c r="DM113" i="18"/>
  <c r="DM114" i="18"/>
  <c r="DM115" i="18"/>
  <c r="DM116" i="18"/>
  <c r="DM117" i="18"/>
  <c r="DM118" i="18"/>
  <c r="DM119" i="18"/>
  <c r="DM120" i="18"/>
  <c r="DM121" i="18"/>
  <c r="DM122" i="18"/>
  <c r="DM123" i="18"/>
  <c r="DM124" i="18"/>
  <c r="DM125" i="18"/>
  <c r="DM126" i="18"/>
  <c r="DM127" i="18"/>
  <c r="DM128" i="18"/>
  <c r="DM129" i="18"/>
  <c r="DM130" i="18"/>
  <c r="DM131" i="18"/>
  <c r="DM132" i="18"/>
  <c r="DM133" i="18"/>
  <c r="DM134" i="18"/>
  <c r="DM135" i="18"/>
  <c r="DM136" i="18"/>
  <c r="DM137" i="18"/>
  <c r="DM138" i="18"/>
  <c r="DM139" i="18"/>
  <c r="DM140" i="18"/>
  <c r="DM141" i="18"/>
  <c r="DM142" i="18"/>
  <c r="DM143" i="18"/>
  <c r="DM144" i="18"/>
  <c r="DM145" i="18"/>
  <c r="DM146" i="18"/>
  <c r="DM147" i="18"/>
  <c r="DM148" i="18"/>
  <c r="DM149" i="18"/>
  <c r="DM150" i="18"/>
  <c r="DM151" i="18"/>
  <c r="DM152" i="18"/>
  <c r="DM153" i="18"/>
  <c r="DM154" i="18"/>
  <c r="DM155" i="18"/>
  <c r="DM156" i="18"/>
  <c r="DM157" i="18"/>
  <c r="DM158" i="18"/>
  <c r="DM159" i="18"/>
  <c r="DM160" i="18"/>
  <c r="DM161" i="18"/>
  <c r="DM162" i="18"/>
  <c r="DM163" i="18"/>
  <c r="DM164" i="18"/>
  <c r="DM165" i="18"/>
  <c r="DM166" i="18"/>
  <c r="DM167" i="18"/>
  <c r="DM168" i="18"/>
  <c r="DM169" i="18"/>
  <c r="DM170" i="18"/>
  <c r="DM171" i="18"/>
  <c r="DM172" i="18"/>
  <c r="DM173" i="18"/>
  <c r="DM174" i="18"/>
  <c r="DM175" i="18"/>
  <c r="DM176" i="18"/>
  <c r="DM177" i="18"/>
  <c r="DM178" i="18"/>
  <c r="DM179" i="18"/>
  <c r="DM180" i="18"/>
  <c r="DM181" i="18"/>
  <c r="DM182" i="18"/>
  <c r="DM183" i="18"/>
  <c r="DM184" i="18"/>
  <c r="DM185" i="18"/>
  <c r="DM186" i="18"/>
  <c r="DM187" i="18"/>
  <c r="DM188" i="18"/>
  <c r="DM189" i="18"/>
  <c r="DM190" i="18"/>
  <c r="DM191" i="18"/>
  <c r="DM192" i="18"/>
  <c r="DM193" i="18"/>
  <c r="DM194" i="18"/>
  <c r="DM195" i="18"/>
  <c r="DM196" i="18"/>
  <c r="DM197" i="18"/>
  <c r="DM198" i="18"/>
  <c r="DM199" i="18"/>
  <c r="DM200" i="18"/>
  <c r="DM201" i="18"/>
  <c r="DM202" i="18"/>
  <c r="DM203" i="18"/>
  <c r="DM204" i="18"/>
  <c r="DM205" i="18"/>
  <c r="DM206" i="18"/>
  <c r="DM207" i="18"/>
  <c r="DM208" i="18"/>
  <c r="DM209" i="18"/>
  <c r="DM210" i="18"/>
  <c r="DM211" i="18"/>
  <c r="DM212" i="18"/>
  <c r="DM213" i="18"/>
  <c r="DM214" i="18"/>
  <c r="DM215" i="18"/>
  <c r="DM216" i="18"/>
  <c r="DM217" i="18"/>
  <c r="DM218" i="18"/>
  <c r="DM219" i="18"/>
  <c r="DM220" i="18"/>
  <c r="DM221" i="18"/>
  <c r="DM222" i="18"/>
  <c r="DM223" i="18"/>
  <c r="DM224" i="18"/>
  <c r="DM225" i="18"/>
  <c r="DM226" i="18"/>
  <c r="DM227" i="18"/>
  <c r="DM228" i="18"/>
  <c r="DM229" i="18"/>
  <c r="DM230" i="18"/>
  <c r="DM231" i="18"/>
  <c r="DM232" i="18"/>
  <c r="DM233" i="18"/>
  <c r="DM234" i="18"/>
  <c r="DM235" i="18"/>
  <c r="DM236" i="18"/>
  <c r="DM237" i="18"/>
  <c r="DM238" i="18"/>
  <c r="DM239" i="18"/>
  <c r="DM240" i="18"/>
  <c r="DM241" i="18"/>
  <c r="DM242" i="18"/>
  <c r="DM243" i="18"/>
  <c r="DM244" i="18"/>
  <c r="DM245" i="18"/>
  <c r="DM246" i="18"/>
  <c r="DM247" i="18"/>
  <c r="DM248" i="18"/>
  <c r="DM249" i="18"/>
  <c r="DM250" i="18"/>
  <c r="DM251" i="18"/>
  <c r="DM252" i="18"/>
  <c r="DM253" i="18"/>
  <c r="DM254" i="18"/>
  <c r="DM255" i="18"/>
  <c r="DM256" i="18"/>
  <c r="DM257" i="18"/>
  <c r="DM258" i="18"/>
  <c r="DM259" i="18"/>
  <c r="DM260" i="18"/>
  <c r="DM261" i="18"/>
  <c r="DM262" i="18"/>
  <c r="DM263" i="18"/>
  <c r="DM264" i="18"/>
  <c r="DM265" i="18"/>
  <c r="DM266" i="18"/>
  <c r="DL3" i="18"/>
  <c r="DL4" i="18"/>
  <c r="DL5" i="18"/>
  <c r="DL6" i="18"/>
  <c r="DL7" i="18"/>
  <c r="DL8" i="18"/>
  <c r="DL9" i="18"/>
  <c r="DL10" i="18"/>
  <c r="DL11" i="18"/>
  <c r="DL12" i="18"/>
  <c r="DL13" i="18"/>
  <c r="DL14" i="18"/>
  <c r="DL15" i="18"/>
  <c r="DL16" i="18"/>
  <c r="DL17" i="18"/>
  <c r="DL18" i="18"/>
  <c r="DL19" i="18"/>
  <c r="DL20" i="18"/>
  <c r="DL21" i="18"/>
  <c r="DL22" i="18"/>
  <c r="DL23" i="18"/>
  <c r="DL24" i="18"/>
  <c r="DL25" i="18"/>
  <c r="DL26" i="18"/>
  <c r="DL27" i="18"/>
  <c r="DL28" i="18"/>
  <c r="DL29" i="18"/>
  <c r="DL30" i="18"/>
  <c r="DL31" i="18"/>
  <c r="DL32" i="18"/>
  <c r="DL33" i="18"/>
  <c r="DL34" i="18"/>
  <c r="DL35" i="18"/>
  <c r="DL36" i="18"/>
  <c r="DL37" i="18"/>
  <c r="DL38" i="18"/>
  <c r="DL39" i="18"/>
  <c r="DL40" i="18"/>
  <c r="DL41" i="18"/>
  <c r="DL42" i="18"/>
  <c r="DL43" i="18"/>
  <c r="DL44" i="18"/>
  <c r="DL45" i="18"/>
  <c r="DL46" i="18"/>
  <c r="DL47" i="18"/>
  <c r="DL48" i="18"/>
  <c r="DL49" i="18"/>
  <c r="DL50" i="18"/>
  <c r="DL51" i="18"/>
  <c r="DL52" i="18"/>
  <c r="DL53" i="18"/>
  <c r="DL54" i="18"/>
  <c r="DL55" i="18"/>
  <c r="DL56" i="18"/>
  <c r="DL57" i="18"/>
  <c r="DL58" i="18"/>
  <c r="DL59" i="18"/>
  <c r="DL60" i="18"/>
  <c r="DL61" i="18"/>
  <c r="DL62" i="18"/>
  <c r="DL63" i="18"/>
  <c r="DL64" i="18"/>
  <c r="DL65" i="18"/>
  <c r="DL66" i="18"/>
  <c r="DL67" i="18"/>
  <c r="DL68" i="18"/>
  <c r="DL69" i="18"/>
  <c r="DL70" i="18"/>
  <c r="DL71" i="18"/>
  <c r="DL72" i="18"/>
  <c r="DL73" i="18"/>
  <c r="DL74" i="18"/>
  <c r="DL75" i="18"/>
  <c r="DL76" i="18"/>
  <c r="DL77" i="18"/>
  <c r="DL78" i="18"/>
  <c r="DL79" i="18"/>
  <c r="DL80" i="18"/>
  <c r="DL81" i="18"/>
  <c r="DL82" i="18"/>
  <c r="DL83" i="18"/>
  <c r="DL84" i="18"/>
  <c r="DL85" i="18"/>
  <c r="DL86" i="18"/>
  <c r="DL87" i="18"/>
  <c r="DL88" i="18"/>
  <c r="DL89" i="18"/>
  <c r="DL90" i="18"/>
  <c r="DL91" i="18"/>
  <c r="DL92" i="18"/>
  <c r="DL93" i="18"/>
  <c r="DL94" i="18"/>
  <c r="DL95" i="18"/>
  <c r="DL96" i="18"/>
  <c r="DL97" i="18"/>
  <c r="DL98" i="18"/>
  <c r="DL99" i="18"/>
  <c r="DL100" i="18"/>
  <c r="DL101" i="18"/>
  <c r="DL102" i="18"/>
  <c r="DL103" i="18"/>
  <c r="DL104" i="18"/>
  <c r="DL105" i="18"/>
  <c r="DL106" i="18"/>
  <c r="DL107" i="18"/>
  <c r="DL108" i="18"/>
  <c r="DL109" i="18"/>
  <c r="DL110" i="18"/>
  <c r="DL111" i="18"/>
  <c r="DL112" i="18"/>
  <c r="DL113" i="18"/>
  <c r="DL114" i="18"/>
  <c r="DL115" i="18"/>
  <c r="DL116" i="18"/>
  <c r="DL117" i="18"/>
  <c r="DL118" i="18"/>
  <c r="DL119" i="18"/>
  <c r="DL120" i="18"/>
  <c r="DL121" i="18"/>
  <c r="DL122" i="18"/>
  <c r="DL123" i="18"/>
  <c r="DL124" i="18"/>
  <c r="DL125" i="18"/>
  <c r="DL126" i="18"/>
  <c r="DL127" i="18"/>
  <c r="DL128" i="18"/>
  <c r="DL129" i="18"/>
  <c r="DL130" i="18"/>
  <c r="DL131" i="18"/>
  <c r="DL132" i="18"/>
  <c r="DL133" i="18"/>
  <c r="DL134" i="18"/>
  <c r="DL135" i="18"/>
  <c r="DL136" i="18"/>
  <c r="DL137" i="18"/>
  <c r="DL138" i="18"/>
  <c r="DL139" i="18"/>
  <c r="DL140" i="18"/>
  <c r="DL141" i="18"/>
  <c r="DL142" i="18"/>
  <c r="DL143" i="18"/>
  <c r="DL144" i="18"/>
  <c r="DL145" i="18"/>
  <c r="DL146" i="18"/>
  <c r="DL147" i="18"/>
  <c r="DL148" i="18"/>
  <c r="DL149" i="18"/>
  <c r="DL150" i="18"/>
  <c r="DL151" i="18"/>
  <c r="DL152" i="18"/>
  <c r="DL153" i="18"/>
  <c r="DL154" i="18"/>
  <c r="DL155" i="18"/>
  <c r="DL156" i="18"/>
  <c r="DL157" i="18"/>
  <c r="DL158" i="18"/>
  <c r="DL159" i="18"/>
  <c r="DL160" i="18"/>
  <c r="DL161" i="18"/>
  <c r="DL162" i="18"/>
  <c r="DL163" i="18"/>
  <c r="DL164" i="18"/>
  <c r="DL165" i="18"/>
  <c r="DL166" i="18"/>
  <c r="DL167" i="18"/>
  <c r="DL168" i="18"/>
  <c r="DL169" i="18"/>
  <c r="DL170" i="18"/>
  <c r="DL171" i="18"/>
  <c r="DL172" i="18"/>
  <c r="DL173" i="18"/>
  <c r="DL174" i="18"/>
  <c r="DL175" i="18"/>
  <c r="DL176" i="18"/>
  <c r="DL177" i="18"/>
  <c r="DL178" i="18"/>
  <c r="DL179" i="18"/>
  <c r="DL180" i="18"/>
  <c r="DL181" i="18"/>
  <c r="DL182" i="18"/>
  <c r="DL183" i="18"/>
  <c r="DL184" i="18"/>
  <c r="DL185" i="18"/>
  <c r="DL186" i="18"/>
  <c r="DL187" i="18"/>
  <c r="DL188" i="18"/>
  <c r="DL189" i="18"/>
  <c r="DL190" i="18"/>
  <c r="DL191" i="18"/>
  <c r="DL192" i="18"/>
  <c r="DL193" i="18"/>
  <c r="DL194" i="18"/>
  <c r="DL195" i="18"/>
  <c r="DL196" i="18"/>
  <c r="DL197" i="18"/>
  <c r="DL198" i="18"/>
  <c r="DL199" i="18"/>
  <c r="DL200" i="18"/>
  <c r="DL201" i="18"/>
  <c r="DL202" i="18"/>
  <c r="DL203" i="18"/>
  <c r="DL204" i="18"/>
  <c r="DL205" i="18"/>
  <c r="DL206" i="18"/>
  <c r="DL207" i="18"/>
  <c r="DL208" i="18"/>
  <c r="DL209" i="18"/>
  <c r="DL210" i="18"/>
  <c r="DL211" i="18"/>
  <c r="DL212" i="18"/>
  <c r="DL213" i="18"/>
  <c r="DL214" i="18"/>
  <c r="DL215" i="18"/>
  <c r="DL216" i="18"/>
  <c r="DL217" i="18"/>
  <c r="DL218" i="18"/>
  <c r="DL219" i="18"/>
  <c r="DL220" i="18"/>
  <c r="DL221" i="18"/>
  <c r="DL222" i="18"/>
  <c r="DL223" i="18"/>
  <c r="DL224" i="18"/>
  <c r="DL225" i="18"/>
  <c r="DL226" i="18"/>
  <c r="DL227" i="18"/>
  <c r="DL228" i="18"/>
  <c r="DL229" i="18"/>
  <c r="DL230" i="18"/>
  <c r="DL231" i="18"/>
  <c r="DL232" i="18"/>
  <c r="DL233" i="18"/>
  <c r="DL234" i="18"/>
  <c r="DL235" i="18"/>
  <c r="DL236" i="18"/>
  <c r="DL237" i="18"/>
  <c r="DL238" i="18"/>
  <c r="DL239" i="18"/>
  <c r="DL240" i="18"/>
  <c r="DL241" i="18"/>
  <c r="DL242" i="18"/>
  <c r="DL243" i="18"/>
  <c r="DL244" i="18"/>
  <c r="DL245" i="18"/>
  <c r="DL246" i="18"/>
  <c r="DL247" i="18"/>
  <c r="DL248" i="18"/>
  <c r="DL249" i="18"/>
  <c r="DL250" i="18"/>
  <c r="DL251" i="18"/>
  <c r="DL252" i="18"/>
  <c r="DL253" i="18"/>
  <c r="DL254" i="18"/>
  <c r="DL255" i="18"/>
  <c r="DL256" i="18"/>
  <c r="DL257" i="18"/>
  <c r="DL258" i="18"/>
  <c r="DL259" i="18"/>
  <c r="DL260" i="18"/>
  <c r="DL261" i="18"/>
  <c r="DL262" i="18"/>
  <c r="DL263" i="18"/>
  <c r="DL264" i="18"/>
  <c r="DL265" i="18"/>
  <c r="DL266" i="18"/>
  <c r="DM1" i="18"/>
  <c r="DK3" i="18"/>
  <c r="DK4" i="18"/>
  <c r="DK5" i="18"/>
  <c r="DK6" i="18"/>
  <c r="DK7" i="18"/>
  <c r="DK8" i="18"/>
  <c r="DK9" i="18"/>
  <c r="DK10" i="18"/>
  <c r="DK11" i="18"/>
  <c r="DK12" i="18"/>
  <c r="DK13" i="18"/>
  <c r="DK14" i="18"/>
  <c r="DK15" i="18"/>
  <c r="DK16" i="18"/>
  <c r="DK17" i="18"/>
  <c r="DK18" i="18"/>
  <c r="DK19" i="18"/>
  <c r="DK20" i="18"/>
  <c r="DK21" i="18"/>
  <c r="DK22" i="18"/>
  <c r="DK23" i="18"/>
  <c r="DK24" i="18"/>
  <c r="DK25" i="18"/>
  <c r="DK26" i="18"/>
  <c r="DK27" i="18"/>
  <c r="DK28" i="18"/>
  <c r="DK29" i="18"/>
  <c r="DK30" i="18"/>
  <c r="DK31" i="18"/>
  <c r="DK32" i="18"/>
  <c r="DK33" i="18"/>
  <c r="DK34" i="18"/>
  <c r="DK35" i="18"/>
  <c r="DK36" i="18"/>
  <c r="DK37" i="18"/>
  <c r="DK38" i="18"/>
  <c r="DK39" i="18"/>
  <c r="DK40" i="18"/>
  <c r="DK41" i="18"/>
  <c r="DK42" i="18"/>
  <c r="DK43" i="18"/>
  <c r="DK44" i="18"/>
  <c r="DK45" i="18"/>
  <c r="DK46" i="18"/>
  <c r="DK47" i="18"/>
  <c r="DK48" i="18"/>
  <c r="DK49" i="18"/>
  <c r="DK50" i="18"/>
  <c r="DK51" i="18"/>
  <c r="DK52" i="18"/>
  <c r="DK53" i="18"/>
  <c r="DK54" i="18"/>
  <c r="DK55" i="18"/>
  <c r="DK56" i="18"/>
  <c r="DK57" i="18"/>
  <c r="DK58" i="18"/>
  <c r="DK59" i="18"/>
  <c r="DK60" i="18"/>
  <c r="DK61" i="18"/>
  <c r="DK62" i="18"/>
  <c r="DK63" i="18"/>
  <c r="DK64" i="18"/>
  <c r="DK65" i="18"/>
  <c r="DK66" i="18"/>
  <c r="DK67" i="18"/>
  <c r="DK68" i="18"/>
  <c r="DK69" i="18"/>
  <c r="DK70" i="18"/>
  <c r="DK71" i="18"/>
  <c r="DK72" i="18"/>
  <c r="DK73" i="18"/>
  <c r="DK74" i="18"/>
  <c r="DK75" i="18"/>
  <c r="DK76" i="18"/>
  <c r="DK77" i="18"/>
  <c r="DK78" i="18"/>
  <c r="DK79" i="18"/>
  <c r="DK80" i="18"/>
  <c r="DK81" i="18"/>
  <c r="DK82" i="18"/>
  <c r="DK83" i="18"/>
  <c r="DK84" i="18"/>
  <c r="DK85" i="18"/>
  <c r="DK86" i="18"/>
  <c r="DK87" i="18"/>
  <c r="DK88" i="18"/>
  <c r="DK89" i="18"/>
  <c r="DK90" i="18"/>
  <c r="DK91" i="18"/>
  <c r="DK92" i="18"/>
  <c r="DK93" i="18"/>
  <c r="DK94" i="18"/>
  <c r="DK95" i="18"/>
  <c r="DK96" i="18"/>
  <c r="DK97" i="18"/>
  <c r="DK98" i="18"/>
  <c r="DK99" i="18"/>
  <c r="DK100" i="18"/>
  <c r="DK101" i="18"/>
  <c r="DK102" i="18"/>
  <c r="DK103" i="18"/>
  <c r="DK104" i="18"/>
  <c r="DK105" i="18"/>
  <c r="DK106" i="18"/>
  <c r="DK107" i="18"/>
  <c r="DK108" i="18"/>
  <c r="DK109" i="18"/>
  <c r="DK110" i="18"/>
  <c r="DK111" i="18"/>
  <c r="DK112" i="18"/>
  <c r="DK113" i="18"/>
  <c r="DK114" i="18"/>
  <c r="DK115" i="18"/>
  <c r="DK116" i="18"/>
  <c r="DK117" i="18"/>
  <c r="DK118" i="18"/>
  <c r="DK119" i="18"/>
  <c r="DK120" i="18"/>
  <c r="DK121" i="18"/>
  <c r="DK122" i="18"/>
  <c r="DK123" i="18"/>
  <c r="DK124" i="18"/>
  <c r="DK125" i="18"/>
  <c r="DK126" i="18"/>
  <c r="DK127" i="18"/>
  <c r="DK128" i="18"/>
  <c r="DK129" i="18"/>
  <c r="DK130" i="18"/>
  <c r="DK131" i="18"/>
  <c r="DK132" i="18"/>
  <c r="DK133" i="18"/>
  <c r="DK134" i="18"/>
  <c r="DK135" i="18"/>
  <c r="DK136" i="18"/>
  <c r="DK137" i="18"/>
  <c r="DK138" i="18"/>
  <c r="DK139" i="18"/>
  <c r="DK140" i="18"/>
  <c r="DK141" i="18"/>
  <c r="DK142" i="18"/>
  <c r="DK143" i="18"/>
  <c r="DK144" i="18"/>
  <c r="DK145" i="18"/>
  <c r="DK146" i="18"/>
  <c r="DK147" i="18"/>
  <c r="DK148" i="18"/>
  <c r="DK149" i="18"/>
  <c r="DK150" i="18"/>
  <c r="DK151" i="18"/>
  <c r="DK152" i="18"/>
  <c r="DK153" i="18"/>
  <c r="DK154" i="18"/>
  <c r="DK155" i="18"/>
  <c r="DK156" i="18"/>
  <c r="DK157" i="18"/>
  <c r="DK158" i="18"/>
  <c r="DK159" i="18"/>
  <c r="DK160" i="18"/>
  <c r="DK161" i="18"/>
  <c r="DK162" i="18"/>
  <c r="DK163" i="18"/>
  <c r="DK164" i="18"/>
  <c r="DK165" i="18"/>
  <c r="DK166" i="18"/>
  <c r="DK167" i="18"/>
  <c r="DK168" i="18"/>
  <c r="DK169" i="18"/>
  <c r="DK170" i="18"/>
  <c r="DK171" i="18"/>
  <c r="DK172" i="18"/>
  <c r="DK173" i="18"/>
  <c r="DK174" i="18"/>
  <c r="DK175" i="18"/>
  <c r="DK176" i="18"/>
  <c r="DK177" i="18"/>
  <c r="DK178" i="18"/>
  <c r="DK179" i="18"/>
  <c r="DK180" i="18"/>
  <c r="DK181" i="18"/>
  <c r="DK182" i="18"/>
  <c r="DK183" i="18"/>
  <c r="DK184" i="18"/>
  <c r="DK185" i="18"/>
  <c r="DK186" i="18"/>
  <c r="DK187" i="18"/>
  <c r="DK188" i="18"/>
  <c r="DK189" i="18"/>
  <c r="DK190" i="18"/>
  <c r="DK191" i="18"/>
  <c r="DK192" i="18"/>
  <c r="DK193" i="18"/>
  <c r="DK194" i="18"/>
  <c r="DK195" i="18"/>
  <c r="DK196" i="18"/>
  <c r="DK197" i="18"/>
  <c r="DK198" i="18"/>
  <c r="DK199" i="18"/>
  <c r="DK200" i="18"/>
  <c r="DK201" i="18"/>
  <c r="DK202" i="18"/>
  <c r="DK203" i="18"/>
  <c r="DK204" i="18"/>
  <c r="DK205" i="18"/>
  <c r="DK206" i="18"/>
  <c r="DK207" i="18"/>
  <c r="DK208" i="18"/>
  <c r="DK209" i="18"/>
  <c r="DK210" i="18"/>
  <c r="DK211" i="18"/>
  <c r="DK212" i="18"/>
  <c r="DK213" i="18"/>
  <c r="DK214" i="18"/>
  <c r="DK215" i="18"/>
  <c r="DK216" i="18"/>
  <c r="DK217" i="18"/>
  <c r="DK218" i="18"/>
  <c r="DK219" i="18"/>
  <c r="DK220" i="18"/>
  <c r="DK221" i="18"/>
  <c r="DK222" i="18"/>
  <c r="DK223" i="18"/>
  <c r="DK224" i="18"/>
  <c r="DK225" i="18"/>
  <c r="DK226" i="18"/>
  <c r="DK227" i="18"/>
  <c r="DK228" i="18"/>
  <c r="DK229" i="18"/>
  <c r="DK230" i="18"/>
  <c r="DK231" i="18"/>
  <c r="DK232" i="18"/>
  <c r="DK233" i="18"/>
  <c r="DK234" i="18"/>
  <c r="DK235" i="18"/>
  <c r="DK236" i="18"/>
  <c r="DK237" i="18"/>
  <c r="DK238" i="18"/>
  <c r="DK239" i="18"/>
  <c r="DK240" i="18"/>
  <c r="DK241" i="18"/>
  <c r="DK242" i="18"/>
  <c r="DK243" i="18"/>
  <c r="DK244" i="18"/>
  <c r="DK245" i="18"/>
  <c r="DK246" i="18"/>
  <c r="DK247" i="18"/>
  <c r="DK248" i="18"/>
  <c r="DK249" i="18"/>
  <c r="DK250" i="18"/>
  <c r="DK251" i="18"/>
  <c r="DK252" i="18"/>
  <c r="DK253" i="18"/>
  <c r="DK254" i="18"/>
  <c r="DK255" i="18"/>
  <c r="DK256" i="18"/>
  <c r="DK257" i="18"/>
  <c r="DK258" i="18"/>
  <c r="DK259" i="18"/>
  <c r="DK260" i="18"/>
  <c r="DK261" i="18"/>
  <c r="DK262" i="18"/>
  <c r="DK263" i="18"/>
  <c r="DK264" i="18"/>
  <c r="DK265" i="18"/>
  <c r="DK266" i="18"/>
  <c r="DK2" i="18"/>
  <c r="DK1" i="18"/>
  <c r="DL1" i="18"/>
  <c r="DC1" i="18"/>
  <c r="DC2" i="18"/>
  <c r="DC3" i="18"/>
  <c r="DC4" i="18"/>
  <c r="DC5" i="18"/>
  <c r="DC6" i="18"/>
  <c r="DC7" i="18"/>
  <c r="DC8" i="18"/>
  <c r="DC9" i="18"/>
  <c r="DC10" i="18"/>
  <c r="DC11" i="18"/>
  <c r="DC12" i="18"/>
  <c r="DC13" i="18"/>
  <c r="DC14" i="18"/>
  <c r="DC15" i="18"/>
  <c r="DC16" i="18"/>
  <c r="DC17" i="18"/>
  <c r="DC18" i="18"/>
  <c r="DC19" i="18"/>
  <c r="DC20" i="18"/>
  <c r="DC21" i="18"/>
  <c r="DC22" i="18"/>
  <c r="DC23" i="18"/>
  <c r="DC24" i="18"/>
  <c r="DC25" i="18"/>
  <c r="DC26" i="18"/>
  <c r="DC27" i="18"/>
  <c r="DC28" i="18"/>
  <c r="DC29" i="18"/>
  <c r="DC30" i="18"/>
  <c r="DC31" i="18"/>
  <c r="DC32" i="18"/>
  <c r="DC33" i="18"/>
  <c r="DC34" i="18"/>
  <c r="DC35" i="18"/>
  <c r="DC36" i="18"/>
  <c r="DC37" i="18"/>
  <c r="DC38" i="18"/>
  <c r="DC39" i="18"/>
  <c r="DC40" i="18"/>
  <c r="DC41" i="18"/>
  <c r="DC42" i="18"/>
  <c r="DC43" i="18"/>
  <c r="DC44" i="18"/>
  <c r="DC45" i="18"/>
  <c r="DC46" i="18"/>
  <c r="DC47" i="18"/>
  <c r="DC48" i="18"/>
  <c r="DC49" i="18"/>
  <c r="DC50" i="18"/>
  <c r="DC51" i="18"/>
  <c r="DC52" i="18"/>
  <c r="DC53" i="18"/>
  <c r="DC54" i="18"/>
  <c r="DC55" i="18"/>
  <c r="DC56" i="18"/>
  <c r="DC57" i="18"/>
  <c r="DC58" i="18"/>
  <c r="DC59" i="18"/>
  <c r="DC60" i="18"/>
  <c r="DC61" i="18"/>
  <c r="DC62" i="18"/>
  <c r="DC63" i="18"/>
  <c r="DC64" i="18"/>
  <c r="DC65" i="18"/>
  <c r="DC66" i="18"/>
  <c r="DC67" i="18"/>
  <c r="DC68" i="18"/>
  <c r="DC69" i="18"/>
  <c r="DC70" i="18"/>
  <c r="DC71" i="18"/>
  <c r="DC72" i="18"/>
  <c r="DC73" i="18"/>
  <c r="DC74" i="18"/>
  <c r="DC75" i="18"/>
  <c r="DC76" i="18"/>
  <c r="DC77" i="18"/>
  <c r="DC78" i="18"/>
  <c r="DC79" i="18"/>
  <c r="DC80" i="18"/>
  <c r="DC81" i="18"/>
  <c r="DC82" i="18"/>
  <c r="DC83" i="18"/>
  <c r="DC84" i="18"/>
  <c r="DC85" i="18"/>
  <c r="DC86" i="18"/>
  <c r="DC87" i="18"/>
  <c r="DC88" i="18"/>
  <c r="DC89" i="18"/>
  <c r="DC90" i="18"/>
  <c r="DC91" i="18"/>
  <c r="DC92" i="18"/>
  <c r="DC93" i="18"/>
  <c r="DC94" i="18"/>
  <c r="DC95" i="18"/>
  <c r="DC96" i="18"/>
  <c r="DC97" i="18"/>
  <c r="DC98" i="18"/>
  <c r="DC99" i="18"/>
  <c r="DC100" i="18"/>
  <c r="DC101" i="18"/>
  <c r="DC102" i="18"/>
  <c r="DC103" i="18"/>
  <c r="DC104" i="18"/>
  <c r="DC105" i="18"/>
  <c r="DC106" i="18"/>
  <c r="DC107" i="18"/>
  <c r="DC108" i="18"/>
  <c r="DC109" i="18"/>
  <c r="DC110" i="18"/>
  <c r="DC111" i="18"/>
  <c r="DC112" i="18"/>
  <c r="DC113" i="18"/>
  <c r="DC114" i="18"/>
  <c r="DC115" i="18"/>
  <c r="DC116" i="18"/>
  <c r="DC117" i="18"/>
  <c r="DC118" i="18"/>
  <c r="DC119" i="18"/>
  <c r="DC120" i="18"/>
  <c r="DC121" i="18"/>
  <c r="DC122" i="18"/>
  <c r="DC123" i="18"/>
  <c r="DC124" i="18"/>
  <c r="DC125" i="18"/>
  <c r="DC126" i="18"/>
  <c r="DC127" i="18"/>
  <c r="DC128" i="18"/>
  <c r="DC129" i="18"/>
  <c r="DC130" i="18"/>
  <c r="DC131" i="18"/>
  <c r="DC132" i="18"/>
  <c r="DC133" i="18"/>
  <c r="DC134" i="18"/>
  <c r="DC135" i="18"/>
  <c r="DC136" i="18"/>
  <c r="DC137" i="18"/>
  <c r="DC138" i="18"/>
  <c r="DC139" i="18"/>
  <c r="DC140" i="18"/>
  <c r="DC141" i="18"/>
  <c r="DC142" i="18"/>
  <c r="DC143" i="18"/>
  <c r="DC144" i="18"/>
  <c r="DC145" i="18"/>
  <c r="DC146" i="18"/>
  <c r="DC147" i="18"/>
  <c r="DC148" i="18"/>
  <c r="DC149" i="18"/>
  <c r="DC150" i="18"/>
  <c r="DC151" i="18"/>
  <c r="DC152" i="18"/>
  <c r="DC153" i="18"/>
  <c r="DC154" i="18"/>
  <c r="DC155" i="18"/>
  <c r="DC156" i="18"/>
  <c r="DC157" i="18"/>
  <c r="DC158" i="18"/>
  <c r="DC159" i="18"/>
  <c r="DC160" i="18"/>
  <c r="DC161" i="18"/>
  <c r="DC162" i="18"/>
  <c r="DC163" i="18"/>
  <c r="DC164" i="18"/>
  <c r="DC165" i="18"/>
  <c r="DC166" i="18"/>
  <c r="DC167" i="18"/>
  <c r="DC168" i="18"/>
  <c r="DC169" i="18"/>
  <c r="DC170" i="18"/>
  <c r="DC171" i="18"/>
  <c r="DC172" i="18"/>
  <c r="DC173" i="18"/>
  <c r="DC174" i="18"/>
  <c r="DC175" i="18"/>
  <c r="DC176" i="18"/>
  <c r="DC177" i="18"/>
  <c r="DC178" i="18"/>
  <c r="DC179" i="18"/>
  <c r="DC180" i="18"/>
  <c r="DC181" i="18"/>
  <c r="DC182" i="18"/>
  <c r="DC183" i="18"/>
  <c r="DC184" i="18"/>
  <c r="DC185" i="18"/>
  <c r="DC186" i="18"/>
  <c r="DC187" i="18"/>
  <c r="DC188" i="18"/>
  <c r="DC189" i="18"/>
  <c r="DC190" i="18"/>
  <c r="DC191" i="18"/>
  <c r="DC192" i="18"/>
  <c r="DC193" i="18"/>
  <c r="DC194" i="18"/>
  <c r="DC195" i="18"/>
  <c r="DC196" i="18"/>
  <c r="DC197" i="18"/>
  <c r="DC198" i="18"/>
  <c r="DC199" i="18"/>
  <c r="DC200" i="18"/>
  <c r="DC201" i="18"/>
  <c r="DC202" i="18"/>
  <c r="DC203" i="18"/>
  <c r="DC204" i="18"/>
  <c r="DC205" i="18"/>
  <c r="DC206" i="18"/>
  <c r="DC207" i="18"/>
  <c r="DC208" i="18"/>
  <c r="DC209" i="18"/>
  <c r="DC210" i="18"/>
  <c r="DC211" i="18"/>
  <c r="DC212" i="18"/>
  <c r="DC213" i="18"/>
  <c r="DC214" i="18"/>
  <c r="DC215" i="18"/>
  <c r="DC216" i="18"/>
  <c r="DC217" i="18"/>
  <c r="DC218" i="18"/>
  <c r="DC219" i="18"/>
  <c r="DC220" i="18"/>
  <c r="DC221" i="18"/>
  <c r="DC222" i="18"/>
  <c r="DC223" i="18"/>
  <c r="DC224" i="18"/>
  <c r="DC225" i="18"/>
  <c r="DC226" i="18"/>
  <c r="DC227" i="18"/>
  <c r="DC228" i="18"/>
  <c r="DC229" i="18"/>
  <c r="DC230" i="18"/>
  <c r="DC231" i="18"/>
  <c r="DC232" i="18"/>
  <c r="DC233" i="18"/>
  <c r="DC234" i="18"/>
  <c r="DC235" i="18"/>
  <c r="DC236" i="18"/>
  <c r="DC237" i="18"/>
  <c r="DC238" i="18"/>
  <c r="DC239" i="18"/>
  <c r="DC240" i="18"/>
  <c r="DC241" i="18"/>
  <c r="DC242" i="18"/>
  <c r="DC243" i="18"/>
  <c r="DC244" i="18"/>
  <c r="DC245" i="18"/>
  <c r="DC246" i="18"/>
  <c r="DC247" i="18"/>
  <c r="DC248" i="18"/>
  <c r="DC249" i="18"/>
  <c r="DC250" i="18"/>
  <c r="DC251" i="18"/>
  <c r="DC252" i="18"/>
  <c r="DC253" i="18"/>
  <c r="DC254" i="18"/>
  <c r="DC255" i="18"/>
  <c r="DC256" i="18"/>
  <c r="DC257" i="18"/>
  <c r="DC258" i="18"/>
  <c r="DC259" i="18"/>
  <c r="DC260" i="18"/>
  <c r="DC261" i="18"/>
  <c r="DC262" i="18"/>
  <c r="DC263" i="18"/>
  <c r="DC264" i="18"/>
  <c r="DC265" i="18"/>
  <c r="DC266" i="18"/>
  <c r="DJ3" i="18"/>
  <c r="DJ4" i="18"/>
  <c r="DJ5" i="18"/>
  <c r="DJ6" i="18"/>
  <c r="DJ7" i="18"/>
  <c r="DJ8" i="18"/>
  <c r="DJ9" i="18"/>
  <c r="DJ10" i="18"/>
  <c r="DJ11" i="18"/>
  <c r="DJ12" i="18"/>
  <c r="DJ13" i="18"/>
  <c r="DJ14" i="18"/>
  <c r="DJ15" i="18"/>
  <c r="DJ16" i="18"/>
  <c r="DJ17" i="18"/>
  <c r="DJ18" i="18"/>
  <c r="DJ19" i="18"/>
  <c r="DJ20" i="18"/>
  <c r="DJ21" i="18"/>
  <c r="DJ22" i="18"/>
  <c r="DJ23" i="18"/>
  <c r="DJ24" i="18"/>
  <c r="DJ25" i="18"/>
  <c r="DJ26" i="18"/>
  <c r="DJ27" i="18"/>
  <c r="DJ28" i="18"/>
  <c r="DJ29" i="18"/>
  <c r="DJ30" i="18"/>
  <c r="DJ31" i="18"/>
  <c r="DJ32" i="18"/>
  <c r="DJ33" i="18"/>
  <c r="DJ34" i="18"/>
  <c r="DJ35" i="18"/>
  <c r="DJ36" i="18"/>
  <c r="DJ37" i="18"/>
  <c r="DJ38" i="18"/>
  <c r="DJ39" i="18"/>
  <c r="DJ40" i="18"/>
  <c r="DJ41" i="18"/>
  <c r="DJ42" i="18"/>
  <c r="DJ43" i="18"/>
  <c r="DJ44" i="18"/>
  <c r="DJ45" i="18"/>
  <c r="DJ46" i="18"/>
  <c r="DJ47" i="18"/>
  <c r="DJ48" i="18"/>
  <c r="DJ49" i="18"/>
  <c r="DJ50" i="18"/>
  <c r="DJ51" i="18"/>
  <c r="DJ52" i="18"/>
  <c r="DJ53" i="18"/>
  <c r="DJ54" i="18"/>
  <c r="DJ55" i="18"/>
  <c r="DJ56" i="18"/>
  <c r="DJ57" i="18"/>
  <c r="DJ58" i="18"/>
  <c r="DJ59" i="18"/>
  <c r="DJ60" i="18"/>
  <c r="DJ61" i="18"/>
  <c r="DJ62" i="18"/>
  <c r="DJ63" i="18"/>
  <c r="DJ64" i="18"/>
  <c r="DJ65" i="18"/>
  <c r="DJ66" i="18"/>
  <c r="DJ67" i="18"/>
  <c r="DJ68" i="18"/>
  <c r="DJ69" i="18"/>
  <c r="DJ70" i="18"/>
  <c r="DJ71" i="18"/>
  <c r="DJ72" i="18"/>
  <c r="DJ73" i="18"/>
  <c r="DJ74" i="18"/>
  <c r="DJ75" i="18"/>
  <c r="DJ76" i="18"/>
  <c r="DJ77" i="18"/>
  <c r="DJ78" i="18"/>
  <c r="DJ79" i="18"/>
  <c r="DJ80" i="18"/>
  <c r="DJ81" i="18"/>
  <c r="DJ82" i="18"/>
  <c r="DJ83" i="18"/>
  <c r="DJ84" i="18"/>
  <c r="DJ85" i="18"/>
  <c r="DJ86" i="18"/>
  <c r="DJ87" i="18"/>
  <c r="DJ88" i="18"/>
  <c r="DJ89" i="18"/>
  <c r="DJ90" i="18"/>
  <c r="DJ91" i="18"/>
  <c r="DJ92" i="18"/>
  <c r="DJ93" i="18"/>
  <c r="DJ94" i="18"/>
  <c r="DJ95" i="18"/>
  <c r="DJ96" i="18"/>
  <c r="DJ97" i="18"/>
  <c r="DJ98" i="18"/>
  <c r="DJ99" i="18"/>
  <c r="DJ100" i="18"/>
  <c r="DJ101" i="18"/>
  <c r="DJ102" i="18"/>
  <c r="DJ103" i="18"/>
  <c r="DJ104" i="18"/>
  <c r="DJ105" i="18"/>
  <c r="DJ106" i="18"/>
  <c r="DJ107" i="18"/>
  <c r="DJ108" i="18"/>
  <c r="DJ109" i="18"/>
  <c r="DJ110" i="18"/>
  <c r="DJ111" i="18"/>
  <c r="DJ112" i="18"/>
  <c r="DJ113" i="18"/>
  <c r="DJ114" i="18"/>
  <c r="DJ115" i="18"/>
  <c r="DJ116" i="18"/>
  <c r="DJ117" i="18"/>
  <c r="DJ118" i="18"/>
  <c r="DJ119" i="18"/>
  <c r="DJ120" i="18"/>
  <c r="DJ121" i="18"/>
  <c r="DJ122" i="18"/>
  <c r="DJ123" i="18"/>
  <c r="DJ124" i="18"/>
  <c r="DJ125" i="18"/>
  <c r="DJ126" i="18"/>
  <c r="DJ127" i="18"/>
  <c r="DJ128" i="18"/>
  <c r="DJ129" i="18"/>
  <c r="DJ130" i="18"/>
  <c r="DJ131" i="18"/>
  <c r="DJ132" i="18"/>
  <c r="DJ133" i="18"/>
  <c r="DJ134" i="18"/>
  <c r="DJ135" i="18"/>
  <c r="DJ136" i="18"/>
  <c r="DJ137" i="18"/>
  <c r="DJ138" i="18"/>
  <c r="DJ139" i="18"/>
  <c r="DJ140" i="18"/>
  <c r="DJ141" i="18"/>
  <c r="DJ142" i="18"/>
  <c r="DJ143" i="18"/>
  <c r="DJ144" i="18"/>
  <c r="DJ145" i="18"/>
  <c r="DJ146" i="18"/>
  <c r="DJ147" i="18"/>
  <c r="DJ148" i="18"/>
  <c r="DJ149" i="18"/>
  <c r="DJ150" i="18"/>
  <c r="DJ151" i="18"/>
  <c r="DJ152" i="18"/>
  <c r="DJ153" i="18"/>
  <c r="DJ154" i="18"/>
  <c r="DJ155" i="18"/>
  <c r="DJ156" i="18"/>
  <c r="DJ157" i="18"/>
  <c r="DJ158" i="18"/>
  <c r="DJ159" i="18"/>
  <c r="DJ160" i="18"/>
  <c r="DJ161" i="18"/>
  <c r="DJ162" i="18"/>
  <c r="DJ163" i="18"/>
  <c r="DJ164" i="18"/>
  <c r="DJ165" i="18"/>
  <c r="DJ166" i="18"/>
  <c r="DJ167" i="18"/>
  <c r="DJ168" i="18"/>
  <c r="DJ169" i="18"/>
  <c r="DJ170" i="18"/>
  <c r="DJ171" i="18"/>
  <c r="DJ172" i="18"/>
  <c r="DJ173" i="18"/>
  <c r="DJ174" i="18"/>
  <c r="DJ175" i="18"/>
  <c r="DJ176" i="18"/>
  <c r="DJ177" i="18"/>
  <c r="DJ178" i="18"/>
  <c r="DJ179" i="18"/>
  <c r="DJ180" i="18"/>
  <c r="DJ181" i="18"/>
  <c r="DJ182" i="18"/>
  <c r="DJ183" i="18"/>
  <c r="DJ184" i="18"/>
  <c r="DJ185" i="18"/>
  <c r="DJ186" i="18"/>
  <c r="DJ187" i="18"/>
  <c r="DJ188" i="18"/>
  <c r="DJ189" i="18"/>
  <c r="DJ190" i="18"/>
  <c r="DJ191" i="18"/>
  <c r="DJ192" i="18"/>
  <c r="DJ193" i="18"/>
  <c r="DJ194" i="18"/>
  <c r="DJ195" i="18"/>
  <c r="DJ196" i="18"/>
  <c r="DJ197" i="18"/>
  <c r="DJ198" i="18"/>
  <c r="DJ199" i="18"/>
  <c r="DJ200" i="18"/>
  <c r="DJ201" i="18"/>
  <c r="DJ202" i="18"/>
  <c r="DJ203" i="18"/>
  <c r="DJ204" i="18"/>
  <c r="DJ205" i="18"/>
  <c r="DJ206" i="18"/>
  <c r="DJ207" i="18"/>
  <c r="DJ208" i="18"/>
  <c r="DJ209" i="18"/>
  <c r="DJ210" i="18"/>
  <c r="DJ211" i="18"/>
  <c r="DJ212" i="18"/>
  <c r="DJ213" i="18"/>
  <c r="DJ214" i="18"/>
  <c r="DJ215" i="18"/>
  <c r="DJ216" i="18"/>
  <c r="DJ217" i="18"/>
  <c r="DJ218" i="18"/>
  <c r="DJ219" i="18"/>
  <c r="DJ220" i="18"/>
  <c r="DJ221" i="18"/>
  <c r="DJ222" i="18"/>
  <c r="DJ223" i="18"/>
  <c r="DJ224" i="18"/>
  <c r="DJ225" i="18"/>
  <c r="DJ226" i="18"/>
  <c r="DJ227" i="18"/>
  <c r="DJ228" i="18"/>
  <c r="DJ229" i="18"/>
  <c r="DJ230" i="18"/>
  <c r="DJ231" i="18"/>
  <c r="DJ232" i="18"/>
  <c r="DJ233" i="18"/>
  <c r="DJ234" i="18"/>
  <c r="DJ235" i="18"/>
  <c r="DJ236" i="18"/>
  <c r="DJ237" i="18"/>
  <c r="DJ238" i="18"/>
  <c r="DJ239" i="18"/>
  <c r="DJ240" i="18"/>
  <c r="DJ241" i="18"/>
  <c r="DJ242" i="18"/>
  <c r="DJ243" i="18"/>
  <c r="DJ244" i="18"/>
  <c r="DJ245" i="18"/>
  <c r="DJ246" i="18"/>
  <c r="DJ247" i="18"/>
  <c r="DJ248" i="18"/>
  <c r="DJ249" i="18"/>
  <c r="DJ250" i="18"/>
  <c r="DJ251" i="18"/>
  <c r="DJ252" i="18"/>
  <c r="DJ253" i="18"/>
  <c r="DJ254" i="18"/>
  <c r="DJ255" i="18"/>
  <c r="DJ256" i="18"/>
  <c r="DJ257" i="18"/>
  <c r="DJ258" i="18"/>
  <c r="DJ259" i="18"/>
  <c r="DJ260" i="18"/>
  <c r="DJ261" i="18"/>
  <c r="DJ262" i="18"/>
  <c r="DJ263" i="18"/>
  <c r="DJ264" i="18"/>
  <c r="DJ265" i="18"/>
  <c r="DJ266" i="18"/>
  <c r="DJ2" i="18"/>
  <c r="DJ1" i="18"/>
  <c r="DI3" i="18"/>
  <c r="DI4" i="18"/>
  <c r="DI5" i="18"/>
  <c r="DI6" i="18"/>
  <c r="DI7" i="18"/>
  <c r="DI8" i="18"/>
  <c r="DI9" i="18"/>
  <c r="DI10" i="18"/>
  <c r="DI11" i="18"/>
  <c r="DI12" i="18"/>
  <c r="DI13" i="18"/>
  <c r="DI14" i="18"/>
  <c r="DI15" i="18"/>
  <c r="DI16" i="18"/>
  <c r="DI17" i="18"/>
  <c r="DI18" i="18"/>
  <c r="DI19" i="18"/>
  <c r="DI20" i="18"/>
  <c r="DI21" i="18"/>
  <c r="DI22" i="18"/>
  <c r="DI23" i="18"/>
  <c r="DI24" i="18"/>
  <c r="DI25" i="18"/>
  <c r="DI26" i="18"/>
  <c r="DI27" i="18"/>
  <c r="DI28" i="18"/>
  <c r="DI29" i="18"/>
  <c r="DI30" i="18"/>
  <c r="DI31" i="18"/>
  <c r="DI32" i="18"/>
  <c r="DI33" i="18"/>
  <c r="DI34" i="18"/>
  <c r="DI35" i="18"/>
  <c r="DI36" i="18"/>
  <c r="DI37" i="18"/>
  <c r="DI38" i="18"/>
  <c r="DI39" i="18"/>
  <c r="DI40" i="18"/>
  <c r="DI41" i="18"/>
  <c r="DI42" i="18"/>
  <c r="DI43" i="18"/>
  <c r="DI44" i="18"/>
  <c r="DI45" i="18"/>
  <c r="DI46" i="18"/>
  <c r="DI47" i="18"/>
  <c r="DI48" i="18"/>
  <c r="DI49" i="18"/>
  <c r="DI50" i="18"/>
  <c r="DI51" i="18"/>
  <c r="DI52" i="18"/>
  <c r="DI53" i="18"/>
  <c r="DI54" i="18"/>
  <c r="DI55" i="18"/>
  <c r="DI56" i="18"/>
  <c r="DI57" i="18"/>
  <c r="DI58" i="18"/>
  <c r="DI59" i="18"/>
  <c r="DI60" i="18"/>
  <c r="DI61" i="18"/>
  <c r="DI62" i="18"/>
  <c r="DI63" i="18"/>
  <c r="DI64" i="18"/>
  <c r="DI65" i="18"/>
  <c r="DI66" i="18"/>
  <c r="DI67" i="18"/>
  <c r="DI68" i="18"/>
  <c r="DI69" i="18"/>
  <c r="DI70" i="18"/>
  <c r="DI71" i="18"/>
  <c r="DI72" i="18"/>
  <c r="DI73" i="18"/>
  <c r="DI74" i="18"/>
  <c r="DI75" i="18"/>
  <c r="DI76" i="18"/>
  <c r="DI77" i="18"/>
  <c r="DI78" i="18"/>
  <c r="DI79" i="18"/>
  <c r="DI80" i="18"/>
  <c r="DI81" i="18"/>
  <c r="DI82" i="18"/>
  <c r="DI83" i="18"/>
  <c r="DI84" i="18"/>
  <c r="DI85" i="18"/>
  <c r="DI86" i="18"/>
  <c r="DI87" i="18"/>
  <c r="DI88" i="18"/>
  <c r="DI89" i="18"/>
  <c r="DI90" i="18"/>
  <c r="DI91" i="18"/>
  <c r="DI92" i="18"/>
  <c r="DI93" i="18"/>
  <c r="DI94" i="18"/>
  <c r="DI95" i="18"/>
  <c r="DI96" i="18"/>
  <c r="DI97" i="18"/>
  <c r="DI98" i="18"/>
  <c r="DI99" i="18"/>
  <c r="DI100" i="18"/>
  <c r="DI101" i="18"/>
  <c r="DI102" i="18"/>
  <c r="DI103" i="18"/>
  <c r="DI104" i="18"/>
  <c r="DI105" i="18"/>
  <c r="DI106" i="18"/>
  <c r="DI107" i="18"/>
  <c r="DI108" i="18"/>
  <c r="DI109" i="18"/>
  <c r="DI110" i="18"/>
  <c r="DI111" i="18"/>
  <c r="DI112" i="18"/>
  <c r="DI113" i="18"/>
  <c r="DI114" i="18"/>
  <c r="DI115" i="18"/>
  <c r="DI116" i="18"/>
  <c r="DI117" i="18"/>
  <c r="DI118" i="18"/>
  <c r="DI119" i="18"/>
  <c r="DI120" i="18"/>
  <c r="DI121" i="18"/>
  <c r="DI122" i="18"/>
  <c r="DI123" i="18"/>
  <c r="DI124" i="18"/>
  <c r="DI125" i="18"/>
  <c r="DI126" i="18"/>
  <c r="DI127" i="18"/>
  <c r="DI128" i="18"/>
  <c r="DI129" i="18"/>
  <c r="DI130" i="18"/>
  <c r="DI131" i="18"/>
  <c r="DI132" i="18"/>
  <c r="DI133" i="18"/>
  <c r="DI134" i="18"/>
  <c r="DI135" i="18"/>
  <c r="DI136" i="18"/>
  <c r="DI137" i="18"/>
  <c r="DI138" i="18"/>
  <c r="DI139" i="18"/>
  <c r="DI140" i="18"/>
  <c r="DI141" i="18"/>
  <c r="DI142" i="18"/>
  <c r="DI143" i="18"/>
  <c r="DI144" i="18"/>
  <c r="DI145" i="18"/>
  <c r="DI146" i="18"/>
  <c r="DI147" i="18"/>
  <c r="DI148" i="18"/>
  <c r="DI149" i="18"/>
  <c r="DI150" i="18"/>
  <c r="DI151" i="18"/>
  <c r="DI152" i="18"/>
  <c r="DI153" i="18"/>
  <c r="DI154" i="18"/>
  <c r="DI155" i="18"/>
  <c r="DI156" i="18"/>
  <c r="DI157" i="18"/>
  <c r="DI158" i="18"/>
  <c r="DI159" i="18"/>
  <c r="DI160" i="18"/>
  <c r="DI161" i="18"/>
  <c r="DI162" i="18"/>
  <c r="DI163" i="18"/>
  <c r="DI164" i="18"/>
  <c r="DI165" i="18"/>
  <c r="DI166" i="18"/>
  <c r="DI167" i="18"/>
  <c r="DI168" i="18"/>
  <c r="DI169" i="18"/>
  <c r="DI170" i="18"/>
  <c r="DI171" i="18"/>
  <c r="DI172" i="18"/>
  <c r="DI173" i="18"/>
  <c r="DI174" i="18"/>
  <c r="DI175" i="18"/>
  <c r="DI176" i="18"/>
  <c r="DI177" i="18"/>
  <c r="DI178" i="18"/>
  <c r="DI179" i="18"/>
  <c r="DI180" i="18"/>
  <c r="DI181" i="18"/>
  <c r="DI182" i="18"/>
  <c r="DI183" i="18"/>
  <c r="DI184" i="18"/>
  <c r="DI185" i="18"/>
  <c r="DI186" i="18"/>
  <c r="DI187" i="18"/>
  <c r="DI188" i="18"/>
  <c r="DI189" i="18"/>
  <c r="DI190" i="18"/>
  <c r="DI191" i="18"/>
  <c r="DI192" i="18"/>
  <c r="DI193" i="18"/>
  <c r="DI194" i="18"/>
  <c r="DI195" i="18"/>
  <c r="DI196" i="18"/>
  <c r="DI197" i="18"/>
  <c r="DI198" i="18"/>
  <c r="DI199" i="18"/>
  <c r="DI200" i="18"/>
  <c r="DI201" i="18"/>
  <c r="DI202" i="18"/>
  <c r="DI203" i="18"/>
  <c r="DI204" i="18"/>
  <c r="DI205" i="18"/>
  <c r="DI206" i="18"/>
  <c r="DI207" i="18"/>
  <c r="DI208" i="18"/>
  <c r="DI209" i="18"/>
  <c r="DI210" i="18"/>
  <c r="DI211" i="18"/>
  <c r="DI212" i="18"/>
  <c r="DI213" i="18"/>
  <c r="DI214" i="18"/>
  <c r="DI215" i="18"/>
  <c r="DI216" i="18"/>
  <c r="DI217" i="18"/>
  <c r="DI218" i="18"/>
  <c r="DI219" i="18"/>
  <c r="DI220" i="18"/>
  <c r="DI221" i="18"/>
  <c r="DI222" i="18"/>
  <c r="DI223" i="18"/>
  <c r="DI224" i="18"/>
  <c r="DI225" i="18"/>
  <c r="DI226" i="18"/>
  <c r="DI227" i="18"/>
  <c r="DI228" i="18"/>
  <c r="DI229" i="18"/>
  <c r="DI230" i="18"/>
  <c r="DI231" i="18"/>
  <c r="DI232" i="18"/>
  <c r="DI233" i="18"/>
  <c r="DI234" i="18"/>
  <c r="DI235" i="18"/>
  <c r="DI236" i="18"/>
  <c r="DI237" i="18"/>
  <c r="DI238" i="18"/>
  <c r="DI239" i="18"/>
  <c r="DI240" i="18"/>
  <c r="DI241" i="18"/>
  <c r="DI242" i="18"/>
  <c r="DI243" i="18"/>
  <c r="DI244" i="18"/>
  <c r="DI245" i="18"/>
  <c r="DI246" i="18"/>
  <c r="DI247" i="18"/>
  <c r="DI248" i="18"/>
  <c r="DI249" i="18"/>
  <c r="DI250" i="18"/>
  <c r="DI251" i="18"/>
  <c r="DI252" i="18"/>
  <c r="DI253" i="18"/>
  <c r="DI254" i="18"/>
  <c r="DI255" i="18"/>
  <c r="DI256" i="18"/>
  <c r="DI257" i="18"/>
  <c r="DI258" i="18"/>
  <c r="DI259" i="18"/>
  <c r="DI260" i="18"/>
  <c r="DI261" i="18"/>
  <c r="DI262" i="18"/>
  <c r="DI263" i="18"/>
  <c r="DI264" i="18"/>
  <c r="DI265" i="18"/>
  <c r="DI266" i="18"/>
  <c r="DI2" i="18"/>
  <c r="DI1" i="18"/>
  <c r="DH3" i="18"/>
  <c r="DH4" i="18"/>
  <c r="DH5" i="18"/>
  <c r="DH6" i="18"/>
  <c r="DH7" i="18"/>
  <c r="DH8" i="18"/>
  <c r="DH9" i="18"/>
  <c r="DH10" i="18"/>
  <c r="DH11" i="18"/>
  <c r="DH12" i="18"/>
  <c r="DH13" i="18"/>
  <c r="DH14" i="18"/>
  <c r="DH15" i="18"/>
  <c r="DH16" i="18"/>
  <c r="DH17" i="18"/>
  <c r="DH18" i="18"/>
  <c r="DH19" i="18"/>
  <c r="DH20" i="18"/>
  <c r="DH21" i="18"/>
  <c r="DH22" i="18"/>
  <c r="DH23" i="18"/>
  <c r="DH24" i="18"/>
  <c r="DH25" i="18"/>
  <c r="DH26" i="18"/>
  <c r="DH27" i="18"/>
  <c r="DH28" i="18"/>
  <c r="DH29" i="18"/>
  <c r="DH30" i="18"/>
  <c r="DH31" i="18"/>
  <c r="DH32" i="18"/>
  <c r="DH33" i="18"/>
  <c r="DH34" i="18"/>
  <c r="DH35" i="18"/>
  <c r="DH36" i="18"/>
  <c r="DH37" i="18"/>
  <c r="DH38" i="18"/>
  <c r="DH39" i="18"/>
  <c r="DH40" i="18"/>
  <c r="DH41" i="18"/>
  <c r="DH42" i="18"/>
  <c r="DH43" i="18"/>
  <c r="DH44" i="18"/>
  <c r="DH45" i="18"/>
  <c r="DH46" i="18"/>
  <c r="DH47" i="18"/>
  <c r="DH48" i="18"/>
  <c r="DH49" i="18"/>
  <c r="DH50" i="18"/>
  <c r="DH51" i="18"/>
  <c r="DH52" i="18"/>
  <c r="DH53" i="18"/>
  <c r="DH54" i="18"/>
  <c r="DH55" i="18"/>
  <c r="DH56" i="18"/>
  <c r="DH57" i="18"/>
  <c r="DH58" i="18"/>
  <c r="DH59" i="18"/>
  <c r="DH60" i="18"/>
  <c r="DH61" i="18"/>
  <c r="DH62" i="18"/>
  <c r="DH63" i="18"/>
  <c r="DH64" i="18"/>
  <c r="DH65" i="18"/>
  <c r="DH66" i="18"/>
  <c r="DH67" i="18"/>
  <c r="DH68" i="18"/>
  <c r="DH69" i="18"/>
  <c r="DH70" i="18"/>
  <c r="DH71" i="18"/>
  <c r="DH72" i="18"/>
  <c r="DH73" i="18"/>
  <c r="DH74" i="18"/>
  <c r="DH75" i="18"/>
  <c r="DH76" i="18"/>
  <c r="DH77" i="18"/>
  <c r="DH78" i="18"/>
  <c r="DH79" i="18"/>
  <c r="DH80" i="18"/>
  <c r="DH81" i="18"/>
  <c r="DH82" i="18"/>
  <c r="DH83" i="18"/>
  <c r="DH84" i="18"/>
  <c r="DH85" i="18"/>
  <c r="DH86" i="18"/>
  <c r="DH87" i="18"/>
  <c r="DH88" i="18"/>
  <c r="DH89" i="18"/>
  <c r="DH90" i="18"/>
  <c r="DH91" i="18"/>
  <c r="DH92" i="18"/>
  <c r="DH93" i="18"/>
  <c r="DH94" i="18"/>
  <c r="DH95" i="18"/>
  <c r="DH96" i="18"/>
  <c r="DH97" i="18"/>
  <c r="DH98" i="18"/>
  <c r="DH99" i="18"/>
  <c r="DH100" i="18"/>
  <c r="DH101" i="18"/>
  <c r="DH102" i="18"/>
  <c r="DH103" i="18"/>
  <c r="DH104" i="18"/>
  <c r="DH105" i="18"/>
  <c r="DH106" i="18"/>
  <c r="DH107" i="18"/>
  <c r="DH108" i="18"/>
  <c r="DH109" i="18"/>
  <c r="DH110" i="18"/>
  <c r="DH111" i="18"/>
  <c r="DH112" i="18"/>
  <c r="DH113" i="18"/>
  <c r="DH114" i="18"/>
  <c r="DH115" i="18"/>
  <c r="DH116" i="18"/>
  <c r="DH117" i="18"/>
  <c r="DH118" i="18"/>
  <c r="DH119" i="18"/>
  <c r="DH120" i="18"/>
  <c r="DH121" i="18"/>
  <c r="DH122" i="18"/>
  <c r="DH123" i="18"/>
  <c r="DH124" i="18"/>
  <c r="DH125" i="18"/>
  <c r="DH126" i="18"/>
  <c r="DH127" i="18"/>
  <c r="DH128" i="18"/>
  <c r="DH129" i="18"/>
  <c r="DH130" i="18"/>
  <c r="DH131" i="18"/>
  <c r="DH132" i="18"/>
  <c r="DH133" i="18"/>
  <c r="DH134" i="18"/>
  <c r="DH135" i="18"/>
  <c r="DH136" i="18"/>
  <c r="DH137" i="18"/>
  <c r="DH138" i="18"/>
  <c r="DH139" i="18"/>
  <c r="DH140" i="18"/>
  <c r="DH141" i="18"/>
  <c r="DH142" i="18"/>
  <c r="DH143" i="18"/>
  <c r="DH144" i="18"/>
  <c r="DH145" i="18"/>
  <c r="DH146" i="18"/>
  <c r="DH147" i="18"/>
  <c r="DH148" i="18"/>
  <c r="DH149" i="18"/>
  <c r="DH150" i="18"/>
  <c r="DH151" i="18"/>
  <c r="DH152" i="18"/>
  <c r="DH153" i="18"/>
  <c r="DH154" i="18"/>
  <c r="DH155" i="18"/>
  <c r="DH156" i="18"/>
  <c r="DH157" i="18"/>
  <c r="DH158" i="18"/>
  <c r="DH159" i="18"/>
  <c r="DH160" i="18"/>
  <c r="DH161" i="18"/>
  <c r="DH162" i="18"/>
  <c r="DH163" i="18"/>
  <c r="DH164" i="18"/>
  <c r="DH165" i="18"/>
  <c r="DH166" i="18"/>
  <c r="DH167" i="18"/>
  <c r="DH168" i="18"/>
  <c r="DH169" i="18"/>
  <c r="DH170" i="18"/>
  <c r="DH171" i="18"/>
  <c r="DH172" i="18"/>
  <c r="DH173" i="18"/>
  <c r="DH174" i="18"/>
  <c r="DH175" i="18"/>
  <c r="DH176" i="18"/>
  <c r="DH177" i="18"/>
  <c r="DH178" i="18"/>
  <c r="DH179" i="18"/>
  <c r="DH180" i="18"/>
  <c r="DH181" i="18"/>
  <c r="DH182" i="18"/>
  <c r="DH183" i="18"/>
  <c r="DH184" i="18"/>
  <c r="DH185" i="18"/>
  <c r="DH186" i="18"/>
  <c r="DH187" i="18"/>
  <c r="DH188" i="18"/>
  <c r="DH189" i="18"/>
  <c r="DH190" i="18"/>
  <c r="DH191" i="18"/>
  <c r="DH192" i="18"/>
  <c r="DH193" i="18"/>
  <c r="DH194" i="18"/>
  <c r="DH195" i="18"/>
  <c r="DH196" i="18"/>
  <c r="DH197" i="18"/>
  <c r="DH198" i="18"/>
  <c r="DH199" i="18"/>
  <c r="DH200" i="18"/>
  <c r="DH201" i="18"/>
  <c r="DH202" i="18"/>
  <c r="DH203" i="18"/>
  <c r="DH204" i="18"/>
  <c r="DH205" i="18"/>
  <c r="DH206" i="18"/>
  <c r="DH207" i="18"/>
  <c r="DH208" i="18"/>
  <c r="DH209" i="18"/>
  <c r="DH210" i="18"/>
  <c r="DH211" i="18"/>
  <c r="DH212" i="18"/>
  <c r="DH213" i="18"/>
  <c r="DH214" i="18"/>
  <c r="DH215" i="18"/>
  <c r="DH216" i="18"/>
  <c r="DH217" i="18"/>
  <c r="DH218" i="18"/>
  <c r="DH219" i="18"/>
  <c r="DH220" i="18"/>
  <c r="DH221" i="18"/>
  <c r="DH222" i="18"/>
  <c r="DH223" i="18"/>
  <c r="DH224" i="18"/>
  <c r="DH225" i="18"/>
  <c r="DH226" i="18"/>
  <c r="DH227" i="18"/>
  <c r="DH228" i="18"/>
  <c r="DH229" i="18"/>
  <c r="DH230" i="18"/>
  <c r="DH231" i="18"/>
  <c r="DH232" i="18"/>
  <c r="DH233" i="18"/>
  <c r="DH234" i="18"/>
  <c r="DH235" i="18"/>
  <c r="DH236" i="18"/>
  <c r="DH237" i="18"/>
  <c r="DH238" i="18"/>
  <c r="DH239" i="18"/>
  <c r="DH240" i="18"/>
  <c r="DH241" i="18"/>
  <c r="DH242" i="18"/>
  <c r="DH243" i="18"/>
  <c r="DH244" i="18"/>
  <c r="DH245" i="18"/>
  <c r="DH246" i="18"/>
  <c r="DH247" i="18"/>
  <c r="DH248" i="18"/>
  <c r="DH249" i="18"/>
  <c r="DH250" i="18"/>
  <c r="DH251" i="18"/>
  <c r="DH252" i="18"/>
  <c r="DH253" i="18"/>
  <c r="DH254" i="18"/>
  <c r="DH255" i="18"/>
  <c r="DH256" i="18"/>
  <c r="DH257" i="18"/>
  <c r="DH258" i="18"/>
  <c r="DH259" i="18"/>
  <c r="DH260" i="18"/>
  <c r="DH261" i="18"/>
  <c r="DH262" i="18"/>
  <c r="DH263" i="18"/>
  <c r="DH264" i="18"/>
  <c r="DH265" i="18"/>
  <c r="DH266" i="18"/>
  <c r="DH2" i="18"/>
  <c r="DH1" i="18"/>
  <c r="DG3" i="18"/>
  <c r="DG4" i="18"/>
  <c r="DG5" i="18"/>
  <c r="DG6" i="18"/>
  <c r="DG7" i="18"/>
  <c r="DG8" i="18"/>
  <c r="DG9" i="18"/>
  <c r="DG10" i="18"/>
  <c r="DG11" i="18"/>
  <c r="DG12" i="18"/>
  <c r="DG13" i="18"/>
  <c r="DG14" i="18"/>
  <c r="DG15" i="18"/>
  <c r="DG16" i="18"/>
  <c r="DG17" i="18"/>
  <c r="DG18" i="18"/>
  <c r="DG19" i="18"/>
  <c r="DG20" i="18"/>
  <c r="DG21" i="18"/>
  <c r="DG22" i="18"/>
  <c r="DG23" i="18"/>
  <c r="DG24" i="18"/>
  <c r="DG25" i="18"/>
  <c r="DG26" i="18"/>
  <c r="DG27" i="18"/>
  <c r="DG28" i="18"/>
  <c r="DG29" i="18"/>
  <c r="DG30" i="18"/>
  <c r="DG31" i="18"/>
  <c r="DG32" i="18"/>
  <c r="DG33" i="18"/>
  <c r="DG34" i="18"/>
  <c r="DG35" i="18"/>
  <c r="DG36" i="18"/>
  <c r="DG37" i="18"/>
  <c r="DG38" i="18"/>
  <c r="DG39" i="18"/>
  <c r="DG40" i="18"/>
  <c r="DG41" i="18"/>
  <c r="DG42" i="18"/>
  <c r="DG43" i="18"/>
  <c r="DG44" i="18"/>
  <c r="DG45" i="18"/>
  <c r="DG46" i="18"/>
  <c r="DG47" i="18"/>
  <c r="DG48" i="18"/>
  <c r="DG49" i="18"/>
  <c r="DG50" i="18"/>
  <c r="DG51" i="18"/>
  <c r="DG52" i="18"/>
  <c r="DG53" i="18"/>
  <c r="DG54" i="18"/>
  <c r="DG55" i="18"/>
  <c r="DG56" i="18"/>
  <c r="DG57" i="18"/>
  <c r="DG58" i="18"/>
  <c r="DG59" i="18"/>
  <c r="DG60" i="18"/>
  <c r="DG61" i="18"/>
  <c r="DG62" i="18"/>
  <c r="DG63" i="18"/>
  <c r="DG64" i="18"/>
  <c r="DG65" i="18"/>
  <c r="DG66" i="18"/>
  <c r="DG67" i="18"/>
  <c r="DG68" i="18"/>
  <c r="DG69" i="18"/>
  <c r="DG70" i="18"/>
  <c r="DG71" i="18"/>
  <c r="DG72" i="18"/>
  <c r="DG73" i="18"/>
  <c r="DG74" i="18"/>
  <c r="DG75" i="18"/>
  <c r="DG76" i="18"/>
  <c r="DG77" i="18"/>
  <c r="DG78" i="18"/>
  <c r="DG79" i="18"/>
  <c r="DG80" i="18"/>
  <c r="DG81" i="18"/>
  <c r="DG82" i="18"/>
  <c r="DG83" i="18"/>
  <c r="DG84" i="18"/>
  <c r="DG85" i="18"/>
  <c r="DG86" i="18"/>
  <c r="DG87" i="18"/>
  <c r="DG88" i="18"/>
  <c r="DG89" i="18"/>
  <c r="DG90" i="18"/>
  <c r="DG91" i="18"/>
  <c r="DG92" i="18"/>
  <c r="DG93" i="18"/>
  <c r="DG94" i="18"/>
  <c r="DG95" i="18"/>
  <c r="DG96" i="18"/>
  <c r="DG97" i="18"/>
  <c r="DG98" i="18"/>
  <c r="DG99" i="18"/>
  <c r="DG100" i="18"/>
  <c r="DG101" i="18"/>
  <c r="DG102" i="18"/>
  <c r="DG103" i="18"/>
  <c r="DG104" i="18"/>
  <c r="DG105" i="18"/>
  <c r="DG106" i="18"/>
  <c r="DG107" i="18"/>
  <c r="DG108" i="18"/>
  <c r="DG109" i="18"/>
  <c r="DG110" i="18"/>
  <c r="DG111" i="18"/>
  <c r="DG112" i="18"/>
  <c r="DG113" i="18"/>
  <c r="DG114" i="18"/>
  <c r="DG115" i="18"/>
  <c r="DG116" i="18"/>
  <c r="DG117" i="18"/>
  <c r="DG118" i="18"/>
  <c r="DG119" i="18"/>
  <c r="DG120" i="18"/>
  <c r="DG121" i="18"/>
  <c r="DG122" i="18"/>
  <c r="DG123" i="18"/>
  <c r="DG124" i="18"/>
  <c r="DG125" i="18"/>
  <c r="DG126" i="18"/>
  <c r="DG127" i="18"/>
  <c r="DG128" i="18"/>
  <c r="DG129" i="18"/>
  <c r="DG130" i="18"/>
  <c r="DG131" i="18"/>
  <c r="DG132" i="18"/>
  <c r="DG133" i="18"/>
  <c r="DG134" i="18"/>
  <c r="DG135" i="18"/>
  <c r="DG136" i="18"/>
  <c r="DG137" i="18"/>
  <c r="DG138" i="18"/>
  <c r="DG139" i="18"/>
  <c r="DG140" i="18"/>
  <c r="DG141" i="18"/>
  <c r="DG142" i="18"/>
  <c r="DG143" i="18"/>
  <c r="DG144" i="18"/>
  <c r="DG145" i="18"/>
  <c r="DG146" i="18"/>
  <c r="DG147" i="18"/>
  <c r="DG148" i="18"/>
  <c r="DG149" i="18"/>
  <c r="DG150" i="18"/>
  <c r="DG151" i="18"/>
  <c r="DG152" i="18"/>
  <c r="DG153" i="18"/>
  <c r="DG154" i="18"/>
  <c r="DG155" i="18"/>
  <c r="DG156" i="18"/>
  <c r="DG157" i="18"/>
  <c r="DG158" i="18"/>
  <c r="DG159" i="18"/>
  <c r="DG160" i="18"/>
  <c r="DG161" i="18"/>
  <c r="DG162" i="18"/>
  <c r="DG163" i="18"/>
  <c r="DG164" i="18"/>
  <c r="DG165" i="18"/>
  <c r="DG166" i="18"/>
  <c r="DG167" i="18"/>
  <c r="DG168" i="18"/>
  <c r="DG169" i="18"/>
  <c r="DG170" i="18"/>
  <c r="DG171" i="18"/>
  <c r="DG172" i="18"/>
  <c r="DG173" i="18"/>
  <c r="DG174" i="18"/>
  <c r="DG175" i="18"/>
  <c r="DG176" i="18"/>
  <c r="DG177" i="18"/>
  <c r="DG178" i="18"/>
  <c r="DG179" i="18"/>
  <c r="DG180" i="18"/>
  <c r="DG181" i="18"/>
  <c r="DG182" i="18"/>
  <c r="DG183" i="18"/>
  <c r="DG184" i="18"/>
  <c r="DG185" i="18"/>
  <c r="DG186" i="18"/>
  <c r="DG187" i="18"/>
  <c r="DG188" i="18"/>
  <c r="DG189" i="18"/>
  <c r="DG190" i="18"/>
  <c r="DG191" i="18"/>
  <c r="DG192" i="18"/>
  <c r="DG193" i="18"/>
  <c r="DG194" i="18"/>
  <c r="DG195" i="18"/>
  <c r="DG196" i="18"/>
  <c r="DG197" i="18"/>
  <c r="DG198" i="18"/>
  <c r="DG199" i="18"/>
  <c r="DG200" i="18"/>
  <c r="DG201" i="18"/>
  <c r="DG202" i="18"/>
  <c r="DG203" i="18"/>
  <c r="DG204" i="18"/>
  <c r="DG205" i="18"/>
  <c r="DG206" i="18"/>
  <c r="DG207" i="18"/>
  <c r="DG208" i="18"/>
  <c r="DG209" i="18"/>
  <c r="DG210" i="18"/>
  <c r="DG211" i="18"/>
  <c r="DG212" i="18"/>
  <c r="DG213" i="18"/>
  <c r="DG214" i="18"/>
  <c r="DG215" i="18"/>
  <c r="DG216" i="18"/>
  <c r="DG217" i="18"/>
  <c r="DG218" i="18"/>
  <c r="DG219" i="18"/>
  <c r="DG220" i="18"/>
  <c r="DG221" i="18"/>
  <c r="DG222" i="18"/>
  <c r="DG223" i="18"/>
  <c r="DG224" i="18"/>
  <c r="DG225" i="18"/>
  <c r="DG226" i="18"/>
  <c r="DG227" i="18"/>
  <c r="DG228" i="18"/>
  <c r="DG229" i="18"/>
  <c r="DG230" i="18"/>
  <c r="DG231" i="18"/>
  <c r="DG232" i="18"/>
  <c r="DG233" i="18"/>
  <c r="DG234" i="18"/>
  <c r="DG235" i="18"/>
  <c r="DG236" i="18"/>
  <c r="DG237" i="18"/>
  <c r="DG238" i="18"/>
  <c r="DG239" i="18"/>
  <c r="DG240" i="18"/>
  <c r="DG241" i="18"/>
  <c r="DG242" i="18"/>
  <c r="DG243" i="18"/>
  <c r="DG244" i="18"/>
  <c r="DG245" i="18"/>
  <c r="DG246" i="18"/>
  <c r="DG247" i="18"/>
  <c r="DG248" i="18"/>
  <c r="DG249" i="18"/>
  <c r="DG250" i="18"/>
  <c r="DG251" i="18"/>
  <c r="DG252" i="18"/>
  <c r="DG253" i="18"/>
  <c r="DG254" i="18"/>
  <c r="DG255" i="18"/>
  <c r="DG256" i="18"/>
  <c r="DG257" i="18"/>
  <c r="DG258" i="18"/>
  <c r="DG259" i="18"/>
  <c r="DG260" i="18"/>
  <c r="DG261" i="18"/>
  <c r="DG262" i="18"/>
  <c r="DG263" i="18"/>
  <c r="DG264" i="18"/>
  <c r="DG265" i="18"/>
  <c r="DG266" i="18"/>
  <c r="DG2" i="18"/>
  <c r="DG1" i="18"/>
  <c r="DF3" i="18"/>
  <c r="DF4" i="18"/>
  <c r="DF5" i="18"/>
  <c r="DF6" i="18"/>
  <c r="DF7" i="18"/>
  <c r="DF8" i="18"/>
  <c r="DF9" i="18"/>
  <c r="DF10" i="18"/>
  <c r="DF11" i="18"/>
  <c r="DF12" i="18"/>
  <c r="DF13" i="18"/>
  <c r="DF14" i="18"/>
  <c r="DF15" i="18"/>
  <c r="DF16" i="18"/>
  <c r="DF17" i="18"/>
  <c r="DF18" i="18"/>
  <c r="DF19" i="18"/>
  <c r="DF20" i="18"/>
  <c r="DF21" i="18"/>
  <c r="DF22" i="18"/>
  <c r="DF23" i="18"/>
  <c r="DF24" i="18"/>
  <c r="DF25" i="18"/>
  <c r="DF26" i="18"/>
  <c r="DF27" i="18"/>
  <c r="DF28" i="18"/>
  <c r="DF29" i="18"/>
  <c r="DF30" i="18"/>
  <c r="DF31" i="18"/>
  <c r="DF32" i="18"/>
  <c r="DF33" i="18"/>
  <c r="DF34" i="18"/>
  <c r="DF35" i="18"/>
  <c r="DF36" i="18"/>
  <c r="DF37" i="18"/>
  <c r="DF38" i="18"/>
  <c r="DF39" i="18"/>
  <c r="DF40" i="18"/>
  <c r="DF41" i="18"/>
  <c r="DF42" i="18"/>
  <c r="DF43" i="18"/>
  <c r="DF44" i="18"/>
  <c r="DF45" i="18"/>
  <c r="DF46" i="18"/>
  <c r="DF47" i="18"/>
  <c r="DF48" i="18"/>
  <c r="DF49" i="18"/>
  <c r="DF50" i="18"/>
  <c r="DF51" i="18"/>
  <c r="DF52" i="18"/>
  <c r="DF53" i="18"/>
  <c r="DF54" i="18"/>
  <c r="DF55" i="18"/>
  <c r="DF56" i="18"/>
  <c r="DF57" i="18"/>
  <c r="DF58" i="18"/>
  <c r="DF59" i="18"/>
  <c r="DF60" i="18"/>
  <c r="DF61" i="18"/>
  <c r="DF62" i="18"/>
  <c r="DF63" i="18"/>
  <c r="DF64" i="18"/>
  <c r="DF65" i="18"/>
  <c r="DF66" i="18"/>
  <c r="DF67" i="18"/>
  <c r="DF68" i="18"/>
  <c r="DF69" i="18"/>
  <c r="DF70" i="18"/>
  <c r="DF71" i="18"/>
  <c r="DF72" i="18"/>
  <c r="DF73" i="18"/>
  <c r="DF74" i="18"/>
  <c r="DF75" i="18"/>
  <c r="DF76" i="18"/>
  <c r="DF77" i="18"/>
  <c r="DF78" i="18"/>
  <c r="DF79" i="18"/>
  <c r="DF80" i="18"/>
  <c r="DF81" i="18"/>
  <c r="DF82" i="18"/>
  <c r="DF83" i="18"/>
  <c r="DF84" i="18"/>
  <c r="DF85" i="18"/>
  <c r="DF86" i="18"/>
  <c r="DF87" i="18"/>
  <c r="DF88" i="18"/>
  <c r="DF89" i="18"/>
  <c r="DF90" i="18"/>
  <c r="DF91" i="18"/>
  <c r="DF92" i="18"/>
  <c r="DF93" i="18"/>
  <c r="DF94" i="18"/>
  <c r="DF95" i="18"/>
  <c r="DF96" i="18"/>
  <c r="DF97" i="18"/>
  <c r="DF98" i="18"/>
  <c r="DF99" i="18"/>
  <c r="DF100" i="18"/>
  <c r="DF101" i="18"/>
  <c r="DF102" i="18"/>
  <c r="DF103" i="18"/>
  <c r="DF104" i="18"/>
  <c r="DF105" i="18"/>
  <c r="DF106" i="18"/>
  <c r="DF107" i="18"/>
  <c r="DF108" i="18"/>
  <c r="DF109" i="18"/>
  <c r="DF110" i="18"/>
  <c r="DF111" i="18"/>
  <c r="DF112" i="18"/>
  <c r="DF113" i="18"/>
  <c r="DF114" i="18"/>
  <c r="DF115" i="18"/>
  <c r="DF116" i="18"/>
  <c r="DF117" i="18"/>
  <c r="DF118" i="18"/>
  <c r="DF119" i="18"/>
  <c r="DF120" i="18"/>
  <c r="DF121" i="18"/>
  <c r="DF122" i="18"/>
  <c r="DF123" i="18"/>
  <c r="DF124" i="18"/>
  <c r="DF125" i="18"/>
  <c r="DF126" i="18"/>
  <c r="DF127" i="18"/>
  <c r="DF128" i="18"/>
  <c r="DF129" i="18"/>
  <c r="DF130" i="18"/>
  <c r="DF131" i="18"/>
  <c r="DF132" i="18"/>
  <c r="DF133" i="18"/>
  <c r="DF134" i="18"/>
  <c r="DF135" i="18"/>
  <c r="DF136" i="18"/>
  <c r="DF137" i="18"/>
  <c r="DF138" i="18"/>
  <c r="DF139" i="18"/>
  <c r="DF140" i="18"/>
  <c r="DF141" i="18"/>
  <c r="DF142" i="18"/>
  <c r="DF143" i="18"/>
  <c r="DF144" i="18"/>
  <c r="DF145" i="18"/>
  <c r="DF146" i="18"/>
  <c r="DF147" i="18"/>
  <c r="DF148" i="18"/>
  <c r="DF149" i="18"/>
  <c r="DF150" i="18"/>
  <c r="DF151" i="18"/>
  <c r="DF152" i="18"/>
  <c r="DF153" i="18"/>
  <c r="DF154" i="18"/>
  <c r="DF155" i="18"/>
  <c r="DF156" i="18"/>
  <c r="DF157" i="18"/>
  <c r="DF158" i="18"/>
  <c r="DF159" i="18"/>
  <c r="DF160" i="18"/>
  <c r="DF161" i="18"/>
  <c r="DF162" i="18"/>
  <c r="DF163" i="18"/>
  <c r="DF164" i="18"/>
  <c r="DF165" i="18"/>
  <c r="DF166" i="18"/>
  <c r="DF167" i="18"/>
  <c r="DF168" i="18"/>
  <c r="DF169" i="18"/>
  <c r="DF170" i="18"/>
  <c r="DF171" i="18"/>
  <c r="DF172" i="18"/>
  <c r="DF173" i="18"/>
  <c r="DF174" i="18"/>
  <c r="DF175" i="18"/>
  <c r="DF176" i="18"/>
  <c r="DF177" i="18"/>
  <c r="DF178" i="18"/>
  <c r="DF179" i="18"/>
  <c r="DF180" i="18"/>
  <c r="DF181" i="18"/>
  <c r="DF182" i="18"/>
  <c r="DF183" i="18"/>
  <c r="DF184" i="18"/>
  <c r="DF185" i="18"/>
  <c r="DF186" i="18"/>
  <c r="DF187" i="18"/>
  <c r="DF188" i="18"/>
  <c r="DF189" i="18"/>
  <c r="DF190" i="18"/>
  <c r="DF191" i="18"/>
  <c r="DF192" i="18"/>
  <c r="DF193" i="18"/>
  <c r="DF194" i="18"/>
  <c r="DF195" i="18"/>
  <c r="DF196" i="18"/>
  <c r="DF197" i="18"/>
  <c r="DF198" i="18"/>
  <c r="DF199" i="18"/>
  <c r="DF200" i="18"/>
  <c r="DF201" i="18"/>
  <c r="DF202" i="18"/>
  <c r="DF203" i="18"/>
  <c r="DF204" i="18"/>
  <c r="DF205" i="18"/>
  <c r="DF206" i="18"/>
  <c r="DF207" i="18"/>
  <c r="DF208" i="18"/>
  <c r="DF209" i="18"/>
  <c r="DF210" i="18"/>
  <c r="DF211" i="18"/>
  <c r="DF212" i="18"/>
  <c r="DF213" i="18"/>
  <c r="DF214" i="18"/>
  <c r="DF215" i="18"/>
  <c r="DF216" i="18"/>
  <c r="DF217" i="18"/>
  <c r="DF218" i="18"/>
  <c r="DF219" i="18"/>
  <c r="DF220" i="18"/>
  <c r="DF221" i="18"/>
  <c r="DF222" i="18"/>
  <c r="DF223" i="18"/>
  <c r="DF224" i="18"/>
  <c r="DF225" i="18"/>
  <c r="DF226" i="18"/>
  <c r="DF227" i="18"/>
  <c r="DF228" i="18"/>
  <c r="DF229" i="18"/>
  <c r="DF230" i="18"/>
  <c r="DF231" i="18"/>
  <c r="DF232" i="18"/>
  <c r="DF233" i="18"/>
  <c r="DF234" i="18"/>
  <c r="DF235" i="18"/>
  <c r="DF236" i="18"/>
  <c r="DF237" i="18"/>
  <c r="DF238" i="18"/>
  <c r="DF239" i="18"/>
  <c r="DF240" i="18"/>
  <c r="DF241" i="18"/>
  <c r="DF242" i="18"/>
  <c r="DF243" i="18"/>
  <c r="DF244" i="18"/>
  <c r="DF245" i="18"/>
  <c r="DF246" i="18"/>
  <c r="DF247" i="18"/>
  <c r="DF248" i="18"/>
  <c r="DF249" i="18"/>
  <c r="DF250" i="18"/>
  <c r="DF251" i="18"/>
  <c r="DF252" i="18"/>
  <c r="DF253" i="18"/>
  <c r="DF254" i="18"/>
  <c r="DF255" i="18"/>
  <c r="DF256" i="18"/>
  <c r="DF257" i="18"/>
  <c r="DF258" i="18"/>
  <c r="DF259" i="18"/>
  <c r="DF260" i="18"/>
  <c r="DF261" i="18"/>
  <c r="DF262" i="18"/>
  <c r="DF263" i="18"/>
  <c r="DF264" i="18"/>
  <c r="DF265" i="18"/>
  <c r="DF266" i="18"/>
  <c r="DF2" i="18"/>
  <c r="DF1" i="18"/>
  <c r="DE3" i="18"/>
  <c r="DE4" i="18"/>
  <c r="DE5" i="18"/>
  <c r="DE6" i="18"/>
  <c r="DE7" i="18"/>
  <c r="DE8" i="18"/>
  <c r="DE9" i="18"/>
  <c r="DE10" i="18"/>
  <c r="DE11" i="18"/>
  <c r="DE12" i="18"/>
  <c r="DE13" i="18"/>
  <c r="DE14" i="18"/>
  <c r="DE15" i="18"/>
  <c r="DE16" i="18"/>
  <c r="DE17" i="18"/>
  <c r="DE18" i="18"/>
  <c r="DE19" i="18"/>
  <c r="DE20" i="18"/>
  <c r="DE21" i="18"/>
  <c r="DE22" i="18"/>
  <c r="DE23" i="18"/>
  <c r="DE24" i="18"/>
  <c r="DE25" i="18"/>
  <c r="DE26" i="18"/>
  <c r="DE27" i="18"/>
  <c r="DE28" i="18"/>
  <c r="DE29" i="18"/>
  <c r="DE30" i="18"/>
  <c r="DE31" i="18"/>
  <c r="DE32" i="18"/>
  <c r="DE33" i="18"/>
  <c r="DE34" i="18"/>
  <c r="DE35" i="18"/>
  <c r="DE36" i="18"/>
  <c r="DE37" i="18"/>
  <c r="DE38" i="18"/>
  <c r="DE39" i="18"/>
  <c r="DE40" i="18"/>
  <c r="DE41" i="18"/>
  <c r="DE42" i="18"/>
  <c r="DE43" i="18"/>
  <c r="DE44" i="18"/>
  <c r="DE45" i="18"/>
  <c r="DE46" i="18"/>
  <c r="DE47" i="18"/>
  <c r="DE48" i="18"/>
  <c r="DE49" i="18"/>
  <c r="DE50" i="18"/>
  <c r="DE51" i="18"/>
  <c r="DE52" i="18"/>
  <c r="DE53" i="18"/>
  <c r="DE54" i="18"/>
  <c r="DE55" i="18"/>
  <c r="DE56" i="18"/>
  <c r="DE57" i="18"/>
  <c r="DE58" i="18"/>
  <c r="DE59" i="18"/>
  <c r="DE60" i="18"/>
  <c r="DE61" i="18"/>
  <c r="DE62" i="18"/>
  <c r="DE63" i="18"/>
  <c r="DE64" i="18"/>
  <c r="DE65" i="18"/>
  <c r="DE66" i="18"/>
  <c r="DE67" i="18"/>
  <c r="DE68" i="18"/>
  <c r="DE69" i="18"/>
  <c r="DE70" i="18"/>
  <c r="DE71" i="18"/>
  <c r="DE72" i="18"/>
  <c r="DE73" i="18"/>
  <c r="DE74" i="18"/>
  <c r="DE75" i="18"/>
  <c r="DE76" i="18"/>
  <c r="DE77" i="18"/>
  <c r="DE78" i="18"/>
  <c r="DE79" i="18"/>
  <c r="DE80" i="18"/>
  <c r="DE81" i="18"/>
  <c r="DE82" i="18"/>
  <c r="DE83" i="18"/>
  <c r="DE84" i="18"/>
  <c r="DE85" i="18"/>
  <c r="DE86" i="18"/>
  <c r="DE87" i="18"/>
  <c r="DE88" i="18"/>
  <c r="DE89" i="18"/>
  <c r="DE90" i="18"/>
  <c r="DE91" i="18"/>
  <c r="DE92" i="18"/>
  <c r="DE93" i="18"/>
  <c r="DE94" i="18"/>
  <c r="DE95" i="18"/>
  <c r="DE96" i="18"/>
  <c r="DE97" i="18"/>
  <c r="DE98" i="18"/>
  <c r="DE99" i="18"/>
  <c r="DE100" i="18"/>
  <c r="DE101" i="18"/>
  <c r="DE102" i="18"/>
  <c r="DE103" i="18"/>
  <c r="DE104" i="18"/>
  <c r="DE105" i="18"/>
  <c r="DE106" i="18"/>
  <c r="DE107" i="18"/>
  <c r="DE108" i="18"/>
  <c r="DE109" i="18"/>
  <c r="DE110" i="18"/>
  <c r="DE111" i="18"/>
  <c r="DE112" i="18"/>
  <c r="DE113" i="18"/>
  <c r="DE114" i="18"/>
  <c r="DE115" i="18"/>
  <c r="DE116" i="18"/>
  <c r="DE117" i="18"/>
  <c r="DE118" i="18"/>
  <c r="DE119" i="18"/>
  <c r="DE120" i="18"/>
  <c r="DE121" i="18"/>
  <c r="DE122" i="18"/>
  <c r="DE123" i="18"/>
  <c r="DE124" i="18"/>
  <c r="DE125" i="18"/>
  <c r="DE126" i="18"/>
  <c r="DE127" i="18"/>
  <c r="DE128" i="18"/>
  <c r="DE129" i="18"/>
  <c r="DE130" i="18"/>
  <c r="DE131" i="18"/>
  <c r="DE132" i="18"/>
  <c r="DE133" i="18"/>
  <c r="DE134" i="18"/>
  <c r="DE135" i="18"/>
  <c r="DE136" i="18"/>
  <c r="DE137" i="18"/>
  <c r="DE138" i="18"/>
  <c r="DE139" i="18"/>
  <c r="DE140" i="18"/>
  <c r="DE141" i="18"/>
  <c r="DE142" i="18"/>
  <c r="DE143" i="18"/>
  <c r="DE144" i="18"/>
  <c r="DE145" i="18"/>
  <c r="DE146" i="18"/>
  <c r="DE147" i="18"/>
  <c r="DE148" i="18"/>
  <c r="DE149" i="18"/>
  <c r="DE150" i="18"/>
  <c r="DE151" i="18"/>
  <c r="DE152" i="18"/>
  <c r="DE153" i="18"/>
  <c r="DE154" i="18"/>
  <c r="DE155" i="18"/>
  <c r="DE156" i="18"/>
  <c r="DE157" i="18"/>
  <c r="DE158" i="18"/>
  <c r="DE159" i="18"/>
  <c r="DE160" i="18"/>
  <c r="DE161" i="18"/>
  <c r="DE162" i="18"/>
  <c r="DE163" i="18"/>
  <c r="DE164" i="18"/>
  <c r="DE165" i="18"/>
  <c r="DE166" i="18"/>
  <c r="DE167" i="18"/>
  <c r="DE168" i="18"/>
  <c r="DE169" i="18"/>
  <c r="DE170" i="18"/>
  <c r="DE171" i="18"/>
  <c r="DE172" i="18"/>
  <c r="DE173" i="18"/>
  <c r="DE174" i="18"/>
  <c r="DE175" i="18"/>
  <c r="DE176" i="18"/>
  <c r="DE177" i="18"/>
  <c r="DE178" i="18"/>
  <c r="DE179" i="18"/>
  <c r="DE180" i="18"/>
  <c r="DE181" i="18"/>
  <c r="DE182" i="18"/>
  <c r="DE183" i="18"/>
  <c r="DE184" i="18"/>
  <c r="DE185" i="18"/>
  <c r="DE186" i="18"/>
  <c r="DE187" i="18"/>
  <c r="DE188" i="18"/>
  <c r="DE189" i="18"/>
  <c r="DE190" i="18"/>
  <c r="DE191" i="18"/>
  <c r="DE192" i="18"/>
  <c r="DE193" i="18"/>
  <c r="DE194" i="18"/>
  <c r="DE195" i="18"/>
  <c r="DE196" i="18"/>
  <c r="DE197" i="18"/>
  <c r="DE198" i="18"/>
  <c r="DE199" i="18"/>
  <c r="DE200" i="18"/>
  <c r="DE201" i="18"/>
  <c r="DE202" i="18"/>
  <c r="DE203" i="18"/>
  <c r="DE204" i="18"/>
  <c r="DE205" i="18"/>
  <c r="DE206" i="18"/>
  <c r="DE207" i="18"/>
  <c r="DE208" i="18"/>
  <c r="DE209" i="18"/>
  <c r="DE210" i="18"/>
  <c r="DE211" i="18"/>
  <c r="DE212" i="18"/>
  <c r="DE213" i="18"/>
  <c r="DE214" i="18"/>
  <c r="DE215" i="18"/>
  <c r="DE216" i="18"/>
  <c r="DE217" i="18"/>
  <c r="DE218" i="18"/>
  <c r="DE219" i="18"/>
  <c r="DE220" i="18"/>
  <c r="DE221" i="18"/>
  <c r="DE222" i="18"/>
  <c r="DE223" i="18"/>
  <c r="DE224" i="18"/>
  <c r="DE225" i="18"/>
  <c r="DE226" i="18"/>
  <c r="DE227" i="18"/>
  <c r="DE228" i="18"/>
  <c r="DE229" i="18"/>
  <c r="DE230" i="18"/>
  <c r="DE231" i="18"/>
  <c r="DE232" i="18"/>
  <c r="DE233" i="18"/>
  <c r="DE234" i="18"/>
  <c r="DE235" i="18"/>
  <c r="DE236" i="18"/>
  <c r="DE237" i="18"/>
  <c r="DE238" i="18"/>
  <c r="DE239" i="18"/>
  <c r="DE240" i="18"/>
  <c r="DE241" i="18"/>
  <c r="DE242" i="18"/>
  <c r="DE243" i="18"/>
  <c r="DE244" i="18"/>
  <c r="DE245" i="18"/>
  <c r="DE246" i="18"/>
  <c r="DE247" i="18"/>
  <c r="DE248" i="18"/>
  <c r="DE249" i="18"/>
  <c r="DE250" i="18"/>
  <c r="DE251" i="18"/>
  <c r="DE252" i="18"/>
  <c r="DE253" i="18"/>
  <c r="DE254" i="18"/>
  <c r="DE255" i="18"/>
  <c r="DE256" i="18"/>
  <c r="DE257" i="18"/>
  <c r="DE258" i="18"/>
  <c r="DE259" i="18"/>
  <c r="DE260" i="18"/>
  <c r="DE261" i="18"/>
  <c r="DE262" i="18"/>
  <c r="DE263" i="18"/>
  <c r="DE264" i="18"/>
  <c r="DE265" i="18"/>
  <c r="DE266" i="18"/>
  <c r="DE2" i="18"/>
  <c r="DE1" i="18"/>
  <c r="DD3" i="18"/>
  <c r="DD4" i="18"/>
  <c r="DD5" i="18"/>
  <c r="DD6" i="18"/>
  <c r="DD7" i="18"/>
  <c r="DD8" i="18"/>
  <c r="DD9" i="18"/>
  <c r="DD10" i="18"/>
  <c r="DD11" i="18"/>
  <c r="DD12" i="18"/>
  <c r="DD13" i="18"/>
  <c r="DD14" i="18"/>
  <c r="DD15" i="18"/>
  <c r="DD16" i="18"/>
  <c r="DD17" i="18"/>
  <c r="DD18" i="18"/>
  <c r="DD19" i="18"/>
  <c r="DD20" i="18"/>
  <c r="DD21" i="18"/>
  <c r="DD22" i="18"/>
  <c r="DD23" i="18"/>
  <c r="DD24" i="18"/>
  <c r="DD25" i="18"/>
  <c r="DD26" i="18"/>
  <c r="DD27" i="18"/>
  <c r="DD28" i="18"/>
  <c r="DD29" i="18"/>
  <c r="DD30" i="18"/>
  <c r="DD31" i="18"/>
  <c r="DD32" i="18"/>
  <c r="DD33" i="18"/>
  <c r="DD34" i="18"/>
  <c r="DD35" i="18"/>
  <c r="DD36" i="18"/>
  <c r="DD37" i="18"/>
  <c r="DD38" i="18"/>
  <c r="DD39" i="18"/>
  <c r="DD40" i="18"/>
  <c r="DD41" i="18"/>
  <c r="DD42" i="18"/>
  <c r="DD43" i="18"/>
  <c r="DD44" i="18"/>
  <c r="DD45" i="18"/>
  <c r="DD46" i="18"/>
  <c r="DD47" i="18"/>
  <c r="DD48" i="18"/>
  <c r="DD49" i="18"/>
  <c r="DD50" i="18"/>
  <c r="DD51" i="18"/>
  <c r="DD52" i="18"/>
  <c r="DD53" i="18"/>
  <c r="DD54" i="18"/>
  <c r="DD55" i="18"/>
  <c r="DD56" i="18"/>
  <c r="DD57" i="18"/>
  <c r="DD58" i="18"/>
  <c r="DD59" i="18"/>
  <c r="DD60" i="18"/>
  <c r="DD61" i="18"/>
  <c r="DD62" i="18"/>
  <c r="DD63" i="18"/>
  <c r="DD64" i="18"/>
  <c r="DD65" i="18"/>
  <c r="DD66" i="18"/>
  <c r="DD67" i="18"/>
  <c r="DD68" i="18"/>
  <c r="DD69" i="18"/>
  <c r="DD70" i="18"/>
  <c r="DD71" i="18"/>
  <c r="DD72" i="18"/>
  <c r="DD73" i="18"/>
  <c r="DD74" i="18"/>
  <c r="DD75" i="18"/>
  <c r="DD76" i="18"/>
  <c r="DD77" i="18"/>
  <c r="DD78" i="18"/>
  <c r="DD79" i="18"/>
  <c r="DD80" i="18"/>
  <c r="DD81" i="18"/>
  <c r="DD82" i="18"/>
  <c r="DD83" i="18"/>
  <c r="DD84" i="18"/>
  <c r="DD85" i="18"/>
  <c r="DD86" i="18"/>
  <c r="DD87" i="18"/>
  <c r="DD88" i="18"/>
  <c r="DD89" i="18"/>
  <c r="DD90" i="18"/>
  <c r="DD91" i="18"/>
  <c r="DD92" i="18"/>
  <c r="DD93" i="18"/>
  <c r="DD94" i="18"/>
  <c r="DD95" i="18"/>
  <c r="DD96" i="18"/>
  <c r="DD97" i="18"/>
  <c r="DD98" i="18"/>
  <c r="DD99" i="18"/>
  <c r="DD100" i="18"/>
  <c r="DD101" i="18"/>
  <c r="DD102" i="18"/>
  <c r="DD103" i="18"/>
  <c r="DD104" i="18"/>
  <c r="DD105" i="18"/>
  <c r="DD106" i="18"/>
  <c r="DD107" i="18"/>
  <c r="DD108" i="18"/>
  <c r="DD109" i="18"/>
  <c r="DD110" i="18"/>
  <c r="DD111" i="18"/>
  <c r="DD112" i="18"/>
  <c r="DD113" i="18"/>
  <c r="DD114" i="18"/>
  <c r="DD115" i="18"/>
  <c r="DD116" i="18"/>
  <c r="DD117" i="18"/>
  <c r="DD118" i="18"/>
  <c r="DD119" i="18"/>
  <c r="DD120" i="18"/>
  <c r="DD121" i="18"/>
  <c r="DD122" i="18"/>
  <c r="DD123" i="18"/>
  <c r="DD124" i="18"/>
  <c r="DD125" i="18"/>
  <c r="DD126" i="18"/>
  <c r="DD127" i="18"/>
  <c r="DD128" i="18"/>
  <c r="DD129" i="18"/>
  <c r="DD130" i="18"/>
  <c r="DD131" i="18"/>
  <c r="DD132" i="18"/>
  <c r="DD133" i="18"/>
  <c r="DD134" i="18"/>
  <c r="DD135" i="18"/>
  <c r="DD136" i="18"/>
  <c r="DD137" i="18"/>
  <c r="DD138" i="18"/>
  <c r="DD139" i="18"/>
  <c r="DD140" i="18"/>
  <c r="DD141" i="18"/>
  <c r="DD142" i="18"/>
  <c r="DD143" i="18"/>
  <c r="DD144" i="18"/>
  <c r="DD145" i="18"/>
  <c r="DD146" i="18"/>
  <c r="DD147" i="18"/>
  <c r="DD148" i="18"/>
  <c r="DD149" i="18"/>
  <c r="DD150" i="18"/>
  <c r="DD151" i="18"/>
  <c r="DD152" i="18"/>
  <c r="DD153" i="18"/>
  <c r="DD154" i="18"/>
  <c r="DD155" i="18"/>
  <c r="DD156" i="18"/>
  <c r="DD157" i="18"/>
  <c r="DD158" i="18"/>
  <c r="DD159" i="18"/>
  <c r="DD160" i="18"/>
  <c r="DD161" i="18"/>
  <c r="DD162" i="18"/>
  <c r="DD163" i="18"/>
  <c r="DD164" i="18"/>
  <c r="DD165" i="18"/>
  <c r="DD166" i="18"/>
  <c r="DD167" i="18"/>
  <c r="DD168" i="18"/>
  <c r="DD169" i="18"/>
  <c r="DD170" i="18"/>
  <c r="DD171" i="18"/>
  <c r="DD172" i="18"/>
  <c r="DD173" i="18"/>
  <c r="DD174" i="18"/>
  <c r="DD175" i="18"/>
  <c r="DD176" i="18"/>
  <c r="DD177" i="18"/>
  <c r="DD178" i="18"/>
  <c r="DD179" i="18"/>
  <c r="DD180" i="18"/>
  <c r="DD181" i="18"/>
  <c r="DD182" i="18"/>
  <c r="DD183" i="18"/>
  <c r="DD184" i="18"/>
  <c r="DD185" i="18"/>
  <c r="DD186" i="18"/>
  <c r="DD187" i="18"/>
  <c r="DD188" i="18"/>
  <c r="DD189" i="18"/>
  <c r="DD190" i="18"/>
  <c r="DD191" i="18"/>
  <c r="DD192" i="18"/>
  <c r="DD193" i="18"/>
  <c r="DD194" i="18"/>
  <c r="DD195" i="18"/>
  <c r="DD196" i="18"/>
  <c r="DD197" i="18"/>
  <c r="DD198" i="18"/>
  <c r="DD199" i="18"/>
  <c r="DD200" i="18"/>
  <c r="DD201" i="18"/>
  <c r="DD202" i="18"/>
  <c r="DD203" i="18"/>
  <c r="DD204" i="18"/>
  <c r="DD205" i="18"/>
  <c r="DD206" i="18"/>
  <c r="DD207" i="18"/>
  <c r="DD208" i="18"/>
  <c r="DD209" i="18"/>
  <c r="DD210" i="18"/>
  <c r="DD211" i="18"/>
  <c r="DD212" i="18"/>
  <c r="DD213" i="18"/>
  <c r="DD214" i="18"/>
  <c r="DD215" i="18"/>
  <c r="DD216" i="18"/>
  <c r="DD217" i="18"/>
  <c r="DD218" i="18"/>
  <c r="DD219" i="18"/>
  <c r="DD220" i="18"/>
  <c r="DD221" i="18"/>
  <c r="DD222" i="18"/>
  <c r="DD223" i="18"/>
  <c r="DD224" i="18"/>
  <c r="DD225" i="18"/>
  <c r="DD226" i="18"/>
  <c r="DD227" i="18"/>
  <c r="DD228" i="18"/>
  <c r="DD229" i="18"/>
  <c r="DD230" i="18"/>
  <c r="DD231" i="18"/>
  <c r="DD232" i="18"/>
  <c r="DD233" i="18"/>
  <c r="DD234" i="18"/>
  <c r="DD235" i="18"/>
  <c r="DD236" i="18"/>
  <c r="DD237" i="18"/>
  <c r="DD238" i="18"/>
  <c r="DD239" i="18"/>
  <c r="DD240" i="18"/>
  <c r="DD241" i="18"/>
  <c r="DD242" i="18"/>
  <c r="DD243" i="18"/>
  <c r="DD244" i="18"/>
  <c r="DD245" i="18"/>
  <c r="DD246" i="18"/>
  <c r="DD247" i="18"/>
  <c r="DD248" i="18"/>
  <c r="DD249" i="18"/>
  <c r="DD250" i="18"/>
  <c r="DD251" i="18"/>
  <c r="DD252" i="18"/>
  <c r="DD253" i="18"/>
  <c r="DD254" i="18"/>
  <c r="DD255" i="18"/>
  <c r="DD256" i="18"/>
  <c r="DD257" i="18"/>
  <c r="DD258" i="18"/>
  <c r="DD259" i="18"/>
  <c r="DD260" i="18"/>
  <c r="DD261" i="18"/>
  <c r="DD262" i="18"/>
  <c r="DD263" i="18"/>
  <c r="DD264" i="18"/>
  <c r="DD265" i="18"/>
  <c r="DD266" i="18"/>
  <c r="DD2" i="18"/>
  <c r="DD1" i="18"/>
  <c r="CY3" i="18"/>
  <c r="CZ3" i="18"/>
  <c r="DA3" i="18"/>
  <c r="DB3" i="18"/>
  <c r="CY4" i="18"/>
  <c r="CZ4" i="18"/>
  <c r="DA4" i="18"/>
  <c r="DB4" i="18"/>
  <c r="CY5" i="18"/>
  <c r="CZ5" i="18"/>
  <c r="DA5" i="18"/>
  <c r="DB5" i="18"/>
  <c r="CY6" i="18"/>
  <c r="CZ6" i="18"/>
  <c r="DA6" i="18"/>
  <c r="DB6" i="18"/>
  <c r="CY7" i="18"/>
  <c r="CZ7" i="18"/>
  <c r="DA7" i="18"/>
  <c r="DB7" i="18"/>
  <c r="CY8" i="18"/>
  <c r="CZ8" i="18"/>
  <c r="DA8" i="18"/>
  <c r="DB8" i="18"/>
  <c r="CY9" i="18"/>
  <c r="CZ9" i="18"/>
  <c r="DA9" i="18"/>
  <c r="DB9" i="18"/>
  <c r="CY10" i="18"/>
  <c r="CZ10" i="18"/>
  <c r="DA10" i="18"/>
  <c r="DB10" i="18"/>
  <c r="CY11" i="18"/>
  <c r="CZ11" i="18"/>
  <c r="DA11" i="18"/>
  <c r="DB11" i="18"/>
  <c r="CY12" i="18"/>
  <c r="CZ12" i="18"/>
  <c r="DA12" i="18"/>
  <c r="DB12" i="18"/>
  <c r="CY13" i="18"/>
  <c r="CZ13" i="18"/>
  <c r="DA13" i="18"/>
  <c r="DB13" i="18"/>
  <c r="CY14" i="18"/>
  <c r="CZ14" i="18"/>
  <c r="DA14" i="18"/>
  <c r="DB14" i="18"/>
  <c r="CY15" i="18"/>
  <c r="CZ15" i="18"/>
  <c r="DA15" i="18"/>
  <c r="DB15" i="18"/>
  <c r="CY16" i="18"/>
  <c r="CZ16" i="18"/>
  <c r="DA16" i="18"/>
  <c r="DB16" i="18"/>
  <c r="CY17" i="18"/>
  <c r="CZ17" i="18"/>
  <c r="DA17" i="18"/>
  <c r="DB17" i="18"/>
  <c r="CY18" i="18"/>
  <c r="CZ18" i="18"/>
  <c r="DA18" i="18"/>
  <c r="DB18" i="18"/>
  <c r="CY19" i="18"/>
  <c r="CZ19" i="18"/>
  <c r="DA19" i="18"/>
  <c r="DB19" i="18"/>
  <c r="CY20" i="18"/>
  <c r="CZ20" i="18"/>
  <c r="DA20" i="18"/>
  <c r="DB20" i="18"/>
  <c r="CY21" i="18"/>
  <c r="CZ21" i="18"/>
  <c r="DA21" i="18"/>
  <c r="DB21" i="18"/>
  <c r="CY22" i="18"/>
  <c r="CZ22" i="18"/>
  <c r="DA22" i="18"/>
  <c r="DB22" i="18"/>
  <c r="CY23" i="18"/>
  <c r="CZ23" i="18"/>
  <c r="DA23" i="18"/>
  <c r="DB23" i="18"/>
  <c r="CY24" i="18"/>
  <c r="CZ24" i="18"/>
  <c r="DA24" i="18"/>
  <c r="DB24" i="18"/>
  <c r="CY25" i="18"/>
  <c r="CZ25" i="18"/>
  <c r="DA25" i="18"/>
  <c r="DB25" i="18"/>
  <c r="CY26" i="18"/>
  <c r="CZ26" i="18"/>
  <c r="DA26" i="18"/>
  <c r="DB26" i="18"/>
  <c r="CY27" i="18"/>
  <c r="CZ27" i="18"/>
  <c r="DA27" i="18"/>
  <c r="DB27" i="18"/>
  <c r="CY28" i="18"/>
  <c r="CZ28" i="18"/>
  <c r="DA28" i="18"/>
  <c r="DB28" i="18"/>
  <c r="CY29" i="18"/>
  <c r="CZ29" i="18"/>
  <c r="DA29" i="18"/>
  <c r="DB29" i="18"/>
  <c r="CY30" i="18"/>
  <c r="CZ30" i="18"/>
  <c r="DA30" i="18"/>
  <c r="DB30" i="18"/>
  <c r="CY31" i="18"/>
  <c r="CZ31" i="18"/>
  <c r="DA31" i="18"/>
  <c r="DB31" i="18"/>
  <c r="CY32" i="18"/>
  <c r="CZ32" i="18"/>
  <c r="DA32" i="18"/>
  <c r="DB32" i="18"/>
  <c r="CY33" i="18"/>
  <c r="CZ33" i="18"/>
  <c r="DA33" i="18"/>
  <c r="DB33" i="18"/>
  <c r="CY34" i="18"/>
  <c r="CZ34" i="18"/>
  <c r="DA34" i="18"/>
  <c r="DB34" i="18"/>
  <c r="CY35" i="18"/>
  <c r="CZ35" i="18"/>
  <c r="DA35" i="18"/>
  <c r="DB35" i="18"/>
  <c r="CY36" i="18"/>
  <c r="CZ36" i="18"/>
  <c r="DA36" i="18"/>
  <c r="DB36" i="18"/>
  <c r="CY37" i="18"/>
  <c r="CZ37" i="18"/>
  <c r="DA37" i="18"/>
  <c r="DB37" i="18"/>
  <c r="CY38" i="18"/>
  <c r="CZ38" i="18"/>
  <c r="DA38" i="18"/>
  <c r="DB38" i="18"/>
  <c r="CY39" i="18"/>
  <c r="CZ39" i="18"/>
  <c r="DA39" i="18"/>
  <c r="DB39" i="18"/>
  <c r="CY40" i="18"/>
  <c r="CZ40" i="18"/>
  <c r="DA40" i="18"/>
  <c r="DB40" i="18"/>
  <c r="CY41" i="18"/>
  <c r="CZ41" i="18"/>
  <c r="DA41" i="18"/>
  <c r="DB41" i="18"/>
  <c r="CY42" i="18"/>
  <c r="CZ42" i="18"/>
  <c r="DA42" i="18"/>
  <c r="DB42" i="18"/>
  <c r="CY43" i="18"/>
  <c r="CZ43" i="18"/>
  <c r="DA43" i="18"/>
  <c r="DB43" i="18"/>
  <c r="CY44" i="18"/>
  <c r="CZ44" i="18"/>
  <c r="DA44" i="18"/>
  <c r="DB44" i="18"/>
  <c r="CY45" i="18"/>
  <c r="CZ45" i="18"/>
  <c r="DA45" i="18"/>
  <c r="DB45" i="18"/>
  <c r="CY46" i="18"/>
  <c r="CZ46" i="18"/>
  <c r="DA46" i="18"/>
  <c r="DB46" i="18"/>
  <c r="CY47" i="18"/>
  <c r="CZ47" i="18"/>
  <c r="DA47" i="18"/>
  <c r="DB47" i="18"/>
  <c r="CY48" i="18"/>
  <c r="CZ48" i="18"/>
  <c r="DA48" i="18"/>
  <c r="DB48" i="18"/>
  <c r="CY49" i="18"/>
  <c r="CZ49" i="18"/>
  <c r="DA49" i="18"/>
  <c r="DB49" i="18"/>
  <c r="CY50" i="18"/>
  <c r="CZ50" i="18"/>
  <c r="DA50" i="18"/>
  <c r="DB50" i="18"/>
  <c r="CY51" i="18"/>
  <c r="CZ51" i="18"/>
  <c r="DA51" i="18"/>
  <c r="DB51" i="18"/>
  <c r="CY52" i="18"/>
  <c r="CZ52" i="18"/>
  <c r="DA52" i="18"/>
  <c r="DB52" i="18"/>
  <c r="CY53" i="18"/>
  <c r="CZ53" i="18"/>
  <c r="DA53" i="18"/>
  <c r="DB53" i="18"/>
  <c r="CY54" i="18"/>
  <c r="CZ54" i="18"/>
  <c r="DA54" i="18"/>
  <c r="DB54" i="18"/>
  <c r="CY55" i="18"/>
  <c r="CZ55" i="18"/>
  <c r="DA55" i="18"/>
  <c r="DB55" i="18"/>
  <c r="CY56" i="18"/>
  <c r="CZ56" i="18"/>
  <c r="DA56" i="18"/>
  <c r="DB56" i="18"/>
  <c r="CY57" i="18"/>
  <c r="CZ57" i="18"/>
  <c r="DA57" i="18"/>
  <c r="DB57" i="18"/>
  <c r="CY58" i="18"/>
  <c r="CZ58" i="18"/>
  <c r="DA58" i="18"/>
  <c r="DB58" i="18"/>
  <c r="CY59" i="18"/>
  <c r="CZ59" i="18"/>
  <c r="DA59" i="18"/>
  <c r="DB59" i="18"/>
  <c r="CY60" i="18"/>
  <c r="CZ60" i="18"/>
  <c r="DA60" i="18"/>
  <c r="DB60" i="18"/>
  <c r="CY61" i="18"/>
  <c r="CZ61" i="18"/>
  <c r="DA61" i="18"/>
  <c r="DB61" i="18"/>
  <c r="CY62" i="18"/>
  <c r="CZ62" i="18"/>
  <c r="DA62" i="18"/>
  <c r="DB62" i="18"/>
  <c r="CY63" i="18"/>
  <c r="CZ63" i="18"/>
  <c r="DA63" i="18"/>
  <c r="DB63" i="18"/>
  <c r="CY64" i="18"/>
  <c r="CZ64" i="18"/>
  <c r="DA64" i="18"/>
  <c r="DB64" i="18"/>
  <c r="CY65" i="18"/>
  <c r="CZ65" i="18"/>
  <c r="DA65" i="18"/>
  <c r="DB65" i="18"/>
  <c r="CY66" i="18"/>
  <c r="CZ66" i="18"/>
  <c r="DA66" i="18"/>
  <c r="DB66" i="18"/>
  <c r="CY67" i="18"/>
  <c r="CZ67" i="18"/>
  <c r="DA67" i="18"/>
  <c r="DB67" i="18"/>
  <c r="CY68" i="18"/>
  <c r="CZ68" i="18"/>
  <c r="DA68" i="18"/>
  <c r="DB68" i="18"/>
  <c r="CY69" i="18"/>
  <c r="CZ69" i="18"/>
  <c r="DA69" i="18"/>
  <c r="DB69" i="18"/>
  <c r="CY70" i="18"/>
  <c r="CZ70" i="18"/>
  <c r="DA70" i="18"/>
  <c r="DB70" i="18"/>
  <c r="CY71" i="18"/>
  <c r="CZ71" i="18"/>
  <c r="DA71" i="18"/>
  <c r="DB71" i="18"/>
  <c r="CY72" i="18"/>
  <c r="CZ72" i="18"/>
  <c r="DA72" i="18"/>
  <c r="DB72" i="18"/>
  <c r="CY73" i="18"/>
  <c r="CZ73" i="18"/>
  <c r="DA73" i="18"/>
  <c r="DB73" i="18"/>
  <c r="CY74" i="18"/>
  <c r="CZ74" i="18"/>
  <c r="DA74" i="18"/>
  <c r="DB74" i="18"/>
  <c r="CY75" i="18"/>
  <c r="CZ75" i="18"/>
  <c r="DA75" i="18"/>
  <c r="DB75" i="18"/>
  <c r="CY76" i="18"/>
  <c r="CZ76" i="18"/>
  <c r="DA76" i="18"/>
  <c r="DB76" i="18"/>
  <c r="CY77" i="18"/>
  <c r="CZ77" i="18"/>
  <c r="DA77" i="18"/>
  <c r="DB77" i="18"/>
  <c r="CY78" i="18"/>
  <c r="CZ78" i="18"/>
  <c r="DA78" i="18"/>
  <c r="DB78" i="18"/>
  <c r="CY79" i="18"/>
  <c r="CZ79" i="18"/>
  <c r="DA79" i="18"/>
  <c r="DB79" i="18"/>
  <c r="CY80" i="18"/>
  <c r="CZ80" i="18"/>
  <c r="DA80" i="18"/>
  <c r="DB80" i="18"/>
  <c r="CY81" i="18"/>
  <c r="CZ81" i="18"/>
  <c r="DA81" i="18"/>
  <c r="DB81" i="18"/>
  <c r="CY82" i="18"/>
  <c r="CZ82" i="18"/>
  <c r="DA82" i="18"/>
  <c r="DB82" i="18"/>
  <c r="CY83" i="18"/>
  <c r="CZ83" i="18"/>
  <c r="DA83" i="18"/>
  <c r="DB83" i="18"/>
  <c r="CY84" i="18"/>
  <c r="CZ84" i="18"/>
  <c r="DA84" i="18"/>
  <c r="DB84" i="18"/>
  <c r="CY85" i="18"/>
  <c r="CZ85" i="18"/>
  <c r="DA85" i="18"/>
  <c r="DB85" i="18"/>
  <c r="CY86" i="18"/>
  <c r="CZ86" i="18"/>
  <c r="DA86" i="18"/>
  <c r="DB86" i="18"/>
  <c r="CY87" i="18"/>
  <c r="CZ87" i="18"/>
  <c r="DA87" i="18"/>
  <c r="DB87" i="18"/>
  <c r="CY88" i="18"/>
  <c r="CZ88" i="18"/>
  <c r="DA88" i="18"/>
  <c r="DB88" i="18"/>
  <c r="CY89" i="18"/>
  <c r="CZ89" i="18"/>
  <c r="DA89" i="18"/>
  <c r="DB89" i="18"/>
  <c r="CY90" i="18"/>
  <c r="CZ90" i="18"/>
  <c r="DA90" i="18"/>
  <c r="DB90" i="18"/>
  <c r="CY91" i="18"/>
  <c r="CZ91" i="18"/>
  <c r="DA91" i="18"/>
  <c r="DB91" i="18"/>
  <c r="CY92" i="18"/>
  <c r="CZ92" i="18"/>
  <c r="DA92" i="18"/>
  <c r="DB92" i="18"/>
  <c r="CY93" i="18"/>
  <c r="CZ93" i="18"/>
  <c r="DA93" i="18"/>
  <c r="DB93" i="18"/>
  <c r="CY94" i="18"/>
  <c r="CZ94" i="18"/>
  <c r="DA94" i="18"/>
  <c r="DB94" i="18"/>
  <c r="CY95" i="18"/>
  <c r="CZ95" i="18"/>
  <c r="DA95" i="18"/>
  <c r="DB95" i="18"/>
  <c r="CY96" i="18"/>
  <c r="CZ96" i="18"/>
  <c r="DA96" i="18"/>
  <c r="DB96" i="18"/>
  <c r="CY97" i="18"/>
  <c r="CZ97" i="18"/>
  <c r="DA97" i="18"/>
  <c r="DB97" i="18"/>
  <c r="CY98" i="18"/>
  <c r="CZ98" i="18"/>
  <c r="DA98" i="18"/>
  <c r="DB98" i="18"/>
  <c r="CY99" i="18"/>
  <c r="CZ99" i="18"/>
  <c r="DA99" i="18"/>
  <c r="DB99" i="18"/>
  <c r="CY100" i="18"/>
  <c r="CZ100" i="18"/>
  <c r="DA100" i="18"/>
  <c r="DB100" i="18"/>
  <c r="CY101" i="18"/>
  <c r="CZ101" i="18"/>
  <c r="DA101" i="18"/>
  <c r="DB101" i="18"/>
  <c r="CY102" i="18"/>
  <c r="CZ102" i="18"/>
  <c r="DA102" i="18"/>
  <c r="DB102" i="18"/>
  <c r="CY103" i="18"/>
  <c r="CZ103" i="18"/>
  <c r="DA103" i="18"/>
  <c r="DB103" i="18"/>
  <c r="CY104" i="18"/>
  <c r="CZ104" i="18"/>
  <c r="DA104" i="18"/>
  <c r="DB104" i="18"/>
  <c r="CY105" i="18"/>
  <c r="CZ105" i="18"/>
  <c r="DA105" i="18"/>
  <c r="DB105" i="18"/>
  <c r="CY106" i="18"/>
  <c r="CZ106" i="18"/>
  <c r="DA106" i="18"/>
  <c r="DB106" i="18"/>
  <c r="CY107" i="18"/>
  <c r="CZ107" i="18"/>
  <c r="DA107" i="18"/>
  <c r="DB107" i="18"/>
  <c r="CY108" i="18"/>
  <c r="CZ108" i="18"/>
  <c r="DA108" i="18"/>
  <c r="DB108" i="18"/>
  <c r="CY109" i="18"/>
  <c r="CZ109" i="18"/>
  <c r="DA109" i="18"/>
  <c r="DB109" i="18"/>
  <c r="CY110" i="18"/>
  <c r="CZ110" i="18"/>
  <c r="DA110" i="18"/>
  <c r="DB110" i="18"/>
  <c r="CY111" i="18"/>
  <c r="CZ111" i="18"/>
  <c r="DA111" i="18"/>
  <c r="DB111" i="18"/>
  <c r="CY112" i="18"/>
  <c r="CZ112" i="18"/>
  <c r="DA112" i="18"/>
  <c r="DB112" i="18"/>
  <c r="CY113" i="18"/>
  <c r="CZ113" i="18"/>
  <c r="DA113" i="18"/>
  <c r="DB113" i="18"/>
  <c r="CY114" i="18"/>
  <c r="CZ114" i="18"/>
  <c r="DA114" i="18"/>
  <c r="DB114" i="18"/>
  <c r="CY115" i="18"/>
  <c r="CZ115" i="18"/>
  <c r="DA115" i="18"/>
  <c r="DB115" i="18"/>
  <c r="CY116" i="18"/>
  <c r="CZ116" i="18"/>
  <c r="DA116" i="18"/>
  <c r="DB116" i="18"/>
  <c r="CY117" i="18"/>
  <c r="CZ117" i="18"/>
  <c r="DA117" i="18"/>
  <c r="DB117" i="18"/>
  <c r="CY118" i="18"/>
  <c r="CZ118" i="18"/>
  <c r="DA118" i="18"/>
  <c r="DB118" i="18"/>
  <c r="CY119" i="18"/>
  <c r="CZ119" i="18"/>
  <c r="DA119" i="18"/>
  <c r="DB119" i="18"/>
  <c r="CY120" i="18"/>
  <c r="CZ120" i="18"/>
  <c r="DA120" i="18"/>
  <c r="DB120" i="18"/>
  <c r="CY121" i="18"/>
  <c r="CZ121" i="18"/>
  <c r="DA121" i="18"/>
  <c r="DB121" i="18"/>
  <c r="CY122" i="18"/>
  <c r="CZ122" i="18"/>
  <c r="DA122" i="18"/>
  <c r="DB122" i="18"/>
  <c r="CY123" i="18"/>
  <c r="CZ123" i="18"/>
  <c r="DA123" i="18"/>
  <c r="DB123" i="18"/>
  <c r="CY124" i="18"/>
  <c r="CZ124" i="18"/>
  <c r="DA124" i="18"/>
  <c r="DB124" i="18"/>
  <c r="CY125" i="18"/>
  <c r="CZ125" i="18"/>
  <c r="DA125" i="18"/>
  <c r="DB125" i="18"/>
  <c r="CY126" i="18"/>
  <c r="CZ126" i="18"/>
  <c r="DA126" i="18"/>
  <c r="DB126" i="18"/>
  <c r="CY127" i="18"/>
  <c r="CZ127" i="18"/>
  <c r="DA127" i="18"/>
  <c r="DB127" i="18"/>
  <c r="CY128" i="18"/>
  <c r="CZ128" i="18"/>
  <c r="DA128" i="18"/>
  <c r="DB128" i="18"/>
  <c r="CY129" i="18"/>
  <c r="CZ129" i="18"/>
  <c r="DA129" i="18"/>
  <c r="DB129" i="18"/>
  <c r="CY130" i="18"/>
  <c r="CZ130" i="18"/>
  <c r="DA130" i="18"/>
  <c r="DB130" i="18"/>
  <c r="CY131" i="18"/>
  <c r="CZ131" i="18"/>
  <c r="DA131" i="18"/>
  <c r="DB131" i="18"/>
  <c r="CY132" i="18"/>
  <c r="CZ132" i="18"/>
  <c r="DA132" i="18"/>
  <c r="DB132" i="18"/>
  <c r="CY133" i="18"/>
  <c r="CZ133" i="18"/>
  <c r="DA133" i="18"/>
  <c r="DB133" i="18"/>
  <c r="CY134" i="18"/>
  <c r="CZ134" i="18"/>
  <c r="DA134" i="18"/>
  <c r="DB134" i="18"/>
  <c r="CY135" i="18"/>
  <c r="CZ135" i="18"/>
  <c r="DA135" i="18"/>
  <c r="DB135" i="18"/>
  <c r="CY136" i="18"/>
  <c r="CZ136" i="18"/>
  <c r="DA136" i="18"/>
  <c r="DB136" i="18"/>
  <c r="CY137" i="18"/>
  <c r="CZ137" i="18"/>
  <c r="DA137" i="18"/>
  <c r="DB137" i="18"/>
  <c r="CY138" i="18"/>
  <c r="CZ138" i="18"/>
  <c r="DA138" i="18"/>
  <c r="DB138" i="18"/>
  <c r="CY139" i="18"/>
  <c r="CZ139" i="18"/>
  <c r="DA139" i="18"/>
  <c r="DB139" i="18"/>
  <c r="CY140" i="18"/>
  <c r="CZ140" i="18"/>
  <c r="DA140" i="18"/>
  <c r="DB140" i="18"/>
  <c r="CY141" i="18"/>
  <c r="CZ141" i="18"/>
  <c r="DA141" i="18"/>
  <c r="DB141" i="18"/>
  <c r="CY142" i="18"/>
  <c r="CZ142" i="18"/>
  <c r="DA142" i="18"/>
  <c r="DB142" i="18"/>
  <c r="CY143" i="18"/>
  <c r="CZ143" i="18"/>
  <c r="DA143" i="18"/>
  <c r="DB143" i="18"/>
  <c r="CY144" i="18"/>
  <c r="CZ144" i="18"/>
  <c r="DA144" i="18"/>
  <c r="DB144" i="18"/>
  <c r="CY145" i="18"/>
  <c r="CZ145" i="18"/>
  <c r="DA145" i="18"/>
  <c r="DB145" i="18"/>
  <c r="CY146" i="18"/>
  <c r="CZ146" i="18"/>
  <c r="DA146" i="18"/>
  <c r="DB146" i="18"/>
  <c r="CY147" i="18"/>
  <c r="CZ147" i="18"/>
  <c r="DA147" i="18"/>
  <c r="DB147" i="18"/>
  <c r="CY148" i="18"/>
  <c r="CZ148" i="18"/>
  <c r="DA148" i="18"/>
  <c r="DB148" i="18"/>
  <c r="CY149" i="18"/>
  <c r="CZ149" i="18"/>
  <c r="DA149" i="18"/>
  <c r="DB149" i="18"/>
  <c r="CY150" i="18"/>
  <c r="CZ150" i="18"/>
  <c r="DA150" i="18"/>
  <c r="DB150" i="18"/>
  <c r="CY151" i="18"/>
  <c r="CZ151" i="18"/>
  <c r="DA151" i="18"/>
  <c r="DB151" i="18"/>
  <c r="CY152" i="18"/>
  <c r="CZ152" i="18"/>
  <c r="DA152" i="18"/>
  <c r="DB152" i="18"/>
  <c r="CY153" i="18"/>
  <c r="CZ153" i="18"/>
  <c r="DA153" i="18"/>
  <c r="DB153" i="18"/>
  <c r="CY154" i="18"/>
  <c r="CZ154" i="18"/>
  <c r="DA154" i="18"/>
  <c r="DB154" i="18"/>
  <c r="CY155" i="18"/>
  <c r="CZ155" i="18"/>
  <c r="DA155" i="18"/>
  <c r="DB155" i="18"/>
  <c r="CY156" i="18"/>
  <c r="CZ156" i="18"/>
  <c r="DA156" i="18"/>
  <c r="DB156" i="18"/>
  <c r="CY157" i="18"/>
  <c r="CZ157" i="18"/>
  <c r="DA157" i="18"/>
  <c r="DB157" i="18"/>
  <c r="CY158" i="18"/>
  <c r="CZ158" i="18"/>
  <c r="DA158" i="18"/>
  <c r="DB158" i="18"/>
  <c r="CY159" i="18"/>
  <c r="CZ159" i="18"/>
  <c r="DA159" i="18"/>
  <c r="DB159" i="18"/>
  <c r="CY160" i="18"/>
  <c r="CZ160" i="18"/>
  <c r="DA160" i="18"/>
  <c r="DB160" i="18"/>
  <c r="CY161" i="18"/>
  <c r="CZ161" i="18"/>
  <c r="DA161" i="18"/>
  <c r="DB161" i="18"/>
  <c r="CY162" i="18"/>
  <c r="CZ162" i="18"/>
  <c r="DA162" i="18"/>
  <c r="DB162" i="18"/>
  <c r="CY163" i="18"/>
  <c r="CZ163" i="18"/>
  <c r="DA163" i="18"/>
  <c r="DB163" i="18"/>
  <c r="CY164" i="18"/>
  <c r="CZ164" i="18"/>
  <c r="DA164" i="18"/>
  <c r="DB164" i="18"/>
  <c r="CY165" i="18"/>
  <c r="CZ165" i="18"/>
  <c r="DA165" i="18"/>
  <c r="DB165" i="18"/>
  <c r="CY166" i="18"/>
  <c r="CZ166" i="18"/>
  <c r="DA166" i="18"/>
  <c r="DB166" i="18"/>
  <c r="CY167" i="18"/>
  <c r="CZ167" i="18"/>
  <c r="DA167" i="18"/>
  <c r="DB167" i="18"/>
  <c r="CY168" i="18"/>
  <c r="CZ168" i="18"/>
  <c r="DA168" i="18"/>
  <c r="DB168" i="18"/>
  <c r="CY169" i="18"/>
  <c r="CZ169" i="18"/>
  <c r="DA169" i="18"/>
  <c r="DB169" i="18"/>
  <c r="CY170" i="18"/>
  <c r="CZ170" i="18"/>
  <c r="DA170" i="18"/>
  <c r="DB170" i="18"/>
  <c r="CY171" i="18"/>
  <c r="CZ171" i="18"/>
  <c r="DA171" i="18"/>
  <c r="DB171" i="18"/>
  <c r="CY172" i="18"/>
  <c r="CZ172" i="18"/>
  <c r="DA172" i="18"/>
  <c r="DB172" i="18"/>
  <c r="CY173" i="18"/>
  <c r="CZ173" i="18"/>
  <c r="DA173" i="18"/>
  <c r="DB173" i="18"/>
  <c r="CY174" i="18"/>
  <c r="CZ174" i="18"/>
  <c r="DA174" i="18"/>
  <c r="DB174" i="18"/>
  <c r="CY175" i="18"/>
  <c r="CZ175" i="18"/>
  <c r="DA175" i="18"/>
  <c r="DB175" i="18"/>
  <c r="CY176" i="18"/>
  <c r="CZ176" i="18"/>
  <c r="DA176" i="18"/>
  <c r="DB176" i="18"/>
  <c r="CY177" i="18"/>
  <c r="CZ177" i="18"/>
  <c r="DA177" i="18"/>
  <c r="DB177" i="18"/>
  <c r="CY178" i="18"/>
  <c r="CZ178" i="18"/>
  <c r="DA178" i="18"/>
  <c r="DB178" i="18"/>
  <c r="CY179" i="18"/>
  <c r="CZ179" i="18"/>
  <c r="DA179" i="18"/>
  <c r="DB179" i="18"/>
  <c r="CY180" i="18"/>
  <c r="CZ180" i="18"/>
  <c r="DA180" i="18"/>
  <c r="DB180" i="18"/>
  <c r="CY181" i="18"/>
  <c r="CZ181" i="18"/>
  <c r="DA181" i="18"/>
  <c r="DB181" i="18"/>
  <c r="CY182" i="18"/>
  <c r="CZ182" i="18"/>
  <c r="DA182" i="18"/>
  <c r="DB182" i="18"/>
  <c r="CY183" i="18"/>
  <c r="CZ183" i="18"/>
  <c r="DA183" i="18"/>
  <c r="DB183" i="18"/>
  <c r="CY184" i="18"/>
  <c r="CZ184" i="18"/>
  <c r="DA184" i="18"/>
  <c r="DB184" i="18"/>
  <c r="CY185" i="18"/>
  <c r="CZ185" i="18"/>
  <c r="DA185" i="18"/>
  <c r="DB185" i="18"/>
  <c r="CY186" i="18"/>
  <c r="CZ186" i="18"/>
  <c r="DA186" i="18"/>
  <c r="DB186" i="18"/>
  <c r="CY187" i="18"/>
  <c r="CZ187" i="18"/>
  <c r="DA187" i="18"/>
  <c r="DB187" i="18"/>
  <c r="CY188" i="18"/>
  <c r="CZ188" i="18"/>
  <c r="DA188" i="18"/>
  <c r="DB188" i="18"/>
  <c r="CY189" i="18"/>
  <c r="CZ189" i="18"/>
  <c r="DA189" i="18"/>
  <c r="DB189" i="18"/>
  <c r="CY190" i="18"/>
  <c r="CZ190" i="18"/>
  <c r="DA190" i="18"/>
  <c r="DB190" i="18"/>
  <c r="CY191" i="18"/>
  <c r="CZ191" i="18"/>
  <c r="DA191" i="18"/>
  <c r="DB191" i="18"/>
  <c r="CY192" i="18"/>
  <c r="CZ192" i="18"/>
  <c r="DA192" i="18"/>
  <c r="DB192" i="18"/>
  <c r="CY193" i="18"/>
  <c r="CZ193" i="18"/>
  <c r="DA193" i="18"/>
  <c r="DB193" i="18"/>
  <c r="CY194" i="18"/>
  <c r="CZ194" i="18"/>
  <c r="DA194" i="18"/>
  <c r="DB194" i="18"/>
  <c r="CY195" i="18"/>
  <c r="CZ195" i="18"/>
  <c r="DA195" i="18"/>
  <c r="DB195" i="18"/>
  <c r="CY196" i="18"/>
  <c r="CZ196" i="18"/>
  <c r="DA196" i="18"/>
  <c r="DB196" i="18"/>
  <c r="CY197" i="18"/>
  <c r="CZ197" i="18"/>
  <c r="DA197" i="18"/>
  <c r="DB197" i="18"/>
  <c r="CY198" i="18"/>
  <c r="CZ198" i="18"/>
  <c r="DA198" i="18"/>
  <c r="DB198" i="18"/>
  <c r="CY199" i="18"/>
  <c r="CZ199" i="18"/>
  <c r="DA199" i="18"/>
  <c r="DB199" i="18"/>
  <c r="CY200" i="18"/>
  <c r="CZ200" i="18"/>
  <c r="DA200" i="18"/>
  <c r="DB200" i="18"/>
  <c r="CY201" i="18"/>
  <c r="CZ201" i="18"/>
  <c r="DA201" i="18"/>
  <c r="DB201" i="18"/>
  <c r="CY202" i="18"/>
  <c r="CZ202" i="18"/>
  <c r="DA202" i="18"/>
  <c r="DB202" i="18"/>
  <c r="CY203" i="18"/>
  <c r="CZ203" i="18"/>
  <c r="DA203" i="18"/>
  <c r="DB203" i="18"/>
  <c r="CY204" i="18"/>
  <c r="CZ204" i="18"/>
  <c r="DA204" i="18"/>
  <c r="DB204" i="18"/>
  <c r="CY205" i="18"/>
  <c r="CZ205" i="18"/>
  <c r="DA205" i="18"/>
  <c r="DB205" i="18"/>
  <c r="CY206" i="18"/>
  <c r="CZ206" i="18"/>
  <c r="DA206" i="18"/>
  <c r="DB206" i="18"/>
  <c r="CY207" i="18"/>
  <c r="CZ207" i="18"/>
  <c r="DA207" i="18"/>
  <c r="DB207" i="18"/>
  <c r="CY208" i="18"/>
  <c r="CZ208" i="18"/>
  <c r="DA208" i="18"/>
  <c r="DB208" i="18"/>
  <c r="CY209" i="18"/>
  <c r="CZ209" i="18"/>
  <c r="DA209" i="18"/>
  <c r="DB209" i="18"/>
  <c r="CY210" i="18"/>
  <c r="CZ210" i="18"/>
  <c r="DA210" i="18"/>
  <c r="DB210" i="18"/>
  <c r="CY211" i="18"/>
  <c r="CZ211" i="18"/>
  <c r="DA211" i="18"/>
  <c r="DB211" i="18"/>
  <c r="CY212" i="18"/>
  <c r="CZ212" i="18"/>
  <c r="DA212" i="18"/>
  <c r="DB212" i="18"/>
  <c r="CY213" i="18"/>
  <c r="CZ213" i="18"/>
  <c r="DA213" i="18"/>
  <c r="DB213" i="18"/>
  <c r="CY214" i="18"/>
  <c r="CZ214" i="18"/>
  <c r="DA214" i="18"/>
  <c r="DB214" i="18"/>
  <c r="CY215" i="18"/>
  <c r="CZ215" i="18"/>
  <c r="DA215" i="18"/>
  <c r="DB215" i="18"/>
  <c r="CY216" i="18"/>
  <c r="CZ216" i="18"/>
  <c r="DA216" i="18"/>
  <c r="DB216" i="18"/>
  <c r="CY217" i="18"/>
  <c r="CZ217" i="18"/>
  <c r="DA217" i="18"/>
  <c r="DB217" i="18"/>
  <c r="CY218" i="18"/>
  <c r="CZ218" i="18"/>
  <c r="DA218" i="18"/>
  <c r="DB218" i="18"/>
  <c r="CY219" i="18"/>
  <c r="CZ219" i="18"/>
  <c r="DA219" i="18"/>
  <c r="DB219" i="18"/>
  <c r="CY220" i="18"/>
  <c r="CZ220" i="18"/>
  <c r="DA220" i="18"/>
  <c r="DB220" i="18"/>
  <c r="CY221" i="18"/>
  <c r="CZ221" i="18"/>
  <c r="DA221" i="18"/>
  <c r="DB221" i="18"/>
  <c r="CY222" i="18"/>
  <c r="CZ222" i="18"/>
  <c r="DA222" i="18"/>
  <c r="DB222" i="18"/>
  <c r="CY223" i="18"/>
  <c r="CZ223" i="18"/>
  <c r="DA223" i="18"/>
  <c r="DB223" i="18"/>
  <c r="CY224" i="18"/>
  <c r="CZ224" i="18"/>
  <c r="DA224" i="18"/>
  <c r="DB224" i="18"/>
  <c r="CY225" i="18"/>
  <c r="CZ225" i="18"/>
  <c r="DA225" i="18"/>
  <c r="DB225" i="18"/>
  <c r="CY226" i="18"/>
  <c r="CZ226" i="18"/>
  <c r="DA226" i="18"/>
  <c r="DB226" i="18"/>
  <c r="CY227" i="18"/>
  <c r="CZ227" i="18"/>
  <c r="DA227" i="18"/>
  <c r="DB227" i="18"/>
  <c r="CY228" i="18"/>
  <c r="CZ228" i="18"/>
  <c r="DA228" i="18"/>
  <c r="DB228" i="18"/>
  <c r="CY229" i="18"/>
  <c r="CZ229" i="18"/>
  <c r="DA229" i="18"/>
  <c r="DB229" i="18"/>
  <c r="CY230" i="18"/>
  <c r="CZ230" i="18"/>
  <c r="DA230" i="18"/>
  <c r="DB230" i="18"/>
  <c r="CY231" i="18"/>
  <c r="CZ231" i="18"/>
  <c r="DA231" i="18"/>
  <c r="DB231" i="18"/>
  <c r="CY232" i="18"/>
  <c r="CZ232" i="18"/>
  <c r="DA232" i="18"/>
  <c r="DB232" i="18"/>
  <c r="CY233" i="18"/>
  <c r="CZ233" i="18"/>
  <c r="DA233" i="18"/>
  <c r="DB233" i="18"/>
  <c r="CY234" i="18"/>
  <c r="CZ234" i="18"/>
  <c r="DA234" i="18"/>
  <c r="DB234" i="18"/>
  <c r="CY235" i="18"/>
  <c r="CZ235" i="18"/>
  <c r="DA235" i="18"/>
  <c r="DB235" i="18"/>
  <c r="CY236" i="18"/>
  <c r="CZ236" i="18"/>
  <c r="DA236" i="18"/>
  <c r="DB236" i="18"/>
  <c r="CY237" i="18"/>
  <c r="CZ237" i="18"/>
  <c r="DA237" i="18"/>
  <c r="DB237" i="18"/>
  <c r="CY238" i="18"/>
  <c r="CZ238" i="18"/>
  <c r="DA238" i="18"/>
  <c r="DB238" i="18"/>
  <c r="CY239" i="18"/>
  <c r="CZ239" i="18"/>
  <c r="DA239" i="18"/>
  <c r="DB239" i="18"/>
  <c r="CY240" i="18"/>
  <c r="CZ240" i="18"/>
  <c r="DA240" i="18"/>
  <c r="DB240" i="18"/>
  <c r="CY241" i="18"/>
  <c r="CZ241" i="18"/>
  <c r="DA241" i="18"/>
  <c r="DB241" i="18"/>
  <c r="CY242" i="18"/>
  <c r="CZ242" i="18"/>
  <c r="DA242" i="18"/>
  <c r="DB242" i="18"/>
  <c r="CY243" i="18"/>
  <c r="CZ243" i="18"/>
  <c r="DA243" i="18"/>
  <c r="DB243" i="18"/>
  <c r="CY244" i="18"/>
  <c r="CZ244" i="18"/>
  <c r="DA244" i="18"/>
  <c r="DB244" i="18"/>
  <c r="CY245" i="18"/>
  <c r="CZ245" i="18"/>
  <c r="DA245" i="18"/>
  <c r="DB245" i="18"/>
  <c r="CY246" i="18"/>
  <c r="CZ246" i="18"/>
  <c r="DA246" i="18"/>
  <c r="DB246" i="18"/>
  <c r="CY247" i="18"/>
  <c r="CZ247" i="18"/>
  <c r="DA247" i="18"/>
  <c r="DB247" i="18"/>
  <c r="CY248" i="18"/>
  <c r="CZ248" i="18"/>
  <c r="DA248" i="18"/>
  <c r="DB248" i="18"/>
  <c r="CY249" i="18"/>
  <c r="CZ249" i="18"/>
  <c r="DA249" i="18"/>
  <c r="DB249" i="18"/>
  <c r="CY250" i="18"/>
  <c r="CZ250" i="18"/>
  <c r="DA250" i="18"/>
  <c r="DB250" i="18"/>
  <c r="CY251" i="18"/>
  <c r="CZ251" i="18"/>
  <c r="DA251" i="18"/>
  <c r="DB251" i="18"/>
  <c r="CY252" i="18"/>
  <c r="CZ252" i="18"/>
  <c r="DA252" i="18"/>
  <c r="DB252" i="18"/>
  <c r="CY253" i="18"/>
  <c r="CZ253" i="18"/>
  <c r="DA253" i="18"/>
  <c r="DB253" i="18"/>
  <c r="CY254" i="18"/>
  <c r="CZ254" i="18"/>
  <c r="DA254" i="18"/>
  <c r="DB254" i="18"/>
  <c r="CY255" i="18"/>
  <c r="CZ255" i="18"/>
  <c r="DA255" i="18"/>
  <c r="DB255" i="18"/>
  <c r="CY256" i="18"/>
  <c r="CZ256" i="18"/>
  <c r="DA256" i="18"/>
  <c r="DB256" i="18"/>
  <c r="CY257" i="18"/>
  <c r="CZ257" i="18"/>
  <c r="DA257" i="18"/>
  <c r="DB257" i="18"/>
  <c r="CY258" i="18"/>
  <c r="CZ258" i="18"/>
  <c r="DA258" i="18"/>
  <c r="DB258" i="18"/>
  <c r="CY259" i="18"/>
  <c r="CZ259" i="18"/>
  <c r="DA259" i="18"/>
  <c r="DB259" i="18"/>
  <c r="CY260" i="18"/>
  <c r="CZ260" i="18"/>
  <c r="DA260" i="18"/>
  <c r="DB260" i="18"/>
  <c r="CY261" i="18"/>
  <c r="CZ261" i="18"/>
  <c r="DA261" i="18"/>
  <c r="DB261" i="18"/>
  <c r="CY262" i="18"/>
  <c r="CZ262" i="18"/>
  <c r="DA262" i="18"/>
  <c r="DB262" i="18"/>
  <c r="CY263" i="18"/>
  <c r="CZ263" i="18"/>
  <c r="DA263" i="18"/>
  <c r="DB263" i="18"/>
  <c r="CY264" i="18"/>
  <c r="CZ264" i="18"/>
  <c r="DA264" i="18"/>
  <c r="DB264" i="18"/>
  <c r="CY265" i="18"/>
  <c r="CZ265" i="18"/>
  <c r="DA265" i="18"/>
  <c r="DB265" i="18"/>
  <c r="CY266" i="18"/>
  <c r="CZ266" i="18"/>
  <c r="DA266" i="18"/>
  <c r="DB266" i="18"/>
  <c r="DB2" i="18"/>
  <c r="DA2" i="18"/>
  <c r="CZ2" i="18"/>
  <c r="CY2" i="18"/>
  <c r="K79" i="122"/>
  <c r="K80" i="122"/>
  <c r="K81" i="122"/>
  <c r="K82" i="122"/>
  <c r="K83" i="122"/>
  <c r="K84" i="122"/>
  <c r="K85" i="122"/>
  <c r="K86" i="122"/>
  <c r="K87" i="122"/>
  <c r="K88" i="122"/>
  <c r="K89" i="122"/>
  <c r="K90" i="122"/>
  <c r="K91" i="122"/>
  <c r="K92" i="122"/>
  <c r="K93" i="122"/>
  <c r="K94" i="122"/>
  <c r="K95" i="122"/>
  <c r="K96" i="122"/>
  <c r="K97" i="122"/>
  <c r="K98" i="122"/>
  <c r="K99" i="122"/>
  <c r="K100" i="122"/>
  <c r="K101" i="122"/>
  <c r="K102" i="122"/>
  <c r="K103" i="122"/>
  <c r="K104" i="122"/>
  <c r="K105" i="122"/>
  <c r="K106" i="122"/>
  <c r="K107" i="122"/>
  <c r="K108" i="122"/>
  <c r="K109" i="122"/>
  <c r="K110" i="122"/>
  <c r="K111" i="122"/>
  <c r="K112" i="122"/>
  <c r="K113" i="122"/>
  <c r="K114" i="122"/>
  <c r="K115" i="122"/>
  <c r="K116" i="122"/>
  <c r="K117" i="122"/>
  <c r="K118" i="122"/>
  <c r="K119" i="122"/>
  <c r="K120" i="122"/>
  <c r="K121" i="122"/>
  <c r="K122" i="122"/>
  <c r="M122" i="122"/>
  <c r="K123" i="122"/>
  <c r="M123" i="122"/>
  <c r="K124" i="122"/>
  <c r="M124" i="122"/>
  <c r="K125" i="122"/>
  <c r="M125" i="122"/>
  <c r="K126" i="122"/>
  <c r="M126" i="122"/>
  <c r="K127" i="122"/>
  <c r="M127" i="122"/>
  <c r="K128" i="122"/>
  <c r="M128" i="122"/>
  <c r="K129" i="122"/>
  <c r="M129" i="122"/>
  <c r="K130" i="122"/>
  <c r="M130" i="122"/>
  <c r="K131" i="122"/>
  <c r="M131" i="122"/>
  <c r="K132" i="122"/>
  <c r="M132" i="122"/>
  <c r="K133" i="122"/>
  <c r="M133" i="122"/>
  <c r="K134" i="122"/>
  <c r="M134" i="122"/>
  <c r="K135" i="122"/>
  <c r="M135" i="122"/>
  <c r="K136" i="122"/>
  <c r="M136" i="122"/>
  <c r="K137" i="122"/>
  <c r="M137" i="122"/>
  <c r="K138" i="122"/>
  <c r="M138" i="122"/>
  <c r="K139" i="122"/>
  <c r="M139" i="122"/>
  <c r="K140" i="122"/>
  <c r="M140" i="122"/>
  <c r="K141" i="122"/>
  <c r="M141" i="122"/>
  <c r="K142" i="122"/>
  <c r="M142" i="122"/>
  <c r="K143" i="122"/>
  <c r="M143" i="122"/>
  <c r="K144" i="122"/>
  <c r="M144" i="122"/>
  <c r="K145" i="122"/>
  <c r="M145" i="122"/>
  <c r="K146" i="122"/>
  <c r="M146" i="122"/>
  <c r="K147" i="122"/>
  <c r="M147" i="122"/>
  <c r="K148" i="122"/>
  <c r="M148" i="122"/>
  <c r="K149" i="122"/>
  <c r="M149" i="122"/>
  <c r="K150" i="122"/>
  <c r="M150" i="122"/>
  <c r="K151" i="122"/>
  <c r="M151" i="122"/>
  <c r="K152" i="122"/>
  <c r="M152" i="122"/>
  <c r="K153" i="122"/>
  <c r="M153" i="122"/>
  <c r="K154" i="122"/>
  <c r="M154" i="122"/>
  <c r="K155" i="122"/>
  <c r="M155" i="122"/>
  <c r="K156" i="122"/>
  <c r="L156" i="122"/>
  <c r="M156" i="122"/>
  <c r="K157" i="122"/>
  <c r="L157" i="122"/>
  <c r="M157" i="122"/>
  <c r="K158" i="122"/>
  <c r="L158" i="122"/>
  <c r="M158" i="122"/>
  <c r="K159" i="122"/>
  <c r="L159" i="122"/>
  <c r="M159" i="122"/>
  <c r="K160" i="122"/>
  <c r="L160" i="122"/>
  <c r="M160" i="122"/>
  <c r="K161" i="122"/>
  <c r="L161" i="122"/>
  <c r="M161" i="122"/>
  <c r="K162" i="122"/>
  <c r="L162" i="122"/>
  <c r="M162" i="122"/>
  <c r="K163" i="122"/>
  <c r="L163" i="122"/>
  <c r="M163" i="122"/>
  <c r="K164" i="122"/>
  <c r="L164" i="122"/>
  <c r="M164" i="122"/>
  <c r="K165" i="122"/>
  <c r="L165" i="122"/>
  <c r="M165" i="122"/>
  <c r="K166" i="122"/>
  <c r="L166" i="122"/>
  <c r="M166" i="122"/>
  <c r="K167" i="122"/>
  <c r="L167" i="122"/>
  <c r="M167" i="122"/>
  <c r="K168" i="122"/>
  <c r="L168" i="122"/>
  <c r="M168" i="122"/>
  <c r="K169" i="122"/>
  <c r="L169" i="122"/>
  <c r="M169" i="122"/>
  <c r="K170" i="122"/>
  <c r="L170" i="122"/>
  <c r="M170" i="122"/>
  <c r="K171" i="122"/>
  <c r="L171" i="122"/>
  <c r="M171" i="122"/>
  <c r="K172" i="122"/>
  <c r="L172" i="122"/>
  <c r="M172" i="122"/>
  <c r="K173" i="122"/>
  <c r="L173" i="122"/>
  <c r="M173" i="122"/>
  <c r="K174" i="122"/>
  <c r="L174" i="122"/>
  <c r="M174" i="122"/>
  <c r="K175" i="122"/>
  <c r="L175" i="122"/>
  <c r="M175" i="122"/>
  <c r="K176" i="122"/>
  <c r="L176" i="122"/>
  <c r="M176" i="122"/>
  <c r="K177" i="122"/>
  <c r="L177" i="122"/>
  <c r="M177" i="122"/>
  <c r="K178" i="122"/>
  <c r="L178" i="122"/>
  <c r="M178" i="122"/>
  <c r="K179" i="122"/>
  <c r="L179" i="122"/>
  <c r="M179" i="122"/>
  <c r="DB1" i="18"/>
  <c r="DA1" i="18"/>
  <c r="CZ1" i="18"/>
  <c r="CY1" i="18"/>
  <c r="CX3" i="18"/>
  <c r="CX4" i="18"/>
  <c r="CX5" i="18"/>
  <c r="CX6" i="18"/>
  <c r="CX7" i="18"/>
  <c r="CX8" i="18"/>
  <c r="CX9" i="18"/>
  <c r="CX10" i="18"/>
  <c r="CX11" i="18"/>
  <c r="CX12" i="18"/>
  <c r="CX13" i="18"/>
  <c r="CX14" i="18"/>
  <c r="CX15" i="18"/>
  <c r="CX16" i="18"/>
  <c r="CX17" i="18"/>
  <c r="CX18" i="18"/>
  <c r="CX19" i="18"/>
  <c r="CX20" i="18"/>
  <c r="CX21" i="18"/>
  <c r="CX22" i="18"/>
  <c r="CX23" i="18"/>
  <c r="CX24" i="18"/>
  <c r="CX25" i="18"/>
  <c r="CX26" i="18"/>
  <c r="CX27" i="18"/>
  <c r="CX28" i="18"/>
  <c r="CX29" i="18"/>
  <c r="CX30" i="18"/>
  <c r="CX31" i="18"/>
  <c r="CX32" i="18"/>
  <c r="CX33" i="18"/>
  <c r="CX34" i="18"/>
  <c r="CX35" i="18"/>
  <c r="CX36" i="18"/>
  <c r="CX37" i="18"/>
  <c r="CX38" i="18"/>
  <c r="CX39" i="18"/>
  <c r="CX40" i="18"/>
  <c r="CX41" i="18"/>
  <c r="CX42" i="18"/>
  <c r="CX43" i="18"/>
  <c r="CX44" i="18"/>
  <c r="CX45" i="18"/>
  <c r="CX46" i="18"/>
  <c r="CX47" i="18"/>
  <c r="CX48" i="18"/>
  <c r="CX49" i="18"/>
  <c r="CX50" i="18"/>
  <c r="CX51" i="18"/>
  <c r="CX52" i="18"/>
  <c r="CX53" i="18"/>
  <c r="CX54" i="18"/>
  <c r="CX55" i="18"/>
  <c r="CX56" i="18"/>
  <c r="CX57" i="18"/>
  <c r="CX58" i="18"/>
  <c r="CX59" i="18"/>
  <c r="CX60" i="18"/>
  <c r="CX61" i="18"/>
  <c r="CX62" i="18"/>
  <c r="CX63" i="18"/>
  <c r="CX64" i="18"/>
  <c r="CX65" i="18"/>
  <c r="CX66" i="18"/>
  <c r="CX67" i="18"/>
  <c r="CX68" i="18"/>
  <c r="CX69" i="18"/>
  <c r="CX70" i="18"/>
  <c r="CX71" i="18"/>
  <c r="CX72" i="18"/>
  <c r="CX73" i="18"/>
  <c r="CX74" i="18"/>
  <c r="CX75" i="18"/>
  <c r="CX76" i="18"/>
  <c r="CX77" i="18"/>
  <c r="CX78" i="18"/>
  <c r="CX79" i="18"/>
  <c r="CX80" i="18"/>
  <c r="CX81" i="18"/>
  <c r="CX82" i="18"/>
  <c r="CX83" i="18"/>
  <c r="CX84" i="18"/>
  <c r="CX85" i="18"/>
  <c r="CX86" i="18"/>
  <c r="CX87" i="18"/>
  <c r="CX88" i="18"/>
  <c r="CX89" i="18"/>
  <c r="CX90" i="18"/>
  <c r="CX91" i="18"/>
  <c r="CX92" i="18"/>
  <c r="CX93" i="18"/>
  <c r="CX94" i="18"/>
  <c r="CX95" i="18"/>
  <c r="CX96" i="18"/>
  <c r="CX97" i="18"/>
  <c r="CX98" i="18"/>
  <c r="CX99" i="18"/>
  <c r="CX100" i="18"/>
  <c r="CX101" i="18"/>
  <c r="CX102" i="18"/>
  <c r="CX103" i="18"/>
  <c r="CX104" i="18"/>
  <c r="CX105" i="18"/>
  <c r="CX106" i="18"/>
  <c r="CX107" i="18"/>
  <c r="CX108" i="18"/>
  <c r="CX109" i="18"/>
  <c r="CX110" i="18"/>
  <c r="CX111" i="18"/>
  <c r="CX112" i="18"/>
  <c r="CX113" i="18"/>
  <c r="CX114" i="18"/>
  <c r="CX115" i="18"/>
  <c r="CX116" i="18"/>
  <c r="CX117" i="18"/>
  <c r="CX118" i="18"/>
  <c r="CX119" i="18"/>
  <c r="CX120" i="18"/>
  <c r="CX121" i="18"/>
  <c r="CX122" i="18"/>
  <c r="CX123" i="18"/>
  <c r="CX124" i="18"/>
  <c r="CX125" i="18"/>
  <c r="CX126" i="18"/>
  <c r="CX127" i="18"/>
  <c r="CX128" i="18"/>
  <c r="CX129" i="18"/>
  <c r="CX130" i="18"/>
  <c r="CX131" i="18"/>
  <c r="CX132" i="18"/>
  <c r="CX133" i="18"/>
  <c r="CX134" i="18"/>
  <c r="CX135" i="18"/>
  <c r="CX136" i="18"/>
  <c r="CX137" i="18"/>
  <c r="CX138" i="18"/>
  <c r="CX139" i="18"/>
  <c r="CX140" i="18"/>
  <c r="CX141" i="18"/>
  <c r="CX142" i="18"/>
  <c r="CX143" i="18"/>
  <c r="CX144" i="18"/>
  <c r="CX145" i="18"/>
  <c r="CX146" i="18"/>
  <c r="CX147" i="18"/>
  <c r="CX148" i="18"/>
  <c r="CX149" i="18"/>
  <c r="CX150" i="18"/>
  <c r="CX151" i="18"/>
  <c r="CX152" i="18"/>
  <c r="CX153" i="18"/>
  <c r="CX154" i="18"/>
  <c r="CX155" i="18"/>
  <c r="CX156" i="18"/>
  <c r="CX157" i="18"/>
  <c r="CX158" i="18"/>
  <c r="CX159" i="18"/>
  <c r="CX160" i="18"/>
  <c r="CX161" i="18"/>
  <c r="CX162" i="18"/>
  <c r="CX163" i="18"/>
  <c r="CX164" i="18"/>
  <c r="CX165" i="18"/>
  <c r="CX166" i="18"/>
  <c r="CX167" i="18"/>
  <c r="CX168" i="18"/>
  <c r="CX169" i="18"/>
  <c r="CX170" i="18"/>
  <c r="CX171" i="18"/>
  <c r="CX172" i="18"/>
  <c r="CX173" i="18"/>
  <c r="CX174" i="18"/>
  <c r="CX175" i="18"/>
  <c r="CX176" i="18"/>
  <c r="CX177" i="18"/>
  <c r="CX178" i="18"/>
  <c r="CX179" i="18"/>
  <c r="CX180" i="18"/>
  <c r="CX181" i="18"/>
  <c r="CX182" i="18"/>
  <c r="CX183" i="18"/>
  <c r="CX184" i="18"/>
  <c r="CX185" i="18"/>
  <c r="CX186" i="18"/>
  <c r="CX187" i="18"/>
  <c r="CX188" i="18"/>
  <c r="CX189" i="18"/>
  <c r="CX190" i="18"/>
  <c r="CX191" i="18"/>
  <c r="CX192" i="18"/>
  <c r="CX193" i="18"/>
  <c r="CX194" i="18"/>
  <c r="CX195" i="18"/>
  <c r="CX196" i="18"/>
  <c r="CX197" i="18"/>
  <c r="CX198" i="18"/>
  <c r="CX199" i="18"/>
  <c r="CX200" i="18"/>
  <c r="CX201" i="18"/>
  <c r="CX202" i="18"/>
  <c r="CX203" i="18"/>
  <c r="CX204" i="18"/>
  <c r="CX205" i="18"/>
  <c r="CX206" i="18"/>
  <c r="CX207" i="18"/>
  <c r="CX208" i="18"/>
  <c r="CX209" i="18"/>
  <c r="CX210" i="18"/>
  <c r="CX211" i="18"/>
  <c r="CX212" i="18"/>
  <c r="CX213" i="18"/>
  <c r="CX214" i="18"/>
  <c r="CX215" i="18"/>
  <c r="CX216" i="18"/>
  <c r="CX217" i="18"/>
  <c r="CX218" i="18"/>
  <c r="CX219" i="18"/>
  <c r="CX220" i="18"/>
  <c r="CX221" i="18"/>
  <c r="CX222" i="18"/>
  <c r="CX223" i="18"/>
  <c r="CX224" i="18"/>
  <c r="CX225" i="18"/>
  <c r="CX226" i="18"/>
  <c r="CX227" i="18"/>
  <c r="CX228" i="18"/>
  <c r="CX229" i="18"/>
  <c r="CX230" i="18"/>
  <c r="CX231" i="18"/>
  <c r="CX232" i="18"/>
  <c r="CX233" i="18"/>
  <c r="CX234" i="18"/>
  <c r="CX235" i="18"/>
  <c r="CX236" i="18"/>
  <c r="CX237" i="18"/>
  <c r="CX238" i="18"/>
  <c r="CX239" i="18"/>
  <c r="CX240" i="18"/>
  <c r="CX241" i="18"/>
  <c r="CX242" i="18"/>
  <c r="CX243" i="18"/>
  <c r="CX244" i="18"/>
  <c r="CX245" i="18"/>
  <c r="CX246" i="18"/>
  <c r="CX247" i="18"/>
  <c r="CX248" i="18"/>
  <c r="CX249" i="18"/>
  <c r="CX250" i="18"/>
  <c r="CX251" i="18"/>
  <c r="CX252" i="18"/>
  <c r="CX253" i="18"/>
  <c r="CX254" i="18"/>
  <c r="CX255" i="18"/>
  <c r="CX256" i="18"/>
  <c r="CX257" i="18"/>
  <c r="CX258" i="18"/>
  <c r="CX259" i="18"/>
  <c r="CX260" i="18"/>
  <c r="CX261" i="18"/>
  <c r="CX262" i="18"/>
  <c r="CX263" i="18"/>
  <c r="CX264" i="18"/>
  <c r="CX265" i="18"/>
  <c r="CX266" i="18"/>
  <c r="CX2" i="18"/>
  <c r="CX1" i="18"/>
  <c r="CW3" i="18"/>
  <c r="CW4" i="18"/>
  <c r="CW5" i="18"/>
  <c r="CW6" i="18"/>
  <c r="CW7" i="18"/>
  <c r="CW8" i="18"/>
  <c r="CW9" i="18"/>
  <c r="CW10" i="18"/>
  <c r="CW11" i="18"/>
  <c r="CW12" i="18"/>
  <c r="CW13" i="18"/>
  <c r="CW14" i="18"/>
  <c r="CW15" i="18"/>
  <c r="CW16" i="18"/>
  <c r="CW17" i="18"/>
  <c r="CW18" i="18"/>
  <c r="CW19" i="18"/>
  <c r="CW20" i="18"/>
  <c r="CW21" i="18"/>
  <c r="CW22" i="18"/>
  <c r="CW23" i="18"/>
  <c r="CW24" i="18"/>
  <c r="CW25" i="18"/>
  <c r="CW26" i="18"/>
  <c r="CW27" i="18"/>
  <c r="CW28" i="18"/>
  <c r="CW29" i="18"/>
  <c r="CW30" i="18"/>
  <c r="CW31" i="18"/>
  <c r="CW32" i="18"/>
  <c r="CW33" i="18"/>
  <c r="CW34" i="18"/>
  <c r="CW35" i="18"/>
  <c r="CW36" i="18"/>
  <c r="CW37" i="18"/>
  <c r="CW38" i="18"/>
  <c r="CW39" i="18"/>
  <c r="CW40" i="18"/>
  <c r="CW41" i="18"/>
  <c r="CW42" i="18"/>
  <c r="CW43" i="18"/>
  <c r="CW44" i="18"/>
  <c r="CW45" i="18"/>
  <c r="CW46" i="18"/>
  <c r="CW47" i="18"/>
  <c r="CW48" i="18"/>
  <c r="CW49" i="18"/>
  <c r="CW50" i="18"/>
  <c r="CW51" i="18"/>
  <c r="CW52" i="18"/>
  <c r="CW53" i="18"/>
  <c r="CW54" i="18"/>
  <c r="CW55" i="18"/>
  <c r="CW56" i="18"/>
  <c r="CW57" i="18"/>
  <c r="CW58" i="18"/>
  <c r="CW59" i="18"/>
  <c r="CW60" i="18"/>
  <c r="CW61" i="18"/>
  <c r="CW62" i="18"/>
  <c r="CW63" i="18"/>
  <c r="CW64" i="18"/>
  <c r="CW65" i="18"/>
  <c r="CW66" i="18"/>
  <c r="CW67" i="18"/>
  <c r="CW68" i="18"/>
  <c r="CW69" i="18"/>
  <c r="CW70" i="18"/>
  <c r="CW71" i="18"/>
  <c r="CW72" i="18"/>
  <c r="CW73" i="18"/>
  <c r="CW74" i="18"/>
  <c r="CW75" i="18"/>
  <c r="CW76" i="18"/>
  <c r="CW77" i="18"/>
  <c r="CW78" i="18"/>
  <c r="CW79" i="18"/>
  <c r="CW80" i="18"/>
  <c r="CW81" i="18"/>
  <c r="CW82" i="18"/>
  <c r="CW83" i="18"/>
  <c r="CW84" i="18"/>
  <c r="CW85" i="18"/>
  <c r="CW86" i="18"/>
  <c r="CW87" i="18"/>
  <c r="CW88" i="18"/>
  <c r="CW89" i="18"/>
  <c r="CW90" i="18"/>
  <c r="CW91" i="18"/>
  <c r="CW92" i="18"/>
  <c r="CW93" i="18"/>
  <c r="CW94" i="18"/>
  <c r="CW95" i="18"/>
  <c r="CW96" i="18"/>
  <c r="CW97" i="18"/>
  <c r="CW98" i="18"/>
  <c r="CW99" i="18"/>
  <c r="CW100" i="18"/>
  <c r="CW101" i="18"/>
  <c r="CW102" i="18"/>
  <c r="CW103" i="18"/>
  <c r="CW104" i="18"/>
  <c r="CW105" i="18"/>
  <c r="CW106" i="18"/>
  <c r="CW107" i="18"/>
  <c r="CW108" i="18"/>
  <c r="CW109" i="18"/>
  <c r="CW110" i="18"/>
  <c r="CW111" i="18"/>
  <c r="CW112" i="18"/>
  <c r="CW113" i="18"/>
  <c r="CW114" i="18"/>
  <c r="CW115" i="18"/>
  <c r="CW116" i="18"/>
  <c r="CW117" i="18"/>
  <c r="CW118" i="18"/>
  <c r="CW119" i="18"/>
  <c r="CW120" i="18"/>
  <c r="CW121" i="18"/>
  <c r="CW122" i="18"/>
  <c r="CW123" i="18"/>
  <c r="CW124" i="18"/>
  <c r="CW125" i="18"/>
  <c r="CW126" i="18"/>
  <c r="CW127" i="18"/>
  <c r="CW128" i="18"/>
  <c r="CW129" i="18"/>
  <c r="CW130" i="18"/>
  <c r="CW131" i="18"/>
  <c r="CW132" i="18"/>
  <c r="CW133" i="18"/>
  <c r="CW134" i="18"/>
  <c r="CW135" i="18"/>
  <c r="CW136" i="18"/>
  <c r="CW137" i="18"/>
  <c r="CW138" i="18"/>
  <c r="CW139" i="18"/>
  <c r="CW140" i="18"/>
  <c r="CW141" i="18"/>
  <c r="CW142" i="18"/>
  <c r="CW143" i="18"/>
  <c r="CW144" i="18"/>
  <c r="CW145" i="18"/>
  <c r="CW146" i="18"/>
  <c r="CW147" i="18"/>
  <c r="CW148" i="18"/>
  <c r="CW149" i="18"/>
  <c r="CW150" i="18"/>
  <c r="CW151" i="18"/>
  <c r="CW152" i="18"/>
  <c r="CW153" i="18"/>
  <c r="CW154" i="18"/>
  <c r="CW155" i="18"/>
  <c r="CW156" i="18"/>
  <c r="CW157" i="18"/>
  <c r="CW158" i="18"/>
  <c r="CW159" i="18"/>
  <c r="CW160" i="18"/>
  <c r="CW161" i="18"/>
  <c r="CW162" i="18"/>
  <c r="CW163" i="18"/>
  <c r="CW164" i="18"/>
  <c r="CW165" i="18"/>
  <c r="CW166" i="18"/>
  <c r="CW167" i="18"/>
  <c r="CW168" i="18"/>
  <c r="CW169" i="18"/>
  <c r="CW170" i="18"/>
  <c r="CW171" i="18"/>
  <c r="CW172" i="18"/>
  <c r="CW173" i="18"/>
  <c r="CW174" i="18"/>
  <c r="CW175" i="18"/>
  <c r="CW176" i="18"/>
  <c r="CW177" i="18"/>
  <c r="CW178" i="18"/>
  <c r="CW179" i="18"/>
  <c r="CW180" i="18"/>
  <c r="CW181" i="18"/>
  <c r="CW182" i="18"/>
  <c r="CW183" i="18"/>
  <c r="CW184" i="18"/>
  <c r="CW185" i="18"/>
  <c r="CW186" i="18"/>
  <c r="CW187" i="18"/>
  <c r="CW188" i="18"/>
  <c r="CW189" i="18"/>
  <c r="CW190" i="18"/>
  <c r="CW191" i="18"/>
  <c r="CW192" i="18"/>
  <c r="CW193" i="18"/>
  <c r="CW194" i="18"/>
  <c r="CW195" i="18"/>
  <c r="CW196" i="18"/>
  <c r="CW197" i="18"/>
  <c r="CW198" i="18"/>
  <c r="CW199" i="18"/>
  <c r="CW200" i="18"/>
  <c r="CW201" i="18"/>
  <c r="CW202" i="18"/>
  <c r="CW203" i="18"/>
  <c r="CW204" i="18"/>
  <c r="CW205" i="18"/>
  <c r="CW206" i="18"/>
  <c r="CW207" i="18"/>
  <c r="CW208" i="18"/>
  <c r="CW209" i="18"/>
  <c r="CW210" i="18"/>
  <c r="CW211" i="18"/>
  <c r="CW212" i="18"/>
  <c r="CW213" i="18"/>
  <c r="CW214" i="18"/>
  <c r="CW215" i="18"/>
  <c r="CW216" i="18"/>
  <c r="CW217" i="18"/>
  <c r="CW218" i="18"/>
  <c r="CW219" i="18"/>
  <c r="CW220" i="18"/>
  <c r="CW221" i="18"/>
  <c r="CW222" i="18"/>
  <c r="CW223" i="18"/>
  <c r="CW224" i="18"/>
  <c r="CW225" i="18"/>
  <c r="CW226" i="18"/>
  <c r="CW227" i="18"/>
  <c r="CW228" i="18"/>
  <c r="CW229" i="18"/>
  <c r="CW230" i="18"/>
  <c r="CW231" i="18"/>
  <c r="CW232" i="18"/>
  <c r="CW233" i="18"/>
  <c r="CW234" i="18"/>
  <c r="CW235" i="18"/>
  <c r="CW236" i="18"/>
  <c r="CW237" i="18"/>
  <c r="CW238" i="18"/>
  <c r="CW239" i="18"/>
  <c r="CW240" i="18"/>
  <c r="CW241" i="18"/>
  <c r="CW242" i="18"/>
  <c r="CW243" i="18"/>
  <c r="CW244" i="18"/>
  <c r="CW245" i="18"/>
  <c r="CW246" i="18"/>
  <c r="CW247" i="18"/>
  <c r="CW248" i="18"/>
  <c r="CW249" i="18"/>
  <c r="CW250" i="18"/>
  <c r="CW251" i="18"/>
  <c r="CW252" i="18"/>
  <c r="CW253" i="18"/>
  <c r="CW254" i="18"/>
  <c r="CW255" i="18"/>
  <c r="CW256" i="18"/>
  <c r="CW257" i="18"/>
  <c r="CW258" i="18"/>
  <c r="CW259" i="18"/>
  <c r="CW260" i="18"/>
  <c r="CW261" i="18"/>
  <c r="CW262" i="18"/>
  <c r="CW263" i="18"/>
  <c r="CW264" i="18"/>
  <c r="CW265" i="18"/>
  <c r="CW266" i="18"/>
  <c r="CW2" i="18"/>
  <c r="CW1" i="18"/>
  <c r="CV3" i="18"/>
  <c r="CV4" i="18"/>
  <c r="CV5" i="18"/>
  <c r="CV6" i="18"/>
  <c r="CV7" i="18"/>
  <c r="CV8" i="18"/>
  <c r="CV9" i="18"/>
  <c r="CV10" i="18"/>
  <c r="CV11" i="18"/>
  <c r="CV12" i="18"/>
  <c r="CV13" i="18"/>
  <c r="CV14" i="18"/>
  <c r="CV15" i="18"/>
  <c r="CV16" i="18"/>
  <c r="CV17" i="18"/>
  <c r="CV18" i="18"/>
  <c r="CV19" i="18"/>
  <c r="CV20" i="18"/>
  <c r="CV21" i="18"/>
  <c r="CV22" i="18"/>
  <c r="CV23" i="18"/>
  <c r="CV24" i="18"/>
  <c r="CV25" i="18"/>
  <c r="CV26" i="18"/>
  <c r="CV27" i="18"/>
  <c r="CV28" i="18"/>
  <c r="CV29" i="18"/>
  <c r="CV30" i="18"/>
  <c r="CV31" i="18"/>
  <c r="CV32" i="18"/>
  <c r="CV33" i="18"/>
  <c r="CV34" i="18"/>
  <c r="CV35" i="18"/>
  <c r="CV36" i="18"/>
  <c r="CV37" i="18"/>
  <c r="CV38" i="18"/>
  <c r="CV39" i="18"/>
  <c r="CV40" i="18"/>
  <c r="CV41" i="18"/>
  <c r="CV42" i="18"/>
  <c r="CV43" i="18"/>
  <c r="CV44" i="18"/>
  <c r="CV45" i="18"/>
  <c r="CV46" i="18"/>
  <c r="CV47" i="18"/>
  <c r="CV48" i="18"/>
  <c r="CV49" i="18"/>
  <c r="CV50" i="18"/>
  <c r="CV51" i="18"/>
  <c r="CV52" i="18"/>
  <c r="CV53" i="18"/>
  <c r="CV54" i="18"/>
  <c r="CV55" i="18"/>
  <c r="CV56" i="18"/>
  <c r="CV57" i="18"/>
  <c r="CV58" i="18"/>
  <c r="CV59" i="18"/>
  <c r="CV60" i="18"/>
  <c r="CV61" i="18"/>
  <c r="CV62" i="18"/>
  <c r="CV63" i="18"/>
  <c r="CV64" i="18"/>
  <c r="CV65" i="18"/>
  <c r="CV66" i="18"/>
  <c r="CV67" i="18"/>
  <c r="CV68" i="18"/>
  <c r="CV69" i="18"/>
  <c r="CV70" i="18"/>
  <c r="CV71" i="18"/>
  <c r="CV72" i="18"/>
  <c r="CV73" i="18"/>
  <c r="CV74" i="18"/>
  <c r="CV75" i="18"/>
  <c r="CV76" i="18"/>
  <c r="CV77" i="18"/>
  <c r="CV78" i="18"/>
  <c r="CV79" i="18"/>
  <c r="CV80" i="18"/>
  <c r="CV81" i="18"/>
  <c r="CV82" i="18"/>
  <c r="CV83" i="18"/>
  <c r="CV84" i="18"/>
  <c r="CV85" i="18"/>
  <c r="CV86" i="18"/>
  <c r="CV87" i="18"/>
  <c r="CV88" i="18"/>
  <c r="CV89" i="18"/>
  <c r="CV90" i="18"/>
  <c r="CV91" i="18"/>
  <c r="CV92" i="18"/>
  <c r="CV93" i="18"/>
  <c r="CV94" i="18"/>
  <c r="CV95" i="18"/>
  <c r="CV96" i="18"/>
  <c r="CV97" i="18"/>
  <c r="CV98" i="18"/>
  <c r="CV99" i="18"/>
  <c r="CV100" i="18"/>
  <c r="CV101" i="18"/>
  <c r="CV102" i="18"/>
  <c r="CV103" i="18"/>
  <c r="CV104" i="18"/>
  <c r="CV105" i="18"/>
  <c r="CV106" i="18"/>
  <c r="CV107" i="18"/>
  <c r="CV108" i="18"/>
  <c r="CV109" i="18"/>
  <c r="CV110" i="18"/>
  <c r="CV111" i="18"/>
  <c r="CV112" i="18"/>
  <c r="CV113" i="18"/>
  <c r="CV114" i="18"/>
  <c r="CV115" i="18"/>
  <c r="CV116" i="18"/>
  <c r="CV117" i="18"/>
  <c r="CV118" i="18"/>
  <c r="CV119" i="18"/>
  <c r="CV120" i="18"/>
  <c r="CV121" i="18"/>
  <c r="CV122" i="18"/>
  <c r="CV123" i="18"/>
  <c r="CV124" i="18"/>
  <c r="CV125" i="18"/>
  <c r="CV126" i="18"/>
  <c r="CV127" i="18"/>
  <c r="CV128" i="18"/>
  <c r="CV129" i="18"/>
  <c r="CV130" i="18"/>
  <c r="CV131" i="18"/>
  <c r="CV132" i="18"/>
  <c r="CV133" i="18"/>
  <c r="CV134" i="18"/>
  <c r="CV135" i="18"/>
  <c r="CV136" i="18"/>
  <c r="CV137" i="18"/>
  <c r="CV138" i="18"/>
  <c r="CV139" i="18"/>
  <c r="CV140" i="18"/>
  <c r="CV141" i="18"/>
  <c r="CV142" i="18"/>
  <c r="CV143" i="18"/>
  <c r="CV144" i="18"/>
  <c r="CV145" i="18"/>
  <c r="CV146" i="18"/>
  <c r="CV147" i="18"/>
  <c r="CV148" i="18"/>
  <c r="CV149" i="18"/>
  <c r="CV150" i="18"/>
  <c r="CV151" i="18"/>
  <c r="CV152" i="18"/>
  <c r="CV153" i="18"/>
  <c r="CV154" i="18"/>
  <c r="CV155" i="18"/>
  <c r="CV156" i="18"/>
  <c r="CV157" i="18"/>
  <c r="CV158" i="18"/>
  <c r="CV159" i="18"/>
  <c r="CV160" i="18"/>
  <c r="CV161" i="18"/>
  <c r="CV162" i="18"/>
  <c r="CV163" i="18"/>
  <c r="CV164" i="18"/>
  <c r="CV165" i="18"/>
  <c r="CV166" i="18"/>
  <c r="CV167" i="18"/>
  <c r="CV168" i="18"/>
  <c r="CV169" i="18"/>
  <c r="CV170" i="18"/>
  <c r="CV171" i="18"/>
  <c r="CV172" i="18"/>
  <c r="CV173" i="18"/>
  <c r="CV174" i="18"/>
  <c r="CV175" i="18"/>
  <c r="CV176" i="18"/>
  <c r="CV177" i="18"/>
  <c r="CV178" i="18"/>
  <c r="CV179" i="18"/>
  <c r="CV180" i="18"/>
  <c r="CV181" i="18"/>
  <c r="CV182" i="18"/>
  <c r="CV183" i="18"/>
  <c r="CV184" i="18"/>
  <c r="CV185" i="18"/>
  <c r="CV186" i="18"/>
  <c r="CV187" i="18"/>
  <c r="CV188" i="18"/>
  <c r="CV189" i="18"/>
  <c r="CV190" i="18"/>
  <c r="CV191" i="18"/>
  <c r="CV192" i="18"/>
  <c r="CV193" i="18"/>
  <c r="CV194" i="18"/>
  <c r="CV195" i="18"/>
  <c r="CV196" i="18"/>
  <c r="CV197" i="18"/>
  <c r="CV198" i="18"/>
  <c r="CV199" i="18"/>
  <c r="CV200" i="18"/>
  <c r="CV201" i="18"/>
  <c r="CV202" i="18"/>
  <c r="CV203" i="18"/>
  <c r="CV204" i="18"/>
  <c r="CV205" i="18"/>
  <c r="CV206" i="18"/>
  <c r="CV207" i="18"/>
  <c r="CV208" i="18"/>
  <c r="CV209" i="18"/>
  <c r="CV210" i="18"/>
  <c r="CV211" i="18"/>
  <c r="CV212" i="18"/>
  <c r="CV213" i="18"/>
  <c r="CV214" i="18"/>
  <c r="CV215" i="18"/>
  <c r="CV216" i="18"/>
  <c r="CV217" i="18"/>
  <c r="CV218" i="18"/>
  <c r="CV219" i="18"/>
  <c r="CV220" i="18"/>
  <c r="CV221" i="18"/>
  <c r="CV222" i="18"/>
  <c r="CV223" i="18"/>
  <c r="CV224" i="18"/>
  <c r="CV225" i="18"/>
  <c r="CV226" i="18"/>
  <c r="CV227" i="18"/>
  <c r="CV228" i="18"/>
  <c r="CV229" i="18"/>
  <c r="CV230" i="18"/>
  <c r="CV231" i="18"/>
  <c r="CV232" i="18"/>
  <c r="CV233" i="18"/>
  <c r="CV234" i="18"/>
  <c r="CV235" i="18"/>
  <c r="CV236" i="18"/>
  <c r="CV237" i="18"/>
  <c r="CV238" i="18"/>
  <c r="CV239" i="18"/>
  <c r="CV240" i="18"/>
  <c r="CV241" i="18"/>
  <c r="CV242" i="18"/>
  <c r="CV243" i="18"/>
  <c r="CV244" i="18"/>
  <c r="CV245" i="18"/>
  <c r="CV246" i="18"/>
  <c r="CV247" i="18"/>
  <c r="CV248" i="18"/>
  <c r="CV249" i="18"/>
  <c r="CV250" i="18"/>
  <c r="CV251" i="18"/>
  <c r="CV252" i="18"/>
  <c r="CV253" i="18"/>
  <c r="CV254" i="18"/>
  <c r="CV255" i="18"/>
  <c r="CV256" i="18"/>
  <c r="CV257" i="18"/>
  <c r="CV258" i="18"/>
  <c r="CV259" i="18"/>
  <c r="CV260" i="18"/>
  <c r="CV261" i="18"/>
  <c r="CV262" i="18"/>
  <c r="CV263" i="18"/>
  <c r="CV264" i="18"/>
  <c r="CV265" i="18"/>
  <c r="CV266" i="18"/>
  <c r="CV2" i="18"/>
  <c r="CV1" i="18"/>
  <c r="CU3" i="18"/>
  <c r="CU4" i="18"/>
  <c r="CU5" i="18"/>
  <c r="CU6" i="18"/>
  <c r="CU7" i="18"/>
  <c r="CU8" i="18"/>
  <c r="CU9" i="18"/>
  <c r="CU10" i="18"/>
  <c r="CU11" i="18"/>
  <c r="CU12" i="18"/>
  <c r="CU13" i="18"/>
  <c r="CU14" i="18"/>
  <c r="CU15" i="18"/>
  <c r="CU16" i="18"/>
  <c r="CU17" i="18"/>
  <c r="CU18" i="18"/>
  <c r="CU19" i="18"/>
  <c r="CU20" i="18"/>
  <c r="CU21" i="18"/>
  <c r="CU22" i="18"/>
  <c r="CU23" i="18"/>
  <c r="CU24" i="18"/>
  <c r="CU25" i="18"/>
  <c r="CU26" i="18"/>
  <c r="CU27" i="18"/>
  <c r="CU28" i="18"/>
  <c r="CU29" i="18"/>
  <c r="CU30" i="18"/>
  <c r="CU31" i="18"/>
  <c r="CU32" i="18"/>
  <c r="CU33" i="18"/>
  <c r="CU34" i="18"/>
  <c r="CU35" i="18"/>
  <c r="CU36" i="18"/>
  <c r="CU37" i="18"/>
  <c r="CU38" i="18"/>
  <c r="CU39" i="18"/>
  <c r="CU40" i="18"/>
  <c r="CU41" i="18"/>
  <c r="CU42" i="18"/>
  <c r="CU43" i="18"/>
  <c r="CU44" i="18"/>
  <c r="CU45" i="18"/>
  <c r="CU46" i="18"/>
  <c r="CU47" i="18"/>
  <c r="CU48" i="18"/>
  <c r="CU49" i="18"/>
  <c r="CU50" i="18"/>
  <c r="CU51" i="18"/>
  <c r="CU52" i="18"/>
  <c r="CU53" i="18"/>
  <c r="CU54" i="18"/>
  <c r="CU55" i="18"/>
  <c r="CU56" i="18"/>
  <c r="CU57" i="18"/>
  <c r="CU58" i="18"/>
  <c r="CU59" i="18"/>
  <c r="CU60" i="18"/>
  <c r="CU61" i="18"/>
  <c r="CU62" i="18"/>
  <c r="CU63" i="18"/>
  <c r="CU64" i="18"/>
  <c r="CU65" i="18"/>
  <c r="CU66" i="18"/>
  <c r="CU67" i="18"/>
  <c r="CU68" i="18"/>
  <c r="CU69" i="18"/>
  <c r="CU70" i="18"/>
  <c r="CU71" i="18"/>
  <c r="CU72" i="18"/>
  <c r="CU73" i="18"/>
  <c r="CU74" i="18"/>
  <c r="CU75" i="18"/>
  <c r="CU76" i="18"/>
  <c r="CU77" i="18"/>
  <c r="CU78" i="18"/>
  <c r="CU79" i="18"/>
  <c r="CU80" i="18"/>
  <c r="CU81" i="18"/>
  <c r="CU82" i="18"/>
  <c r="CU83" i="18"/>
  <c r="CU84" i="18"/>
  <c r="CU85" i="18"/>
  <c r="CU86" i="18"/>
  <c r="CU87" i="18"/>
  <c r="CU88" i="18"/>
  <c r="CU89" i="18"/>
  <c r="CU90" i="18"/>
  <c r="CU91" i="18"/>
  <c r="CU92" i="18"/>
  <c r="CU93" i="18"/>
  <c r="CU94" i="18"/>
  <c r="CU95" i="18"/>
  <c r="CU96" i="18"/>
  <c r="CU97" i="18"/>
  <c r="CU98" i="18"/>
  <c r="CU99" i="18"/>
  <c r="CU100" i="18"/>
  <c r="CU101" i="18"/>
  <c r="CU102" i="18"/>
  <c r="CU103" i="18"/>
  <c r="CU104" i="18"/>
  <c r="CU105" i="18"/>
  <c r="CU106" i="18"/>
  <c r="CU107" i="18"/>
  <c r="CU108" i="18"/>
  <c r="CU109" i="18"/>
  <c r="CU110" i="18"/>
  <c r="CU111" i="18"/>
  <c r="CU112" i="18"/>
  <c r="CU113" i="18"/>
  <c r="CU114" i="18"/>
  <c r="CU115" i="18"/>
  <c r="CU116" i="18"/>
  <c r="CU117" i="18"/>
  <c r="CU118" i="18"/>
  <c r="CU119" i="18"/>
  <c r="CU120" i="18"/>
  <c r="CU121" i="18"/>
  <c r="CU122" i="18"/>
  <c r="CU123" i="18"/>
  <c r="CU124" i="18"/>
  <c r="CU125" i="18"/>
  <c r="CU126" i="18"/>
  <c r="CU127" i="18"/>
  <c r="CU128" i="18"/>
  <c r="CU129" i="18"/>
  <c r="CU130" i="18"/>
  <c r="CU131" i="18"/>
  <c r="CU132" i="18"/>
  <c r="CU133" i="18"/>
  <c r="CU134" i="18"/>
  <c r="CU135" i="18"/>
  <c r="CU136" i="18"/>
  <c r="CU137" i="18"/>
  <c r="CU138" i="18"/>
  <c r="CU139" i="18"/>
  <c r="CU140" i="18"/>
  <c r="CU141" i="18"/>
  <c r="CU142" i="18"/>
  <c r="CU143" i="18"/>
  <c r="CU144" i="18"/>
  <c r="CU145" i="18"/>
  <c r="CU146" i="18"/>
  <c r="CU147" i="18"/>
  <c r="CU148" i="18"/>
  <c r="CU149" i="18"/>
  <c r="CU150" i="18"/>
  <c r="CU151" i="18"/>
  <c r="CU152" i="18"/>
  <c r="CU153" i="18"/>
  <c r="CU154" i="18"/>
  <c r="CU155" i="18"/>
  <c r="CU156" i="18"/>
  <c r="CU157" i="18"/>
  <c r="CU158" i="18"/>
  <c r="CU159" i="18"/>
  <c r="CU160" i="18"/>
  <c r="CU161" i="18"/>
  <c r="CU162" i="18"/>
  <c r="CU163" i="18"/>
  <c r="CU164" i="18"/>
  <c r="CU165" i="18"/>
  <c r="CU166" i="18"/>
  <c r="CU167" i="18"/>
  <c r="CU168" i="18"/>
  <c r="CU169" i="18"/>
  <c r="CU170" i="18"/>
  <c r="CU171" i="18"/>
  <c r="CU172" i="18"/>
  <c r="CU173" i="18"/>
  <c r="CU174" i="18"/>
  <c r="CU175" i="18"/>
  <c r="CU176" i="18"/>
  <c r="CU177" i="18"/>
  <c r="CU178" i="18"/>
  <c r="CU179" i="18"/>
  <c r="CU180" i="18"/>
  <c r="CU181" i="18"/>
  <c r="CU182" i="18"/>
  <c r="CU183" i="18"/>
  <c r="CU184" i="18"/>
  <c r="CU185" i="18"/>
  <c r="CU186" i="18"/>
  <c r="CU187" i="18"/>
  <c r="CU188" i="18"/>
  <c r="CU189" i="18"/>
  <c r="CU190" i="18"/>
  <c r="CU191" i="18"/>
  <c r="CU192" i="18"/>
  <c r="CU193" i="18"/>
  <c r="CU194" i="18"/>
  <c r="CU195" i="18"/>
  <c r="CU196" i="18"/>
  <c r="CU197" i="18"/>
  <c r="CU198" i="18"/>
  <c r="CU199" i="18"/>
  <c r="CU200" i="18"/>
  <c r="CU201" i="18"/>
  <c r="CU202" i="18"/>
  <c r="CU203" i="18"/>
  <c r="CU204" i="18"/>
  <c r="CU205" i="18"/>
  <c r="CU206" i="18"/>
  <c r="CU207" i="18"/>
  <c r="CU208" i="18"/>
  <c r="CU209" i="18"/>
  <c r="CU210" i="18"/>
  <c r="CU211" i="18"/>
  <c r="CU212" i="18"/>
  <c r="CU213" i="18"/>
  <c r="CU214" i="18"/>
  <c r="CU215" i="18"/>
  <c r="CU216" i="18"/>
  <c r="CU217" i="18"/>
  <c r="CU218" i="18"/>
  <c r="CU219" i="18"/>
  <c r="CU220" i="18"/>
  <c r="CU221" i="18"/>
  <c r="CU222" i="18"/>
  <c r="CU223" i="18"/>
  <c r="CU224" i="18"/>
  <c r="CU225" i="18"/>
  <c r="CU226" i="18"/>
  <c r="CU227" i="18"/>
  <c r="CU228" i="18"/>
  <c r="CU229" i="18"/>
  <c r="CU230" i="18"/>
  <c r="CU231" i="18"/>
  <c r="CU232" i="18"/>
  <c r="CU233" i="18"/>
  <c r="CU234" i="18"/>
  <c r="CU235" i="18"/>
  <c r="CU236" i="18"/>
  <c r="CU237" i="18"/>
  <c r="CU238" i="18"/>
  <c r="CU239" i="18"/>
  <c r="CU240" i="18"/>
  <c r="CU241" i="18"/>
  <c r="CU242" i="18"/>
  <c r="CU243" i="18"/>
  <c r="CU244" i="18"/>
  <c r="CU245" i="18"/>
  <c r="CU246" i="18"/>
  <c r="CU247" i="18"/>
  <c r="CU248" i="18"/>
  <c r="CU249" i="18"/>
  <c r="CU250" i="18"/>
  <c r="CU251" i="18"/>
  <c r="CU252" i="18"/>
  <c r="CU253" i="18"/>
  <c r="CU254" i="18"/>
  <c r="CU255" i="18"/>
  <c r="CU256" i="18"/>
  <c r="CU257" i="18"/>
  <c r="CU258" i="18"/>
  <c r="CU259" i="18"/>
  <c r="CU260" i="18"/>
  <c r="CU261" i="18"/>
  <c r="CU262" i="18"/>
  <c r="CU263" i="18"/>
  <c r="CU264" i="18"/>
  <c r="CU265" i="18"/>
  <c r="CU266" i="18"/>
  <c r="CU2" i="18"/>
  <c r="CU1" i="18"/>
  <c r="CT3" i="18"/>
  <c r="CT4" i="18"/>
  <c r="CT5" i="18"/>
  <c r="CT6" i="18"/>
  <c r="CT7" i="18"/>
  <c r="CT8" i="18"/>
  <c r="CT9" i="18"/>
  <c r="CT10" i="18"/>
  <c r="CT11" i="18"/>
  <c r="CT12" i="18"/>
  <c r="CT13" i="18"/>
  <c r="CT14" i="18"/>
  <c r="CT15" i="18"/>
  <c r="CT16" i="18"/>
  <c r="CT17" i="18"/>
  <c r="CT18" i="18"/>
  <c r="CT19" i="18"/>
  <c r="CT20" i="18"/>
  <c r="CT21" i="18"/>
  <c r="CT22" i="18"/>
  <c r="CT23" i="18"/>
  <c r="CT24" i="18"/>
  <c r="CT25" i="18"/>
  <c r="CT26" i="18"/>
  <c r="CT27" i="18"/>
  <c r="CT28" i="18"/>
  <c r="CT29" i="18"/>
  <c r="CT30" i="18"/>
  <c r="CT31" i="18"/>
  <c r="CT32" i="18"/>
  <c r="CT33" i="18"/>
  <c r="CT34" i="18"/>
  <c r="CT35" i="18"/>
  <c r="CT36" i="18"/>
  <c r="CT37" i="18"/>
  <c r="CT38" i="18"/>
  <c r="CT39" i="18"/>
  <c r="CT40" i="18"/>
  <c r="CT41" i="18"/>
  <c r="CT42" i="18"/>
  <c r="CT43" i="18"/>
  <c r="CT44" i="18"/>
  <c r="CT45" i="18"/>
  <c r="CT46" i="18"/>
  <c r="CT47" i="18"/>
  <c r="CT48" i="18"/>
  <c r="CT49" i="18"/>
  <c r="CT50" i="18"/>
  <c r="CT51" i="18"/>
  <c r="CT52" i="18"/>
  <c r="CT53" i="18"/>
  <c r="CT54" i="18"/>
  <c r="CT55" i="18"/>
  <c r="CT56" i="18"/>
  <c r="CT57" i="18"/>
  <c r="CT58" i="18"/>
  <c r="CT59" i="18"/>
  <c r="CT60" i="18"/>
  <c r="CT61" i="18"/>
  <c r="CT62" i="18"/>
  <c r="CT63" i="18"/>
  <c r="CT64" i="18"/>
  <c r="CT65" i="18"/>
  <c r="CT66" i="18"/>
  <c r="CT67" i="18"/>
  <c r="CT68" i="18"/>
  <c r="CT69" i="18"/>
  <c r="CT70" i="18"/>
  <c r="CT71" i="18"/>
  <c r="CT72" i="18"/>
  <c r="CT73" i="18"/>
  <c r="CT74" i="18"/>
  <c r="CT75" i="18"/>
  <c r="CT76" i="18"/>
  <c r="CT77" i="18"/>
  <c r="CT78" i="18"/>
  <c r="CT79" i="18"/>
  <c r="CT80" i="18"/>
  <c r="CT81" i="18"/>
  <c r="CT82" i="18"/>
  <c r="CT83" i="18"/>
  <c r="CT84" i="18"/>
  <c r="CT85" i="18"/>
  <c r="CT86" i="18"/>
  <c r="CT87" i="18"/>
  <c r="CT88" i="18"/>
  <c r="CT89" i="18"/>
  <c r="CT90" i="18"/>
  <c r="CT91" i="18"/>
  <c r="CT92" i="18"/>
  <c r="CT93" i="18"/>
  <c r="CT94" i="18"/>
  <c r="CT95" i="18"/>
  <c r="CT96" i="18"/>
  <c r="CT97" i="18"/>
  <c r="CT98" i="18"/>
  <c r="CT99" i="18"/>
  <c r="CT100" i="18"/>
  <c r="CT101" i="18"/>
  <c r="CT102" i="18"/>
  <c r="CT103" i="18"/>
  <c r="CT104" i="18"/>
  <c r="CT105" i="18"/>
  <c r="CT106" i="18"/>
  <c r="CT107" i="18"/>
  <c r="CT108" i="18"/>
  <c r="CT109" i="18"/>
  <c r="CT110" i="18"/>
  <c r="CT111" i="18"/>
  <c r="CT112" i="18"/>
  <c r="CT113" i="18"/>
  <c r="CT114" i="18"/>
  <c r="CT115" i="18"/>
  <c r="CT116" i="18"/>
  <c r="CT117" i="18"/>
  <c r="CT118" i="18"/>
  <c r="CT119" i="18"/>
  <c r="CT120" i="18"/>
  <c r="CT121" i="18"/>
  <c r="CT122" i="18"/>
  <c r="CT123" i="18"/>
  <c r="CT124" i="18"/>
  <c r="CT125" i="18"/>
  <c r="CT126" i="18"/>
  <c r="CT127" i="18"/>
  <c r="CT128" i="18"/>
  <c r="CT129" i="18"/>
  <c r="CT130" i="18"/>
  <c r="CT131" i="18"/>
  <c r="CT132" i="18"/>
  <c r="CT133" i="18"/>
  <c r="CT134" i="18"/>
  <c r="CT135" i="18"/>
  <c r="CT136" i="18"/>
  <c r="CT137" i="18"/>
  <c r="CT138" i="18"/>
  <c r="CT139" i="18"/>
  <c r="CT140" i="18"/>
  <c r="CT141" i="18"/>
  <c r="CT142" i="18"/>
  <c r="CT143" i="18"/>
  <c r="CT144" i="18"/>
  <c r="CT145" i="18"/>
  <c r="CT146" i="18"/>
  <c r="CT147" i="18"/>
  <c r="CT148" i="18"/>
  <c r="CT149" i="18"/>
  <c r="CT150" i="18"/>
  <c r="CT151" i="18"/>
  <c r="CT152" i="18"/>
  <c r="CT153" i="18"/>
  <c r="CT154" i="18"/>
  <c r="CT155" i="18"/>
  <c r="CT156" i="18"/>
  <c r="CT157" i="18"/>
  <c r="CT158" i="18"/>
  <c r="CT159" i="18"/>
  <c r="CT160" i="18"/>
  <c r="CT161" i="18"/>
  <c r="CT162" i="18"/>
  <c r="CT163" i="18"/>
  <c r="CT164" i="18"/>
  <c r="CT165" i="18"/>
  <c r="CT166" i="18"/>
  <c r="CT167" i="18"/>
  <c r="CT168" i="18"/>
  <c r="CT169" i="18"/>
  <c r="CT170" i="18"/>
  <c r="CT171" i="18"/>
  <c r="CT172" i="18"/>
  <c r="CT173" i="18"/>
  <c r="CT174" i="18"/>
  <c r="CT175" i="18"/>
  <c r="CT176" i="18"/>
  <c r="CT177" i="18"/>
  <c r="CT178" i="18"/>
  <c r="CT179" i="18"/>
  <c r="CT180" i="18"/>
  <c r="CT181" i="18"/>
  <c r="CT182" i="18"/>
  <c r="CT183" i="18"/>
  <c r="CT184" i="18"/>
  <c r="CT185" i="18"/>
  <c r="CT186" i="18"/>
  <c r="CT187" i="18"/>
  <c r="CT188" i="18"/>
  <c r="CT189" i="18"/>
  <c r="CT190" i="18"/>
  <c r="CT191" i="18"/>
  <c r="CT192" i="18"/>
  <c r="CT193" i="18"/>
  <c r="CT194" i="18"/>
  <c r="CT195" i="18"/>
  <c r="CT196" i="18"/>
  <c r="CT197" i="18"/>
  <c r="CT198" i="18"/>
  <c r="CT199" i="18"/>
  <c r="CT200" i="18"/>
  <c r="CT201" i="18"/>
  <c r="CT202" i="18"/>
  <c r="CT203" i="18"/>
  <c r="CT204" i="18"/>
  <c r="CT205" i="18"/>
  <c r="CT206" i="18"/>
  <c r="CT207" i="18"/>
  <c r="CT208" i="18"/>
  <c r="CT209" i="18"/>
  <c r="CT210" i="18"/>
  <c r="CT211" i="18"/>
  <c r="CT212" i="18"/>
  <c r="CT213" i="18"/>
  <c r="CT214" i="18"/>
  <c r="CT215" i="18"/>
  <c r="CT216" i="18"/>
  <c r="CT217" i="18"/>
  <c r="CT218" i="18"/>
  <c r="CT219" i="18"/>
  <c r="CT220" i="18"/>
  <c r="CT221" i="18"/>
  <c r="CT222" i="18"/>
  <c r="CT223" i="18"/>
  <c r="CT224" i="18"/>
  <c r="CT225" i="18"/>
  <c r="CT226" i="18"/>
  <c r="CT227" i="18"/>
  <c r="CT228" i="18"/>
  <c r="CT229" i="18"/>
  <c r="CT230" i="18"/>
  <c r="CT231" i="18"/>
  <c r="CT232" i="18"/>
  <c r="CT233" i="18"/>
  <c r="CT234" i="18"/>
  <c r="CT235" i="18"/>
  <c r="CT236" i="18"/>
  <c r="CT237" i="18"/>
  <c r="CT238" i="18"/>
  <c r="CT239" i="18"/>
  <c r="CT240" i="18"/>
  <c r="CT241" i="18"/>
  <c r="CT242" i="18"/>
  <c r="CT243" i="18"/>
  <c r="CT244" i="18"/>
  <c r="CT245" i="18"/>
  <c r="CT246" i="18"/>
  <c r="CT247" i="18"/>
  <c r="CT248" i="18"/>
  <c r="CT249" i="18"/>
  <c r="CT250" i="18"/>
  <c r="CT251" i="18"/>
  <c r="CT252" i="18"/>
  <c r="CT253" i="18"/>
  <c r="CT254" i="18"/>
  <c r="CT255" i="18"/>
  <c r="CT256" i="18"/>
  <c r="CT257" i="18"/>
  <c r="CT258" i="18"/>
  <c r="CT259" i="18"/>
  <c r="CT260" i="18"/>
  <c r="CT261" i="18"/>
  <c r="CT262" i="18"/>
  <c r="CT263" i="18"/>
  <c r="CT264" i="18"/>
  <c r="CT265" i="18"/>
  <c r="CT266" i="18"/>
  <c r="CT1" i="18"/>
  <c r="CT2" i="18"/>
  <c r="CS1" i="18"/>
  <c r="CS3" i="18"/>
  <c r="CS4" i="18"/>
  <c r="CS5" i="18"/>
  <c r="CS6" i="18"/>
  <c r="CS7" i="18"/>
  <c r="CS8" i="18"/>
  <c r="CS9" i="18"/>
  <c r="CS10" i="18"/>
  <c r="CS11" i="18"/>
  <c r="CS12" i="18"/>
  <c r="CS13" i="18"/>
  <c r="CS14" i="18"/>
  <c r="CS15" i="18"/>
  <c r="CS16" i="18"/>
  <c r="CS17" i="18"/>
  <c r="CS18" i="18"/>
  <c r="CS19" i="18"/>
  <c r="CS20" i="18"/>
  <c r="CS21" i="18"/>
  <c r="CS22" i="18"/>
  <c r="CS23" i="18"/>
  <c r="CS24" i="18"/>
  <c r="CS25" i="18"/>
  <c r="CS26" i="18"/>
  <c r="CS27" i="18"/>
  <c r="CS28" i="18"/>
  <c r="CS29" i="18"/>
  <c r="CS30" i="18"/>
  <c r="CS31" i="18"/>
  <c r="CS32" i="18"/>
  <c r="CS33" i="18"/>
  <c r="CS34" i="18"/>
  <c r="CS35" i="18"/>
  <c r="CS36" i="18"/>
  <c r="CS37" i="18"/>
  <c r="CS38" i="18"/>
  <c r="CS39" i="18"/>
  <c r="CS40" i="18"/>
  <c r="CS41" i="18"/>
  <c r="CS42" i="18"/>
  <c r="CS43" i="18"/>
  <c r="CS44" i="18"/>
  <c r="CS45" i="18"/>
  <c r="CS46" i="18"/>
  <c r="CS47" i="18"/>
  <c r="CS48" i="18"/>
  <c r="CS49" i="18"/>
  <c r="CS50" i="18"/>
  <c r="CS51" i="18"/>
  <c r="CS52" i="18"/>
  <c r="CS53" i="18"/>
  <c r="CS54" i="18"/>
  <c r="CS55" i="18"/>
  <c r="CS56" i="18"/>
  <c r="CS57" i="18"/>
  <c r="CS58" i="18"/>
  <c r="CS59" i="18"/>
  <c r="CS60" i="18"/>
  <c r="CS61" i="18"/>
  <c r="CS62" i="18"/>
  <c r="CS63" i="18"/>
  <c r="CS64" i="18"/>
  <c r="CS65" i="18"/>
  <c r="CS66" i="18"/>
  <c r="CS67" i="18"/>
  <c r="CS68" i="18"/>
  <c r="CS69" i="18"/>
  <c r="CS70" i="18"/>
  <c r="CS71" i="18"/>
  <c r="CS72" i="18"/>
  <c r="CS73" i="18"/>
  <c r="CS74" i="18"/>
  <c r="CS75" i="18"/>
  <c r="CS76" i="18"/>
  <c r="CS77" i="18"/>
  <c r="CS78" i="18"/>
  <c r="CS79" i="18"/>
  <c r="CS80" i="18"/>
  <c r="CS81" i="18"/>
  <c r="CS82" i="18"/>
  <c r="CS83" i="18"/>
  <c r="CS84" i="18"/>
  <c r="CS85" i="18"/>
  <c r="CS86" i="18"/>
  <c r="CS87" i="18"/>
  <c r="CS88" i="18"/>
  <c r="CS89" i="18"/>
  <c r="CS90" i="18"/>
  <c r="CS91" i="18"/>
  <c r="CS92" i="18"/>
  <c r="CS93" i="18"/>
  <c r="CS94" i="18"/>
  <c r="CS95" i="18"/>
  <c r="CS96" i="18"/>
  <c r="CS97" i="18"/>
  <c r="CS98" i="18"/>
  <c r="CS99" i="18"/>
  <c r="CS100" i="18"/>
  <c r="CS101" i="18"/>
  <c r="CS102" i="18"/>
  <c r="CS103" i="18"/>
  <c r="CS104" i="18"/>
  <c r="CS105" i="18"/>
  <c r="CS106" i="18"/>
  <c r="CS107" i="18"/>
  <c r="CS108" i="18"/>
  <c r="CS109" i="18"/>
  <c r="CS110" i="18"/>
  <c r="CS111" i="18"/>
  <c r="CS112" i="18"/>
  <c r="CS113" i="18"/>
  <c r="CS114" i="18"/>
  <c r="CS115" i="18"/>
  <c r="CS116" i="18"/>
  <c r="CS117" i="18"/>
  <c r="CS118" i="18"/>
  <c r="CS119" i="18"/>
  <c r="CS120" i="18"/>
  <c r="CS121" i="18"/>
  <c r="CS122" i="18"/>
  <c r="CS123" i="18"/>
  <c r="CS124" i="18"/>
  <c r="CS125" i="18"/>
  <c r="CS126" i="18"/>
  <c r="CS127" i="18"/>
  <c r="CS128" i="18"/>
  <c r="CS129" i="18"/>
  <c r="CS130" i="18"/>
  <c r="CS131" i="18"/>
  <c r="CS132" i="18"/>
  <c r="CS133" i="18"/>
  <c r="CS134" i="18"/>
  <c r="CS135" i="18"/>
  <c r="CS136" i="18"/>
  <c r="CS137" i="18"/>
  <c r="CS138" i="18"/>
  <c r="CS139" i="18"/>
  <c r="CS140" i="18"/>
  <c r="CS141" i="18"/>
  <c r="CS142" i="18"/>
  <c r="CS143" i="18"/>
  <c r="CS144" i="18"/>
  <c r="CS145" i="18"/>
  <c r="CS146" i="18"/>
  <c r="CS147" i="18"/>
  <c r="CS148" i="18"/>
  <c r="CS149" i="18"/>
  <c r="CS150" i="18"/>
  <c r="CS151" i="18"/>
  <c r="CS152" i="18"/>
  <c r="CS153" i="18"/>
  <c r="CS154" i="18"/>
  <c r="CS155" i="18"/>
  <c r="CS156" i="18"/>
  <c r="CS157" i="18"/>
  <c r="CS158" i="18"/>
  <c r="CS159" i="18"/>
  <c r="CS160" i="18"/>
  <c r="CS161" i="18"/>
  <c r="CS162" i="18"/>
  <c r="CS163" i="18"/>
  <c r="CS164" i="18"/>
  <c r="CS165" i="18"/>
  <c r="CS166" i="18"/>
  <c r="CS167" i="18"/>
  <c r="CS168" i="18"/>
  <c r="CS169" i="18"/>
  <c r="CS170" i="18"/>
  <c r="CS171" i="18"/>
  <c r="CS172" i="18"/>
  <c r="CS173" i="18"/>
  <c r="CS174" i="18"/>
  <c r="CS175" i="18"/>
  <c r="CS176" i="18"/>
  <c r="CS177" i="18"/>
  <c r="CS178" i="18"/>
  <c r="CS179" i="18"/>
  <c r="CS180" i="18"/>
  <c r="CS181" i="18"/>
  <c r="CS182" i="18"/>
  <c r="CS183" i="18"/>
  <c r="CS184" i="18"/>
  <c r="CS185" i="18"/>
  <c r="CS186" i="18"/>
  <c r="CS187" i="18"/>
  <c r="CS188" i="18"/>
  <c r="CS189" i="18"/>
  <c r="CS190" i="18"/>
  <c r="CS191" i="18"/>
  <c r="CS192" i="18"/>
  <c r="CS193" i="18"/>
  <c r="CS194" i="18"/>
  <c r="CS195" i="18"/>
  <c r="CS196" i="18"/>
  <c r="CS197" i="18"/>
  <c r="CS198" i="18"/>
  <c r="CS199" i="18"/>
  <c r="CS200" i="18"/>
  <c r="CS201" i="18"/>
  <c r="CS202" i="18"/>
  <c r="CS203" i="18"/>
  <c r="CS204" i="18"/>
  <c r="CS205" i="18"/>
  <c r="CS206" i="18"/>
  <c r="CS207" i="18"/>
  <c r="CS208" i="18"/>
  <c r="CS209" i="18"/>
  <c r="CS210" i="18"/>
  <c r="CS211" i="18"/>
  <c r="CS212" i="18"/>
  <c r="CS213" i="18"/>
  <c r="CS214" i="18"/>
  <c r="CS215" i="18"/>
  <c r="CS216" i="18"/>
  <c r="CS217" i="18"/>
  <c r="CS218" i="18"/>
  <c r="CS219" i="18"/>
  <c r="CS220" i="18"/>
  <c r="CS221" i="18"/>
  <c r="CS222" i="18"/>
  <c r="CS223" i="18"/>
  <c r="CS224" i="18"/>
  <c r="CS225" i="18"/>
  <c r="CS226" i="18"/>
  <c r="CS227" i="18"/>
  <c r="CS228" i="18"/>
  <c r="CS229" i="18"/>
  <c r="CS230" i="18"/>
  <c r="CS231" i="18"/>
  <c r="CS232" i="18"/>
  <c r="CS233" i="18"/>
  <c r="CS234" i="18"/>
  <c r="CS235" i="18"/>
  <c r="CS236" i="18"/>
  <c r="CS237" i="18"/>
  <c r="CS238" i="18"/>
  <c r="CS239" i="18"/>
  <c r="CS240" i="18"/>
  <c r="CS241" i="18"/>
  <c r="CS242" i="18"/>
  <c r="CS243" i="18"/>
  <c r="CS244" i="18"/>
  <c r="CS245" i="18"/>
  <c r="CS246" i="18"/>
  <c r="CS247" i="18"/>
  <c r="CS248" i="18"/>
  <c r="CS249" i="18"/>
  <c r="CS250" i="18"/>
  <c r="CS251" i="18"/>
  <c r="CS252" i="18"/>
  <c r="CS253" i="18"/>
  <c r="CS254" i="18"/>
  <c r="CS255" i="18"/>
  <c r="CS256" i="18"/>
  <c r="CS257" i="18"/>
  <c r="CS258" i="18"/>
  <c r="CS259" i="18"/>
  <c r="CS260" i="18"/>
  <c r="CS261" i="18"/>
  <c r="CS262" i="18"/>
  <c r="CS263" i="18"/>
  <c r="CS264" i="18"/>
  <c r="CS265" i="18"/>
  <c r="CS266" i="18"/>
  <c r="CS2" i="18"/>
  <c r="E86" i="100"/>
  <c r="E85" i="100"/>
  <c r="CR3" i="18"/>
  <c r="CR4" i="18"/>
  <c r="CR5" i="18"/>
  <c r="CR6" i="18"/>
  <c r="CR7" i="18"/>
  <c r="CR8" i="18"/>
  <c r="CR9" i="18"/>
  <c r="CR10" i="18"/>
  <c r="CR11" i="18"/>
  <c r="CR12" i="18"/>
  <c r="CR13" i="18"/>
  <c r="CR14" i="18"/>
  <c r="CR15" i="18"/>
  <c r="CR16" i="18"/>
  <c r="CR17" i="18"/>
  <c r="CR18" i="18"/>
  <c r="CR19" i="18"/>
  <c r="CR20" i="18"/>
  <c r="CR21" i="18"/>
  <c r="CR22" i="18"/>
  <c r="CR23" i="18"/>
  <c r="CR24" i="18"/>
  <c r="CR25" i="18"/>
  <c r="CR26" i="18"/>
  <c r="CR27" i="18"/>
  <c r="CR28" i="18"/>
  <c r="CR29" i="18"/>
  <c r="CR30" i="18"/>
  <c r="CR31" i="18"/>
  <c r="CR32" i="18"/>
  <c r="CR33" i="18"/>
  <c r="CR34" i="18"/>
  <c r="CR35" i="18"/>
  <c r="CR36" i="18"/>
  <c r="CR37" i="18"/>
  <c r="CR38" i="18"/>
  <c r="CR39" i="18"/>
  <c r="CR40" i="18"/>
  <c r="CR41" i="18"/>
  <c r="CR42" i="18"/>
  <c r="CR43" i="18"/>
  <c r="CR44" i="18"/>
  <c r="CR45" i="18"/>
  <c r="CR46" i="18"/>
  <c r="CR47" i="18"/>
  <c r="CR48" i="18"/>
  <c r="CR49" i="18"/>
  <c r="CR50" i="18"/>
  <c r="CR51" i="18"/>
  <c r="CR52" i="18"/>
  <c r="CR53" i="18"/>
  <c r="CR54" i="18"/>
  <c r="CR55" i="18"/>
  <c r="CR56" i="18"/>
  <c r="CR57" i="18"/>
  <c r="CR58" i="18"/>
  <c r="CR59" i="18"/>
  <c r="CR60" i="18"/>
  <c r="CR61" i="18"/>
  <c r="CR62" i="18"/>
  <c r="CR63" i="18"/>
  <c r="CR64" i="18"/>
  <c r="CR65" i="18"/>
  <c r="CR66" i="18"/>
  <c r="CR67" i="18"/>
  <c r="CR68" i="18"/>
  <c r="CR69" i="18"/>
  <c r="CR70" i="18"/>
  <c r="CR71" i="18"/>
  <c r="CR72" i="18"/>
  <c r="CR73" i="18"/>
  <c r="CR74" i="18"/>
  <c r="CR75" i="18"/>
  <c r="CR76" i="18"/>
  <c r="CR77" i="18"/>
  <c r="CR78" i="18"/>
  <c r="CR79" i="18"/>
  <c r="CR80" i="18"/>
  <c r="CR81" i="18"/>
  <c r="CR82" i="18"/>
  <c r="CR83" i="18"/>
  <c r="CR84" i="18"/>
  <c r="CR85" i="18"/>
  <c r="CR86" i="18"/>
  <c r="CR87" i="18"/>
  <c r="CR88" i="18"/>
  <c r="CR89" i="18"/>
  <c r="CR90" i="18"/>
  <c r="CR91" i="18"/>
  <c r="CR92" i="18"/>
  <c r="CR93" i="18"/>
  <c r="CR94" i="18"/>
  <c r="CR95" i="18"/>
  <c r="CR96" i="18"/>
  <c r="CR97" i="18"/>
  <c r="CR98" i="18"/>
  <c r="CR99" i="18"/>
  <c r="CR100" i="18"/>
  <c r="CR101" i="18"/>
  <c r="CR102" i="18"/>
  <c r="CR103" i="18"/>
  <c r="CR104" i="18"/>
  <c r="CR105" i="18"/>
  <c r="CR106" i="18"/>
  <c r="CR107" i="18"/>
  <c r="CR108" i="18"/>
  <c r="CR109" i="18"/>
  <c r="CR110" i="18"/>
  <c r="CR111" i="18"/>
  <c r="CR112" i="18"/>
  <c r="CR113" i="18"/>
  <c r="CR114" i="18"/>
  <c r="CR115" i="18"/>
  <c r="CR116" i="18"/>
  <c r="CR117" i="18"/>
  <c r="CR118" i="18"/>
  <c r="CR119" i="18"/>
  <c r="CR120" i="18"/>
  <c r="CR121" i="18"/>
  <c r="CR122" i="18"/>
  <c r="CR123" i="18"/>
  <c r="CR124" i="18"/>
  <c r="CR125" i="18"/>
  <c r="CR126" i="18"/>
  <c r="CR127" i="18"/>
  <c r="CR128" i="18"/>
  <c r="CR129" i="18"/>
  <c r="CR130" i="18"/>
  <c r="CR131" i="18"/>
  <c r="CR132" i="18"/>
  <c r="CR133" i="18"/>
  <c r="CR134" i="18"/>
  <c r="CR135" i="18"/>
  <c r="CR136" i="18"/>
  <c r="CR137" i="18"/>
  <c r="CR138" i="18"/>
  <c r="CR139" i="18"/>
  <c r="CR140" i="18"/>
  <c r="CR141" i="18"/>
  <c r="CR142" i="18"/>
  <c r="CR143" i="18"/>
  <c r="CR144" i="18"/>
  <c r="CR145" i="18"/>
  <c r="CR146" i="18"/>
  <c r="CR147" i="18"/>
  <c r="CR148" i="18"/>
  <c r="CR149" i="18"/>
  <c r="CR150" i="18"/>
  <c r="CR151" i="18"/>
  <c r="CR152" i="18"/>
  <c r="CR153" i="18"/>
  <c r="CR154" i="18"/>
  <c r="CR155" i="18"/>
  <c r="CR156" i="18"/>
  <c r="CR157" i="18"/>
  <c r="CR158" i="18"/>
  <c r="CR159" i="18"/>
  <c r="CR160" i="18"/>
  <c r="CR161" i="18"/>
  <c r="CR162" i="18"/>
  <c r="CR163" i="18"/>
  <c r="CR164" i="18"/>
  <c r="CR165" i="18"/>
  <c r="CR166" i="18"/>
  <c r="CR167" i="18"/>
  <c r="CR168" i="18"/>
  <c r="CR169" i="18"/>
  <c r="CR170" i="18"/>
  <c r="CR171" i="18"/>
  <c r="CR172" i="18"/>
  <c r="CR173" i="18"/>
  <c r="CR174" i="18"/>
  <c r="CR175" i="18"/>
  <c r="CR176" i="18"/>
  <c r="CR177" i="18"/>
  <c r="CR178" i="18"/>
  <c r="CR179" i="18"/>
  <c r="CR180" i="18"/>
  <c r="CR181" i="18"/>
  <c r="CR182" i="18"/>
  <c r="CR183" i="18"/>
  <c r="CR184" i="18"/>
  <c r="CR185" i="18"/>
  <c r="CR186" i="18"/>
  <c r="CR187" i="18"/>
  <c r="CR188" i="18"/>
  <c r="CR189" i="18"/>
  <c r="CR190" i="18"/>
  <c r="CR191" i="18"/>
  <c r="CR192" i="18"/>
  <c r="CR193" i="18"/>
  <c r="CR194" i="18"/>
  <c r="CR195" i="18"/>
  <c r="CR196" i="18"/>
  <c r="CR197" i="18"/>
  <c r="CR198" i="18"/>
  <c r="CR199" i="18"/>
  <c r="CR200" i="18"/>
  <c r="CR201" i="18"/>
  <c r="CR202" i="18"/>
  <c r="CR203" i="18"/>
  <c r="CR204" i="18"/>
  <c r="CR205" i="18"/>
  <c r="CR206" i="18"/>
  <c r="CR207" i="18"/>
  <c r="CR208" i="18"/>
  <c r="CR209" i="18"/>
  <c r="CR210" i="18"/>
  <c r="CR211" i="18"/>
  <c r="CR212" i="18"/>
  <c r="CR213" i="18"/>
  <c r="CR214" i="18"/>
  <c r="CR215" i="18"/>
  <c r="CR216" i="18"/>
  <c r="CR217" i="18"/>
  <c r="CR218" i="18"/>
  <c r="CR219" i="18"/>
  <c r="CR220" i="18"/>
  <c r="CR221" i="18"/>
  <c r="CR222" i="18"/>
  <c r="CR223" i="18"/>
  <c r="CR224" i="18"/>
  <c r="CR225" i="18"/>
  <c r="CR226" i="18"/>
  <c r="CR227" i="18"/>
  <c r="CR228" i="18"/>
  <c r="CR229" i="18"/>
  <c r="CR230" i="18"/>
  <c r="CR231" i="18"/>
  <c r="CR232" i="18"/>
  <c r="CR233" i="18"/>
  <c r="CR234" i="18"/>
  <c r="CR235" i="18"/>
  <c r="CR236" i="18"/>
  <c r="CR237" i="18"/>
  <c r="CR238" i="18"/>
  <c r="CR239" i="18"/>
  <c r="CR240" i="18"/>
  <c r="CR241" i="18"/>
  <c r="CR242" i="18"/>
  <c r="CR243" i="18"/>
  <c r="CR244" i="18"/>
  <c r="CR245" i="18"/>
  <c r="CR246" i="18"/>
  <c r="CR247" i="18"/>
  <c r="CR248" i="18"/>
  <c r="CR249" i="18"/>
  <c r="CR250" i="18"/>
  <c r="CR251" i="18"/>
  <c r="CR252" i="18"/>
  <c r="CR253" i="18"/>
  <c r="CR254" i="18"/>
  <c r="CR255" i="18"/>
  <c r="CR256" i="18"/>
  <c r="CR257" i="18"/>
  <c r="CR258" i="18"/>
  <c r="CR259" i="18"/>
  <c r="CR260" i="18"/>
  <c r="CR261" i="18"/>
  <c r="CR262" i="18"/>
  <c r="CR263" i="18"/>
  <c r="CR264" i="18"/>
  <c r="CR265" i="18"/>
  <c r="CR266" i="18"/>
  <c r="CR2" i="18"/>
  <c r="CR1" i="18"/>
  <c r="CQ3" i="18"/>
  <c r="CQ4" i="18"/>
  <c r="CQ5" i="18"/>
  <c r="CQ6" i="18"/>
  <c r="CQ7" i="18"/>
  <c r="CQ8" i="18"/>
  <c r="CQ9" i="18"/>
  <c r="CQ10" i="18"/>
  <c r="CQ11" i="18"/>
  <c r="CQ12" i="18"/>
  <c r="CQ13" i="18"/>
  <c r="CQ14" i="18"/>
  <c r="CQ15" i="18"/>
  <c r="CQ16" i="18"/>
  <c r="CQ17" i="18"/>
  <c r="CQ18" i="18"/>
  <c r="CQ19" i="18"/>
  <c r="CQ20" i="18"/>
  <c r="CQ21" i="18"/>
  <c r="CQ22" i="18"/>
  <c r="CQ23" i="18"/>
  <c r="CQ24" i="18"/>
  <c r="CQ25" i="18"/>
  <c r="CQ26" i="18"/>
  <c r="CQ27" i="18"/>
  <c r="CQ28" i="18"/>
  <c r="CQ29" i="18"/>
  <c r="CQ30" i="18"/>
  <c r="CQ31" i="18"/>
  <c r="CQ32" i="18"/>
  <c r="CQ33" i="18"/>
  <c r="CQ34" i="18"/>
  <c r="CQ35" i="18"/>
  <c r="CQ36" i="18"/>
  <c r="CQ37" i="18"/>
  <c r="CQ38" i="18"/>
  <c r="CQ39" i="18"/>
  <c r="CQ40" i="18"/>
  <c r="CQ41" i="18"/>
  <c r="CQ42" i="18"/>
  <c r="CQ43" i="18"/>
  <c r="CQ44" i="18"/>
  <c r="CQ45" i="18"/>
  <c r="CQ46" i="18"/>
  <c r="CQ47" i="18"/>
  <c r="CQ48" i="18"/>
  <c r="CQ49" i="18"/>
  <c r="CQ50" i="18"/>
  <c r="CQ51" i="18"/>
  <c r="CQ52" i="18"/>
  <c r="CQ53" i="18"/>
  <c r="CQ54" i="18"/>
  <c r="CQ55" i="18"/>
  <c r="CQ56" i="18"/>
  <c r="CQ57" i="18"/>
  <c r="CQ58" i="18"/>
  <c r="CQ59" i="18"/>
  <c r="CQ60" i="18"/>
  <c r="CQ61" i="18"/>
  <c r="CQ62" i="18"/>
  <c r="CQ63" i="18"/>
  <c r="CQ64" i="18"/>
  <c r="CQ65" i="18"/>
  <c r="CQ66" i="18"/>
  <c r="CQ67" i="18"/>
  <c r="CQ68" i="18"/>
  <c r="CQ69" i="18"/>
  <c r="CQ70" i="18"/>
  <c r="CQ71" i="18"/>
  <c r="CQ72" i="18"/>
  <c r="CQ73" i="18"/>
  <c r="CQ74" i="18"/>
  <c r="CQ75" i="18"/>
  <c r="CQ76" i="18"/>
  <c r="CQ77" i="18"/>
  <c r="CQ78" i="18"/>
  <c r="CQ79" i="18"/>
  <c r="CQ80" i="18"/>
  <c r="CQ81" i="18"/>
  <c r="CQ82" i="18"/>
  <c r="CQ83" i="18"/>
  <c r="CQ84" i="18"/>
  <c r="CQ85" i="18"/>
  <c r="CQ86" i="18"/>
  <c r="CQ87" i="18"/>
  <c r="CQ88" i="18"/>
  <c r="CQ89" i="18"/>
  <c r="CQ90" i="18"/>
  <c r="CQ91" i="18"/>
  <c r="CQ92" i="18"/>
  <c r="CQ93" i="18"/>
  <c r="CQ94" i="18"/>
  <c r="CQ95" i="18"/>
  <c r="CQ96" i="18"/>
  <c r="CQ97" i="18"/>
  <c r="CQ98" i="18"/>
  <c r="CQ99" i="18"/>
  <c r="CQ100" i="18"/>
  <c r="CQ101" i="18"/>
  <c r="CQ102" i="18"/>
  <c r="CQ103" i="18"/>
  <c r="CQ104" i="18"/>
  <c r="CQ105" i="18"/>
  <c r="CQ106" i="18"/>
  <c r="CQ107" i="18"/>
  <c r="CQ108" i="18"/>
  <c r="CQ109" i="18"/>
  <c r="CQ110" i="18"/>
  <c r="CQ111" i="18"/>
  <c r="CQ112" i="18"/>
  <c r="CQ113" i="18"/>
  <c r="CQ114" i="18"/>
  <c r="CQ115" i="18"/>
  <c r="CQ116" i="18"/>
  <c r="CQ117" i="18"/>
  <c r="CQ118" i="18"/>
  <c r="CQ119" i="18"/>
  <c r="CQ120" i="18"/>
  <c r="CQ121" i="18"/>
  <c r="CQ122" i="18"/>
  <c r="CQ123" i="18"/>
  <c r="CQ124" i="18"/>
  <c r="CQ125" i="18"/>
  <c r="CQ126" i="18"/>
  <c r="CQ127" i="18"/>
  <c r="CQ128" i="18"/>
  <c r="CQ129" i="18"/>
  <c r="CQ130" i="18"/>
  <c r="CQ131" i="18"/>
  <c r="CQ132" i="18"/>
  <c r="CQ133" i="18"/>
  <c r="CQ134" i="18"/>
  <c r="CQ135" i="18"/>
  <c r="CQ136" i="18"/>
  <c r="CQ137" i="18"/>
  <c r="CQ138" i="18"/>
  <c r="CQ139" i="18"/>
  <c r="CQ140" i="18"/>
  <c r="CQ141" i="18"/>
  <c r="CQ142" i="18"/>
  <c r="CQ143" i="18"/>
  <c r="CQ144" i="18"/>
  <c r="CQ145" i="18"/>
  <c r="CQ146" i="18"/>
  <c r="CQ147" i="18"/>
  <c r="CQ148" i="18"/>
  <c r="CQ149" i="18"/>
  <c r="CQ150" i="18"/>
  <c r="CQ151" i="18"/>
  <c r="CQ152" i="18"/>
  <c r="CQ153" i="18"/>
  <c r="CQ154" i="18"/>
  <c r="CQ155" i="18"/>
  <c r="CQ156" i="18"/>
  <c r="CQ157" i="18"/>
  <c r="CQ158" i="18"/>
  <c r="CQ159" i="18"/>
  <c r="CQ160" i="18"/>
  <c r="CQ161" i="18"/>
  <c r="CQ162" i="18"/>
  <c r="CQ163" i="18"/>
  <c r="CQ164" i="18"/>
  <c r="CQ165" i="18"/>
  <c r="CQ166" i="18"/>
  <c r="CQ167" i="18"/>
  <c r="CQ168" i="18"/>
  <c r="CQ169" i="18"/>
  <c r="CQ170" i="18"/>
  <c r="CQ171" i="18"/>
  <c r="CQ172" i="18"/>
  <c r="CQ173" i="18"/>
  <c r="CQ174" i="18"/>
  <c r="CQ175" i="18"/>
  <c r="CQ176" i="18"/>
  <c r="CQ177" i="18"/>
  <c r="CQ178" i="18"/>
  <c r="CQ179" i="18"/>
  <c r="CQ180" i="18"/>
  <c r="CQ181" i="18"/>
  <c r="CQ182" i="18"/>
  <c r="CQ183" i="18"/>
  <c r="CQ184" i="18"/>
  <c r="CQ185" i="18"/>
  <c r="CQ186" i="18"/>
  <c r="CQ187" i="18"/>
  <c r="CQ188" i="18"/>
  <c r="CQ189" i="18"/>
  <c r="CQ190" i="18"/>
  <c r="CQ191" i="18"/>
  <c r="CQ192" i="18"/>
  <c r="CQ193" i="18"/>
  <c r="CQ194" i="18"/>
  <c r="CQ195" i="18"/>
  <c r="CQ196" i="18"/>
  <c r="CQ197" i="18"/>
  <c r="CQ198" i="18"/>
  <c r="CQ199" i="18"/>
  <c r="CQ200" i="18"/>
  <c r="CQ201" i="18"/>
  <c r="CQ202" i="18"/>
  <c r="CQ203" i="18"/>
  <c r="CQ204" i="18"/>
  <c r="CQ205" i="18"/>
  <c r="CQ206" i="18"/>
  <c r="CQ207" i="18"/>
  <c r="CQ208" i="18"/>
  <c r="CQ209" i="18"/>
  <c r="CQ210" i="18"/>
  <c r="CQ211" i="18"/>
  <c r="CQ212" i="18"/>
  <c r="CQ213" i="18"/>
  <c r="CQ214" i="18"/>
  <c r="CQ215" i="18"/>
  <c r="CQ216" i="18"/>
  <c r="CQ217" i="18"/>
  <c r="CQ218" i="18"/>
  <c r="CQ219" i="18"/>
  <c r="CQ220" i="18"/>
  <c r="CQ221" i="18"/>
  <c r="CQ222" i="18"/>
  <c r="CQ223" i="18"/>
  <c r="CQ224" i="18"/>
  <c r="CQ225" i="18"/>
  <c r="CQ226" i="18"/>
  <c r="CQ227" i="18"/>
  <c r="CQ228" i="18"/>
  <c r="CQ229" i="18"/>
  <c r="CQ230" i="18"/>
  <c r="CQ231" i="18"/>
  <c r="CQ232" i="18"/>
  <c r="CQ233" i="18"/>
  <c r="CQ234" i="18"/>
  <c r="CQ235" i="18"/>
  <c r="CQ236" i="18"/>
  <c r="CQ237" i="18"/>
  <c r="CQ238" i="18"/>
  <c r="CQ239" i="18"/>
  <c r="CQ240" i="18"/>
  <c r="CQ241" i="18"/>
  <c r="CQ242" i="18"/>
  <c r="CQ243" i="18"/>
  <c r="CQ244" i="18"/>
  <c r="CQ245" i="18"/>
  <c r="CQ246" i="18"/>
  <c r="CQ247" i="18"/>
  <c r="CQ248" i="18"/>
  <c r="CQ249" i="18"/>
  <c r="CQ250" i="18"/>
  <c r="CQ251" i="18"/>
  <c r="CQ252" i="18"/>
  <c r="CQ253" i="18"/>
  <c r="CQ254" i="18"/>
  <c r="CQ255" i="18"/>
  <c r="CQ256" i="18"/>
  <c r="CQ257" i="18"/>
  <c r="CQ258" i="18"/>
  <c r="CQ259" i="18"/>
  <c r="CQ260" i="18"/>
  <c r="CQ261" i="18"/>
  <c r="CQ262" i="18"/>
  <c r="CQ263" i="18"/>
  <c r="CQ264" i="18"/>
  <c r="CQ265" i="18"/>
  <c r="CQ266" i="18"/>
  <c r="CQ2" i="18"/>
  <c r="CQ1" i="18"/>
  <c r="CO3" i="18"/>
  <c r="CO4" i="18"/>
  <c r="CO5" i="18"/>
  <c r="CO6" i="18"/>
  <c r="CO7" i="18"/>
  <c r="CO8" i="18"/>
  <c r="CO9" i="18"/>
  <c r="CO10" i="18"/>
  <c r="CO11" i="18"/>
  <c r="CO12" i="18"/>
  <c r="CO13" i="18"/>
  <c r="CO14" i="18"/>
  <c r="CO15" i="18"/>
  <c r="CO16" i="18"/>
  <c r="CO17" i="18"/>
  <c r="CO18" i="18"/>
  <c r="CO19" i="18"/>
  <c r="CO20" i="18"/>
  <c r="CO21" i="18"/>
  <c r="CO22" i="18"/>
  <c r="CO23" i="18"/>
  <c r="CO24" i="18"/>
  <c r="CO25" i="18"/>
  <c r="CO26" i="18"/>
  <c r="CO27" i="18"/>
  <c r="CO28" i="18"/>
  <c r="CO29" i="18"/>
  <c r="CO30" i="18"/>
  <c r="CO31" i="18"/>
  <c r="CO32" i="18"/>
  <c r="CO33" i="18"/>
  <c r="CO34" i="18"/>
  <c r="CO35" i="18"/>
  <c r="CO36" i="18"/>
  <c r="CO37" i="18"/>
  <c r="CO38" i="18"/>
  <c r="CO39" i="18"/>
  <c r="CO40" i="18"/>
  <c r="CO41" i="18"/>
  <c r="CO42" i="18"/>
  <c r="CO43" i="18"/>
  <c r="CO44" i="18"/>
  <c r="CO45" i="18"/>
  <c r="CO46" i="18"/>
  <c r="CO47" i="18"/>
  <c r="CO48" i="18"/>
  <c r="CO49" i="18"/>
  <c r="CO50" i="18"/>
  <c r="CO51" i="18"/>
  <c r="CO52" i="18"/>
  <c r="CO53" i="18"/>
  <c r="CO54" i="18"/>
  <c r="CO55" i="18"/>
  <c r="CO56" i="18"/>
  <c r="CO57" i="18"/>
  <c r="CO58" i="18"/>
  <c r="CO59" i="18"/>
  <c r="CO60" i="18"/>
  <c r="CO61" i="18"/>
  <c r="CO62" i="18"/>
  <c r="CO63" i="18"/>
  <c r="CO64" i="18"/>
  <c r="CO65" i="18"/>
  <c r="CO66" i="18"/>
  <c r="CO67" i="18"/>
  <c r="CO68" i="18"/>
  <c r="CO69" i="18"/>
  <c r="CO70" i="18"/>
  <c r="CO71" i="18"/>
  <c r="CO72" i="18"/>
  <c r="CO73" i="18"/>
  <c r="CO74" i="18"/>
  <c r="CO75" i="18"/>
  <c r="CO76" i="18"/>
  <c r="CO77" i="18"/>
  <c r="CO78" i="18"/>
  <c r="CO79" i="18"/>
  <c r="CO80" i="18"/>
  <c r="CO81" i="18"/>
  <c r="CO82" i="18"/>
  <c r="CO83" i="18"/>
  <c r="CO84" i="18"/>
  <c r="CO85" i="18"/>
  <c r="CO86" i="18"/>
  <c r="CO87" i="18"/>
  <c r="CO88" i="18"/>
  <c r="CO89" i="18"/>
  <c r="CO90" i="18"/>
  <c r="CO91" i="18"/>
  <c r="CO92" i="18"/>
  <c r="CO93" i="18"/>
  <c r="CO94" i="18"/>
  <c r="CO95" i="18"/>
  <c r="CO96" i="18"/>
  <c r="CO97" i="18"/>
  <c r="CO98" i="18"/>
  <c r="CO99" i="18"/>
  <c r="CO100" i="18"/>
  <c r="CO101" i="18"/>
  <c r="CO102" i="18"/>
  <c r="CO103" i="18"/>
  <c r="CO104" i="18"/>
  <c r="CO105" i="18"/>
  <c r="CO106" i="18"/>
  <c r="CO107" i="18"/>
  <c r="CO108" i="18"/>
  <c r="CO109" i="18"/>
  <c r="CO110" i="18"/>
  <c r="CO111" i="18"/>
  <c r="CO112" i="18"/>
  <c r="CO113" i="18"/>
  <c r="CO114" i="18"/>
  <c r="CO115" i="18"/>
  <c r="CO116" i="18"/>
  <c r="CO117" i="18"/>
  <c r="CO118" i="18"/>
  <c r="CO119" i="18"/>
  <c r="CO120" i="18"/>
  <c r="CO121" i="18"/>
  <c r="CO122" i="18"/>
  <c r="CO123" i="18"/>
  <c r="CO124" i="18"/>
  <c r="CO125" i="18"/>
  <c r="CO126" i="18"/>
  <c r="CO127" i="18"/>
  <c r="CO128" i="18"/>
  <c r="CO129" i="18"/>
  <c r="CO130" i="18"/>
  <c r="CO131" i="18"/>
  <c r="CO132" i="18"/>
  <c r="CO133" i="18"/>
  <c r="CO134" i="18"/>
  <c r="CO135" i="18"/>
  <c r="CO136" i="18"/>
  <c r="CO137" i="18"/>
  <c r="CO138" i="18"/>
  <c r="CO139" i="18"/>
  <c r="CO140" i="18"/>
  <c r="CO141" i="18"/>
  <c r="CO142" i="18"/>
  <c r="CO143" i="18"/>
  <c r="CO144" i="18"/>
  <c r="CO145" i="18"/>
  <c r="CO146" i="18"/>
  <c r="CO147" i="18"/>
  <c r="CO148" i="18"/>
  <c r="CO149" i="18"/>
  <c r="CO150" i="18"/>
  <c r="CO151" i="18"/>
  <c r="CO152" i="18"/>
  <c r="CO153" i="18"/>
  <c r="CO154" i="18"/>
  <c r="CO155" i="18"/>
  <c r="CO156" i="18"/>
  <c r="CO157" i="18"/>
  <c r="CO158" i="18"/>
  <c r="CO159" i="18"/>
  <c r="CO160" i="18"/>
  <c r="CO161" i="18"/>
  <c r="CO162" i="18"/>
  <c r="CO163" i="18"/>
  <c r="CO164" i="18"/>
  <c r="CO165" i="18"/>
  <c r="CO166" i="18"/>
  <c r="CO167" i="18"/>
  <c r="CO168" i="18"/>
  <c r="CO169" i="18"/>
  <c r="CO170" i="18"/>
  <c r="CO171" i="18"/>
  <c r="CO172" i="18"/>
  <c r="CO173" i="18"/>
  <c r="CO174" i="18"/>
  <c r="CO175" i="18"/>
  <c r="CO176" i="18"/>
  <c r="CO177" i="18"/>
  <c r="CO178" i="18"/>
  <c r="CO179" i="18"/>
  <c r="CO180" i="18"/>
  <c r="CO181" i="18"/>
  <c r="CO182" i="18"/>
  <c r="CO183" i="18"/>
  <c r="CO184" i="18"/>
  <c r="CO185" i="18"/>
  <c r="CO186" i="18"/>
  <c r="CO187" i="18"/>
  <c r="CO188" i="18"/>
  <c r="CO189" i="18"/>
  <c r="CO190" i="18"/>
  <c r="CO191" i="18"/>
  <c r="CO192" i="18"/>
  <c r="CO193" i="18"/>
  <c r="CO194" i="18"/>
  <c r="CO195" i="18"/>
  <c r="CO196" i="18"/>
  <c r="CO197" i="18"/>
  <c r="CO198" i="18"/>
  <c r="CO199" i="18"/>
  <c r="CO200" i="18"/>
  <c r="CO201" i="18"/>
  <c r="CO202" i="18"/>
  <c r="CO203" i="18"/>
  <c r="CO204" i="18"/>
  <c r="CO205" i="18"/>
  <c r="CO206" i="18"/>
  <c r="CO207" i="18"/>
  <c r="CO208" i="18"/>
  <c r="CO209" i="18"/>
  <c r="CO210" i="18"/>
  <c r="CO211" i="18"/>
  <c r="CO212" i="18"/>
  <c r="CO213" i="18"/>
  <c r="CO214" i="18"/>
  <c r="CO215" i="18"/>
  <c r="CO216" i="18"/>
  <c r="CO217" i="18"/>
  <c r="CO218" i="18"/>
  <c r="CO219" i="18"/>
  <c r="CO220" i="18"/>
  <c r="CO221" i="18"/>
  <c r="CO222" i="18"/>
  <c r="CO223" i="18"/>
  <c r="CO224" i="18"/>
  <c r="CO225" i="18"/>
  <c r="CO226" i="18"/>
  <c r="CO227" i="18"/>
  <c r="CO228" i="18"/>
  <c r="CO229" i="18"/>
  <c r="CO230" i="18"/>
  <c r="CO231" i="18"/>
  <c r="CO232" i="18"/>
  <c r="CO233" i="18"/>
  <c r="CO234" i="18"/>
  <c r="CO235" i="18"/>
  <c r="CO236" i="18"/>
  <c r="CO237" i="18"/>
  <c r="CO238" i="18"/>
  <c r="CO239" i="18"/>
  <c r="CO240" i="18"/>
  <c r="CO241" i="18"/>
  <c r="CO242" i="18"/>
  <c r="CO243" i="18"/>
  <c r="CO244" i="18"/>
  <c r="CO245" i="18"/>
  <c r="CO246" i="18"/>
  <c r="CO247" i="18"/>
  <c r="CO248" i="18"/>
  <c r="CO249" i="18"/>
  <c r="CO250" i="18"/>
  <c r="CO251" i="18"/>
  <c r="CO252" i="18"/>
  <c r="CO253" i="18"/>
  <c r="CO254" i="18"/>
  <c r="CO255" i="18"/>
  <c r="CO256" i="18"/>
  <c r="CO257" i="18"/>
  <c r="CO258" i="18"/>
  <c r="CO259" i="18"/>
  <c r="CO260" i="18"/>
  <c r="CO261" i="18"/>
  <c r="CO262" i="18"/>
  <c r="CO263" i="18"/>
  <c r="CO264" i="18"/>
  <c r="CO265" i="18"/>
  <c r="CO266" i="18"/>
  <c r="CP3" i="18"/>
  <c r="CP4" i="18"/>
  <c r="CP5" i="18"/>
  <c r="CP6" i="18"/>
  <c r="CP7" i="18"/>
  <c r="CP8" i="18"/>
  <c r="CP9" i="18"/>
  <c r="CP10" i="18"/>
  <c r="CP11" i="18"/>
  <c r="CP12" i="18"/>
  <c r="CP13" i="18"/>
  <c r="CP14" i="18"/>
  <c r="CP15" i="18"/>
  <c r="CP16" i="18"/>
  <c r="CP17" i="18"/>
  <c r="CP18" i="18"/>
  <c r="CP19" i="18"/>
  <c r="CP20" i="18"/>
  <c r="CP21" i="18"/>
  <c r="CP22" i="18"/>
  <c r="CP23" i="18"/>
  <c r="CP24" i="18"/>
  <c r="CP25" i="18"/>
  <c r="CP26" i="18"/>
  <c r="CP27" i="18"/>
  <c r="CP28" i="18"/>
  <c r="CP29" i="18"/>
  <c r="CP30" i="18"/>
  <c r="CP31" i="18"/>
  <c r="CP32" i="18"/>
  <c r="CP33" i="18"/>
  <c r="CP34" i="18"/>
  <c r="CP35" i="18"/>
  <c r="CP36" i="18"/>
  <c r="CP37" i="18"/>
  <c r="CP38" i="18"/>
  <c r="CP39" i="18"/>
  <c r="CP40" i="18"/>
  <c r="CP41" i="18"/>
  <c r="CP42" i="18"/>
  <c r="CP43" i="18"/>
  <c r="CP44" i="18"/>
  <c r="CP45" i="18"/>
  <c r="CP46" i="18"/>
  <c r="CP47" i="18"/>
  <c r="CP48" i="18"/>
  <c r="CP49" i="18"/>
  <c r="CP50" i="18"/>
  <c r="CP51" i="18"/>
  <c r="CP52" i="18"/>
  <c r="CP53" i="18"/>
  <c r="CP54" i="18"/>
  <c r="CP55" i="18"/>
  <c r="CP56" i="18"/>
  <c r="CP57" i="18"/>
  <c r="CP58" i="18"/>
  <c r="CP59" i="18"/>
  <c r="CP60" i="18"/>
  <c r="CP61" i="18"/>
  <c r="CP62" i="18"/>
  <c r="CP63" i="18"/>
  <c r="CP64" i="18"/>
  <c r="CP65" i="18"/>
  <c r="CP66" i="18"/>
  <c r="CP67" i="18"/>
  <c r="CP68" i="18"/>
  <c r="CP69" i="18"/>
  <c r="CP70" i="18"/>
  <c r="CP71" i="18"/>
  <c r="CP72" i="18"/>
  <c r="CP73" i="18"/>
  <c r="CP74" i="18"/>
  <c r="CP75" i="18"/>
  <c r="CP76" i="18"/>
  <c r="CP77" i="18"/>
  <c r="CP78" i="18"/>
  <c r="CP79" i="18"/>
  <c r="CP80" i="18"/>
  <c r="CP81" i="18"/>
  <c r="CP82" i="18"/>
  <c r="CP83" i="18"/>
  <c r="CP84" i="18"/>
  <c r="CP85" i="18"/>
  <c r="CP86" i="18"/>
  <c r="CP87" i="18"/>
  <c r="CP88" i="18"/>
  <c r="CP89" i="18"/>
  <c r="CP90" i="18"/>
  <c r="CP91" i="18"/>
  <c r="CP92" i="18"/>
  <c r="CP93" i="18"/>
  <c r="CP94" i="18"/>
  <c r="CP95" i="18"/>
  <c r="CP96" i="18"/>
  <c r="CP97" i="18"/>
  <c r="CP98" i="18"/>
  <c r="CP99" i="18"/>
  <c r="CP100" i="18"/>
  <c r="CP101" i="18"/>
  <c r="CP102" i="18"/>
  <c r="CP103" i="18"/>
  <c r="CP104" i="18"/>
  <c r="CP105" i="18"/>
  <c r="CP106" i="18"/>
  <c r="CP107" i="18"/>
  <c r="CP108" i="18"/>
  <c r="CP109" i="18"/>
  <c r="CP110" i="18"/>
  <c r="CP111" i="18"/>
  <c r="CP112" i="18"/>
  <c r="CP113" i="18"/>
  <c r="CP114" i="18"/>
  <c r="CP115" i="18"/>
  <c r="CP116" i="18"/>
  <c r="CP117" i="18"/>
  <c r="CP118" i="18"/>
  <c r="CP119" i="18"/>
  <c r="CP120" i="18"/>
  <c r="CP121" i="18"/>
  <c r="CP122" i="18"/>
  <c r="CP123" i="18"/>
  <c r="CP124" i="18"/>
  <c r="CP125" i="18"/>
  <c r="CP126" i="18"/>
  <c r="CP127" i="18"/>
  <c r="CP128" i="18"/>
  <c r="CP129" i="18"/>
  <c r="CP130" i="18"/>
  <c r="CP131" i="18"/>
  <c r="CP132" i="18"/>
  <c r="CP133" i="18"/>
  <c r="CP134" i="18"/>
  <c r="CP135" i="18"/>
  <c r="CP136" i="18"/>
  <c r="CP137" i="18"/>
  <c r="CP138" i="18"/>
  <c r="CP139" i="18"/>
  <c r="CP140" i="18"/>
  <c r="CP141" i="18"/>
  <c r="CP142" i="18"/>
  <c r="CP143" i="18"/>
  <c r="CP144" i="18"/>
  <c r="CP145" i="18"/>
  <c r="CP146" i="18"/>
  <c r="CP147" i="18"/>
  <c r="CP148" i="18"/>
  <c r="CP149" i="18"/>
  <c r="CP150" i="18"/>
  <c r="CP151" i="18"/>
  <c r="CP152" i="18"/>
  <c r="CP153" i="18"/>
  <c r="CP154" i="18"/>
  <c r="CP155" i="18"/>
  <c r="CP156" i="18"/>
  <c r="CP157" i="18"/>
  <c r="CP158" i="18"/>
  <c r="CP159" i="18"/>
  <c r="CP160" i="18"/>
  <c r="CP161" i="18"/>
  <c r="CP162" i="18"/>
  <c r="CP163" i="18"/>
  <c r="CP164" i="18"/>
  <c r="CP165" i="18"/>
  <c r="CP166" i="18"/>
  <c r="CP167" i="18"/>
  <c r="CP168" i="18"/>
  <c r="CP169" i="18"/>
  <c r="CP170" i="18"/>
  <c r="CP171" i="18"/>
  <c r="CP172" i="18"/>
  <c r="CP173" i="18"/>
  <c r="CP174" i="18"/>
  <c r="CP175" i="18"/>
  <c r="CP176" i="18"/>
  <c r="CP177" i="18"/>
  <c r="CP178" i="18"/>
  <c r="CP179" i="18"/>
  <c r="CP180" i="18"/>
  <c r="CP181" i="18"/>
  <c r="CP182" i="18"/>
  <c r="CP183" i="18"/>
  <c r="CP184" i="18"/>
  <c r="CP185" i="18"/>
  <c r="CP186" i="18"/>
  <c r="CP187" i="18"/>
  <c r="CP188" i="18"/>
  <c r="CP189" i="18"/>
  <c r="CP190" i="18"/>
  <c r="CP191" i="18"/>
  <c r="CP192" i="18"/>
  <c r="CP193" i="18"/>
  <c r="CP194" i="18"/>
  <c r="CP195" i="18"/>
  <c r="CP196" i="18"/>
  <c r="CP197" i="18"/>
  <c r="CP198" i="18"/>
  <c r="CP199" i="18"/>
  <c r="CP200" i="18"/>
  <c r="CP201" i="18"/>
  <c r="CP202" i="18"/>
  <c r="CP203" i="18"/>
  <c r="CP204" i="18"/>
  <c r="CP205" i="18"/>
  <c r="CP206" i="18"/>
  <c r="CP207" i="18"/>
  <c r="CP208" i="18"/>
  <c r="CP209" i="18"/>
  <c r="CP210" i="18"/>
  <c r="CP211" i="18"/>
  <c r="CP212" i="18"/>
  <c r="CP213" i="18"/>
  <c r="CP214" i="18"/>
  <c r="CP215" i="18"/>
  <c r="CP216" i="18"/>
  <c r="CP217" i="18"/>
  <c r="CP218" i="18"/>
  <c r="CP219" i="18"/>
  <c r="CP220" i="18"/>
  <c r="CP221" i="18"/>
  <c r="CP222" i="18"/>
  <c r="CP223" i="18"/>
  <c r="CP224" i="18"/>
  <c r="CP225" i="18"/>
  <c r="CP226" i="18"/>
  <c r="CP227" i="18"/>
  <c r="CP228" i="18"/>
  <c r="CP229" i="18"/>
  <c r="CP230" i="18"/>
  <c r="CP231" i="18"/>
  <c r="CP232" i="18"/>
  <c r="CP233" i="18"/>
  <c r="CP234" i="18"/>
  <c r="CP235" i="18"/>
  <c r="CP236" i="18"/>
  <c r="CP237" i="18"/>
  <c r="CP238" i="18"/>
  <c r="CP239" i="18"/>
  <c r="CP240" i="18"/>
  <c r="CP241" i="18"/>
  <c r="CP242" i="18"/>
  <c r="CP243" i="18"/>
  <c r="CP244" i="18"/>
  <c r="CP245" i="18"/>
  <c r="CP246" i="18"/>
  <c r="CP247" i="18"/>
  <c r="CP248" i="18"/>
  <c r="CP249" i="18"/>
  <c r="CP250" i="18"/>
  <c r="CP251" i="18"/>
  <c r="CP252" i="18"/>
  <c r="CP253" i="18"/>
  <c r="CP254" i="18"/>
  <c r="CP255" i="18"/>
  <c r="CP256" i="18"/>
  <c r="CP257" i="18"/>
  <c r="CP258" i="18"/>
  <c r="CP259" i="18"/>
  <c r="CP260" i="18"/>
  <c r="CP261" i="18"/>
  <c r="CP262" i="18"/>
  <c r="CP263" i="18"/>
  <c r="CP264" i="18"/>
  <c r="CP265" i="18"/>
  <c r="CP266" i="18"/>
  <c r="CP2" i="18"/>
  <c r="CP1" i="18"/>
  <c r="CO2" i="18"/>
  <c r="CO1" i="18"/>
  <c r="CN3" i="18"/>
  <c r="CN4" i="18"/>
  <c r="CN5" i="18"/>
  <c r="CN6" i="18"/>
  <c r="CN7" i="18"/>
  <c r="CN8" i="18"/>
  <c r="CN9" i="18"/>
  <c r="CN10" i="18"/>
  <c r="CN11" i="18"/>
  <c r="CN12" i="18"/>
  <c r="CN13" i="18"/>
  <c r="CN14" i="18"/>
  <c r="CN15" i="18"/>
  <c r="CN16" i="18"/>
  <c r="CN17" i="18"/>
  <c r="CN18" i="18"/>
  <c r="CN19" i="18"/>
  <c r="CN20" i="18"/>
  <c r="CN21" i="18"/>
  <c r="CN22" i="18"/>
  <c r="CN23" i="18"/>
  <c r="CN24" i="18"/>
  <c r="CN25" i="18"/>
  <c r="CN26" i="18"/>
  <c r="CN27" i="18"/>
  <c r="CN28" i="18"/>
  <c r="CN29" i="18"/>
  <c r="CN30" i="18"/>
  <c r="CN31" i="18"/>
  <c r="CN32" i="18"/>
  <c r="CN33" i="18"/>
  <c r="CN34" i="18"/>
  <c r="CN35" i="18"/>
  <c r="CN36" i="18"/>
  <c r="CN37" i="18"/>
  <c r="CN38" i="18"/>
  <c r="CN39" i="18"/>
  <c r="CN40" i="18"/>
  <c r="CN41" i="18"/>
  <c r="CN42" i="18"/>
  <c r="CN43" i="18"/>
  <c r="CN44" i="18"/>
  <c r="CN45" i="18"/>
  <c r="CN46" i="18"/>
  <c r="CN47" i="18"/>
  <c r="CN48" i="18"/>
  <c r="CN49" i="18"/>
  <c r="CN50" i="18"/>
  <c r="CN51" i="18"/>
  <c r="CN52" i="18"/>
  <c r="CN53" i="18"/>
  <c r="CN54" i="18"/>
  <c r="CN55" i="18"/>
  <c r="CN56" i="18"/>
  <c r="CN57" i="18"/>
  <c r="CN58" i="18"/>
  <c r="CN59" i="18"/>
  <c r="CN60" i="18"/>
  <c r="CN61" i="18"/>
  <c r="CN62" i="18"/>
  <c r="CN63" i="18"/>
  <c r="CN64" i="18"/>
  <c r="CN65" i="18"/>
  <c r="CN66" i="18"/>
  <c r="CN67" i="18"/>
  <c r="CN68" i="18"/>
  <c r="CN69" i="18"/>
  <c r="CN70" i="18"/>
  <c r="CN71" i="18"/>
  <c r="CN72" i="18"/>
  <c r="CN73" i="18"/>
  <c r="CN74" i="18"/>
  <c r="CN75" i="18"/>
  <c r="CN76" i="18"/>
  <c r="CN77" i="18"/>
  <c r="CN78" i="18"/>
  <c r="CN79" i="18"/>
  <c r="CN80" i="18"/>
  <c r="CN81" i="18"/>
  <c r="CN82" i="18"/>
  <c r="CN83" i="18"/>
  <c r="CN84" i="18"/>
  <c r="CN85" i="18"/>
  <c r="CN86" i="18"/>
  <c r="CN87" i="18"/>
  <c r="CN88" i="18"/>
  <c r="CN89" i="18"/>
  <c r="CN90" i="18"/>
  <c r="CN91" i="18"/>
  <c r="CN92" i="18"/>
  <c r="CN93" i="18"/>
  <c r="CN94" i="18"/>
  <c r="CN95" i="18"/>
  <c r="CN96" i="18"/>
  <c r="CN97" i="18"/>
  <c r="CN98" i="18"/>
  <c r="CN99" i="18"/>
  <c r="CN100" i="18"/>
  <c r="CN101" i="18"/>
  <c r="CN102" i="18"/>
  <c r="CN103" i="18"/>
  <c r="CN104" i="18"/>
  <c r="CN105" i="18"/>
  <c r="CN106" i="18"/>
  <c r="CN107" i="18"/>
  <c r="CN108" i="18"/>
  <c r="CN109" i="18"/>
  <c r="CN110" i="18"/>
  <c r="CN111" i="18"/>
  <c r="CN112" i="18"/>
  <c r="CN113" i="18"/>
  <c r="CN114" i="18"/>
  <c r="CN115" i="18"/>
  <c r="CN116" i="18"/>
  <c r="CN117" i="18"/>
  <c r="CN118" i="18"/>
  <c r="CN119" i="18"/>
  <c r="CN120" i="18"/>
  <c r="CN121" i="18"/>
  <c r="CN122" i="18"/>
  <c r="CN123" i="18"/>
  <c r="CN124" i="18"/>
  <c r="CN125" i="18"/>
  <c r="CN126" i="18"/>
  <c r="CN127" i="18"/>
  <c r="CN128" i="18"/>
  <c r="CN129" i="18"/>
  <c r="CN130" i="18"/>
  <c r="CN131" i="18"/>
  <c r="CN132" i="18"/>
  <c r="CN133" i="18"/>
  <c r="CN134" i="18"/>
  <c r="CN135" i="18"/>
  <c r="CN136" i="18"/>
  <c r="CN137" i="18"/>
  <c r="CN138" i="18"/>
  <c r="CN139" i="18"/>
  <c r="CN140" i="18"/>
  <c r="CN141" i="18"/>
  <c r="CN142" i="18"/>
  <c r="CN143" i="18"/>
  <c r="CN144" i="18"/>
  <c r="CN145" i="18"/>
  <c r="CN146" i="18"/>
  <c r="CN147" i="18"/>
  <c r="CN148" i="18"/>
  <c r="CN149" i="18"/>
  <c r="CN150" i="18"/>
  <c r="CN151" i="18"/>
  <c r="CN152" i="18"/>
  <c r="CN153" i="18"/>
  <c r="CN154" i="18"/>
  <c r="CN155" i="18"/>
  <c r="CN156" i="18"/>
  <c r="CN157" i="18"/>
  <c r="CN158" i="18"/>
  <c r="CN159" i="18"/>
  <c r="CN160" i="18"/>
  <c r="CN161" i="18"/>
  <c r="CN162" i="18"/>
  <c r="CN163" i="18"/>
  <c r="CN164" i="18"/>
  <c r="CN165" i="18"/>
  <c r="CN166" i="18"/>
  <c r="CN167" i="18"/>
  <c r="CN168" i="18"/>
  <c r="CN169" i="18"/>
  <c r="CN170" i="18"/>
  <c r="CN171" i="18"/>
  <c r="CN172" i="18"/>
  <c r="CN173" i="18"/>
  <c r="CN174" i="18"/>
  <c r="CN175" i="18"/>
  <c r="CN176" i="18"/>
  <c r="CN177" i="18"/>
  <c r="CN178" i="18"/>
  <c r="CN179" i="18"/>
  <c r="CN180" i="18"/>
  <c r="CN181" i="18"/>
  <c r="CN182" i="18"/>
  <c r="CN183" i="18"/>
  <c r="CN184" i="18"/>
  <c r="CN185" i="18"/>
  <c r="CN186" i="18"/>
  <c r="CN187" i="18"/>
  <c r="CN188" i="18"/>
  <c r="CN189" i="18"/>
  <c r="CN190" i="18"/>
  <c r="CN191" i="18"/>
  <c r="CN192" i="18"/>
  <c r="CN193" i="18"/>
  <c r="CN194" i="18"/>
  <c r="CN195" i="18"/>
  <c r="CN196" i="18"/>
  <c r="CN197" i="18"/>
  <c r="CN198" i="18"/>
  <c r="CN199" i="18"/>
  <c r="CN200" i="18"/>
  <c r="CN201" i="18"/>
  <c r="CN202" i="18"/>
  <c r="CN203" i="18"/>
  <c r="CN204" i="18"/>
  <c r="CN205" i="18"/>
  <c r="CN206" i="18"/>
  <c r="CN207" i="18"/>
  <c r="CN208" i="18"/>
  <c r="CN209" i="18"/>
  <c r="CN210" i="18"/>
  <c r="CN211" i="18"/>
  <c r="CN212" i="18"/>
  <c r="CN213" i="18"/>
  <c r="CN214" i="18"/>
  <c r="CN215" i="18"/>
  <c r="CN216" i="18"/>
  <c r="CN217" i="18"/>
  <c r="CN218" i="18"/>
  <c r="CN219" i="18"/>
  <c r="CN220" i="18"/>
  <c r="CN221" i="18"/>
  <c r="CN222" i="18"/>
  <c r="CN223" i="18"/>
  <c r="CN224" i="18"/>
  <c r="CN225" i="18"/>
  <c r="CN226" i="18"/>
  <c r="CN227" i="18"/>
  <c r="CN228" i="18"/>
  <c r="CN229" i="18"/>
  <c r="CN230" i="18"/>
  <c r="CN231" i="18"/>
  <c r="CN232" i="18"/>
  <c r="CN233" i="18"/>
  <c r="CN234" i="18"/>
  <c r="CN235" i="18"/>
  <c r="CN236" i="18"/>
  <c r="CN237" i="18"/>
  <c r="CN238" i="18"/>
  <c r="CN239" i="18"/>
  <c r="CN240" i="18"/>
  <c r="CN241" i="18"/>
  <c r="CN242" i="18"/>
  <c r="CN243" i="18"/>
  <c r="CN244" i="18"/>
  <c r="CN245" i="18"/>
  <c r="CN246" i="18"/>
  <c r="CN247" i="18"/>
  <c r="CN248" i="18"/>
  <c r="CN249" i="18"/>
  <c r="CN250" i="18"/>
  <c r="CN251" i="18"/>
  <c r="CN252" i="18"/>
  <c r="CN253" i="18"/>
  <c r="CN254" i="18"/>
  <c r="CN255" i="18"/>
  <c r="CN256" i="18"/>
  <c r="CN257" i="18"/>
  <c r="CN258" i="18"/>
  <c r="CN259" i="18"/>
  <c r="CN260" i="18"/>
  <c r="CN261" i="18"/>
  <c r="CN262" i="18"/>
  <c r="CN263" i="18"/>
  <c r="CN264" i="18"/>
  <c r="CN265" i="18"/>
  <c r="CN266" i="18"/>
  <c r="CN2" i="18"/>
  <c r="CN1" i="18"/>
  <c r="CM3" i="18"/>
  <c r="CM4" i="18"/>
  <c r="CM5" i="18"/>
  <c r="CM6" i="18"/>
  <c r="CM7" i="18"/>
  <c r="CM8" i="18"/>
  <c r="CM9" i="18"/>
  <c r="CM10" i="18"/>
  <c r="CM11" i="18"/>
  <c r="CM12" i="18"/>
  <c r="CM13" i="18"/>
  <c r="CM14" i="18"/>
  <c r="CM15" i="18"/>
  <c r="CM16" i="18"/>
  <c r="CM17" i="18"/>
  <c r="CM18" i="18"/>
  <c r="CM19" i="18"/>
  <c r="CM20" i="18"/>
  <c r="CM21" i="18"/>
  <c r="CM22" i="18"/>
  <c r="CM23" i="18"/>
  <c r="CM24" i="18"/>
  <c r="CM25" i="18"/>
  <c r="CM26" i="18"/>
  <c r="CM27" i="18"/>
  <c r="CM28" i="18"/>
  <c r="CM29" i="18"/>
  <c r="CM30" i="18"/>
  <c r="CM31" i="18"/>
  <c r="CM32" i="18"/>
  <c r="CM33" i="18"/>
  <c r="CM34" i="18"/>
  <c r="CM35" i="18"/>
  <c r="CM36" i="18"/>
  <c r="CM37" i="18"/>
  <c r="CM38" i="18"/>
  <c r="CM39" i="18"/>
  <c r="CM40" i="18"/>
  <c r="CM41" i="18"/>
  <c r="CM42" i="18"/>
  <c r="CM43" i="18"/>
  <c r="CM44" i="18"/>
  <c r="CM45" i="18"/>
  <c r="CM46" i="18"/>
  <c r="CM47" i="18"/>
  <c r="CM48" i="18"/>
  <c r="CM49" i="18"/>
  <c r="CM50" i="18"/>
  <c r="CM51" i="18"/>
  <c r="CM52" i="18"/>
  <c r="CM53" i="18"/>
  <c r="CM54" i="18"/>
  <c r="CM55" i="18"/>
  <c r="CM56" i="18"/>
  <c r="CM57" i="18"/>
  <c r="CM58" i="18"/>
  <c r="CM59" i="18"/>
  <c r="CM60" i="18"/>
  <c r="CM61" i="18"/>
  <c r="CM62" i="18"/>
  <c r="CM63" i="18"/>
  <c r="CM64" i="18"/>
  <c r="CM65" i="18"/>
  <c r="CM66" i="18"/>
  <c r="CM67" i="18"/>
  <c r="CM68" i="18"/>
  <c r="CM69" i="18"/>
  <c r="CM70" i="18"/>
  <c r="CM71" i="18"/>
  <c r="CM72" i="18"/>
  <c r="CM73" i="18"/>
  <c r="CM74" i="18"/>
  <c r="CM75" i="18"/>
  <c r="CM76" i="18"/>
  <c r="CM77" i="18"/>
  <c r="CM78" i="18"/>
  <c r="CM79" i="18"/>
  <c r="CM80" i="18"/>
  <c r="CM81" i="18"/>
  <c r="CM82" i="18"/>
  <c r="CM83" i="18"/>
  <c r="CM84" i="18"/>
  <c r="CM85" i="18"/>
  <c r="CM86" i="18"/>
  <c r="CM87" i="18"/>
  <c r="CM88" i="18"/>
  <c r="CM89" i="18"/>
  <c r="CM90" i="18"/>
  <c r="CM91" i="18"/>
  <c r="CM92" i="18"/>
  <c r="CM93" i="18"/>
  <c r="CM94" i="18"/>
  <c r="CM95" i="18"/>
  <c r="CM96" i="18"/>
  <c r="CM97" i="18"/>
  <c r="CM98" i="18"/>
  <c r="CM99" i="18"/>
  <c r="CM100" i="18"/>
  <c r="CM101" i="18"/>
  <c r="CM102" i="18"/>
  <c r="CM103" i="18"/>
  <c r="CM104" i="18"/>
  <c r="CM105" i="18"/>
  <c r="CM106" i="18"/>
  <c r="CM107" i="18"/>
  <c r="CM108" i="18"/>
  <c r="CM109" i="18"/>
  <c r="CM110" i="18"/>
  <c r="CM111" i="18"/>
  <c r="CM112" i="18"/>
  <c r="CM113" i="18"/>
  <c r="CM114" i="18"/>
  <c r="CM115" i="18"/>
  <c r="CM116" i="18"/>
  <c r="CM117" i="18"/>
  <c r="CM118" i="18"/>
  <c r="CM119" i="18"/>
  <c r="CM120" i="18"/>
  <c r="CM121" i="18"/>
  <c r="CM122" i="18"/>
  <c r="CM123" i="18"/>
  <c r="CM124" i="18"/>
  <c r="CM125" i="18"/>
  <c r="CM126" i="18"/>
  <c r="CM127" i="18"/>
  <c r="CM128" i="18"/>
  <c r="CM129" i="18"/>
  <c r="CM130" i="18"/>
  <c r="CM131" i="18"/>
  <c r="CM132" i="18"/>
  <c r="CM133" i="18"/>
  <c r="CM134" i="18"/>
  <c r="CM135" i="18"/>
  <c r="CM136" i="18"/>
  <c r="CM137" i="18"/>
  <c r="CM138" i="18"/>
  <c r="CM139" i="18"/>
  <c r="CM140" i="18"/>
  <c r="CM141" i="18"/>
  <c r="CM142" i="18"/>
  <c r="CM143" i="18"/>
  <c r="CM144" i="18"/>
  <c r="CM145" i="18"/>
  <c r="CM146" i="18"/>
  <c r="CM147" i="18"/>
  <c r="CM148" i="18"/>
  <c r="CM149" i="18"/>
  <c r="CM150" i="18"/>
  <c r="CM151" i="18"/>
  <c r="CM152" i="18"/>
  <c r="CM153" i="18"/>
  <c r="CM154" i="18"/>
  <c r="CM155" i="18"/>
  <c r="CM156" i="18"/>
  <c r="CM157" i="18"/>
  <c r="CM158" i="18"/>
  <c r="CM159" i="18"/>
  <c r="CM160" i="18"/>
  <c r="CM161" i="18"/>
  <c r="CM162" i="18"/>
  <c r="CM163" i="18"/>
  <c r="CM164" i="18"/>
  <c r="CM165" i="18"/>
  <c r="CM166" i="18"/>
  <c r="CM167" i="18"/>
  <c r="CM168" i="18"/>
  <c r="CM169" i="18"/>
  <c r="CM170" i="18"/>
  <c r="CM171" i="18"/>
  <c r="CM172" i="18"/>
  <c r="CM173" i="18"/>
  <c r="CM174" i="18"/>
  <c r="CM175" i="18"/>
  <c r="CM176" i="18"/>
  <c r="CM177" i="18"/>
  <c r="CM178" i="18"/>
  <c r="CM179" i="18"/>
  <c r="CM180" i="18"/>
  <c r="CM181" i="18"/>
  <c r="CM182" i="18"/>
  <c r="CM183" i="18"/>
  <c r="CM184" i="18"/>
  <c r="CM185" i="18"/>
  <c r="CM186" i="18"/>
  <c r="CM187" i="18"/>
  <c r="CM188" i="18"/>
  <c r="CM189" i="18"/>
  <c r="CM190" i="18"/>
  <c r="CM191" i="18"/>
  <c r="CM192" i="18"/>
  <c r="CM193" i="18"/>
  <c r="CM194" i="18"/>
  <c r="CM195" i="18"/>
  <c r="CM196" i="18"/>
  <c r="CM197" i="18"/>
  <c r="CM198" i="18"/>
  <c r="CM199" i="18"/>
  <c r="CM200" i="18"/>
  <c r="CM201" i="18"/>
  <c r="CM202" i="18"/>
  <c r="CM203" i="18"/>
  <c r="CM204" i="18"/>
  <c r="CM205" i="18"/>
  <c r="CM206" i="18"/>
  <c r="CM207" i="18"/>
  <c r="CM208" i="18"/>
  <c r="CM209" i="18"/>
  <c r="CM210" i="18"/>
  <c r="CM211" i="18"/>
  <c r="CM212" i="18"/>
  <c r="CM213" i="18"/>
  <c r="CM214" i="18"/>
  <c r="CM215" i="18"/>
  <c r="CM216" i="18"/>
  <c r="CM217" i="18"/>
  <c r="CM218" i="18"/>
  <c r="CM219" i="18"/>
  <c r="CM220" i="18"/>
  <c r="CM221" i="18"/>
  <c r="CM222" i="18"/>
  <c r="CM223" i="18"/>
  <c r="CM224" i="18"/>
  <c r="CM225" i="18"/>
  <c r="CM226" i="18"/>
  <c r="CM227" i="18"/>
  <c r="CM228" i="18"/>
  <c r="CM229" i="18"/>
  <c r="CM230" i="18"/>
  <c r="CM231" i="18"/>
  <c r="CM232" i="18"/>
  <c r="CM233" i="18"/>
  <c r="CM234" i="18"/>
  <c r="CM235" i="18"/>
  <c r="CM236" i="18"/>
  <c r="CM237" i="18"/>
  <c r="CM238" i="18"/>
  <c r="CM239" i="18"/>
  <c r="CM240" i="18"/>
  <c r="CM241" i="18"/>
  <c r="CM242" i="18"/>
  <c r="CM243" i="18"/>
  <c r="CM244" i="18"/>
  <c r="CM245" i="18"/>
  <c r="CM246" i="18"/>
  <c r="CM247" i="18"/>
  <c r="CM248" i="18"/>
  <c r="CM249" i="18"/>
  <c r="CM250" i="18"/>
  <c r="CM251" i="18"/>
  <c r="CM252" i="18"/>
  <c r="CM253" i="18"/>
  <c r="CM254" i="18"/>
  <c r="CM255" i="18"/>
  <c r="CM256" i="18"/>
  <c r="CM257" i="18"/>
  <c r="CM258" i="18"/>
  <c r="CM259" i="18"/>
  <c r="CM260" i="18"/>
  <c r="CM261" i="18"/>
  <c r="CM262" i="18"/>
  <c r="CM263" i="18"/>
  <c r="CM264" i="18"/>
  <c r="CM265" i="18"/>
  <c r="CM266" i="18"/>
  <c r="CM2" i="18"/>
  <c r="CM1" i="18"/>
  <c r="CL3" i="18"/>
  <c r="CL4" i="18"/>
  <c r="CL5" i="18"/>
  <c r="CL6" i="18"/>
  <c r="CL7" i="18"/>
  <c r="CL8" i="18"/>
  <c r="CL9" i="18"/>
  <c r="CL10" i="18"/>
  <c r="CL11" i="18"/>
  <c r="CL12" i="18"/>
  <c r="CL13" i="18"/>
  <c r="CL14" i="18"/>
  <c r="CL15" i="18"/>
  <c r="CL16" i="18"/>
  <c r="CL17" i="18"/>
  <c r="CL18" i="18"/>
  <c r="CL19" i="18"/>
  <c r="CL20" i="18"/>
  <c r="CL21" i="18"/>
  <c r="CL22" i="18"/>
  <c r="CL23" i="18"/>
  <c r="CL24" i="18"/>
  <c r="CL25" i="18"/>
  <c r="CL26" i="18"/>
  <c r="CL27" i="18"/>
  <c r="CL28" i="18"/>
  <c r="CL29" i="18"/>
  <c r="CL30" i="18"/>
  <c r="CL31" i="18"/>
  <c r="CL32" i="18"/>
  <c r="CL33" i="18"/>
  <c r="CL34" i="18"/>
  <c r="CL35" i="18"/>
  <c r="CL36" i="18"/>
  <c r="CL37" i="18"/>
  <c r="CL38" i="18"/>
  <c r="CL39" i="18"/>
  <c r="CL40" i="18"/>
  <c r="CL41" i="18"/>
  <c r="CL42" i="18"/>
  <c r="CL43" i="18"/>
  <c r="CL44" i="18"/>
  <c r="CL45" i="18"/>
  <c r="CL46" i="18"/>
  <c r="CL47" i="18"/>
  <c r="CL48" i="18"/>
  <c r="CL49" i="18"/>
  <c r="CL50" i="18"/>
  <c r="CL51" i="18"/>
  <c r="CL52" i="18"/>
  <c r="CL53" i="18"/>
  <c r="CL54" i="18"/>
  <c r="CL55" i="18"/>
  <c r="CL56" i="18"/>
  <c r="CL57" i="18"/>
  <c r="CL58" i="18"/>
  <c r="CL59" i="18"/>
  <c r="CL60" i="18"/>
  <c r="CL61" i="18"/>
  <c r="CL62" i="18"/>
  <c r="CL63" i="18"/>
  <c r="CL64" i="18"/>
  <c r="CL65" i="18"/>
  <c r="CL66" i="18"/>
  <c r="CL67" i="18"/>
  <c r="CL68" i="18"/>
  <c r="CL69" i="18"/>
  <c r="CL70" i="18"/>
  <c r="CL71" i="18"/>
  <c r="CL72" i="18"/>
  <c r="CL73" i="18"/>
  <c r="CL74" i="18"/>
  <c r="CL75" i="18"/>
  <c r="CL76" i="18"/>
  <c r="CL77" i="18"/>
  <c r="CL78" i="18"/>
  <c r="CL79" i="18"/>
  <c r="CL80" i="18"/>
  <c r="CL81" i="18"/>
  <c r="CL82" i="18"/>
  <c r="CL83" i="18"/>
  <c r="CL84" i="18"/>
  <c r="CL85" i="18"/>
  <c r="CL86" i="18"/>
  <c r="CL87" i="18"/>
  <c r="CL88" i="18"/>
  <c r="CL89" i="18"/>
  <c r="CL90" i="18"/>
  <c r="CL91" i="18"/>
  <c r="CL92" i="18"/>
  <c r="CL93" i="18"/>
  <c r="CL94" i="18"/>
  <c r="CL95" i="18"/>
  <c r="CL96" i="18"/>
  <c r="CL97" i="18"/>
  <c r="CL98" i="18"/>
  <c r="CL99" i="18"/>
  <c r="CL100" i="18"/>
  <c r="CL101" i="18"/>
  <c r="CL102" i="18"/>
  <c r="CL103" i="18"/>
  <c r="CL104" i="18"/>
  <c r="CL105" i="18"/>
  <c r="CL106" i="18"/>
  <c r="CL107" i="18"/>
  <c r="CL108" i="18"/>
  <c r="CL109" i="18"/>
  <c r="CL110" i="18"/>
  <c r="CL111" i="18"/>
  <c r="CL112" i="18"/>
  <c r="CL113" i="18"/>
  <c r="CL114" i="18"/>
  <c r="CL115" i="18"/>
  <c r="CL116" i="18"/>
  <c r="CL117" i="18"/>
  <c r="CL118" i="18"/>
  <c r="CL119" i="18"/>
  <c r="CL120" i="18"/>
  <c r="CL121" i="18"/>
  <c r="CL122" i="18"/>
  <c r="CL123" i="18"/>
  <c r="CL124" i="18"/>
  <c r="CL125" i="18"/>
  <c r="CL126" i="18"/>
  <c r="CL127" i="18"/>
  <c r="CL128" i="18"/>
  <c r="CL129" i="18"/>
  <c r="CL130" i="18"/>
  <c r="CL131" i="18"/>
  <c r="CL132" i="18"/>
  <c r="CL133" i="18"/>
  <c r="CL134" i="18"/>
  <c r="CL135" i="18"/>
  <c r="CL136" i="18"/>
  <c r="CL137" i="18"/>
  <c r="CL138" i="18"/>
  <c r="CL139" i="18"/>
  <c r="CL140" i="18"/>
  <c r="CL141" i="18"/>
  <c r="CL142" i="18"/>
  <c r="CL143" i="18"/>
  <c r="CL144" i="18"/>
  <c r="CL145" i="18"/>
  <c r="CL146" i="18"/>
  <c r="CL147" i="18"/>
  <c r="CL148" i="18"/>
  <c r="CL149" i="18"/>
  <c r="CL150" i="18"/>
  <c r="CL151" i="18"/>
  <c r="CL152" i="18"/>
  <c r="CL153" i="18"/>
  <c r="CL154" i="18"/>
  <c r="CL155" i="18"/>
  <c r="CL156" i="18"/>
  <c r="CL157" i="18"/>
  <c r="CL158" i="18"/>
  <c r="CL159" i="18"/>
  <c r="CL160" i="18"/>
  <c r="CL161" i="18"/>
  <c r="CL162" i="18"/>
  <c r="CL163" i="18"/>
  <c r="CL164" i="18"/>
  <c r="CL165" i="18"/>
  <c r="CL166" i="18"/>
  <c r="CL167" i="18"/>
  <c r="CL168" i="18"/>
  <c r="CL169" i="18"/>
  <c r="CL170" i="18"/>
  <c r="CL171" i="18"/>
  <c r="CL172" i="18"/>
  <c r="CL173" i="18"/>
  <c r="CL174" i="18"/>
  <c r="CL175" i="18"/>
  <c r="CL176" i="18"/>
  <c r="CL177" i="18"/>
  <c r="CL178" i="18"/>
  <c r="CL179" i="18"/>
  <c r="CL180" i="18"/>
  <c r="CL181" i="18"/>
  <c r="CL182" i="18"/>
  <c r="CL183" i="18"/>
  <c r="CL184" i="18"/>
  <c r="CL185" i="18"/>
  <c r="CL186" i="18"/>
  <c r="CL187" i="18"/>
  <c r="CL188" i="18"/>
  <c r="CL189" i="18"/>
  <c r="CL190" i="18"/>
  <c r="CL191" i="18"/>
  <c r="CL192" i="18"/>
  <c r="CL193" i="18"/>
  <c r="CL194" i="18"/>
  <c r="CL195" i="18"/>
  <c r="CL196" i="18"/>
  <c r="CL197" i="18"/>
  <c r="CL198" i="18"/>
  <c r="CL199" i="18"/>
  <c r="CL200" i="18"/>
  <c r="CL201" i="18"/>
  <c r="CL202" i="18"/>
  <c r="CL203" i="18"/>
  <c r="CL204" i="18"/>
  <c r="CL205" i="18"/>
  <c r="CL206" i="18"/>
  <c r="CL207" i="18"/>
  <c r="CL208" i="18"/>
  <c r="CL209" i="18"/>
  <c r="CL210" i="18"/>
  <c r="CL211" i="18"/>
  <c r="CL212" i="18"/>
  <c r="CL213" i="18"/>
  <c r="CL214" i="18"/>
  <c r="CL215" i="18"/>
  <c r="CL216" i="18"/>
  <c r="CL217" i="18"/>
  <c r="CL218" i="18"/>
  <c r="CL219" i="18"/>
  <c r="CL220" i="18"/>
  <c r="CL221" i="18"/>
  <c r="CL222" i="18"/>
  <c r="CL223" i="18"/>
  <c r="CL224" i="18"/>
  <c r="CL225" i="18"/>
  <c r="CL226" i="18"/>
  <c r="CL227" i="18"/>
  <c r="CL228" i="18"/>
  <c r="CL229" i="18"/>
  <c r="CL230" i="18"/>
  <c r="CL231" i="18"/>
  <c r="CL232" i="18"/>
  <c r="CL233" i="18"/>
  <c r="CL234" i="18"/>
  <c r="CL235" i="18"/>
  <c r="CL236" i="18"/>
  <c r="CL237" i="18"/>
  <c r="CL238" i="18"/>
  <c r="CL239" i="18"/>
  <c r="CL240" i="18"/>
  <c r="CL241" i="18"/>
  <c r="CL242" i="18"/>
  <c r="CL243" i="18"/>
  <c r="CL244" i="18"/>
  <c r="CL245" i="18"/>
  <c r="CL246" i="18"/>
  <c r="CL247" i="18"/>
  <c r="CL248" i="18"/>
  <c r="CL249" i="18"/>
  <c r="CL250" i="18"/>
  <c r="CL251" i="18"/>
  <c r="CL252" i="18"/>
  <c r="CL253" i="18"/>
  <c r="CL254" i="18"/>
  <c r="CL255" i="18"/>
  <c r="CL256" i="18"/>
  <c r="CL257" i="18"/>
  <c r="CL258" i="18"/>
  <c r="CL259" i="18"/>
  <c r="CL260" i="18"/>
  <c r="CL261" i="18"/>
  <c r="CL262" i="18"/>
  <c r="CL263" i="18"/>
  <c r="CL264" i="18"/>
  <c r="CL265" i="18"/>
  <c r="CL266" i="18"/>
  <c r="CL2" i="18"/>
  <c r="CL1" i="18"/>
  <c r="CK3" i="18"/>
  <c r="CK4" i="18"/>
  <c r="CK5" i="18"/>
  <c r="CK6" i="18"/>
  <c r="CK7" i="18"/>
  <c r="CK8" i="18"/>
  <c r="CK9" i="18"/>
  <c r="CK10" i="18"/>
  <c r="CK11" i="18"/>
  <c r="CK12" i="18"/>
  <c r="CK13" i="18"/>
  <c r="CK14" i="18"/>
  <c r="CK15" i="18"/>
  <c r="CK16" i="18"/>
  <c r="CK17" i="18"/>
  <c r="CK18" i="18"/>
  <c r="CK19" i="18"/>
  <c r="CK20" i="18"/>
  <c r="CK21" i="18"/>
  <c r="CK22" i="18"/>
  <c r="CK23" i="18"/>
  <c r="CK24" i="18"/>
  <c r="CK25" i="18"/>
  <c r="CK26" i="18"/>
  <c r="CK27" i="18"/>
  <c r="CK28" i="18"/>
  <c r="CK29" i="18"/>
  <c r="CK30" i="18"/>
  <c r="CK31" i="18"/>
  <c r="CK32" i="18"/>
  <c r="CK33" i="18"/>
  <c r="CK34" i="18"/>
  <c r="CK35" i="18"/>
  <c r="CK36" i="18"/>
  <c r="CK37" i="18"/>
  <c r="CK38" i="18"/>
  <c r="CK39" i="18"/>
  <c r="CK40" i="18"/>
  <c r="CK41" i="18"/>
  <c r="CK42" i="18"/>
  <c r="CK43" i="18"/>
  <c r="CK44" i="18"/>
  <c r="CK45" i="18"/>
  <c r="CK46" i="18"/>
  <c r="CK47" i="18"/>
  <c r="CK48" i="18"/>
  <c r="CK49" i="18"/>
  <c r="CK50" i="18"/>
  <c r="CK51" i="18"/>
  <c r="CK52" i="18"/>
  <c r="CK53" i="18"/>
  <c r="CK54" i="18"/>
  <c r="CK55" i="18"/>
  <c r="CK56" i="18"/>
  <c r="CK57" i="18"/>
  <c r="CK58" i="18"/>
  <c r="CK59" i="18"/>
  <c r="CK60" i="18"/>
  <c r="CK61" i="18"/>
  <c r="CK62" i="18"/>
  <c r="CK63" i="18"/>
  <c r="CK64" i="18"/>
  <c r="CK65" i="18"/>
  <c r="CK66" i="18"/>
  <c r="CK67" i="18"/>
  <c r="CK68" i="18"/>
  <c r="CK69" i="18"/>
  <c r="CK70" i="18"/>
  <c r="CK71" i="18"/>
  <c r="CK72" i="18"/>
  <c r="CK73" i="18"/>
  <c r="CK74" i="18"/>
  <c r="CK75" i="18"/>
  <c r="CK76" i="18"/>
  <c r="CK77" i="18"/>
  <c r="CK78" i="18"/>
  <c r="CK79" i="18"/>
  <c r="CK80" i="18"/>
  <c r="CK81" i="18"/>
  <c r="CK82" i="18"/>
  <c r="CK83" i="18"/>
  <c r="CK84" i="18"/>
  <c r="CK85" i="18"/>
  <c r="CK86" i="18"/>
  <c r="CK87" i="18"/>
  <c r="CK88" i="18"/>
  <c r="CK89" i="18"/>
  <c r="CK90" i="18"/>
  <c r="CK91" i="18"/>
  <c r="CK92" i="18"/>
  <c r="CK93" i="18"/>
  <c r="CK94" i="18"/>
  <c r="CK95" i="18"/>
  <c r="CK96" i="18"/>
  <c r="CK97" i="18"/>
  <c r="CK98" i="18"/>
  <c r="CK99" i="18"/>
  <c r="CK100" i="18"/>
  <c r="CK101" i="18"/>
  <c r="CK102" i="18"/>
  <c r="CK103" i="18"/>
  <c r="CK104" i="18"/>
  <c r="CK105" i="18"/>
  <c r="CK106" i="18"/>
  <c r="CK107" i="18"/>
  <c r="CK108" i="18"/>
  <c r="CK109" i="18"/>
  <c r="CK110" i="18"/>
  <c r="CK111" i="18"/>
  <c r="CK112" i="18"/>
  <c r="CK113" i="18"/>
  <c r="CK114" i="18"/>
  <c r="CK115" i="18"/>
  <c r="CK116" i="18"/>
  <c r="CK117" i="18"/>
  <c r="CK118" i="18"/>
  <c r="CK119" i="18"/>
  <c r="CK120" i="18"/>
  <c r="CK121" i="18"/>
  <c r="CK122" i="18"/>
  <c r="CK123" i="18"/>
  <c r="CK124" i="18"/>
  <c r="CK125" i="18"/>
  <c r="CK126" i="18"/>
  <c r="CK127" i="18"/>
  <c r="CK128" i="18"/>
  <c r="CK129" i="18"/>
  <c r="CK130" i="18"/>
  <c r="CK131" i="18"/>
  <c r="CK132" i="18"/>
  <c r="CK133" i="18"/>
  <c r="CK134" i="18"/>
  <c r="CK135" i="18"/>
  <c r="CK136" i="18"/>
  <c r="CK137" i="18"/>
  <c r="CK138" i="18"/>
  <c r="CK139" i="18"/>
  <c r="CK140" i="18"/>
  <c r="CK141" i="18"/>
  <c r="CK142" i="18"/>
  <c r="CK143" i="18"/>
  <c r="CK144" i="18"/>
  <c r="CK145" i="18"/>
  <c r="CK146" i="18"/>
  <c r="CK147" i="18"/>
  <c r="CK148" i="18"/>
  <c r="CK149" i="18"/>
  <c r="CK150" i="18"/>
  <c r="CK151" i="18"/>
  <c r="CK152" i="18"/>
  <c r="CK153" i="18"/>
  <c r="CK154" i="18"/>
  <c r="CK155" i="18"/>
  <c r="CK156" i="18"/>
  <c r="CK157" i="18"/>
  <c r="CK158" i="18"/>
  <c r="CK159" i="18"/>
  <c r="CK160" i="18"/>
  <c r="CK161" i="18"/>
  <c r="CK162" i="18"/>
  <c r="CK163" i="18"/>
  <c r="CK164" i="18"/>
  <c r="CK165" i="18"/>
  <c r="CK166" i="18"/>
  <c r="CK167" i="18"/>
  <c r="CK168" i="18"/>
  <c r="CK169" i="18"/>
  <c r="CK170" i="18"/>
  <c r="CK171" i="18"/>
  <c r="CK172" i="18"/>
  <c r="CK173" i="18"/>
  <c r="CK174" i="18"/>
  <c r="CK175" i="18"/>
  <c r="CK176" i="18"/>
  <c r="CK177" i="18"/>
  <c r="CK178" i="18"/>
  <c r="CK179" i="18"/>
  <c r="CK180" i="18"/>
  <c r="CK181" i="18"/>
  <c r="CK182" i="18"/>
  <c r="CK183" i="18"/>
  <c r="CK184" i="18"/>
  <c r="CK185" i="18"/>
  <c r="CK186" i="18"/>
  <c r="CK187" i="18"/>
  <c r="CK188" i="18"/>
  <c r="CK189" i="18"/>
  <c r="CK190" i="18"/>
  <c r="CK191" i="18"/>
  <c r="CK192" i="18"/>
  <c r="CK193" i="18"/>
  <c r="CK194" i="18"/>
  <c r="CK195" i="18"/>
  <c r="CK196" i="18"/>
  <c r="CK197" i="18"/>
  <c r="CK198" i="18"/>
  <c r="CK199" i="18"/>
  <c r="CK200" i="18"/>
  <c r="CK201" i="18"/>
  <c r="CK202" i="18"/>
  <c r="CK203" i="18"/>
  <c r="CK204" i="18"/>
  <c r="CK205" i="18"/>
  <c r="CK206" i="18"/>
  <c r="CK207" i="18"/>
  <c r="CK208" i="18"/>
  <c r="CK209" i="18"/>
  <c r="CK210" i="18"/>
  <c r="CK211" i="18"/>
  <c r="CK212" i="18"/>
  <c r="CK213" i="18"/>
  <c r="CK214" i="18"/>
  <c r="CK215" i="18"/>
  <c r="CK216" i="18"/>
  <c r="CK217" i="18"/>
  <c r="CK218" i="18"/>
  <c r="CK219" i="18"/>
  <c r="CK220" i="18"/>
  <c r="CK221" i="18"/>
  <c r="CK222" i="18"/>
  <c r="CK223" i="18"/>
  <c r="CK224" i="18"/>
  <c r="CK225" i="18"/>
  <c r="CK226" i="18"/>
  <c r="CK227" i="18"/>
  <c r="CK228" i="18"/>
  <c r="CK229" i="18"/>
  <c r="CK230" i="18"/>
  <c r="CK231" i="18"/>
  <c r="CK232" i="18"/>
  <c r="CK233" i="18"/>
  <c r="CK234" i="18"/>
  <c r="CK235" i="18"/>
  <c r="CK236" i="18"/>
  <c r="CK237" i="18"/>
  <c r="CK238" i="18"/>
  <c r="CK239" i="18"/>
  <c r="CK240" i="18"/>
  <c r="CK241" i="18"/>
  <c r="CK242" i="18"/>
  <c r="CK243" i="18"/>
  <c r="CK244" i="18"/>
  <c r="CK245" i="18"/>
  <c r="CK246" i="18"/>
  <c r="CK247" i="18"/>
  <c r="CK248" i="18"/>
  <c r="CK249" i="18"/>
  <c r="CK250" i="18"/>
  <c r="CK251" i="18"/>
  <c r="CK252" i="18"/>
  <c r="CK253" i="18"/>
  <c r="CK254" i="18"/>
  <c r="CK255" i="18"/>
  <c r="CK256" i="18"/>
  <c r="CK257" i="18"/>
  <c r="CK258" i="18"/>
  <c r="CK259" i="18"/>
  <c r="CK260" i="18"/>
  <c r="CK261" i="18"/>
  <c r="CK262" i="18"/>
  <c r="CK263" i="18"/>
  <c r="CK264" i="18"/>
  <c r="CK265" i="18"/>
  <c r="CK266" i="18"/>
  <c r="CK2" i="18"/>
  <c r="CK1" i="18"/>
  <c r="CJ3" i="18"/>
  <c r="CJ4" i="18"/>
  <c r="CJ5" i="18"/>
  <c r="CJ6" i="18"/>
  <c r="CJ7" i="18"/>
  <c r="CJ8" i="18"/>
  <c r="CJ9" i="18"/>
  <c r="CJ10" i="18"/>
  <c r="CJ11" i="18"/>
  <c r="CJ12" i="18"/>
  <c r="CJ13" i="18"/>
  <c r="CJ14" i="18"/>
  <c r="CJ15" i="18"/>
  <c r="CJ16" i="18"/>
  <c r="CJ17" i="18"/>
  <c r="CJ18" i="18"/>
  <c r="CJ19" i="18"/>
  <c r="CJ20" i="18"/>
  <c r="CJ21" i="18"/>
  <c r="CJ22" i="18"/>
  <c r="CJ23" i="18"/>
  <c r="CJ24" i="18"/>
  <c r="CJ25" i="18"/>
  <c r="CJ26" i="18"/>
  <c r="CJ27" i="18"/>
  <c r="CJ28" i="18"/>
  <c r="CJ29" i="18"/>
  <c r="CJ30" i="18"/>
  <c r="CJ31" i="18"/>
  <c r="CJ32" i="18"/>
  <c r="CJ33" i="18"/>
  <c r="CJ34" i="18"/>
  <c r="CJ35" i="18"/>
  <c r="CJ36" i="18"/>
  <c r="CJ37" i="18"/>
  <c r="CJ38" i="18"/>
  <c r="CJ39" i="18"/>
  <c r="CJ40" i="18"/>
  <c r="CJ41" i="18"/>
  <c r="CJ42" i="18"/>
  <c r="CJ43" i="18"/>
  <c r="CJ44" i="18"/>
  <c r="CJ45" i="18"/>
  <c r="CJ46" i="18"/>
  <c r="CJ47" i="18"/>
  <c r="CJ48" i="18"/>
  <c r="CJ49" i="18"/>
  <c r="CJ50" i="18"/>
  <c r="CJ51" i="18"/>
  <c r="CJ52" i="18"/>
  <c r="CJ53" i="18"/>
  <c r="CJ54" i="18"/>
  <c r="CJ55" i="18"/>
  <c r="CJ56" i="18"/>
  <c r="CJ57" i="18"/>
  <c r="CJ58" i="18"/>
  <c r="CJ59" i="18"/>
  <c r="CJ60" i="18"/>
  <c r="CJ61" i="18"/>
  <c r="CJ62" i="18"/>
  <c r="CJ63" i="18"/>
  <c r="CJ64" i="18"/>
  <c r="CJ65" i="18"/>
  <c r="CJ66" i="18"/>
  <c r="CJ67" i="18"/>
  <c r="CJ68" i="18"/>
  <c r="CJ69" i="18"/>
  <c r="CJ70" i="18"/>
  <c r="CJ71" i="18"/>
  <c r="CJ72" i="18"/>
  <c r="CJ73" i="18"/>
  <c r="CJ74" i="18"/>
  <c r="CJ75" i="18"/>
  <c r="CJ76" i="18"/>
  <c r="CJ77" i="18"/>
  <c r="CJ78" i="18"/>
  <c r="CJ79" i="18"/>
  <c r="CJ80" i="18"/>
  <c r="CJ81" i="18"/>
  <c r="CJ82" i="18"/>
  <c r="CJ83" i="18"/>
  <c r="CJ84" i="18"/>
  <c r="CJ85" i="18"/>
  <c r="CJ86" i="18"/>
  <c r="CJ87" i="18"/>
  <c r="CJ88" i="18"/>
  <c r="CJ89" i="18"/>
  <c r="CJ90" i="18"/>
  <c r="CJ91" i="18"/>
  <c r="CJ92" i="18"/>
  <c r="CJ93" i="18"/>
  <c r="CJ94" i="18"/>
  <c r="CJ95" i="18"/>
  <c r="CJ96" i="18"/>
  <c r="CJ97" i="18"/>
  <c r="CJ98" i="18"/>
  <c r="CJ99" i="18"/>
  <c r="CJ100" i="18"/>
  <c r="CJ101" i="18"/>
  <c r="CJ102" i="18"/>
  <c r="CJ103" i="18"/>
  <c r="CJ104" i="18"/>
  <c r="CJ105" i="18"/>
  <c r="CJ106" i="18"/>
  <c r="CJ107" i="18"/>
  <c r="CJ108" i="18"/>
  <c r="CJ109" i="18"/>
  <c r="CJ110" i="18"/>
  <c r="CJ111" i="18"/>
  <c r="CJ112" i="18"/>
  <c r="CJ113" i="18"/>
  <c r="CJ114" i="18"/>
  <c r="CJ115" i="18"/>
  <c r="CJ116" i="18"/>
  <c r="CJ117" i="18"/>
  <c r="CJ118" i="18"/>
  <c r="CJ119" i="18"/>
  <c r="CJ120" i="18"/>
  <c r="CJ121" i="18"/>
  <c r="CJ122" i="18"/>
  <c r="CJ123" i="18"/>
  <c r="CJ124" i="18"/>
  <c r="CJ125" i="18"/>
  <c r="CJ126" i="18"/>
  <c r="CJ127" i="18"/>
  <c r="CJ128" i="18"/>
  <c r="CJ129" i="18"/>
  <c r="CJ130" i="18"/>
  <c r="CJ131" i="18"/>
  <c r="CJ132" i="18"/>
  <c r="CJ133" i="18"/>
  <c r="CJ134" i="18"/>
  <c r="CJ135" i="18"/>
  <c r="CJ136" i="18"/>
  <c r="CJ137" i="18"/>
  <c r="CJ138" i="18"/>
  <c r="CJ139" i="18"/>
  <c r="CJ140" i="18"/>
  <c r="CJ141" i="18"/>
  <c r="CJ142" i="18"/>
  <c r="CJ143" i="18"/>
  <c r="CJ144" i="18"/>
  <c r="CJ145" i="18"/>
  <c r="CJ146" i="18"/>
  <c r="CJ147" i="18"/>
  <c r="CJ148" i="18"/>
  <c r="CJ149" i="18"/>
  <c r="CJ150" i="18"/>
  <c r="CJ151" i="18"/>
  <c r="CJ152" i="18"/>
  <c r="CJ153" i="18"/>
  <c r="CJ154" i="18"/>
  <c r="CJ155" i="18"/>
  <c r="CJ156" i="18"/>
  <c r="CJ157" i="18"/>
  <c r="CJ158" i="18"/>
  <c r="CJ159" i="18"/>
  <c r="CJ160" i="18"/>
  <c r="CJ161" i="18"/>
  <c r="CJ162" i="18"/>
  <c r="CJ163" i="18"/>
  <c r="CJ164" i="18"/>
  <c r="CJ165" i="18"/>
  <c r="CJ166" i="18"/>
  <c r="CJ167" i="18"/>
  <c r="CJ168" i="18"/>
  <c r="CJ169" i="18"/>
  <c r="CJ170" i="18"/>
  <c r="CJ171" i="18"/>
  <c r="CJ172" i="18"/>
  <c r="CJ173" i="18"/>
  <c r="CJ174" i="18"/>
  <c r="CJ175" i="18"/>
  <c r="CJ176" i="18"/>
  <c r="CJ177" i="18"/>
  <c r="CJ178" i="18"/>
  <c r="CJ179" i="18"/>
  <c r="CJ180" i="18"/>
  <c r="CJ181" i="18"/>
  <c r="CJ182" i="18"/>
  <c r="CJ183" i="18"/>
  <c r="CJ184" i="18"/>
  <c r="CJ185" i="18"/>
  <c r="CJ186" i="18"/>
  <c r="CJ187" i="18"/>
  <c r="CJ188" i="18"/>
  <c r="CJ189" i="18"/>
  <c r="CJ190" i="18"/>
  <c r="CJ191" i="18"/>
  <c r="CJ192" i="18"/>
  <c r="CJ193" i="18"/>
  <c r="CJ194" i="18"/>
  <c r="CJ195" i="18"/>
  <c r="CJ196" i="18"/>
  <c r="CJ197" i="18"/>
  <c r="CJ198" i="18"/>
  <c r="CJ199" i="18"/>
  <c r="CJ200" i="18"/>
  <c r="CJ201" i="18"/>
  <c r="CJ202" i="18"/>
  <c r="CJ203" i="18"/>
  <c r="CJ204" i="18"/>
  <c r="CJ205" i="18"/>
  <c r="CJ206" i="18"/>
  <c r="CJ207" i="18"/>
  <c r="CJ208" i="18"/>
  <c r="CJ209" i="18"/>
  <c r="CJ210" i="18"/>
  <c r="CJ211" i="18"/>
  <c r="CJ212" i="18"/>
  <c r="CJ213" i="18"/>
  <c r="CJ214" i="18"/>
  <c r="CJ215" i="18"/>
  <c r="CJ216" i="18"/>
  <c r="CJ217" i="18"/>
  <c r="CJ218" i="18"/>
  <c r="CJ219" i="18"/>
  <c r="CJ220" i="18"/>
  <c r="CJ221" i="18"/>
  <c r="CJ222" i="18"/>
  <c r="CJ223" i="18"/>
  <c r="CJ224" i="18"/>
  <c r="CJ225" i="18"/>
  <c r="CJ226" i="18"/>
  <c r="CJ227" i="18"/>
  <c r="CJ228" i="18"/>
  <c r="CJ229" i="18"/>
  <c r="CJ230" i="18"/>
  <c r="CJ231" i="18"/>
  <c r="CJ232" i="18"/>
  <c r="CJ233" i="18"/>
  <c r="CJ234" i="18"/>
  <c r="CJ235" i="18"/>
  <c r="CJ236" i="18"/>
  <c r="CJ237" i="18"/>
  <c r="CJ238" i="18"/>
  <c r="CJ239" i="18"/>
  <c r="CJ240" i="18"/>
  <c r="CJ241" i="18"/>
  <c r="CJ242" i="18"/>
  <c r="CJ243" i="18"/>
  <c r="CJ244" i="18"/>
  <c r="CJ245" i="18"/>
  <c r="CJ246" i="18"/>
  <c r="CJ247" i="18"/>
  <c r="CJ248" i="18"/>
  <c r="CJ249" i="18"/>
  <c r="CJ250" i="18"/>
  <c r="CJ251" i="18"/>
  <c r="CJ252" i="18"/>
  <c r="CJ253" i="18"/>
  <c r="CJ254" i="18"/>
  <c r="CJ255" i="18"/>
  <c r="CJ256" i="18"/>
  <c r="CJ257" i="18"/>
  <c r="CJ258" i="18"/>
  <c r="CJ259" i="18"/>
  <c r="CJ260" i="18"/>
  <c r="CJ261" i="18"/>
  <c r="CJ262" i="18"/>
  <c r="CJ263" i="18"/>
  <c r="CJ264" i="18"/>
  <c r="CJ265" i="18"/>
  <c r="CJ266" i="18"/>
  <c r="CJ2" i="18"/>
  <c r="CJ1" i="18"/>
  <c r="CI3" i="18"/>
  <c r="CI4" i="18"/>
  <c r="CI5" i="18"/>
  <c r="CI6" i="18"/>
  <c r="CI7" i="18"/>
  <c r="CI8" i="18"/>
  <c r="CI9" i="18"/>
  <c r="CI10" i="18"/>
  <c r="CI11" i="18"/>
  <c r="CI12" i="18"/>
  <c r="CI13" i="18"/>
  <c r="CI14" i="18"/>
  <c r="CI15" i="18"/>
  <c r="CI16" i="18"/>
  <c r="CI17" i="18"/>
  <c r="CI18" i="18"/>
  <c r="CI19" i="18"/>
  <c r="CI20" i="18"/>
  <c r="CI21" i="18"/>
  <c r="CI22" i="18"/>
  <c r="CI23" i="18"/>
  <c r="CI24" i="18"/>
  <c r="CI25" i="18"/>
  <c r="CI26" i="18"/>
  <c r="CI27" i="18"/>
  <c r="CI28" i="18"/>
  <c r="CI29" i="18"/>
  <c r="CI30" i="18"/>
  <c r="CI31" i="18"/>
  <c r="CI32" i="18"/>
  <c r="CI33" i="18"/>
  <c r="CI34" i="18"/>
  <c r="CI35" i="18"/>
  <c r="CI36" i="18"/>
  <c r="CI37" i="18"/>
  <c r="CI38" i="18"/>
  <c r="CI39" i="18"/>
  <c r="CI40" i="18"/>
  <c r="CI41" i="18"/>
  <c r="CI42" i="18"/>
  <c r="CI43" i="18"/>
  <c r="CI44" i="18"/>
  <c r="CI45" i="18"/>
  <c r="CI46" i="18"/>
  <c r="CI47" i="18"/>
  <c r="CI48" i="18"/>
  <c r="CI49" i="18"/>
  <c r="CI50" i="18"/>
  <c r="CI51" i="18"/>
  <c r="CI52" i="18"/>
  <c r="CI53" i="18"/>
  <c r="CI54" i="18"/>
  <c r="CI55" i="18"/>
  <c r="CI56" i="18"/>
  <c r="CI57" i="18"/>
  <c r="CI58" i="18"/>
  <c r="CI59" i="18"/>
  <c r="CI60" i="18"/>
  <c r="CI61" i="18"/>
  <c r="CI62" i="18"/>
  <c r="CI63" i="18"/>
  <c r="CI64" i="18"/>
  <c r="CI65" i="18"/>
  <c r="CI66" i="18"/>
  <c r="CI67" i="18"/>
  <c r="CI68" i="18"/>
  <c r="CI69" i="18"/>
  <c r="CI70" i="18"/>
  <c r="CI71" i="18"/>
  <c r="CI72" i="18"/>
  <c r="CI73" i="18"/>
  <c r="CI74" i="18"/>
  <c r="CI75" i="18"/>
  <c r="CI76" i="18"/>
  <c r="CI77" i="18"/>
  <c r="CI78" i="18"/>
  <c r="CI79" i="18"/>
  <c r="CI80" i="18"/>
  <c r="CI81" i="18"/>
  <c r="CI82" i="18"/>
  <c r="CI83" i="18"/>
  <c r="CI84" i="18"/>
  <c r="CI85" i="18"/>
  <c r="CI86" i="18"/>
  <c r="CI87" i="18"/>
  <c r="CI88" i="18"/>
  <c r="CI89" i="18"/>
  <c r="CI90" i="18"/>
  <c r="CI91" i="18"/>
  <c r="CI92" i="18"/>
  <c r="CI93" i="18"/>
  <c r="CI94" i="18"/>
  <c r="CI95" i="18"/>
  <c r="CI96" i="18"/>
  <c r="CI97" i="18"/>
  <c r="CI98" i="18"/>
  <c r="CI99" i="18"/>
  <c r="CI100" i="18"/>
  <c r="CI101" i="18"/>
  <c r="CI102" i="18"/>
  <c r="CI103" i="18"/>
  <c r="CI104" i="18"/>
  <c r="CI105" i="18"/>
  <c r="CI106" i="18"/>
  <c r="CI107" i="18"/>
  <c r="CI108" i="18"/>
  <c r="CI109" i="18"/>
  <c r="CI110" i="18"/>
  <c r="CI111" i="18"/>
  <c r="CI112" i="18"/>
  <c r="CI113" i="18"/>
  <c r="CI114" i="18"/>
  <c r="CI115" i="18"/>
  <c r="CI116" i="18"/>
  <c r="CI117" i="18"/>
  <c r="CI118" i="18"/>
  <c r="CI119" i="18"/>
  <c r="CI120" i="18"/>
  <c r="CI121" i="18"/>
  <c r="CI122" i="18"/>
  <c r="CI123" i="18"/>
  <c r="CI124" i="18"/>
  <c r="CI125" i="18"/>
  <c r="CI126" i="18"/>
  <c r="CI127" i="18"/>
  <c r="CI128" i="18"/>
  <c r="CI129" i="18"/>
  <c r="CI130" i="18"/>
  <c r="CI131" i="18"/>
  <c r="CI132" i="18"/>
  <c r="CI133" i="18"/>
  <c r="CI134" i="18"/>
  <c r="CI135" i="18"/>
  <c r="CI136" i="18"/>
  <c r="CI137" i="18"/>
  <c r="CI138" i="18"/>
  <c r="CI139" i="18"/>
  <c r="CI140" i="18"/>
  <c r="CI141" i="18"/>
  <c r="CI142" i="18"/>
  <c r="CI143" i="18"/>
  <c r="CI144" i="18"/>
  <c r="CI145" i="18"/>
  <c r="CI146" i="18"/>
  <c r="CI147" i="18"/>
  <c r="CI148" i="18"/>
  <c r="CI149" i="18"/>
  <c r="CI150" i="18"/>
  <c r="CI151" i="18"/>
  <c r="CI152" i="18"/>
  <c r="CI153" i="18"/>
  <c r="CI154" i="18"/>
  <c r="CI155" i="18"/>
  <c r="CI156" i="18"/>
  <c r="CI157" i="18"/>
  <c r="CI158" i="18"/>
  <c r="CI159" i="18"/>
  <c r="CI160" i="18"/>
  <c r="CI161" i="18"/>
  <c r="CI162" i="18"/>
  <c r="CI163" i="18"/>
  <c r="CI164" i="18"/>
  <c r="CI165" i="18"/>
  <c r="CI166" i="18"/>
  <c r="CI167" i="18"/>
  <c r="CI168" i="18"/>
  <c r="CI169" i="18"/>
  <c r="CI170" i="18"/>
  <c r="CI171" i="18"/>
  <c r="CI172" i="18"/>
  <c r="CI173" i="18"/>
  <c r="CI174" i="18"/>
  <c r="CI175" i="18"/>
  <c r="CI176" i="18"/>
  <c r="CI177" i="18"/>
  <c r="CI178" i="18"/>
  <c r="CI179" i="18"/>
  <c r="CI180" i="18"/>
  <c r="CI181" i="18"/>
  <c r="CI182" i="18"/>
  <c r="CI183" i="18"/>
  <c r="CI184" i="18"/>
  <c r="CI185" i="18"/>
  <c r="CI186" i="18"/>
  <c r="CI187" i="18"/>
  <c r="CI188" i="18"/>
  <c r="CI189" i="18"/>
  <c r="CI190" i="18"/>
  <c r="CI191" i="18"/>
  <c r="CI192" i="18"/>
  <c r="CI193" i="18"/>
  <c r="CI194" i="18"/>
  <c r="CI195" i="18"/>
  <c r="CI196" i="18"/>
  <c r="CI197" i="18"/>
  <c r="CI198" i="18"/>
  <c r="CI199" i="18"/>
  <c r="CI200" i="18"/>
  <c r="CI201" i="18"/>
  <c r="CI202" i="18"/>
  <c r="CI203" i="18"/>
  <c r="CI204" i="18"/>
  <c r="CI205" i="18"/>
  <c r="CI206" i="18"/>
  <c r="CI207" i="18"/>
  <c r="CI208" i="18"/>
  <c r="CI209" i="18"/>
  <c r="CI210" i="18"/>
  <c r="CI211" i="18"/>
  <c r="CI212" i="18"/>
  <c r="CI213" i="18"/>
  <c r="CI214" i="18"/>
  <c r="CI215" i="18"/>
  <c r="CI216" i="18"/>
  <c r="CI217" i="18"/>
  <c r="CI218" i="18"/>
  <c r="CI219" i="18"/>
  <c r="CI220" i="18"/>
  <c r="CI221" i="18"/>
  <c r="CI222" i="18"/>
  <c r="CI223" i="18"/>
  <c r="CI224" i="18"/>
  <c r="CI225" i="18"/>
  <c r="CI226" i="18"/>
  <c r="CI227" i="18"/>
  <c r="CI228" i="18"/>
  <c r="CI229" i="18"/>
  <c r="CI230" i="18"/>
  <c r="CI231" i="18"/>
  <c r="CI232" i="18"/>
  <c r="CI233" i="18"/>
  <c r="CI234" i="18"/>
  <c r="CI235" i="18"/>
  <c r="CI236" i="18"/>
  <c r="CI237" i="18"/>
  <c r="CI238" i="18"/>
  <c r="CI239" i="18"/>
  <c r="CI240" i="18"/>
  <c r="CI241" i="18"/>
  <c r="CI242" i="18"/>
  <c r="CI243" i="18"/>
  <c r="CI244" i="18"/>
  <c r="CI245" i="18"/>
  <c r="CI246" i="18"/>
  <c r="CI247" i="18"/>
  <c r="CI248" i="18"/>
  <c r="CI249" i="18"/>
  <c r="CI250" i="18"/>
  <c r="CI251" i="18"/>
  <c r="CI252" i="18"/>
  <c r="CI253" i="18"/>
  <c r="CI254" i="18"/>
  <c r="CI255" i="18"/>
  <c r="CI256" i="18"/>
  <c r="CI257" i="18"/>
  <c r="CI258" i="18"/>
  <c r="CI259" i="18"/>
  <c r="CI260" i="18"/>
  <c r="CI261" i="18"/>
  <c r="CI262" i="18"/>
  <c r="CI263" i="18"/>
  <c r="CI264" i="18"/>
  <c r="CI265" i="18"/>
  <c r="CI266" i="18"/>
  <c r="CI2" i="18"/>
  <c r="CI1" i="18"/>
  <c r="CH3" i="18"/>
  <c r="CH4" i="18"/>
  <c r="CH5" i="18"/>
  <c r="CH6" i="18"/>
  <c r="CH7" i="18"/>
  <c r="CH8" i="18"/>
  <c r="CH9" i="18"/>
  <c r="CH10" i="18"/>
  <c r="CH11" i="18"/>
  <c r="CH12" i="18"/>
  <c r="CH13" i="18"/>
  <c r="CH14" i="18"/>
  <c r="CH15" i="18"/>
  <c r="CH16" i="18"/>
  <c r="CH17" i="18"/>
  <c r="CH18" i="18"/>
  <c r="CH19" i="18"/>
  <c r="CH20" i="18"/>
  <c r="CH21" i="18"/>
  <c r="CH22" i="18"/>
  <c r="CH23" i="18"/>
  <c r="CH24" i="18"/>
  <c r="CH25" i="18"/>
  <c r="CH26" i="18"/>
  <c r="CH27" i="18"/>
  <c r="CH28" i="18"/>
  <c r="CH29" i="18"/>
  <c r="CH30" i="18"/>
  <c r="CH31" i="18"/>
  <c r="CH32" i="18"/>
  <c r="CH33" i="18"/>
  <c r="CH34" i="18"/>
  <c r="CH35" i="18"/>
  <c r="CH36" i="18"/>
  <c r="CH37" i="18"/>
  <c r="CH38" i="18"/>
  <c r="CH39" i="18"/>
  <c r="CH40" i="18"/>
  <c r="CH41" i="18"/>
  <c r="CH42" i="18"/>
  <c r="CH43" i="18"/>
  <c r="CH44" i="18"/>
  <c r="CH45" i="18"/>
  <c r="CH46" i="18"/>
  <c r="CH47" i="18"/>
  <c r="CH48" i="18"/>
  <c r="CH49" i="18"/>
  <c r="CH50" i="18"/>
  <c r="CH51" i="18"/>
  <c r="CH52" i="18"/>
  <c r="CH53" i="18"/>
  <c r="CH54" i="18"/>
  <c r="CH55" i="18"/>
  <c r="CH56" i="18"/>
  <c r="CH57" i="18"/>
  <c r="CH58" i="18"/>
  <c r="CH59" i="18"/>
  <c r="CH60" i="18"/>
  <c r="CH61" i="18"/>
  <c r="CH62" i="18"/>
  <c r="CH63" i="18"/>
  <c r="CH64" i="18"/>
  <c r="CH65" i="18"/>
  <c r="CH66" i="18"/>
  <c r="CH67" i="18"/>
  <c r="CH68" i="18"/>
  <c r="CH69" i="18"/>
  <c r="CH70" i="18"/>
  <c r="CH71" i="18"/>
  <c r="CH72" i="18"/>
  <c r="CH73" i="18"/>
  <c r="CH74" i="18"/>
  <c r="CH75" i="18"/>
  <c r="CH76" i="18"/>
  <c r="CH77" i="18"/>
  <c r="CH78" i="18"/>
  <c r="CH79" i="18"/>
  <c r="CH80" i="18"/>
  <c r="CH81" i="18"/>
  <c r="CH82" i="18"/>
  <c r="CH83" i="18"/>
  <c r="CH84" i="18"/>
  <c r="CH85" i="18"/>
  <c r="CH86" i="18"/>
  <c r="CH87" i="18"/>
  <c r="CH88" i="18"/>
  <c r="CH89" i="18"/>
  <c r="CH90" i="18"/>
  <c r="CH91" i="18"/>
  <c r="CH92" i="18"/>
  <c r="CH93" i="18"/>
  <c r="CH94" i="18"/>
  <c r="CH95" i="18"/>
  <c r="CH96" i="18"/>
  <c r="CH97" i="18"/>
  <c r="CH98" i="18"/>
  <c r="CH99" i="18"/>
  <c r="CH100" i="18"/>
  <c r="CH101" i="18"/>
  <c r="CH102" i="18"/>
  <c r="CH103" i="18"/>
  <c r="CH104" i="18"/>
  <c r="CH105" i="18"/>
  <c r="CH106" i="18"/>
  <c r="CH107" i="18"/>
  <c r="CH108" i="18"/>
  <c r="CH109" i="18"/>
  <c r="CH110" i="18"/>
  <c r="CH111" i="18"/>
  <c r="CH112" i="18"/>
  <c r="CH113" i="18"/>
  <c r="CH114" i="18"/>
  <c r="CH115" i="18"/>
  <c r="CH116" i="18"/>
  <c r="CH117" i="18"/>
  <c r="CH118" i="18"/>
  <c r="CH119" i="18"/>
  <c r="CH120" i="18"/>
  <c r="CH121" i="18"/>
  <c r="CH122" i="18"/>
  <c r="CH123" i="18"/>
  <c r="CH124" i="18"/>
  <c r="CH125" i="18"/>
  <c r="CH126" i="18"/>
  <c r="CH127" i="18"/>
  <c r="CH128" i="18"/>
  <c r="CH129" i="18"/>
  <c r="CH130" i="18"/>
  <c r="CH131" i="18"/>
  <c r="CH132" i="18"/>
  <c r="CH133" i="18"/>
  <c r="CH134" i="18"/>
  <c r="CH135" i="18"/>
  <c r="CH136" i="18"/>
  <c r="CH137" i="18"/>
  <c r="CH138" i="18"/>
  <c r="CH139" i="18"/>
  <c r="CH140" i="18"/>
  <c r="CH141" i="18"/>
  <c r="CH142" i="18"/>
  <c r="CH143" i="18"/>
  <c r="CH144" i="18"/>
  <c r="CH145" i="18"/>
  <c r="CH146" i="18"/>
  <c r="CH147" i="18"/>
  <c r="CH148" i="18"/>
  <c r="CH149" i="18"/>
  <c r="CH150" i="18"/>
  <c r="CH151" i="18"/>
  <c r="CH152" i="18"/>
  <c r="CH153" i="18"/>
  <c r="CH154" i="18"/>
  <c r="CH155" i="18"/>
  <c r="CH156" i="18"/>
  <c r="CH157" i="18"/>
  <c r="CH158" i="18"/>
  <c r="CH159" i="18"/>
  <c r="CH160" i="18"/>
  <c r="CH161" i="18"/>
  <c r="CH162" i="18"/>
  <c r="CH163" i="18"/>
  <c r="CH164" i="18"/>
  <c r="CH165" i="18"/>
  <c r="CH166" i="18"/>
  <c r="CH167" i="18"/>
  <c r="CH168" i="18"/>
  <c r="CH169" i="18"/>
  <c r="CH170" i="18"/>
  <c r="CH171" i="18"/>
  <c r="CH172" i="18"/>
  <c r="CH173" i="18"/>
  <c r="CH174" i="18"/>
  <c r="CH175" i="18"/>
  <c r="CH176" i="18"/>
  <c r="CH177" i="18"/>
  <c r="CH178" i="18"/>
  <c r="CH179" i="18"/>
  <c r="CH180" i="18"/>
  <c r="CH181" i="18"/>
  <c r="CH182" i="18"/>
  <c r="CH183" i="18"/>
  <c r="CH184" i="18"/>
  <c r="CH185" i="18"/>
  <c r="CH186" i="18"/>
  <c r="CH187" i="18"/>
  <c r="CH188" i="18"/>
  <c r="CH189" i="18"/>
  <c r="CH190" i="18"/>
  <c r="CH191" i="18"/>
  <c r="CH192" i="18"/>
  <c r="CH193" i="18"/>
  <c r="CH194" i="18"/>
  <c r="CH195" i="18"/>
  <c r="CH196" i="18"/>
  <c r="CH197" i="18"/>
  <c r="CH198" i="18"/>
  <c r="CH199" i="18"/>
  <c r="CH200" i="18"/>
  <c r="CH201" i="18"/>
  <c r="CH202" i="18"/>
  <c r="CH203" i="18"/>
  <c r="CH204" i="18"/>
  <c r="CH205" i="18"/>
  <c r="CH206" i="18"/>
  <c r="CH207" i="18"/>
  <c r="CH208" i="18"/>
  <c r="CH209" i="18"/>
  <c r="CH210" i="18"/>
  <c r="CH211" i="18"/>
  <c r="CH212" i="18"/>
  <c r="CH213" i="18"/>
  <c r="CH214" i="18"/>
  <c r="CH215" i="18"/>
  <c r="CH216" i="18"/>
  <c r="CH217" i="18"/>
  <c r="CH218" i="18"/>
  <c r="CH219" i="18"/>
  <c r="CH220" i="18"/>
  <c r="CH221" i="18"/>
  <c r="CH222" i="18"/>
  <c r="CH223" i="18"/>
  <c r="CH224" i="18"/>
  <c r="CH225" i="18"/>
  <c r="CH226" i="18"/>
  <c r="CH227" i="18"/>
  <c r="CH228" i="18"/>
  <c r="CH229" i="18"/>
  <c r="CH230" i="18"/>
  <c r="CH231" i="18"/>
  <c r="CH232" i="18"/>
  <c r="CH233" i="18"/>
  <c r="CH234" i="18"/>
  <c r="CH235" i="18"/>
  <c r="CH236" i="18"/>
  <c r="CH237" i="18"/>
  <c r="CH238" i="18"/>
  <c r="CH239" i="18"/>
  <c r="CH240" i="18"/>
  <c r="CH241" i="18"/>
  <c r="CH242" i="18"/>
  <c r="CH243" i="18"/>
  <c r="CH244" i="18"/>
  <c r="CH245" i="18"/>
  <c r="CH246" i="18"/>
  <c r="CH247" i="18"/>
  <c r="CH248" i="18"/>
  <c r="CH249" i="18"/>
  <c r="CH250" i="18"/>
  <c r="CH251" i="18"/>
  <c r="CH252" i="18"/>
  <c r="CH253" i="18"/>
  <c r="CH254" i="18"/>
  <c r="CH255" i="18"/>
  <c r="CH256" i="18"/>
  <c r="CH257" i="18"/>
  <c r="CH258" i="18"/>
  <c r="CH259" i="18"/>
  <c r="CH260" i="18"/>
  <c r="CH261" i="18"/>
  <c r="CH262" i="18"/>
  <c r="CH263" i="18"/>
  <c r="CH264" i="18"/>
  <c r="CH265" i="18"/>
  <c r="CH266" i="18"/>
  <c r="CH2" i="18"/>
  <c r="CH1" i="18"/>
  <c r="CG3" i="18"/>
  <c r="CG4" i="18"/>
  <c r="CG5" i="18"/>
  <c r="CG6" i="18"/>
  <c r="CG7" i="18"/>
  <c r="CG8" i="18"/>
  <c r="CG9" i="18"/>
  <c r="CG10" i="18"/>
  <c r="CG11" i="18"/>
  <c r="CG12" i="18"/>
  <c r="CG13" i="18"/>
  <c r="CG14" i="18"/>
  <c r="CG15" i="18"/>
  <c r="CG16" i="18"/>
  <c r="CG17" i="18"/>
  <c r="CG18" i="18"/>
  <c r="CG19" i="18"/>
  <c r="CG20" i="18"/>
  <c r="CG21" i="18"/>
  <c r="CG22" i="18"/>
  <c r="CG23" i="18"/>
  <c r="CG24" i="18"/>
  <c r="CG25" i="18"/>
  <c r="CG26" i="18"/>
  <c r="CG27" i="18"/>
  <c r="CG28" i="18"/>
  <c r="CG29" i="18"/>
  <c r="CG30" i="18"/>
  <c r="CG31" i="18"/>
  <c r="CG32" i="18"/>
  <c r="CG33" i="18"/>
  <c r="CG34" i="18"/>
  <c r="CG35" i="18"/>
  <c r="CG36" i="18"/>
  <c r="CG37" i="18"/>
  <c r="CG38" i="18"/>
  <c r="CG39" i="18"/>
  <c r="CG40" i="18"/>
  <c r="CG41" i="18"/>
  <c r="CG42" i="18"/>
  <c r="CG43" i="18"/>
  <c r="CG44" i="18"/>
  <c r="CG45" i="18"/>
  <c r="CG46" i="18"/>
  <c r="CG47" i="18"/>
  <c r="CG48" i="18"/>
  <c r="CG49" i="18"/>
  <c r="CG50" i="18"/>
  <c r="CG51" i="18"/>
  <c r="CG52" i="18"/>
  <c r="CG53" i="18"/>
  <c r="CG54" i="18"/>
  <c r="CG55" i="18"/>
  <c r="CG56" i="18"/>
  <c r="CG57" i="18"/>
  <c r="CG58" i="18"/>
  <c r="CG59" i="18"/>
  <c r="CG60" i="18"/>
  <c r="CG61" i="18"/>
  <c r="CG62" i="18"/>
  <c r="CG63" i="18"/>
  <c r="CG64" i="18"/>
  <c r="CG65" i="18"/>
  <c r="CG66" i="18"/>
  <c r="CG67" i="18"/>
  <c r="CG68" i="18"/>
  <c r="CG69" i="18"/>
  <c r="CG70" i="18"/>
  <c r="CG71" i="18"/>
  <c r="CG72" i="18"/>
  <c r="CG73" i="18"/>
  <c r="CG74" i="18"/>
  <c r="CG75" i="18"/>
  <c r="CG76" i="18"/>
  <c r="CG77" i="18"/>
  <c r="CG78" i="18"/>
  <c r="CG79" i="18"/>
  <c r="CG80" i="18"/>
  <c r="CG81" i="18"/>
  <c r="CG82" i="18"/>
  <c r="CG83" i="18"/>
  <c r="CG84" i="18"/>
  <c r="CG85" i="18"/>
  <c r="CG86" i="18"/>
  <c r="CG87" i="18"/>
  <c r="CG88" i="18"/>
  <c r="CG89" i="18"/>
  <c r="CG90" i="18"/>
  <c r="CG91" i="18"/>
  <c r="CG92" i="18"/>
  <c r="CG93" i="18"/>
  <c r="CG94" i="18"/>
  <c r="CG95" i="18"/>
  <c r="CG96" i="18"/>
  <c r="CG97" i="18"/>
  <c r="CG98" i="18"/>
  <c r="CG99" i="18"/>
  <c r="CG100" i="18"/>
  <c r="CG101" i="18"/>
  <c r="CG102" i="18"/>
  <c r="CG103" i="18"/>
  <c r="CG104" i="18"/>
  <c r="CG105" i="18"/>
  <c r="CG106" i="18"/>
  <c r="CG107" i="18"/>
  <c r="CG108" i="18"/>
  <c r="CG109" i="18"/>
  <c r="CG110" i="18"/>
  <c r="CG111" i="18"/>
  <c r="CG112" i="18"/>
  <c r="CG113" i="18"/>
  <c r="CG114" i="18"/>
  <c r="CG115" i="18"/>
  <c r="CG116" i="18"/>
  <c r="CG117" i="18"/>
  <c r="CG118" i="18"/>
  <c r="CG119" i="18"/>
  <c r="CG120" i="18"/>
  <c r="CG121" i="18"/>
  <c r="CG122" i="18"/>
  <c r="CG123" i="18"/>
  <c r="CG124" i="18"/>
  <c r="CG125" i="18"/>
  <c r="CG126" i="18"/>
  <c r="CG127" i="18"/>
  <c r="CG128" i="18"/>
  <c r="CG129" i="18"/>
  <c r="CG130" i="18"/>
  <c r="CG131" i="18"/>
  <c r="CG132" i="18"/>
  <c r="CG133" i="18"/>
  <c r="CG134" i="18"/>
  <c r="CG135" i="18"/>
  <c r="CG136" i="18"/>
  <c r="CG137" i="18"/>
  <c r="CG138" i="18"/>
  <c r="CG139" i="18"/>
  <c r="CG140" i="18"/>
  <c r="CG141" i="18"/>
  <c r="CG142" i="18"/>
  <c r="CG143" i="18"/>
  <c r="CG144" i="18"/>
  <c r="CG145" i="18"/>
  <c r="CG146" i="18"/>
  <c r="CG147" i="18"/>
  <c r="CG148" i="18"/>
  <c r="CG149" i="18"/>
  <c r="CG150" i="18"/>
  <c r="CG151" i="18"/>
  <c r="CG152" i="18"/>
  <c r="CG153" i="18"/>
  <c r="CG154" i="18"/>
  <c r="CG155" i="18"/>
  <c r="CG156" i="18"/>
  <c r="CG157" i="18"/>
  <c r="CG158" i="18"/>
  <c r="CG159" i="18"/>
  <c r="CG160" i="18"/>
  <c r="CG161" i="18"/>
  <c r="CG162" i="18"/>
  <c r="CG163" i="18"/>
  <c r="CG164" i="18"/>
  <c r="CG165" i="18"/>
  <c r="CG166" i="18"/>
  <c r="CG167" i="18"/>
  <c r="CG168" i="18"/>
  <c r="CG169" i="18"/>
  <c r="CG170" i="18"/>
  <c r="CG171" i="18"/>
  <c r="CG172" i="18"/>
  <c r="CG173" i="18"/>
  <c r="CG174" i="18"/>
  <c r="CG175" i="18"/>
  <c r="CG176" i="18"/>
  <c r="CG177" i="18"/>
  <c r="CG178" i="18"/>
  <c r="CG179" i="18"/>
  <c r="CG180" i="18"/>
  <c r="CG181" i="18"/>
  <c r="CG182" i="18"/>
  <c r="CG183" i="18"/>
  <c r="CG184" i="18"/>
  <c r="CG185" i="18"/>
  <c r="CG186" i="18"/>
  <c r="CG187" i="18"/>
  <c r="CG188" i="18"/>
  <c r="CG189" i="18"/>
  <c r="CG190" i="18"/>
  <c r="CG191" i="18"/>
  <c r="CG192" i="18"/>
  <c r="CG193" i="18"/>
  <c r="CG194" i="18"/>
  <c r="CG195" i="18"/>
  <c r="CG196" i="18"/>
  <c r="CG197" i="18"/>
  <c r="CG198" i="18"/>
  <c r="CG199" i="18"/>
  <c r="CG200" i="18"/>
  <c r="CG201" i="18"/>
  <c r="CG202" i="18"/>
  <c r="CG203" i="18"/>
  <c r="CG204" i="18"/>
  <c r="CG205" i="18"/>
  <c r="CG206" i="18"/>
  <c r="CG207" i="18"/>
  <c r="CG208" i="18"/>
  <c r="CG209" i="18"/>
  <c r="CG210" i="18"/>
  <c r="CG211" i="18"/>
  <c r="CG212" i="18"/>
  <c r="CG213" i="18"/>
  <c r="CG214" i="18"/>
  <c r="CG215" i="18"/>
  <c r="CG216" i="18"/>
  <c r="CG217" i="18"/>
  <c r="CG218" i="18"/>
  <c r="CG219" i="18"/>
  <c r="CG220" i="18"/>
  <c r="CG221" i="18"/>
  <c r="CG222" i="18"/>
  <c r="CG223" i="18"/>
  <c r="CG224" i="18"/>
  <c r="CG225" i="18"/>
  <c r="CG226" i="18"/>
  <c r="CG227" i="18"/>
  <c r="CG228" i="18"/>
  <c r="CG229" i="18"/>
  <c r="CG230" i="18"/>
  <c r="CG231" i="18"/>
  <c r="CG232" i="18"/>
  <c r="CG233" i="18"/>
  <c r="CG234" i="18"/>
  <c r="CG235" i="18"/>
  <c r="CG236" i="18"/>
  <c r="CG237" i="18"/>
  <c r="CG238" i="18"/>
  <c r="CG239" i="18"/>
  <c r="CG240" i="18"/>
  <c r="CG241" i="18"/>
  <c r="CG242" i="18"/>
  <c r="CG243" i="18"/>
  <c r="CG244" i="18"/>
  <c r="CG245" i="18"/>
  <c r="CG246" i="18"/>
  <c r="CG247" i="18"/>
  <c r="CG248" i="18"/>
  <c r="CG249" i="18"/>
  <c r="CG250" i="18"/>
  <c r="CG251" i="18"/>
  <c r="CG252" i="18"/>
  <c r="CG253" i="18"/>
  <c r="CG254" i="18"/>
  <c r="CG255" i="18"/>
  <c r="CG256" i="18"/>
  <c r="CG257" i="18"/>
  <c r="CG258" i="18"/>
  <c r="CG259" i="18"/>
  <c r="CG260" i="18"/>
  <c r="CG261" i="18"/>
  <c r="CG262" i="18"/>
  <c r="CG263" i="18"/>
  <c r="CG264" i="18"/>
  <c r="CG265" i="18"/>
  <c r="CG266" i="18"/>
  <c r="CG2" i="18"/>
  <c r="CG1" i="18"/>
  <c r="BS3" i="18"/>
  <c r="BS4" i="18"/>
  <c r="BS5" i="18"/>
  <c r="BS6" i="18"/>
  <c r="BS7" i="18"/>
  <c r="BS8" i="18"/>
  <c r="BS9" i="18"/>
  <c r="BS10" i="18"/>
  <c r="BS11" i="18"/>
  <c r="BS12" i="18"/>
  <c r="BS13" i="18"/>
  <c r="BS14" i="18"/>
  <c r="BS15" i="18"/>
  <c r="BS16" i="18"/>
  <c r="BS17" i="18"/>
  <c r="BS18" i="18"/>
  <c r="BS19" i="18"/>
  <c r="BS20" i="18"/>
  <c r="BS21" i="18"/>
  <c r="BS22" i="18"/>
  <c r="BS23" i="18"/>
  <c r="BS24" i="18"/>
  <c r="BS25" i="18"/>
  <c r="BS26" i="18"/>
  <c r="BS27" i="18"/>
  <c r="BS28" i="18"/>
  <c r="BS29" i="18"/>
  <c r="BS30" i="18"/>
  <c r="BS31" i="18"/>
  <c r="BS32" i="18"/>
  <c r="BS33" i="18"/>
  <c r="BS34" i="18"/>
  <c r="BS35" i="18"/>
  <c r="BS36" i="18"/>
  <c r="BS37" i="18"/>
  <c r="BS38" i="18"/>
  <c r="BS39" i="18"/>
  <c r="BS40" i="18"/>
  <c r="BS41" i="18"/>
  <c r="BS42" i="18"/>
  <c r="BS43" i="18"/>
  <c r="BS44" i="18"/>
  <c r="BS45" i="18"/>
  <c r="BS46" i="18"/>
  <c r="BS47" i="18"/>
  <c r="BS48" i="18"/>
  <c r="BS49" i="18"/>
  <c r="BS50" i="18"/>
  <c r="BS51" i="18"/>
  <c r="BS52" i="18"/>
  <c r="BS53" i="18"/>
  <c r="BS54" i="18"/>
  <c r="BS55" i="18"/>
  <c r="BS56" i="18"/>
  <c r="BS57" i="18"/>
  <c r="BS58" i="18"/>
  <c r="BS59" i="18"/>
  <c r="BS60" i="18"/>
  <c r="BS61" i="18"/>
  <c r="BS62" i="18"/>
  <c r="BS63" i="18"/>
  <c r="BS64" i="18"/>
  <c r="BS65" i="18"/>
  <c r="BS66" i="18"/>
  <c r="BS67" i="18"/>
  <c r="BS68" i="18"/>
  <c r="BS69" i="18"/>
  <c r="BS70" i="18"/>
  <c r="BS71" i="18"/>
  <c r="BS72" i="18"/>
  <c r="BS73" i="18"/>
  <c r="BS74" i="18"/>
  <c r="BS75" i="18"/>
  <c r="BS76" i="18"/>
  <c r="BS77" i="18"/>
  <c r="BS78" i="18"/>
  <c r="BS79" i="18"/>
  <c r="BS80" i="18"/>
  <c r="BS81" i="18"/>
  <c r="BS82" i="18"/>
  <c r="BS83" i="18"/>
  <c r="BS84" i="18"/>
  <c r="BS85" i="18"/>
  <c r="BS86" i="18"/>
  <c r="BS87" i="18"/>
  <c r="BS88" i="18"/>
  <c r="BS89" i="18"/>
  <c r="BS90" i="18"/>
  <c r="BS91" i="18"/>
  <c r="BS92" i="18"/>
  <c r="BS93" i="18"/>
  <c r="BS94" i="18"/>
  <c r="BS95" i="18"/>
  <c r="BS96" i="18"/>
  <c r="BS97" i="18"/>
  <c r="BS98" i="18"/>
  <c r="BS99" i="18"/>
  <c r="BS100" i="18"/>
  <c r="BS101" i="18"/>
  <c r="BS102" i="18"/>
  <c r="BS103" i="18"/>
  <c r="BS104" i="18"/>
  <c r="BS105" i="18"/>
  <c r="BS106" i="18"/>
  <c r="BS107" i="18"/>
  <c r="BS108" i="18"/>
  <c r="BS109" i="18"/>
  <c r="BS110" i="18"/>
  <c r="BS111" i="18"/>
  <c r="BS112" i="18"/>
  <c r="BS113" i="18"/>
  <c r="BS114" i="18"/>
  <c r="BS115" i="18"/>
  <c r="BS116" i="18"/>
  <c r="BS117" i="18"/>
  <c r="BS118" i="18"/>
  <c r="BS119" i="18"/>
  <c r="BS120" i="18"/>
  <c r="BS121" i="18"/>
  <c r="BS122" i="18"/>
  <c r="BS123" i="18"/>
  <c r="BS124" i="18"/>
  <c r="BS125" i="18"/>
  <c r="BS126" i="18"/>
  <c r="BS127" i="18"/>
  <c r="BS128" i="18"/>
  <c r="BS129" i="18"/>
  <c r="BS130" i="18"/>
  <c r="BS131" i="18"/>
  <c r="BS132" i="18"/>
  <c r="BS133" i="18"/>
  <c r="BS134" i="18"/>
  <c r="BS135" i="18"/>
  <c r="BS136" i="18"/>
  <c r="BS137" i="18"/>
  <c r="BS138" i="18"/>
  <c r="BS139" i="18"/>
  <c r="BS140" i="18"/>
  <c r="BS141" i="18"/>
  <c r="BS142" i="18"/>
  <c r="BS143" i="18"/>
  <c r="BS144" i="18"/>
  <c r="BS145" i="18"/>
  <c r="BS146" i="18"/>
  <c r="BS147" i="18"/>
  <c r="BS148" i="18"/>
  <c r="BS149" i="18"/>
  <c r="BS150" i="18"/>
  <c r="BS151" i="18"/>
  <c r="BS152" i="18"/>
  <c r="BS153" i="18"/>
  <c r="BS154" i="18"/>
  <c r="BS155" i="18"/>
  <c r="BS156" i="18"/>
  <c r="BS157" i="18"/>
  <c r="BS158" i="18"/>
  <c r="BS159" i="18"/>
  <c r="BS160" i="18"/>
  <c r="BS161" i="18"/>
  <c r="BS162" i="18"/>
  <c r="BS163" i="18"/>
  <c r="BS164" i="18"/>
  <c r="BS165" i="18"/>
  <c r="BS166" i="18"/>
  <c r="BS167" i="18"/>
  <c r="BS168" i="18"/>
  <c r="BS169" i="18"/>
  <c r="BS170" i="18"/>
  <c r="BS171" i="18"/>
  <c r="BS172" i="18"/>
  <c r="BS173" i="18"/>
  <c r="BS174" i="18"/>
  <c r="BS175" i="18"/>
  <c r="BS176" i="18"/>
  <c r="BS177" i="18"/>
  <c r="BS178" i="18"/>
  <c r="BS179" i="18"/>
  <c r="BS180" i="18"/>
  <c r="BS181" i="18"/>
  <c r="BS182" i="18"/>
  <c r="BS183" i="18"/>
  <c r="BS184" i="18"/>
  <c r="BS185" i="18"/>
  <c r="BS186" i="18"/>
  <c r="BS187" i="18"/>
  <c r="BS188" i="18"/>
  <c r="BS189" i="18"/>
  <c r="BS190" i="18"/>
  <c r="BS191" i="18"/>
  <c r="BS192" i="18"/>
  <c r="BS193" i="18"/>
  <c r="BS194" i="18"/>
  <c r="BS195" i="18"/>
  <c r="BS196" i="18"/>
  <c r="BS197" i="18"/>
  <c r="BS198" i="18"/>
  <c r="BS199" i="18"/>
  <c r="BS200" i="18"/>
  <c r="BS201" i="18"/>
  <c r="BS202" i="18"/>
  <c r="BS203" i="18"/>
  <c r="BS204" i="18"/>
  <c r="BS205" i="18"/>
  <c r="BS206" i="18"/>
  <c r="BS207" i="18"/>
  <c r="BS208" i="18"/>
  <c r="BS209" i="18"/>
  <c r="BS210" i="18"/>
  <c r="BS211" i="18"/>
  <c r="BS212" i="18"/>
  <c r="BS213" i="18"/>
  <c r="BS214" i="18"/>
  <c r="BS215" i="18"/>
  <c r="BS216" i="18"/>
  <c r="BS217" i="18"/>
  <c r="BS218" i="18"/>
  <c r="BS219" i="18"/>
  <c r="BS220" i="18"/>
  <c r="BS221" i="18"/>
  <c r="BS222" i="18"/>
  <c r="BS223" i="18"/>
  <c r="BS224" i="18"/>
  <c r="BS225" i="18"/>
  <c r="BS226" i="18"/>
  <c r="BS227" i="18"/>
  <c r="BS228" i="18"/>
  <c r="BS229" i="18"/>
  <c r="BS230" i="18"/>
  <c r="BS231" i="18"/>
  <c r="BS232" i="18"/>
  <c r="BS233" i="18"/>
  <c r="BS234" i="18"/>
  <c r="BS235" i="18"/>
  <c r="BS236" i="18"/>
  <c r="BS237" i="18"/>
  <c r="BS238" i="18"/>
  <c r="BS239" i="18"/>
  <c r="BS240" i="18"/>
  <c r="BS241" i="18"/>
  <c r="BS242" i="18"/>
  <c r="BS243" i="18"/>
  <c r="BS244" i="18"/>
  <c r="BS245" i="18"/>
  <c r="BS246" i="18"/>
  <c r="BS247" i="18"/>
  <c r="BS248" i="18"/>
  <c r="BS249" i="18"/>
  <c r="BS250" i="18"/>
  <c r="BS251" i="18"/>
  <c r="BS252" i="18"/>
  <c r="BS253" i="18"/>
  <c r="BS254" i="18"/>
  <c r="BS255" i="18"/>
  <c r="BS256" i="18"/>
  <c r="BS257" i="18"/>
  <c r="BS258" i="18"/>
  <c r="BS259" i="18"/>
  <c r="BS260" i="18"/>
  <c r="BS261" i="18"/>
  <c r="BS262" i="18"/>
  <c r="BS263" i="18"/>
  <c r="BS264" i="18"/>
  <c r="BS265" i="18"/>
  <c r="BS266" i="18"/>
  <c r="BS2" i="18"/>
  <c r="BS1" i="18"/>
  <c r="BR3" i="18"/>
  <c r="BR4" i="18"/>
  <c r="BR5" i="18"/>
  <c r="BR6" i="18"/>
  <c r="BR7" i="18"/>
  <c r="BR8" i="18"/>
  <c r="BR9" i="18"/>
  <c r="BR10" i="18"/>
  <c r="BR11" i="18"/>
  <c r="BR12" i="18"/>
  <c r="BR13" i="18"/>
  <c r="BR14" i="18"/>
  <c r="BR15" i="18"/>
  <c r="BR16" i="18"/>
  <c r="BR17" i="18"/>
  <c r="BR18" i="18"/>
  <c r="BR19" i="18"/>
  <c r="BR20" i="18"/>
  <c r="BR21" i="18"/>
  <c r="BR22" i="18"/>
  <c r="BR23" i="18"/>
  <c r="BR24" i="18"/>
  <c r="BR25" i="18"/>
  <c r="BR26" i="18"/>
  <c r="BR27" i="18"/>
  <c r="BR28" i="18"/>
  <c r="BR29" i="18"/>
  <c r="BR30" i="18"/>
  <c r="BR31" i="18"/>
  <c r="BR32" i="18"/>
  <c r="BR33" i="18"/>
  <c r="BR34" i="18"/>
  <c r="BR35" i="18"/>
  <c r="BR36" i="18"/>
  <c r="BR37" i="18"/>
  <c r="BR38" i="18"/>
  <c r="BR39" i="18"/>
  <c r="BR40" i="18"/>
  <c r="BR41" i="18"/>
  <c r="BR42" i="18"/>
  <c r="BR43" i="18"/>
  <c r="BR44" i="18"/>
  <c r="BR45" i="18"/>
  <c r="BR46" i="18"/>
  <c r="BR47" i="18"/>
  <c r="BR48" i="18"/>
  <c r="BR49" i="18"/>
  <c r="BR50" i="18"/>
  <c r="BR51" i="18"/>
  <c r="BR52" i="18"/>
  <c r="BR53" i="18"/>
  <c r="BR54" i="18"/>
  <c r="BR55" i="18"/>
  <c r="BR56" i="18"/>
  <c r="BR57" i="18"/>
  <c r="BR58" i="18"/>
  <c r="BR59" i="18"/>
  <c r="BR60" i="18"/>
  <c r="BR61" i="18"/>
  <c r="BR62" i="18"/>
  <c r="BR63" i="18"/>
  <c r="BR64" i="18"/>
  <c r="BR65" i="18"/>
  <c r="BR66" i="18"/>
  <c r="BR67" i="18"/>
  <c r="BR68" i="18"/>
  <c r="BR69" i="18"/>
  <c r="BR70" i="18"/>
  <c r="BR71" i="18"/>
  <c r="BR72" i="18"/>
  <c r="BR73" i="18"/>
  <c r="BR74" i="18"/>
  <c r="BR75" i="18"/>
  <c r="BR76" i="18"/>
  <c r="BR77" i="18"/>
  <c r="BR78" i="18"/>
  <c r="BR79" i="18"/>
  <c r="BR80" i="18"/>
  <c r="BR81" i="18"/>
  <c r="BR82" i="18"/>
  <c r="BR83" i="18"/>
  <c r="BR84" i="18"/>
  <c r="BR85" i="18"/>
  <c r="BR86" i="18"/>
  <c r="BR87" i="18"/>
  <c r="BR88" i="18"/>
  <c r="BR89" i="18"/>
  <c r="BR90" i="18"/>
  <c r="BR91" i="18"/>
  <c r="BR92" i="18"/>
  <c r="BR93" i="18"/>
  <c r="BR94" i="18"/>
  <c r="BR95" i="18"/>
  <c r="BR96" i="18"/>
  <c r="BR97" i="18"/>
  <c r="BR98" i="18"/>
  <c r="BR99" i="18"/>
  <c r="BR100" i="18"/>
  <c r="BR101" i="18"/>
  <c r="BR102" i="18"/>
  <c r="BR103" i="18"/>
  <c r="BR104" i="18"/>
  <c r="BR105" i="18"/>
  <c r="BR106" i="18"/>
  <c r="BR107" i="18"/>
  <c r="BR108" i="18"/>
  <c r="BR109" i="18"/>
  <c r="BR110" i="18"/>
  <c r="BR111" i="18"/>
  <c r="BR112" i="18"/>
  <c r="BR113" i="18"/>
  <c r="BR114" i="18"/>
  <c r="BR115" i="18"/>
  <c r="BR116" i="18"/>
  <c r="BR117" i="18"/>
  <c r="BR118" i="18"/>
  <c r="BR119" i="18"/>
  <c r="BR120" i="18"/>
  <c r="BR121" i="18"/>
  <c r="BR122" i="18"/>
  <c r="BR123" i="18"/>
  <c r="BR124" i="18"/>
  <c r="BR125" i="18"/>
  <c r="BR126" i="18"/>
  <c r="BR127" i="18"/>
  <c r="BR128" i="18"/>
  <c r="BR129" i="18"/>
  <c r="BR130" i="18"/>
  <c r="BR131" i="18"/>
  <c r="BR132" i="18"/>
  <c r="BR133" i="18"/>
  <c r="BR134" i="18"/>
  <c r="BR135" i="18"/>
  <c r="BR136" i="18"/>
  <c r="BR137" i="18"/>
  <c r="BR138" i="18"/>
  <c r="BR139" i="18"/>
  <c r="BR140" i="18"/>
  <c r="BR141" i="18"/>
  <c r="BR142" i="18"/>
  <c r="BR143" i="18"/>
  <c r="BR144" i="18"/>
  <c r="BR145" i="18"/>
  <c r="BR146" i="18"/>
  <c r="BR147" i="18"/>
  <c r="BR148" i="18"/>
  <c r="BR149" i="18"/>
  <c r="BR150" i="18"/>
  <c r="BR151" i="18"/>
  <c r="BR152" i="18"/>
  <c r="BR153" i="18"/>
  <c r="BR154" i="18"/>
  <c r="BR155" i="18"/>
  <c r="BR156" i="18"/>
  <c r="BR157" i="18"/>
  <c r="BR158" i="18"/>
  <c r="BR159" i="18"/>
  <c r="BR160" i="18"/>
  <c r="BR161" i="18"/>
  <c r="BR162" i="18"/>
  <c r="BR163" i="18"/>
  <c r="BR164" i="18"/>
  <c r="BR165" i="18"/>
  <c r="BR166" i="18"/>
  <c r="BR167" i="18"/>
  <c r="BR168" i="18"/>
  <c r="BR169" i="18"/>
  <c r="BR170" i="18"/>
  <c r="BR171" i="18"/>
  <c r="BR172" i="18"/>
  <c r="BR173" i="18"/>
  <c r="BR174" i="18"/>
  <c r="BR175" i="18"/>
  <c r="BR176" i="18"/>
  <c r="BR177" i="18"/>
  <c r="BR178" i="18"/>
  <c r="BR179" i="18"/>
  <c r="BR180" i="18"/>
  <c r="BR181" i="18"/>
  <c r="BR182" i="18"/>
  <c r="BR183" i="18"/>
  <c r="BR184" i="18"/>
  <c r="BR185" i="18"/>
  <c r="BR186" i="18"/>
  <c r="BR187" i="18"/>
  <c r="BR188" i="18"/>
  <c r="BR189" i="18"/>
  <c r="BR190" i="18"/>
  <c r="BR191" i="18"/>
  <c r="BR192" i="18"/>
  <c r="BR193" i="18"/>
  <c r="BR194" i="18"/>
  <c r="BR195" i="18"/>
  <c r="BR196" i="18"/>
  <c r="BR197" i="18"/>
  <c r="BR198" i="18"/>
  <c r="BR199" i="18"/>
  <c r="BR200" i="18"/>
  <c r="BR201" i="18"/>
  <c r="BR202" i="18"/>
  <c r="BR203" i="18"/>
  <c r="BR204" i="18"/>
  <c r="BR205" i="18"/>
  <c r="BR206" i="18"/>
  <c r="BR207" i="18"/>
  <c r="BR208" i="18"/>
  <c r="BR209" i="18"/>
  <c r="BR210" i="18"/>
  <c r="BR211" i="18"/>
  <c r="BR212" i="18"/>
  <c r="BR213" i="18"/>
  <c r="BR214" i="18"/>
  <c r="BR215" i="18"/>
  <c r="BR216" i="18"/>
  <c r="BR217" i="18"/>
  <c r="BR218" i="18"/>
  <c r="BR219" i="18"/>
  <c r="BR220" i="18"/>
  <c r="BR221" i="18"/>
  <c r="BR222" i="18"/>
  <c r="BR223" i="18"/>
  <c r="BR224" i="18"/>
  <c r="BR225" i="18"/>
  <c r="BR226" i="18"/>
  <c r="BR227" i="18"/>
  <c r="BR228" i="18"/>
  <c r="BR229" i="18"/>
  <c r="BR230" i="18"/>
  <c r="BR231" i="18"/>
  <c r="BR232" i="18"/>
  <c r="BR233" i="18"/>
  <c r="BR234" i="18"/>
  <c r="BR235" i="18"/>
  <c r="BR236" i="18"/>
  <c r="BR237" i="18"/>
  <c r="BR238" i="18"/>
  <c r="BR239" i="18"/>
  <c r="BR240" i="18"/>
  <c r="BR241" i="18"/>
  <c r="BR242" i="18"/>
  <c r="BR243" i="18"/>
  <c r="BR244" i="18"/>
  <c r="BR245" i="18"/>
  <c r="BR246" i="18"/>
  <c r="BR247" i="18"/>
  <c r="BR248" i="18"/>
  <c r="BR249" i="18"/>
  <c r="BR250" i="18"/>
  <c r="BR251" i="18"/>
  <c r="BR252" i="18"/>
  <c r="BR253" i="18"/>
  <c r="BR254" i="18"/>
  <c r="BR255" i="18"/>
  <c r="BR256" i="18"/>
  <c r="BR257" i="18"/>
  <c r="BR258" i="18"/>
  <c r="BR259" i="18"/>
  <c r="BR260" i="18"/>
  <c r="BR261" i="18"/>
  <c r="BR262" i="18"/>
  <c r="BR263" i="18"/>
  <c r="BR264" i="18"/>
  <c r="BR265" i="18"/>
  <c r="BR266" i="18"/>
  <c r="BR2" i="18"/>
  <c r="BR1" i="18"/>
  <c r="BQ3" i="18"/>
  <c r="BQ4" i="18"/>
  <c r="BQ5" i="18"/>
  <c r="BQ6" i="18"/>
  <c r="BQ7" i="18"/>
  <c r="BQ8" i="18"/>
  <c r="BQ9" i="18"/>
  <c r="BQ10" i="18"/>
  <c r="BQ11" i="18"/>
  <c r="BQ12" i="18"/>
  <c r="BQ13" i="18"/>
  <c r="BQ14" i="18"/>
  <c r="BQ15" i="18"/>
  <c r="BQ16" i="18"/>
  <c r="BQ17" i="18"/>
  <c r="BQ18" i="18"/>
  <c r="BQ19" i="18"/>
  <c r="BQ20" i="18"/>
  <c r="BQ21" i="18"/>
  <c r="BQ22" i="18"/>
  <c r="BQ23" i="18"/>
  <c r="BQ24" i="18"/>
  <c r="BQ25" i="18"/>
  <c r="BQ26" i="18"/>
  <c r="BQ27" i="18"/>
  <c r="BQ28" i="18"/>
  <c r="BQ29" i="18"/>
  <c r="BQ30" i="18"/>
  <c r="BQ31" i="18"/>
  <c r="BQ32" i="18"/>
  <c r="BQ33" i="18"/>
  <c r="BQ34" i="18"/>
  <c r="BQ35" i="18"/>
  <c r="BQ36" i="18"/>
  <c r="BQ37" i="18"/>
  <c r="BQ38" i="18"/>
  <c r="BQ39" i="18"/>
  <c r="BQ40" i="18"/>
  <c r="BQ41" i="18"/>
  <c r="BQ42" i="18"/>
  <c r="BQ43" i="18"/>
  <c r="BQ44" i="18"/>
  <c r="BQ45" i="18"/>
  <c r="BQ46" i="18"/>
  <c r="BQ47" i="18"/>
  <c r="BQ48" i="18"/>
  <c r="BQ49" i="18"/>
  <c r="BQ50" i="18"/>
  <c r="BQ51" i="18"/>
  <c r="BQ52" i="18"/>
  <c r="BQ53" i="18"/>
  <c r="BQ54" i="18"/>
  <c r="BQ55" i="18"/>
  <c r="BQ56" i="18"/>
  <c r="BQ57" i="18"/>
  <c r="BQ58" i="18"/>
  <c r="BQ59" i="18"/>
  <c r="BQ60" i="18"/>
  <c r="BQ61" i="18"/>
  <c r="BQ62" i="18"/>
  <c r="BQ63" i="18"/>
  <c r="BQ64" i="18"/>
  <c r="BQ65" i="18"/>
  <c r="BQ66" i="18"/>
  <c r="BQ67" i="18"/>
  <c r="BQ68" i="18"/>
  <c r="BQ69" i="18"/>
  <c r="BQ70" i="18"/>
  <c r="BQ71" i="18"/>
  <c r="BQ72" i="18"/>
  <c r="BQ73" i="18"/>
  <c r="BQ74" i="18"/>
  <c r="BQ75" i="18"/>
  <c r="BQ76" i="18"/>
  <c r="BQ77" i="18"/>
  <c r="BQ78" i="18"/>
  <c r="BQ79" i="18"/>
  <c r="BQ80" i="18"/>
  <c r="BQ81" i="18"/>
  <c r="BQ82" i="18"/>
  <c r="BQ83" i="18"/>
  <c r="BQ84" i="18"/>
  <c r="BQ85" i="18"/>
  <c r="BQ86" i="18"/>
  <c r="BQ87" i="18"/>
  <c r="BQ88" i="18"/>
  <c r="BQ89" i="18"/>
  <c r="BQ90" i="18"/>
  <c r="BQ91" i="18"/>
  <c r="BQ92" i="18"/>
  <c r="BQ93" i="18"/>
  <c r="BQ94" i="18"/>
  <c r="BQ95" i="18"/>
  <c r="BQ96" i="18"/>
  <c r="BQ97" i="18"/>
  <c r="BQ98" i="18"/>
  <c r="BQ99" i="18"/>
  <c r="BQ100" i="18"/>
  <c r="BQ101" i="18"/>
  <c r="BQ102" i="18"/>
  <c r="BQ103" i="18"/>
  <c r="BQ104" i="18"/>
  <c r="BQ105" i="18"/>
  <c r="BQ106" i="18"/>
  <c r="BQ107" i="18"/>
  <c r="BQ108" i="18"/>
  <c r="BQ109" i="18"/>
  <c r="BQ110" i="18"/>
  <c r="BQ111" i="18"/>
  <c r="BQ112" i="18"/>
  <c r="BQ113" i="18"/>
  <c r="BQ114" i="18"/>
  <c r="BQ115" i="18"/>
  <c r="BQ116" i="18"/>
  <c r="BQ117" i="18"/>
  <c r="BQ118" i="18"/>
  <c r="BQ119" i="18"/>
  <c r="BQ120" i="18"/>
  <c r="BQ121" i="18"/>
  <c r="BQ122" i="18"/>
  <c r="BQ123" i="18"/>
  <c r="BQ124" i="18"/>
  <c r="BQ125" i="18"/>
  <c r="BQ126" i="18"/>
  <c r="BQ127" i="18"/>
  <c r="BQ128" i="18"/>
  <c r="BQ129" i="18"/>
  <c r="BQ130" i="18"/>
  <c r="BQ131" i="18"/>
  <c r="BQ132" i="18"/>
  <c r="BQ133" i="18"/>
  <c r="BQ134" i="18"/>
  <c r="BQ135" i="18"/>
  <c r="BQ136" i="18"/>
  <c r="BQ137" i="18"/>
  <c r="BQ138" i="18"/>
  <c r="BQ139" i="18"/>
  <c r="BQ140" i="18"/>
  <c r="BQ141" i="18"/>
  <c r="BQ142" i="18"/>
  <c r="BQ143" i="18"/>
  <c r="BQ144" i="18"/>
  <c r="BQ145" i="18"/>
  <c r="BQ146" i="18"/>
  <c r="BQ147" i="18"/>
  <c r="BQ148" i="18"/>
  <c r="BQ149" i="18"/>
  <c r="BQ150" i="18"/>
  <c r="BQ151" i="18"/>
  <c r="BQ152" i="18"/>
  <c r="BQ153" i="18"/>
  <c r="BQ154" i="18"/>
  <c r="BQ155" i="18"/>
  <c r="BQ156" i="18"/>
  <c r="BQ157" i="18"/>
  <c r="BQ158" i="18"/>
  <c r="BQ159" i="18"/>
  <c r="BQ160" i="18"/>
  <c r="BQ161" i="18"/>
  <c r="BQ162" i="18"/>
  <c r="BQ163" i="18"/>
  <c r="BQ164" i="18"/>
  <c r="BQ165" i="18"/>
  <c r="BQ166" i="18"/>
  <c r="BQ167" i="18"/>
  <c r="BQ168" i="18"/>
  <c r="BQ169" i="18"/>
  <c r="BQ170" i="18"/>
  <c r="BQ171" i="18"/>
  <c r="BQ172" i="18"/>
  <c r="BQ173" i="18"/>
  <c r="BQ174" i="18"/>
  <c r="BQ175" i="18"/>
  <c r="BQ176" i="18"/>
  <c r="BQ177" i="18"/>
  <c r="BQ178" i="18"/>
  <c r="BQ179" i="18"/>
  <c r="BQ180" i="18"/>
  <c r="BQ181" i="18"/>
  <c r="BQ182" i="18"/>
  <c r="BQ183" i="18"/>
  <c r="BQ184" i="18"/>
  <c r="BQ185" i="18"/>
  <c r="BQ186" i="18"/>
  <c r="BQ187" i="18"/>
  <c r="BQ188" i="18"/>
  <c r="BQ189" i="18"/>
  <c r="BQ190" i="18"/>
  <c r="BQ191" i="18"/>
  <c r="BQ192" i="18"/>
  <c r="BQ193" i="18"/>
  <c r="BQ194" i="18"/>
  <c r="BQ195" i="18"/>
  <c r="BQ196" i="18"/>
  <c r="BQ197" i="18"/>
  <c r="BQ198" i="18"/>
  <c r="BQ199" i="18"/>
  <c r="BQ200" i="18"/>
  <c r="BQ201" i="18"/>
  <c r="BQ202" i="18"/>
  <c r="BQ203" i="18"/>
  <c r="BQ204" i="18"/>
  <c r="BQ205" i="18"/>
  <c r="BQ206" i="18"/>
  <c r="BQ207" i="18"/>
  <c r="BQ208" i="18"/>
  <c r="BQ209" i="18"/>
  <c r="BQ210" i="18"/>
  <c r="BQ211" i="18"/>
  <c r="BQ212" i="18"/>
  <c r="BQ213" i="18"/>
  <c r="BQ214" i="18"/>
  <c r="BQ215" i="18"/>
  <c r="BQ216" i="18"/>
  <c r="BQ217" i="18"/>
  <c r="BQ218" i="18"/>
  <c r="BQ219" i="18"/>
  <c r="BQ220" i="18"/>
  <c r="BQ221" i="18"/>
  <c r="BQ222" i="18"/>
  <c r="BQ223" i="18"/>
  <c r="BQ224" i="18"/>
  <c r="BQ225" i="18"/>
  <c r="BQ226" i="18"/>
  <c r="BQ227" i="18"/>
  <c r="BQ228" i="18"/>
  <c r="BQ229" i="18"/>
  <c r="BQ230" i="18"/>
  <c r="BQ231" i="18"/>
  <c r="BQ232" i="18"/>
  <c r="BQ233" i="18"/>
  <c r="BQ234" i="18"/>
  <c r="BQ235" i="18"/>
  <c r="BQ236" i="18"/>
  <c r="BQ237" i="18"/>
  <c r="BQ238" i="18"/>
  <c r="BQ239" i="18"/>
  <c r="BQ240" i="18"/>
  <c r="BQ241" i="18"/>
  <c r="BQ242" i="18"/>
  <c r="BQ243" i="18"/>
  <c r="BQ244" i="18"/>
  <c r="BQ245" i="18"/>
  <c r="BQ246" i="18"/>
  <c r="BQ247" i="18"/>
  <c r="BQ248" i="18"/>
  <c r="BQ249" i="18"/>
  <c r="BQ250" i="18"/>
  <c r="BQ251" i="18"/>
  <c r="BQ252" i="18"/>
  <c r="BQ253" i="18"/>
  <c r="BQ254" i="18"/>
  <c r="BQ255" i="18"/>
  <c r="BQ256" i="18"/>
  <c r="BQ257" i="18"/>
  <c r="BQ258" i="18"/>
  <c r="BQ259" i="18"/>
  <c r="BQ260" i="18"/>
  <c r="BQ261" i="18"/>
  <c r="BQ262" i="18"/>
  <c r="BQ263" i="18"/>
  <c r="BQ264" i="18"/>
  <c r="BQ265" i="18"/>
  <c r="BQ266" i="18"/>
  <c r="BQ2" i="18"/>
  <c r="BQ1" i="18"/>
  <c r="E71" i="100"/>
  <c r="E70" i="100"/>
  <c r="E69" i="100"/>
  <c r="BP3" i="18"/>
  <c r="BP4" i="18"/>
  <c r="BP5" i="18"/>
  <c r="BP6" i="18"/>
  <c r="BP7" i="18"/>
  <c r="BP8" i="18"/>
  <c r="BP9" i="18"/>
  <c r="BP10" i="18"/>
  <c r="BP11" i="18"/>
  <c r="BP12" i="18"/>
  <c r="BP13" i="18"/>
  <c r="BP14" i="18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47" i="18"/>
  <c r="BP48" i="18"/>
  <c r="BP49" i="18"/>
  <c r="BP50" i="18"/>
  <c r="BP51" i="18"/>
  <c r="BP52" i="18"/>
  <c r="BP53" i="18"/>
  <c r="BP54" i="18"/>
  <c r="BP55" i="18"/>
  <c r="BP56" i="18"/>
  <c r="BP57" i="18"/>
  <c r="BP58" i="18"/>
  <c r="BP59" i="18"/>
  <c r="BP60" i="18"/>
  <c r="BP61" i="18"/>
  <c r="BP62" i="18"/>
  <c r="BP63" i="18"/>
  <c r="BP64" i="18"/>
  <c r="BP65" i="18"/>
  <c r="BP66" i="18"/>
  <c r="BP67" i="18"/>
  <c r="BP68" i="18"/>
  <c r="BP69" i="18"/>
  <c r="BP70" i="18"/>
  <c r="BP71" i="18"/>
  <c r="BP72" i="18"/>
  <c r="BP73" i="18"/>
  <c r="BP74" i="18"/>
  <c r="BP75" i="18"/>
  <c r="BP76" i="18"/>
  <c r="BP77" i="18"/>
  <c r="BP78" i="18"/>
  <c r="BP79" i="18"/>
  <c r="BP80" i="18"/>
  <c r="BP81" i="18"/>
  <c r="BP82" i="18"/>
  <c r="BP83" i="18"/>
  <c r="BP84" i="18"/>
  <c r="BP85" i="18"/>
  <c r="BP86" i="18"/>
  <c r="BP87" i="18"/>
  <c r="BP88" i="18"/>
  <c r="BP89" i="18"/>
  <c r="BP90" i="18"/>
  <c r="BP91" i="18"/>
  <c r="BP92" i="18"/>
  <c r="BP93" i="18"/>
  <c r="BP94" i="18"/>
  <c r="BP95" i="18"/>
  <c r="BP96" i="18"/>
  <c r="BP97" i="18"/>
  <c r="BP98" i="18"/>
  <c r="BP99" i="18"/>
  <c r="BP100" i="18"/>
  <c r="BP101" i="18"/>
  <c r="BP102" i="18"/>
  <c r="BP103" i="18"/>
  <c r="BP104" i="18"/>
  <c r="BP105" i="18"/>
  <c r="BP106" i="18"/>
  <c r="BP107" i="18"/>
  <c r="BP108" i="18"/>
  <c r="BP109" i="18"/>
  <c r="BP110" i="18"/>
  <c r="BP111" i="18"/>
  <c r="BP112" i="18"/>
  <c r="BP113" i="18"/>
  <c r="BP114" i="18"/>
  <c r="BP115" i="18"/>
  <c r="BP116" i="18"/>
  <c r="BP117" i="18"/>
  <c r="BP118" i="18"/>
  <c r="BP119" i="18"/>
  <c r="BP120" i="18"/>
  <c r="BP121" i="18"/>
  <c r="BP122" i="18"/>
  <c r="BP123" i="18"/>
  <c r="BP124" i="18"/>
  <c r="BP125" i="18"/>
  <c r="BP126" i="18"/>
  <c r="BP127" i="18"/>
  <c r="BP128" i="18"/>
  <c r="BP129" i="18"/>
  <c r="BP130" i="18"/>
  <c r="BP131" i="18"/>
  <c r="BP132" i="18"/>
  <c r="BP133" i="18"/>
  <c r="BP134" i="18"/>
  <c r="BP135" i="18"/>
  <c r="BP136" i="18"/>
  <c r="BP137" i="18"/>
  <c r="BP138" i="18"/>
  <c r="BP139" i="18"/>
  <c r="BP140" i="18"/>
  <c r="BP141" i="18"/>
  <c r="BP142" i="18"/>
  <c r="BP143" i="18"/>
  <c r="BP144" i="18"/>
  <c r="BP145" i="18"/>
  <c r="BP146" i="18"/>
  <c r="BP147" i="18"/>
  <c r="BP148" i="18"/>
  <c r="BP149" i="18"/>
  <c r="BP150" i="18"/>
  <c r="BP151" i="18"/>
  <c r="BP152" i="18"/>
  <c r="BP153" i="18"/>
  <c r="BP154" i="18"/>
  <c r="BP155" i="18"/>
  <c r="BP156" i="18"/>
  <c r="BP157" i="18"/>
  <c r="BP158" i="18"/>
  <c r="BP159" i="18"/>
  <c r="BP160" i="18"/>
  <c r="BP161" i="18"/>
  <c r="BP162" i="18"/>
  <c r="BP163" i="18"/>
  <c r="BP164" i="18"/>
  <c r="BP165" i="18"/>
  <c r="BP166" i="18"/>
  <c r="BP167" i="18"/>
  <c r="BP168" i="18"/>
  <c r="BP169" i="18"/>
  <c r="BP170" i="18"/>
  <c r="BP171" i="18"/>
  <c r="BP172" i="18"/>
  <c r="BP173" i="18"/>
  <c r="BP174" i="18"/>
  <c r="BP175" i="18"/>
  <c r="BP176" i="18"/>
  <c r="BP177" i="18"/>
  <c r="BP178" i="18"/>
  <c r="BP179" i="18"/>
  <c r="BP180" i="18"/>
  <c r="BP181" i="18"/>
  <c r="BP182" i="18"/>
  <c r="BP183" i="18"/>
  <c r="BP184" i="18"/>
  <c r="BP185" i="18"/>
  <c r="BP186" i="18"/>
  <c r="BP187" i="18"/>
  <c r="BP188" i="18"/>
  <c r="BP189" i="18"/>
  <c r="BP190" i="18"/>
  <c r="BP191" i="18"/>
  <c r="BP192" i="18"/>
  <c r="BP193" i="18"/>
  <c r="BP194" i="18"/>
  <c r="BP195" i="18"/>
  <c r="BP196" i="18"/>
  <c r="BP197" i="18"/>
  <c r="BP198" i="18"/>
  <c r="BP199" i="18"/>
  <c r="BP200" i="18"/>
  <c r="BP201" i="18"/>
  <c r="BP202" i="18"/>
  <c r="BP203" i="18"/>
  <c r="BP204" i="18"/>
  <c r="BP205" i="18"/>
  <c r="BP206" i="18"/>
  <c r="BP207" i="18"/>
  <c r="BP208" i="18"/>
  <c r="BP209" i="18"/>
  <c r="BP210" i="18"/>
  <c r="BP211" i="18"/>
  <c r="BP212" i="18"/>
  <c r="BP213" i="18"/>
  <c r="BP214" i="18"/>
  <c r="BP215" i="18"/>
  <c r="BP216" i="18"/>
  <c r="BP217" i="18"/>
  <c r="BP218" i="18"/>
  <c r="BP219" i="18"/>
  <c r="BP220" i="18"/>
  <c r="BP221" i="18"/>
  <c r="BP222" i="18"/>
  <c r="BP223" i="18"/>
  <c r="BP224" i="18"/>
  <c r="BP225" i="18"/>
  <c r="BP226" i="18"/>
  <c r="BP227" i="18"/>
  <c r="BP228" i="18"/>
  <c r="BP229" i="18"/>
  <c r="BP230" i="18"/>
  <c r="BP231" i="18"/>
  <c r="BP232" i="18"/>
  <c r="BP233" i="18"/>
  <c r="BP234" i="18"/>
  <c r="BP235" i="18"/>
  <c r="BP236" i="18"/>
  <c r="BP237" i="18"/>
  <c r="BP238" i="18"/>
  <c r="BP239" i="18"/>
  <c r="BP240" i="18"/>
  <c r="BP241" i="18"/>
  <c r="BP242" i="18"/>
  <c r="BP243" i="18"/>
  <c r="BP244" i="18"/>
  <c r="BP245" i="18"/>
  <c r="BP246" i="18"/>
  <c r="BP247" i="18"/>
  <c r="BP248" i="18"/>
  <c r="BP249" i="18"/>
  <c r="BP250" i="18"/>
  <c r="BP251" i="18"/>
  <c r="BP252" i="18"/>
  <c r="BP253" i="18"/>
  <c r="BP254" i="18"/>
  <c r="BP255" i="18"/>
  <c r="BP256" i="18"/>
  <c r="BP257" i="18"/>
  <c r="BP258" i="18"/>
  <c r="BP259" i="18"/>
  <c r="BP260" i="18"/>
  <c r="BP261" i="18"/>
  <c r="BP262" i="18"/>
  <c r="BP263" i="18"/>
  <c r="BP264" i="18"/>
  <c r="BP265" i="18"/>
  <c r="BP266" i="18"/>
  <c r="BP2" i="18"/>
  <c r="BP1" i="18"/>
  <c r="BO3" i="18"/>
  <c r="BO4" i="18"/>
  <c r="BO5" i="18"/>
  <c r="BO6" i="18"/>
  <c r="BO7" i="18"/>
  <c r="BO8" i="18"/>
  <c r="BO9" i="18"/>
  <c r="BO10" i="18"/>
  <c r="BO11" i="18"/>
  <c r="BO12" i="18"/>
  <c r="BO13" i="18"/>
  <c r="BO14" i="18"/>
  <c r="BO15" i="18"/>
  <c r="BO16" i="18"/>
  <c r="BO17" i="18"/>
  <c r="BO18" i="18"/>
  <c r="BO19" i="18"/>
  <c r="BO20" i="18"/>
  <c r="BO21" i="18"/>
  <c r="BO22" i="18"/>
  <c r="BO23" i="18"/>
  <c r="BO24" i="18"/>
  <c r="BO25" i="18"/>
  <c r="BO26" i="18"/>
  <c r="BO27" i="18"/>
  <c r="BO28" i="18"/>
  <c r="BO29" i="18"/>
  <c r="BO30" i="18"/>
  <c r="BO31" i="18"/>
  <c r="BO32" i="18"/>
  <c r="BO33" i="18"/>
  <c r="BO34" i="18"/>
  <c r="BO35" i="18"/>
  <c r="BO36" i="18"/>
  <c r="BO37" i="18"/>
  <c r="BO38" i="18"/>
  <c r="BO39" i="18"/>
  <c r="BO40" i="18"/>
  <c r="BO41" i="18"/>
  <c r="BO42" i="18"/>
  <c r="BO43" i="18"/>
  <c r="BO44" i="18"/>
  <c r="BO45" i="18"/>
  <c r="BO46" i="18"/>
  <c r="BO47" i="18"/>
  <c r="BO48" i="18"/>
  <c r="BO49" i="18"/>
  <c r="BO50" i="18"/>
  <c r="BO51" i="18"/>
  <c r="BO52" i="18"/>
  <c r="BO53" i="18"/>
  <c r="BO54" i="18"/>
  <c r="BO55" i="18"/>
  <c r="BO56" i="18"/>
  <c r="BO57" i="18"/>
  <c r="BO58" i="18"/>
  <c r="BO59" i="18"/>
  <c r="BO60" i="18"/>
  <c r="BO61" i="18"/>
  <c r="BO62" i="18"/>
  <c r="BO63" i="18"/>
  <c r="BO64" i="18"/>
  <c r="BO65" i="18"/>
  <c r="BO66" i="18"/>
  <c r="BO67" i="18"/>
  <c r="BO68" i="18"/>
  <c r="BO69" i="18"/>
  <c r="BO70" i="18"/>
  <c r="BO71" i="18"/>
  <c r="BO72" i="18"/>
  <c r="BO73" i="18"/>
  <c r="BO74" i="18"/>
  <c r="BO75" i="18"/>
  <c r="BO76" i="18"/>
  <c r="BO77" i="18"/>
  <c r="BO78" i="18"/>
  <c r="BO79" i="18"/>
  <c r="BO80" i="18"/>
  <c r="BO81" i="18"/>
  <c r="BO82" i="18"/>
  <c r="BO83" i="18"/>
  <c r="BO84" i="18"/>
  <c r="BO85" i="18"/>
  <c r="BO86" i="18"/>
  <c r="BO87" i="18"/>
  <c r="BO88" i="18"/>
  <c r="BO89" i="18"/>
  <c r="BO90" i="18"/>
  <c r="BO91" i="18"/>
  <c r="BO92" i="18"/>
  <c r="BO93" i="18"/>
  <c r="BO94" i="18"/>
  <c r="BO95" i="18"/>
  <c r="BO96" i="18"/>
  <c r="BO97" i="18"/>
  <c r="BO98" i="18"/>
  <c r="BO99" i="18"/>
  <c r="BO100" i="18"/>
  <c r="BO101" i="18"/>
  <c r="BO102" i="18"/>
  <c r="BO103" i="18"/>
  <c r="BO104" i="18"/>
  <c r="BO105" i="18"/>
  <c r="BO106" i="18"/>
  <c r="BO107" i="18"/>
  <c r="BO108" i="18"/>
  <c r="BO109" i="18"/>
  <c r="BO110" i="18"/>
  <c r="BO111" i="18"/>
  <c r="BO112" i="18"/>
  <c r="BO113" i="18"/>
  <c r="BO114" i="18"/>
  <c r="BO115" i="18"/>
  <c r="BO116" i="18"/>
  <c r="BO117" i="18"/>
  <c r="BO118" i="18"/>
  <c r="BO119" i="18"/>
  <c r="BO120" i="18"/>
  <c r="BO121" i="18"/>
  <c r="BO122" i="18"/>
  <c r="BO123" i="18"/>
  <c r="BO124" i="18"/>
  <c r="BO125" i="18"/>
  <c r="BO126" i="18"/>
  <c r="BO127" i="18"/>
  <c r="BO128" i="18"/>
  <c r="BO129" i="18"/>
  <c r="BO130" i="18"/>
  <c r="BO131" i="18"/>
  <c r="BO132" i="18"/>
  <c r="BO133" i="18"/>
  <c r="BO134" i="18"/>
  <c r="BO135" i="18"/>
  <c r="BO136" i="18"/>
  <c r="BO137" i="18"/>
  <c r="BO138" i="18"/>
  <c r="BO139" i="18"/>
  <c r="BO140" i="18"/>
  <c r="BO141" i="18"/>
  <c r="BO142" i="18"/>
  <c r="BO143" i="18"/>
  <c r="BO144" i="18"/>
  <c r="BO145" i="18"/>
  <c r="BO146" i="18"/>
  <c r="BO147" i="18"/>
  <c r="BO148" i="18"/>
  <c r="BO149" i="18"/>
  <c r="BO150" i="18"/>
  <c r="BO151" i="18"/>
  <c r="BO152" i="18"/>
  <c r="BO153" i="18"/>
  <c r="BO154" i="18"/>
  <c r="BO155" i="18"/>
  <c r="BO156" i="18"/>
  <c r="BO157" i="18"/>
  <c r="BO158" i="18"/>
  <c r="BO159" i="18"/>
  <c r="BO160" i="18"/>
  <c r="BO161" i="18"/>
  <c r="BO162" i="18"/>
  <c r="BO163" i="18"/>
  <c r="BO164" i="18"/>
  <c r="BO165" i="18"/>
  <c r="BO166" i="18"/>
  <c r="BO167" i="18"/>
  <c r="BO168" i="18"/>
  <c r="BO169" i="18"/>
  <c r="BO170" i="18"/>
  <c r="BO171" i="18"/>
  <c r="BO172" i="18"/>
  <c r="BO173" i="18"/>
  <c r="BO174" i="18"/>
  <c r="BO175" i="18"/>
  <c r="BO176" i="18"/>
  <c r="BO177" i="18"/>
  <c r="BO178" i="18"/>
  <c r="BO179" i="18"/>
  <c r="BO180" i="18"/>
  <c r="BO181" i="18"/>
  <c r="BO182" i="18"/>
  <c r="BO183" i="18"/>
  <c r="BO184" i="18"/>
  <c r="BO185" i="18"/>
  <c r="BO186" i="18"/>
  <c r="BO187" i="18"/>
  <c r="BO188" i="18"/>
  <c r="BO189" i="18"/>
  <c r="BO190" i="18"/>
  <c r="BO191" i="18"/>
  <c r="BO192" i="18"/>
  <c r="BO193" i="18"/>
  <c r="BO194" i="18"/>
  <c r="BO195" i="18"/>
  <c r="BO196" i="18"/>
  <c r="BO197" i="18"/>
  <c r="BO198" i="18"/>
  <c r="BO199" i="18"/>
  <c r="BO200" i="18"/>
  <c r="BO201" i="18"/>
  <c r="BO202" i="18"/>
  <c r="BO203" i="18"/>
  <c r="BO204" i="18"/>
  <c r="BO205" i="18"/>
  <c r="BO206" i="18"/>
  <c r="BO207" i="18"/>
  <c r="BO208" i="18"/>
  <c r="BO209" i="18"/>
  <c r="BO210" i="18"/>
  <c r="BO211" i="18"/>
  <c r="BO212" i="18"/>
  <c r="BO213" i="18"/>
  <c r="BO214" i="18"/>
  <c r="BO215" i="18"/>
  <c r="BO216" i="18"/>
  <c r="BO217" i="18"/>
  <c r="BO218" i="18"/>
  <c r="BO219" i="18"/>
  <c r="BO220" i="18"/>
  <c r="BO221" i="18"/>
  <c r="BO222" i="18"/>
  <c r="BO223" i="18"/>
  <c r="BO224" i="18"/>
  <c r="BO225" i="18"/>
  <c r="BO226" i="18"/>
  <c r="BO227" i="18"/>
  <c r="BO228" i="18"/>
  <c r="BO229" i="18"/>
  <c r="BO230" i="18"/>
  <c r="BO231" i="18"/>
  <c r="BO232" i="18"/>
  <c r="BO233" i="18"/>
  <c r="BO234" i="18"/>
  <c r="BO235" i="18"/>
  <c r="BO236" i="18"/>
  <c r="BO237" i="18"/>
  <c r="BO238" i="18"/>
  <c r="BO239" i="18"/>
  <c r="BO240" i="18"/>
  <c r="BO241" i="18"/>
  <c r="BO242" i="18"/>
  <c r="BO243" i="18"/>
  <c r="BO244" i="18"/>
  <c r="BO245" i="18"/>
  <c r="BO246" i="18"/>
  <c r="BO247" i="18"/>
  <c r="BO248" i="18"/>
  <c r="BO249" i="18"/>
  <c r="BO250" i="18"/>
  <c r="BO251" i="18"/>
  <c r="BO252" i="18"/>
  <c r="BO253" i="18"/>
  <c r="BO254" i="18"/>
  <c r="BO255" i="18"/>
  <c r="BO256" i="18"/>
  <c r="BO257" i="18"/>
  <c r="BO258" i="18"/>
  <c r="BO259" i="18"/>
  <c r="BO260" i="18"/>
  <c r="BO261" i="18"/>
  <c r="BO262" i="18"/>
  <c r="BO263" i="18"/>
  <c r="BO264" i="18"/>
  <c r="BO265" i="18"/>
  <c r="BO266" i="18"/>
  <c r="BO2" i="18"/>
  <c r="BO1" i="18"/>
  <c r="BN3" i="18"/>
  <c r="BN4" i="18"/>
  <c r="BN5" i="18"/>
  <c r="BN6" i="18"/>
  <c r="BN7" i="18"/>
  <c r="BN8" i="18"/>
  <c r="BN9" i="18"/>
  <c r="BN10" i="18"/>
  <c r="BN11" i="18"/>
  <c r="BN12" i="18"/>
  <c r="BN13" i="18"/>
  <c r="BN14" i="18"/>
  <c r="BN15" i="18"/>
  <c r="BN16" i="18"/>
  <c r="BN17" i="18"/>
  <c r="BN18" i="18"/>
  <c r="BN19" i="18"/>
  <c r="BN20" i="18"/>
  <c r="BN21" i="18"/>
  <c r="BN22" i="18"/>
  <c r="BN23" i="18"/>
  <c r="BN24" i="18"/>
  <c r="BN25" i="18"/>
  <c r="BN26" i="18"/>
  <c r="BN27" i="18"/>
  <c r="BN28" i="18"/>
  <c r="BN29" i="18"/>
  <c r="BN30" i="18"/>
  <c r="BN31" i="18"/>
  <c r="BN32" i="18"/>
  <c r="BN33" i="18"/>
  <c r="BN34" i="18"/>
  <c r="BN35" i="18"/>
  <c r="BN36" i="18"/>
  <c r="BN37" i="18"/>
  <c r="BN38" i="18"/>
  <c r="BN39" i="18"/>
  <c r="BN40" i="18"/>
  <c r="BN41" i="18"/>
  <c r="BN42" i="18"/>
  <c r="BN43" i="18"/>
  <c r="BN44" i="18"/>
  <c r="BN45" i="18"/>
  <c r="BN46" i="18"/>
  <c r="BN47" i="18"/>
  <c r="BN48" i="18"/>
  <c r="BN49" i="18"/>
  <c r="BN50" i="18"/>
  <c r="BN51" i="18"/>
  <c r="BN52" i="18"/>
  <c r="BN53" i="18"/>
  <c r="BN54" i="18"/>
  <c r="BN55" i="18"/>
  <c r="BN56" i="18"/>
  <c r="BN57" i="18"/>
  <c r="BN58" i="18"/>
  <c r="BN59" i="18"/>
  <c r="BN60" i="18"/>
  <c r="BN61" i="18"/>
  <c r="BN62" i="18"/>
  <c r="BN63" i="18"/>
  <c r="BN64" i="18"/>
  <c r="BN65" i="18"/>
  <c r="BN66" i="18"/>
  <c r="BN67" i="18"/>
  <c r="BN68" i="18"/>
  <c r="BN69" i="18"/>
  <c r="BN70" i="18"/>
  <c r="BN71" i="18"/>
  <c r="BN72" i="18"/>
  <c r="BN73" i="18"/>
  <c r="BN74" i="18"/>
  <c r="BN75" i="18"/>
  <c r="BN76" i="18"/>
  <c r="BN77" i="18"/>
  <c r="BN78" i="18"/>
  <c r="BN79" i="18"/>
  <c r="BN80" i="18"/>
  <c r="BN81" i="18"/>
  <c r="BN82" i="18"/>
  <c r="BN83" i="18"/>
  <c r="BN84" i="18"/>
  <c r="BN85" i="18"/>
  <c r="BN86" i="18"/>
  <c r="BN87" i="18"/>
  <c r="BN88" i="18"/>
  <c r="BN89" i="18"/>
  <c r="BN90" i="18"/>
  <c r="BN91" i="18"/>
  <c r="BN92" i="18"/>
  <c r="BN93" i="18"/>
  <c r="BN94" i="18"/>
  <c r="BN95" i="18"/>
  <c r="BN96" i="18"/>
  <c r="BN97" i="18"/>
  <c r="BN98" i="18"/>
  <c r="BN99" i="18"/>
  <c r="BN100" i="18"/>
  <c r="BN101" i="18"/>
  <c r="BN102" i="18"/>
  <c r="BN103" i="18"/>
  <c r="BN104" i="18"/>
  <c r="BN105" i="18"/>
  <c r="BN106" i="18"/>
  <c r="BN107" i="18"/>
  <c r="BN108" i="18"/>
  <c r="BN109" i="18"/>
  <c r="BN110" i="18"/>
  <c r="BN111" i="18"/>
  <c r="BN112" i="18"/>
  <c r="BN113" i="18"/>
  <c r="BN114" i="18"/>
  <c r="BN115" i="18"/>
  <c r="BN116" i="18"/>
  <c r="BN117" i="18"/>
  <c r="BN118" i="18"/>
  <c r="BN119" i="18"/>
  <c r="BN120" i="18"/>
  <c r="BN121" i="18"/>
  <c r="BN122" i="18"/>
  <c r="BN123" i="18"/>
  <c r="BN124" i="18"/>
  <c r="BN125" i="18"/>
  <c r="BN126" i="18"/>
  <c r="BN127" i="18"/>
  <c r="BN128" i="18"/>
  <c r="BN129" i="18"/>
  <c r="BN130" i="18"/>
  <c r="BN131" i="18"/>
  <c r="BN132" i="18"/>
  <c r="BN133" i="18"/>
  <c r="BN134" i="18"/>
  <c r="BN135" i="18"/>
  <c r="BN136" i="18"/>
  <c r="BN137" i="18"/>
  <c r="BN138" i="18"/>
  <c r="BN139" i="18"/>
  <c r="BN140" i="18"/>
  <c r="BN141" i="18"/>
  <c r="BN142" i="18"/>
  <c r="BN143" i="18"/>
  <c r="BN144" i="18"/>
  <c r="BN145" i="18"/>
  <c r="BN146" i="18"/>
  <c r="BN147" i="18"/>
  <c r="BN148" i="18"/>
  <c r="BN149" i="18"/>
  <c r="BN150" i="18"/>
  <c r="BN151" i="18"/>
  <c r="BN152" i="18"/>
  <c r="BN153" i="18"/>
  <c r="BN154" i="18"/>
  <c r="BN155" i="18"/>
  <c r="BN156" i="18"/>
  <c r="BN157" i="18"/>
  <c r="BN158" i="18"/>
  <c r="BN159" i="18"/>
  <c r="BN160" i="18"/>
  <c r="BN161" i="18"/>
  <c r="BN162" i="18"/>
  <c r="BN163" i="18"/>
  <c r="BN164" i="18"/>
  <c r="BN165" i="18"/>
  <c r="BN166" i="18"/>
  <c r="BN167" i="18"/>
  <c r="BN168" i="18"/>
  <c r="BN169" i="18"/>
  <c r="BN170" i="18"/>
  <c r="BN171" i="18"/>
  <c r="BN172" i="18"/>
  <c r="BN173" i="18"/>
  <c r="BN174" i="18"/>
  <c r="BN175" i="18"/>
  <c r="BN176" i="18"/>
  <c r="BN177" i="18"/>
  <c r="BN178" i="18"/>
  <c r="BN179" i="18"/>
  <c r="BN180" i="18"/>
  <c r="BN181" i="18"/>
  <c r="BN182" i="18"/>
  <c r="BN183" i="18"/>
  <c r="BN184" i="18"/>
  <c r="BN185" i="18"/>
  <c r="BN186" i="18"/>
  <c r="BN187" i="18"/>
  <c r="BN188" i="18"/>
  <c r="BN189" i="18"/>
  <c r="BN190" i="18"/>
  <c r="BN191" i="18"/>
  <c r="BN192" i="18"/>
  <c r="BN193" i="18"/>
  <c r="BN194" i="18"/>
  <c r="BN195" i="18"/>
  <c r="BN196" i="18"/>
  <c r="BN197" i="18"/>
  <c r="BN198" i="18"/>
  <c r="BN199" i="18"/>
  <c r="BN200" i="18"/>
  <c r="BN201" i="18"/>
  <c r="BN202" i="18"/>
  <c r="BN203" i="18"/>
  <c r="BN204" i="18"/>
  <c r="BN205" i="18"/>
  <c r="BN206" i="18"/>
  <c r="BN207" i="18"/>
  <c r="BN208" i="18"/>
  <c r="BN209" i="18"/>
  <c r="BN210" i="18"/>
  <c r="BN211" i="18"/>
  <c r="BN212" i="18"/>
  <c r="BN213" i="18"/>
  <c r="BN214" i="18"/>
  <c r="BN215" i="18"/>
  <c r="BN216" i="18"/>
  <c r="BN217" i="18"/>
  <c r="BN218" i="18"/>
  <c r="BN219" i="18"/>
  <c r="BN220" i="18"/>
  <c r="BN221" i="18"/>
  <c r="BN222" i="18"/>
  <c r="BN223" i="18"/>
  <c r="BN224" i="18"/>
  <c r="BN225" i="18"/>
  <c r="BN226" i="18"/>
  <c r="BN227" i="18"/>
  <c r="BN228" i="18"/>
  <c r="BN229" i="18"/>
  <c r="BN230" i="18"/>
  <c r="BN231" i="18"/>
  <c r="BN232" i="18"/>
  <c r="BN233" i="18"/>
  <c r="BN234" i="18"/>
  <c r="BN235" i="18"/>
  <c r="BN236" i="18"/>
  <c r="BN237" i="18"/>
  <c r="BN238" i="18"/>
  <c r="BN239" i="18"/>
  <c r="BN240" i="18"/>
  <c r="BN241" i="18"/>
  <c r="BN242" i="18"/>
  <c r="BN243" i="18"/>
  <c r="BN244" i="18"/>
  <c r="BN245" i="18"/>
  <c r="BN246" i="18"/>
  <c r="BN247" i="18"/>
  <c r="BN248" i="18"/>
  <c r="BN249" i="18"/>
  <c r="BN250" i="18"/>
  <c r="BN251" i="18"/>
  <c r="BN252" i="18"/>
  <c r="BN253" i="18"/>
  <c r="BN254" i="18"/>
  <c r="BN255" i="18"/>
  <c r="BN256" i="18"/>
  <c r="BN257" i="18"/>
  <c r="BN258" i="18"/>
  <c r="BN259" i="18"/>
  <c r="BN260" i="18"/>
  <c r="BN261" i="18"/>
  <c r="BN262" i="18"/>
  <c r="BN263" i="18"/>
  <c r="BN264" i="18"/>
  <c r="BN265" i="18"/>
  <c r="BN266" i="18"/>
  <c r="BN2" i="18"/>
  <c r="BN1" i="18"/>
  <c r="D75" i="116"/>
  <c r="D74" i="116"/>
  <c r="D73" i="116"/>
  <c r="D72" i="116"/>
  <c r="D71" i="116"/>
  <c r="D70" i="116"/>
  <c r="D69" i="116"/>
  <c r="D68" i="116"/>
  <c r="D67" i="116"/>
  <c r="D66" i="116"/>
  <c r="D65" i="116"/>
  <c r="D64" i="116"/>
  <c r="D63" i="116"/>
  <c r="D62" i="116"/>
  <c r="D61" i="116"/>
  <c r="D60" i="116"/>
  <c r="D59" i="116"/>
  <c r="D58" i="116"/>
  <c r="D57" i="116"/>
  <c r="D56" i="116"/>
  <c r="D55" i="116"/>
  <c r="D54" i="116"/>
  <c r="D53" i="116"/>
  <c r="D52" i="116"/>
  <c r="D51" i="116"/>
  <c r="D50" i="116"/>
  <c r="D49" i="116"/>
  <c r="D48" i="116"/>
  <c r="D47" i="116"/>
  <c r="D46" i="116"/>
  <c r="D45" i="116"/>
  <c r="D44" i="116"/>
  <c r="D43" i="116"/>
  <c r="D42" i="116"/>
  <c r="D41" i="116"/>
  <c r="D40" i="116"/>
  <c r="D39" i="116"/>
  <c r="D38" i="116"/>
  <c r="D37" i="116"/>
  <c r="D36" i="116"/>
  <c r="D35" i="116"/>
  <c r="D34" i="116"/>
  <c r="D33" i="116"/>
  <c r="D32" i="116"/>
  <c r="D31" i="116"/>
  <c r="D30" i="116"/>
  <c r="D29" i="116"/>
  <c r="D28" i="116"/>
  <c r="D27" i="116"/>
  <c r="D26" i="116"/>
  <c r="D25" i="116"/>
  <c r="D24" i="116"/>
  <c r="D23" i="116"/>
  <c r="D22" i="116"/>
  <c r="D21" i="116"/>
  <c r="D20" i="116"/>
  <c r="D19" i="116"/>
  <c r="D18" i="116"/>
  <c r="D17" i="116"/>
  <c r="D16" i="116"/>
  <c r="D15" i="116"/>
  <c r="D14" i="116"/>
  <c r="D13" i="116"/>
  <c r="D12" i="116"/>
  <c r="D11" i="116"/>
  <c r="D10" i="116"/>
  <c r="D9" i="116"/>
  <c r="D8" i="116"/>
  <c r="D7" i="116"/>
  <c r="D6" i="116"/>
  <c r="D5" i="116"/>
  <c r="D4" i="116"/>
  <c r="D3" i="116"/>
  <c r="D2" i="116"/>
  <c r="D75" i="115"/>
  <c r="D74" i="115"/>
  <c r="D73" i="115"/>
  <c r="D72" i="115"/>
  <c r="D71" i="115"/>
  <c r="D70" i="115"/>
  <c r="D69" i="115"/>
  <c r="D68" i="115"/>
  <c r="D67" i="115"/>
  <c r="D66" i="115"/>
  <c r="D65" i="115"/>
  <c r="D64" i="115"/>
  <c r="D63" i="115"/>
  <c r="D62" i="115"/>
  <c r="D61" i="115"/>
  <c r="D60" i="115"/>
  <c r="D59" i="115"/>
  <c r="D58" i="115"/>
  <c r="D57" i="115"/>
  <c r="D56" i="115"/>
  <c r="D55" i="115"/>
  <c r="D54" i="115"/>
  <c r="D53" i="115"/>
  <c r="D52" i="115"/>
  <c r="D51" i="115"/>
  <c r="D50" i="115"/>
  <c r="D49" i="115"/>
  <c r="D48" i="115"/>
  <c r="D47" i="115"/>
  <c r="D46" i="115"/>
  <c r="D45" i="115"/>
  <c r="D44" i="115"/>
  <c r="D43" i="115"/>
  <c r="D42" i="115"/>
  <c r="D41" i="115"/>
  <c r="D40" i="115"/>
  <c r="D39" i="115"/>
  <c r="D38" i="115"/>
  <c r="D37" i="115"/>
  <c r="D36" i="115"/>
  <c r="D35" i="115"/>
  <c r="D34" i="115"/>
  <c r="D33" i="115"/>
  <c r="D32" i="115"/>
  <c r="D31" i="115"/>
  <c r="D30" i="115"/>
  <c r="D29" i="115"/>
  <c r="D28" i="115"/>
  <c r="D27" i="115"/>
  <c r="D26" i="115"/>
  <c r="D25" i="115"/>
  <c r="D24" i="115"/>
  <c r="D23" i="115"/>
  <c r="D22" i="115"/>
  <c r="D21" i="115"/>
  <c r="D20" i="115"/>
  <c r="D19" i="115"/>
  <c r="D18" i="115"/>
  <c r="D17" i="115"/>
  <c r="D16" i="115"/>
  <c r="D15" i="115"/>
  <c r="D14" i="115"/>
  <c r="D13" i="115"/>
  <c r="D12" i="115"/>
  <c r="D11" i="115"/>
  <c r="D10" i="115"/>
  <c r="D9" i="115"/>
  <c r="D8" i="115"/>
  <c r="D7" i="115"/>
  <c r="D6" i="115"/>
  <c r="D5" i="115"/>
  <c r="D4" i="115"/>
  <c r="D3" i="115"/>
  <c r="D2" i="115"/>
  <c r="D3" i="114"/>
  <c r="D4" i="114"/>
  <c r="D5" i="114"/>
  <c r="D6" i="114"/>
  <c r="D7" i="114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D50" i="114"/>
  <c r="D5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D71" i="114"/>
  <c r="D72" i="114"/>
  <c r="D73" i="114"/>
  <c r="D74" i="114"/>
  <c r="D75" i="114"/>
  <c r="D2" i="114"/>
  <c r="D75" i="113"/>
  <c r="D74" i="113"/>
  <c r="D73" i="113"/>
  <c r="D72" i="113"/>
  <c r="D71" i="113"/>
  <c r="D70" i="113"/>
  <c r="D69" i="113"/>
  <c r="D68" i="113"/>
  <c r="D67" i="113"/>
  <c r="D66" i="113"/>
  <c r="D65" i="113"/>
  <c r="D64" i="113"/>
  <c r="D63" i="113"/>
  <c r="D62" i="113"/>
  <c r="D61" i="113"/>
  <c r="D60" i="113"/>
  <c r="D59" i="113"/>
  <c r="D58" i="113"/>
  <c r="D57" i="113"/>
  <c r="D56" i="113"/>
  <c r="D55" i="113"/>
  <c r="D54" i="113"/>
  <c r="D53" i="113"/>
  <c r="D52" i="113"/>
  <c r="D51" i="113"/>
  <c r="D50" i="113"/>
  <c r="D49" i="113"/>
  <c r="D48" i="113"/>
  <c r="D47" i="113"/>
  <c r="D46" i="113"/>
  <c r="D45" i="113"/>
  <c r="D44" i="113"/>
  <c r="D43" i="113"/>
  <c r="D42" i="113"/>
  <c r="D41" i="113"/>
  <c r="D40" i="113"/>
  <c r="D39" i="113"/>
  <c r="D38" i="113"/>
  <c r="D37" i="113"/>
  <c r="D36" i="113"/>
  <c r="D35" i="113"/>
  <c r="D34" i="113"/>
  <c r="D33" i="113"/>
  <c r="D32" i="113"/>
  <c r="D31" i="113"/>
  <c r="D30" i="113"/>
  <c r="D29" i="113"/>
  <c r="D28" i="113"/>
  <c r="D27" i="113"/>
  <c r="D26" i="113"/>
  <c r="D25" i="113"/>
  <c r="D24" i="113"/>
  <c r="D23" i="113"/>
  <c r="D22" i="113"/>
  <c r="D21" i="113"/>
  <c r="D20" i="113"/>
  <c r="D19" i="113"/>
  <c r="D18" i="113"/>
  <c r="D17" i="113"/>
  <c r="D16" i="113"/>
  <c r="D15" i="113"/>
  <c r="D14" i="113"/>
  <c r="D13" i="113"/>
  <c r="D12" i="113"/>
  <c r="D11" i="113"/>
  <c r="D10" i="113"/>
  <c r="D9" i="113"/>
  <c r="D8" i="113"/>
  <c r="D7" i="113"/>
  <c r="D6" i="113"/>
  <c r="D5" i="113"/>
  <c r="D4" i="113"/>
  <c r="D3" i="113"/>
  <c r="D2" i="113"/>
  <c r="D3" i="112"/>
  <c r="D4" i="112"/>
  <c r="D5" i="112"/>
  <c r="D6" i="112"/>
  <c r="D7" i="112"/>
  <c r="D8" i="112"/>
  <c r="D9" i="112"/>
  <c r="D10" i="112"/>
  <c r="D11" i="112"/>
  <c r="D12" i="112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2" i="112"/>
  <c r="D3" i="111"/>
  <c r="D4" i="111"/>
  <c r="D5" i="111"/>
  <c r="D6" i="111"/>
  <c r="D7" i="111"/>
  <c r="D8" i="111"/>
  <c r="D9" i="111"/>
  <c r="D10" i="111"/>
  <c r="D11" i="111"/>
  <c r="D12" i="111"/>
  <c r="D13" i="111"/>
  <c r="D14" i="111"/>
  <c r="D15" i="111"/>
  <c r="D16" i="111"/>
  <c r="D17" i="111"/>
  <c r="D18" i="111"/>
  <c r="D19" i="111"/>
  <c r="D20" i="111"/>
  <c r="D21" i="111"/>
  <c r="D22" i="111"/>
  <c r="D23" i="111"/>
  <c r="D24" i="111"/>
  <c r="D25" i="111"/>
  <c r="D26" i="111"/>
  <c r="D27" i="111"/>
  <c r="D28" i="111"/>
  <c r="D29" i="111"/>
  <c r="D30" i="111"/>
  <c r="D31" i="111"/>
  <c r="D32" i="111"/>
  <c r="D33" i="111"/>
  <c r="D34" i="111"/>
  <c r="D35" i="111"/>
  <c r="D36" i="111"/>
  <c r="D37" i="111"/>
  <c r="D38" i="111"/>
  <c r="D39" i="111"/>
  <c r="D40" i="111"/>
  <c r="D41" i="111"/>
  <c r="D42" i="111"/>
  <c r="D43" i="111"/>
  <c r="D44" i="111"/>
  <c r="D45" i="111"/>
  <c r="D46" i="111"/>
  <c r="D47" i="111"/>
  <c r="D48" i="111"/>
  <c r="D49" i="111"/>
  <c r="D50" i="111"/>
  <c r="D51" i="111"/>
  <c r="D52" i="111"/>
  <c r="D53" i="111"/>
  <c r="D54" i="111"/>
  <c r="D55" i="111"/>
  <c r="D56" i="111"/>
  <c r="D57" i="111"/>
  <c r="D58" i="111"/>
  <c r="D59" i="111"/>
  <c r="D60" i="111"/>
  <c r="D61" i="111"/>
  <c r="D62" i="111"/>
  <c r="D63" i="111"/>
  <c r="D64" i="111"/>
  <c r="D65" i="111"/>
  <c r="D66" i="111"/>
  <c r="D67" i="111"/>
  <c r="D68" i="111"/>
  <c r="D69" i="111"/>
  <c r="D70" i="111"/>
  <c r="D71" i="111"/>
  <c r="D72" i="111"/>
  <c r="D73" i="111"/>
  <c r="D74" i="111"/>
  <c r="D75" i="111"/>
  <c r="D2" i="111"/>
  <c r="E10" i="100"/>
  <c r="E11" i="100"/>
  <c r="E12" i="100"/>
  <c r="E13" i="100"/>
  <c r="E14" i="100"/>
  <c r="E15" i="100"/>
  <c r="E16" i="100"/>
  <c r="E17" i="100"/>
  <c r="E18" i="100"/>
  <c r="E19" i="100"/>
  <c r="E20" i="100"/>
  <c r="E21" i="100"/>
  <c r="E22" i="100"/>
  <c r="E23" i="100"/>
  <c r="E24" i="100"/>
  <c r="E25" i="100"/>
  <c r="E26" i="100"/>
  <c r="E27" i="100"/>
  <c r="E28" i="100"/>
  <c r="E29" i="100"/>
  <c r="E30" i="100"/>
  <c r="E31" i="100"/>
  <c r="E32" i="100"/>
  <c r="E33" i="100"/>
  <c r="E34" i="100"/>
  <c r="E35" i="100"/>
  <c r="E36" i="100"/>
  <c r="E37" i="100"/>
  <c r="E38" i="100"/>
  <c r="E39" i="100"/>
  <c r="E40" i="100"/>
  <c r="E41" i="100"/>
  <c r="E42" i="100"/>
  <c r="E43" i="100"/>
  <c r="E44" i="100"/>
  <c r="E45" i="100"/>
  <c r="E46" i="100"/>
  <c r="E47" i="100"/>
  <c r="E48" i="100"/>
  <c r="E49" i="100"/>
  <c r="E50" i="100"/>
  <c r="E51" i="100"/>
  <c r="E52" i="100"/>
  <c r="E53" i="100"/>
  <c r="E54" i="100"/>
  <c r="E55" i="100"/>
  <c r="E56" i="100"/>
  <c r="E57" i="100"/>
  <c r="E58" i="100"/>
  <c r="E59" i="100"/>
  <c r="E60" i="100"/>
  <c r="E61" i="100"/>
  <c r="E62" i="100"/>
  <c r="E63" i="100"/>
  <c r="E64" i="100"/>
  <c r="E65" i="100"/>
  <c r="E66" i="100"/>
  <c r="E67" i="100"/>
  <c r="E68" i="100"/>
  <c r="E72" i="100"/>
  <c r="E73" i="100"/>
  <c r="E74" i="100"/>
  <c r="E75" i="100"/>
  <c r="E76" i="100"/>
  <c r="E77" i="100"/>
  <c r="E78" i="100"/>
  <c r="E79" i="100"/>
  <c r="E80" i="100"/>
  <c r="E81" i="100"/>
  <c r="E82" i="100"/>
  <c r="E83" i="100"/>
  <c r="E84" i="100"/>
  <c r="E3" i="100"/>
  <c r="E4" i="100"/>
  <c r="E5" i="100"/>
  <c r="E6" i="100"/>
  <c r="E7" i="100"/>
  <c r="E8" i="100"/>
  <c r="E9" i="100"/>
  <c r="E2" i="100"/>
  <c r="CF3" i="18"/>
  <c r="CF4" i="18"/>
  <c r="CF5" i="18"/>
  <c r="CF6" i="18"/>
  <c r="CF7" i="18"/>
  <c r="CF8" i="18"/>
  <c r="CF9" i="18"/>
  <c r="CF10" i="18"/>
  <c r="CF11" i="18"/>
  <c r="CF12" i="18"/>
  <c r="CF13" i="18"/>
  <c r="CF14" i="18"/>
  <c r="CF15" i="18"/>
  <c r="CF16" i="18"/>
  <c r="CF17" i="18"/>
  <c r="CF18" i="18"/>
  <c r="CF19" i="18"/>
  <c r="CF20" i="18"/>
  <c r="CF21" i="18"/>
  <c r="CF22" i="18"/>
  <c r="CF23" i="18"/>
  <c r="CF24" i="18"/>
  <c r="CF25" i="18"/>
  <c r="CF26" i="18"/>
  <c r="CF27" i="18"/>
  <c r="CF28" i="18"/>
  <c r="CF29" i="18"/>
  <c r="CF30" i="18"/>
  <c r="CF31" i="18"/>
  <c r="CF32" i="18"/>
  <c r="CF33" i="18"/>
  <c r="CF34" i="18"/>
  <c r="CF35" i="18"/>
  <c r="CF36" i="18"/>
  <c r="CF37" i="18"/>
  <c r="CF38" i="18"/>
  <c r="CF39" i="18"/>
  <c r="CF40" i="18"/>
  <c r="CF41" i="18"/>
  <c r="CF42" i="18"/>
  <c r="CF43" i="18"/>
  <c r="CF44" i="18"/>
  <c r="CF45" i="18"/>
  <c r="CF46" i="18"/>
  <c r="CF47" i="18"/>
  <c r="CF48" i="18"/>
  <c r="CF49" i="18"/>
  <c r="CF50" i="18"/>
  <c r="CF51" i="18"/>
  <c r="CF52" i="18"/>
  <c r="CF53" i="18"/>
  <c r="CF54" i="18"/>
  <c r="CF55" i="18"/>
  <c r="CF56" i="18"/>
  <c r="CF57" i="18"/>
  <c r="CF58" i="18"/>
  <c r="CF59" i="18"/>
  <c r="CF60" i="18"/>
  <c r="CF61" i="18"/>
  <c r="CF62" i="18"/>
  <c r="CF63" i="18"/>
  <c r="CF64" i="18"/>
  <c r="CF65" i="18"/>
  <c r="CF66" i="18"/>
  <c r="CF67" i="18"/>
  <c r="CF68" i="18"/>
  <c r="CF69" i="18"/>
  <c r="CF70" i="18"/>
  <c r="CF71" i="18"/>
  <c r="CF72" i="18"/>
  <c r="CF73" i="18"/>
  <c r="CF74" i="18"/>
  <c r="CF75" i="18"/>
  <c r="CF76" i="18"/>
  <c r="CF77" i="18"/>
  <c r="CF78" i="18"/>
  <c r="CF79" i="18"/>
  <c r="CF80" i="18"/>
  <c r="CF81" i="18"/>
  <c r="CF82" i="18"/>
  <c r="CF83" i="18"/>
  <c r="CF84" i="18"/>
  <c r="CF85" i="18"/>
  <c r="CF86" i="18"/>
  <c r="CF87" i="18"/>
  <c r="CF88" i="18"/>
  <c r="CF89" i="18"/>
  <c r="CF90" i="18"/>
  <c r="CF91" i="18"/>
  <c r="CF92" i="18"/>
  <c r="CF93" i="18"/>
  <c r="CF94" i="18"/>
  <c r="CF95" i="18"/>
  <c r="CF96" i="18"/>
  <c r="CF97" i="18"/>
  <c r="CF98" i="18"/>
  <c r="CF99" i="18"/>
  <c r="CF100" i="18"/>
  <c r="CF101" i="18"/>
  <c r="CF102" i="18"/>
  <c r="CF103" i="18"/>
  <c r="CF104" i="18"/>
  <c r="CF105" i="18"/>
  <c r="CF106" i="18"/>
  <c r="CF107" i="18"/>
  <c r="CF108" i="18"/>
  <c r="CF109" i="18"/>
  <c r="CF110" i="18"/>
  <c r="CF111" i="18"/>
  <c r="CF112" i="18"/>
  <c r="CF113" i="18"/>
  <c r="CF114" i="18"/>
  <c r="CF115" i="18"/>
  <c r="CF116" i="18"/>
  <c r="CF117" i="18"/>
  <c r="CF118" i="18"/>
  <c r="CF119" i="18"/>
  <c r="CF120" i="18"/>
  <c r="CF121" i="18"/>
  <c r="CF122" i="18"/>
  <c r="CF123" i="18"/>
  <c r="CF124" i="18"/>
  <c r="CF125" i="18"/>
  <c r="CF126" i="18"/>
  <c r="CF127" i="18"/>
  <c r="CF128" i="18"/>
  <c r="CF129" i="18"/>
  <c r="CF130" i="18"/>
  <c r="CF131" i="18"/>
  <c r="CF132" i="18"/>
  <c r="CF133" i="18"/>
  <c r="CF134" i="18"/>
  <c r="CF135" i="18"/>
  <c r="CF136" i="18"/>
  <c r="CF137" i="18"/>
  <c r="CF138" i="18"/>
  <c r="CF139" i="18"/>
  <c r="CF140" i="18"/>
  <c r="CF141" i="18"/>
  <c r="CF142" i="18"/>
  <c r="CF143" i="18"/>
  <c r="CF144" i="18"/>
  <c r="CF145" i="18"/>
  <c r="CF146" i="18"/>
  <c r="CF147" i="18"/>
  <c r="CF148" i="18"/>
  <c r="CF149" i="18"/>
  <c r="CF150" i="18"/>
  <c r="CF151" i="18"/>
  <c r="CF152" i="18"/>
  <c r="CF153" i="18"/>
  <c r="CF154" i="18"/>
  <c r="CF155" i="18"/>
  <c r="CF156" i="18"/>
  <c r="CF157" i="18"/>
  <c r="CF158" i="18"/>
  <c r="CF159" i="18"/>
  <c r="CF160" i="18"/>
  <c r="CF161" i="18"/>
  <c r="CF162" i="18"/>
  <c r="CF163" i="18"/>
  <c r="CF164" i="18"/>
  <c r="CF165" i="18"/>
  <c r="CF166" i="18"/>
  <c r="CF167" i="18"/>
  <c r="CF168" i="18"/>
  <c r="CF169" i="18"/>
  <c r="CF170" i="18"/>
  <c r="CF171" i="18"/>
  <c r="CF172" i="18"/>
  <c r="CF173" i="18"/>
  <c r="CF174" i="18"/>
  <c r="CF175" i="18"/>
  <c r="CF176" i="18"/>
  <c r="CF177" i="18"/>
  <c r="CF178" i="18"/>
  <c r="CF179" i="18"/>
  <c r="CF180" i="18"/>
  <c r="CF181" i="18"/>
  <c r="CF182" i="18"/>
  <c r="CF183" i="18"/>
  <c r="CF184" i="18"/>
  <c r="CF185" i="18"/>
  <c r="CF186" i="18"/>
  <c r="CF187" i="18"/>
  <c r="CF188" i="18"/>
  <c r="CF189" i="18"/>
  <c r="CF190" i="18"/>
  <c r="CF191" i="18"/>
  <c r="CF192" i="18"/>
  <c r="CF193" i="18"/>
  <c r="CF194" i="18"/>
  <c r="CF195" i="18"/>
  <c r="CF196" i="18"/>
  <c r="CF197" i="18"/>
  <c r="CF198" i="18"/>
  <c r="CF199" i="18"/>
  <c r="CF200" i="18"/>
  <c r="CF201" i="18"/>
  <c r="CF202" i="18"/>
  <c r="CF203" i="18"/>
  <c r="CF204" i="18"/>
  <c r="CF205" i="18"/>
  <c r="CF206" i="18"/>
  <c r="CF207" i="18"/>
  <c r="CF208" i="18"/>
  <c r="CF209" i="18"/>
  <c r="CF210" i="18"/>
  <c r="CF211" i="18"/>
  <c r="CF212" i="18"/>
  <c r="CF213" i="18"/>
  <c r="CF214" i="18"/>
  <c r="CF215" i="18"/>
  <c r="CF216" i="18"/>
  <c r="CF217" i="18"/>
  <c r="CF218" i="18"/>
  <c r="CF219" i="18"/>
  <c r="CF220" i="18"/>
  <c r="CF221" i="18"/>
  <c r="CF222" i="18"/>
  <c r="CF223" i="18"/>
  <c r="CF224" i="18"/>
  <c r="CF225" i="18"/>
  <c r="CF226" i="18"/>
  <c r="CF227" i="18"/>
  <c r="CF228" i="18"/>
  <c r="CF229" i="18"/>
  <c r="CF230" i="18"/>
  <c r="CF231" i="18"/>
  <c r="CF232" i="18"/>
  <c r="CF233" i="18"/>
  <c r="CF234" i="18"/>
  <c r="CF235" i="18"/>
  <c r="CF236" i="18"/>
  <c r="CF237" i="18"/>
  <c r="CF238" i="18"/>
  <c r="CF239" i="18"/>
  <c r="CF240" i="18"/>
  <c r="CF241" i="18"/>
  <c r="CF242" i="18"/>
  <c r="CF243" i="18"/>
  <c r="CF244" i="18"/>
  <c r="CF245" i="18"/>
  <c r="CF246" i="18"/>
  <c r="CF247" i="18"/>
  <c r="CF248" i="18"/>
  <c r="CF249" i="18"/>
  <c r="CF250" i="18"/>
  <c r="CF251" i="18"/>
  <c r="CF252" i="18"/>
  <c r="CF253" i="18"/>
  <c r="CF254" i="18"/>
  <c r="CF255" i="18"/>
  <c r="CF256" i="18"/>
  <c r="CF257" i="18"/>
  <c r="CF258" i="18"/>
  <c r="CF259" i="18"/>
  <c r="CF260" i="18"/>
  <c r="CF261" i="18"/>
  <c r="CF262" i="18"/>
  <c r="CF263" i="18"/>
  <c r="CF264" i="18"/>
  <c r="CF265" i="18"/>
  <c r="CF266" i="18"/>
  <c r="CF2" i="18"/>
  <c r="CF1" i="18"/>
  <c r="CE3" i="18"/>
  <c r="CE4" i="18"/>
  <c r="CE5" i="18"/>
  <c r="CE6" i="18"/>
  <c r="CE7" i="18"/>
  <c r="CE8" i="18"/>
  <c r="CE9" i="18"/>
  <c r="CE10" i="18"/>
  <c r="CE11" i="18"/>
  <c r="CE12" i="18"/>
  <c r="CE13" i="18"/>
  <c r="CE14" i="18"/>
  <c r="CE15" i="18"/>
  <c r="CE16" i="18"/>
  <c r="CE17" i="18"/>
  <c r="CE18" i="18"/>
  <c r="CE19" i="18"/>
  <c r="CE20" i="18"/>
  <c r="CE21" i="18"/>
  <c r="CE22" i="18"/>
  <c r="CE23" i="18"/>
  <c r="CE24" i="18"/>
  <c r="CE25" i="18"/>
  <c r="CE26" i="18"/>
  <c r="CE27" i="18"/>
  <c r="CE28" i="18"/>
  <c r="CE29" i="18"/>
  <c r="CE30" i="18"/>
  <c r="CE31" i="18"/>
  <c r="CE32" i="18"/>
  <c r="CE33" i="18"/>
  <c r="CE34" i="18"/>
  <c r="CE35" i="18"/>
  <c r="CE36" i="18"/>
  <c r="CE37" i="18"/>
  <c r="CE38" i="18"/>
  <c r="CE39" i="18"/>
  <c r="CE40" i="18"/>
  <c r="CE41" i="18"/>
  <c r="CE42" i="18"/>
  <c r="CE43" i="18"/>
  <c r="CE44" i="18"/>
  <c r="CE45" i="18"/>
  <c r="CE46" i="18"/>
  <c r="CE47" i="18"/>
  <c r="CE48" i="18"/>
  <c r="CE49" i="18"/>
  <c r="CE50" i="18"/>
  <c r="CE51" i="18"/>
  <c r="CE52" i="18"/>
  <c r="CE53" i="18"/>
  <c r="CE54" i="18"/>
  <c r="CE55" i="18"/>
  <c r="CE56" i="18"/>
  <c r="CE57" i="18"/>
  <c r="CE58" i="18"/>
  <c r="CE59" i="18"/>
  <c r="CE60" i="18"/>
  <c r="CE61" i="18"/>
  <c r="CE62" i="18"/>
  <c r="CE63" i="18"/>
  <c r="CE64" i="18"/>
  <c r="CE65" i="18"/>
  <c r="CE66" i="18"/>
  <c r="CE67" i="18"/>
  <c r="CE68" i="18"/>
  <c r="CE69" i="18"/>
  <c r="CE70" i="18"/>
  <c r="CE71" i="18"/>
  <c r="CE72" i="18"/>
  <c r="CE73" i="18"/>
  <c r="CE74" i="18"/>
  <c r="CE75" i="18"/>
  <c r="CE76" i="18"/>
  <c r="CE77" i="18"/>
  <c r="CE78" i="18"/>
  <c r="CE79" i="18"/>
  <c r="CE80" i="18"/>
  <c r="CE81" i="18"/>
  <c r="CE82" i="18"/>
  <c r="CE83" i="18"/>
  <c r="CE84" i="18"/>
  <c r="CE85" i="18"/>
  <c r="CE86" i="18"/>
  <c r="CE87" i="18"/>
  <c r="CE88" i="18"/>
  <c r="CE89" i="18"/>
  <c r="CE90" i="18"/>
  <c r="CE91" i="18"/>
  <c r="CE92" i="18"/>
  <c r="CE93" i="18"/>
  <c r="CE94" i="18"/>
  <c r="CE95" i="18"/>
  <c r="CE96" i="18"/>
  <c r="CE97" i="18"/>
  <c r="CE98" i="18"/>
  <c r="CE99" i="18"/>
  <c r="CE100" i="18"/>
  <c r="CE101" i="18"/>
  <c r="CE102" i="18"/>
  <c r="CE103" i="18"/>
  <c r="CE104" i="18"/>
  <c r="CE105" i="18"/>
  <c r="CE106" i="18"/>
  <c r="CE107" i="18"/>
  <c r="CE108" i="18"/>
  <c r="CE109" i="18"/>
  <c r="CE110" i="18"/>
  <c r="CE111" i="18"/>
  <c r="CE112" i="18"/>
  <c r="CE113" i="18"/>
  <c r="CE114" i="18"/>
  <c r="CE115" i="18"/>
  <c r="CE116" i="18"/>
  <c r="CE117" i="18"/>
  <c r="CE118" i="18"/>
  <c r="CE119" i="18"/>
  <c r="CE120" i="18"/>
  <c r="CE121" i="18"/>
  <c r="CE122" i="18"/>
  <c r="CE123" i="18"/>
  <c r="CE124" i="18"/>
  <c r="CE125" i="18"/>
  <c r="CE126" i="18"/>
  <c r="CE127" i="18"/>
  <c r="CE128" i="18"/>
  <c r="CE129" i="18"/>
  <c r="CE130" i="18"/>
  <c r="CE131" i="18"/>
  <c r="CE132" i="18"/>
  <c r="CE133" i="18"/>
  <c r="CE134" i="18"/>
  <c r="CE135" i="18"/>
  <c r="CE136" i="18"/>
  <c r="CE137" i="18"/>
  <c r="CE138" i="18"/>
  <c r="CE139" i="18"/>
  <c r="CE140" i="18"/>
  <c r="CE141" i="18"/>
  <c r="CE142" i="18"/>
  <c r="CE143" i="18"/>
  <c r="CE144" i="18"/>
  <c r="CE145" i="18"/>
  <c r="CE146" i="18"/>
  <c r="CE147" i="18"/>
  <c r="CE148" i="18"/>
  <c r="CE149" i="18"/>
  <c r="CE150" i="18"/>
  <c r="CE151" i="18"/>
  <c r="CE152" i="18"/>
  <c r="CE153" i="18"/>
  <c r="CE154" i="18"/>
  <c r="CE155" i="18"/>
  <c r="CE156" i="18"/>
  <c r="CE157" i="18"/>
  <c r="CE158" i="18"/>
  <c r="CE159" i="18"/>
  <c r="CE160" i="18"/>
  <c r="CE161" i="18"/>
  <c r="CE162" i="18"/>
  <c r="CE163" i="18"/>
  <c r="CE164" i="18"/>
  <c r="CE165" i="18"/>
  <c r="CE166" i="18"/>
  <c r="CE167" i="18"/>
  <c r="CE168" i="18"/>
  <c r="CE169" i="18"/>
  <c r="CE170" i="18"/>
  <c r="CE171" i="18"/>
  <c r="CE172" i="18"/>
  <c r="CE173" i="18"/>
  <c r="CE174" i="18"/>
  <c r="CE175" i="18"/>
  <c r="CE176" i="18"/>
  <c r="CE177" i="18"/>
  <c r="CE178" i="18"/>
  <c r="CE179" i="18"/>
  <c r="CE180" i="18"/>
  <c r="CE181" i="18"/>
  <c r="CE182" i="18"/>
  <c r="CE183" i="18"/>
  <c r="CE184" i="18"/>
  <c r="CE185" i="18"/>
  <c r="CE186" i="18"/>
  <c r="CE187" i="18"/>
  <c r="CE188" i="18"/>
  <c r="CE189" i="18"/>
  <c r="CE190" i="18"/>
  <c r="CE191" i="18"/>
  <c r="CE192" i="18"/>
  <c r="CE193" i="18"/>
  <c r="CE194" i="18"/>
  <c r="CE195" i="18"/>
  <c r="CE196" i="18"/>
  <c r="CE197" i="18"/>
  <c r="CE198" i="18"/>
  <c r="CE199" i="18"/>
  <c r="CE200" i="18"/>
  <c r="CE201" i="18"/>
  <c r="CE202" i="18"/>
  <c r="CE203" i="18"/>
  <c r="CE204" i="18"/>
  <c r="CE205" i="18"/>
  <c r="CE206" i="18"/>
  <c r="CE207" i="18"/>
  <c r="CE208" i="18"/>
  <c r="CE209" i="18"/>
  <c r="CE210" i="18"/>
  <c r="CE211" i="18"/>
  <c r="CE212" i="18"/>
  <c r="CE213" i="18"/>
  <c r="CE214" i="18"/>
  <c r="CE215" i="18"/>
  <c r="CE216" i="18"/>
  <c r="CE217" i="18"/>
  <c r="CE218" i="18"/>
  <c r="CE219" i="18"/>
  <c r="CE220" i="18"/>
  <c r="CE221" i="18"/>
  <c r="CE222" i="18"/>
  <c r="CE223" i="18"/>
  <c r="CE224" i="18"/>
  <c r="CE225" i="18"/>
  <c r="CE226" i="18"/>
  <c r="CE227" i="18"/>
  <c r="CE228" i="18"/>
  <c r="CE229" i="18"/>
  <c r="CE230" i="18"/>
  <c r="CE231" i="18"/>
  <c r="CE232" i="18"/>
  <c r="CE233" i="18"/>
  <c r="CE234" i="18"/>
  <c r="CE235" i="18"/>
  <c r="CE236" i="18"/>
  <c r="CE237" i="18"/>
  <c r="CE238" i="18"/>
  <c r="CE239" i="18"/>
  <c r="CE240" i="18"/>
  <c r="CE241" i="18"/>
  <c r="CE242" i="18"/>
  <c r="CE243" i="18"/>
  <c r="CE244" i="18"/>
  <c r="CE245" i="18"/>
  <c r="CE246" i="18"/>
  <c r="CE247" i="18"/>
  <c r="CE248" i="18"/>
  <c r="CE249" i="18"/>
  <c r="CE250" i="18"/>
  <c r="CE251" i="18"/>
  <c r="CE252" i="18"/>
  <c r="CE253" i="18"/>
  <c r="CE254" i="18"/>
  <c r="CE255" i="18"/>
  <c r="CE256" i="18"/>
  <c r="CE257" i="18"/>
  <c r="CE258" i="18"/>
  <c r="CE259" i="18"/>
  <c r="CE260" i="18"/>
  <c r="CE261" i="18"/>
  <c r="CE262" i="18"/>
  <c r="CE263" i="18"/>
  <c r="CE264" i="18"/>
  <c r="CE265" i="18"/>
  <c r="CE266" i="18"/>
  <c r="CE2" i="18"/>
  <c r="CE1" i="18"/>
  <c r="CD3" i="18"/>
  <c r="CD4" i="18"/>
  <c r="CD5" i="18"/>
  <c r="CD6" i="18"/>
  <c r="CD7" i="18"/>
  <c r="CD8" i="18"/>
  <c r="CD9" i="18"/>
  <c r="CD10" i="18"/>
  <c r="CD11" i="18"/>
  <c r="CD12" i="18"/>
  <c r="CD13" i="18"/>
  <c r="CD14" i="18"/>
  <c r="CD15" i="18"/>
  <c r="CD16" i="18"/>
  <c r="CD17" i="18"/>
  <c r="CD18" i="18"/>
  <c r="CD19" i="18"/>
  <c r="CD20" i="18"/>
  <c r="CD21" i="18"/>
  <c r="CD22" i="18"/>
  <c r="CD23" i="18"/>
  <c r="CD24" i="18"/>
  <c r="CD25" i="18"/>
  <c r="CD26" i="18"/>
  <c r="CD27" i="18"/>
  <c r="CD28" i="18"/>
  <c r="CD29" i="18"/>
  <c r="CD30" i="18"/>
  <c r="CD31" i="18"/>
  <c r="CD32" i="18"/>
  <c r="CD33" i="18"/>
  <c r="CD34" i="18"/>
  <c r="CD35" i="18"/>
  <c r="CD36" i="18"/>
  <c r="CD37" i="18"/>
  <c r="CD38" i="18"/>
  <c r="CD39" i="18"/>
  <c r="CD40" i="18"/>
  <c r="CD41" i="18"/>
  <c r="CD42" i="18"/>
  <c r="CD43" i="18"/>
  <c r="CD44" i="18"/>
  <c r="CD45" i="18"/>
  <c r="CD46" i="18"/>
  <c r="CD47" i="18"/>
  <c r="CD48" i="18"/>
  <c r="CD49" i="18"/>
  <c r="CD50" i="18"/>
  <c r="CD51" i="18"/>
  <c r="CD52" i="18"/>
  <c r="CD53" i="18"/>
  <c r="CD54" i="18"/>
  <c r="CD55" i="18"/>
  <c r="CD56" i="18"/>
  <c r="CD57" i="18"/>
  <c r="CD58" i="18"/>
  <c r="CD59" i="18"/>
  <c r="CD60" i="18"/>
  <c r="CD61" i="18"/>
  <c r="CD62" i="18"/>
  <c r="CD63" i="18"/>
  <c r="CD64" i="18"/>
  <c r="CD65" i="18"/>
  <c r="CD66" i="18"/>
  <c r="CD67" i="18"/>
  <c r="CD68" i="18"/>
  <c r="CD69" i="18"/>
  <c r="CD70" i="18"/>
  <c r="CD71" i="18"/>
  <c r="CD72" i="18"/>
  <c r="CD73" i="18"/>
  <c r="CD74" i="18"/>
  <c r="CD75" i="18"/>
  <c r="CD76" i="18"/>
  <c r="CD77" i="18"/>
  <c r="CD78" i="18"/>
  <c r="CD79" i="18"/>
  <c r="CD80" i="18"/>
  <c r="CD81" i="18"/>
  <c r="CD82" i="18"/>
  <c r="CD83" i="18"/>
  <c r="CD84" i="18"/>
  <c r="CD85" i="18"/>
  <c r="CD86" i="18"/>
  <c r="CD87" i="18"/>
  <c r="CD88" i="18"/>
  <c r="CD89" i="18"/>
  <c r="CD90" i="18"/>
  <c r="CD91" i="18"/>
  <c r="CD92" i="18"/>
  <c r="CD93" i="18"/>
  <c r="CD94" i="18"/>
  <c r="CD95" i="18"/>
  <c r="CD96" i="18"/>
  <c r="CD97" i="18"/>
  <c r="CD98" i="18"/>
  <c r="CD99" i="18"/>
  <c r="CD100" i="18"/>
  <c r="CD101" i="18"/>
  <c r="CD102" i="18"/>
  <c r="CD103" i="18"/>
  <c r="CD104" i="18"/>
  <c r="CD105" i="18"/>
  <c r="CD106" i="18"/>
  <c r="CD107" i="18"/>
  <c r="CD108" i="18"/>
  <c r="CD109" i="18"/>
  <c r="CD110" i="18"/>
  <c r="CD111" i="18"/>
  <c r="CD112" i="18"/>
  <c r="CD113" i="18"/>
  <c r="CD114" i="18"/>
  <c r="CD115" i="18"/>
  <c r="CD116" i="18"/>
  <c r="CD117" i="18"/>
  <c r="CD118" i="18"/>
  <c r="CD119" i="18"/>
  <c r="CD120" i="18"/>
  <c r="CD121" i="18"/>
  <c r="CD122" i="18"/>
  <c r="CD123" i="18"/>
  <c r="CD124" i="18"/>
  <c r="CD125" i="18"/>
  <c r="CD126" i="18"/>
  <c r="CD127" i="18"/>
  <c r="CD128" i="18"/>
  <c r="CD129" i="18"/>
  <c r="CD130" i="18"/>
  <c r="CD131" i="18"/>
  <c r="CD132" i="18"/>
  <c r="CD133" i="18"/>
  <c r="CD134" i="18"/>
  <c r="CD135" i="18"/>
  <c r="CD136" i="18"/>
  <c r="CD137" i="18"/>
  <c r="CD138" i="18"/>
  <c r="CD139" i="18"/>
  <c r="CD140" i="18"/>
  <c r="CD141" i="18"/>
  <c r="CD142" i="18"/>
  <c r="CD143" i="18"/>
  <c r="CD144" i="18"/>
  <c r="CD145" i="18"/>
  <c r="CD146" i="18"/>
  <c r="CD147" i="18"/>
  <c r="CD148" i="18"/>
  <c r="CD149" i="18"/>
  <c r="CD150" i="18"/>
  <c r="CD151" i="18"/>
  <c r="CD152" i="18"/>
  <c r="CD153" i="18"/>
  <c r="CD154" i="18"/>
  <c r="CD155" i="18"/>
  <c r="CD156" i="18"/>
  <c r="CD157" i="18"/>
  <c r="CD158" i="18"/>
  <c r="CD159" i="18"/>
  <c r="CD160" i="18"/>
  <c r="CD161" i="18"/>
  <c r="CD162" i="18"/>
  <c r="CD163" i="18"/>
  <c r="CD164" i="18"/>
  <c r="CD165" i="18"/>
  <c r="CD166" i="18"/>
  <c r="CD167" i="18"/>
  <c r="CD168" i="18"/>
  <c r="CD169" i="18"/>
  <c r="CD170" i="18"/>
  <c r="CD171" i="18"/>
  <c r="CD172" i="18"/>
  <c r="CD173" i="18"/>
  <c r="CD174" i="18"/>
  <c r="CD175" i="18"/>
  <c r="CD176" i="18"/>
  <c r="CD177" i="18"/>
  <c r="CD178" i="18"/>
  <c r="CD179" i="18"/>
  <c r="CD180" i="18"/>
  <c r="CD181" i="18"/>
  <c r="CD182" i="18"/>
  <c r="CD183" i="18"/>
  <c r="CD184" i="18"/>
  <c r="CD185" i="18"/>
  <c r="CD186" i="18"/>
  <c r="CD187" i="18"/>
  <c r="CD188" i="18"/>
  <c r="CD189" i="18"/>
  <c r="CD190" i="18"/>
  <c r="CD191" i="18"/>
  <c r="CD192" i="18"/>
  <c r="CD193" i="18"/>
  <c r="CD194" i="18"/>
  <c r="CD195" i="18"/>
  <c r="CD196" i="18"/>
  <c r="CD197" i="18"/>
  <c r="CD198" i="18"/>
  <c r="CD199" i="18"/>
  <c r="CD200" i="18"/>
  <c r="CD201" i="18"/>
  <c r="CD202" i="18"/>
  <c r="CD203" i="18"/>
  <c r="CD204" i="18"/>
  <c r="CD205" i="18"/>
  <c r="CD206" i="18"/>
  <c r="CD207" i="18"/>
  <c r="CD208" i="18"/>
  <c r="CD209" i="18"/>
  <c r="CD210" i="18"/>
  <c r="CD211" i="18"/>
  <c r="CD212" i="18"/>
  <c r="CD213" i="18"/>
  <c r="CD214" i="18"/>
  <c r="CD215" i="18"/>
  <c r="CD216" i="18"/>
  <c r="CD217" i="18"/>
  <c r="CD218" i="18"/>
  <c r="CD219" i="18"/>
  <c r="CD220" i="18"/>
  <c r="CD221" i="18"/>
  <c r="CD222" i="18"/>
  <c r="CD223" i="18"/>
  <c r="CD224" i="18"/>
  <c r="CD225" i="18"/>
  <c r="CD226" i="18"/>
  <c r="CD227" i="18"/>
  <c r="CD228" i="18"/>
  <c r="CD229" i="18"/>
  <c r="CD230" i="18"/>
  <c r="CD231" i="18"/>
  <c r="CD232" i="18"/>
  <c r="CD233" i="18"/>
  <c r="CD234" i="18"/>
  <c r="CD235" i="18"/>
  <c r="CD236" i="18"/>
  <c r="CD237" i="18"/>
  <c r="CD238" i="18"/>
  <c r="CD239" i="18"/>
  <c r="CD240" i="18"/>
  <c r="CD241" i="18"/>
  <c r="CD242" i="18"/>
  <c r="CD243" i="18"/>
  <c r="CD244" i="18"/>
  <c r="CD245" i="18"/>
  <c r="CD246" i="18"/>
  <c r="CD247" i="18"/>
  <c r="CD248" i="18"/>
  <c r="CD249" i="18"/>
  <c r="CD250" i="18"/>
  <c r="CD251" i="18"/>
  <c r="CD252" i="18"/>
  <c r="CD253" i="18"/>
  <c r="CD254" i="18"/>
  <c r="CD255" i="18"/>
  <c r="CD256" i="18"/>
  <c r="CD257" i="18"/>
  <c r="CD258" i="18"/>
  <c r="CD259" i="18"/>
  <c r="CD260" i="18"/>
  <c r="CD261" i="18"/>
  <c r="CD262" i="18"/>
  <c r="CD263" i="18"/>
  <c r="CD264" i="18"/>
  <c r="CD265" i="18"/>
  <c r="CD266" i="18"/>
  <c r="CD2" i="18"/>
  <c r="CD1" i="18"/>
  <c r="CC3" i="18"/>
  <c r="CC4" i="18"/>
  <c r="CC5" i="18"/>
  <c r="CC6" i="18"/>
  <c r="CC7" i="18"/>
  <c r="CC8" i="18"/>
  <c r="CC9" i="18"/>
  <c r="CC10" i="18"/>
  <c r="CC11" i="18"/>
  <c r="CC12" i="18"/>
  <c r="CC13" i="18"/>
  <c r="CC14" i="18"/>
  <c r="CC15" i="18"/>
  <c r="CC16" i="18"/>
  <c r="CC17" i="18"/>
  <c r="CC18" i="18"/>
  <c r="CC19" i="18"/>
  <c r="CC20" i="18"/>
  <c r="CC21" i="18"/>
  <c r="CC22" i="18"/>
  <c r="CC23" i="18"/>
  <c r="CC24" i="18"/>
  <c r="CC25" i="18"/>
  <c r="CC26" i="18"/>
  <c r="CC27" i="18"/>
  <c r="CC28" i="18"/>
  <c r="CC29" i="18"/>
  <c r="CC30" i="18"/>
  <c r="CC31" i="18"/>
  <c r="CC32" i="18"/>
  <c r="CC33" i="18"/>
  <c r="CC34" i="18"/>
  <c r="CC35" i="18"/>
  <c r="CC36" i="18"/>
  <c r="CC37" i="18"/>
  <c r="CC38" i="18"/>
  <c r="CC39" i="18"/>
  <c r="CC40" i="18"/>
  <c r="CC41" i="18"/>
  <c r="CC42" i="18"/>
  <c r="CC43" i="18"/>
  <c r="CC44" i="18"/>
  <c r="CC45" i="18"/>
  <c r="CC46" i="18"/>
  <c r="CC47" i="18"/>
  <c r="CC48" i="18"/>
  <c r="CC49" i="18"/>
  <c r="CC50" i="18"/>
  <c r="CC51" i="18"/>
  <c r="CC52" i="18"/>
  <c r="CC53" i="18"/>
  <c r="CC54" i="18"/>
  <c r="CC55" i="18"/>
  <c r="CC56" i="18"/>
  <c r="CC57" i="18"/>
  <c r="CC58" i="18"/>
  <c r="CC59" i="18"/>
  <c r="CC60" i="18"/>
  <c r="CC61" i="18"/>
  <c r="CC62" i="18"/>
  <c r="CC63" i="18"/>
  <c r="CC64" i="18"/>
  <c r="CC65" i="18"/>
  <c r="CC66" i="18"/>
  <c r="CC67" i="18"/>
  <c r="CC68" i="18"/>
  <c r="CC69" i="18"/>
  <c r="CC70" i="18"/>
  <c r="CC71" i="18"/>
  <c r="CC72" i="18"/>
  <c r="CC73" i="18"/>
  <c r="CC74" i="18"/>
  <c r="CC75" i="18"/>
  <c r="CC76" i="18"/>
  <c r="CC77" i="18"/>
  <c r="CC78" i="18"/>
  <c r="CC79" i="18"/>
  <c r="CC80" i="18"/>
  <c r="CC81" i="18"/>
  <c r="CC82" i="18"/>
  <c r="CC83" i="18"/>
  <c r="CC84" i="18"/>
  <c r="CC85" i="18"/>
  <c r="CC86" i="18"/>
  <c r="CC87" i="18"/>
  <c r="CC88" i="18"/>
  <c r="CC89" i="18"/>
  <c r="CC90" i="18"/>
  <c r="CC91" i="18"/>
  <c r="CC92" i="18"/>
  <c r="CC93" i="18"/>
  <c r="CC94" i="18"/>
  <c r="CC95" i="18"/>
  <c r="CC96" i="18"/>
  <c r="CC97" i="18"/>
  <c r="CC98" i="18"/>
  <c r="CC99" i="18"/>
  <c r="CC100" i="18"/>
  <c r="CC101" i="18"/>
  <c r="CC102" i="18"/>
  <c r="CC103" i="18"/>
  <c r="CC104" i="18"/>
  <c r="CC105" i="18"/>
  <c r="CC106" i="18"/>
  <c r="CC107" i="18"/>
  <c r="CC108" i="18"/>
  <c r="CC109" i="18"/>
  <c r="CC110" i="18"/>
  <c r="CC111" i="18"/>
  <c r="CC112" i="18"/>
  <c r="CC113" i="18"/>
  <c r="CC114" i="18"/>
  <c r="CC115" i="18"/>
  <c r="CC116" i="18"/>
  <c r="CC117" i="18"/>
  <c r="CC118" i="18"/>
  <c r="CC119" i="18"/>
  <c r="CC120" i="18"/>
  <c r="CC121" i="18"/>
  <c r="CC122" i="18"/>
  <c r="CC123" i="18"/>
  <c r="CC124" i="18"/>
  <c r="CC125" i="18"/>
  <c r="CC126" i="18"/>
  <c r="CC127" i="18"/>
  <c r="CC128" i="18"/>
  <c r="CC129" i="18"/>
  <c r="CC130" i="18"/>
  <c r="CC131" i="18"/>
  <c r="CC132" i="18"/>
  <c r="CC133" i="18"/>
  <c r="CC134" i="18"/>
  <c r="CC135" i="18"/>
  <c r="CC136" i="18"/>
  <c r="CC137" i="18"/>
  <c r="CC138" i="18"/>
  <c r="CC139" i="18"/>
  <c r="CC140" i="18"/>
  <c r="CC141" i="18"/>
  <c r="CC142" i="18"/>
  <c r="CC143" i="18"/>
  <c r="CC144" i="18"/>
  <c r="CC145" i="18"/>
  <c r="CC146" i="18"/>
  <c r="CC147" i="18"/>
  <c r="CC148" i="18"/>
  <c r="CC149" i="18"/>
  <c r="CC150" i="18"/>
  <c r="CC151" i="18"/>
  <c r="CC152" i="18"/>
  <c r="CC153" i="18"/>
  <c r="CC154" i="18"/>
  <c r="CC155" i="18"/>
  <c r="CC156" i="18"/>
  <c r="CC157" i="18"/>
  <c r="CC158" i="18"/>
  <c r="CC159" i="18"/>
  <c r="CC160" i="18"/>
  <c r="CC161" i="18"/>
  <c r="CC162" i="18"/>
  <c r="CC163" i="18"/>
  <c r="CC164" i="18"/>
  <c r="CC165" i="18"/>
  <c r="CC166" i="18"/>
  <c r="CC167" i="18"/>
  <c r="CC168" i="18"/>
  <c r="CC169" i="18"/>
  <c r="CC170" i="18"/>
  <c r="CC171" i="18"/>
  <c r="CC172" i="18"/>
  <c r="CC173" i="18"/>
  <c r="CC174" i="18"/>
  <c r="CC175" i="18"/>
  <c r="CC176" i="18"/>
  <c r="CC177" i="18"/>
  <c r="CC178" i="18"/>
  <c r="CC179" i="18"/>
  <c r="CC180" i="18"/>
  <c r="CC181" i="18"/>
  <c r="CC182" i="18"/>
  <c r="CC183" i="18"/>
  <c r="CC184" i="18"/>
  <c r="CC185" i="18"/>
  <c r="CC186" i="18"/>
  <c r="CC187" i="18"/>
  <c r="CC188" i="18"/>
  <c r="CC189" i="18"/>
  <c r="CC190" i="18"/>
  <c r="CC191" i="18"/>
  <c r="CC192" i="18"/>
  <c r="CC193" i="18"/>
  <c r="CC194" i="18"/>
  <c r="CC195" i="18"/>
  <c r="CC196" i="18"/>
  <c r="CC197" i="18"/>
  <c r="CC198" i="18"/>
  <c r="CC199" i="18"/>
  <c r="CC200" i="18"/>
  <c r="CC201" i="18"/>
  <c r="CC202" i="18"/>
  <c r="CC203" i="18"/>
  <c r="CC204" i="18"/>
  <c r="CC205" i="18"/>
  <c r="CC206" i="18"/>
  <c r="CC207" i="18"/>
  <c r="CC208" i="18"/>
  <c r="CC209" i="18"/>
  <c r="CC210" i="18"/>
  <c r="CC211" i="18"/>
  <c r="CC212" i="18"/>
  <c r="CC213" i="18"/>
  <c r="CC214" i="18"/>
  <c r="CC215" i="18"/>
  <c r="CC216" i="18"/>
  <c r="CC217" i="18"/>
  <c r="CC218" i="18"/>
  <c r="CC219" i="18"/>
  <c r="CC220" i="18"/>
  <c r="CC221" i="18"/>
  <c r="CC222" i="18"/>
  <c r="CC223" i="18"/>
  <c r="CC224" i="18"/>
  <c r="CC225" i="18"/>
  <c r="CC226" i="18"/>
  <c r="CC227" i="18"/>
  <c r="CC228" i="18"/>
  <c r="CC229" i="18"/>
  <c r="CC230" i="18"/>
  <c r="CC231" i="18"/>
  <c r="CC232" i="18"/>
  <c r="CC233" i="18"/>
  <c r="CC234" i="18"/>
  <c r="CC235" i="18"/>
  <c r="CC236" i="18"/>
  <c r="CC237" i="18"/>
  <c r="CC238" i="18"/>
  <c r="CC239" i="18"/>
  <c r="CC240" i="18"/>
  <c r="CC241" i="18"/>
  <c r="CC242" i="18"/>
  <c r="CC243" i="18"/>
  <c r="CC244" i="18"/>
  <c r="CC245" i="18"/>
  <c r="CC246" i="18"/>
  <c r="CC247" i="18"/>
  <c r="CC248" i="18"/>
  <c r="CC249" i="18"/>
  <c r="CC250" i="18"/>
  <c r="CC251" i="18"/>
  <c r="CC252" i="18"/>
  <c r="CC253" i="18"/>
  <c r="CC254" i="18"/>
  <c r="CC255" i="18"/>
  <c r="CC256" i="18"/>
  <c r="CC257" i="18"/>
  <c r="CC258" i="18"/>
  <c r="CC259" i="18"/>
  <c r="CC260" i="18"/>
  <c r="CC261" i="18"/>
  <c r="CC262" i="18"/>
  <c r="CC263" i="18"/>
  <c r="CC264" i="18"/>
  <c r="CC265" i="18"/>
  <c r="CC266" i="18"/>
  <c r="CC2" i="18"/>
  <c r="CC1" i="18"/>
  <c r="CB3" i="18"/>
  <c r="CB4" i="18"/>
  <c r="CB5" i="18"/>
  <c r="CB6" i="18"/>
  <c r="CB7" i="18"/>
  <c r="CB8" i="18"/>
  <c r="CB9" i="18"/>
  <c r="CB10" i="18"/>
  <c r="CB11" i="18"/>
  <c r="CB12" i="18"/>
  <c r="CB13" i="18"/>
  <c r="CB14" i="18"/>
  <c r="CB15" i="18"/>
  <c r="CB16" i="18"/>
  <c r="CB17" i="18"/>
  <c r="CB18" i="18"/>
  <c r="CB19" i="18"/>
  <c r="CB20" i="18"/>
  <c r="CB21" i="18"/>
  <c r="CB22" i="18"/>
  <c r="CB23" i="18"/>
  <c r="CB24" i="18"/>
  <c r="CB25" i="18"/>
  <c r="CB26" i="18"/>
  <c r="CB27" i="18"/>
  <c r="CB28" i="18"/>
  <c r="CB29" i="18"/>
  <c r="CB30" i="18"/>
  <c r="CB31" i="18"/>
  <c r="CB32" i="18"/>
  <c r="CB33" i="18"/>
  <c r="CB34" i="18"/>
  <c r="CB35" i="18"/>
  <c r="CB36" i="18"/>
  <c r="CB37" i="18"/>
  <c r="CB38" i="18"/>
  <c r="CB39" i="18"/>
  <c r="CB40" i="18"/>
  <c r="CB41" i="18"/>
  <c r="CB42" i="18"/>
  <c r="CB43" i="18"/>
  <c r="CB44" i="18"/>
  <c r="CB45" i="18"/>
  <c r="CB46" i="18"/>
  <c r="CB47" i="18"/>
  <c r="CB48" i="18"/>
  <c r="CB49" i="18"/>
  <c r="CB50" i="18"/>
  <c r="CB51" i="18"/>
  <c r="CB52" i="18"/>
  <c r="CB53" i="18"/>
  <c r="CB54" i="18"/>
  <c r="CB55" i="18"/>
  <c r="CB56" i="18"/>
  <c r="CB57" i="18"/>
  <c r="CB58" i="18"/>
  <c r="CB59" i="18"/>
  <c r="CB60" i="18"/>
  <c r="CB61" i="18"/>
  <c r="CB62" i="18"/>
  <c r="CB63" i="18"/>
  <c r="CB64" i="18"/>
  <c r="CB65" i="18"/>
  <c r="CB66" i="18"/>
  <c r="CB67" i="18"/>
  <c r="CB68" i="18"/>
  <c r="CB69" i="18"/>
  <c r="CB70" i="18"/>
  <c r="CB71" i="18"/>
  <c r="CB72" i="18"/>
  <c r="CB73" i="18"/>
  <c r="CB74" i="18"/>
  <c r="CB75" i="18"/>
  <c r="CB76" i="18"/>
  <c r="CB77" i="18"/>
  <c r="CB78" i="18"/>
  <c r="CB79" i="18"/>
  <c r="CB80" i="18"/>
  <c r="CB81" i="18"/>
  <c r="CB82" i="18"/>
  <c r="CB83" i="18"/>
  <c r="CB84" i="18"/>
  <c r="CB85" i="18"/>
  <c r="CB86" i="18"/>
  <c r="CB87" i="18"/>
  <c r="CB88" i="18"/>
  <c r="CB89" i="18"/>
  <c r="CB90" i="18"/>
  <c r="CB91" i="18"/>
  <c r="CB92" i="18"/>
  <c r="CB93" i="18"/>
  <c r="CB94" i="18"/>
  <c r="CB95" i="18"/>
  <c r="CB96" i="18"/>
  <c r="CB97" i="18"/>
  <c r="CB98" i="18"/>
  <c r="CB99" i="18"/>
  <c r="CB100" i="18"/>
  <c r="CB101" i="18"/>
  <c r="CB102" i="18"/>
  <c r="CB103" i="18"/>
  <c r="CB104" i="18"/>
  <c r="CB105" i="18"/>
  <c r="CB106" i="18"/>
  <c r="CB107" i="18"/>
  <c r="CB108" i="18"/>
  <c r="CB109" i="18"/>
  <c r="CB110" i="18"/>
  <c r="CB111" i="18"/>
  <c r="CB112" i="18"/>
  <c r="CB113" i="18"/>
  <c r="CB114" i="18"/>
  <c r="CB115" i="18"/>
  <c r="CB116" i="18"/>
  <c r="CB117" i="18"/>
  <c r="CB118" i="18"/>
  <c r="CB119" i="18"/>
  <c r="CB120" i="18"/>
  <c r="CB121" i="18"/>
  <c r="CB122" i="18"/>
  <c r="CB123" i="18"/>
  <c r="CB124" i="18"/>
  <c r="CB125" i="18"/>
  <c r="CB126" i="18"/>
  <c r="CB127" i="18"/>
  <c r="CB128" i="18"/>
  <c r="CB129" i="18"/>
  <c r="CB130" i="18"/>
  <c r="CB131" i="18"/>
  <c r="CB132" i="18"/>
  <c r="CB133" i="18"/>
  <c r="CB134" i="18"/>
  <c r="CB135" i="18"/>
  <c r="CB136" i="18"/>
  <c r="CB137" i="18"/>
  <c r="CB138" i="18"/>
  <c r="CB139" i="18"/>
  <c r="CB140" i="18"/>
  <c r="CB141" i="18"/>
  <c r="CB142" i="18"/>
  <c r="CB143" i="18"/>
  <c r="CB144" i="18"/>
  <c r="CB145" i="18"/>
  <c r="CB146" i="18"/>
  <c r="CB147" i="18"/>
  <c r="CB148" i="18"/>
  <c r="CB149" i="18"/>
  <c r="CB150" i="18"/>
  <c r="CB151" i="18"/>
  <c r="CB152" i="18"/>
  <c r="CB153" i="18"/>
  <c r="CB154" i="18"/>
  <c r="CB155" i="18"/>
  <c r="CB156" i="18"/>
  <c r="CB157" i="18"/>
  <c r="CB158" i="18"/>
  <c r="CB159" i="18"/>
  <c r="CB160" i="18"/>
  <c r="CB161" i="18"/>
  <c r="CB162" i="18"/>
  <c r="CB163" i="18"/>
  <c r="CB164" i="18"/>
  <c r="CB165" i="18"/>
  <c r="CB166" i="18"/>
  <c r="CB167" i="18"/>
  <c r="CB168" i="18"/>
  <c r="CB169" i="18"/>
  <c r="CB170" i="18"/>
  <c r="CB171" i="18"/>
  <c r="CB172" i="18"/>
  <c r="CB173" i="18"/>
  <c r="CB174" i="18"/>
  <c r="CB175" i="18"/>
  <c r="CB176" i="18"/>
  <c r="CB177" i="18"/>
  <c r="CB178" i="18"/>
  <c r="CB179" i="18"/>
  <c r="CB180" i="18"/>
  <c r="CB181" i="18"/>
  <c r="CB182" i="18"/>
  <c r="CB183" i="18"/>
  <c r="CB184" i="18"/>
  <c r="CB185" i="18"/>
  <c r="CB186" i="18"/>
  <c r="CB187" i="18"/>
  <c r="CB188" i="18"/>
  <c r="CB189" i="18"/>
  <c r="CB190" i="18"/>
  <c r="CB191" i="18"/>
  <c r="CB192" i="18"/>
  <c r="CB193" i="18"/>
  <c r="CB194" i="18"/>
  <c r="CB195" i="18"/>
  <c r="CB196" i="18"/>
  <c r="CB197" i="18"/>
  <c r="CB198" i="18"/>
  <c r="CB199" i="18"/>
  <c r="CB200" i="18"/>
  <c r="CB201" i="18"/>
  <c r="CB202" i="18"/>
  <c r="CB203" i="18"/>
  <c r="CB204" i="18"/>
  <c r="CB205" i="18"/>
  <c r="CB206" i="18"/>
  <c r="CB207" i="18"/>
  <c r="CB208" i="18"/>
  <c r="CB209" i="18"/>
  <c r="CB210" i="18"/>
  <c r="CB211" i="18"/>
  <c r="CB212" i="18"/>
  <c r="CB213" i="18"/>
  <c r="CB214" i="18"/>
  <c r="CB215" i="18"/>
  <c r="CB216" i="18"/>
  <c r="CB217" i="18"/>
  <c r="CB218" i="18"/>
  <c r="CB219" i="18"/>
  <c r="CB220" i="18"/>
  <c r="CB221" i="18"/>
  <c r="CB222" i="18"/>
  <c r="CB223" i="18"/>
  <c r="CB224" i="18"/>
  <c r="CB225" i="18"/>
  <c r="CB226" i="18"/>
  <c r="CB227" i="18"/>
  <c r="CB228" i="18"/>
  <c r="CB229" i="18"/>
  <c r="CB230" i="18"/>
  <c r="CB231" i="18"/>
  <c r="CB232" i="18"/>
  <c r="CB233" i="18"/>
  <c r="CB234" i="18"/>
  <c r="CB235" i="18"/>
  <c r="CB236" i="18"/>
  <c r="CB237" i="18"/>
  <c r="CB238" i="18"/>
  <c r="CB239" i="18"/>
  <c r="CB240" i="18"/>
  <c r="CB241" i="18"/>
  <c r="CB242" i="18"/>
  <c r="CB243" i="18"/>
  <c r="CB244" i="18"/>
  <c r="CB245" i="18"/>
  <c r="CB246" i="18"/>
  <c r="CB247" i="18"/>
  <c r="CB248" i="18"/>
  <c r="CB249" i="18"/>
  <c r="CB250" i="18"/>
  <c r="CB251" i="18"/>
  <c r="CB252" i="18"/>
  <c r="CB253" i="18"/>
  <c r="CB254" i="18"/>
  <c r="CB255" i="18"/>
  <c r="CB256" i="18"/>
  <c r="CB257" i="18"/>
  <c r="CB258" i="18"/>
  <c r="CB259" i="18"/>
  <c r="CB260" i="18"/>
  <c r="CB261" i="18"/>
  <c r="CB262" i="18"/>
  <c r="CB263" i="18"/>
  <c r="CB264" i="18"/>
  <c r="CB265" i="18"/>
  <c r="CB266" i="18"/>
  <c r="CB2" i="18"/>
  <c r="CB1" i="18"/>
  <c r="CA3" i="18"/>
  <c r="CA4" i="18"/>
  <c r="CA5" i="18"/>
  <c r="CA6" i="18"/>
  <c r="CA7" i="18"/>
  <c r="CA8" i="18"/>
  <c r="CA9" i="18"/>
  <c r="CA10" i="18"/>
  <c r="CA11" i="18"/>
  <c r="CA12" i="18"/>
  <c r="CA13" i="18"/>
  <c r="CA14" i="18"/>
  <c r="CA15" i="18"/>
  <c r="CA16" i="18"/>
  <c r="CA17" i="18"/>
  <c r="CA18" i="18"/>
  <c r="CA19" i="18"/>
  <c r="CA20" i="18"/>
  <c r="CA21" i="18"/>
  <c r="CA22" i="18"/>
  <c r="CA23" i="18"/>
  <c r="CA24" i="18"/>
  <c r="CA25" i="18"/>
  <c r="CA26" i="18"/>
  <c r="CA27" i="18"/>
  <c r="CA28" i="18"/>
  <c r="CA29" i="18"/>
  <c r="CA30" i="18"/>
  <c r="CA31" i="18"/>
  <c r="CA32" i="18"/>
  <c r="CA33" i="18"/>
  <c r="CA34" i="18"/>
  <c r="CA35" i="18"/>
  <c r="CA36" i="18"/>
  <c r="CA37" i="18"/>
  <c r="CA38" i="18"/>
  <c r="CA39" i="18"/>
  <c r="CA40" i="18"/>
  <c r="CA41" i="18"/>
  <c r="CA42" i="18"/>
  <c r="CA43" i="18"/>
  <c r="CA44" i="18"/>
  <c r="CA45" i="18"/>
  <c r="CA46" i="18"/>
  <c r="CA47" i="18"/>
  <c r="CA48" i="18"/>
  <c r="CA49" i="18"/>
  <c r="CA50" i="18"/>
  <c r="CA51" i="18"/>
  <c r="CA52" i="18"/>
  <c r="CA53" i="18"/>
  <c r="CA54" i="18"/>
  <c r="CA55" i="18"/>
  <c r="CA56" i="18"/>
  <c r="CA57" i="18"/>
  <c r="CA58" i="18"/>
  <c r="CA59" i="18"/>
  <c r="CA60" i="18"/>
  <c r="CA61" i="18"/>
  <c r="CA62" i="18"/>
  <c r="CA63" i="18"/>
  <c r="CA64" i="18"/>
  <c r="CA65" i="18"/>
  <c r="CA66" i="18"/>
  <c r="CA67" i="18"/>
  <c r="CA68" i="18"/>
  <c r="CA69" i="18"/>
  <c r="CA70" i="18"/>
  <c r="CA71" i="18"/>
  <c r="CA72" i="18"/>
  <c r="CA73" i="18"/>
  <c r="CA74" i="18"/>
  <c r="CA75" i="18"/>
  <c r="CA76" i="18"/>
  <c r="CA77" i="18"/>
  <c r="CA78" i="18"/>
  <c r="CA79" i="18"/>
  <c r="CA80" i="18"/>
  <c r="CA81" i="18"/>
  <c r="CA82" i="18"/>
  <c r="CA83" i="18"/>
  <c r="CA84" i="18"/>
  <c r="CA85" i="18"/>
  <c r="CA86" i="18"/>
  <c r="CA87" i="18"/>
  <c r="CA88" i="18"/>
  <c r="CA89" i="18"/>
  <c r="CA90" i="18"/>
  <c r="CA91" i="18"/>
  <c r="CA92" i="18"/>
  <c r="CA93" i="18"/>
  <c r="CA94" i="18"/>
  <c r="CA95" i="18"/>
  <c r="CA96" i="18"/>
  <c r="CA97" i="18"/>
  <c r="CA98" i="18"/>
  <c r="CA99" i="18"/>
  <c r="CA100" i="18"/>
  <c r="CA101" i="18"/>
  <c r="CA102" i="18"/>
  <c r="CA103" i="18"/>
  <c r="CA104" i="18"/>
  <c r="CA105" i="18"/>
  <c r="CA106" i="18"/>
  <c r="CA107" i="18"/>
  <c r="CA108" i="18"/>
  <c r="CA109" i="18"/>
  <c r="CA110" i="18"/>
  <c r="CA111" i="18"/>
  <c r="CA112" i="18"/>
  <c r="CA113" i="18"/>
  <c r="CA114" i="18"/>
  <c r="CA115" i="18"/>
  <c r="CA116" i="18"/>
  <c r="CA117" i="18"/>
  <c r="CA118" i="18"/>
  <c r="CA119" i="18"/>
  <c r="CA120" i="18"/>
  <c r="CA121" i="18"/>
  <c r="CA122" i="18"/>
  <c r="CA123" i="18"/>
  <c r="CA124" i="18"/>
  <c r="CA125" i="18"/>
  <c r="CA126" i="18"/>
  <c r="CA127" i="18"/>
  <c r="CA128" i="18"/>
  <c r="CA129" i="18"/>
  <c r="CA130" i="18"/>
  <c r="CA131" i="18"/>
  <c r="CA132" i="18"/>
  <c r="CA133" i="18"/>
  <c r="CA134" i="18"/>
  <c r="CA135" i="18"/>
  <c r="CA136" i="18"/>
  <c r="CA137" i="18"/>
  <c r="CA138" i="18"/>
  <c r="CA139" i="18"/>
  <c r="CA140" i="18"/>
  <c r="CA141" i="18"/>
  <c r="CA142" i="18"/>
  <c r="CA143" i="18"/>
  <c r="CA144" i="18"/>
  <c r="CA145" i="18"/>
  <c r="CA146" i="18"/>
  <c r="CA147" i="18"/>
  <c r="CA148" i="18"/>
  <c r="CA149" i="18"/>
  <c r="CA150" i="18"/>
  <c r="CA151" i="18"/>
  <c r="CA152" i="18"/>
  <c r="CA153" i="18"/>
  <c r="CA154" i="18"/>
  <c r="CA155" i="18"/>
  <c r="CA156" i="18"/>
  <c r="CA157" i="18"/>
  <c r="CA158" i="18"/>
  <c r="CA159" i="18"/>
  <c r="CA160" i="18"/>
  <c r="CA161" i="18"/>
  <c r="CA162" i="18"/>
  <c r="CA163" i="18"/>
  <c r="CA164" i="18"/>
  <c r="CA165" i="18"/>
  <c r="CA166" i="18"/>
  <c r="CA167" i="18"/>
  <c r="CA168" i="18"/>
  <c r="CA169" i="18"/>
  <c r="CA170" i="18"/>
  <c r="CA171" i="18"/>
  <c r="CA172" i="18"/>
  <c r="CA173" i="18"/>
  <c r="CA174" i="18"/>
  <c r="CA175" i="18"/>
  <c r="CA176" i="18"/>
  <c r="CA177" i="18"/>
  <c r="CA178" i="18"/>
  <c r="CA179" i="18"/>
  <c r="CA180" i="18"/>
  <c r="CA181" i="18"/>
  <c r="CA182" i="18"/>
  <c r="CA183" i="18"/>
  <c r="CA184" i="18"/>
  <c r="CA185" i="18"/>
  <c r="CA186" i="18"/>
  <c r="CA187" i="18"/>
  <c r="CA188" i="18"/>
  <c r="CA189" i="18"/>
  <c r="CA190" i="18"/>
  <c r="CA191" i="18"/>
  <c r="CA192" i="18"/>
  <c r="CA193" i="18"/>
  <c r="CA194" i="18"/>
  <c r="CA195" i="18"/>
  <c r="CA196" i="18"/>
  <c r="CA197" i="18"/>
  <c r="CA198" i="18"/>
  <c r="CA199" i="18"/>
  <c r="CA200" i="18"/>
  <c r="CA201" i="18"/>
  <c r="CA202" i="18"/>
  <c r="CA203" i="18"/>
  <c r="CA204" i="18"/>
  <c r="CA205" i="18"/>
  <c r="CA206" i="18"/>
  <c r="CA207" i="18"/>
  <c r="CA208" i="18"/>
  <c r="CA209" i="18"/>
  <c r="CA210" i="18"/>
  <c r="CA211" i="18"/>
  <c r="CA212" i="18"/>
  <c r="CA213" i="18"/>
  <c r="CA214" i="18"/>
  <c r="CA215" i="18"/>
  <c r="CA216" i="18"/>
  <c r="CA217" i="18"/>
  <c r="CA218" i="18"/>
  <c r="CA219" i="18"/>
  <c r="CA220" i="18"/>
  <c r="CA221" i="18"/>
  <c r="CA222" i="18"/>
  <c r="CA223" i="18"/>
  <c r="CA224" i="18"/>
  <c r="CA225" i="18"/>
  <c r="CA226" i="18"/>
  <c r="CA227" i="18"/>
  <c r="CA228" i="18"/>
  <c r="CA229" i="18"/>
  <c r="CA230" i="18"/>
  <c r="CA231" i="18"/>
  <c r="CA232" i="18"/>
  <c r="CA233" i="18"/>
  <c r="CA234" i="18"/>
  <c r="CA235" i="18"/>
  <c r="CA236" i="18"/>
  <c r="CA237" i="18"/>
  <c r="CA238" i="18"/>
  <c r="CA239" i="18"/>
  <c r="CA240" i="18"/>
  <c r="CA241" i="18"/>
  <c r="CA242" i="18"/>
  <c r="CA243" i="18"/>
  <c r="CA244" i="18"/>
  <c r="CA245" i="18"/>
  <c r="CA246" i="18"/>
  <c r="CA247" i="18"/>
  <c r="CA248" i="18"/>
  <c r="CA249" i="18"/>
  <c r="CA250" i="18"/>
  <c r="CA251" i="18"/>
  <c r="CA252" i="18"/>
  <c r="CA253" i="18"/>
  <c r="CA254" i="18"/>
  <c r="CA255" i="18"/>
  <c r="CA256" i="18"/>
  <c r="CA257" i="18"/>
  <c r="CA258" i="18"/>
  <c r="CA259" i="18"/>
  <c r="CA260" i="18"/>
  <c r="CA261" i="18"/>
  <c r="CA262" i="18"/>
  <c r="CA263" i="18"/>
  <c r="CA264" i="18"/>
  <c r="CA265" i="18"/>
  <c r="CA266" i="18"/>
  <c r="CA2" i="18"/>
  <c r="CA1" i="18"/>
  <c r="BZ3" i="18"/>
  <c r="BZ4" i="18"/>
  <c r="BZ5" i="18"/>
  <c r="BZ6" i="18"/>
  <c r="BZ7" i="18"/>
  <c r="BZ8" i="18"/>
  <c r="BZ9" i="18"/>
  <c r="BZ10" i="18"/>
  <c r="BZ11" i="18"/>
  <c r="BZ12" i="18"/>
  <c r="BZ13" i="18"/>
  <c r="BZ14" i="18"/>
  <c r="BZ15" i="18"/>
  <c r="BZ16" i="18"/>
  <c r="BZ17" i="18"/>
  <c r="BZ18" i="18"/>
  <c r="BZ19" i="18"/>
  <c r="BZ20" i="18"/>
  <c r="BZ21" i="18"/>
  <c r="BZ22" i="18"/>
  <c r="BZ23" i="18"/>
  <c r="BZ24" i="18"/>
  <c r="BZ25" i="18"/>
  <c r="BZ26" i="18"/>
  <c r="BZ27" i="18"/>
  <c r="BZ28" i="18"/>
  <c r="BZ29" i="18"/>
  <c r="BZ30" i="18"/>
  <c r="BZ31" i="18"/>
  <c r="BZ32" i="18"/>
  <c r="BZ33" i="18"/>
  <c r="BZ34" i="18"/>
  <c r="BZ35" i="18"/>
  <c r="BZ36" i="18"/>
  <c r="BZ37" i="18"/>
  <c r="BZ38" i="18"/>
  <c r="BZ39" i="18"/>
  <c r="BZ40" i="18"/>
  <c r="BZ41" i="18"/>
  <c r="BZ42" i="18"/>
  <c r="BZ43" i="18"/>
  <c r="BZ44" i="18"/>
  <c r="BZ45" i="18"/>
  <c r="BZ46" i="18"/>
  <c r="BZ47" i="18"/>
  <c r="BZ48" i="18"/>
  <c r="BZ49" i="18"/>
  <c r="BZ50" i="18"/>
  <c r="BZ51" i="18"/>
  <c r="BZ52" i="18"/>
  <c r="BZ53" i="18"/>
  <c r="BZ54" i="18"/>
  <c r="BZ55" i="18"/>
  <c r="BZ56" i="18"/>
  <c r="BZ57" i="18"/>
  <c r="BZ58" i="18"/>
  <c r="BZ59" i="18"/>
  <c r="BZ60" i="18"/>
  <c r="BZ61" i="18"/>
  <c r="BZ62" i="18"/>
  <c r="BZ63" i="18"/>
  <c r="BZ64" i="18"/>
  <c r="BZ65" i="18"/>
  <c r="BZ66" i="18"/>
  <c r="BZ67" i="18"/>
  <c r="BZ68" i="18"/>
  <c r="BZ69" i="18"/>
  <c r="BZ70" i="18"/>
  <c r="BZ71" i="18"/>
  <c r="BZ72" i="18"/>
  <c r="BZ73" i="18"/>
  <c r="BZ74" i="18"/>
  <c r="BZ75" i="18"/>
  <c r="BZ76" i="18"/>
  <c r="BZ77" i="18"/>
  <c r="BZ78" i="18"/>
  <c r="BZ79" i="18"/>
  <c r="BZ80" i="18"/>
  <c r="BZ81" i="18"/>
  <c r="BZ82" i="18"/>
  <c r="BZ83" i="18"/>
  <c r="BZ84" i="18"/>
  <c r="BZ85" i="18"/>
  <c r="BZ86" i="18"/>
  <c r="BZ87" i="18"/>
  <c r="BZ88" i="18"/>
  <c r="BZ89" i="18"/>
  <c r="BZ90" i="18"/>
  <c r="BZ91" i="18"/>
  <c r="BZ92" i="18"/>
  <c r="BZ93" i="18"/>
  <c r="BZ94" i="18"/>
  <c r="BZ95" i="18"/>
  <c r="BZ96" i="18"/>
  <c r="BZ97" i="18"/>
  <c r="BZ98" i="18"/>
  <c r="BZ99" i="18"/>
  <c r="BZ100" i="18"/>
  <c r="BZ101" i="18"/>
  <c r="BZ102" i="18"/>
  <c r="BZ103" i="18"/>
  <c r="BZ104" i="18"/>
  <c r="BZ105" i="18"/>
  <c r="BZ106" i="18"/>
  <c r="BZ107" i="18"/>
  <c r="BZ108" i="18"/>
  <c r="BZ109" i="18"/>
  <c r="BZ110" i="18"/>
  <c r="BZ111" i="18"/>
  <c r="BZ112" i="18"/>
  <c r="BZ113" i="18"/>
  <c r="BZ114" i="18"/>
  <c r="BZ115" i="18"/>
  <c r="BZ116" i="18"/>
  <c r="BZ117" i="18"/>
  <c r="BZ118" i="18"/>
  <c r="BZ119" i="18"/>
  <c r="BZ120" i="18"/>
  <c r="BZ121" i="18"/>
  <c r="BZ122" i="18"/>
  <c r="BZ123" i="18"/>
  <c r="BZ124" i="18"/>
  <c r="BZ125" i="18"/>
  <c r="BZ126" i="18"/>
  <c r="BZ127" i="18"/>
  <c r="BZ128" i="18"/>
  <c r="BZ129" i="18"/>
  <c r="BZ130" i="18"/>
  <c r="BZ131" i="18"/>
  <c r="BZ132" i="18"/>
  <c r="BZ133" i="18"/>
  <c r="BZ134" i="18"/>
  <c r="BZ135" i="18"/>
  <c r="BZ136" i="18"/>
  <c r="BZ137" i="18"/>
  <c r="BZ138" i="18"/>
  <c r="BZ139" i="18"/>
  <c r="BZ140" i="18"/>
  <c r="BZ141" i="18"/>
  <c r="BZ142" i="18"/>
  <c r="BZ143" i="18"/>
  <c r="BZ144" i="18"/>
  <c r="BZ145" i="18"/>
  <c r="BZ146" i="18"/>
  <c r="BZ147" i="18"/>
  <c r="BZ148" i="18"/>
  <c r="BZ149" i="18"/>
  <c r="BZ150" i="18"/>
  <c r="BZ151" i="18"/>
  <c r="BZ152" i="18"/>
  <c r="BZ153" i="18"/>
  <c r="BZ154" i="18"/>
  <c r="BZ155" i="18"/>
  <c r="BZ156" i="18"/>
  <c r="BZ157" i="18"/>
  <c r="BZ158" i="18"/>
  <c r="BZ159" i="18"/>
  <c r="BZ160" i="18"/>
  <c r="BZ161" i="18"/>
  <c r="BZ162" i="18"/>
  <c r="BZ163" i="18"/>
  <c r="BZ164" i="18"/>
  <c r="BZ165" i="18"/>
  <c r="BZ166" i="18"/>
  <c r="BZ167" i="18"/>
  <c r="BZ168" i="18"/>
  <c r="BZ169" i="18"/>
  <c r="BZ170" i="18"/>
  <c r="BZ171" i="18"/>
  <c r="BZ172" i="18"/>
  <c r="BZ173" i="18"/>
  <c r="BZ174" i="18"/>
  <c r="BZ175" i="18"/>
  <c r="BZ176" i="18"/>
  <c r="BZ177" i="18"/>
  <c r="BZ178" i="18"/>
  <c r="BZ179" i="18"/>
  <c r="BZ180" i="18"/>
  <c r="BZ181" i="18"/>
  <c r="BZ182" i="18"/>
  <c r="BZ183" i="18"/>
  <c r="BZ184" i="18"/>
  <c r="BZ185" i="18"/>
  <c r="BZ186" i="18"/>
  <c r="BZ187" i="18"/>
  <c r="BZ188" i="18"/>
  <c r="BZ189" i="18"/>
  <c r="BZ190" i="18"/>
  <c r="BZ191" i="18"/>
  <c r="BZ192" i="18"/>
  <c r="BZ193" i="18"/>
  <c r="BZ194" i="18"/>
  <c r="BZ195" i="18"/>
  <c r="BZ196" i="18"/>
  <c r="BZ197" i="18"/>
  <c r="BZ198" i="18"/>
  <c r="BZ199" i="18"/>
  <c r="BZ200" i="18"/>
  <c r="BZ201" i="18"/>
  <c r="BZ202" i="18"/>
  <c r="BZ203" i="18"/>
  <c r="BZ204" i="18"/>
  <c r="BZ205" i="18"/>
  <c r="BZ206" i="18"/>
  <c r="BZ207" i="18"/>
  <c r="BZ208" i="18"/>
  <c r="BZ209" i="18"/>
  <c r="BZ210" i="18"/>
  <c r="BZ211" i="18"/>
  <c r="BZ212" i="18"/>
  <c r="BZ213" i="18"/>
  <c r="BZ214" i="18"/>
  <c r="BZ215" i="18"/>
  <c r="BZ216" i="18"/>
  <c r="BZ217" i="18"/>
  <c r="BZ218" i="18"/>
  <c r="BZ219" i="18"/>
  <c r="BZ220" i="18"/>
  <c r="BZ221" i="18"/>
  <c r="BZ222" i="18"/>
  <c r="BZ223" i="18"/>
  <c r="BZ224" i="18"/>
  <c r="BZ225" i="18"/>
  <c r="BZ226" i="18"/>
  <c r="BZ227" i="18"/>
  <c r="BZ228" i="18"/>
  <c r="BZ229" i="18"/>
  <c r="BZ230" i="18"/>
  <c r="BZ231" i="18"/>
  <c r="BZ232" i="18"/>
  <c r="BZ233" i="18"/>
  <c r="BZ234" i="18"/>
  <c r="BZ235" i="18"/>
  <c r="BZ236" i="18"/>
  <c r="BZ237" i="18"/>
  <c r="BZ238" i="18"/>
  <c r="BZ239" i="18"/>
  <c r="BZ240" i="18"/>
  <c r="BZ241" i="18"/>
  <c r="BZ242" i="18"/>
  <c r="BZ243" i="18"/>
  <c r="BZ244" i="18"/>
  <c r="BZ245" i="18"/>
  <c r="BZ246" i="18"/>
  <c r="BZ247" i="18"/>
  <c r="BZ248" i="18"/>
  <c r="BZ249" i="18"/>
  <c r="BZ250" i="18"/>
  <c r="BZ251" i="18"/>
  <c r="BZ252" i="18"/>
  <c r="BZ253" i="18"/>
  <c r="BZ254" i="18"/>
  <c r="BZ255" i="18"/>
  <c r="BZ256" i="18"/>
  <c r="BZ257" i="18"/>
  <c r="BZ258" i="18"/>
  <c r="BZ259" i="18"/>
  <c r="BZ260" i="18"/>
  <c r="BZ261" i="18"/>
  <c r="BZ262" i="18"/>
  <c r="BZ263" i="18"/>
  <c r="BZ264" i="18"/>
  <c r="BZ265" i="18"/>
  <c r="BZ266" i="18"/>
  <c r="BZ2" i="18"/>
  <c r="BZ1" i="18"/>
  <c r="BY221" i="18"/>
  <c r="BY222" i="18"/>
  <c r="BY223" i="18"/>
  <c r="BY224" i="18"/>
  <c r="BY225" i="18"/>
  <c r="BY226" i="18"/>
  <c r="BY227" i="18"/>
  <c r="BY228" i="18"/>
  <c r="BY229" i="18"/>
  <c r="BY230" i="18"/>
  <c r="BY231" i="18"/>
  <c r="BY232" i="18"/>
  <c r="BY233" i="18"/>
  <c r="BY234" i="18"/>
  <c r="BY235" i="18"/>
  <c r="BY236" i="18"/>
  <c r="BY237" i="18"/>
  <c r="BY238" i="18"/>
  <c r="BY239" i="18"/>
  <c r="BY240" i="18"/>
  <c r="BY241" i="18"/>
  <c r="BY242" i="18"/>
  <c r="BY243" i="18"/>
  <c r="BY244" i="18"/>
  <c r="BY245" i="18"/>
  <c r="BY246" i="18"/>
  <c r="BY247" i="18"/>
  <c r="BY248" i="18"/>
  <c r="BY249" i="18"/>
  <c r="BY250" i="18"/>
  <c r="BY251" i="18"/>
  <c r="BY252" i="18"/>
  <c r="BY253" i="18"/>
  <c r="BY254" i="18"/>
  <c r="BY255" i="18"/>
  <c r="BY256" i="18"/>
  <c r="BY257" i="18"/>
  <c r="BY258" i="18"/>
  <c r="BY259" i="18"/>
  <c r="BY260" i="18"/>
  <c r="BY261" i="18"/>
  <c r="BY262" i="18"/>
  <c r="BY263" i="18"/>
  <c r="BY264" i="18"/>
  <c r="BY265" i="18"/>
  <c r="BY266" i="18"/>
  <c r="BY3" i="18"/>
  <c r="BY4" i="18"/>
  <c r="BY5" i="18"/>
  <c r="BY6" i="18"/>
  <c r="BY7" i="18"/>
  <c r="BY8" i="18"/>
  <c r="BY9" i="18"/>
  <c r="BY10" i="18"/>
  <c r="BY11" i="18"/>
  <c r="BY12" i="18"/>
  <c r="BY13" i="18"/>
  <c r="BY14" i="18"/>
  <c r="BY15" i="18"/>
  <c r="BY16" i="18"/>
  <c r="BY17" i="18"/>
  <c r="BY18" i="18"/>
  <c r="BY19" i="18"/>
  <c r="BY20" i="18"/>
  <c r="BY21" i="18"/>
  <c r="BY22" i="18"/>
  <c r="BY23" i="18"/>
  <c r="BY24" i="18"/>
  <c r="BY25" i="18"/>
  <c r="BY26" i="18"/>
  <c r="BY27" i="18"/>
  <c r="BY28" i="18"/>
  <c r="BY29" i="18"/>
  <c r="BY30" i="18"/>
  <c r="BY31" i="18"/>
  <c r="BY32" i="18"/>
  <c r="BY33" i="18"/>
  <c r="BY34" i="18"/>
  <c r="BY35" i="18"/>
  <c r="BY36" i="18"/>
  <c r="BY37" i="18"/>
  <c r="BY38" i="18"/>
  <c r="BY39" i="18"/>
  <c r="BY40" i="18"/>
  <c r="BY41" i="18"/>
  <c r="BY42" i="18"/>
  <c r="BY43" i="18"/>
  <c r="BY44" i="18"/>
  <c r="BY45" i="18"/>
  <c r="BY46" i="18"/>
  <c r="BY47" i="18"/>
  <c r="BY48" i="18"/>
  <c r="BY49" i="18"/>
  <c r="BY50" i="18"/>
  <c r="BY51" i="18"/>
  <c r="BY52" i="18"/>
  <c r="BY53" i="18"/>
  <c r="BY54" i="18"/>
  <c r="BY55" i="18"/>
  <c r="BY56" i="18"/>
  <c r="BY57" i="18"/>
  <c r="BY58" i="18"/>
  <c r="BY59" i="18"/>
  <c r="BY60" i="18"/>
  <c r="BY61" i="18"/>
  <c r="BY62" i="18"/>
  <c r="BY63" i="18"/>
  <c r="BY64" i="18"/>
  <c r="BY65" i="18"/>
  <c r="BY66" i="18"/>
  <c r="BY67" i="18"/>
  <c r="BY68" i="18"/>
  <c r="BY69" i="18"/>
  <c r="BY70" i="18"/>
  <c r="BY71" i="18"/>
  <c r="BY72" i="18"/>
  <c r="BY73" i="18"/>
  <c r="BY74" i="18"/>
  <c r="BY75" i="18"/>
  <c r="BY76" i="18"/>
  <c r="BY77" i="18"/>
  <c r="BY78" i="18"/>
  <c r="BY79" i="18"/>
  <c r="BY80" i="18"/>
  <c r="BY81" i="18"/>
  <c r="BY82" i="18"/>
  <c r="BY83" i="18"/>
  <c r="BY84" i="18"/>
  <c r="BY85" i="18"/>
  <c r="BY86" i="18"/>
  <c r="BY87" i="18"/>
  <c r="BY88" i="18"/>
  <c r="BY89" i="18"/>
  <c r="BY90" i="18"/>
  <c r="BY91" i="18"/>
  <c r="BY92" i="18"/>
  <c r="BY93" i="18"/>
  <c r="BY94" i="18"/>
  <c r="BY95" i="18"/>
  <c r="BY96" i="18"/>
  <c r="BY97" i="18"/>
  <c r="BY98" i="18"/>
  <c r="BY99" i="18"/>
  <c r="BY100" i="18"/>
  <c r="BY101" i="18"/>
  <c r="BY102" i="18"/>
  <c r="BY103" i="18"/>
  <c r="BY104" i="18"/>
  <c r="BY105" i="18"/>
  <c r="BY106" i="18"/>
  <c r="BY107" i="18"/>
  <c r="BY108" i="18"/>
  <c r="BY109" i="18"/>
  <c r="BY110" i="18"/>
  <c r="BY111" i="18"/>
  <c r="BY112" i="18"/>
  <c r="BY113" i="18"/>
  <c r="BY114" i="18"/>
  <c r="BY115" i="18"/>
  <c r="BY116" i="18"/>
  <c r="BY117" i="18"/>
  <c r="BY118" i="18"/>
  <c r="BY119" i="18"/>
  <c r="BY120" i="18"/>
  <c r="BY121" i="18"/>
  <c r="BY122" i="18"/>
  <c r="BY123" i="18"/>
  <c r="BY124" i="18"/>
  <c r="BY125" i="18"/>
  <c r="BY126" i="18"/>
  <c r="BY127" i="18"/>
  <c r="BY128" i="18"/>
  <c r="BY129" i="18"/>
  <c r="BY130" i="18"/>
  <c r="BY131" i="18"/>
  <c r="BY132" i="18"/>
  <c r="BY133" i="18"/>
  <c r="BY134" i="18"/>
  <c r="BY135" i="18"/>
  <c r="BY136" i="18"/>
  <c r="BY137" i="18"/>
  <c r="BY138" i="18"/>
  <c r="BY139" i="18"/>
  <c r="BY140" i="18"/>
  <c r="BY141" i="18"/>
  <c r="BY142" i="18"/>
  <c r="BY143" i="18"/>
  <c r="BY144" i="18"/>
  <c r="BY145" i="18"/>
  <c r="BY146" i="18"/>
  <c r="BY147" i="18"/>
  <c r="BY148" i="18"/>
  <c r="BY149" i="18"/>
  <c r="BY150" i="18"/>
  <c r="BY151" i="18"/>
  <c r="BY152" i="18"/>
  <c r="BY153" i="18"/>
  <c r="BY154" i="18"/>
  <c r="BY155" i="18"/>
  <c r="BY156" i="18"/>
  <c r="BY157" i="18"/>
  <c r="BY158" i="18"/>
  <c r="BY159" i="18"/>
  <c r="BY160" i="18"/>
  <c r="BY161" i="18"/>
  <c r="BY162" i="18"/>
  <c r="BY163" i="18"/>
  <c r="BY164" i="18"/>
  <c r="BY165" i="18"/>
  <c r="BY166" i="18"/>
  <c r="BY167" i="18"/>
  <c r="BY168" i="18"/>
  <c r="BY169" i="18"/>
  <c r="BY170" i="18"/>
  <c r="BY171" i="18"/>
  <c r="BY172" i="18"/>
  <c r="BY173" i="18"/>
  <c r="BY174" i="18"/>
  <c r="BY175" i="18"/>
  <c r="BY176" i="18"/>
  <c r="BY177" i="18"/>
  <c r="BY178" i="18"/>
  <c r="BY179" i="18"/>
  <c r="BY180" i="18"/>
  <c r="BY181" i="18"/>
  <c r="BY182" i="18"/>
  <c r="BY183" i="18"/>
  <c r="BY184" i="18"/>
  <c r="BY185" i="18"/>
  <c r="BY186" i="18"/>
  <c r="BY187" i="18"/>
  <c r="BY188" i="18"/>
  <c r="BY189" i="18"/>
  <c r="BY190" i="18"/>
  <c r="BY191" i="18"/>
  <c r="BY192" i="18"/>
  <c r="BY193" i="18"/>
  <c r="BY194" i="18"/>
  <c r="BY195" i="18"/>
  <c r="BY196" i="18"/>
  <c r="BY197" i="18"/>
  <c r="BY198" i="18"/>
  <c r="BY199" i="18"/>
  <c r="BY200" i="18"/>
  <c r="BY201" i="18"/>
  <c r="BY202" i="18"/>
  <c r="BY203" i="18"/>
  <c r="BY204" i="18"/>
  <c r="BY205" i="18"/>
  <c r="BY206" i="18"/>
  <c r="BY207" i="18"/>
  <c r="BY208" i="18"/>
  <c r="BY209" i="18"/>
  <c r="BY210" i="18"/>
  <c r="BY211" i="18"/>
  <c r="BY212" i="18"/>
  <c r="BY213" i="18"/>
  <c r="BY214" i="18"/>
  <c r="BY215" i="18"/>
  <c r="BY216" i="18"/>
  <c r="BY217" i="18"/>
  <c r="BY218" i="18"/>
  <c r="BY219" i="18"/>
  <c r="BY220" i="18"/>
  <c r="BY2" i="18"/>
  <c r="BY1" i="18"/>
  <c r="BX3" i="18"/>
  <c r="BX4" i="18"/>
  <c r="BX5" i="18"/>
  <c r="BX6" i="18"/>
  <c r="BX7" i="18"/>
  <c r="BX8" i="18"/>
  <c r="BX9" i="18"/>
  <c r="BX10" i="18"/>
  <c r="BX11" i="18"/>
  <c r="BX12" i="18"/>
  <c r="BX13" i="18"/>
  <c r="BX14" i="18"/>
  <c r="BX15" i="18"/>
  <c r="BX16" i="18"/>
  <c r="BX17" i="18"/>
  <c r="BX18" i="18"/>
  <c r="BX19" i="18"/>
  <c r="BX20" i="18"/>
  <c r="BX21" i="18"/>
  <c r="BX22" i="18"/>
  <c r="BX23" i="18"/>
  <c r="BX24" i="18"/>
  <c r="BX25" i="18"/>
  <c r="BX26" i="18"/>
  <c r="BX27" i="18"/>
  <c r="BX28" i="18"/>
  <c r="BX29" i="18"/>
  <c r="BX30" i="18"/>
  <c r="BX31" i="18"/>
  <c r="BX32" i="18"/>
  <c r="BX33" i="18"/>
  <c r="BX34" i="18"/>
  <c r="BX35" i="18"/>
  <c r="BX36" i="18"/>
  <c r="BX37" i="18"/>
  <c r="BX38" i="18"/>
  <c r="BX39" i="18"/>
  <c r="BX40" i="18"/>
  <c r="BX41" i="18"/>
  <c r="BX42" i="18"/>
  <c r="BX43" i="18"/>
  <c r="BX44" i="18"/>
  <c r="BX45" i="18"/>
  <c r="BX46" i="18"/>
  <c r="BX47" i="18"/>
  <c r="BX48" i="18"/>
  <c r="BX49" i="18"/>
  <c r="BX50" i="18"/>
  <c r="BX51" i="18"/>
  <c r="BX52" i="18"/>
  <c r="BX53" i="18"/>
  <c r="BX54" i="18"/>
  <c r="BX55" i="18"/>
  <c r="BX56" i="18"/>
  <c r="BX57" i="18"/>
  <c r="BX58" i="18"/>
  <c r="BX59" i="18"/>
  <c r="BX60" i="18"/>
  <c r="BX61" i="18"/>
  <c r="BX62" i="18"/>
  <c r="BX63" i="18"/>
  <c r="BX64" i="18"/>
  <c r="BX65" i="18"/>
  <c r="BX66" i="18"/>
  <c r="BX67" i="18"/>
  <c r="BX68" i="18"/>
  <c r="BX69" i="18"/>
  <c r="BX70" i="18"/>
  <c r="BX71" i="18"/>
  <c r="BX72" i="18"/>
  <c r="BX73" i="18"/>
  <c r="BX74" i="18"/>
  <c r="BX75" i="18"/>
  <c r="BX76" i="18"/>
  <c r="BX77" i="18"/>
  <c r="BX78" i="18"/>
  <c r="BX79" i="18"/>
  <c r="BX80" i="18"/>
  <c r="BX81" i="18"/>
  <c r="BX82" i="18"/>
  <c r="BX83" i="18"/>
  <c r="BX84" i="18"/>
  <c r="BX85" i="18"/>
  <c r="BX86" i="18"/>
  <c r="BX87" i="18"/>
  <c r="BX88" i="18"/>
  <c r="BX89" i="18"/>
  <c r="BX90" i="18"/>
  <c r="BX91" i="18"/>
  <c r="BX92" i="18"/>
  <c r="BX93" i="18"/>
  <c r="BX94" i="18"/>
  <c r="BX95" i="18"/>
  <c r="BX96" i="18"/>
  <c r="BX97" i="18"/>
  <c r="BX98" i="18"/>
  <c r="BX99" i="18"/>
  <c r="BX100" i="18"/>
  <c r="BX101" i="18"/>
  <c r="BX102" i="18"/>
  <c r="BX103" i="18"/>
  <c r="BX104" i="18"/>
  <c r="BX105" i="18"/>
  <c r="BX106" i="18"/>
  <c r="BX107" i="18"/>
  <c r="BX108" i="18"/>
  <c r="BX109" i="18"/>
  <c r="BX110" i="18"/>
  <c r="BX111" i="18"/>
  <c r="BX112" i="18"/>
  <c r="BX113" i="18"/>
  <c r="BX114" i="18"/>
  <c r="BX115" i="18"/>
  <c r="BX116" i="18"/>
  <c r="BX117" i="18"/>
  <c r="BX118" i="18"/>
  <c r="BX119" i="18"/>
  <c r="BX120" i="18"/>
  <c r="BX121" i="18"/>
  <c r="BX122" i="18"/>
  <c r="BX123" i="18"/>
  <c r="BX124" i="18"/>
  <c r="BX125" i="18"/>
  <c r="BX126" i="18"/>
  <c r="BX127" i="18"/>
  <c r="BX128" i="18"/>
  <c r="BX129" i="18"/>
  <c r="BX130" i="18"/>
  <c r="BX131" i="18"/>
  <c r="BX132" i="18"/>
  <c r="BX133" i="18"/>
  <c r="BX134" i="18"/>
  <c r="BX135" i="18"/>
  <c r="BX136" i="18"/>
  <c r="BX137" i="18"/>
  <c r="BX138" i="18"/>
  <c r="BX139" i="18"/>
  <c r="BX140" i="18"/>
  <c r="BX141" i="18"/>
  <c r="BX142" i="18"/>
  <c r="BX143" i="18"/>
  <c r="BX144" i="18"/>
  <c r="BX145" i="18"/>
  <c r="BX146" i="18"/>
  <c r="BX147" i="18"/>
  <c r="BX148" i="18"/>
  <c r="BX149" i="18"/>
  <c r="BX150" i="18"/>
  <c r="BX151" i="18"/>
  <c r="BX152" i="18"/>
  <c r="BX153" i="18"/>
  <c r="BX154" i="18"/>
  <c r="BX155" i="18"/>
  <c r="BX156" i="18"/>
  <c r="BX157" i="18"/>
  <c r="BX158" i="18"/>
  <c r="BX159" i="18"/>
  <c r="BX160" i="18"/>
  <c r="BX161" i="18"/>
  <c r="BX162" i="18"/>
  <c r="BX163" i="18"/>
  <c r="BX164" i="18"/>
  <c r="BX165" i="18"/>
  <c r="BX166" i="18"/>
  <c r="BX167" i="18"/>
  <c r="BX168" i="18"/>
  <c r="BX169" i="18"/>
  <c r="BX170" i="18"/>
  <c r="BX171" i="18"/>
  <c r="BX172" i="18"/>
  <c r="BX173" i="18"/>
  <c r="BX174" i="18"/>
  <c r="BX175" i="18"/>
  <c r="BX176" i="18"/>
  <c r="BX177" i="18"/>
  <c r="BX178" i="18"/>
  <c r="BX179" i="18"/>
  <c r="BX180" i="18"/>
  <c r="BX181" i="18"/>
  <c r="BX182" i="18"/>
  <c r="BX183" i="18"/>
  <c r="BX184" i="18"/>
  <c r="BX185" i="18"/>
  <c r="BX186" i="18"/>
  <c r="BX187" i="18"/>
  <c r="BX188" i="18"/>
  <c r="BX189" i="18"/>
  <c r="BX190" i="18"/>
  <c r="BX191" i="18"/>
  <c r="BX192" i="18"/>
  <c r="BX193" i="18"/>
  <c r="BX194" i="18"/>
  <c r="BX195" i="18"/>
  <c r="BX196" i="18"/>
  <c r="BX197" i="18"/>
  <c r="BX198" i="18"/>
  <c r="BX199" i="18"/>
  <c r="BX200" i="18"/>
  <c r="BX201" i="18"/>
  <c r="BX202" i="18"/>
  <c r="BX203" i="18"/>
  <c r="BX204" i="18"/>
  <c r="BX205" i="18"/>
  <c r="BX206" i="18"/>
  <c r="BX207" i="18"/>
  <c r="BX208" i="18"/>
  <c r="BX209" i="18"/>
  <c r="BX210" i="18"/>
  <c r="BX211" i="18"/>
  <c r="BX212" i="18"/>
  <c r="BX213" i="18"/>
  <c r="BX214" i="18"/>
  <c r="BX215" i="18"/>
  <c r="BX216" i="18"/>
  <c r="BX217" i="18"/>
  <c r="BX218" i="18"/>
  <c r="BX219" i="18"/>
  <c r="BX220" i="18"/>
  <c r="BX221" i="18"/>
  <c r="BX222" i="18"/>
  <c r="BX223" i="18"/>
  <c r="BX224" i="18"/>
  <c r="BX225" i="18"/>
  <c r="BX226" i="18"/>
  <c r="BX227" i="18"/>
  <c r="BX228" i="18"/>
  <c r="BX229" i="18"/>
  <c r="BX230" i="18"/>
  <c r="BX231" i="18"/>
  <c r="BX232" i="18"/>
  <c r="BX233" i="18"/>
  <c r="BX234" i="18"/>
  <c r="BX235" i="18"/>
  <c r="BX236" i="18"/>
  <c r="BX237" i="18"/>
  <c r="BX238" i="18"/>
  <c r="BX239" i="18"/>
  <c r="BX240" i="18"/>
  <c r="BX241" i="18"/>
  <c r="BX242" i="18"/>
  <c r="BX243" i="18"/>
  <c r="BX244" i="18"/>
  <c r="BX245" i="18"/>
  <c r="BX246" i="18"/>
  <c r="BX247" i="18"/>
  <c r="BX248" i="18"/>
  <c r="BX249" i="18"/>
  <c r="BX250" i="18"/>
  <c r="BX251" i="18"/>
  <c r="BX252" i="18"/>
  <c r="BX253" i="18"/>
  <c r="BX254" i="18"/>
  <c r="BX255" i="18"/>
  <c r="BX256" i="18"/>
  <c r="BX257" i="18"/>
  <c r="BX258" i="18"/>
  <c r="BX259" i="18"/>
  <c r="BX260" i="18"/>
  <c r="BX261" i="18"/>
  <c r="BX262" i="18"/>
  <c r="BX263" i="18"/>
  <c r="BX264" i="18"/>
  <c r="BX265" i="18"/>
  <c r="BX266" i="18"/>
  <c r="BX2" i="18"/>
  <c r="BX1" i="18"/>
  <c r="BW3" i="18"/>
  <c r="BW4" i="18"/>
  <c r="BW5" i="18"/>
  <c r="BW6" i="18"/>
  <c r="BW7" i="18"/>
  <c r="BW8" i="18"/>
  <c r="BW9" i="18"/>
  <c r="BW10" i="18"/>
  <c r="BW11" i="18"/>
  <c r="BW12" i="18"/>
  <c r="BW13" i="18"/>
  <c r="BW14" i="18"/>
  <c r="BW15" i="18"/>
  <c r="BW16" i="18"/>
  <c r="BW17" i="18"/>
  <c r="BW18" i="18"/>
  <c r="BW19" i="18"/>
  <c r="BW20" i="18"/>
  <c r="BW21" i="18"/>
  <c r="BW22" i="18"/>
  <c r="BW23" i="18"/>
  <c r="BW24" i="18"/>
  <c r="BW25" i="18"/>
  <c r="BW26" i="18"/>
  <c r="BW27" i="18"/>
  <c r="BW28" i="18"/>
  <c r="BW29" i="18"/>
  <c r="BW30" i="18"/>
  <c r="BW31" i="18"/>
  <c r="BW32" i="18"/>
  <c r="BW33" i="18"/>
  <c r="BW34" i="18"/>
  <c r="BW35" i="18"/>
  <c r="BW36" i="18"/>
  <c r="BW37" i="18"/>
  <c r="BW38" i="18"/>
  <c r="BW39" i="18"/>
  <c r="BW40" i="18"/>
  <c r="BW41" i="18"/>
  <c r="BW42" i="18"/>
  <c r="BW43" i="18"/>
  <c r="BW44" i="18"/>
  <c r="BW45" i="18"/>
  <c r="BW46" i="18"/>
  <c r="BW47" i="18"/>
  <c r="BW48" i="18"/>
  <c r="BW49" i="18"/>
  <c r="BW50" i="18"/>
  <c r="BW51" i="18"/>
  <c r="BW52" i="18"/>
  <c r="BW53" i="18"/>
  <c r="BW54" i="18"/>
  <c r="BW55" i="18"/>
  <c r="BW56" i="18"/>
  <c r="BW57" i="18"/>
  <c r="BW58" i="18"/>
  <c r="BW59" i="18"/>
  <c r="BW60" i="18"/>
  <c r="BW61" i="18"/>
  <c r="BW62" i="18"/>
  <c r="BW63" i="18"/>
  <c r="BW64" i="18"/>
  <c r="BW65" i="18"/>
  <c r="BW66" i="18"/>
  <c r="BW67" i="18"/>
  <c r="BW68" i="18"/>
  <c r="BW69" i="18"/>
  <c r="BW70" i="18"/>
  <c r="BW71" i="18"/>
  <c r="BW72" i="18"/>
  <c r="BW73" i="18"/>
  <c r="BW74" i="18"/>
  <c r="BW75" i="18"/>
  <c r="BW76" i="18"/>
  <c r="BW77" i="18"/>
  <c r="BW78" i="18"/>
  <c r="BW79" i="18"/>
  <c r="BW80" i="18"/>
  <c r="BW81" i="18"/>
  <c r="BW82" i="18"/>
  <c r="BW83" i="18"/>
  <c r="BW84" i="18"/>
  <c r="BW85" i="18"/>
  <c r="BW86" i="18"/>
  <c r="BW87" i="18"/>
  <c r="BW88" i="18"/>
  <c r="BW89" i="18"/>
  <c r="BW90" i="18"/>
  <c r="BW91" i="18"/>
  <c r="BW92" i="18"/>
  <c r="BW93" i="18"/>
  <c r="BW94" i="18"/>
  <c r="BW95" i="18"/>
  <c r="BW96" i="18"/>
  <c r="BW97" i="18"/>
  <c r="BW98" i="18"/>
  <c r="BW99" i="18"/>
  <c r="BW100" i="18"/>
  <c r="BW101" i="18"/>
  <c r="BW102" i="18"/>
  <c r="BW103" i="18"/>
  <c r="BW104" i="18"/>
  <c r="BW105" i="18"/>
  <c r="BW106" i="18"/>
  <c r="BW107" i="18"/>
  <c r="BW108" i="18"/>
  <c r="BW109" i="18"/>
  <c r="BW110" i="18"/>
  <c r="BW111" i="18"/>
  <c r="BW112" i="18"/>
  <c r="BW113" i="18"/>
  <c r="BW114" i="18"/>
  <c r="BW115" i="18"/>
  <c r="BW116" i="18"/>
  <c r="BW117" i="18"/>
  <c r="BW118" i="18"/>
  <c r="BW119" i="18"/>
  <c r="BW120" i="18"/>
  <c r="BW121" i="18"/>
  <c r="BW122" i="18"/>
  <c r="BW123" i="18"/>
  <c r="BW124" i="18"/>
  <c r="BW125" i="18"/>
  <c r="BW126" i="18"/>
  <c r="BW127" i="18"/>
  <c r="BW128" i="18"/>
  <c r="BW129" i="18"/>
  <c r="BW130" i="18"/>
  <c r="BW131" i="18"/>
  <c r="BW132" i="18"/>
  <c r="BW133" i="18"/>
  <c r="BW134" i="18"/>
  <c r="BW135" i="18"/>
  <c r="BW136" i="18"/>
  <c r="BW137" i="18"/>
  <c r="BW138" i="18"/>
  <c r="BW139" i="18"/>
  <c r="BW140" i="18"/>
  <c r="BW141" i="18"/>
  <c r="BW142" i="18"/>
  <c r="BW143" i="18"/>
  <c r="BW144" i="18"/>
  <c r="BW145" i="18"/>
  <c r="BW146" i="18"/>
  <c r="BW147" i="18"/>
  <c r="BW148" i="18"/>
  <c r="BW149" i="18"/>
  <c r="BW150" i="18"/>
  <c r="BW151" i="18"/>
  <c r="BW152" i="18"/>
  <c r="BW153" i="18"/>
  <c r="BW154" i="18"/>
  <c r="BW155" i="18"/>
  <c r="BW156" i="18"/>
  <c r="BW157" i="18"/>
  <c r="BW158" i="18"/>
  <c r="BW159" i="18"/>
  <c r="BW160" i="18"/>
  <c r="BW161" i="18"/>
  <c r="BW162" i="18"/>
  <c r="BW163" i="18"/>
  <c r="BW164" i="18"/>
  <c r="BW165" i="18"/>
  <c r="BW166" i="18"/>
  <c r="BW167" i="18"/>
  <c r="BW168" i="18"/>
  <c r="BW169" i="18"/>
  <c r="BW170" i="18"/>
  <c r="BW171" i="18"/>
  <c r="BW172" i="18"/>
  <c r="BW173" i="18"/>
  <c r="BW174" i="18"/>
  <c r="BW175" i="18"/>
  <c r="BW176" i="18"/>
  <c r="BW177" i="18"/>
  <c r="BW178" i="18"/>
  <c r="BW179" i="18"/>
  <c r="BW180" i="18"/>
  <c r="BW181" i="18"/>
  <c r="BW182" i="18"/>
  <c r="BW183" i="18"/>
  <c r="BW184" i="18"/>
  <c r="BW185" i="18"/>
  <c r="BW186" i="18"/>
  <c r="BW187" i="18"/>
  <c r="BW188" i="18"/>
  <c r="BW189" i="18"/>
  <c r="BW190" i="18"/>
  <c r="BW191" i="18"/>
  <c r="BW192" i="18"/>
  <c r="BW193" i="18"/>
  <c r="BW194" i="18"/>
  <c r="BW195" i="18"/>
  <c r="BW196" i="18"/>
  <c r="BW197" i="18"/>
  <c r="BW198" i="18"/>
  <c r="BW199" i="18"/>
  <c r="BW200" i="18"/>
  <c r="BW201" i="18"/>
  <c r="BW202" i="18"/>
  <c r="BW203" i="18"/>
  <c r="BW204" i="18"/>
  <c r="BW205" i="18"/>
  <c r="BW206" i="18"/>
  <c r="BW207" i="18"/>
  <c r="BW208" i="18"/>
  <c r="BW209" i="18"/>
  <c r="BW210" i="18"/>
  <c r="BW211" i="18"/>
  <c r="BW212" i="18"/>
  <c r="BW213" i="18"/>
  <c r="BW214" i="18"/>
  <c r="BW215" i="18"/>
  <c r="BW216" i="18"/>
  <c r="BW217" i="18"/>
  <c r="BW218" i="18"/>
  <c r="BW219" i="18"/>
  <c r="BW220" i="18"/>
  <c r="BW221" i="18"/>
  <c r="BW222" i="18"/>
  <c r="BW223" i="18"/>
  <c r="BW224" i="18"/>
  <c r="BW225" i="18"/>
  <c r="BW226" i="18"/>
  <c r="BW227" i="18"/>
  <c r="BW228" i="18"/>
  <c r="BW229" i="18"/>
  <c r="BW230" i="18"/>
  <c r="BW231" i="18"/>
  <c r="BW232" i="18"/>
  <c r="BW233" i="18"/>
  <c r="BW234" i="18"/>
  <c r="BW235" i="18"/>
  <c r="BW236" i="18"/>
  <c r="BW237" i="18"/>
  <c r="BW238" i="18"/>
  <c r="BW239" i="18"/>
  <c r="BW240" i="18"/>
  <c r="BW241" i="18"/>
  <c r="BW242" i="18"/>
  <c r="BW243" i="18"/>
  <c r="BW244" i="18"/>
  <c r="BW245" i="18"/>
  <c r="BW246" i="18"/>
  <c r="BW247" i="18"/>
  <c r="BW248" i="18"/>
  <c r="BW249" i="18"/>
  <c r="BW250" i="18"/>
  <c r="BW251" i="18"/>
  <c r="BW252" i="18"/>
  <c r="BW253" i="18"/>
  <c r="BW254" i="18"/>
  <c r="BW255" i="18"/>
  <c r="BW256" i="18"/>
  <c r="BW257" i="18"/>
  <c r="BW258" i="18"/>
  <c r="BW259" i="18"/>
  <c r="BW260" i="18"/>
  <c r="BW261" i="18"/>
  <c r="BW262" i="18"/>
  <c r="BW263" i="18"/>
  <c r="BW264" i="18"/>
  <c r="BW265" i="18"/>
  <c r="BW266" i="18"/>
  <c r="BW2" i="18"/>
  <c r="BW1" i="18"/>
  <c r="BV3" i="18"/>
  <c r="BV4" i="18"/>
  <c r="BV5" i="18"/>
  <c r="BV6" i="18"/>
  <c r="BV7" i="18"/>
  <c r="BV8" i="18"/>
  <c r="BV9" i="18"/>
  <c r="BV10" i="18"/>
  <c r="BV11" i="18"/>
  <c r="BV12" i="18"/>
  <c r="BV13" i="18"/>
  <c r="BV14" i="18"/>
  <c r="BV15" i="18"/>
  <c r="BV16" i="18"/>
  <c r="BV17" i="18"/>
  <c r="BV18" i="18"/>
  <c r="BV19" i="18"/>
  <c r="BV20" i="18"/>
  <c r="BV21" i="18"/>
  <c r="BV22" i="18"/>
  <c r="BV23" i="18"/>
  <c r="BV24" i="18"/>
  <c r="BV25" i="18"/>
  <c r="BV26" i="18"/>
  <c r="BV27" i="18"/>
  <c r="BV28" i="18"/>
  <c r="BV29" i="18"/>
  <c r="BV30" i="18"/>
  <c r="BV31" i="18"/>
  <c r="BV32" i="18"/>
  <c r="BV33" i="18"/>
  <c r="BV34" i="18"/>
  <c r="BV35" i="18"/>
  <c r="BV36" i="18"/>
  <c r="BV37" i="18"/>
  <c r="BV38" i="18"/>
  <c r="BV39" i="18"/>
  <c r="BV40" i="18"/>
  <c r="BV41" i="18"/>
  <c r="BV42" i="18"/>
  <c r="BV43" i="18"/>
  <c r="BV44" i="18"/>
  <c r="BV45" i="18"/>
  <c r="BV46" i="18"/>
  <c r="BV47" i="18"/>
  <c r="BV48" i="18"/>
  <c r="BV49" i="18"/>
  <c r="BV50" i="18"/>
  <c r="BV51" i="18"/>
  <c r="BV52" i="18"/>
  <c r="BV53" i="18"/>
  <c r="BV54" i="18"/>
  <c r="BV55" i="18"/>
  <c r="BV56" i="18"/>
  <c r="BV57" i="18"/>
  <c r="BV58" i="18"/>
  <c r="BV59" i="18"/>
  <c r="BV60" i="18"/>
  <c r="BV61" i="18"/>
  <c r="BV62" i="18"/>
  <c r="BV63" i="18"/>
  <c r="BV64" i="18"/>
  <c r="BV65" i="18"/>
  <c r="BV66" i="18"/>
  <c r="BV67" i="18"/>
  <c r="BV68" i="18"/>
  <c r="BV69" i="18"/>
  <c r="BV70" i="18"/>
  <c r="BV71" i="18"/>
  <c r="BV72" i="18"/>
  <c r="BV73" i="18"/>
  <c r="BV74" i="18"/>
  <c r="BV75" i="18"/>
  <c r="BV76" i="18"/>
  <c r="BV77" i="18"/>
  <c r="BV78" i="18"/>
  <c r="BV79" i="18"/>
  <c r="BV80" i="18"/>
  <c r="BV81" i="18"/>
  <c r="BV82" i="18"/>
  <c r="BV83" i="18"/>
  <c r="BV84" i="18"/>
  <c r="BV85" i="18"/>
  <c r="BV86" i="18"/>
  <c r="BV87" i="18"/>
  <c r="BV88" i="18"/>
  <c r="BV89" i="18"/>
  <c r="BV90" i="18"/>
  <c r="BV91" i="18"/>
  <c r="BV92" i="18"/>
  <c r="BV93" i="18"/>
  <c r="BV94" i="18"/>
  <c r="BV95" i="18"/>
  <c r="BV96" i="18"/>
  <c r="BV97" i="18"/>
  <c r="BV98" i="18"/>
  <c r="BV99" i="18"/>
  <c r="BV100" i="18"/>
  <c r="BV101" i="18"/>
  <c r="BV102" i="18"/>
  <c r="BV103" i="18"/>
  <c r="BV104" i="18"/>
  <c r="BV105" i="18"/>
  <c r="BV106" i="18"/>
  <c r="BV107" i="18"/>
  <c r="BV108" i="18"/>
  <c r="BV109" i="18"/>
  <c r="BV110" i="18"/>
  <c r="BV111" i="18"/>
  <c r="BV112" i="18"/>
  <c r="BV113" i="18"/>
  <c r="BV114" i="18"/>
  <c r="BV115" i="18"/>
  <c r="BV116" i="18"/>
  <c r="BV117" i="18"/>
  <c r="BV118" i="18"/>
  <c r="BV119" i="18"/>
  <c r="BV120" i="18"/>
  <c r="BV121" i="18"/>
  <c r="BV122" i="18"/>
  <c r="BV123" i="18"/>
  <c r="BV124" i="18"/>
  <c r="BV125" i="18"/>
  <c r="BV126" i="18"/>
  <c r="BV127" i="18"/>
  <c r="BV128" i="18"/>
  <c r="BV129" i="18"/>
  <c r="BV130" i="18"/>
  <c r="BV131" i="18"/>
  <c r="BV132" i="18"/>
  <c r="BV133" i="18"/>
  <c r="BV134" i="18"/>
  <c r="BV135" i="18"/>
  <c r="BV136" i="18"/>
  <c r="BV137" i="18"/>
  <c r="BV138" i="18"/>
  <c r="BV139" i="18"/>
  <c r="BV140" i="18"/>
  <c r="BV141" i="18"/>
  <c r="BV142" i="18"/>
  <c r="BV143" i="18"/>
  <c r="BV144" i="18"/>
  <c r="BV145" i="18"/>
  <c r="BV146" i="18"/>
  <c r="BV147" i="18"/>
  <c r="BV148" i="18"/>
  <c r="BV149" i="18"/>
  <c r="BV150" i="18"/>
  <c r="BV151" i="18"/>
  <c r="BV152" i="18"/>
  <c r="BV153" i="18"/>
  <c r="BV154" i="18"/>
  <c r="BV155" i="18"/>
  <c r="BV156" i="18"/>
  <c r="BV157" i="18"/>
  <c r="BV158" i="18"/>
  <c r="BV159" i="18"/>
  <c r="BV160" i="18"/>
  <c r="BV161" i="18"/>
  <c r="BV162" i="18"/>
  <c r="BV163" i="18"/>
  <c r="BV164" i="18"/>
  <c r="BV165" i="18"/>
  <c r="BV166" i="18"/>
  <c r="BV167" i="18"/>
  <c r="BV168" i="18"/>
  <c r="BV169" i="18"/>
  <c r="BV170" i="18"/>
  <c r="BV171" i="18"/>
  <c r="BV172" i="18"/>
  <c r="BV173" i="18"/>
  <c r="BV174" i="18"/>
  <c r="BV175" i="18"/>
  <c r="BV176" i="18"/>
  <c r="BV177" i="18"/>
  <c r="BV178" i="18"/>
  <c r="BV179" i="18"/>
  <c r="BV180" i="18"/>
  <c r="BV181" i="18"/>
  <c r="BV182" i="18"/>
  <c r="BV183" i="18"/>
  <c r="BV184" i="18"/>
  <c r="BV185" i="18"/>
  <c r="BV186" i="18"/>
  <c r="BV187" i="18"/>
  <c r="BV188" i="18"/>
  <c r="BV189" i="18"/>
  <c r="BV190" i="18"/>
  <c r="BV191" i="18"/>
  <c r="BV192" i="18"/>
  <c r="BV193" i="18"/>
  <c r="BV194" i="18"/>
  <c r="BV195" i="18"/>
  <c r="BV196" i="18"/>
  <c r="BV197" i="18"/>
  <c r="BV198" i="18"/>
  <c r="BV199" i="18"/>
  <c r="BV200" i="18"/>
  <c r="BV201" i="18"/>
  <c r="BV202" i="18"/>
  <c r="BV203" i="18"/>
  <c r="BV204" i="18"/>
  <c r="BV205" i="18"/>
  <c r="BV206" i="18"/>
  <c r="BV207" i="18"/>
  <c r="BV208" i="18"/>
  <c r="BV209" i="18"/>
  <c r="BV210" i="18"/>
  <c r="BV211" i="18"/>
  <c r="BV212" i="18"/>
  <c r="BV213" i="18"/>
  <c r="BV214" i="18"/>
  <c r="BV215" i="18"/>
  <c r="BV216" i="18"/>
  <c r="BV217" i="18"/>
  <c r="BV218" i="18"/>
  <c r="BV219" i="18"/>
  <c r="BV220" i="18"/>
  <c r="BV221" i="18"/>
  <c r="BV222" i="18"/>
  <c r="BV223" i="18"/>
  <c r="BV224" i="18"/>
  <c r="BV225" i="18"/>
  <c r="BV226" i="18"/>
  <c r="BV227" i="18"/>
  <c r="BV228" i="18"/>
  <c r="BV229" i="18"/>
  <c r="BV230" i="18"/>
  <c r="BV231" i="18"/>
  <c r="BV232" i="18"/>
  <c r="BV233" i="18"/>
  <c r="BV234" i="18"/>
  <c r="BV235" i="18"/>
  <c r="BV236" i="18"/>
  <c r="BV237" i="18"/>
  <c r="BV238" i="18"/>
  <c r="BV239" i="18"/>
  <c r="BV240" i="18"/>
  <c r="BV241" i="18"/>
  <c r="BV242" i="18"/>
  <c r="BV243" i="18"/>
  <c r="BV244" i="18"/>
  <c r="BV245" i="18"/>
  <c r="BV246" i="18"/>
  <c r="BV247" i="18"/>
  <c r="BV248" i="18"/>
  <c r="BV249" i="18"/>
  <c r="BV250" i="18"/>
  <c r="BV251" i="18"/>
  <c r="BV252" i="18"/>
  <c r="BV253" i="18"/>
  <c r="BV254" i="18"/>
  <c r="BV255" i="18"/>
  <c r="BV256" i="18"/>
  <c r="BV257" i="18"/>
  <c r="BV258" i="18"/>
  <c r="BV259" i="18"/>
  <c r="BV260" i="18"/>
  <c r="BV261" i="18"/>
  <c r="BV262" i="18"/>
  <c r="BV263" i="18"/>
  <c r="BV264" i="18"/>
  <c r="BV265" i="18"/>
  <c r="BV266" i="18"/>
  <c r="BV2" i="18"/>
  <c r="BV1" i="18"/>
  <c r="BU3" i="18"/>
  <c r="BU4" i="18"/>
  <c r="BU5" i="18"/>
  <c r="BU6" i="18"/>
  <c r="BU7" i="18"/>
  <c r="BU8" i="18"/>
  <c r="BU9" i="18"/>
  <c r="BU10" i="18"/>
  <c r="BU11" i="18"/>
  <c r="BU12" i="18"/>
  <c r="BU13" i="18"/>
  <c r="BU14" i="18"/>
  <c r="BU15" i="18"/>
  <c r="BU16" i="18"/>
  <c r="BU17" i="18"/>
  <c r="BU18" i="18"/>
  <c r="BU19" i="18"/>
  <c r="BU20" i="18"/>
  <c r="BU21" i="18"/>
  <c r="BU22" i="18"/>
  <c r="BU23" i="18"/>
  <c r="BU24" i="18"/>
  <c r="BU25" i="18"/>
  <c r="BU26" i="18"/>
  <c r="BU27" i="18"/>
  <c r="BU28" i="18"/>
  <c r="BU29" i="18"/>
  <c r="BU30" i="18"/>
  <c r="BU31" i="18"/>
  <c r="BU32" i="18"/>
  <c r="BU33" i="18"/>
  <c r="BU34" i="18"/>
  <c r="BU35" i="18"/>
  <c r="BU36" i="18"/>
  <c r="BU37" i="18"/>
  <c r="BU38" i="18"/>
  <c r="BU39" i="18"/>
  <c r="BU40" i="18"/>
  <c r="BU41" i="18"/>
  <c r="BU42" i="18"/>
  <c r="BU43" i="18"/>
  <c r="BU44" i="18"/>
  <c r="BU45" i="18"/>
  <c r="BU46" i="18"/>
  <c r="BU47" i="18"/>
  <c r="BU48" i="18"/>
  <c r="BU49" i="18"/>
  <c r="BU50" i="18"/>
  <c r="BU51" i="18"/>
  <c r="BU52" i="18"/>
  <c r="BU53" i="18"/>
  <c r="BU54" i="18"/>
  <c r="BU55" i="18"/>
  <c r="BU56" i="18"/>
  <c r="BU57" i="18"/>
  <c r="BU58" i="18"/>
  <c r="BU59" i="18"/>
  <c r="BU60" i="18"/>
  <c r="BU61" i="18"/>
  <c r="BU62" i="18"/>
  <c r="BU63" i="18"/>
  <c r="BU64" i="18"/>
  <c r="BU65" i="18"/>
  <c r="BU66" i="18"/>
  <c r="BU67" i="18"/>
  <c r="BU68" i="18"/>
  <c r="BU69" i="18"/>
  <c r="BU70" i="18"/>
  <c r="BU71" i="18"/>
  <c r="BU72" i="18"/>
  <c r="BU73" i="18"/>
  <c r="BU74" i="18"/>
  <c r="BU75" i="18"/>
  <c r="BU76" i="18"/>
  <c r="BU77" i="18"/>
  <c r="BU78" i="18"/>
  <c r="BU79" i="18"/>
  <c r="BU80" i="18"/>
  <c r="BU81" i="18"/>
  <c r="BU82" i="18"/>
  <c r="BU83" i="18"/>
  <c r="BU84" i="18"/>
  <c r="BU85" i="18"/>
  <c r="BU86" i="18"/>
  <c r="BU87" i="18"/>
  <c r="BU88" i="18"/>
  <c r="BU89" i="18"/>
  <c r="BU90" i="18"/>
  <c r="BU91" i="18"/>
  <c r="BU92" i="18"/>
  <c r="BU93" i="18"/>
  <c r="BU94" i="18"/>
  <c r="BU95" i="18"/>
  <c r="BU96" i="18"/>
  <c r="BU97" i="18"/>
  <c r="BU98" i="18"/>
  <c r="BU99" i="18"/>
  <c r="BU100" i="18"/>
  <c r="BU101" i="18"/>
  <c r="BU102" i="18"/>
  <c r="BU103" i="18"/>
  <c r="BU104" i="18"/>
  <c r="BU105" i="18"/>
  <c r="BU106" i="18"/>
  <c r="BU107" i="18"/>
  <c r="BU108" i="18"/>
  <c r="BU109" i="18"/>
  <c r="BU110" i="18"/>
  <c r="BU111" i="18"/>
  <c r="BU112" i="18"/>
  <c r="BU113" i="18"/>
  <c r="BU114" i="18"/>
  <c r="BU115" i="18"/>
  <c r="BU116" i="18"/>
  <c r="BU117" i="18"/>
  <c r="BU118" i="18"/>
  <c r="BU119" i="18"/>
  <c r="BU120" i="18"/>
  <c r="BU121" i="18"/>
  <c r="BU122" i="18"/>
  <c r="BU123" i="18"/>
  <c r="BU124" i="18"/>
  <c r="BU125" i="18"/>
  <c r="BU126" i="18"/>
  <c r="BU127" i="18"/>
  <c r="BU128" i="18"/>
  <c r="BU129" i="18"/>
  <c r="BU130" i="18"/>
  <c r="BU131" i="18"/>
  <c r="BU132" i="18"/>
  <c r="BU133" i="18"/>
  <c r="BU134" i="18"/>
  <c r="BU135" i="18"/>
  <c r="BU136" i="18"/>
  <c r="BU137" i="18"/>
  <c r="BU138" i="18"/>
  <c r="BU139" i="18"/>
  <c r="BU140" i="18"/>
  <c r="BU141" i="18"/>
  <c r="BU142" i="18"/>
  <c r="BU143" i="18"/>
  <c r="BU144" i="18"/>
  <c r="BU145" i="18"/>
  <c r="BU146" i="18"/>
  <c r="BU147" i="18"/>
  <c r="BU148" i="18"/>
  <c r="BU149" i="18"/>
  <c r="BU150" i="18"/>
  <c r="BU151" i="18"/>
  <c r="BU152" i="18"/>
  <c r="BU153" i="18"/>
  <c r="BU154" i="18"/>
  <c r="BU155" i="18"/>
  <c r="BU156" i="18"/>
  <c r="BU157" i="18"/>
  <c r="BU158" i="18"/>
  <c r="BU159" i="18"/>
  <c r="BU160" i="18"/>
  <c r="BU161" i="18"/>
  <c r="BU162" i="18"/>
  <c r="BU163" i="18"/>
  <c r="BU164" i="18"/>
  <c r="BU165" i="18"/>
  <c r="BU166" i="18"/>
  <c r="BU167" i="18"/>
  <c r="BU168" i="18"/>
  <c r="BU169" i="18"/>
  <c r="BU170" i="18"/>
  <c r="BU171" i="18"/>
  <c r="BU172" i="18"/>
  <c r="BU173" i="18"/>
  <c r="BU174" i="18"/>
  <c r="BU175" i="18"/>
  <c r="BU176" i="18"/>
  <c r="BU177" i="18"/>
  <c r="BU178" i="18"/>
  <c r="BU179" i="18"/>
  <c r="BU180" i="18"/>
  <c r="BU181" i="18"/>
  <c r="BU182" i="18"/>
  <c r="BU183" i="18"/>
  <c r="BU184" i="18"/>
  <c r="BU185" i="18"/>
  <c r="BU186" i="18"/>
  <c r="BU187" i="18"/>
  <c r="BU188" i="18"/>
  <c r="BU189" i="18"/>
  <c r="BU190" i="18"/>
  <c r="BU191" i="18"/>
  <c r="BU192" i="18"/>
  <c r="BU193" i="18"/>
  <c r="BU194" i="18"/>
  <c r="BU195" i="18"/>
  <c r="BU196" i="18"/>
  <c r="BU197" i="18"/>
  <c r="BU198" i="18"/>
  <c r="BU199" i="18"/>
  <c r="BU200" i="18"/>
  <c r="BU201" i="18"/>
  <c r="BU202" i="18"/>
  <c r="BU203" i="18"/>
  <c r="BU204" i="18"/>
  <c r="BU205" i="18"/>
  <c r="BU206" i="18"/>
  <c r="BU207" i="18"/>
  <c r="BU208" i="18"/>
  <c r="BU209" i="18"/>
  <c r="BU210" i="18"/>
  <c r="BU211" i="18"/>
  <c r="BU212" i="18"/>
  <c r="BU213" i="18"/>
  <c r="BU214" i="18"/>
  <c r="BU215" i="18"/>
  <c r="BU216" i="18"/>
  <c r="BU217" i="18"/>
  <c r="BU218" i="18"/>
  <c r="BU219" i="18"/>
  <c r="BU220" i="18"/>
  <c r="BU221" i="18"/>
  <c r="BU222" i="18"/>
  <c r="BU223" i="18"/>
  <c r="BU224" i="18"/>
  <c r="BU225" i="18"/>
  <c r="BU226" i="18"/>
  <c r="BU227" i="18"/>
  <c r="BU228" i="18"/>
  <c r="BU229" i="18"/>
  <c r="BU230" i="18"/>
  <c r="BU231" i="18"/>
  <c r="BU232" i="18"/>
  <c r="BU233" i="18"/>
  <c r="BU234" i="18"/>
  <c r="BU235" i="18"/>
  <c r="BU236" i="18"/>
  <c r="BU237" i="18"/>
  <c r="BU238" i="18"/>
  <c r="BU239" i="18"/>
  <c r="BU240" i="18"/>
  <c r="BU241" i="18"/>
  <c r="BU242" i="18"/>
  <c r="BU243" i="18"/>
  <c r="BU244" i="18"/>
  <c r="BU245" i="18"/>
  <c r="BU246" i="18"/>
  <c r="BU247" i="18"/>
  <c r="BU248" i="18"/>
  <c r="BU249" i="18"/>
  <c r="BU250" i="18"/>
  <c r="BU251" i="18"/>
  <c r="BU252" i="18"/>
  <c r="BU253" i="18"/>
  <c r="BU254" i="18"/>
  <c r="BU255" i="18"/>
  <c r="BU256" i="18"/>
  <c r="BU257" i="18"/>
  <c r="BU258" i="18"/>
  <c r="BU259" i="18"/>
  <c r="BU260" i="18"/>
  <c r="BU261" i="18"/>
  <c r="BU262" i="18"/>
  <c r="BU263" i="18"/>
  <c r="BU264" i="18"/>
  <c r="BU265" i="18"/>
  <c r="BU266" i="18"/>
  <c r="BU2" i="18"/>
  <c r="BU1" i="18"/>
  <c r="BT3" i="18"/>
  <c r="BT4" i="18"/>
  <c r="BT5" i="18"/>
  <c r="BT6" i="18"/>
  <c r="BT7" i="18"/>
  <c r="BT8" i="18"/>
  <c r="BT9" i="18"/>
  <c r="BT10" i="18"/>
  <c r="BT11" i="18"/>
  <c r="BT12" i="18"/>
  <c r="BT13" i="18"/>
  <c r="BT14" i="18"/>
  <c r="BT15" i="18"/>
  <c r="BT16" i="18"/>
  <c r="BT17" i="18"/>
  <c r="BT18" i="18"/>
  <c r="BT19" i="18"/>
  <c r="BT20" i="18"/>
  <c r="BT21" i="18"/>
  <c r="BT22" i="18"/>
  <c r="BT23" i="18"/>
  <c r="BT24" i="18"/>
  <c r="BT25" i="18"/>
  <c r="BT26" i="18"/>
  <c r="BT27" i="18"/>
  <c r="BT28" i="18"/>
  <c r="BT29" i="18"/>
  <c r="BT30" i="18"/>
  <c r="BT31" i="18"/>
  <c r="BT32" i="18"/>
  <c r="BT33" i="18"/>
  <c r="BT34" i="18"/>
  <c r="BT35" i="18"/>
  <c r="BT36" i="18"/>
  <c r="BT37" i="18"/>
  <c r="BT38" i="18"/>
  <c r="BT39" i="18"/>
  <c r="BT40" i="18"/>
  <c r="BT41" i="18"/>
  <c r="BT42" i="18"/>
  <c r="BT43" i="18"/>
  <c r="BT44" i="18"/>
  <c r="BT45" i="18"/>
  <c r="BT46" i="18"/>
  <c r="BT47" i="18"/>
  <c r="BT48" i="18"/>
  <c r="BT49" i="18"/>
  <c r="BT50" i="18"/>
  <c r="BT51" i="18"/>
  <c r="BT52" i="18"/>
  <c r="BT53" i="18"/>
  <c r="BT54" i="18"/>
  <c r="BT55" i="18"/>
  <c r="BT56" i="18"/>
  <c r="BT57" i="18"/>
  <c r="BT58" i="18"/>
  <c r="BT59" i="18"/>
  <c r="BT60" i="18"/>
  <c r="BT61" i="18"/>
  <c r="BT62" i="18"/>
  <c r="BT63" i="18"/>
  <c r="BT64" i="18"/>
  <c r="BT65" i="18"/>
  <c r="BT66" i="18"/>
  <c r="BT67" i="18"/>
  <c r="BT68" i="18"/>
  <c r="BT69" i="18"/>
  <c r="BT70" i="18"/>
  <c r="BT71" i="18"/>
  <c r="BT72" i="18"/>
  <c r="BT73" i="18"/>
  <c r="BT74" i="18"/>
  <c r="BT75" i="18"/>
  <c r="BT76" i="18"/>
  <c r="BT77" i="18"/>
  <c r="BT78" i="18"/>
  <c r="BT79" i="18"/>
  <c r="BT80" i="18"/>
  <c r="BT81" i="18"/>
  <c r="BT82" i="18"/>
  <c r="BT83" i="18"/>
  <c r="BT84" i="18"/>
  <c r="BT85" i="18"/>
  <c r="BT86" i="18"/>
  <c r="BT87" i="18"/>
  <c r="BT88" i="18"/>
  <c r="BT89" i="18"/>
  <c r="BT90" i="18"/>
  <c r="BT91" i="18"/>
  <c r="BT92" i="18"/>
  <c r="BT93" i="18"/>
  <c r="BT94" i="18"/>
  <c r="BT95" i="18"/>
  <c r="BT96" i="18"/>
  <c r="BT97" i="18"/>
  <c r="BT98" i="18"/>
  <c r="BT99" i="18"/>
  <c r="BT100" i="18"/>
  <c r="BT101" i="18"/>
  <c r="BT102" i="18"/>
  <c r="BT103" i="18"/>
  <c r="BT104" i="18"/>
  <c r="BT105" i="18"/>
  <c r="BT106" i="18"/>
  <c r="BT107" i="18"/>
  <c r="BT108" i="18"/>
  <c r="BT109" i="18"/>
  <c r="BT110" i="18"/>
  <c r="BT111" i="18"/>
  <c r="BT112" i="18"/>
  <c r="BT113" i="18"/>
  <c r="BT114" i="18"/>
  <c r="BT115" i="18"/>
  <c r="BT116" i="18"/>
  <c r="BT117" i="18"/>
  <c r="BT118" i="18"/>
  <c r="BT119" i="18"/>
  <c r="BT120" i="18"/>
  <c r="BT121" i="18"/>
  <c r="BT122" i="18"/>
  <c r="BT123" i="18"/>
  <c r="BT124" i="18"/>
  <c r="BT125" i="18"/>
  <c r="BT126" i="18"/>
  <c r="BT127" i="18"/>
  <c r="BT128" i="18"/>
  <c r="BT129" i="18"/>
  <c r="BT130" i="18"/>
  <c r="BT131" i="18"/>
  <c r="BT132" i="18"/>
  <c r="BT133" i="18"/>
  <c r="BT134" i="18"/>
  <c r="BT135" i="18"/>
  <c r="BT136" i="18"/>
  <c r="BT137" i="18"/>
  <c r="BT138" i="18"/>
  <c r="BT139" i="18"/>
  <c r="BT140" i="18"/>
  <c r="BT141" i="18"/>
  <c r="BT142" i="18"/>
  <c r="BT143" i="18"/>
  <c r="BT144" i="18"/>
  <c r="BT145" i="18"/>
  <c r="BT146" i="18"/>
  <c r="BT147" i="18"/>
  <c r="BT148" i="18"/>
  <c r="BT149" i="18"/>
  <c r="BT150" i="18"/>
  <c r="BT151" i="18"/>
  <c r="BT152" i="18"/>
  <c r="BT153" i="18"/>
  <c r="BT154" i="18"/>
  <c r="BT155" i="18"/>
  <c r="BT156" i="18"/>
  <c r="BT157" i="18"/>
  <c r="BT158" i="18"/>
  <c r="BT159" i="18"/>
  <c r="BT160" i="18"/>
  <c r="BT161" i="18"/>
  <c r="BT162" i="18"/>
  <c r="BT163" i="18"/>
  <c r="BT164" i="18"/>
  <c r="BT165" i="18"/>
  <c r="BT166" i="18"/>
  <c r="BT167" i="18"/>
  <c r="BT168" i="18"/>
  <c r="BT169" i="18"/>
  <c r="BT170" i="18"/>
  <c r="BT171" i="18"/>
  <c r="BT172" i="18"/>
  <c r="BT173" i="18"/>
  <c r="BT174" i="18"/>
  <c r="BT175" i="18"/>
  <c r="BT176" i="18"/>
  <c r="BT177" i="18"/>
  <c r="BT178" i="18"/>
  <c r="BT179" i="18"/>
  <c r="BT180" i="18"/>
  <c r="BT181" i="18"/>
  <c r="BT182" i="18"/>
  <c r="BT183" i="18"/>
  <c r="BT184" i="18"/>
  <c r="BT185" i="18"/>
  <c r="BT186" i="18"/>
  <c r="BT187" i="18"/>
  <c r="BT188" i="18"/>
  <c r="BT189" i="18"/>
  <c r="BT190" i="18"/>
  <c r="BT191" i="18"/>
  <c r="BT192" i="18"/>
  <c r="BT193" i="18"/>
  <c r="BT194" i="18"/>
  <c r="BT195" i="18"/>
  <c r="BT196" i="18"/>
  <c r="BT197" i="18"/>
  <c r="BT198" i="18"/>
  <c r="BT199" i="18"/>
  <c r="BT200" i="18"/>
  <c r="BT201" i="18"/>
  <c r="BT202" i="18"/>
  <c r="BT203" i="18"/>
  <c r="BT204" i="18"/>
  <c r="BT205" i="18"/>
  <c r="BT206" i="18"/>
  <c r="BT207" i="18"/>
  <c r="BT208" i="18"/>
  <c r="BT209" i="18"/>
  <c r="BT210" i="18"/>
  <c r="BT211" i="18"/>
  <c r="BT212" i="18"/>
  <c r="BT213" i="18"/>
  <c r="BT214" i="18"/>
  <c r="BT215" i="18"/>
  <c r="BT216" i="18"/>
  <c r="BT217" i="18"/>
  <c r="BT218" i="18"/>
  <c r="BT219" i="18"/>
  <c r="BT220" i="18"/>
  <c r="BT221" i="18"/>
  <c r="BT222" i="18"/>
  <c r="BT223" i="18"/>
  <c r="BT224" i="18"/>
  <c r="BT225" i="18"/>
  <c r="BT226" i="18"/>
  <c r="BT227" i="18"/>
  <c r="BT228" i="18"/>
  <c r="BT229" i="18"/>
  <c r="BT230" i="18"/>
  <c r="BT231" i="18"/>
  <c r="BT232" i="18"/>
  <c r="BT233" i="18"/>
  <c r="BT234" i="18"/>
  <c r="BT235" i="18"/>
  <c r="BT236" i="18"/>
  <c r="BT237" i="18"/>
  <c r="BT238" i="18"/>
  <c r="BT239" i="18"/>
  <c r="BT240" i="18"/>
  <c r="BT241" i="18"/>
  <c r="BT242" i="18"/>
  <c r="BT243" i="18"/>
  <c r="BT244" i="18"/>
  <c r="BT245" i="18"/>
  <c r="BT246" i="18"/>
  <c r="BT247" i="18"/>
  <c r="BT248" i="18"/>
  <c r="BT249" i="18"/>
  <c r="BT250" i="18"/>
  <c r="BT251" i="18"/>
  <c r="BT252" i="18"/>
  <c r="BT253" i="18"/>
  <c r="BT254" i="18"/>
  <c r="BT255" i="18"/>
  <c r="BT256" i="18"/>
  <c r="BT257" i="18"/>
  <c r="BT258" i="18"/>
  <c r="BT259" i="18"/>
  <c r="BT260" i="18"/>
  <c r="BT261" i="18"/>
  <c r="BT262" i="18"/>
  <c r="BT263" i="18"/>
  <c r="BT264" i="18"/>
  <c r="BT265" i="18"/>
  <c r="BT266" i="18"/>
  <c r="BT2" i="18"/>
  <c r="BT1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" i="18"/>
  <c r="D1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" i="18"/>
  <c r="C1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" i="18"/>
  <c r="B1" i="18"/>
  <c r="E2" i="18"/>
  <c r="E1" i="18"/>
  <c r="BM3" i="18"/>
  <c r="BM4" i="18"/>
  <c r="BM5" i="18"/>
  <c r="BM6" i="18"/>
  <c r="BM7" i="18"/>
  <c r="BM8" i="18"/>
  <c r="BM9" i="18"/>
  <c r="BM10" i="18"/>
  <c r="BM11" i="18"/>
  <c r="BM12" i="18"/>
  <c r="BM13" i="18"/>
  <c r="BM14" i="18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47" i="18"/>
  <c r="BM48" i="18"/>
  <c r="BM49" i="18"/>
  <c r="BM50" i="18"/>
  <c r="BM51" i="18"/>
  <c r="BM52" i="18"/>
  <c r="BM53" i="18"/>
  <c r="BM54" i="18"/>
  <c r="BM55" i="18"/>
  <c r="BM56" i="18"/>
  <c r="BM57" i="18"/>
  <c r="BM58" i="18"/>
  <c r="BM59" i="18"/>
  <c r="BM60" i="18"/>
  <c r="BM61" i="18"/>
  <c r="BM62" i="18"/>
  <c r="BM63" i="18"/>
  <c r="BM64" i="18"/>
  <c r="BM65" i="18"/>
  <c r="BM66" i="18"/>
  <c r="BM67" i="18"/>
  <c r="BM68" i="18"/>
  <c r="BM69" i="18"/>
  <c r="BM70" i="18"/>
  <c r="BM71" i="18"/>
  <c r="BM72" i="18"/>
  <c r="BM73" i="18"/>
  <c r="BM74" i="18"/>
  <c r="BM75" i="18"/>
  <c r="BM76" i="18"/>
  <c r="BM77" i="18"/>
  <c r="BM78" i="18"/>
  <c r="BM79" i="18"/>
  <c r="BM80" i="18"/>
  <c r="BM81" i="18"/>
  <c r="BM82" i="18"/>
  <c r="BM83" i="18"/>
  <c r="BM84" i="18"/>
  <c r="BM85" i="18"/>
  <c r="BM86" i="18"/>
  <c r="BM87" i="18"/>
  <c r="BM88" i="18"/>
  <c r="BM89" i="18"/>
  <c r="BM90" i="18"/>
  <c r="BM91" i="18"/>
  <c r="BM92" i="18"/>
  <c r="BM93" i="18"/>
  <c r="BM94" i="18"/>
  <c r="BM95" i="18"/>
  <c r="BM96" i="18"/>
  <c r="BM97" i="18"/>
  <c r="BM98" i="18"/>
  <c r="BM99" i="18"/>
  <c r="BM100" i="18"/>
  <c r="BM101" i="18"/>
  <c r="BM102" i="18"/>
  <c r="BM103" i="18"/>
  <c r="BM104" i="18"/>
  <c r="BM105" i="18"/>
  <c r="BM106" i="18"/>
  <c r="BM107" i="18"/>
  <c r="BM108" i="18"/>
  <c r="BM109" i="18"/>
  <c r="BM110" i="18"/>
  <c r="BM111" i="18"/>
  <c r="BM112" i="18"/>
  <c r="BM113" i="18"/>
  <c r="BM114" i="18"/>
  <c r="BM115" i="18"/>
  <c r="BM116" i="18"/>
  <c r="BM117" i="18"/>
  <c r="BM118" i="18"/>
  <c r="BM119" i="18"/>
  <c r="BM120" i="18"/>
  <c r="BM121" i="18"/>
  <c r="BM122" i="18"/>
  <c r="BM123" i="18"/>
  <c r="BM124" i="18"/>
  <c r="BM125" i="18"/>
  <c r="BM126" i="18"/>
  <c r="BM127" i="18"/>
  <c r="BM128" i="18"/>
  <c r="BM129" i="18"/>
  <c r="BM130" i="18"/>
  <c r="BM131" i="18"/>
  <c r="BM132" i="18"/>
  <c r="BM133" i="18"/>
  <c r="BM134" i="18"/>
  <c r="BM135" i="18"/>
  <c r="BM136" i="18"/>
  <c r="BM137" i="18"/>
  <c r="BM138" i="18"/>
  <c r="BM139" i="18"/>
  <c r="BM140" i="18"/>
  <c r="BM141" i="18"/>
  <c r="BM142" i="18"/>
  <c r="BM143" i="18"/>
  <c r="BM144" i="18"/>
  <c r="BM145" i="18"/>
  <c r="BM146" i="18"/>
  <c r="BM147" i="18"/>
  <c r="BM148" i="18"/>
  <c r="BM149" i="18"/>
  <c r="BM150" i="18"/>
  <c r="BM151" i="18"/>
  <c r="BM152" i="18"/>
  <c r="BM153" i="18"/>
  <c r="BM154" i="18"/>
  <c r="BM155" i="18"/>
  <c r="BM156" i="18"/>
  <c r="BM157" i="18"/>
  <c r="BM158" i="18"/>
  <c r="BM159" i="18"/>
  <c r="BM160" i="18"/>
  <c r="BM161" i="18"/>
  <c r="BM162" i="18"/>
  <c r="BM163" i="18"/>
  <c r="BM164" i="18"/>
  <c r="BM165" i="18"/>
  <c r="BM166" i="18"/>
  <c r="BM167" i="18"/>
  <c r="BM168" i="18"/>
  <c r="BM169" i="18"/>
  <c r="BM170" i="18"/>
  <c r="BM171" i="18"/>
  <c r="BM172" i="18"/>
  <c r="BM173" i="18"/>
  <c r="BM174" i="18"/>
  <c r="BM175" i="18"/>
  <c r="BM176" i="18"/>
  <c r="BM177" i="18"/>
  <c r="BM178" i="18"/>
  <c r="BM179" i="18"/>
  <c r="BM180" i="18"/>
  <c r="BM181" i="18"/>
  <c r="BM182" i="18"/>
  <c r="BM183" i="18"/>
  <c r="BM184" i="18"/>
  <c r="BM185" i="18"/>
  <c r="BM186" i="18"/>
  <c r="BM187" i="18"/>
  <c r="BM188" i="18"/>
  <c r="BM189" i="18"/>
  <c r="BM190" i="18"/>
  <c r="BM191" i="18"/>
  <c r="BM192" i="18"/>
  <c r="BM193" i="18"/>
  <c r="BM194" i="18"/>
  <c r="BM195" i="18"/>
  <c r="BM196" i="18"/>
  <c r="BM197" i="18"/>
  <c r="BM198" i="18"/>
  <c r="BM199" i="18"/>
  <c r="BM200" i="18"/>
  <c r="BM201" i="18"/>
  <c r="BM202" i="18"/>
  <c r="BM203" i="18"/>
  <c r="BM204" i="18"/>
  <c r="BM205" i="18"/>
  <c r="BM206" i="18"/>
  <c r="BM207" i="18"/>
  <c r="BM208" i="18"/>
  <c r="BM209" i="18"/>
  <c r="BM210" i="18"/>
  <c r="BM211" i="18"/>
  <c r="BM212" i="18"/>
  <c r="BM213" i="18"/>
  <c r="BM214" i="18"/>
  <c r="BM215" i="18"/>
  <c r="BM216" i="18"/>
  <c r="BM217" i="18"/>
  <c r="BM218" i="18"/>
  <c r="BM219" i="18"/>
  <c r="BM220" i="18"/>
  <c r="BM221" i="18"/>
  <c r="BM222" i="18"/>
  <c r="BM223" i="18"/>
  <c r="BM224" i="18"/>
  <c r="BM225" i="18"/>
  <c r="BM226" i="18"/>
  <c r="BM227" i="18"/>
  <c r="BM228" i="18"/>
  <c r="BM229" i="18"/>
  <c r="BM230" i="18"/>
  <c r="BM231" i="18"/>
  <c r="BM232" i="18"/>
  <c r="BM233" i="18"/>
  <c r="BM234" i="18"/>
  <c r="BM235" i="18"/>
  <c r="BM236" i="18"/>
  <c r="BM237" i="18"/>
  <c r="BM238" i="18"/>
  <c r="BM239" i="18"/>
  <c r="BM240" i="18"/>
  <c r="BM241" i="18"/>
  <c r="BM242" i="18"/>
  <c r="BM243" i="18"/>
  <c r="BM244" i="18"/>
  <c r="BM245" i="18"/>
  <c r="BM246" i="18"/>
  <c r="BM247" i="18"/>
  <c r="BM248" i="18"/>
  <c r="BM249" i="18"/>
  <c r="BM250" i="18"/>
  <c r="BM251" i="18"/>
  <c r="BM252" i="18"/>
  <c r="BM253" i="18"/>
  <c r="BM254" i="18"/>
  <c r="BM255" i="18"/>
  <c r="BM256" i="18"/>
  <c r="BM257" i="18"/>
  <c r="BM258" i="18"/>
  <c r="BM259" i="18"/>
  <c r="BM260" i="18"/>
  <c r="BM261" i="18"/>
  <c r="BM262" i="18"/>
  <c r="BM263" i="18"/>
  <c r="BM264" i="18"/>
  <c r="BM265" i="18"/>
  <c r="BM266" i="18"/>
  <c r="BM2" i="18"/>
  <c r="BM1" i="18"/>
  <c r="BL3" i="18"/>
  <c r="BL4" i="18"/>
  <c r="BL5" i="18"/>
  <c r="BL6" i="18"/>
  <c r="BL7" i="18"/>
  <c r="BL8" i="18"/>
  <c r="BL9" i="18"/>
  <c r="BL10" i="18"/>
  <c r="BL11" i="18"/>
  <c r="BL12" i="18"/>
  <c r="BL13" i="18"/>
  <c r="BL14" i="18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47" i="18"/>
  <c r="BL48" i="18"/>
  <c r="BL49" i="18"/>
  <c r="BL50" i="18"/>
  <c r="BL51" i="18"/>
  <c r="BL52" i="18"/>
  <c r="BL53" i="18"/>
  <c r="BL54" i="18"/>
  <c r="BL55" i="18"/>
  <c r="BL56" i="18"/>
  <c r="BL57" i="18"/>
  <c r="BL58" i="18"/>
  <c r="BL59" i="18"/>
  <c r="BL60" i="18"/>
  <c r="BL61" i="18"/>
  <c r="BL62" i="18"/>
  <c r="BL63" i="18"/>
  <c r="BL64" i="18"/>
  <c r="BL65" i="18"/>
  <c r="BL66" i="18"/>
  <c r="BL67" i="18"/>
  <c r="BL68" i="18"/>
  <c r="BL69" i="18"/>
  <c r="BL70" i="18"/>
  <c r="BL71" i="18"/>
  <c r="BL72" i="18"/>
  <c r="BL73" i="18"/>
  <c r="BL74" i="18"/>
  <c r="BL75" i="18"/>
  <c r="BL76" i="18"/>
  <c r="BL77" i="18"/>
  <c r="BL78" i="18"/>
  <c r="BL79" i="18"/>
  <c r="BL80" i="18"/>
  <c r="BL81" i="18"/>
  <c r="BL82" i="18"/>
  <c r="BL83" i="18"/>
  <c r="BL84" i="18"/>
  <c r="BL85" i="18"/>
  <c r="BL86" i="18"/>
  <c r="BL87" i="18"/>
  <c r="BL88" i="18"/>
  <c r="BL89" i="18"/>
  <c r="BL90" i="18"/>
  <c r="BL91" i="18"/>
  <c r="BL92" i="18"/>
  <c r="BL93" i="18"/>
  <c r="BL94" i="18"/>
  <c r="BL95" i="18"/>
  <c r="BL96" i="18"/>
  <c r="BL97" i="18"/>
  <c r="BL98" i="18"/>
  <c r="BL99" i="18"/>
  <c r="BL100" i="18"/>
  <c r="BL101" i="18"/>
  <c r="BL102" i="18"/>
  <c r="BL103" i="18"/>
  <c r="BL104" i="18"/>
  <c r="BL105" i="18"/>
  <c r="BL106" i="18"/>
  <c r="BL107" i="18"/>
  <c r="BL108" i="18"/>
  <c r="BL109" i="18"/>
  <c r="BL110" i="18"/>
  <c r="BL111" i="18"/>
  <c r="BL112" i="18"/>
  <c r="BL113" i="18"/>
  <c r="BL114" i="18"/>
  <c r="BL115" i="18"/>
  <c r="BL116" i="18"/>
  <c r="BL117" i="18"/>
  <c r="BL118" i="18"/>
  <c r="BL119" i="18"/>
  <c r="BL120" i="18"/>
  <c r="BL121" i="18"/>
  <c r="BL122" i="18"/>
  <c r="BL123" i="18"/>
  <c r="BL124" i="18"/>
  <c r="BL125" i="18"/>
  <c r="BL126" i="18"/>
  <c r="BL127" i="18"/>
  <c r="BL128" i="18"/>
  <c r="BL129" i="18"/>
  <c r="BL130" i="18"/>
  <c r="BL131" i="18"/>
  <c r="BL132" i="18"/>
  <c r="BL133" i="18"/>
  <c r="BL134" i="18"/>
  <c r="BL135" i="18"/>
  <c r="BL136" i="18"/>
  <c r="BL137" i="18"/>
  <c r="BL138" i="18"/>
  <c r="BL139" i="18"/>
  <c r="BL140" i="18"/>
  <c r="BL141" i="18"/>
  <c r="BL142" i="18"/>
  <c r="BL143" i="18"/>
  <c r="BL144" i="18"/>
  <c r="BL145" i="18"/>
  <c r="BL146" i="18"/>
  <c r="BL147" i="18"/>
  <c r="BL148" i="18"/>
  <c r="BL149" i="18"/>
  <c r="BL150" i="18"/>
  <c r="BL151" i="18"/>
  <c r="BL152" i="18"/>
  <c r="BL153" i="18"/>
  <c r="BL154" i="18"/>
  <c r="BL155" i="18"/>
  <c r="BL156" i="18"/>
  <c r="BL157" i="18"/>
  <c r="BL158" i="18"/>
  <c r="BL159" i="18"/>
  <c r="BL160" i="18"/>
  <c r="BL161" i="18"/>
  <c r="BL162" i="18"/>
  <c r="BL163" i="18"/>
  <c r="BL164" i="18"/>
  <c r="BL165" i="18"/>
  <c r="BL166" i="18"/>
  <c r="BL167" i="18"/>
  <c r="BL168" i="18"/>
  <c r="BL169" i="18"/>
  <c r="BL170" i="18"/>
  <c r="BL171" i="18"/>
  <c r="BL172" i="18"/>
  <c r="BL173" i="18"/>
  <c r="BL174" i="18"/>
  <c r="BL175" i="18"/>
  <c r="BL176" i="18"/>
  <c r="BL177" i="18"/>
  <c r="BL178" i="18"/>
  <c r="BL179" i="18"/>
  <c r="BL180" i="18"/>
  <c r="BL181" i="18"/>
  <c r="BL182" i="18"/>
  <c r="BL183" i="18"/>
  <c r="BL184" i="18"/>
  <c r="BL185" i="18"/>
  <c r="BL186" i="18"/>
  <c r="BL187" i="18"/>
  <c r="BL188" i="18"/>
  <c r="BL189" i="18"/>
  <c r="BL190" i="18"/>
  <c r="BL191" i="18"/>
  <c r="BL192" i="18"/>
  <c r="BL193" i="18"/>
  <c r="BL194" i="18"/>
  <c r="BL195" i="18"/>
  <c r="BL196" i="18"/>
  <c r="BL197" i="18"/>
  <c r="BL198" i="18"/>
  <c r="BL199" i="18"/>
  <c r="BL200" i="18"/>
  <c r="BL201" i="18"/>
  <c r="BL202" i="18"/>
  <c r="BL203" i="18"/>
  <c r="BL204" i="18"/>
  <c r="BL205" i="18"/>
  <c r="BL206" i="18"/>
  <c r="BL207" i="18"/>
  <c r="BL208" i="18"/>
  <c r="BL209" i="18"/>
  <c r="BL210" i="18"/>
  <c r="BL211" i="18"/>
  <c r="BL212" i="18"/>
  <c r="BL213" i="18"/>
  <c r="BL214" i="18"/>
  <c r="BL215" i="18"/>
  <c r="BL216" i="18"/>
  <c r="BL217" i="18"/>
  <c r="BL218" i="18"/>
  <c r="BL219" i="18"/>
  <c r="BL220" i="18"/>
  <c r="BL221" i="18"/>
  <c r="BL222" i="18"/>
  <c r="BL223" i="18"/>
  <c r="BL224" i="18"/>
  <c r="BL225" i="18"/>
  <c r="BL226" i="18"/>
  <c r="BL227" i="18"/>
  <c r="BL228" i="18"/>
  <c r="BL229" i="18"/>
  <c r="BL230" i="18"/>
  <c r="BL231" i="18"/>
  <c r="BL232" i="18"/>
  <c r="BL233" i="18"/>
  <c r="BL234" i="18"/>
  <c r="BL235" i="18"/>
  <c r="BL236" i="18"/>
  <c r="BL237" i="18"/>
  <c r="BL238" i="18"/>
  <c r="BL239" i="18"/>
  <c r="BL240" i="18"/>
  <c r="BL241" i="18"/>
  <c r="BL242" i="18"/>
  <c r="BL243" i="18"/>
  <c r="BL244" i="18"/>
  <c r="BL245" i="18"/>
  <c r="BL246" i="18"/>
  <c r="BL247" i="18"/>
  <c r="BL248" i="18"/>
  <c r="BL249" i="18"/>
  <c r="BL250" i="18"/>
  <c r="BL251" i="18"/>
  <c r="BL252" i="18"/>
  <c r="BL253" i="18"/>
  <c r="BL254" i="18"/>
  <c r="BL255" i="18"/>
  <c r="BL256" i="18"/>
  <c r="BL257" i="18"/>
  <c r="BL258" i="18"/>
  <c r="BL259" i="18"/>
  <c r="BL260" i="18"/>
  <c r="BL261" i="18"/>
  <c r="BL262" i="18"/>
  <c r="BL263" i="18"/>
  <c r="BL264" i="18"/>
  <c r="BL265" i="18"/>
  <c r="BL266" i="18"/>
  <c r="BL2" i="18"/>
  <c r="BL1" i="18"/>
  <c r="BK3" i="18"/>
  <c r="BK4" i="18"/>
  <c r="BK5" i="18"/>
  <c r="BK6" i="18"/>
  <c r="BK7" i="18"/>
  <c r="BK8" i="18"/>
  <c r="BK9" i="18"/>
  <c r="BK10" i="18"/>
  <c r="BK11" i="18"/>
  <c r="BK12" i="18"/>
  <c r="BK13" i="18"/>
  <c r="BK14" i="18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47" i="18"/>
  <c r="BK48" i="18"/>
  <c r="BK49" i="18"/>
  <c r="BK50" i="18"/>
  <c r="BK51" i="18"/>
  <c r="BK52" i="18"/>
  <c r="BK53" i="18"/>
  <c r="BK54" i="18"/>
  <c r="BK55" i="18"/>
  <c r="BK56" i="18"/>
  <c r="BK57" i="18"/>
  <c r="BK58" i="18"/>
  <c r="BK59" i="18"/>
  <c r="BK60" i="18"/>
  <c r="BK61" i="18"/>
  <c r="BK62" i="18"/>
  <c r="BK63" i="18"/>
  <c r="BK64" i="18"/>
  <c r="BK65" i="18"/>
  <c r="BK66" i="18"/>
  <c r="BK67" i="18"/>
  <c r="BK68" i="18"/>
  <c r="BK69" i="18"/>
  <c r="BK70" i="18"/>
  <c r="BK71" i="18"/>
  <c r="BK72" i="18"/>
  <c r="BK73" i="18"/>
  <c r="BK74" i="18"/>
  <c r="BK75" i="18"/>
  <c r="BK76" i="18"/>
  <c r="BK77" i="18"/>
  <c r="BK78" i="18"/>
  <c r="BK79" i="18"/>
  <c r="BK80" i="18"/>
  <c r="BK81" i="18"/>
  <c r="BK82" i="18"/>
  <c r="BK83" i="18"/>
  <c r="BK84" i="18"/>
  <c r="BK85" i="18"/>
  <c r="BK86" i="18"/>
  <c r="BK87" i="18"/>
  <c r="BK88" i="18"/>
  <c r="BK89" i="18"/>
  <c r="BK90" i="18"/>
  <c r="BK91" i="18"/>
  <c r="BK92" i="18"/>
  <c r="BK93" i="18"/>
  <c r="BK94" i="18"/>
  <c r="BK95" i="18"/>
  <c r="BK96" i="18"/>
  <c r="BK97" i="18"/>
  <c r="BK98" i="18"/>
  <c r="BK99" i="18"/>
  <c r="BK100" i="18"/>
  <c r="BK101" i="18"/>
  <c r="BK102" i="18"/>
  <c r="BK103" i="18"/>
  <c r="BK104" i="18"/>
  <c r="BK105" i="18"/>
  <c r="BK106" i="18"/>
  <c r="BK107" i="18"/>
  <c r="BK108" i="18"/>
  <c r="BK109" i="18"/>
  <c r="BK110" i="18"/>
  <c r="BK111" i="18"/>
  <c r="BK112" i="18"/>
  <c r="BK113" i="18"/>
  <c r="BK114" i="18"/>
  <c r="BK115" i="18"/>
  <c r="BK116" i="18"/>
  <c r="BK117" i="18"/>
  <c r="BK118" i="18"/>
  <c r="BK119" i="18"/>
  <c r="BK120" i="18"/>
  <c r="BK121" i="18"/>
  <c r="BK122" i="18"/>
  <c r="BK123" i="18"/>
  <c r="BK124" i="18"/>
  <c r="BK125" i="18"/>
  <c r="BK126" i="18"/>
  <c r="BK127" i="18"/>
  <c r="BK128" i="18"/>
  <c r="BK129" i="18"/>
  <c r="BK130" i="18"/>
  <c r="BK131" i="18"/>
  <c r="BK132" i="18"/>
  <c r="BK133" i="18"/>
  <c r="BK134" i="18"/>
  <c r="BK135" i="18"/>
  <c r="BK136" i="18"/>
  <c r="BK137" i="18"/>
  <c r="BK138" i="18"/>
  <c r="BK139" i="18"/>
  <c r="BK140" i="18"/>
  <c r="BK141" i="18"/>
  <c r="BK142" i="18"/>
  <c r="BK143" i="18"/>
  <c r="BK144" i="18"/>
  <c r="BK145" i="18"/>
  <c r="BK146" i="18"/>
  <c r="BK147" i="18"/>
  <c r="BK148" i="18"/>
  <c r="BK149" i="18"/>
  <c r="BK150" i="18"/>
  <c r="BK151" i="18"/>
  <c r="BK152" i="18"/>
  <c r="BK153" i="18"/>
  <c r="BK154" i="18"/>
  <c r="BK155" i="18"/>
  <c r="BK156" i="18"/>
  <c r="BK157" i="18"/>
  <c r="BK158" i="18"/>
  <c r="BK159" i="18"/>
  <c r="BK160" i="18"/>
  <c r="BK161" i="18"/>
  <c r="BK162" i="18"/>
  <c r="BK163" i="18"/>
  <c r="BK164" i="18"/>
  <c r="BK165" i="18"/>
  <c r="BK166" i="18"/>
  <c r="BK167" i="18"/>
  <c r="BK168" i="18"/>
  <c r="BK169" i="18"/>
  <c r="BK170" i="18"/>
  <c r="BK171" i="18"/>
  <c r="BK172" i="18"/>
  <c r="BK173" i="18"/>
  <c r="BK174" i="18"/>
  <c r="BK175" i="18"/>
  <c r="BK176" i="18"/>
  <c r="BK177" i="18"/>
  <c r="BK178" i="18"/>
  <c r="BK179" i="18"/>
  <c r="BK180" i="18"/>
  <c r="BK181" i="18"/>
  <c r="BK182" i="18"/>
  <c r="BK183" i="18"/>
  <c r="BK184" i="18"/>
  <c r="BK185" i="18"/>
  <c r="BK186" i="18"/>
  <c r="BK187" i="18"/>
  <c r="BK188" i="18"/>
  <c r="BK189" i="18"/>
  <c r="BK190" i="18"/>
  <c r="BK191" i="18"/>
  <c r="BK192" i="18"/>
  <c r="BK193" i="18"/>
  <c r="BK194" i="18"/>
  <c r="BK195" i="18"/>
  <c r="BK196" i="18"/>
  <c r="BK197" i="18"/>
  <c r="BK198" i="18"/>
  <c r="BK199" i="18"/>
  <c r="BK200" i="18"/>
  <c r="BK201" i="18"/>
  <c r="BK202" i="18"/>
  <c r="BK203" i="18"/>
  <c r="BK204" i="18"/>
  <c r="BK205" i="18"/>
  <c r="BK206" i="18"/>
  <c r="BK207" i="18"/>
  <c r="BK208" i="18"/>
  <c r="BK209" i="18"/>
  <c r="BK210" i="18"/>
  <c r="BK211" i="18"/>
  <c r="BK212" i="18"/>
  <c r="BK213" i="18"/>
  <c r="BK214" i="18"/>
  <c r="BK215" i="18"/>
  <c r="BK216" i="18"/>
  <c r="BK217" i="18"/>
  <c r="BK218" i="18"/>
  <c r="BK219" i="18"/>
  <c r="BK220" i="18"/>
  <c r="BK221" i="18"/>
  <c r="BK222" i="18"/>
  <c r="BK223" i="18"/>
  <c r="BK224" i="18"/>
  <c r="BK225" i="18"/>
  <c r="BK226" i="18"/>
  <c r="BK227" i="18"/>
  <c r="BK228" i="18"/>
  <c r="BK229" i="18"/>
  <c r="BK230" i="18"/>
  <c r="BK231" i="18"/>
  <c r="BK232" i="18"/>
  <c r="BK233" i="18"/>
  <c r="BK234" i="18"/>
  <c r="BK235" i="18"/>
  <c r="BK236" i="18"/>
  <c r="BK237" i="18"/>
  <c r="BK238" i="18"/>
  <c r="BK239" i="18"/>
  <c r="BK240" i="18"/>
  <c r="BK241" i="18"/>
  <c r="BK242" i="18"/>
  <c r="BK243" i="18"/>
  <c r="BK244" i="18"/>
  <c r="BK245" i="18"/>
  <c r="BK246" i="18"/>
  <c r="BK247" i="18"/>
  <c r="BK248" i="18"/>
  <c r="BK249" i="18"/>
  <c r="BK250" i="18"/>
  <c r="BK251" i="18"/>
  <c r="BK252" i="18"/>
  <c r="BK253" i="18"/>
  <c r="BK254" i="18"/>
  <c r="BK255" i="18"/>
  <c r="BK256" i="18"/>
  <c r="BK257" i="18"/>
  <c r="BK258" i="18"/>
  <c r="BK259" i="18"/>
  <c r="BK260" i="18"/>
  <c r="BK261" i="18"/>
  <c r="BK262" i="18"/>
  <c r="BK263" i="18"/>
  <c r="BK264" i="18"/>
  <c r="BK265" i="18"/>
  <c r="BK266" i="18"/>
  <c r="BK2" i="18"/>
  <c r="BK1" i="18"/>
  <c r="BJ4" i="18"/>
  <c r="BJ5" i="18"/>
  <c r="BJ6" i="18"/>
  <c r="BJ7" i="18"/>
  <c r="BJ8" i="18"/>
  <c r="BJ9" i="18"/>
  <c r="BJ10" i="18"/>
  <c r="BJ11" i="18"/>
  <c r="BJ12" i="18"/>
  <c r="BJ13" i="18"/>
  <c r="BJ14" i="18"/>
  <c r="BJ15" i="18"/>
  <c r="BJ16" i="18"/>
  <c r="BJ17" i="18"/>
  <c r="BJ18" i="18"/>
  <c r="BJ19" i="18"/>
  <c r="BJ20" i="18"/>
  <c r="BJ21" i="18"/>
  <c r="BJ22" i="18"/>
  <c r="BJ23" i="18"/>
  <c r="BJ24" i="18"/>
  <c r="BJ25" i="18"/>
  <c r="BJ26" i="18"/>
  <c r="BJ27" i="18"/>
  <c r="BJ28" i="18"/>
  <c r="BJ29" i="18"/>
  <c r="BJ30" i="18"/>
  <c r="BJ31" i="18"/>
  <c r="BJ32" i="18"/>
  <c r="BJ33" i="18"/>
  <c r="BJ34" i="18"/>
  <c r="BJ35" i="18"/>
  <c r="BJ36" i="18"/>
  <c r="BJ37" i="18"/>
  <c r="BJ38" i="18"/>
  <c r="BJ39" i="18"/>
  <c r="BJ40" i="18"/>
  <c r="BJ41" i="18"/>
  <c r="BJ42" i="18"/>
  <c r="BJ43" i="18"/>
  <c r="BJ44" i="18"/>
  <c r="BJ45" i="18"/>
  <c r="BJ46" i="18"/>
  <c r="BJ47" i="18"/>
  <c r="BJ48" i="18"/>
  <c r="BJ49" i="18"/>
  <c r="BJ50" i="18"/>
  <c r="BJ51" i="18"/>
  <c r="BJ52" i="18"/>
  <c r="BJ53" i="18"/>
  <c r="BJ54" i="18"/>
  <c r="BJ55" i="18"/>
  <c r="BJ56" i="18"/>
  <c r="BJ57" i="18"/>
  <c r="BJ58" i="18"/>
  <c r="BJ59" i="18"/>
  <c r="BJ60" i="18"/>
  <c r="BJ61" i="18"/>
  <c r="BJ62" i="18"/>
  <c r="BJ63" i="18"/>
  <c r="BJ64" i="18"/>
  <c r="BJ65" i="18"/>
  <c r="BJ66" i="18"/>
  <c r="BJ67" i="18"/>
  <c r="BJ68" i="18"/>
  <c r="BJ69" i="18"/>
  <c r="BJ70" i="18"/>
  <c r="BJ71" i="18"/>
  <c r="BJ72" i="18"/>
  <c r="BJ73" i="18"/>
  <c r="BJ74" i="18"/>
  <c r="BJ75" i="18"/>
  <c r="BJ76" i="18"/>
  <c r="BJ77" i="18"/>
  <c r="BJ78" i="18"/>
  <c r="BJ79" i="18"/>
  <c r="BJ80" i="18"/>
  <c r="BJ81" i="18"/>
  <c r="BJ82" i="18"/>
  <c r="BJ83" i="18"/>
  <c r="BJ84" i="18"/>
  <c r="BJ85" i="18"/>
  <c r="BJ86" i="18"/>
  <c r="BJ87" i="18"/>
  <c r="BJ88" i="18"/>
  <c r="BJ89" i="18"/>
  <c r="BJ90" i="18"/>
  <c r="BJ91" i="18"/>
  <c r="BJ92" i="18"/>
  <c r="BJ93" i="18"/>
  <c r="BJ94" i="18"/>
  <c r="BJ95" i="18"/>
  <c r="BJ96" i="18"/>
  <c r="BJ97" i="18"/>
  <c r="BJ98" i="18"/>
  <c r="BJ99" i="18"/>
  <c r="BJ100" i="18"/>
  <c r="BJ101" i="18"/>
  <c r="BJ102" i="18"/>
  <c r="BJ103" i="18"/>
  <c r="BJ104" i="18"/>
  <c r="BJ105" i="18"/>
  <c r="BJ106" i="18"/>
  <c r="BJ107" i="18"/>
  <c r="BJ108" i="18"/>
  <c r="BJ109" i="18"/>
  <c r="BJ110" i="18"/>
  <c r="BJ111" i="18"/>
  <c r="BJ112" i="18"/>
  <c r="BJ113" i="18"/>
  <c r="BJ114" i="18"/>
  <c r="BJ115" i="18"/>
  <c r="BJ116" i="18"/>
  <c r="BJ117" i="18"/>
  <c r="BJ118" i="18"/>
  <c r="BJ119" i="18"/>
  <c r="BJ120" i="18"/>
  <c r="BJ121" i="18"/>
  <c r="BJ122" i="18"/>
  <c r="BJ123" i="18"/>
  <c r="BJ124" i="18"/>
  <c r="BJ125" i="18"/>
  <c r="BJ126" i="18"/>
  <c r="BJ127" i="18"/>
  <c r="BJ128" i="18"/>
  <c r="BJ129" i="18"/>
  <c r="BJ130" i="18"/>
  <c r="BJ131" i="18"/>
  <c r="BJ132" i="18"/>
  <c r="BJ133" i="18"/>
  <c r="BJ134" i="18"/>
  <c r="BJ135" i="18"/>
  <c r="BJ136" i="18"/>
  <c r="BJ137" i="18"/>
  <c r="BJ138" i="18"/>
  <c r="BJ139" i="18"/>
  <c r="BJ140" i="18"/>
  <c r="BJ141" i="18"/>
  <c r="BJ142" i="18"/>
  <c r="BJ143" i="18"/>
  <c r="BJ144" i="18"/>
  <c r="BJ145" i="18"/>
  <c r="BJ146" i="18"/>
  <c r="BJ147" i="18"/>
  <c r="BJ148" i="18"/>
  <c r="BJ149" i="18"/>
  <c r="BJ150" i="18"/>
  <c r="BJ151" i="18"/>
  <c r="BJ152" i="18"/>
  <c r="BJ153" i="18"/>
  <c r="BJ154" i="18"/>
  <c r="BJ155" i="18"/>
  <c r="BJ156" i="18"/>
  <c r="BJ157" i="18"/>
  <c r="BJ158" i="18"/>
  <c r="BJ159" i="18"/>
  <c r="BJ160" i="18"/>
  <c r="BJ161" i="18"/>
  <c r="BJ162" i="18"/>
  <c r="BJ163" i="18"/>
  <c r="BJ164" i="18"/>
  <c r="BJ165" i="18"/>
  <c r="BJ166" i="18"/>
  <c r="BJ167" i="18"/>
  <c r="BJ168" i="18"/>
  <c r="BJ169" i="18"/>
  <c r="BJ170" i="18"/>
  <c r="BJ171" i="18"/>
  <c r="BJ172" i="18"/>
  <c r="BJ173" i="18"/>
  <c r="BJ174" i="18"/>
  <c r="BJ175" i="18"/>
  <c r="BJ176" i="18"/>
  <c r="BJ177" i="18"/>
  <c r="BJ178" i="18"/>
  <c r="BJ179" i="18"/>
  <c r="BJ180" i="18"/>
  <c r="BJ181" i="18"/>
  <c r="BJ182" i="18"/>
  <c r="BJ183" i="18"/>
  <c r="BJ184" i="18"/>
  <c r="BJ185" i="18"/>
  <c r="BJ186" i="18"/>
  <c r="BJ187" i="18"/>
  <c r="BJ188" i="18"/>
  <c r="BJ189" i="18"/>
  <c r="BJ190" i="18"/>
  <c r="BJ191" i="18"/>
  <c r="BJ192" i="18"/>
  <c r="BJ193" i="18"/>
  <c r="BJ194" i="18"/>
  <c r="BJ195" i="18"/>
  <c r="BJ196" i="18"/>
  <c r="BJ197" i="18"/>
  <c r="BJ198" i="18"/>
  <c r="BJ199" i="18"/>
  <c r="BJ200" i="18"/>
  <c r="BJ201" i="18"/>
  <c r="BJ202" i="18"/>
  <c r="BJ203" i="18"/>
  <c r="BJ204" i="18"/>
  <c r="BJ205" i="18"/>
  <c r="BJ206" i="18"/>
  <c r="BJ207" i="18"/>
  <c r="BJ208" i="18"/>
  <c r="BJ209" i="18"/>
  <c r="BJ210" i="18"/>
  <c r="BJ211" i="18"/>
  <c r="BJ212" i="18"/>
  <c r="BJ213" i="18"/>
  <c r="BJ214" i="18"/>
  <c r="BJ215" i="18"/>
  <c r="BJ216" i="18"/>
  <c r="BJ217" i="18"/>
  <c r="BJ218" i="18"/>
  <c r="BJ219" i="18"/>
  <c r="BJ220" i="18"/>
  <c r="BJ221" i="18"/>
  <c r="BJ222" i="18"/>
  <c r="BJ223" i="18"/>
  <c r="BJ224" i="18"/>
  <c r="BJ225" i="18"/>
  <c r="BJ226" i="18"/>
  <c r="BJ227" i="18"/>
  <c r="BJ228" i="18"/>
  <c r="BJ229" i="18"/>
  <c r="BJ230" i="18"/>
  <c r="BJ231" i="18"/>
  <c r="BJ232" i="18"/>
  <c r="BJ233" i="18"/>
  <c r="BJ234" i="18"/>
  <c r="BJ235" i="18"/>
  <c r="BJ236" i="18"/>
  <c r="BJ237" i="18"/>
  <c r="BJ238" i="18"/>
  <c r="BJ239" i="18"/>
  <c r="BJ240" i="18"/>
  <c r="BJ241" i="18"/>
  <c r="BJ242" i="18"/>
  <c r="BJ243" i="18"/>
  <c r="BJ244" i="18"/>
  <c r="BJ245" i="18"/>
  <c r="BJ246" i="18"/>
  <c r="BJ247" i="18"/>
  <c r="BJ248" i="18"/>
  <c r="BJ249" i="18"/>
  <c r="BJ250" i="18"/>
  <c r="BJ251" i="18"/>
  <c r="BJ252" i="18"/>
  <c r="BJ253" i="18"/>
  <c r="BJ254" i="18"/>
  <c r="BJ255" i="18"/>
  <c r="BJ256" i="18"/>
  <c r="BJ257" i="18"/>
  <c r="BJ258" i="18"/>
  <c r="BJ259" i="18"/>
  <c r="BJ260" i="18"/>
  <c r="BJ261" i="18"/>
  <c r="BJ262" i="18"/>
  <c r="BJ263" i="18"/>
  <c r="BJ264" i="18"/>
  <c r="BJ265" i="18"/>
  <c r="BJ266" i="18"/>
  <c r="BJ2" i="18"/>
  <c r="BJ1" i="18"/>
  <c r="BI2" i="18"/>
  <c r="BI1" i="18"/>
  <c r="BH3" i="18"/>
  <c r="BH4" i="18"/>
  <c r="BH5" i="18"/>
  <c r="BH6" i="18"/>
  <c r="BH7" i="18"/>
  <c r="BH8" i="18"/>
  <c r="BH9" i="18"/>
  <c r="BH10" i="18"/>
  <c r="BH11" i="18"/>
  <c r="BH12" i="18"/>
  <c r="BH13" i="18"/>
  <c r="BH14" i="18"/>
  <c r="BH15" i="18"/>
  <c r="BH16" i="18"/>
  <c r="BH17" i="18"/>
  <c r="BH18" i="18"/>
  <c r="BH19" i="18"/>
  <c r="BH20" i="18"/>
  <c r="BH21" i="18"/>
  <c r="BH22" i="18"/>
  <c r="BH23" i="18"/>
  <c r="BH24" i="18"/>
  <c r="BH25" i="18"/>
  <c r="BH26" i="18"/>
  <c r="BH27" i="18"/>
  <c r="BH28" i="18"/>
  <c r="BH29" i="18"/>
  <c r="BH30" i="18"/>
  <c r="BH31" i="18"/>
  <c r="BH32" i="18"/>
  <c r="BH33" i="18"/>
  <c r="BH34" i="18"/>
  <c r="BH35" i="18"/>
  <c r="BH36" i="18"/>
  <c r="BH37" i="18"/>
  <c r="BH38" i="18"/>
  <c r="BH39" i="18"/>
  <c r="BH40" i="18"/>
  <c r="BH41" i="18"/>
  <c r="BH42" i="18"/>
  <c r="BH43" i="18"/>
  <c r="BH44" i="18"/>
  <c r="BH45" i="18"/>
  <c r="BH46" i="18"/>
  <c r="BH47" i="18"/>
  <c r="BH48" i="18"/>
  <c r="BH49" i="18"/>
  <c r="BH50" i="18"/>
  <c r="BH51" i="18"/>
  <c r="BH52" i="18"/>
  <c r="BH53" i="18"/>
  <c r="BH54" i="18"/>
  <c r="BH55" i="18"/>
  <c r="BH56" i="18"/>
  <c r="BH57" i="18"/>
  <c r="BH58" i="18"/>
  <c r="BH59" i="18"/>
  <c r="BH60" i="18"/>
  <c r="BH61" i="18"/>
  <c r="BH62" i="18"/>
  <c r="BH63" i="18"/>
  <c r="BH64" i="18"/>
  <c r="BH65" i="18"/>
  <c r="BH66" i="18"/>
  <c r="BH67" i="18"/>
  <c r="BH68" i="18"/>
  <c r="BH69" i="18"/>
  <c r="BH70" i="18"/>
  <c r="BH71" i="18"/>
  <c r="BH72" i="18"/>
  <c r="BH73" i="18"/>
  <c r="BH74" i="18"/>
  <c r="BH75" i="18"/>
  <c r="BH76" i="18"/>
  <c r="BH77" i="18"/>
  <c r="BH78" i="18"/>
  <c r="BH79" i="18"/>
  <c r="BH80" i="18"/>
  <c r="BH81" i="18"/>
  <c r="BH82" i="18"/>
  <c r="BH83" i="18"/>
  <c r="BH84" i="18"/>
  <c r="BH85" i="18"/>
  <c r="BH86" i="18"/>
  <c r="BH87" i="18"/>
  <c r="BH88" i="18"/>
  <c r="BH89" i="18"/>
  <c r="BH90" i="18"/>
  <c r="BH91" i="18"/>
  <c r="BH92" i="18"/>
  <c r="BH93" i="18"/>
  <c r="BH94" i="18"/>
  <c r="BH95" i="18"/>
  <c r="BH96" i="18"/>
  <c r="BH97" i="18"/>
  <c r="BH98" i="18"/>
  <c r="BH99" i="18"/>
  <c r="BH100" i="18"/>
  <c r="BH101" i="18"/>
  <c r="BH102" i="18"/>
  <c r="BH103" i="18"/>
  <c r="BH104" i="18"/>
  <c r="BH105" i="18"/>
  <c r="BH106" i="18"/>
  <c r="BH107" i="18"/>
  <c r="BH108" i="18"/>
  <c r="BH109" i="18"/>
  <c r="BH110" i="18"/>
  <c r="BH111" i="18"/>
  <c r="BH112" i="18"/>
  <c r="BH113" i="18"/>
  <c r="BH114" i="18"/>
  <c r="BH115" i="18"/>
  <c r="BH116" i="18"/>
  <c r="BH117" i="18"/>
  <c r="BH118" i="18"/>
  <c r="BH119" i="18"/>
  <c r="BH120" i="18"/>
  <c r="BH121" i="18"/>
  <c r="BH122" i="18"/>
  <c r="BH123" i="18"/>
  <c r="BH124" i="18"/>
  <c r="BH125" i="18"/>
  <c r="BH126" i="18"/>
  <c r="BH127" i="18"/>
  <c r="BH128" i="18"/>
  <c r="BH129" i="18"/>
  <c r="BH130" i="18"/>
  <c r="BH131" i="18"/>
  <c r="BH132" i="18"/>
  <c r="BH133" i="18"/>
  <c r="BH134" i="18"/>
  <c r="BH135" i="18"/>
  <c r="BH136" i="18"/>
  <c r="BH137" i="18"/>
  <c r="BH138" i="18"/>
  <c r="BH139" i="18"/>
  <c r="BH140" i="18"/>
  <c r="BH141" i="18"/>
  <c r="BH142" i="18"/>
  <c r="BH143" i="18"/>
  <c r="BH144" i="18"/>
  <c r="BH145" i="18"/>
  <c r="BH146" i="18"/>
  <c r="BH147" i="18"/>
  <c r="BH148" i="18"/>
  <c r="BH149" i="18"/>
  <c r="BH150" i="18"/>
  <c r="BH151" i="18"/>
  <c r="BH152" i="18"/>
  <c r="BH153" i="18"/>
  <c r="BH154" i="18"/>
  <c r="BH155" i="18"/>
  <c r="BH156" i="18"/>
  <c r="BH157" i="18"/>
  <c r="BH158" i="18"/>
  <c r="BH159" i="18"/>
  <c r="BH160" i="18"/>
  <c r="BH161" i="18"/>
  <c r="BH162" i="18"/>
  <c r="BH163" i="18"/>
  <c r="BH164" i="18"/>
  <c r="BH165" i="18"/>
  <c r="BH166" i="18"/>
  <c r="BH167" i="18"/>
  <c r="BH168" i="18"/>
  <c r="BH169" i="18"/>
  <c r="BH170" i="18"/>
  <c r="BH171" i="18"/>
  <c r="BH172" i="18"/>
  <c r="BH173" i="18"/>
  <c r="BH174" i="18"/>
  <c r="BH175" i="18"/>
  <c r="BH176" i="18"/>
  <c r="BH177" i="18"/>
  <c r="BH178" i="18"/>
  <c r="BH179" i="18"/>
  <c r="BH180" i="18"/>
  <c r="BH181" i="18"/>
  <c r="BH182" i="18"/>
  <c r="BH183" i="18"/>
  <c r="BH184" i="18"/>
  <c r="BH185" i="18"/>
  <c r="BH186" i="18"/>
  <c r="BH187" i="18"/>
  <c r="BH188" i="18"/>
  <c r="BH189" i="18"/>
  <c r="BH190" i="18"/>
  <c r="BH191" i="18"/>
  <c r="BH192" i="18"/>
  <c r="BH193" i="18"/>
  <c r="BH194" i="18"/>
  <c r="BH195" i="18"/>
  <c r="BH196" i="18"/>
  <c r="BH197" i="18"/>
  <c r="BH198" i="18"/>
  <c r="BH199" i="18"/>
  <c r="BH200" i="18"/>
  <c r="BH201" i="18"/>
  <c r="BH202" i="18"/>
  <c r="BH203" i="18"/>
  <c r="BH204" i="18"/>
  <c r="BH205" i="18"/>
  <c r="BH206" i="18"/>
  <c r="BH207" i="18"/>
  <c r="BH208" i="18"/>
  <c r="BH209" i="18"/>
  <c r="BH210" i="18"/>
  <c r="BH211" i="18"/>
  <c r="BH212" i="18"/>
  <c r="BH213" i="18"/>
  <c r="BH214" i="18"/>
  <c r="BH215" i="18"/>
  <c r="BH216" i="18"/>
  <c r="BH217" i="18"/>
  <c r="BH218" i="18"/>
  <c r="BH219" i="18"/>
  <c r="BH220" i="18"/>
  <c r="BH221" i="18"/>
  <c r="BH222" i="18"/>
  <c r="BH223" i="18"/>
  <c r="BH224" i="18"/>
  <c r="BH225" i="18"/>
  <c r="BH226" i="18"/>
  <c r="BH227" i="18"/>
  <c r="BH228" i="18"/>
  <c r="BH229" i="18"/>
  <c r="BH230" i="18"/>
  <c r="BH231" i="18"/>
  <c r="BH232" i="18"/>
  <c r="BH233" i="18"/>
  <c r="BH234" i="18"/>
  <c r="BH235" i="18"/>
  <c r="BH236" i="18"/>
  <c r="BH237" i="18"/>
  <c r="BH238" i="18"/>
  <c r="BH239" i="18"/>
  <c r="BH240" i="18"/>
  <c r="BH241" i="18"/>
  <c r="BH242" i="18"/>
  <c r="BH243" i="18"/>
  <c r="BH244" i="18"/>
  <c r="BH245" i="18"/>
  <c r="BH246" i="18"/>
  <c r="BH247" i="18"/>
  <c r="BH248" i="18"/>
  <c r="BH249" i="18"/>
  <c r="BH250" i="18"/>
  <c r="BH251" i="18"/>
  <c r="BH252" i="18"/>
  <c r="BH253" i="18"/>
  <c r="BH254" i="18"/>
  <c r="BH255" i="18"/>
  <c r="BH256" i="18"/>
  <c r="BH257" i="18"/>
  <c r="BH258" i="18"/>
  <c r="BH259" i="18"/>
  <c r="BH260" i="18"/>
  <c r="BH261" i="18"/>
  <c r="BH262" i="18"/>
  <c r="BH263" i="18"/>
  <c r="BH264" i="18"/>
  <c r="BH265" i="18"/>
  <c r="BH266" i="18"/>
  <c r="BH2" i="18"/>
  <c r="BH1" i="18"/>
  <c r="BI3" i="18"/>
  <c r="BJ3" i="18"/>
  <c r="BI4" i="18"/>
  <c r="BI5" i="18"/>
  <c r="BI6" i="18"/>
  <c r="BI7" i="18"/>
  <c r="BI8" i="18"/>
  <c r="BI9" i="18"/>
  <c r="BI10" i="18"/>
  <c r="BI11" i="18"/>
  <c r="BI12" i="18"/>
  <c r="BI13" i="18"/>
  <c r="BI14" i="18"/>
  <c r="BI15" i="18"/>
  <c r="BI16" i="18"/>
  <c r="BI17" i="18"/>
  <c r="BI18" i="18"/>
  <c r="BI19" i="18"/>
  <c r="BI20" i="18"/>
  <c r="BI21" i="18"/>
  <c r="BI22" i="18"/>
  <c r="BI23" i="18"/>
  <c r="BI24" i="18"/>
  <c r="BI25" i="18"/>
  <c r="BI26" i="18"/>
  <c r="BI27" i="18"/>
  <c r="BI28" i="18"/>
  <c r="BI29" i="18"/>
  <c r="BI30" i="18"/>
  <c r="BI31" i="18"/>
  <c r="BI32" i="18"/>
  <c r="BI33" i="18"/>
  <c r="BI34" i="18"/>
  <c r="BI35" i="18"/>
  <c r="BI36" i="18"/>
  <c r="BI37" i="18"/>
  <c r="BI38" i="18"/>
  <c r="BI39" i="18"/>
  <c r="BI40" i="18"/>
  <c r="BI41" i="18"/>
  <c r="BI42" i="18"/>
  <c r="BI43" i="18"/>
  <c r="BI44" i="18"/>
  <c r="BI45" i="18"/>
  <c r="BI46" i="18"/>
  <c r="BI47" i="18"/>
  <c r="BI48" i="18"/>
  <c r="BI49" i="18"/>
  <c r="BI50" i="18"/>
  <c r="BI51" i="18"/>
  <c r="BI52" i="18"/>
  <c r="BI53" i="18"/>
  <c r="BI54" i="18"/>
  <c r="BI55" i="18"/>
  <c r="BI56" i="18"/>
  <c r="BI57" i="18"/>
  <c r="BI58" i="18"/>
  <c r="BI59" i="18"/>
  <c r="BI60" i="18"/>
  <c r="BI61" i="18"/>
  <c r="BI62" i="18"/>
  <c r="BI63" i="18"/>
  <c r="BI64" i="18"/>
  <c r="BI65" i="18"/>
  <c r="BI66" i="18"/>
  <c r="BI67" i="18"/>
  <c r="BI68" i="18"/>
  <c r="BI69" i="18"/>
  <c r="BI70" i="18"/>
  <c r="BI71" i="18"/>
  <c r="BI72" i="18"/>
  <c r="BI73" i="18"/>
  <c r="BI74" i="18"/>
  <c r="BI75" i="18"/>
  <c r="BI76" i="18"/>
  <c r="BI77" i="18"/>
  <c r="BI78" i="18"/>
  <c r="BI79" i="18"/>
  <c r="BI80" i="18"/>
  <c r="BI81" i="18"/>
  <c r="BI82" i="18"/>
  <c r="BI83" i="18"/>
  <c r="BI84" i="18"/>
  <c r="BI85" i="18"/>
  <c r="BI86" i="18"/>
  <c r="BI87" i="18"/>
  <c r="BI88" i="18"/>
  <c r="BI89" i="18"/>
  <c r="BI90" i="18"/>
  <c r="BI91" i="18"/>
  <c r="BI92" i="18"/>
  <c r="BI93" i="18"/>
  <c r="BI94" i="18"/>
  <c r="BI95" i="18"/>
  <c r="BI96" i="18"/>
  <c r="BI97" i="18"/>
  <c r="BI98" i="18"/>
  <c r="BI99" i="18"/>
  <c r="BI100" i="18"/>
  <c r="BI101" i="18"/>
  <c r="BI102" i="18"/>
  <c r="BI103" i="18"/>
  <c r="BI104" i="18"/>
  <c r="BI105" i="18"/>
  <c r="BI106" i="18"/>
  <c r="BI107" i="18"/>
  <c r="BI108" i="18"/>
  <c r="BI109" i="18"/>
  <c r="BI110" i="18"/>
  <c r="BI111" i="18"/>
  <c r="BI112" i="18"/>
  <c r="BI113" i="18"/>
  <c r="BI114" i="18"/>
  <c r="BI115" i="18"/>
  <c r="BI116" i="18"/>
  <c r="BI117" i="18"/>
  <c r="BI118" i="18"/>
  <c r="BI119" i="18"/>
  <c r="BI120" i="18"/>
  <c r="BI121" i="18"/>
  <c r="BI122" i="18"/>
  <c r="BI123" i="18"/>
  <c r="BI124" i="18"/>
  <c r="BI125" i="18"/>
  <c r="BI126" i="18"/>
  <c r="BI127" i="18"/>
  <c r="BI128" i="18"/>
  <c r="BI129" i="18"/>
  <c r="BI130" i="18"/>
  <c r="BI131" i="18"/>
  <c r="BI132" i="18"/>
  <c r="BI133" i="18"/>
  <c r="BI134" i="18"/>
  <c r="BI135" i="18"/>
  <c r="BI136" i="18"/>
  <c r="BI137" i="18"/>
  <c r="BI138" i="18"/>
  <c r="BI139" i="18"/>
  <c r="BI140" i="18"/>
  <c r="BI141" i="18"/>
  <c r="BI142" i="18"/>
  <c r="BI143" i="18"/>
  <c r="BI144" i="18"/>
  <c r="BI145" i="18"/>
  <c r="BI146" i="18"/>
  <c r="BI147" i="18"/>
  <c r="BI148" i="18"/>
  <c r="BI149" i="18"/>
  <c r="BI150" i="18"/>
  <c r="BI151" i="18"/>
  <c r="BI152" i="18"/>
  <c r="BI153" i="18"/>
  <c r="BI154" i="18"/>
  <c r="BI155" i="18"/>
  <c r="BI156" i="18"/>
  <c r="BI157" i="18"/>
  <c r="BI158" i="18"/>
  <c r="BI159" i="18"/>
  <c r="BI160" i="18"/>
  <c r="BI161" i="18"/>
  <c r="BI162" i="18"/>
  <c r="BI163" i="18"/>
  <c r="BI164" i="18"/>
  <c r="BI165" i="18"/>
  <c r="BI166" i="18"/>
  <c r="BI167" i="18"/>
  <c r="BI168" i="18"/>
  <c r="BI169" i="18"/>
  <c r="BI170" i="18"/>
  <c r="BI171" i="18"/>
  <c r="BI172" i="18"/>
  <c r="BI173" i="18"/>
  <c r="BI174" i="18"/>
  <c r="BI175" i="18"/>
  <c r="BI176" i="18"/>
  <c r="BI177" i="18"/>
  <c r="BI178" i="18"/>
  <c r="BI179" i="18"/>
  <c r="BI180" i="18"/>
  <c r="BI181" i="18"/>
  <c r="BI182" i="18"/>
  <c r="BI183" i="18"/>
  <c r="BI184" i="18"/>
  <c r="BI185" i="18"/>
  <c r="BI186" i="18"/>
  <c r="BI187" i="18"/>
  <c r="BI188" i="18"/>
  <c r="BI189" i="18"/>
  <c r="BI190" i="18"/>
  <c r="BI191" i="18"/>
  <c r="BI192" i="18"/>
  <c r="BI193" i="18"/>
  <c r="BI194" i="18"/>
  <c r="BI195" i="18"/>
  <c r="BI196" i="18"/>
  <c r="BI197" i="18"/>
  <c r="BI198" i="18"/>
  <c r="BI199" i="18"/>
  <c r="BI200" i="18"/>
  <c r="BI201" i="18"/>
  <c r="BI202" i="18"/>
  <c r="BI203" i="18"/>
  <c r="BI204" i="18"/>
  <c r="BI205" i="18"/>
  <c r="BI206" i="18"/>
  <c r="BI207" i="18"/>
  <c r="BI208" i="18"/>
  <c r="BI209" i="18"/>
  <c r="BI210" i="18"/>
  <c r="BI211" i="18"/>
  <c r="BI212" i="18"/>
  <c r="BI213" i="18"/>
  <c r="BI214" i="18"/>
  <c r="BI215" i="18"/>
  <c r="BI216" i="18"/>
  <c r="BI217" i="18"/>
  <c r="BI218" i="18"/>
  <c r="BI219" i="18"/>
  <c r="BI220" i="18"/>
  <c r="BI221" i="18"/>
  <c r="BI222" i="18"/>
  <c r="BI223" i="18"/>
  <c r="BI224" i="18"/>
  <c r="BI225" i="18"/>
  <c r="BI226" i="18"/>
  <c r="BI227" i="18"/>
  <c r="BI228" i="18"/>
  <c r="BI229" i="18"/>
  <c r="BI230" i="18"/>
  <c r="BI231" i="18"/>
  <c r="BI232" i="18"/>
  <c r="BI233" i="18"/>
  <c r="BI234" i="18"/>
  <c r="BI235" i="18"/>
  <c r="BI236" i="18"/>
  <c r="BI237" i="18"/>
  <c r="BI238" i="18"/>
  <c r="BI239" i="18"/>
  <c r="BI240" i="18"/>
  <c r="BI241" i="18"/>
  <c r="BI242" i="18"/>
  <c r="BI243" i="18"/>
  <c r="BI244" i="18"/>
  <c r="BI245" i="18"/>
  <c r="BI246" i="18"/>
  <c r="BI247" i="18"/>
  <c r="BI248" i="18"/>
  <c r="BI249" i="18"/>
  <c r="BI250" i="18"/>
  <c r="BI251" i="18"/>
  <c r="BI252" i="18"/>
  <c r="BI253" i="18"/>
  <c r="BI254" i="18"/>
  <c r="BI255" i="18"/>
  <c r="BI256" i="18"/>
  <c r="BI257" i="18"/>
  <c r="BI258" i="18"/>
  <c r="BI259" i="18"/>
  <c r="BI260" i="18"/>
  <c r="BI261" i="18"/>
  <c r="BI262" i="18"/>
  <c r="BI263" i="18"/>
  <c r="BI264" i="18"/>
  <c r="BI265" i="18"/>
  <c r="BI266" i="18"/>
  <c r="BG3" i="18"/>
  <c r="BG4" i="18"/>
  <c r="BG5" i="18"/>
  <c r="BG6" i="18"/>
  <c r="BG7" i="18"/>
  <c r="BG8" i="18"/>
  <c r="BG9" i="18"/>
  <c r="BG10" i="18"/>
  <c r="BG11" i="18"/>
  <c r="BG12" i="18"/>
  <c r="BG13" i="18"/>
  <c r="BG14" i="18"/>
  <c r="BG15" i="18"/>
  <c r="BG16" i="18"/>
  <c r="BG17" i="18"/>
  <c r="BG18" i="18"/>
  <c r="BG19" i="18"/>
  <c r="BG20" i="18"/>
  <c r="BG21" i="18"/>
  <c r="BG22" i="18"/>
  <c r="BG23" i="18"/>
  <c r="BG24" i="18"/>
  <c r="BG25" i="18"/>
  <c r="BG26" i="18"/>
  <c r="BG27" i="18"/>
  <c r="BG28" i="18"/>
  <c r="BG29" i="18"/>
  <c r="BG30" i="18"/>
  <c r="BG31" i="18"/>
  <c r="BG32" i="18"/>
  <c r="BG33" i="18"/>
  <c r="BG34" i="18"/>
  <c r="BG35" i="18"/>
  <c r="BG36" i="18"/>
  <c r="BG37" i="18"/>
  <c r="BG38" i="18"/>
  <c r="BG39" i="18"/>
  <c r="BG40" i="18"/>
  <c r="BG41" i="18"/>
  <c r="BG42" i="18"/>
  <c r="BG43" i="18"/>
  <c r="BG44" i="18"/>
  <c r="BG45" i="18"/>
  <c r="BG46" i="18"/>
  <c r="BG47" i="18"/>
  <c r="BG48" i="18"/>
  <c r="BG49" i="18"/>
  <c r="BG50" i="18"/>
  <c r="BG51" i="18"/>
  <c r="BG52" i="18"/>
  <c r="BG53" i="18"/>
  <c r="BG54" i="18"/>
  <c r="BG55" i="18"/>
  <c r="BG56" i="18"/>
  <c r="BG57" i="18"/>
  <c r="BG58" i="18"/>
  <c r="BG59" i="18"/>
  <c r="BG60" i="18"/>
  <c r="BG61" i="18"/>
  <c r="BG62" i="18"/>
  <c r="BG63" i="18"/>
  <c r="BG64" i="18"/>
  <c r="BG65" i="18"/>
  <c r="BG66" i="18"/>
  <c r="BG67" i="18"/>
  <c r="BG68" i="18"/>
  <c r="BG69" i="18"/>
  <c r="BG70" i="18"/>
  <c r="BG71" i="18"/>
  <c r="BG72" i="18"/>
  <c r="BG73" i="18"/>
  <c r="BG74" i="18"/>
  <c r="BG75" i="18"/>
  <c r="BG76" i="18"/>
  <c r="BG77" i="18"/>
  <c r="BG78" i="18"/>
  <c r="BG79" i="18"/>
  <c r="BG80" i="18"/>
  <c r="BG81" i="18"/>
  <c r="BG82" i="18"/>
  <c r="BG83" i="18"/>
  <c r="BG84" i="18"/>
  <c r="BG85" i="18"/>
  <c r="BG86" i="18"/>
  <c r="BG87" i="18"/>
  <c r="BG88" i="18"/>
  <c r="BG89" i="18"/>
  <c r="BG90" i="18"/>
  <c r="BG91" i="18"/>
  <c r="BG92" i="18"/>
  <c r="BG93" i="18"/>
  <c r="BG94" i="18"/>
  <c r="BG95" i="18"/>
  <c r="BG96" i="18"/>
  <c r="BG97" i="18"/>
  <c r="BG98" i="18"/>
  <c r="BG99" i="18"/>
  <c r="BG100" i="18"/>
  <c r="BG101" i="18"/>
  <c r="BG102" i="18"/>
  <c r="BG103" i="18"/>
  <c r="BG104" i="18"/>
  <c r="BG105" i="18"/>
  <c r="BG106" i="18"/>
  <c r="BG107" i="18"/>
  <c r="BG108" i="18"/>
  <c r="BG109" i="18"/>
  <c r="BG110" i="18"/>
  <c r="BG111" i="18"/>
  <c r="BG112" i="18"/>
  <c r="BG113" i="18"/>
  <c r="BG114" i="18"/>
  <c r="BG115" i="18"/>
  <c r="BG116" i="18"/>
  <c r="BG117" i="18"/>
  <c r="BG118" i="18"/>
  <c r="BG119" i="18"/>
  <c r="BG120" i="18"/>
  <c r="BG121" i="18"/>
  <c r="BG122" i="18"/>
  <c r="BG123" i="18"/>
  <c r="BG124" i="18"/>
  <c r="BG125" i="18"/>
  <c r="BG126" i="18"/>
  <c r="BG127" i="18"/>
  <c r="BG128" i="18"/>
  <c r="BG129" i="18"/>
  <c r="BG130" i="18"/>
  <c r="BG131" i="18"/>
  <c r="BG132" i="18"/>
  <c r="BG133" i="18"/>
  <c r="BG134" i="18"/>
  <c r="BG135" i="18"/>
  <c r="BG136" i="18"/>
  <c r="BG137" i="18"/>
  <c r="BG138" i="18"/>
  <c r="BG139" i="18"/>
  <c r="BG140" i="18"/>
  <c r="BG141" i="18"/>
  <c r="BG142" i="18"/>
  <c r="BG143" i="18"/>
  <c r="BG144" i="18"/>
  <c r="BG145" i="18"/>
  <c r="BG146" i="18"/>
  <c r="BG147" i="18"/>
  <c r="BG148" i="18"/>
  <c r="BG149" i="18"/>
  <c r="BG150" i="18"/>
  <c r="BG151" i="18"/>
  <c r="BG152" i="18"/>
  <c r="BG153" i="18"/>
  <c r="BG154" i="18"/>
  <c r="BG155" i="18"/>
  <c r="BG156" i="18"/>
  <c r="BG157" i="18"/>
  <c r="BG158" i="18"/>
  <c r="BG159" i="18"/>
  <c r="BG160" i="18"/>
  <c r="BG161" i="18"/>
  <c r="BG162" i="18"/>
  <c r="BG163" i="18"/>
  <c r="BG164" i="18"/>
  <c r="BG165" i="18"/>
  <c r="BG166" i="18"/>
  <c r="BG167" i="18"/>
  <c r="BG168" i="18"/>
  <c r="BG169" i="18"/>
  <c r="BG170" i="18"/>
  <c r="BG171" i="18"/>
  <c r="BG172" i="18"/>
  <c r="BG173" i="18"/>
  <c r="BG174" i="18"/>
  <c r="BG175" i="18"/>
  <c r="BG176" i="18"/>
  <c r="BG177" i="18"/>
  <c r="BG178" i="18"/>
  <c r="BG179" i="18"/>
  <c r="BG180" i="18"/>
  <c r="BG181" i="18"/>
  <c r="BG182" i="18"/>
  <c r="BG183" i="18"/>
  <c r="BG184" i="18"/>
  <c r="BG185" i="18"/>
  <c r="BG186" i="18"/>
  <c r="BG187" i="18"/>
  <c r="BG188" i="18"/>
  <c r="BG189" i="18"/>
  <c r="BG190" i="18"/>
  <c r="BG191" i="18"/>
  <c r="BG192" i="18"/>
  <c r="BG193" i="18"/>
  <c r="BG194" i="18"/>
  <c r="BG195" i="18"/>
  <c r="BG196" i="18"/>
  <c r="BG197" i="18"/>
  <c r="BG198" i="18"/>
  <c r="BG199" i="18"/>
  <c r="BG200" i="18"/>
  <c r="BG201" i="18"/>
  <c r="BG202" i="18"/>
  <c r="BG203" i="18"/>
  <c r="BG204" i="18"/>
  <c r="BG205" i="18"/>
  <c r="BG206" i="18"/>
  <c r="BG207" i="18"/>
  <c r="BG208" i="18"/>
  <c r="BG209" i="18"/>
  <c r="BG210" i="18"/>
  <c r="BG211" i="18"/>
  <c r="BG212" i="18"/>
  <c r="BG213" i="18"/>
  <c r="BG214" i="18"/>
  <c r="BG215" i="18"/>
  <c r="BG216" i="18"/>
  <c r="BG217" i="18"/>
  <c r="BG218" i="18"/>
  <c r="BG219" i="18"/>
  <c r="BG220" i="18"/>
  <c r="BG221" i="18"/>
  <c r="BG222" i="18"/>
  <c r="BG223" i="18"/>
  <c r="BG224" i="18"/>
  <c r="BG225" i="18"/>
  <c r="BG226" i="18"/>
  <c r="BG227" i="18"/>
  <c r="BG228" i="18"/>
  <c r="BG229" i="18"/>
  <c r="BG230" i="18"/>
  <c r="BG231" i="18"/>
  <c r="BG232" i="18"/>
  <c r="BG233" i="18"/>
  <c r="BG234" i="18"/>
  <c r="BG235" i="18"/>
  <c r="BG236" i="18"/>
  <c r="BG237" i="18"/>
  <c r="BG238" i="18"/>
  <c r="BG239" i="18"/>
  <c r="BG240" i="18"/>
  <c r="BG241" i="18"/>
  <c r="BG242" i="18"/>
  <c r="BG243" i="18"/>
  <c r="BG244" i="18"/>
  <c r="BG245" i="18"/>
  <c r="BG246" i="18"/>
  <c r="BG247" i="18"/>
  <c r="BG248" i="18"/>
  <c r="BG249" i="18"/>
  <c r="BG250" i="18"/>
  <c r="BG251" i="18"/>
  <c r="BG252" i="18"/>
  <c r="BG253" i="18"/>
  <c r="BG254" i="18"/>
  <c r="BG255" i="18"/>
  <c r="BG256" i="18"/>
  <c r="BG257" i="18"/>
  <c r="BG258" i="18"/>
  <c r="BG259" i="18"/>
  <c r="BG260" i="18"/>
  <c r="BG261" i="18"/>
  <c r="BG262" i="18"/>
  <c r="BG263" i="18"/>
  <c r="BG264" i="18"/>
  <c r="BG265" i="18"/>
  <c r="BG266" i="18"/>
  <c r="BG2" i="18"/>
  <c r="BG1" i="18"/>
  <c r="BF3" i="18"/>
  <c r="BF4" i="18"/>
  <c r="BF5" i="18"/>
  <c r="BF6" i="18"/>
  <c r="BF7" i="18"/>
  <c r="BF8" i="18"/>
  <c r="BF9" i="18"/>
  <c r="BF10" i="18"/>
  <c r="BF11" i="18"/>
  <c r="BF12" i="18"/>
  <c r="BF13" i="18"/>
  <c r="BF14" i="18"/>
  <c r="BF15" i="18"/>
  <c r="BF16" i="18"/>
  <c r="BF17" i="18"/>
  <c r="BF18" i="18"/>
  <c r="BF19" i="18"/>
  <c r="BF20" i="18"/>
  <c r="BF21" i="18"/>
  <c r="BF22" i="18"/>
  <c r="BF23" i="18"/>
  <c r="BF24" i="18"/>
  <c r="BF25" i="18"/>
  <c r="BF26" i="18"/>
  <c r="BF27" i="18"/>
  <c r="BF28" i="18"/>
  <c r="BF29" i="18"/>
  <c r="BF30" i="18"/>
  <c r="BF31" i="18"/>
  <c r="BF32" i="18"/>
  <c r="BF33" i="18"/>
  <c r="BF34" i="18"/>
  <c r="BF35" i="18"/>
  <c r="BF36" i="18"/>
  <c r="BF37" i="18"/>
  <c r="BF38" i="18"/>
  <c r="BF39" i="18"/>
  <c r="BF40" i="18"/>
  <c r="BF41" i="18"/>
  <c r="BF42" i="18"/>
  <c r="BF43" i="18"/>
  <c r="BF44" i="18"/>
  <c r="BF45" i="18"/>
  <c r="BF46" i="18"/>
  <c r="BF47" i="18"/>
  <c r="BF48" i="18"/>
  <c r="BF49" i="18"/>
  <c r="BF50" i="18"/>
  <c r="BF51" i="18"/>
  <c r="BF52" i="18"/>
  <c r="BF53" i="18"/>
  <c r="BF54" i="18"/>
  <c r="BF55" i="18"/>
  <c r="BF56" i="18"/>
  <c r="BF57" i="18"/>
  <c r="BF58" i="18"/>
  <c r="BF59" i="18"/>
  <c r="BF60" i="18"/>
  <c r="BF61" i="18"/>
  <c r="BF62" i="18"/>
  <c r="BF63" i="18"/>
  <c r="BF64" i="18"/>
  <c r="BF65" i="18"/>
  <c r="BF66" i="18"/>
  <c r="BF67" i="18"/>
  <c r="BF68" i="18"/>
  <c r="BF69" i="18"/>
  <c r="BF70" i="18"/>
  <c r="BF71" i="18"/>
  <c r="BF72" i="18"/>
  <c r="BF73" i="18"/>
  <c r="BF74" i="18"/>
  <c r="BF75" i="18"/>
  <c r="BF76" i="18"/>
  <c r="BF77" i="18"/>
  <c r="BF78" i="18"/>
  <c r="BF79" i="18"/>
  <c r="BF80" i="18"/>
  <c r="BF81" i="18"/>
  <c r="BF82" i="18"/>
  <c r="BF83" i="18"/>
  <c r="BF84" i="18"/>
  <c r="BF85" i="18"/>
  <c r="BF86" i="18"/>
  <c r="BF87" i="18"/>
  <c r="BF88" i="18"/>
  <c r="BF89" i="18"/>
  <c r="BF90" i="18"/>
  <c r="BF91" i="18"/>
  <c r="BF92" i="18"/>
  <c r="BF93" i="18"/>
  <c r="BF94" i="18"/>
  <c r="BF95" i="18"/>
  <c r="BF96" i="18"/>
  <c r="BF97" i="18"/>
  <c r="BF98" i="18"/>
  <c r="BF99" i="18"/>
  <c r="BF100" i="18"/>
  <c r="BF101" i="18"/>
  <c r="BF102" i="18"/>
  <c r="BF103" i="18"/>
  <c r="BF104" i="18"/>
  <c r="BF105" i="18"/>
  <c r="BF106" i="18"/>
  <c r="BF107" i="18"/>
  <c r="BF108" i="18"/>
  <c r="BF109" i="18"/>
  <c r="BF110" i="18"/>
  <c r="BF111" i="18"/>
  <c r="BF112" i="18"/>
  <c r="BF113" i="18"/>
  <c r="BF114" i="18"/>
  <c r="BF115" i="18"/>
  <c r="BF116" i="18"/>
  <c r="BF117" i="18"/>
  <c r="BF118" i="18"/>
  <c r="BF119" i="18"/>
  <c r="BF120" i="18"/>
  <c r="BF121" i="18"/>
  <c r="BF122" i="18"/>
  <c r="BF123" i="18"/>
  <c r="BF124" i="18"/>
  <c r="BF125" i="18"/>
  <c r="BF126" i="18"/>
  <c r="BF127" i="18"/>
  <c r="BF128" i="18"/>
  <c r="BF129" i="18"/>
  <c r="BF130" i="18"/>
  <c r="BF131" i="18"/>
  <c r="BF132" i="18"/>
  <c r="BF133" i="18"/>
  <c r="BF134" i="18"/>
  <c r="BF135" i="18"/>
  <c r="BF136" i="18"/>
  <c r="BF137" i="18"/>
  <c r="BF138" i="18"/>
  <c r="BF139" i="18"/>
  <c r="BF140" i="18"/>
  <c r="BF141" i="18"/>
  <c r="BF142" i="18"/>
  <c r="BF143" i="18"/>
  <c r="BF144" i="18"/>
  <c r="BF145" i="18"/>
  <c r="BF146" i="18"/>
  <c r="BF147" i="18"/>
  <c r="BF148" i="18"/>
  <c r="BF149" i="18"/>
  <c r="BF150" i="18"/>
  <c r="BF151" i="18"/>
  <c r="BF152" i="18"/>
  <c r="BF153" i="18"/>
  <c r="BF154" i="18"/>
  <c r="BF155" i="18"/>
  <c r="BF156" i="18"/>
  <c r="BF157" i="18"/>
  <c r="BF158" i="18"/>
  <c r="BF159" i="18"/>
  <c r="BF160" i="18"/>
  <c r="BF161" i="18"/>
  <c r="BF162" i="18"/>
  <c r="BF163" i="18"/>
  <c r="BF164" i="18"/>
  <c r="BF165" i="18"/>
  <c r="BF166" i="18"/>
  <c r="BF167" i="18"/>
  <c r="BF168" i="18"/>
  <c r="BF169" i="18"/>
  <c r="BF170" i="18"/>
  <c r="BF171" i="18"/>
  <c r="BF172" i="18"/>
  <c r="BF173" i="18"/>
  <c r="BF174" i="18"/>
  <c r="BF175" i="18"/>
  <c r="BF176" i="18"/>
  <c r="BF177" i="18"/>
  <c r="BF178" i="18"/>
  <c r="BF179" i="18"/>
  <c r="BF180" i="18"/>
  <c r="BF181" i="18"/>
  <c r="BF182" i="18"/>
  <c r="BF183" i="18"/>
  <c r="BF184" i="18"/>
  <c r="BF185" i="18"/>
  <c r="BF186" i="18"/>
  <c r="BF187" i="18"/>
  <c r="BF188" i="18"/>
  <c r="BF189" i="18"/>
  <c r="BF190" i="18"/>
  <c r="BF191" i="18"/>
  <c r="BF192" i="18"/>
  <c r="BF193" i="18"/>
  <c r="BF194" i="18"/>
  <c r="BF195" i="18"/>
  <c r="BF196" i="18"/>
  <c r="BF197" i="18"/>
  <c r="BF198" i="18"/>
  <c r="BF199" i="18"/>
  <c r="BF200" i="18"/>
  <c r="BF201" i="18"/>
  <c r="BF202" i="18"/>
  <c r="BF203" i="18"/>
  <c r="BF204" i="18"/>
  <c r="BF205" i="18"/>
  <c r="BF206" i="18"/>
  <c r="BF207" i="18"/>
  <c r="BF208" i="18"/>
  <c r="BF209" i="18"/>
  <c r="BF210" i="18"/>
  <c r="BF211" i="18"/>
  <c r="BF212" i="18"/>
  <c r="BF213" i="18"/>
  <c r="BF214" i="18"/>
  <c r="BF215" i="18"/>
  <c r="BF216" i="18"/>
  <c r="BF217" i="18"/>
  <c r="BF218" i="18"/>
  <c r="BF219" i="18"/>
  <c r="BF220" i="18"/>
  <c r="BF221" i="18"/>
  <c r="BF222" i="18"/>
  <c r="BF223" i="18"/>
  <c r="BF224" i="18"/>
  <c r="BF225" i="18"/>
  <c r="BF226" i="18"/>
  <c r="BF227" i="18"/>
  <c r="BF228" i="18"/>
  <c r="BF229" i="18"/>
  <c r="BF230" i="18"/>
  <c r="BF231" i="18"/>
  <c r="BF232" i="18"/>
  <c r="BF233" i="18"/>
  <c r="BF234" i="18"/>
  <c r="BF235" i="18"/>
  <c r="BF236" i="18"/>
  <c r="BF237" i="18"/>
  <c r="BF238" i="18"/>
  <c r="BF239" i="18"/>
  <c r="BF240" i="18"/>
  <c r="BF241" i="18"/>
  <c r="BF242" i="18"/>
  <c r="BF243" i="18"/>
  <c r="BF244" i="18"/>
  <c r="BF245" i="18"/>
  <c r="BF246" i="18"/>
  <c r="BF247" i="18"/>
  <c r="BF248" i="18"/>
  <c r="BF249" i="18"/>
  <c r="BF250" i="18"/>
  <c r="BF251" i="18"/>
  <c r="BF252" i="18"/>
  <c r="BF253" i="18"/>
  <c r="BF254" i="18"/>
  <c r="BF255" i="18"/>
  <c r="BF256" i="18"/>
  <c r="BF257" i="18"/>
  <c r="BF258" i="18"/>
  <c r="BF259" i="18"/>
  <c r="BF260" i="18"/>
  <c r="BF261" i="18"/>
  <c r="BF262" i="18"/>
  <c r="BF263" i="18"/>
  <c r="BF264" i="18"/>
  <c r="BF265" i="18"/>
  <c r="BF266" i="18"/>
  <c r="BF2" i="18"/>
  <c r="BF1" i="18"/>
  <c r="BE3" i="18"/>
  <c r="BE4" i="18"/>
  <c r="BE5" i="18"/>
  <c r="BE6" i="18"/>
  <c r="BE7" i="18"/>
  <c r="BE8" i="18"/>
  <c r="BE9" i="18"/>
  <c r="BE10" i="18"/>
  <c r="BE11" i="18"/>
  <c r="BE12" i="18"/>
  <c r="BE13" i="18"/>
  <c r="BE14" i="18"/>
  <c r="BE15" i="18"/>
  <c r="BE16" i="18"/>
  <c r="BE17" i="18"/>
  <c r="BE18" i="18"/>
  <c r="BE19" i="18"/>
  <c r="BE20" i="18"/>
  <c r="BE21" i="18"/>
  <c r="BE22" i="18"/>
  <c r="BE23" i="18"/>
  <c r="BE24" i="18"/>
  <c r="BE25" i="18"/>
  <c r="BE26" i="18"/>
  <c r="BE27" i="18"/>
  <c r="BE28" i="18"/>
  <c r="BE29" i="18"/>
  <c r="BE30" i="18"/>
  <c r="BE31" i="18"/>
  <c r="BE32" i="18"/>
  <c r="BE33" i="18"/>
  <c r="BE34" i="18"/>
  <c r="BE35" i="18"/>
  <c r="BE36" i="18"/>
  <c r="BE37" i="18"/>
  <c r="BE38" i="18"/>
  <c r="BE39" i="18"/>
  <c r="BE40" i="18"/>
  <c r="BE41" i="18"/>
  <c r="BE42" i="18"/>
  <c r="BE43" i="18"/>
  <c r="BE44" i="18"/>
  <c r="BE45" i="18"/>
  <c r="BE46" i="18"/>
  <c r="BE47" i="18"/>
  <c r="BE48" i="18"/>
  <c r="BE49" i="18"/>
  <c r="BE50" i="18"/>
  <c r="BE51" i="18"/>
  <c r="BE52" i="18"/>
  <c r="BE53" i="18"/>
  <c r="BE54" i="18"/>
  <c r="BE55" i="18"/>
  <c r="BE56" i="18"/>
  <c r="BE57" i="18"/>
  <c r="BE58" i="18"/>
  <c r="BE59" i="18"/>
  <c r="BE60" i="18"/>
  <c r="BE61" i="18"/>
  <c r="BE62" i="18"/>
  <c r="BE63" i="18"/>
  <c r="BE64" i="18"/>
  <c r="BE65" i="18"/>
  <c r="BE66" i="18"/>
  <c r="BE67" i="18"/>
  <c r="BE68" i="18"/>
  <c r="BE69" i="18"/>
  <c r="BE70" i="18"/>
  <c r="BE71" i="18"/>
  <c r="BE72" i="18"/>
  <c r="BE73" i="18"/>
  <c r="BE74" i="18"/>
  <c r="BE75" i="18"/>
  <c r="BE76" i="18"/>
  <c r="BE77" i="18"/>
  <c r="BE78" i="18"/>
  <c r="BE79" i="18"/>
  <c r="BE80" i="18"/>
  <c r="BE81" i="18"/>
  <c r="BE82" i="18"/>
  <c r="BE83" i="18"/>
  <c r="BE84" i="18"/>
  <c r="BE85" i="18"/>
  <c r="BE86" i="18"/>
  <c r="BE87" i="18"/>
  <c r="BE88" i="18"/>
  <c r="BE89" i="18"/>
  <c r="BE90" i="18"/>
  <c r="BE91" i="18"/>
  <c r="BE92" i="18"/>
  <c r="BE93" i="18"/>
  <c r="BE94" i="18"/>
  <c r="BE95" i="18"/>
  <c r="BE96" i="18"/>
  <c r="BE97" i="18"/>
  <c r="BE98" i="18"/>
  <c r="BE99" i="18"/>
  <c r="BE100" i="18"/>
  <c r="BE101" i="18"/>
  <c r="BE102" i="18"/>
  <c r="BE103" i="18"/>
  <c r="BE104" i="18"/>
  <c r="BE105" i="18"/>
  <c r="BE106" i="18"/>
  <c r="BE107" i="18"/>
  <c r="BE108" i="18"/>
  <c r="BE109" i="18"/>
  <c r="BE110" i="18"/>
  <c r="BE111" i="18"/>
  <c r="BE112" i="18"/>
  <c r="BE113" i="18"/>
  <c r="BE114" i="18"/>
  <c r="BE115" i="18"/>
  <c r="BE116" i="18"/>
  <c r="BE117" i="18"/>
  <c r="BE118" i="18"/>
  <c r="BE119" i="18"/>
  <c r="BE120" i="18"/>
  <c r="BE121" i="18"/>
  <c r="BE122" i="18"/>
  <c r="BE123" i="18"/>
  <c r="BE124" i="18"/>
  <c r="BE125" i="18"/>
  <c r="BE126" i="18"/>
  <c r="BE127" i="18"/>
  <c r="BE128" i="18"/>
  <c r="BE129" i="18"/>
  <c r="BE130" i="18"/>
  <c r="BE131" i="18"/>
  <c r="BE132" i="18"/>
  <c r="BE133" i="18"/>
  <c r="BE134" i="18"/>
  <c r="BE135" i="18"/>
  <c r="BE136" i="18"/>
  <c r="BE137" i="18"/>
  <c r="BE138" i="18"/>
  <c r="BE139" i="18"/>
  <c r="BE140" i="18"/>
  <c r="BE141" i="18"/>
  <c r="BE142" i="18"/>
  <c r="BE143" i="18"/>
  <c r="BE144" i="18"/>
  <c r="BE145" i="18"/>
  <c r="BE146" i="18"/>
  <c r="BE147" i="18"/>
  <c r="BE148" i="18"/>
  <c r="BE149" i="18"/>
  <c r="BE150" i="18"/>
  <c r="BE151" i="18"/>
  <c r="BE152" i="18"/>
  <c r="BE153" i="18"/>
  <c r="BE154" i="18"/>
  <c r="BE155" i="18"/>
  <c r="BE156" i="18"/>
  <c r="BE157" i="18"/>
  <c r="BE158" i="18"/>
  <c r="BE159" i="18"/>
  <c r="BE160" i="18"/>
  <c r="BE161" i="18"/>
  <c r="BE162" i="18"/>
  <c r="BE163" i="18"/>
  <c r="BE164" i="18"/>
  <c r="BE165" i="18"/>
  <c r="BE166" i="18"/>
  <c r="BE167" i="18"/>
  <c r="BE168" i="18"/>
  <c r="BE169" i="18"/>
  <c r="BE170" i="18"/>
  <c r="BE171" i="18"/>
  <c r="BE172" i="18"/>
  <c r="BE173" i="18"/>
  <c r="BE174" i="18"/>
  <c r="BE175" i="18"/>
  <c r="BE176" i="18"/>
  <c r="BE177" i="18"/>
  <c r="BE178" i="18"/>
  <c r="BE179" i="18"/>
  <c r="BE180" i="18"/>
  <c r="BE181" i="18"/>
  <c r="BE182" i="18"/>
  <c r="BE183" i="18"/>
  <c r="BE184" i="18"/>
  <c r="BE185" i="18"/>
  <c r="BE186" i="18"/>
  <c r="BE187" i="18"/>
  <c r="BE188" i="18"/>
  <c r="BE189" i="18"/>
  <c r="BE190" i="18"/>
  <c r="BE191" i="18"/>
  <c r="BE192" i="18"/>
  <c r="BE193" i="18"/>
  <c r="BE194" i="18"/>
  <c r="BE195" i="18"/>
  <c r="BE196" i="18"/>
  <c r="BE197" i="18"/>
  <c r="BE198" i="18"/>
  <c r="BE199" i="18"/>
  <c r="BE200" i="18"/>
  <c r="BE201" i="18"/>
  <c r="BE202" i="18"/>
  <c r="BE203" i="18"/>
  <c r="BE204" i="18"/>
  <c r="BE205" i="18"/>
  <c r="BE206" i="18"/>
  <c r="BE207" i="18"/>
  <c r="BE208" i="18"/>
  <c r="BE209" i="18"/>
  <c r="BE210" i="18"/>
  <c r="BE211" i="18"/>
  <c r="BE212" i="18"/>
  <c r="BE213" i="18"/>
  <c r="BE214" i="18"/>
  <c r="BE215" i="18"/>
  <c r="BE216" i="18"/>
  <c r="BE217" i="18"/>
  <c r="BE218" i="18"/>
  <c r="BE219" i="18"/>
  <c r="BE220" i="18"/>
  <c r="BE221" i="18"/>
  <c r="BE222" i="18"/>
  <c r="BE223" i="18"/>
  <c r="BE224" i="18"/>
  <c r="BE225" i="18"/>
  <c r="BE226" i="18"/>
  <c r="BE227" i="18"/>
  <c r="BE228" i="18"/>
  <c r="BE229" i="18"/>
  <c r="BE230" i="18"/>
  <c r="BE231" i="18"/>
  <c r="BE232" i="18"/>
  <c r="BE233" i="18"/>
  <c r="BE234" i="18"/>
  <c r="BE235" i="18"/>
  <c r="BE236" i="18"/>
  <c r="BE237" i="18"/>
  <c r="BE238" i="18"/>
  <c r="BE239" i="18"/>
  <c r="BE240" i="18"/>
  <c r="BE241" i="18"/>
  <c r="BE242" i="18"/>
  <c r="BE243" i="18"/>
  <c r="BE244" i="18"/>
  <c r="BE245" i="18"/>
  <c r="BE246" i="18"/>
  <c r="BE247" i="18"/>
  <c r="BE248" i="18"/>
  <c r="BE249" i="18"/>
  <c r="BE250" i="18"/>
  <c r="BE251" i="18"/>
  <c r="BE252" i="18"/>
  <c r="BE253" i="18"/>
  <c r="BE254" i="18"/>
  <c r="BE255" i="18"/>
  <c r="BE256" i="18"/>
  <c r="BE257" i="18"/>
  <c r="BE258" i="18"/>
  <c r="BE259" i="18"/>
  <c r="BE260" i="18"/>
  <c r="BE261" i="18"/>
  <c r="BE262" i="18"/>
  <c r="BE263" i="18"/>
  <c r="BE264" i="18"/>
  <c r="BE265" i="18"/>
  <c r="BE266" i="18"/>
  <c r="BE2" i="18"/>
  <c r="BE1" i="18"/>
  <c r="BD3" i="18"/>
  <c r="BD4" i="18"/>
  <c r="BD5" i="18"/>
  <c r="BD6" i="18"/>
  <c r="BD7" i="18"/>
  <c r="BD8" i="18"/>
  <c r="BD9" i="18"/>
  <c r="BD10" i="18"/>
  <c r="BD11" i="18"/>
  <c r="BD12" i="18"/>
  <c r="BD13" i="18"/>
  <c r="BD14" i="18"/>
  <c r="BD15" i="18"/>
  <c r="BD16" i="18"/>
  <c r="BD17" i="18"/>
  <c r="BD18" i="18"/>
  <c r="BD19" i="18"/>
  <c r="BD20" i="18"/>
  <c r="BD21" i="18"/>
  <c r="BD22" i="18"/>
  <c r="BD23" i="18"/>
  <c r="BD24" i="18"/>
  <c r="BD25" i="18"/>
  <c r="BD26" i="18"/>
  <c r="BD27" i="18"/>
  <c r="BD28" i="18"/>
  <c r="BD29" i="18"/>
  <c r="BD30" i="18"/>
  <c r="BD31" i="18"/>
  <c r="BD32" i="18"/>
  <c r="BD33" i="18"/>
  <c r="BD34" i="18"/>
  <c r="BD35" i="18"/>
  <c r="BD36" i="18"/>
  <c r="BD37" i="18"/>
  <c r="BD38" i="18"/>
  <c r="BD39" i="18"/>
  <c r="BD40" i="18"/>
  <c r="BD41" i="18"/>
  <c r="BD42" i="18"/>
  <c r="BD43" i="18"/>
  <c r="BD44" i="18"/>
  <c r="BD45" i="18"/>
  <c r="BD46" i="18"/>
  <c r="BD47" i="18"/>
  <c r="BD48" i="18"/>
  <c r="BD49" i="18"/>
  <c r="BD50" i="18"/>
  <c r="BD51" i="18"/>
  <c r="BD52" i="18"/>
  <c r="BD53" i="18"/>
  <c r="BD54" i="18"/>
  <c r="BD55" i="18"/>
  <c r="BD56" i="18"/>
  <c r="BD57" i="18"/>
  <c r="BD58" i="18"/>
  <c r="BD59" i="18"/>
  <c r="BD60" i="18"/>
  <c r="BD61" i="18"/>
  <c r="BD62" i="18"/>
  <c r="BD63" i="18"/>
  <c r="BD64" i="18"/>
  <c r="BD65" i="18"/>
  <c r="BD66" i="18"/>
  <c r="BD67" i="18"/>
  <c r="BD68" i="18"/>
  <c r="BD69" i="18"/>
  <c r="BD70" i="18"/>
  <c r="BD71" i="18"/>
  <c r="BD72" i="18"/>
  <c r="BD73" i="18"/>
  <c r="BD74" i="18"/>
  <c r="BD75" i="18"/>
  <c r="BD76" i="18"/>
  <c r="BD77" i="18"/>
  <c r="BD78" i="18"/>
  <c r="BD79" i="18"/>
  <c r="BD80" i="18"/>
  <c r="BD81" i="18"/>
  <c r="BD82" i="18"/>
  <c r="BD83" i="18"/>
  <c r="BD84" i="18"/>
  <c r="BD85" i="18"/>
  <c r="BD86" i="18"/>
  <c r="BD87" i="18"/>
  <c r="BD88" i="18"/>
  <c r="BD89" i="18"/>
  <c r="BD90" i="18"/>
  <c r="BD91" i="18"/>
  <c r="BD92" i="18"/>
  <c r="BD93" i="18"/>
  <c r="BD94" i="18"/>
  <c r="BD95" i="18"/>
  <c r="BD96" i="18"/>
  <c r="BD97" i="18"/>
  <c r="BD98" i="18"/>
  <c r="BD99" i="18"/>
  <c r="BD100" i="18"/>
  <c r="BD101" i="18"/>
  <c r="BD102" i="18"/>
  <c r="BD103" i="18"/>
  <c r="BD104" i="18"/>
  <c r="BD105" i="18"/>
  <c r="BD106" i="18"/>
  <c r="BD107" i="18"/>
  <c r="BD108" i="18"/>
  <c r="BD109" i="18"/>
  <c r="BD110" i="18"/>
  <c r="BD111" i="18"/>
  <c r="BD112" i="18"/>
  <c r="BD113" i="18"/>
  <c r="BD114" i="18"/>
  <c r="BD115" i="18"/>
  <c r="BD116" i="18"/>
  <c r="BD117" i="18"/>
  <c r="BD118" i="18"/>
  <c r="BD119" i="18"/>
  <c r="BD120" i="18"/>
  <c r="BD121" i="18"/>
  <c r="BD122" i="18"/>
  <c r="BD123" i="18"/>
  <c r="BD124" i="18"/>
  <c r="BD125" i="18"/>
  <c r="BD126" i="18"/>
  <c r="BD127" i="18"/>
  <c r="BD128" i="18"/>
  <c r="BD129" i="18"/>
  <c r="BD130" i="18"/>
  <c r="BD131" i="18"/>
  <c r="BD132" i="18"/>
  <c r="BD133" i="18"/>
  <c r="BD134" i="18"/>
  <c r="BD135" i="18"/>
  <c r="BD136" i="18"/>
  <c r="BD137" i="18"/>
  <c r="BD138" i="18"/>
  <c r="BD139" i="18"/>
  <c r="BD140" i="18"/>
  <c r="BD141" i="18"/>
  <c r="BD142" i="18"/>
  <c r="BD143" i="18"/>
  <c r="BD144" i="18"/>
  <c r="BD145" i="18"/>
  <c r="BD146" i="18"/>
  <c r="BD147" i="18"/>
  <c r="BD148" i="18"/>
  <c r="BD149" i="18"/>
  <c r="BD150" i="18"/>
  <c r="BD151" i="18"/>
  <c r="BD152" i="18"/>
  <c r="BD153" i="18"/>
  <c r="BD154" i="18"/>
  <c r="BD155" i="18"/>
  <c r="BD156" i="18"/>
  <c r="BD157" i="18"/>
  <c r="BD158" i="18"/>
  <c r="BD159" i="18"/>
  <c r="BD160" i="18"/>
  <c r="BD161" i="18"/>
  <c r="BD162" i="18"/>
  <c r="BD163" i="18"/>
  <c r="BD164" i="18"/>
  <c r="BD165" i="18"/>
  <c r="BD166" i="18"/>
  <c r="BD167" i="18"/>
  <c r="BD168" i="18"/>
  <c r="BD169" i="18"/>
  <c r="BD170" i="18"/>
  <c r="BD171" i="18"/>
  <c r="BD172" i="18"/>
  <c r="BD173" i="18"/>
  <c r="BD174" i="18"/>
  <c r="BD175" i="18"/>
  <c r="BD176" i="18"/>
  <c r="BD177" i="18"/>
  <c r="BD178" i="18"/>
  <c r="BD179" i="18"/>
  <c r="BD180" i="18"/>
  <c r="BD181" i="18"/>
  <c r="BD182" i="18"/>
  <c r="BD183" i="18"/>
  <c r="BD184" i="18"/>
  <c r="BD185" i="18"/>
  <c r="BD186" i="18"/>
  <c r="BD187" i="18"/>
  <c r="BD188" i="18"/>
  <c r="BD189" i="18"/>
  <c r="BD190" i="18"/>
  <c r="BD191" i="18"/>
  <c r="BD192" i="18"/>
  <c r="BD193" i="18"/>
  <c r="BD194" i="18"/>
  <c r="BD195" i="18"/>
  <c r="BD196" i="18"/>
  <c r="BD197" i="18"/>
  <c r="BD198" i="18"/>
  <c r="BD199" i="18"/>
  <c r="BD200" i="18"/>
  <c r="BD201" i="18"/>
  <c r="BD202" i="18"/>
  <c r="BD203" i="18"/>
  <c r="BD204" i="18"/>
  <c r="BD205" i="18"/>
  <c r="BD206" i="18"/>
  <c r="BD207" i="18"/>
  <c r="BD208" i="18"/>
  <c r="BD209" i="18"/>
  <c r="BD210" i="18"/>
  <c r="BD211" i="18"/>
  <c r="BD212" i="18"/>
  <c r="BD213" i="18"/>
  <c r="BD214" i="18"/>
  <c r="BD215" i="18"/>
  <c r="BD216" i="18"/>
  <c r="BD217" i="18"/>
  <c r="BD218" i="18"/>
  <c r="BD219" i="18"/>
  <c r="BD220" i="18"/>
  <c r="BD221" i="18"/>
  <c r="BD222" i="18"/>
  <c r="BD223" i="18"/>
  <c r="BD224" i="18"/>
  <c r="BD225" i="18"/>
  <c r="BD226" i="18"/>
  <c r="BD227" i="18"/>
  <c r="BD228" i="18"/>
  <c r="BD229" i="18"/>
  <c r="BD230" i="18"/>
  <c r="BD231" i="18"/>
  <c r="BD232" i="18"/>
  <c r="BD233" i="18"/>
  <c r="BD234" i="18"/>
  <c r="BD235" i="18"/>
  <c r="BD236" i="18"/>
  <c r="BD237" i="18"/>
  <c r="BD238" i="18"/>
  <c r="BD239" i="18"/>
  <c r="BD240" i="18"/>
  <c r="BD241" i="18"/>
  <c r="BD242" i="18"/>
  <c r="BD243" i="18"/>
  <c r="BD244" i="18"/>
  <c r="BD245" i="18"/>
  <c r="BD246" i="18"/>
  <c r="BD247" i="18"/>
  <c r="BD248" i="18"/>
  <c r="BD249" i="18"/>
  <c r="BD250" i="18"/>
  <c r="BD251" i="18"/>
  <c r="BD252" i="18"/>
  <c r="BD253" i="18"/>
  <c r="BD254" i="18"/>
  <c r="BD255" i="18"/>
  <c r="BD256" i="18"/>
  <c r="BD257" i="18"/>
  <c r="BD258" i="18"/>
  <c r="BD259" i="18"/>
  <c r="BD260" i="18"/>
  <c r="BD261" i="18"/>
  <c r="BD262" i="18"/>
  <c r="BD263" i="18"/>
  <c r="BD264" i="18"/>
  <c r="BD265" i="18"/>
  <c r="BD266" i="18"/>
  <c r="BD2" i="18"/>
  <c r="BD1" i="18"/>
  <c r="BC3" i="18"/>
  <c r="BC4" i="18"/>
  <c r="BC5" i="18"/>
  <c r="BC6" i="18"/>
  <c r="BC7" i="18"/>
  <c r="BC8" i="18"/>
  <c r="BC9" i="18"/>
  <c r="BC10" i="18"/>
  <c r="BC11" i="18"/>
  <c r="BC12" i="18"/>
  <c r="BC13" i="18"/>
  <c r="BC14" i="18"/>
  <c r="BC15" i="18"/>
  <c r="BC16" i="18"/>
  <c r="BC17" i="18"/>
  <c r="BC18" i="18"/>
  <c r="BC19" i="18"/>
  <c r="BC20" i="18"/>
  <c r="BC21" i="18"/>
  <c r="BC22" i="18"/>
  <c r="BC23" i="18"/>
  <c r="BC24" i="18"/>
  <c r="BC25" i="18"/>
  <c r="BC26" i="18"/>
  <c r="BC27" i="18"/>
  <c r="BC28" i="18"/>
  <c r="BC29" i="18"/>
  <c r="BC30" i="18"/>
  <c r="BC31" i="18"/>
  <c r="BC32" i="18"/>
  <c r="BC33" i="18"/>
  <c r="BC34" i="18"/>
  <c r="BC35" i="18"/>
  <c r="BC36" i="18"/>
  <c r="BC37" i="18"/>
  <c r="BC38" i="18"/>
  <c r="BC39" i="18"/>
  <c r="BC40" i="18"/>
  <c r="BC41" i="18"/>
  <c r="BC42" i="18"/>
  <c r="BC43" i="18"/>
  <c r="BC44" i="18"/>
  <c r="BC45" i="18"/>
  <c r="BC46" i="18"/>
  <c r="BC47" i="18"/>
  <c r="BC48" i="18"/>
  <c r="BC49" i="18"/>
  <c r="BC50" i="18"/>
  <c r="BC51" i="18"/>
  <c r="BC52" i="18"/>
  <c r="BC53" i="18"/>
  <c r="BC54" i="18"/>
  <c r="BC55" i="18"/>
  <c r="BC56" i="18"/>
  <c r="BC57" i="18"/>
  <c r="BC58" i="18"/>
  <c r="BC59" i="18"/>
  <c r="BC60" i="18"/>
  <c r="BC61" i="18"/>
  <c r="BC62" i="18"/>
  <c r="BC63" i="18"/>
  <c r="BC64" i="18"/>
  <c r="BC65" i="18"/>
  <c r="BC66" i="18"/>
  <c r="BC67" i="18"/>
  <c r="BC68" i="18"/>
  <c r="BC69" i="18"/>
  <c r="BC70" i="18"/>
  <c r="BC71" i="18"/>
  <c r="BC72" i="18"/>
  <c r="BC73" i="18"/>
  <c r="BC74" i="18"/>
  <c r="BC75" i="18"/>
  <c r="BC76" i="18"/>
  <c r="BC77" i="18"/>
  <c r="BC78" i="18"/>
  <c r="BC79" i="18"/>
  <c r="BC80" i="18"/>
  <c r="BC81" i="18"/>
  <c r="BC82" i="18"/>
  <c r="BC83" i="18"/>
  <c r="BC84" i="18"/>
  <c r="BC85" i="18"/>
  <c r="BC86" i="18"/>
  <c r="BC87" i="18"/>
  <c r="BC88" i="18"/>
  <c r="BC89" i="18"/>
  <c r="BC90" i="18"/>
  <c r="BC91" i="18"/>
  <c r="BC92" i="18"/>
  <c r="BC93" i="18"/>
  <c r="BC94" i="18"/>
  <c r="BC95" i="18"/>
  <c r="BC96" i="18"/>
  <c r="BC97" i="18"/>
  <c r="BC98" i="18"/>
  <c r="BC99" i="18"/>
  <c r="BC100" i="18"/>
  <c r="BC101" i="18"/>
  <c r="BC102" i="18"/>
  <c r="BC103" i="18"/>
  <c r="BC104" i="18"/>
  <c r="BC105" i="18"/>
  <c r="BC106" i="18"/>
  <c r="BC107" i="18"/>
  <c r="BC108" i="18"/>
  <c r="BC109" i="18"/>
  <c r="BC110" i="18"/>
  <c r="BC111" i="18"/>
  <c r="BC112" i="18"/>
  <c r="BC113" i="18"/>
  <c r="BC114" i="18"/>
  <c r="BC115" i="18"/>
  <c r="BC116" i="18"/>
  <c r="BC117" i="18"/>
  <c r="BC118" i="18"/>
  <c r="BC119" i="18"/>
  <c r="BC120" i="18"/>
  <c r="BC121" i="18"/>
  <c r="BC122" i="18"/>
  <c r="BC123" i="18"/>
  <c r="BC124" i="18"/>
  <c r="BC125" i="18"/>
  <c r="BC126" i="18"/>
  <c r="BC127" i="18"/>
  <c r="BC128" i="18"/>
  <c r="BC129" i="18"/>
  <c r="BC130" i="18"/>
  <c r="BC131" i="18"/>
  <c r="BC132" i="18"/>
  <c r="BC133" i="18"/>
  <c r="BC134" i="18"/>
  <c r="BC135" i="18"/>
  <c r="BC136" i="18"/>
  <c r="BC137" i="18"/>
  <c r="BC138" i="18"/>
  <c r="BC139" i="18"/>
  <c r="BC140" i="18"/>
  <c r="BC141" i="18"/>
  <c r="BC142" i="18"/>
  <c r="BC143" i="18"/>
  <c r="BC144" i="18"/>
  <c r="BC145" i="18"/>
  <c r="BC146" i="18"/>
  <c r="BC147" i="18"/>
  <c r="BC148" i="18"/>
  <c r="BC149" i="18"/>
  <c r="BC150" i="18"/>
  <c r="BC151" i="18"/>
  <c r="BC152" i="18"/>
  <c r="BC153" i="18"/>
  <c r="BC154" i="18"/>
  <c r="BC155" i="18"/>
  <c r="BC156" i="18"/>
  <c r="BC157" i="18"/>
  <c r="BC158" i="18"/>
  <c r="BC159" i="18"/>
  <c r="BC160" i="18"/>
  <c r="BC161" i="18"/>
  <c r="BC162" i="18"/>
  <c r="BC163" i="18"/>
  <c r="BC164" i="18"/>
  <c r="BC165" i="18"/>
  <c r="BC166" i="18"/>
  <c r="BC167" i="18"/>
  <c r="BC168" i="18"/>
  <c r="BC169" i="18"/>
  <c r="BC170" i="18"/>
  <c r="BC171" i="18"/>
  <c r="BC172" i="18"/>
  <c r="BC173" i="18"/>
  <c r="BC174" i="18"/>
  <c r="BC175" i="18"/>
  <c r="BC176" i="18"/>
  <c r="BC177" i="18"/>
  <c r="BC178" i="18"/>
  <c r="BC179" i="18"/>
  <c r="BC180" i="18"/>
  <c r="BC181" i="18"/>
  <c r="BC182" i="18"/>
  <c r="BC183" i="18"/>
  <c r="BC184" i="18"/>
  <c r="BC185" i="18"/>
  <c r="BC186" i="18"/>
  <c r="BC187" i="18"/>
  <c r="BC188" i="18"/>
  <c r="BC189" i="18"/>
  <c r="BC190" i="18"/>
  <c r="BC191" i="18"/>
  <c r="BC192" i="18"/>
  <c r="BC193" i="18"/>
  <c r="BC194" i="18"/>
  <c r="BC195" i="18"/>
  <c r="BC196" i="18"/>
  <c r="BC197" i="18"/>
  <c r="BC198" i="18"/>
  <c r="BC199" i="18"/>
  <c r="BC200" i="18"/>
  <c r="BC201" i="18"/>
  <c r="BC202" i="18"/>
  <c r="BC203" i="18"/>
  <c r="BC204" i="18"/>
  <c r="BC205" i="18"/>
  <c r="BC206" i="18"/>
  <c r="BC207" i="18"/>
  <c r="BC208" i="18"/>
  <c r="BC209" i="18"/>
  <c r="BC210" i="18"/>
  <c r="BC211" i="18"/>
  <c r="BC212" i="18"/>
  <c r="BC213" i="18"/>
  <c r="BC214" i="18"/>
  <c r="BC215" i="18"/>
  <c r="BC216" i="18"/>
  <c r="BC217" i="18"/>
  <c r="BC218" i="18"/>
  <c r="BC219" i="18"/>
  <c r="BC220" i="18"/>
  <c r="BC221" i="18"/>
  <c r="BC222" i="18"/>
  <c r="BC223" i="18"/>
  <c r="BC224" i="18"/>
  <c r="BC225" i="18"/>
  <c r="BC226" i="18"/>
  <c r="BC227" i="18"/>
  <c r="BC228" i="18"/>
  <c r="BC229" i="18"/>
  <c r="BC230" i="18"/>
  <c r="BC231" i="18"/>
  <c r="BC232" i="18"/>
  <c r="BC233" i="18"/>
  <c r="BC234" i="18"/>
  <c r="BC235" i="18"/>
  <c r="BC236" i="18"/>
  <c r="BC237" i="18"/>
  <c r="BC238" i="18"/>
  <c r="BC239" i="18"/>
  <c r="BC240" i="18"/>
  <c r="BC241" i="18"/>
  <c r="BC242" i="18"/>
  <c r="BC243" i="18"/>
  <c r="BC244" i="18"/>
  <c r="BC245" i="18"/>
  <c r="BC246" i="18"/>
  <c r="BC247" i="18"/>
  <c r="BC248" i="18"/>
  <c r="BC249" i="18"/>
  <c r="BC250" i="18"/>
  <c r="BC251" i="18"/>
  <c r="BC252" i="18"/>
  <c r="BC253" i="18"/>
  <c r="BC254" i="18"/>
  <c r="BC255" i="18"/>
  <c r="BC256" i="18"/>
  <c r="BC257" i="18"/>
  <c r="BC258" i="18"/>
  <c r="BC259" i="18"/>
  <c r="BC260" i="18"/>
  <c r="BC261" i="18"/>
  <c r="BC262" i="18"/>
  <c r="BC263" i="18"/>
  <c r="BC264" i="18"/>
  <c r="BC265" i="18"/>
  <c r="BC266" i="18"/>
  <c r="BC2" i="18"/>
  <c r="BC1" i="18"/>
  <c r="BB2" i="18"/>
  <c r="BB3" i="18"/>
  <c r="BB4" i="18"/>
  <c r="BB5" i="18"/>
  <c r="BB6" i="18"/>
  <c r="BB7" i="18"/>
  <c r="BB8" i="18"/>
  <c r="BB9" i="18"/>
  <c r="BB10" i="18"/>
  <c r="BB11" i="18"/>
  <c r="BB12" i="18"/>
  <c r="BB13" i="18"/>
  <c r="BB14" i="18"/>
  <c r="BB15" i="18"/>
  <c r="BB16" i="18"/>
  <c r="BB17" i="18"/>
  <c r="BB18" i="18"/>
  <c r="BB19" i="18"/>
  <c r="BB20" i="18"/>
  <c r="BB21" i="18"/>
  <c r="BB22" i="18"/>
  <c r="BB23" i="18"/>
  <c r="BB24" i="18"/>
  <c r="BB25" i="18"/>
  <c r="BB26" i="18"/>
  <c r="BB27" i="18"/>
  <c r="BB28" i="18"/>
  <c r="BB29" i="18"/>
  <c r="BB30" i="18"/>
  <c r="BB31" i="18"/>
  <c r="BB32" i="18"/>
  <c r="BB33" i="18"/>
  <c r="BB34" i="18"/>
  <c r="BB35" i="18"/>
  <c r="BB36" i="18"/>
  <c r="BB37" i="18"/>
  <c r="BB38" i="18"/>
  <c r="BB39" i="18"/>
  <c r="BB40" i="18"/>
  <c r="BB41" i="18"/>
  <c r="BB42" i="18"/>
  <c r="BB43" i="18"/>
  <c r="BB44" i="18"/>
  <c r="BB45" i="18"/>
  <c r="BB46" i="18"/>
  <c r="BB47" i="18"/>
  <c r="BB48" i="18"/>
  <c r="BB49" i="18"/>
  <c r="BB50" i="18"/>
  <c r="BB51" i="18"/>
  <c r="BB52" i="18"/>
  <c r="BB53" i="18"/>
  <c r="BB54" i="18"/>
  <c r="BB55" i="18"/>
  <c r="BB56" i="18"/>
  <c r="BB57" i="18"/>
  <c r="BB58" i="18"/>
  <c r="BB59" i="18"/>
  <c r="BB60" i="18"/>
  <c r="BB61" i="18"/>
  <c r="BB62" i="18"/>
  <c r="BB63" i="18"/>
  <c r="BB64" i="18"/>
  <c r="BB65" i="18"/>
  <c r="BB66" i="18"/>
  <c r="BB67" i="18"/>
  <c r="BB68" i="18"/>
  <c r="BB69" i="18"/>
  <c r="BB70" i="18"/>
  <c r="BB71" i="18"/>
  <c r="BB72" i="18"/>
  <c r="BB73" i="18"/>
  <c r="BB74" i="18"/>
  <c r="BB75" i="18"/>
  <c r="BB76" i="18"/>
  <c r="BB77" i="18"/>
  <c r="BB78" i="18"/>
  <c r="BB79" i="18"/>
  <c r="BB80" i="18"/>
  <c r="BB81" i="18"/>
  <c r="BB82" i="18"/>
  <c r="BB83" i="18"/>
  <c r="BB84" i="18"/>
  <c r="BB85" i="18"/>
  <c r="BB86" i="18"/>
  <c r="BB87" i="18"/>
  <c r="BB88" i="18"/>
  <c r="BB89" i="18"/>
  <c r="BB90" i="18"/>
  <c r="BB91" i="18"/>
  <c r="BB92" i="18"/>
  <c r="BB93" i="18"/>
  <c r="BB94" i="18"/>
  <c r="BB95" i="18"/>
  <c r="BB96" i="18"/>
  <c r="BB97" i="18"/>
  <c r="BB98" i="18"/>
  <c r="BB99" i="18"/>
  <c r="BB100" i="18"/>
  <c r="BB101" i="18"/>
  <c r="BB102" i="18"/>
  <c r="BB103" i="18"/>
  <c r="BB104" i="18"/>
  <c r="BB105" i="18"/>
  <c r="BB106" i="18"/>
  <c r="BB107" i="18"/>
  <c r="BB108" i="18"/>
  <c r="BB109" i="18"/>
  <c r="BB110" i="18"/>
  <c r="BB111" i="18"/>
  <c r="BB112" i="18"/>
  <c r="BB113" i="18"/>
  <c r="BB114" i="18"/>
  <c r="BB115" i="18"/>
  <c r="BB116" i="18"/>
  <c r="BB117" i="18"/>
  <c r="BB118" i="18"/>
  <c r="BB119" i="18"/>
  <c r="BB120" i="18"/>
  <c r="BB121" i="18"/>
  <c r="BB122" i="18"/>
  <c r="BB123" i="18"/>
  <c r="BB124" i="18"/>
  <c r="BB125" i="18"/>
  <c r="BB126" i="18"/>
  <c r="BB127" i="18"/>
  <c r="BB128" i="18"/>
  <c r="BB129" i="18"/>
  <c r="BB130" i="18"/>
  <c r="BB131" i="18"/>
  <c r="BB132" i="18"/>
  <c r="BB133" i="18"/>
  <c r="BB134" i="18"/>
  <c r="BB135" i="18"/>
  <c r="BB136" i="18"/>
  <c r="BB137" i="18"/>
  <c r="BB138" i="18"/>
  <c r="BB139" i="18"/>
  <c r="BB140" i="18"/>
  <c r="BB141" i="18"/>
  <c r="BB142" i="18"/>
  <c r="BB143" i="18"/>
  <c r="BB144" i="18"/>
  <c r="BB145" i="18"/>
  <c r="BB146" i="18"/>
  <c r="BB147" i="18"/>
  <c r="BB148" i="18"/>
  <c r="BB149" i="18"/>
  <c r="BB150" i="18"/>
  <c r="BB151" i="18"/>
  <c r="BB152" i="18"/>
  <c r="BB153" i="18"/>
  <c r="BB154" i="18"/>
  <c r="BB155" i="18"/>
  <c r="BB156" i="18"/>
  <c r="BB157" i="18"/>
  <c r="BB158" i="18"/>
  <c r="BB159" i="18"/>
  <c r="BB160" i="18"/>
  <c r="BB161" i="18"/>
  <c r="BB162" i="18"/>
  <c r="BB163" i="18"/>
  <c r="BB164" i="18"/>
  <c r="BB165" i="18"/>
  <c r="BB166" i="18"/>
  <c r="BB167" i="18"/>
  <c r="BB168" i="18"/>
  <c r="BB169" i="18"/>
  <c r="BB170" i="18"/>
  <c r="BB171" i="18"/>
  <c r="BB172" i="18"/>
  <c r="BB173" i="18"/>
  <c r="BB174" i="18"/>
  <c r="BB175" i="18"/>
  <c r="BB176" i="18"/>
  <c r="BB177" i="18"/>
  <c r="BB178" i="18"/>
  <c r="BB179" i="18"/>
  <c r="BB180" i="18"/>
  <c r="BB181" i="18"/>
  <c r="BB182" i="18"/>
  <c r="BB183" i="18"/>
  <c r="BB184" i="18"/>
  <c r="BB185" i="18"/>
  <c r="BB186" i="18"/>
  <c r="BB187" i="18"/>
  <c r="BB188" i="18"/>
  <c r="BB189" i="18"/>
  <c r="BB190" i="18"/>
  <c r="BB191" i="18"/>
  <c r="BB192" i="18"/>
  <c r="BB193" i="18"/>
  <c r="BB194" i="18"/>
  <c r="BB195" i="18"/>
  <c r="BB196" i="18"/>
  <c r="BB197" i="18"/>
  <c r="BB198" i="18"/>
  <c r="BB199" i="18"/>
  <c r="BB200" i="18"/>
  <c r="BB201" i="18"/>
  <c r="BB202" i="18"/>
  <c r="BB203" i="18"/>
  <c r="BB204" i="18"/>
  <c r="BB205" i="18"/>
  <c r="BB206" i="18"/>
  <c r="BB207" i="18"/>
  <c r="BB208" i="18"/>
  <c r="BB209" i="18"/>
  <c r="BB210" i="18"/>
  <c r="BB211" i="18"/>
  <c r="BB212" i="18"/>
  <c r="BB213" i="18"/>
  <c r="BB214" i="18"/>
  <c r="BB215" i="18"/>
  <c r="BB216" i="18"/>
  <c r="BB217" i="18"/>
  <c r="BB218" i="18"/>
  <c r="BB219" i="18"/>
  <c r="BB220" i="18"/>
  <c r="BB221" i="18"/>
  <c r="BB222" i="18"/>
  <c r="BB223" i="18"/>
  <c r="BB224" i="18"/>
  <c r="BB225" i="18"/>
  <c r="BB226" i="18"/>
  <c r="BB227" i="18"/>
  <c r="BB228" i="18"/>
  <c r="BB229" i="18"/>
  <c r="BB230" i="18"/>
  <c r="BB231" i="18"/>
  <c r="BB232" i="18"/>
  <c r="BB233" i="18"/>
  <c r="BB234" i="18"/>
  <c r="BB235" i="18"/>
  <c r="BB236" i="18"/>
  <c r="BB237" i="18"/>
  <c r="BB238" i="18"/>
  <c r="BB239" i="18"/>
  <c r="BB240" i="18"/>
  <c r="BB241" i="18"/>
  <c r="BB242" i="18"/>
  <c r="BB243" i="18"/>
  <c r="BB244" i="18"/>
  <c r="BB245" i="18"/>
  <c r="BB246" i="18"/>
  <c r="BB247" i="18"/>
  <c r="BB248" i="18"/>
  <c r="BB249" i="18"/>
  <c r="BB250" i="18"/>
  <c r="BB251" i="18"/>
  <c r="BB252" i="18"/>
  <c r="BB253" i="18"/>
  <c r="BB254" i="18"/>
  <c r="BB255" i="18"/>
  <c r="BB256" i="18"/>
  <c r="BB257" i="18"/>
  <c r="BB258" i="18"/>
  <c r="BB259" i="18"/>
  <c r="BB260" i="18"/>
  <c r="BB261" i="18"/>
  <c r="BB262" i="18"/>
  <c r="BB263" i="18"/>
  <c r="BB264" i="18"/>
  <c r="BB265" i="18"/>
  <c r="BB266" i="18"/>
  <c r="BB1" i="18"/>
  <c r="BA3" i="18"/>
  <c r="BA4" i="18"/>
  <c r="BA5" i="18"/>
  <c r="BA6" i="18"/>
  <c r="BA7" i="18"/>
  <c r="BA8" i="18"/>
  <c r="BA9" i="18"/>
  <c r="BA10" i="18"/>
  <c r="BA11" i="18"/>
  <c r="BA12" i="18"/>
  <c r="BA13" i="18"/>
  <c r="BA14" i="18"/>
  <c r="BA15" i="18"/>
  <c r="BA16" i="18"/>
  <c r="BA17" i="18"/>
  <c r="BA18" i="18"/>
  <c r="BA19" i="18"/>
  <c r="BA20" i="18"/>
  <c r="BA21" i="18"/>
  <c r="BA22" i="18"/>
  <c r="BA23" i="18"/>
  <c r="BA24" i="18"/>
  <c r="BA25" i="18"/>
  <c r="BA26" i="18"/>
  <c r="BA27" i="18"/>
  <c r="BA28" i="18"/>
  <c r="BA29" i="18"/>
  <c r="BA30" i="18"/>
  <c r="BA31" i="18"/>
  <c r="BA32" i="18"/>
  <c r="BA33" i="18"/>
  <c r="BA34" i="18"/>
  <c r="BA35" i="18"/>
  <c r="BA36" i="18"/>
  <c r="BA37" i="18"/>
  <c r="BA38" i="18"/>
  <c r="BA39" i="18"/>
  <c r="BA40" i="18"/>
  <c r="BA41" i="18"/>
  <c r="BA42" i="18"/>
  <c r="BA43" i="18"/>
  <c r="BA44" i="18"/>
  <c r="BA45" i="18"/>
  <c r="BA46" i="18"/>
  <c r="BA47" i="18"/>
  <c r="BA48" i="18"/>
  <c r="BA49" i="18"/>
  <c r="BA50" i="18"/>
  <c r="BA51" i="18"/>
  <c r="BA52" i="18"/>
  <c r="BA53" i="18"/>
  <c r="BA54" i="18"/>
  <c r="BA55" i="18"/>
  <c r="BA56" i="18"/>
  <c r="BA57" i="18"/>
  <c r="BA58" i="18"/>
  <c r="BA59" i="18"/>
  <c r="BA60" i="18"/>
  <c r="BA61" i="18"/>
  <c r="BA62" i="18"/>
  <c r="BA63" i="18"/>
  <c r="BA64" i="18"/>
  <c r="BA65" i="18"/>
  <c r="BA66" i="18"/>
  <c r="BA67" i="18"/>
  <c r="BA68" i="18"/>
  <c r="BA69" i="18"/>
  <c r="BA70" i="18"/>
  <c r="BA71" i="18"/>
  <c r="BA72" i="18"/>
  <c r="BA73" i="18"/>
  <c r="BA74" i="18"/>
  <c r="BA75" i="18"/>
  <c r="BA76" i="18"/>
  <c r="BA77" i="18"/>
  <c r="BA78" i="18"/>
  <c r="BA79" i="18"/>
  <c r="BA80" i="18"/>
  <c r="BA81" i="18"/>
  <c r="BA82" i="18"/>
  <c r="BA83" i="18"/>
  <c r="BA84" i="18"/>
  <c r="BA85" i="18"/>
  <c r="BA86" i="18"/>
  <c r="BA87" i="18"/>
  <c r="BA88" i="18"/>
  <c r="BA89" i="18"/>
  <c r="BA90" i="18"/>
  <c r="BA91" i="18"/>
  <c r="BA92" i="18"/>
  <c r="BA93" i="18"/>
  <c r="BA94" i="18"/>
  <c r="BA95" i="18"/>
  <c r="BA96" i="18"/>
  <c r="BA97" i="18"/>
  <c r="BA98" i="18"/>
  <c r="BA99" i="18"/>
  <c r="BA100" i="18"/>
  <c r="BA101" i="18"/>
  <c r="BA102" i="18"/>
  <c r="BA103" i="18"/>
  <c r="BA104" i="18"/>
  <c r="BA105" i="18"/>
  <c r="BA106" i="18"/>
  <c r="BA107" i="18"/>
  <c r="BA108" i="18"/>
  <c r="BA109" i="18"/>
  <c r="BA110" i="18"/>
  <c r="BA111" i="18"/>
  <c r="BA112" i="18"/>
  <c r="BA113" i="18"/>
  <c r="BA114" i="18"/>
  <c r="BA115" i="18"/>
  <c r="BA116" i="18"/>
  <c r="BA117" i="18"/>
  <c r="BA118" i="18"/>
  <c r="BA119" i="18"/>
  <c r="BA120" i="18"/>
  <c r="BA121" i="18"/>
  <c r="BA122" i="18"/>
  <c r="BA123" i="18"/>
  <c r="BA124" i="18"/>
  <c r="BA125" i="18"/>
  <c r="BA126" i="18"/>
  <c r="BA127" i="18"/>
  <c r="BA128" i="18"/>
  <c r="BA129" i="18"/>
  <c r="BA130" i="18"/>
  <c r="BA131" i="18"/>
  <c r="BA132" i="18"/>
  <c r="BA133" i="18"/>
  <c r="BA134" i="18"/>
  <c r="BA135" i="18"/>
  <c r="BA136" i="18"/>
  <c r="BA137" i="18"/>
  <c r="BA138" i="18"/>
  <c r="BA139" i="18"/>
  <c r="BA140" i="18"/>
  <c r="BA141" i="18"/>
  <c r="BA142" i="18"/>
  <c r="BA143" i="18"/>
  <c r="BA144" i="18"/>
  <c r="BA145" i="18"/>
  <c r="BA146" i="18"/>
  <c r="BA147" i="18"/>
  <c r="BA148" i="18"/>
  <c r="BA149" i="18"/>
  <c r="BA150" i="18"/>
  <c r="BA151" i="18"/>
  <c r="BA152" i="18"/>
  <c r="BA153" i="18"/>
  <c r="BA154" i="18"/>
  <c r="BA155" i="18"/>
  <c r="BA156" i="18"/>
  <c r="BA157" i="18"/>
  <c r="BA158" i="18"/>
  <c r="BA159" i="18"/>
  <c r="BA160" i="18"/>
  <c r="BA161" i="18"/>
  <c r="BA162" i="18"/>
  <c r="BA163" i="18"/>
  <c r="BA164" i="18"/>
  <c r="BA165" i="18"/>
  <c r="BA166" i="18"/>
  <c r="BA167" i="18"/>
  <c r="BA168" i="18"/>
  <c r="BA169" i="18"/>
  <c r="BA170" i="18"/>
  <c r="BA171" i="18"/>
  <c r="BA172" i="18"/>
  <c r="BA173" i="18"/>
  <c r="BA174" i="18"/>
  <c r="BA175" i="18"/>
  <c r="BA176" i="18"/>
  <c r="BA177" i="18"/>
  <c r="BA178" i="18"/>
  <c r="BA179" i="18"/>
  <c r="BA180" i="18"/>
  <c r="BA181" i="18"/>
  <c r="BA182" i="18"/>
  <c r="BA183" i="18"/>
  <c r="BA184" i="18"/>
  <c r="BA185" i="18"/>
  <c r="BA186" i="18"/>
  <c r="BA187" i="18"/>
  <c r="BA188" i="18"/>
  <c r="BA189" i="18"/>
  <c r="BA190" i="18"/>
  <c r="BA191" i="18"/>
  <c r="BA192" i="18"/>
  <c r="BA193" i="18"/>
  <c r="BA194" i="18"/>
  <c r="BA195" i="18"/>
  <c r="BA196" i="18"/>
  <c r="BA197" i="18"/>
  <c r="BA198" i="18"/>
  <c r="BA199" i="18"/>
  <c r="BA200" i="18"/>
  <c r="BA201" i="18"/>
  <c r="BA202" i="18"/>
  <c r="BA203" i="18"/>
  <c r="BA204" i="18"/>
  <c r="BA205" i="18"/>
  <c r="BA206" i="18"/>
  <c r="BA207" i="18"/>
  <c r="BA208" i="18"/>
  <c r="BA209" i="18"/>
  <c r="BA210" i="18"/>
  <c r="BA211" i="18"/>
  <c r="BA212" i="18"/>
  <c r="BA213" i="18"/>
  <c r="BA214" i="18"/>
  <c r="BA215" i="18"/>
  <c r="BA216" i="18"/>
  <c r="BA217" i="18"/>
  <c r="BA218" i="18"/>
  <c r="BA219" i="18"/>
  <c r="BA220" i="18"/>
  <c r="BA221" i="18"/>
  <c r="BA222" i="18"/>
  <c r="BA223" i="18"/>
  <c r="BA224" i="18"/>
  <c r="BA225" i="18"/>
  <c r="BA226" i="18"/>
  <c r="BA227" i="18"/>
  <c r="BA228" i="18"/>
  <c r="BA229" i="18"/>
  <c r="BA230" i="18"/>
  <c r="BA231" i="18"/>
  <c r="BA232" i="18"/>
  <c r="BA233" i="18"/>
  <c r="BA234" i="18"/>
  <c r="BA235" i="18"/>
  <c r="BA236" i="18"/>
  <c r="BA237" i="18"/>
  <c r="BA238" i="18"/>
  <c r="BA239" i="18"/>
  <c r="BA240" i="18"/>
  <c r="BA241" i="18"/>
  <c r="BA242" i="18"/>
  <c r="BA243" i="18"/>
  <c r="BA244" i="18"/>
  <c r="BA245" i="18"/>
  <c r="BA246" i="18"/>
  <c r="BA247" i="18"/>
  <c r="BA248" i="18"/>
  <c r="BA249" i="18"/>
  <c r="BA250" i="18"/>
  <c r="BA251" i="18"/>
  <c r="BA252" i="18"/>
  <c r="BA253" i="18"/>
  <c r="BA254" i="18"/>
  <c r="BA255" i="18"/>
  <c r="BA256" i="18"/>
  <c r="BA257" i="18"/>
  <c r="BA258" i="18"/>
  <c r="BA259" i="18"/>
  <c r="BA260" i="18"/>
  <c r="BA261" i="18"/>
  <c r="BA262" i="18"/>
  <c r="BA263" i="18"/>
  <c r="BA264" i="18"/>
  <c r="BA265" i="18"/>
  <c r="BA266" i="18"/>
  <c r="BA2" i="18"/>
  <c r="BA1" i="18"/>
  <c r="AZ3" i="18"/>
  <c r="AZ4" i="18"/>
  <c r="AZ5" i="18"/>
  <c r="AZ6" i="18"/>
  <c r="AZ7" i="18"/>
  <c r="AZ8" i="18"/>
  <c r="AZ9" i="18"/>
  <c r="AZ10" i="18"/>
  <c r="AZ11" i="18"/>
  <c r="AZ12" i="18"/>
  <c r="AZ13" i="18"/>
  <c r="AZ14" i="18"/>
  <c r="AZ15" i="18"/>
  <c r="AZ16" i="18"/>
  <c r="AZ17" i="18"/>
  <c r="AZ18" i="18"/>
  <c r="AZ19" i="18"/>
  <c r="AZ20" i="18"/>
  <c r="AZ21" i="18"/>
  <c r="AZ22" i="18"/>
  <c r="AZ23" i="18"/>
  <c r="AZ24" i="18"/>
  <c r="AZ25" i="18"/>
  <c r="AZ26" i="18"/>
  <c r="AZ27" i="18"/>
  <c r="AZ28" i="18"/>
  <c r="AZ29" i="18"/>
  <c r="AZ30" i="18"/>
  <c r="AZ31" i="18"/>
  <c r="AZ32" i="18"/>
  <c r="AZ33" i="18"/>
  <c r="AZ34" i="18"/>
  <c r="AZ35" i="18"/>
  <c r="AZ36" i="18"/>
  <c r="AZ37" i="18"/>
  <c r="AZ38" i="18"/>
  <c r="AZ39" i="18"/>
  <c r="AZ40" i="18"/>
  <c r="AZ41" i="18"/>
  <c r="AZ42" i="18"/>
  <c r="AZ43" i="18"/>
  <c r="AZ44" i="18"/>
  <c r="AZ45" i="18"/>
  <c r="AZ46" i="18"/>
  <c r="AZ47" i="18"/>
  <c r="AZ48" i="18"/>
  <c r="AZ49" i="18"/>
  <c r="AZ50" i="18"/>
  <c r="AZ51" i="18"/>
  <c r="AZ52" i="18"/>
  <c r="AZ53" i="18"/>
  <c r="AZ54" i="18"/>
  <c r="AZ55" i="18"/>
  <c r="AZ56" i="18"/>
  <c r="AZ57" i="18"/>
  <c r="AZ58" i="18"/>
  <c r="AZ59" i="18"/>
  <c r="AZ60" i="18"/>
  <c r="AZ61" i="18"/>
  <c r="AZ62" i="18"/>
  <c r="AZ63" i="18"/>
  <c r="AZ64" i="18"/>
  <c r="AZ65" i="18"/>
  <c r="AZ66" i="18"/>
  <c r="AZ67" i="18"/>
  <c r="AZ68" i="18"/>
  <c r="AZ69" i="18"/>
  <c r="AZ70" i="18"/>
  <c r="AZ71" i="18"/>
  <c r="AZ72" i="18"/>
  <c r="AZ73" i="18"/>
  <c r="AZ74" i="18"/>
  <c r="AZ75" i="18"/>
  <c r="AZ76" i="18"/>
  <c r="AZ77" i="18"/>
  <c r="AZ78" i="18"/>
  <c r="AZ79" i="18"/>
  <c r="AZ80" i="18"/>
  <c r="AZ81" i="18"/>
  <c r="AZ82" i="18"/>
  <c r="AZ83" i="18"/>
  <c r="AZ84" i="18"/>
  <c r="AZ85" i="18"/>
  <c r="AZ86" i="18"/>
  <c r="AZ87" i="18"/>
  <c r="AZ88" i="18"/>
  <c r="AZ89" i="18"/>
  <c r="AZ90" i="18"/>
  <c r="AZ91" i="18"/>
  <c r="AZ92" i="18"/>
  <c r="AZ93" i="18"/>
  <c r="AZ94" i="18"/>
  <c r="AZ95" i="18"/>
  <c r="AZ96" i="18"/>
  <c r="AZ97" i="18"/>
  <c r="AZ98" i="18"/>
  <c r="AZ99" i="18"/>
  <c r="AZ100" i="18"/>
  <c r="AZ101" i="18"/>
  <c r="AZ102" i="18"/>
  <c r="AZ103" i="18"/>
  <c r="AZ104" i="18"/>
  <c r="AZ105" i="18"/>
  <c r="AZ106" i="18"/>
  <c r="AZ107" i="18"/>
  <c r="AZ108" i="18"/>
  <c r="AZ109" i="18"/>
  <c r="AZ110" i="18"/>
  <c r="AZ111" i="18"/>
  <c r="AZ112" i="18"/>
  <c r="AZ113" i="18"/>
  <c r="AZ114" i="18"/>
  <c r="AZ115" i="18"/>
  <c r="AZ116" i="18"/>
  <c r="AZ117" i="18"/>
  <c r="AZ118" i="18"/>
  <c r="AZ119" i="18"/>
  <c r="AZ120" i="18"/>
  <c r="AZ121" i="18"/>
  <c r="AZ122" i="18"/>
  <c r="AZ123" i="18"/>
  <c r="AZ124" i="18"/>
  <c r="AZ125" i="18"/>
  <c r="AZ126" i="18"/>
  <c r="AZ127" i="18"/>
  <c r="AZ128" i="18"/>
  <c r="AZ129" i="18"/>
  <c r="AZ130" i="18"/>
  <c r="AZ131" i="18"/>
  <c r="AZ132" i="18"/>
  <c r="AZ133" i="18"/>
  <c r="AZ134" i="18"/>
  <c r="AZ135" i="18"/>
  <c r="AZ136" i="18"/>
  <c r="AZ137" i="18"/>
  <c r="AZ138" i="18"/>
  <c r="AZ139" i="18"/>
  <c r="AZ140" i="18"/>
  <c r="AZ141" i="18"/>
  <c r="AZ142" i="18"/>
  <c r="AZ143" i="18"/>
  <c r="AZ144" i="18"/>
  <c r="AZ145" i="18"/>
  <c r="AZ146" i="18"/>
  <c r="AZ147" i="18"/>
  <c r="AZ148" i="18"/>
  <c r="AZ149" i="18"/>
  <c r="AZ150" i="18"/>
  <c r="AZ151" i="18"/>
  <c r="AZ152" i="18"/>
  <c r="AZ153" i="18"/>
  <c r="AZ154" i="18"/>
  <c r="AZ155" i="18"/>
  <c r="AZ156" i="18"/>
  <c r="AZ157" i="18"/>
  <c r="AZ158" i="18"/>
  <c r="AZ159" i="18"/>
  <c r="AZ160" i="18"/>
  <c r="AZ161" i="18"/>
  <c r="AZ162" i="18"/>
  <c r="AZ163" i="18"/>
  <c r="AZ164" i="18"/>
  <c r="AZ165" i="18"/>
  <c r="AZ166" i="18"/>
  <c r="AZ167" i="18"/>
  <c r="AZ168" i="18"/>
  <c r="AZ169" i="18"/>
  <c r="AZ170" i="18"/>
  <c r="AZ171" i="18"/>
  <c r="AZ172" i="18"/>
  <c r="AZ173" i="18"/>
  <c r="AZ174" i="18"/>
  <c r="AZ175" i="18"/>
  <c r="AZ176" i="18"/>
  <c r="AZ177" i="18"/>
  <c r="AZ178" i="18"/>
  <c r="AZ179" i="18"/>
  <c r="AZ180" i="18"/>
  <c r="AZ181" i="18"/>
  <c r="AZ182" i="18"/>
  <c r="AZ183" i="18"/>
  <c r="AZ184" i="18"/>
  <c r="AZ185" i="18"/>
  <c r="AZ186" i="18"/>
  <c r="AZ187" i="18"/>
  <c r="AZ188" i="18"/>
  <c r="AZ189" i="18"/>
  <c r="AZ190" i="18"/>
  <c r="AZ191" i="18"/>
  <c r="AZ192" i="18"/>
  <c r="AZ193" i="18"/>
  <c r="AZ194" i="18"/>
  <c r="AZ195" i="18"/>
  <c r="AZ196" i="18"/>
  <c r="AZ197" i="18"/>
  <c r="AZ198" i="18"/>
  <c r="AZ199" i="18"/>
  <c r="AZ200" i="18"/>
  <c r="AZ201" i="18"/>
  <c r="AZ202" i="18"/>
  <c r="AZ203" i="18"/>
  <c r="AZ204" i="18"/>
  <c r="AZ205" i="18"/>
  <c r="AZ206" i="18"/>
  <c r="AZ207" i="18"/>
  <c r="AZ208" i="18"/>
  <c r="AZ209" i="18"/>
  <c r="AZ210" i="18"/>
  <c r="AZ211" i="18"/>
  <c r="AZ212" i="18"/>
  <c r="AZ213" i="18"/>
  <c r="AZ214" i="18"/>
  <c r="AZ215" i="18"/>
  <c r="AZ216" i="18"/>
  <c r="AZ217" i="18"/>
  <c r="AZ218" i="18"/>
  <c r="AZ219" i="18"/>
  <c r="AZ220" i="18"/>
  <c r="AZ221" i="18"/>
  <c r="AZ222" i="18"/>
  <c r="AZ223" i="18"/>
  <c r="AZ224" i="18"/>
  <c r="AZ225" i="18"/>
  <c r="AZ226" i="18"/>
  <c r="AZ227" i="18"/>
  <c r="AZ228" i="18"/>
  <c r="AZ229" i="18"/>
  <c r="AZ230" i="18"/>
  <c r="AZ231" i="18"/>
  <c r="AZ232" i="18"/>
  <c r="AZ233" i="18"/>
  <c r="AZ234" i="18"/>
  <c r="AZ235" i="18"/>
  <c r="AZ236" i="18"/>
  <c r="AZ237" i="18"/>
  <c r="AZ238" i="18"/>
  <c r="AZ239" i="18"/>
  <c r="AZ240" i="18"/>
  <c r="AZ241" i="18"/>
  <c r="AZ242" i="18"/>
  <c r="AZ243" i="18"/>
  <c r="AZ244" i="18"/>
  <c r="AZ245" i="18"/>
  <c r="AZ246" i="18"/>
  <c r="AZ247" i="18"/>
  <c r="AZ248" i="18"/>
  <c r="AZ249" i="18"/>
  <c r="AZ250" i="18"/>
  <c r="AZ251" i="18"/>
  <c r="AZ252" i="18"/>
  <c r="AZ253" i="18"/>
  <c r="AZ254" i="18"/>
  <c r="AZ255" i="18"/>
  <c r="AZ256" i="18"/>
  <c r="AZ257" i="18"/>
  <c r="AZ258" i="18"/>
  <c r="AZ259" i="18"/>
  <c r="AZ260" i="18"/>
  <c r="AZ261" i="18"/>
  <c r="AZ262" i="18"/>
  <c r="AZ263" i="18"/>
  <c r="AZ264" i="18"/>
  <c r="AZ265" i="18"/>
  <c r="AZ266" i="18"/>
  <c r="AZ2" i="18"/>
  <c r="AZ1" i="18"/>
  <c r="AY3" i="18"/>
  <c r="AY4" i="18"/>
  <c r="AY5" i="18"/>
  <c r="AY6" i="18"/>
  <c r="AY7" i="18"/>
  <c r="AY8" i="18"/>
  <c r="AY9" i="18"/>
  <c r="AY10" i="18"/>
  <c r="AY11" i="18"/>
  <c r="AY12" i="18"/>
  <c r="AY13" i="18"/>
  <c r="AY14" i="18"/>
  <c r="AY15" i="18"/>
  <c r="AY16" i="18"/>
  <c r="AY17" i="18"/>
  <c r="AY18" i="18"/>
  <c r="AY19" i="18"/>
  <c r="AY20" i="18"/>
  <c r="AY21" i="18"/>
  <c r="AY22" i="18"/>
  <c r="AY23" i="18"/>
  <c r="AY24" i="18"/>
  <c r="AY25" i="18"/>
  <c r="AY26" i="18"/>
  <c r="AY27" i="18"/>
  <c r="AY28" i="18"/>
  <c r="AY29" i="18"/>
  <c r="AY30" i="18"/>
  <c r="AY31" i="18"/>
  <c r="AY32" i="18"/>
  <c r="AY33" i="18"/>
  <c r="AY34" i="18"/>
  <c r="AY35" i="18"/>
  <c r="AY36" i="18"/>
  <c r="AY37" i="18"/>
  <c r="AY38" i="18"/>
  <c r="AY39" i="18"/>
  <c r="AY40" i="18"/>
  <c r="AY41" i="18"/>
  <c r="AY42" i="18"/>
  <c r="AY43" i="18"/>
  <c r="AY44" i="18"/>
  <c r="AY45" i="18"/>
  <c r="AY46" i="18"/>
  <c r="AY47" i="18"/>
  <c r="AY48" i="18"/>
  <c r="AY49" i="18"/>
  <c r="AY50" i="18"/>
  <c r="AY51" i="18"/>
  <c r="AY52" i="18"/>
  <c r="AY53" i="18"/>
  <c r="AY54" i="18"/>
  <c r="AY55" i="18"/>
  <c r="AY56" i="18"/>
  <c r="AY57" i="18"/>
  <c r="AY58" i="18"/>
  <c r="AY59" i="18"/>
  <c r="AY60" i="18"/>
  <c r="AY61" i="18"/>
  <c r="AY62" i="18"/>
  <c r="AY63" i="18"/>
  <c r="AY64" i="18"/>
  <c r="AY65" i="18"/>
  <c r="AY66" i="18"/>
  <c r="AY67" i="18"/>
  <c r="AY68" i="18"/>
  <c r="AY69" i="18"/>
  <c r="AY70" i="18"/>
  <c r="AY71" i="18"/>
  <c r="AY72" i="18"/>
  <c r="AY73" i="18"/>
  <c r="AY74" i="18"/>
  <c r="AY75" i="18"/>
  <c r="AY76" i="18"/>
  <c r="AY77" i="18"/>
  <c r="AY78" i="18"/>
  <c r="AY79" i="18"/>
  <c r="AY80" i="18"/>
  <c r="AY81" i="18"/>
  <c r="AY82" i="18"/>
  <c r="AY83" i="18"/>
  <c r="AY84" i="18"/>
  <c r="AY85" i="18"/>
  <c r="AY86" i="18"/>
  <c r="AY87" i="18"/>
  <c r="AY88" i="18"/>
  <c r="AY89" i="18"/>
  <c r="AY90" i="18"/>
  <c r="AY91" i="18"/>
  <c r="AY92" i="18"/>
  <c r="AY93" i="18"/>
  <c r="AY94" i="18"/>
  <c r="AY95" i="18"/>
  <c r="AY96" i="18"/>
  <c r="AY97" i="18"/>
  <c r="AY98" i="18"/>
  <c r="AY99" i="18"/>
  <c r="AY100" i="18"/>
  <c r="AY101" i="18"/>
  <c r="AY102" i="18"/>
  <c r="AY103" i="18"/>
  <c r="AY104" i="18"/>
  <c r="AY105" i="18"/>
  <c r="AY106" i="18"/>
  <c r="AY107" i="18"/>
  <c r="AY108" i="18"/>
  <c r="AY109" i="18"/>
  <c r="AY110" i="18"/>
  <c r="AY111" i="18"/>
  <c r="AY112" i="18"/>
  <c r="AY113" i="18"/>
  <c r="AY114" i="18"/>
  <c r="AY115" i="18"/>
  <c r="AY116" i="18"/>
  <c r="AY117" i="18"/>
  <c r="AY118" i="18"/>
  <c r="AY119" i="18"/>
  <c r="AY120" i="18"/>
  <c r="AY121" i="18"/>
  <c r="AY122" i="18"/>
  <c r="AY123" i="18"/>
  <c r="AY124" i="18"/>
  <c r="AY125" i="18"/>
  <c r="AY126" i="18"/>
  <c r="AY127" i="18"/>
  <c r="AY128" i="18"/>
  <c r="AY129" i="18"/>
  <c r="AY130" i="18"/>
  <c r="AY131" i="18"/>
  <c r="AY132" i="18"/>
  <c r="AY133" i="18"/>
  <c r="AY134" i="18"/>
  <c r="AY135" i="18"/>
  <c r="AY136" i="18"/>
  <c r="AY137" i="18"/>
  <c r="AY138" i="18"/>
  <c r="AY139" i="18"/>
  <c r="AY140" i="18"/>
  <c r="AY141" i="18"/>
  <c r="AY142" i="18"/>
  <c r="AY143" i="18"/>
  <c r="AY144" i="18"/>
  <c r="AY145" i="18"/>
  <c r="AY146" i="18"/>
  <c r="AY147" i="18"/>
  <c r="AY148" i="18"/>
  <c r="AY149" i="18"/>
  <c r="AY150" i="18"/>
  <c r="AY151" i="18"/>
  <c r="AY152" i="18"/>
  <c r="AY153" i="18"/>
  <c r="AY154" i="18"/>
  <c r="AY155" i="18"/>
  <c r="AY156" i="18"/>
  <c r="AY157" i="18"/>
  <c r="AY158" i="18"/>
  <c r="AY159" i="18"/>
  <c r="AY160" i="18"/>
  <c r="AY161" i="18"/>
  <c r="AY162" i="18"/>
  <c r="AY163" i="18"/>
  <c r="AY164" i="18"/>
  <c r="AY165" i="18"/>
  <c r="AY166" i="18"/>
  <c r="AY167" i="18"/>
  <c r="AY168" i="18"/>
  <c r="AY169" i="18"/>
  <c r="AY170" i="18"/>
  <c r="AY171" i="18"/>
  <c r="AY172" i="18"/>
  <c r="AY173" i="18"/>
  <c r="AY174" i="18"/>
  <c r="AY175" i="18"/>
  <c r="AY176" i="18"/>
  <c r="AY177" i="18"/>
  <c r="AY178" i="18"/>
  <c r="AY179" i="18"/>
  <c r="AY180" i="18"/>
  <c r="AY181" i="18"/>
  <c r="AY182" i="18"/>
  <c r="AY183" i="18"/>
  <c r="AY184" i="18"/>
  <c r="AY185" i="18"/>
  <c r="AY186" i="18"/>
  <c r="AY187" i="18"/>
  <c r="AY188" i="18"/>
  <c r="AY189" i="18"/>
  <c r="AY190" i="18"/>
  <c r="AY191" i="18"/>
  <c r="AY192" i="18"/>
  <c r="AY193" i="18"/>
  <c r="AY194" i="18"/>
  <c r="AY195" i="18"/>
  <c r="AY196" i="18"/>
  <c r="AY197" i="18"/>
  <c r="AY198" i="18"/>
  <c r="AY199" i="18"/>
  <c r="AY200" i="18"/>
  <c r="AY201" i="18"/>
  <c r="AY202" i="18"/>
  <c r="AY203" i="18"/>
  <c r="AY204" i="18"/>
  <c r="AY205" i="18"/>
  <c r="AY206" i="18"/>
  <c r="AY207" i="18"/>
  <c r="AY208" i="18"/>
  <c r="AY209" i="18"/>
  <c r="AY210" i="18"/>
  <c r="AY211" i="18"/>
  <c r="AY212" i="18"/>
  <c r="AY213" i="18"/>
  <c r="AY214" i="18"/>
  <c r="AY215" i="18"/>
  <c r="AY216" i="18"/>
  <c r="AY217" i="18"/>
  <c r="AY218" i="18"/>
  <c r="AY219" i="18"/>
  <c r="AY220" i="18"/>
  <c r="AY221" i="18"/>
  <c r="AY222" i="18"/>
  <c r="AY223" i="18"/>
  <c r="AY224" i="18"/>
  <c r="AY225" i="18"/>
  <c r="AY226" i="18"/>
  <c r="AY227" i="18"/>
  <c r="AY228" i="18"/>
  <c r="AY229" i="18"/>
  <c r="AY230" i="18"/>
  <c r="AY231" i="18"/>
  <c r="AY232" i="18"/>
  <c r="AY233" i="18"/>
  <c r="AY234" i="18"/>
  <c r="AY235" i="18"/>
  <c r="AY236" i="18"/>
  <c r="AY237" i="18"/>
  <c r="AY238" i="18"/>
  <c r="AY239" i="18"/>
  <c r="AY240" i="18"/>
  <c r="AY241" i="18"/>
  <c r="AY242" i="18"/>
  <c r="AY243" i="18"/>
  <c r="AY244" i="18"/>
  <c r="AY245" i="18"/>
  <c r="AY246" i="18"/>
  <c r="AY247" i="18"/>
  <c r="AY248" i="18"/>
  <c r="AY249" i="18"/>
  <c r="AY250" i="18"/>
  <c r="AY251" i="18"/>
  <c r="AY252" i="18"/>
  <c r="AY253" i="18"/>
  <c r="AY254" i="18"/>
  <c r="AY255" i="18"/>
  <c r="AY256" i="18"/>
  <c r="AY257" i="18"/>
  <c r="AY258" i="18"/>
  <c r="AY259" i="18"/>
  <c r="AY260" i="18"/>
  <c r="AY261" i="18"/>
  <c r="AY262" i="18"/>
  <c r="AY263" i="18"/>
  <c r="AY264" i="18"/>
  <c r="AY265" i="18"/>
  <c r="AY266" i="18"/>
  <c r="AY2" i="18"/>
  <c r="AY1" i="18"/>
  <c r="AV3" i="18"/>
  <c r="AV4" i="18"/>
  <c r="AV5" i="18"/>
  <c r="AV6" i="18"/>
  <c r="AV7" i="18"/>
  <c r="AV8" i="18"/>
  <c r="AV9" i="18"/>
  <c r="AV10" i="18"/>
  <c r="AV11" i="18"/>
  <c r="AV12" i="18"/>
  <c r="AV13" i="18"/>
  <c r="AV14" i="18"/>
  <c r="AV15" i="18"/>
  <c r="AV16" i="18"/>
  <c r="AV17" i="18"/>
  <c r="AV18" i="18"/>
  <c r="AV19" i="18"/>
  <c r="AV20" i="18"/>
  <c r="AV21" i="18"/>
  <c r="AV22" i="18"/>
  <c r="AV23" i="18"/>
  <c r="AV24" i="18"/>
  <c r="AV25" i="18"/>
  <c r="AV26" i="18"/>
  <c r="AV27" i="18"/>
  <c r="AV28" i="18"/>
  <c r="AV29" i="18"/>
  <c r="AV30" i="18"/>
  <c r="AV31" i="18"/>
  <c r="AV32" i="18"/>
  <c r="AV33" i="18"/>
  <c r="AV34" i="18"/>
  <c r="AV35" i="18"/>
  <c r="AV36" i="18"/>
  <c r="AV37" i="18"/>
  <c r="AV38" i="18"/>
  <c r="AV39" i="18"/>
  <c r="AV40" i="18"/>
  <c r="AV41" i="18"/>
  <c r="AV42" i="18"/>
  <c r="AV43" i="18"/>
  <c r="AV44" i="18"/>
  <c r="AV45" i="18"/>
  <c r="AV46" i="18"/>
  <c r="AV47" i="18"/>
  <c r="AV48" i="18"/>
  <c r="AV49" i="18"/>
  <c r="AV50" i="18"/>
  <c r="AV51" i="18"/>
  <c r="AV52" i="18"/>
  <c r="AV53" i="18"/>
  <c r="AV54" i="18"/>
  <c r="AV55" i="18"/>
  <c r="AV56" i="18"/>
  <c r="AV57" i="18"/>
  <c r="AV58" i="18"/>
  <c r="AV59" i="18"/>
  <c r="AV60" i="18"/>
  <c r="AV61" i="18"/>
  <c r="AV62" i="18"/>
  <c r="AV63" i="18"/>
  <c r="AV64" i="18"/>
  <c r="AV65" i="18"/>
  <c r="AV66" i="18"/>
  <c r="AV67" i="18"/>
  <c r="AV68" i="18"/>
  <c r="AV69" i="18"/>
  <c r="AV70" i="18"/>
  <c r="AV71" i="18"/>
  <c r="AV72" i="18"/>
  <c r="AV73" i="18"/>
  <c r="AV74" i="18"/>
  <c r="AV75" i="18"/>
  <c r="AV76" i="18"/>
  <c r="AV77" i="18"/>
  <c r="AV78" i="18"/>
  <c r="AV79" i="18"/>
  <c r="AV80" i="18"/>
  <c r="AV81" i="18"/>
  <c r="AV82" i="18"/>
  <c r="AV83" i="18"/>
  <c r="AV84" i="18"/>
  <c r="AV85" i="18"/>
  <c r="AV86" i="18"/>
  <c r="AV87" i="18"/>
  <c r="AV88" i="18"/>
  <c r="AV89" i="18"/>
  <c r="AV90" i="18"/>
  <c r="AV91" i="18"/>
  <c r="AV92" i="18"/>
  <c r="AV93" i="18"/>
  <c r="AV94" i="18"/>
  <c r="AV95" i="18"/>
  <c r="AV96" i="18"/>
  <c r="AV97" i="18"/>
  <c r="AV98" i="18"/>
  <c r="AV99" i="18"/>
  <c r="AV100" i="18"/>
  <c r="AV101" i="18"/>
  <c r="AV102" i="18"/>
  <c r="AV103" i="18"/>
  <c r="AV104" i="18"/>
  <c r="AV105" i="18"/>
  <c r="AV106" i="18"/>
  <c r="AV107" i="18"/>
  <c r="AV108" i="18"/>
  <c r="AV109" i="18"/>
  <c r="AV110" i="18"/>
  <c r="AV111" i="18"/>
  <c r="AV112" i="18"/>
  <c r="AV113" i="18"/>
  <c r="AV114" i="18"/>
  <c r="AV115" i="18"/>
  <c r="AV116" i="18"/>
  <c r="AV117" i="18"/>
  <c r="AV118" i="18"/>
  <c r="AV119" i="18"/>
  <c r="AV120" i="18"/>
  <c r="AV121" i="18"/>
  <c r="AV122" i="18"/>
  <c r="AV123" i="18"/>
  <c r="AV124" i="18"/>
  <c r="AV125" i="18"/>
  <c r="AV126" i="18"/>
  <c r="AV127" i="18"/>
  <c r="AV128" i="18"/>
  <c r="AV129" i="18"/>
  <c r="AV130" i="18"/>
  <c r="AV131" i="18"/>
  <c r="AV132" i="18"/>
  <c r="AV133" i="18"/>
  <c r="AV134" i="18"/>
  <c r="AV135" i="18"/>
  <c r="AV136" i="18"/>
  <c r="AV137" i="18"/>
  <c r="AV138" i="18"/>
  <c r="AV139" i="18"/>
  <c r="AV140" i="18"/>
  <c r="AV141" i="18"/>
  <c r="AV142" i="18"/>
  <c r="AV143" i="18"/>
  <c r="AV144" i="18"/>
  <c r="AV145" i="18"/>
  <c r="AV146" i="18"/>
  <c r="AV147" i="18"/>
  <c r="AV148" i="18"/>
  <c r="AV149" i="18"/>
  <c r="AV150" i="18"/>
  <c r="AV151" i="18"/>
  <c r="AV152" i="18"/>
  <c r="AV153" i="18"/>
  <c r="AV154" i="18"/>
  <c r="AV155" i="18"/>
  <c r="AV156" i="18"/>
  <c r="AV157" i="18"/>
  <c r="AV158" i="18"/>
  <c r="AV159" i="18"/>
  <c r="AV160" i="18"/>
  <c r="AV161" i="18"/>
  <c r="AV162" i="18"/>
  <c r="AV163" i="18"/>
  <c r="AV164" i="18"/>
  <c r="AV165" i="18"/>
  <c r="AV166" i="18"/>
  <c r="AV167" i="18"/>
  <c r="AV168" i="18"/>
  <c r="AV169" i="18"/>
  <c r="AV170" i="18"/>
  <c r="AV171" i="18"/>
  <c r="AV172" i="18"/>
  <c r="AV173" i="18"/>
  <c r="AV174" i="18"/>
  <c r="AV175" i="18"/>
  <c r="AV176" i="18"/>
  <c r="AV177" i="18"/>
  <c r="AV178" i="18"/>
  <c r="AV179" i="18"/>
  <c r="AV180" i="18"/>
  <c r="AV181" i="18"/>
  <c r="AV182" i="18"/>
  <c r="AV183" i="18"/>
  <c r="AV184" i="18"/>
  <c r="AV185" i="18"/>
  <c r="AV186" i="18"/>
  <c r="AV187" i="18"/>
  <c r="AV188" i="18"/>
  <c r="AV189" i="18"/>
  <c r="AV190" i="18"/>
  <c r="AV191" i="18"/>
  <c r="AV192" i="18"/>
  <c r="AV193" i="18"/>
  <c r="AV194" i="18"/>
  <c r="AV195" i="18"/>
  <c r="AV196" i="18"/>
  <c r="AV197" i="18"/>
  <c r="AV198" i="18"/>
  <c r="AV199" i="18"/>
  <c r="AV200" i="18"/>
  <c r="AV201" i="18"/>
  <c r="AV202" i="18"/>
  <c r="AV203" i="18"/>
  <c r="AV204" i="18"/>
  <c r="AV205" i="18"/>
  <c r="AV206" i="18"/>
  <c r="AV207" i="18"/>
  <c r="AV208" i="18"/>
  <c r="AV209" i="18"/>
  <c r="AV210" i="18"/>
  <c r="AV211" i="18"/>
  <c r="AV212" i="18"/>
  <c r="AV213" i="18"/>
  <c r="AV214" i="18"/>
  <c r="AV215" i="18"/>
  <c r="AV216" i="18"/>
  <c r="AV217" i="18"/>
  <c r="AV218" i="18"/>
  <c r="AV219" i="18"/>
  <c r="AV220" i="18"/>
  <c r="AV221" i="18"/>
  <c r="AV222" i="18"/>
  <c r="AV223" i="18"/>
  <c r="AV224" i="18"/>
  <c r="AV225" i="18"/>
  <c r="AV226" i="18"/>
  <c r="AV227" i="18"/>
  <c r="AV228" i="18"/>
  <c r="AV229" i="18"/>
  <c r="AV230" i="18"/>
  <c r="AV231" i="18"/>
  <c r="AV232" i="18"/>
  <c r="AV233" i="18"/>
  <c r="AV234" i="18"/>
  <c r="AV235" i="18"/>
  <c r="AV236" i="18"/>
  <c r="AV237" i="18"/>
  <c r="AV238" i="18"/>
  <c r="AV239" i="18"/>
  <c r="AV240" i="18"/>
  <c r="AV241" i="18"/>
  <c r="AV242" i="18"/>
  <c r="AV243" i="18"/>
  <c r="AV244" i="18"/>
  <c r="AV245" i="18"/>
  <c r="AV246" i="18"/>
  <c r="AV247" i="18"/>
  <c r="AV248" i="18"/>
  <c r="AV249" i="18"/>
  <c r="AV250" i="18"/>
  <c r="AV251" i="18"/>
  <c r="AV252" i="18"/>
  <c r="AV253" i="18"/>
  <c r="AV254" i="18"/>
  <c r="AV255" i="18"/>
  <c r="AV256" i="18"/>
  <c r="AV257" i="18"/>
  <c r="AV258" i="18"/>
  <c r="AV259" i="18"/>
  <c r="AV260" i="18"/>
  <c r="AV261" i="18"/>
  <c r="AV262" i="18"/>
  <c r="AV263" i="18"/>
  <c r="AV264" i="18"/>
  <c r="AV265" i="18"/>
  <c r="AV266" i="18"/>
  <c r="AV2" i="18"/>
  <c r="AV1" i="18"/>
  <c r="AU3" i="18"/>
  <c r="AU4" i="18"/>
  <c r="AU5" i="18"/>
  <c r="AU6" i="18"/>
  <c r="AU7" i="18"/>
  <c r="AU8" i="18"/>
  <c r="AU9" i="18"/>
  <c r="AU10" i="18"/>
  <c r="AU11" i="18"/>
  <c r="AU12" i="18"/>
  <c r="AU13" i="18"/>
  <c r="AU14" i="18"/>
  <c r="AU15" i="18"/>
  <c r="AU16" i="18"/>
  <c r="AU17" i="18"/>
  <c r="AU18" i="18"/>
  <c r="AU19" i="18"/>
  <c r="AU20" i="18"/>
  <c r="AU21" i="18"/>
  <c r="AU22" i="18"/>
  <c r="AU23" i="18"/>
  <c r="AU24" i="18"/>
  <c r="AU25" i="18"/>
  <c r="AU26" i="18"/>
  <c r="AU27" i="18"/>
  <c r="AU28" i="18"/>
  <c r="AU29" i="18"/>
  <c r="AU30" i="18"/>
  <c r="AU31" i="18"/>
  <c r="AU32" i="18"/>
  <c r="AU33" i="18"/>
  <c r="AU34" i="18"/>
  <c r="AU35" i="18"/>
  <c r="AU36" i="18"/>
  <c r="AU37" i="18"/>
  <c r="AU38" i="18"/>
  <c r="AU39" i="18"/>
  <c r="AU40" i="18"/>
  <c r="AU41" i="18"/>
  <c r="AU42" i="18"/>
  <c r="AU43" i="18"/>
  <c r="AU44" i="18"/>
  <c r="AU45" i="18"/>
  <c r="AU46" i="18"/>
  <c r="AU47" i="18"/>
  <c r="AU48" i="18"/>
  <c r="AU49" i="18"/>
  <c r="AU50" i="18"/>
  <c r="AU51" i="18"/>
  <c r="AU52" i="18"/>
  <c r="AU53" i="18"/>
  <c r="AU54" i="18"/>
  <c r="AU55" i="18"/>
  <c r="AU56" i="18"/>
  <c r="AU57" i="18"/>
  <c r="AU58" i="18"/>
  <c r="AU59" i="18"/>
  <c r="AU60" i="18"/>
  <c r="AU61" i="18"/>
  <c r="AU62" i="18"/>
  <c r="AU63" i="18"/>
  <c r="AU64" i="18"/>
  <c r="AU65" i="18"/>
  <c r="AU66" i="18"/>
  <c r="AU67" i="18"/>
  <c r="AU68" i="18"/>
  <c r="AU69" i="18"/>
  <c r="AU70" i="18"/>
  <c r="AU71" i="18"/>
  <c r="AU72" i="18"/>
  <c r="AU73" i="18"/>
  <c r="AU74" i="18"/>
  <c r="AU75" i="18"/>
  <c r="AU76" i="18"/>
  <c r="AU77" i="18"/>
  <c r="AU78" i="18"/>
  <c r="AU79" i="18"/>
  <c r="AU80" i="18"/>
  <c r="AU81" i="18"/>
  <c r="AU82" i="18"/>
  <c r="AU83" i="18"/>
  <c r="AU84" i="18"/>
  <c r="AU85" i="18"/>
  <c r="AU86" i="18"/>
  <c r="AU87" i="18"/>
  <c r="AU88" i="18"/>
  <c r="AU89" i="18"/>
  <c r="AU90" i="18"/>
  <c r="AU91" i="18"/>
  <c r="AU92" i="18"/>
  <c r="AU93" i="18"/>
  <c r="AU94" i="18"/>
  <c r="AU95" i="18"/>
  <c r="AU96" i="18"/>
  <c r="AU97" i="18"/>
  <c r="AU98" i="18"/>
  <c r="AU99" i="18"/>
  <c r="AU100" i="18"/>
  <c r="AU101" i="18"/>
  <c r="AU102" i="18"/>
  <c r="AU103" i="18"/>
  <c r="AU104" i="18"/>
  <c r="AU105" i="18"/>
  <c r="AU106" i="18"/>
  <c r="AU107" i="18"/>
  <c r="AU108" i="18"/>
  <c r="AU109" i="18"/>
  <c r="AU110" i="18"/>
  <c r="AU111" i="18"/>
  <c r="AU112" i="18"/>
  <c r="AU113" i="18"/>
  <c r="AU114" i="18"/>
  <c r="AU115" i="18"/>
  <c r="AU116" i="18"/>
  <c r="AU117" i="18"/>
  <c r="AU118" i="18"/>
  <c r="AU119" i="18"/>
  <c r="AU120" i="18"/>
  <c r="AU121" i="18"/>
  <c r="AU122" i="18"/>
  <c r="AU123" i="18"/>
  <c r="AU124" i="18"/>
  <c r="AU125" i="18"/>
  <c r="AU126" i="18"/>
  <c r="AU127" i="18"/>
  <c r="AU128" i="18"/>
  <c r="AU129" i="18"/>
  <c r="AU130" i="18"/>
  <c r="AU131" i="18"/>
  <c r="AU132" i="18"/>
  <c r="AU133" i="18"/>
  <c r="AU134" i="18"/>
  <c r="AU135" i="18"/>
  <c r="AU136" i="18"/>
  <c r="AU137" i="18"/>
  <c r="AU138" i="18"/>
  <c r="AU139" i="18"/>
  <c r="AU140" i="18"/>
  <c r="AU141" i="18"/>
  <c r="AU142" i="18"/>
  <c r="AU143" i="18"/>
  <c r="AU144" i="18"/>
  <c r="AU145" i="18"/>
  <c r="AU146" i="18"/>
  <c r="AU147" i="18"/>
  <c r="AU148" i="18"/>
  <c r="AU149" i="18"/>
  <c r="AU150" i="18"/>
  <c r="AU151" i="18"/>
  <c r="AU152" i="18"/>
  <c r="AU153" i="18"/>
  <c r="AU154" i="18"/>
  <c r="AU155" i="18"/>
  <c r="AU156" i="18"/>
  <c r="AU157" i="18"/>
  <c r="AU158" i="18"/>
  <c r="AU159" i="18"/>
  <c r="AU160" i="18"/>
  <c r="AU161" i="18"/>
  <c r="AU162" i="18"/>
  <c r="AU163" i="18"/>
  <c r="AU164" i="18"/>
  <c r="AU165" i="18"/>
  <c r="AU166" i="18"/>
  <c r="AU167" i="18"/>
  <c r="AU168" i="18"/>
  <c r="AU169" i="18"/>
  <c r="AU170" i="18"/>
  <c r="AU171" i="18"/>
  <c r="AU172" i="18"/>
  <c r="AU173" i="18"/>
  <c r="AU174" i="18"/>
  <c r="AU175" i="18"/>
  <c r="AU176" i="18"/>
  <c r="AU177" i="18"/>
  <c r="AU178" i="18"/>
  <c r="AU179" i="18"/>
  <c r="AU180" i="18"/>
  <c r="AU181" i="18"/>
  <c r="AU182" i="18"/>
  <c r="AU183" i="18"/>
  <c r="AU184" i="18"/>
  <c r="AU185" i="18"/>
  <c r="AU186" i="18"/>
  <c r="AU187" i="18"/>
  <c r="AU188" i="18"/>
  <c r="AU189" i="18"/>
  <c r="AU190" i="18"/>
  <c r="AU191" i="18"/>
  <c r="AU192" i="18"/>
  <c r="AU193" i="18"/>
  <c r="AU194" i="18"/>
  <c r="AU195" i="18"/>
  <c r="AU196" i="18"/>
  <c r="AU197" i="18"/>
  <c r="AU198" i="18"/>
  <c r="AU199" i="18"/>
  <c r="AU200" i="18"/>
  <c r="AU201" i="18"/>
  <c r="AU202" i="18"/>
  <c r="AU203" i="18"/>
  <c r="AU204" i="18"/>
  <c r="AU205" i="18"/>
  <c r="AU206" i="18"/>
  <c r="AU207" i="18"/>
  <c r="AU208" i="18"/>
  <c r="AU209" i="18"/>
  <c r="AU210" i="18"/>
  <c r="AU211" i="18"/>
  <c r="AU212" i="18"/>
  <c r="AU213" i="18"/>
  <c r="AU214" i="18"/>
  <c r="AU215" i="18"/>
  <c r="AU216" i="18"/>
  <c r="AU217" i="18"/>
  <c r="AU218" i="18"/>
  <c r="AU219" i="18"/>
  <c r="AU220" i="18"/>
  <c r="AU221" i="18"/>
  <c r="AU222" i="18"/>
  <c r="AU223" i="18"/>
  <c r="AU224" i="18"/>
  <c r="AU225" i="18"/>
  <c r="AU226" i="18"/>
  <c r="AU227" i="18"/>
  <c r="AU228" i="18"/>
  <c r="AU229" i="18"/>
  <c r="AU230" i="18"/>
  <c r="AU231" i="18"/>
  <c r="AU232" i="18"/>
  <c r="AU233" i="18"/>
  <c r="AU234" i="18"/>
  <c r="AU235" i="18"/>
  <c r="AU236" i="18"/>
  <c r="AU237" i="18"/>
  <c r="AU238" i="18"/>
  <c r="AU239" i="18"/>
  <c r="AU240" i="18"/>
  <c r="AU241" i="18"/>
  <c r="AU242" i="18"/>
  <c r="AU243" i="18"/>
  <c r="AU244" i="18"/>
  <c r="AU245" i="18"/>
  <c r="AU246" i="18"/>
  <c r="AU247" i="18"/>
  <c r="AU248" i="18"/>
  <c r="AU249" i="18"/>
  <c r="AU250" i="18"/>
  <c r="AU251" i="18"/>
  <c r="AU252" i="18"/>
  <c r="AU253" i="18"/>
  <c r="AU254" i="18"/>
  <c r="AU255" i="18"/>
  <c r="AU256" i="18"/>
  <c r="AU257" i="18"/>
  <c r="AU258" i="18"/>
  <c r="AU259" i="18"/>
  <c r="AU260" i="18"/>
  <c r="AU261" i="18"/>
  <c r="AU262" i="18"/>
  <c r="AU263" i="18"/>
  <c r="AU264" i="18"/>
  <c r="AU265" i="18"/>
  <c r="AU266" i="18"/>
  <c r="AU2" i="18"/>
  <c r="AU1" i="18"/>
  <c r="AT3" i="18"/>
  <c r="AT4" i="18"/>
  <c r="AT5" i="18"/>
  <c r="AT6" i="18"/>
  <c r="AT7" i="18"/>
  <c r="AT8" i="18"/>
  <c r="AT9" i="18"/>
  <c r="AT10" i="18"/>
  <c r="AT11" i="18"/>
  <c r="AT12" i="18"/>
  <c r="AT13" i="18"/>
  <c r="AT14" i="18"/>
  <c r="AT15" i="18"/>
  <c r="AT16" i="18"/>
  <c r="AT17" i="18"/>
  <c r="AT18" i="18"/>
  <c r="AT19" i="18"/>
  <c r="AT20" i="18"/>
  <c r="AT21" i="18"/>
  <c r="AT22" i="18"/>
  <c r="AT23" i="18"/>
  <c r="AT24" i="18"/>
  <c r="AT25" i="18"/>
  <c r="AT26" i="18"/>
  <c r="AT27" i="18"/>
  <c r="AT28" i="18"/>
  <c r="AT29" i="18"/>
  <c r="AT30" i="18"/>
  <c r="AT31" i="18"/>
  <c r="AT32" i="18"/>
  <c r="AT33" i="18"/>
  <c r="AT34" i="18"/>
  <c r="AT35" i="18"/>
  <c r="AT36" i="18"/>
  <c r="AT37" i="18"/>
  <c r="AT38" i="18"/>
  <c r="AT39" i="18"/>
  <c r="AT40" i="18"/>
  <c r="AT41" i="18"/>
  <c r="AT42" i="18"/>
  <c r="AT43" i="18"/>
  <c r="AT44" i="18"/>
  <c r="AT45" i="18"/>
  <c r="AT46" i="18"/>
  <c r="AT47" i="18"/>
  <c r="AT48" i="18"/>
  <c r="AT49" i="18"/>
  <c r="AT50" i="18"/>
  <c r="AT51" i="18"/>
  <c r="AT52" i="18"/>
  <c r="AT53" i="18"/>
  <c r="AT54" i="18"/>
  <c r="AT55" i="18"/>
  <c r="AT56" i="18"/>
  <c r="AT57" i="18"/>
  <c r="AT58" i="18"/>
  <c r="AT59" i="18"/>
  <c r="AT60" i="18"/>
  <c r="AT61" i="18"/>
  <c r="AT62" i="18"/>
  <c r="AT63" i="18"/>
  <c r="AT64" i="18"/>
  <c r="AT65" i="18"/>
  <c r="AT66" i="18"/>
  <c r="AT67" i="18"/>
  <c r="AT68" i="18"/>
  <c r="AT69" i="18"/>
  <c r="AT70" i="18"/>
  <c r="AT71" i="18"/>
  <c r="AT72" i="18"/>
  <c r="AT73" i="18"/>
  <c r="AT74" i="18"/>
  <c r="AT75" i="18"/>
  <c r="AT76" i="18"/>
  <c r="AT77" i="18"/>
  <c r="AT78" i="18"/>
  <c r="AT79" i="18"/>
  <c r="AT80" i="18"/>
  <c r="AT81" i="18"/>
  <c r="AT82" i="18"/>
  <c r="AT83" i="18"/>
  <c r="AT84" i="18"/>
  <c r="AT85" i="18"/>
  <c r="AT86" i="18"/>
  <c r="AT87" i="18"/>
  <c r="AT88" i="18"/>
  <c r="AT89" i="18"/>
  <c r="AT90" i="18"/>
  <c r="AT91" i="18"/>
  <c r="AT92" i="18"/>
  <c r="AT93" i="18"/>
  <c r="AT94" i="18"/>
  <c r="AT95" i="18"/>
  <c r="AT96" i="18"/>
  <c r="AT97" i="18"/>
  <c r="AT98" i="18"/>
  <c r="AT99" i="18"/>
  <c r="AT100" i="18"/>
  <c r="AT101" i="18"/>
  <c r="AT102" i="18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84" i="18"/>
  <c r="AT185" i="18"/>
  <c r="AT186" i="18"/>
  <c r="AT187" i="18"/>
  <c r="AT188" i="18"/>
  <c r="AT189" i="18"/>
  <c r="AT190" i="18"/>
  <c r="AT191" i="18"/>
  <c r="AT192" i="18"/>
  <c r="AT193" i="18"/>
  <c r="AT194" i="18"/>
  <c r="AT195" i="18"/>
  <c r="AT196" i="18"/>
  <c r="AT197" i="18"/>
  <c r="AT198" i="18"/>
  <c r="AT199" i="18"/>
  <c r="AT200" i="18"/>
  <c r="AT201" i="18"/>
  <c r="AT202" i="18"/>
  <c r="AT203" i="18"/>
  <c r="AT204" i="18"/>
  <c r="AT205" i="18"/>
  <c r="AT206" i="18"/>
  <c r="AT207" i="18"/>
  <c r="AT208" i="18"/>
  <c r="AT209" i="18"/>
  <c r="AT210" i="18"/>
  <c r="AT211" i="18"/>
  <c r="AT212" i="18"/>
  <c r="AT213" i="18"/>
  <c r="AT214" i="18"/>
  <c r="AT215" i="18"/>
  <c r="AT216" i="18"/>
  <c r="AT217" i="18"/>
  <c r="AT218" i="18"/>
  <c r="AT219" i="18"/>
  <c r="AT220" i="18"/>
  <c r="AT221" i="18"/>
  <c r="AT222" i="18"/>
  <c r="AT223" i="18"/>
  <c r="AT224" i="18"/>
  <c r="AT225" i="18"/>
  <c r="AT226" i="18"/>
  <c r="AT227" i="18"/>
  <c r="AT228" i="18"/>
  <c r="AT229" i="18"/>
  <c r="AT230" i="18"/>
  <c r="AT231" i="18"/>
  <c r="AT232" i="18"/>
  <c r="AT233" i="18"/>
  <c r="AT234" i="18"/>
  <c r="AT235" i="18"/>
  <c r="AT236" i="18"/>
  <c r="AT237" i="18"/>
  <c r="AT238" i="18"/>
  <c r="AT239" i="18"/>
  <c r="AT240" i="18"/>
  <c r="AT241" i="18"/>
  <c r="AT242" i="18"/>
  <c r="AT243" i="18"/>
  <c r="AT244" i="18"/>
  <c r="AT245" i="18"/>
  <c r="AT246" i="18"/>
  <c r="AT247" i="18"/>
  <c r="AT248" i="18"/>
  <c r="AT249" i="18"/>
  <c r="AT250" i="18"/>
  <c r="AT251" i="18"/>
  <c r="AT252" i="18"/>
  <c r="AT253" i="18"/>
  <c r="AT254" i="18"/>
  <c r="AT255" i="18"/>
  <c r="AT256" i="18"/>
  <c r="AT257" i="18"/>
  <c r="AT258" i="18"/>
  <c r="AT259" i="18"/>
  <c r="AT260" i="18"/>
  <c r="AT261" i="18"/>
  <c r="AT262" i="18"/>
  <c r="AT263" i="18"/>
  <c r="AT264" i="18"/>
  <c r="AT265" i="18"/>
  <c r="AT266" i="18"/>
  <c r="AT2" i="18"/>
  <c r="AT1" i="18"/>
  <c r="AS3" i="18"/>
  <c r="AS4" i="18"/>
  <c r="AS5" i="18"/>
  <c r="AS6" i="18"/>
  <c r="AS7" i="18"/>
  <c r="AS8" i="18"/>
  <c r="AS9" i="18"/>
  <c r="AS10" i="18"/>
  <c r="AS11" i="18"/>
  <c r="AS12" i="18"/>
  <c r="AS13" i="18"/>
  <c r="AS14" i="18"/>
  <c r="AS15" i="18"/>
  <c r="AS16" i="18"/>
  <c r="AS17" i="18"/>
  <c r="AS18" i="18"/>
  <c r="AS19" i="18"/>
  <c r="AS20" i="18"/>
  <c r="AS21" i="18"/>
  <c r="AS22" i="18"/>
  <c r="AS23" i="18"/>
  <c r="AS24" i="18"/>
  <c r="AS25" i="18"/>
  <c r="AS26" i="18"/>
  <c r="AS27" i="18"/>
  <c r="AS28" i="18"/>
  <c r="AS29" i="18"/>
  <c r="AS30" i="18"/>
  <c r="AS31" i="18"/>
  <c r="AS32" i="18"/>
  <c r="AS33" i="18"/>
  <c r="AS34" i="18"/>
  <c r="AS35" i="18"/>
  <c r="AS36" i="18"/>
  <c r="AS37" i="18"/>
  <c r="AS38" i="18"/>
  <c r="AS39" i="18"/>
  <c r="AS40" i="18"/>
  <c r="AS41" i="18"/>
  <c r="AS42" i="18"/>
  <c r="AS43" i="18"/>
  <c r="AS44" i="18"/>
  <c r="AS45" i="18"/>
  <c r="AS46" i="18"/>
  <c r="AS47" i="18"/>
  <c r="AS48" i="18"/>
  <c r="AS49" i="18"/>
  <c r="AS50" i="18"/>
  <c r="AS51" i="18"/>
  <c r="AS52" i="18"/>
  <c r="AS53" i="18"/>
  <c r="AS54" i="18"/>
  <c r="AS55" i="18"/>
  <c r="AS56" i="18"/>
  <c r="AS57" i="18"/>
  <c r="AS58" i="18"/>
  <c r="AS59" i="18"/>
  <c r="AS60" i="18"/>
  <c r="AS61" i="18"/>
  <c r="AS62" i="18"/>
  <c r="AS63" i="18"/>
  <c r="AS64" i="18"/>
  <c r="AS65" i="18"/>
  <c r="AS66" i="18"/>
  <c r="AS67" i="18"/>
  <c r="AS68" i="18"/>
  <c r="AS69" i="18"/>
  <c r="AS70" i="18"/>
  <c r="AS71" i="18"/>
  <c r="AS72" i="18"/>
  <c r="AS73" i="18"/>
  <c r="AS74" i="18"/>
  <c r="AS75" i="18"/>
  <c r="AS76" i="18"/>
  <c r="AS77" i="18"/>
  <c r="AS78" i="18"/>
  <c r="AS79" i="18"/>
  <c r="AS80" i="18"/>
  <c r="AS81" i="18"/>
  <c r="AS82" i="18"/>
  <c r="AS83" i="18"/>
  <c r="AS84" i="18"/>
  <c r="AS85" i="18"/>
  <c r="AS86" i="18"/>
  <c r="AS87" i="18"/>
  <c r="AS88" i="18"/>
  <c r="AS89" i="18"/>
  <c r="AS90" i="18"/>
  <c r="AS91" i="18"/>
  <c r="AS92" i="18"/>
  <c r="AS93" i="18"/>
  <c r="AS94" i="18"/>
  <c r="AS95" i="18"/>
  <c r="AS96" i="18"/>
  <c r="AS97" i="18"/>
  <c r="AS98" i="18"/>
  <c r="AS99" i="18"/>
  <c r="AS100" i="18"/>
  <c r="AS101" i="18"/>
  <c r="AS102" i="18"/>
  <c r="AS103" i="18"/>
  <c r="AS104" i="18"/>
  <c r="AS105" i="18"/>
  <c r="AS106" i="18"/>
  <c r="AS107" i="18"/>
  <c r="AS108" i="18"/>
  <c r="AS109" i="18"/>
  <c r="AS110" i="18"/>
  <c r="AS111" i="18"/>
  <c r="AS112" i="18"/>
  <c r="AS113" i="18"/>
  <c r="AS114" i="18"/>
  <c r="AS115" i="18"/>
  <c r="AS116" i="18"/>
  <c r="AS117" i="18"/>
  <c r="AS118" i="18"/>
  <c r="AS119" i="18"/>
  <c r="AS120" i="18"/>
  <c r="AS121" i="18"/>
  <c r="AS122" i="18"/>
  <c r="AS123" i="18"/>
  <c r="AS124" i="18"/>
  <c r="AS125" i="18"/>
  <c r="AS126" i="18"/>
  <c r="AS127" i="18"/>
  <c r="AS128" i="18"/>
  <c r="AS129" i="18"/>
  <c r="AS130" i="18"/>
  <c r="AS131" i="18"/>
  <c r="AS132" i="18"/>
  <c r="AS133" i="18"/>
  <c r="AS134" i="18"/>
  <c r="AS135" i="18"/>
  <c r="AS136" i="18"/>
  <c r="AS137" i="18"/>
  <c r="AS138" i="18"/>
  <c r="AS139" i="18"/>
  <c r="AS140" i="18"/>
  <c r="AS141" i="18"/>
  <c r="AS142" i="18"/>
  <c r="AS143" i="18"/>
  <c r="AS144" i="18"/>
  <c r="AS145" i="18"/>
  <c r="AS146" i="18"/>
  <c r="AS147" i="18"/>
  <c r="AS148" i="18"/>
  <c r="AS149" i="18"/>
  <c r="AS150" i="18"/>
  <c r="AS151" i="18"/>
  <c r="AS152" i="18"/>
  <c r="AS153" i="18"/>
  <c r="AS154" i="18"/>
  <c r="AS155" i="18"/>
  <c r="AS156" i="18"/>
  <c r="AS157" i="18"/>
  <c r="AS158" i="18"/>
  <c r="AS159" i="18"/>
  <c r="AS160" i="18"/>
  <c r="AS161" i="18"/>
  <c r="AS162" i="18"/>
  <c r="AS163" i="18"/>
  <c r="AS164" i="18"/>
  <c r="AS165" i="18"/>
  <c r="AS166" i="18"/>
  <c r="AS167" i="18"/>
  <c r="AS168" i="18"/>
  <c r="AS169" i="18"/>
  <c r="AS170" i="18"/>
  <c r="AS171" i="18"/>
  <c r="AS172" i="18"/>
  <c r="AS173" i="18"/>
  <c r="AS174" i="18"/>
  <c r="AS175" i="18"/>
  <c r="AS176" i="18"/>
  <c r="AS177" i="18"/>
  <c r="AS178" i="18"/>
  <c r="AS179" i="18"/>
  <c r="AS180" i="18"/>
  <c r="AS181" i="18"/>
  <c r="AS182" i="18"/>
  <c r="AS183" i="18"/>
  <c r="AS184" i="18"/>
  <c r="AS185" i="18"/>
  <c r="AS186" i="18"/>
  <c r="AS187" i="18"/>
  <c r="AS188" i="18"/>
  <c r="AS189" i="18"/>
  <c r="AS190" i="18"/>
  <c r="AS191" i="18"/>
  <c r="AS192" i="18"/>
  <c r="AS193" i="18"/>
  <c r="AS194" i="18"/>
  <c r="AS195" i="18"/>
  <c r="AS196" i="18"/>
  <c r="AS197" i="18"/>
  <c r="AS198" i="18"/>
  <c r="AS199" i="18"/>
  <c r="AS200" i="18"/>
  <c r="AS201" i="18"/>
  <c r="AS202" i="18"/>
  <c r="AS203" i="18"/>
  <c r="AS204" i="18"/>
  <c r="AS205" i="18"/>
  <c r="AS206" i="18"/>
  <c r="AS207" i="18"/>
  <c r="AS208" i="18"/>
  <c r="AS209" i="18"/>
  <c r="AS210" i="18"/>
  <c r="AS211" i="18"/>
  <c r="AS212" i="18"/>
  <c r="AS213" i="18"/>
  <c r="AS214" i="18"/>
  <c r="AS215" i="18"/>
  <c r="AS216" i="18"/>
  <c r="AS217" i="18"/>
  <c r="AS218" i="18"/>
  <c r="AS219" i="18"/>
  <c r="AS220" i="18"/>
  <c r="AS221" i="18"/>
  <c r="AS222" i="18"/>
  <c r="AS223" i="18"/>
  <c r="AS224" i="18"/>
  <c r="AS225" i="18"/>
  <c r="AS226" i="18"/>
  <c r="AS227" i="18"/>
  <c r="AS228" i="18"/>
  <c r="AS229" i="18"/>
  <c r="AS230" i="18"/>
  <c r="AS231" i="18"/>
  <c r="AS232" i="18"/>
  <c r="AS233" i="18"/>
  <c r="AS234" i="18"/>
  <c r="AS235" i="18"/>
  <c r="AS236" i="18"/>
  <c r="AS237" i="18"/>
  <c r="AS238" i="18"/>
  <c r="AS239" i="18"/>
  <c r="AS240" i="18"/>
  <c r="AS241" i="18"/>
  <c r="AS242" i="18"/>
  <c r="AS243" i="18"/>
  <c r="AS244" i="18"/>
  <c r="AS245" i="18"/>
  <c r="AS246" i="18"/>
  <c r="AS247" i="18"/>
  <c r="AS248" i="18"/>
  <c r="AS249" i="18"/>
  <c r="AS250" i="18"/>
  <c r="AS251" i="18"/>
  <c r="AS252" i="18"/>
  <c r="AS253" i="18"/>
  <c r="AS254" i="18"/>
  <c r="AS255" i="18"/>
  <c r="AS256" i="18"/>
  <c r="AS257" i="18"/>
  <c r="AS258" i="18"/>
  <c r="AS259" i="18"/>
  <c r="AS260" i="18"/>
  <c r="AS261" i="18"/>
  <c r="AS262" i="18"/>
  <c r="AS263" i="18"/>
  <c r="AS264" i="18"/>
  <c r="AS265" i="18"/>
  <c r="AS266" i="18"/>
  <c r="AS2" i="18"/>
  <c r="AS1" i="18"/>
  <c r="AR3" i="18"/>
  <c r="AR4" i="18"/>
  <c r="AR5" i="18"/>
  <c r="AR6" i="18"/>
  <c r="AR7" i="18"/>
  <c r="AR8" i="18"/>
  <c r="AR9" i="18"/>
  <c r="AR10" i="18"/>
  <c r="AR11" i="18"/>
  <c r="AR12" i="18"/>
  <c r="AR13" i="18"/>
  <c r="AR14" i="18"/>
  <c r="AR15" i="18"/>
  <c r="AR16" i="18"/>
  <c r="AR17" i="18"/>
  <c r="AR18" i="18"/>
  <c r="AR19" i="18"/>
  <c r="AR20" i="18"/>
  <c r="AR21" i="18"/>
  <c r="AR22" i="18"/>
  <c r="AR23" i="18"/>
  <c r="AR24" i="18"/>
  <c r="AR25" i="18"/>
  <c r="AR26" i="18"/>
  <c r="AR27" i="18"/>
  <c r="AR28" i="18"/>
  <c r="AR29" i="18"/>
  <c r="AR30" i="18"/>
  <c r="AR31" i="18"/>
  <c r="AR32" i="18"/>
  <c r="AR33" i="18"/>
  <c r="AR34" i="18"/>
  <c r="AR35" i="18"/>
  <c r="AR36" i="18"/>
  <c r="AR37" i="18"/>
  <c r="AR38" i="18"/>
  <c r="AR39" i="18"/>
  <c r="AR40" i="18"/>
  <c r="AR41" i="18"/>
  <c r="AR42" i="18"/>
  <c r="AR43" i="18"/>
  <c r="AR44" i="18"/>
  <c r="AR45" i="18"/>
  <c r="AR46" i="18"/>
  <c r="AR47" i="18"/>
  <c r="AR48" i="18"/>
  <c r="AR49" i="18"/>
  <c r="AR50" i="18"/>
  <c r="AR51" i="18"/>
  <c r="AR52" i="18"/>
  <c r="AR53" i="18"/>
  <c r="AR54" i="18"/>
  <c r="AR55" i="18"/>
  <c r="AR56" i="18"/>
  <c r="AR57" i="18"/>
  <c r="AR58" i="18"/>
  <c r="AR59" i="18"/>
  <c r="AR60" i="18"/>
  <c r="AR61" i="18"/>
  <c r="AR62" i="18"/>
  <c r="AR63" i="18"/>
  <c r="AR64" i="18"/>
  <c r="AR65" i="18"/>
  <c r="AR66" i="18"/>
  <c r="AR67" i="18"/>
  <c r="AR68" i="18"/>
  <c r="AR69" i="18"/>
  <c r="AR70" i="18"/>
  <c r="AR71" i="18"/>
  <c r="AR72" i="18"/>
  <c r="AR73" i="18"/>
  <c r="AR74" i="18"/>
  <c r="AR75" i="18"/>
  <c r="AR76" i="18"/>
  <c r="AR77" i="18"/>
  <c r="AR78" i="18"/>
  <c r="AR79" i="18"/>
  <c r="AR80" i="18"/>
  <c r="AR81" i="18"/>
  <c r="AR82" i="18"/>
  <c r="AR83" i="18"/>
  <c r="AR84" i="18"/>
  <c r="AR85" i="18"/>
  <c r="AR86" i="18"/>
  <c r="AR87" i="18"/>
  <c r="AR88" i="18"/>
  <c r="AR89" i="18"/>
  <c r="AR90" i="18"/>
  <c r="AR91" i="18"/>
  <c r="AR92" i="18"/>
  <c r="AR93" i="18"/>
  <c r="AR94" i="18"/>
  <c r="AR95" i="18"/>
  <c r="AR96" i="18"/>
  <c r="AR97" i="18"/>
  <c r="AR98" i="18"/>
  <c r="AR99" i="18"/>
  <c r="AR100" i="18"/>
  <c r="AR101" i="18"/>
  <c r="AR102" i="18"/>
  <c r="AR103" i="18"/>
  <c r="AR104" i="18"/>
  <c r="AR105" i="18"/>
  <c r="AR106" i="18"/>
  <c r="AR107" i="18"/>
  <c r="AR108" i="18"/>
  <c r="AR109" i="18"/>
  <c r="AR110" i="18"/>
  <c r="AR111" i="18"/>
  <c r="AR112" i="18"/>
  <c r="AR113" i="18"/>
  <c r="AR114" i="18"/>
  <c r="AR115" i="18"/>
  <c r="AR116" i="18"/>
  <c r="AR117" i="18"/>
  <c r="AR118" i="18"/>
  <c r="AR119" i="18"/>
  <c r="AR120" i="18"/>
  <c r="AR121" i="18"/>
  <c r="AR122" i="18"/>
  <c r="AR123" i="18"/>
  <c r="AR124" i="18"/>
  <c r="AR125" i="18"/>
  <c r="AR126" i="18"/>
  <c r="AR127" i="18"/>
  <c r="AR128" i="18"/>
  <c r="AR129" i="18"/>
  <c r="AR130" i="18"/>
  <c r="AR131" i="18"/>
  <c r="AR132" i="18"/>
  <c r="AR133" i="18"/>
  <c r="AR134" i="18"/>
  <c r="AR135" i="18"/>
  <c r="AR136" i="18"/>
  <c r="AR137" i="18"/>
  <c r="AR138" i="18"/>
  <c r="AR139" i="18"/>
  <c r="AR140" i="18"/>
  <c r="AR141" i="18"/>
  <c r="AR142" i="18"/>
  <c r="AR143" i="18"/>
  <c r="AR144" i="18"/>
  <c r="AR145" i="18"/>
  <c r="AR146" i="18"/>
  <c r="AR147" i="18"/>
  <c r="AR148" i="18"/>
  <c r="AR149" i="18"/>
  <c r="AR150" i="18"/>
  <c r="AR151" i="18"/>
  <c r="AR152" i="18"/>
  <c r="AR153" i="18"/>
  <c r="AR154" i="18"/>
  <c r="AR155" i="18"/>
  <c r="AR156" i="18"/>
  <c r="AR157" i="18"/>
  <c r="AR158" i="18"/>
  <c r="AR159" i="18"/>
  <c r="AR160" i="18"/>
  <c r="AR161" i="18"/>
  <c r="AR162" i="18"/>
  <c r="AR163" i="18"/>
  <c r="AR164" i="18"/>
  <c r="AR165" i="18"/>
  <c r="AR166" i="18"/>
  <c r="AR167" i="18"/>
  <c r="AR168" i="18"/>
  <c r="AR169" i="18"/>
  <c r="AR170" i="18"/>
  <c r="AR171" i="18"/>
  <c r="AR172" i="18"/>
  <c r="AR173" i="18"/>
  <c r="AR174" i="18"/>
  <c r="AR175" i="18"/>
  <c r="AR176" i="18"/>
  <c r="AR177" i="18"/>
  <c r="AR178" i="18"/>
  <c r="AR179" i="18"/>
  <c r="AR180" i="18"/>
  <c r="AR181" i="18"/>
  <c r="AR182" i="18"/>
  <c r="AR183" i="18"/>
  <c r="AR184" i="18"/>
  <c r="AR185" i="18"/>
  <c r="AR186" i="18"/>
  <c r="AR187" i="18"/>
  <c r="AR188" i="18"/>
  <c r="AR189" i="18"/>
  <c r="AR190" i="18"/>
  <c r="AR191" i="18"/>
  <c r="AR192" i="18"/>
  <c r="AR193" i="18"/>
  <c r="AR194" i="18"/>
  <c r="AR195" i="18"/>
  <c r="AR196" i="18"/>
  <c r="AR197" i="18"/>
  <c r="AR198" i="18"/>
  <c r="AR199" i="18"/>
  <c r="AR200" i="18"/>
  <c r="AR201" i="18"/>
  <c r="AR202" i="18"/>
  <c r="AR203" i="18"/>
  <c r="AR204" i="18"/>
  <c r="AR205" i="18"/>
  <c r="AR206" i="18"/>
  <c r="AR207" i="18"/>
  <c r="AR208" i="18"/>
  <c r="AR209" i="18"/>
  <c r="AR210" i="18"/>
  <c r="AR211" i="18"/>
  <c r="AR212" i="18"/>
  <c r="AR213" i="18"/>
  <c r="AR214" i="18"/>
  <c r="AR215" i="18"/>
  <c r="AR216" i="18"/>
  <c r="AR217" i="18"/>
  <c r="AR218" i="18"/>
  <c r="AR219" i="18"/>
  <c r="AR220" i="18"/>
  <c r="AR221" i="18"/>
  <c r="AR222" i="18"/>
  <c r="AR223" i="18"/>
  <c r="AR224" i="18"/>
  <c r="AR225" i="18"/>
  <c r="AR226" i="18"/>
  <c r="AR227" i="18"/>
  <c r="AR228" i="18"/>
  <c r="AR229" i="18"/>
  <c r="AR230" i="18"/>
  <c r="AR231" i="18"/>
  <c r="AR232" i="18"/>
  <c r="AR233" i="18"/>
  <c r="AR234" i="18"/>
  <c r="AR235" i="18"/>
  <c r="AR236" i="18"/>
  <c r="AR237" i="18"/>
  <c r="AR238" i="18"/>
  <c r="AR239" i="18"/>
  <c r="AR240" i="18"/>
  <c r="AR241" i="18"/>
  <c r="AR242" i="18"/>
  <c r="AR243" i="18"/>
  <c r="AR244" i="18"/>
  <c r="AR245" i="18"/>
  <c r="AR246" i="18"/>
  <c r="AR247" i="18"/>
  <c r="AR248" i="18"/>
  <c r="AR249" i="18"/>
  <c r="AR250" i="18"/>
  <c r="AR251" i="18"/>
  <c r="AR252" i="18"/>
  <c r="AR253" i="18"/>
  <c r="AR254" i="18"/>
  <c r="AR255" i="18"/>
  <c r="AR256" i="18"/>
  <c r="AR257" i="18"/>
  <c r="AR258" i="18"/>
  <c r="AR259" i="18"/>
  <c r="AR260" i="18"/>
  <c r="AR261" i="18"/>
  <c r="AR262" i="18"/>
  <c r="AR263" i="18"/>
  <c r="AR264" i="18"/>
  <c r="AR265" i="18"/>
  <c r="AR266" i="18"/>
  <c r="AR2" i="18"/>
  <c r="AR1" i="18"/>
  <c r="AP3" i="18"/>
  <c r="AP4" i="18"/>
  <c r="AP5" i="18"/>
  <c r="AP6" i="18"/>
  <c r="AP7" i="18"/>
  <c r="AP8" i="18"/>
  <c r="AP9" i="18"/>
  <c r="AP10" i="18"/>
  <c r="AP11" i="18"/>
  <c r="AP12" i="18"/>
  <c r="AP13" i="18"/>
  <c r="AP14" i="18"/>
  <c r="AP15" i="18"/>
  <c r="AP16" i="18"/>
  <c r="AP17" i="18"/>
  <c r="AP18" i="18"/>
  <c r="AP19" i="18"/>
  <c r="AP20" i="18"/>
  <c r="AP21" i="18"/>
  <c r="AP22" i="18"/>
  <c r="AP23" i="18"/>
  <c r="AP24" i="18"/>
  <c r="AP25" i="18"/>
  <c r="AP26" i="18"/>
  <c r="AP27" i="18"/>
  <c r="AP28" i="18"/>
  <c r="AP29" i="18"/>
  <c r="AP30" i="18"/>
  <c r="AP31" i="18"/>
  <c r="AP32" i="18"/>
  <c r="AP33" i="18"/>
  <c r="AP34" i="18"/>
  <c r="AP35" i="18"/>
  <c r="AP36" i="18"/>
  <c r="AP37" i="18"/>
  <c r="AP38" i="18"/>
  <c r="AP39" i="18"/>
  <c r="AP40" i="18"/>
  <c r="AP41" i="18"/>
  <c r="AP42" i="18"/>
  <c r="AP43" i="18"/>
  <c r="AP44" i="18"/>
  <c r="AP45" i="18"/>
  <c r="AP46" i="18"/>
  <c r="AP47" i="18"/>
  <c r="AP48" i="18"/>
  <c r="AP49" i="18"/>
  <c r="AP50" i="18"/>
  <c r="AP51" i="18"/>
  <c r="AP52" i="18"/>
  <c r="AP53" i="18"/>
  <c r="AP54" i="18"/>
  <c r="AP55" i="18"/>
  <c r="AP56" i="18"/>
  <c r="AP57" i="18"/>
  <c r="AP58" i="18"/>
  <c r="AP59" i="18"/>
  <c r="AP60" i="18"/>
  <c r="AP61" i="18"/>
  <c r="AP62" i="18"/>
  <c r="AP63" i="18"/>
  <c r="AP64" i="18"/>
  <c r="AP65" i="18"/>
  <c r="AP66" i="18"/>
  <c r="AP67" i="18"/>
  <c r="AP68" i="18"/>
  <c r="AP69" i="18"/>
  <c r="AP70" i="18"/>
  <c r="AP71" i="18"/>
  <c r="AP72" i="18"/>
  <c r="AP73" i="18"/>
  <c r="AP74" i="18"/>
  <c r="AP75" i="18"/>
  <c r="AP76" i="18"/>
  <c r="AP77" i="18"/>
  <c r="AP78" i="18"/>
  <c r="AP79" i="18"/>
  <c r="AP80" i="18"/>
  <c r="AP81" i="18"/>
  <c r="AP82" i="18"/>
  <c r="AP83" i="18"/>
  <c r="AP84" i="18"/>
  <c r="AP85" i="18"/>
  <c r="AP86" i="18"/>
  <c r="AP87" i="18"/>
  <c r="AP88" i="18"/>
  <c r="AP89" i="18"/>
  <c r="AP90" i="18"/>
  <c r="AP91" i="18"/>
  <c r="AP92" i="18"/>
  <c r="AP93" i="18"/>
  <c r="AP94" i="18"/>
  <c r="AP95" i="18"/>
  <c r="AP96" i="18"/>
  <c r="AP97" i="18"/>
  <c r="AP98" i="18"/>
  <c r="AP99" i="18"/>
  <c r="AP100" i="18"/>
  <c r="AP101" i="18"/>
  <c r="AP102" i="18"/>
  <c r="AP103" i="18"/>
  <c r="AP104" i="18"/>
  <c r="AP105" i="18"/>
  <c r="AP106" i="18"/>
  <c r="AP107" i="18"/>
  <c r="AP108" i="18"/>
  <c r="AP109" i="18"/>
  <c r="AP110" i="18"/>
  <c r="AP111" i="18"/>
  <c r="AP112" i="18"/>
  <c r="AP113" i="18"/>
  <c r="AP114" i="18"/>
  <c r="AP115" i="18"/>
  <c r="AP116" i="18"/>
  <c r="AP117" i="18"/>
  <c r="AP118" i="18"/>
  <c r="AP119" i="18"/>
  <c r="AP120" i="18"/>
  <c r="AP121" i="18"/>
  <c r="AP122" i="18"/>
  <c r="AP123" i="18"/>
  <c r="AP124" i="18"/>
  <c r="AP125" i="18"/>
  <c r="AP126" i="18"/>
  <c r="AP127" i="18"/>
  <c r="AP128" i="18"/>
  <c r="AP129" i="18"/>
  <c r="AP130" i="18"/>
  <c r="AP131" i="18"/>
  <c r="AP132" i="18"/>
  <c r="AP133" i="18"/>
  <c r="AP134" i="18"/>
  <c r="AP135" i="18"/>
  <c r="AP136" i="18"/>
  <c r="AP137" i="18"/>
  <c r="AP138" i="18"/>
  <c r="AP139" i="18"/>
  <c r="AP140" i="18"/>
  <c r="AP141" i="18"/>
  <c r="AP142" i="18"/>
  <c r="AP143" i="18"/>
  <c r="AP144" i="18"/>
  <c r="AP145" i="18"/>
  <c r="AP146" i="18"/>
  <c r="AP147" i="18"/>
  <c r="AP148" i="18"/>
  <c r="AP149" i="18"/>
  <c r="AP150" i="18"/>
  <c r="AP151" i="18"/>
  <c r="AP152" i="18"/>
  <c r="AP153" i="18"/>
  <c r="AP154" i="18"/>
  <c r="AP155" i="18"/>
  <c r="AP156" i="18"/>
  <c r="AP157" i="18"/>
  <c r="AP158" i="18"/>
  <c r="AP159" i="18"/>
  <c r="AP160" i="18"/>
  <c r="AP161" i="18"/>
  <c r="AP162" i="18"/>
  <c r="AP163" i="18"/>
  <c r="AP164" i="18"/>
  <c r="AP165" i="18"/>
  <c r="AP166" i="18"/>
  <c r="AP167" i="18"/>
  <c r="AP168" i="18"/>
  <c r="AP169" i="18"/>
  <c r="AP170" i="18"/>
  <c r="AP171" i="18"/>
  <c r="AP172" i="18"/>
  <c r="AP173" i="18"/>
  <c r="AP174" i="18"/>
  <c r="AP175" i="18"/>
  <c r="AP176" i="18"/>
  <c r="AP177" i="18"/>
  <c r="AP178" i="18"/>
  <c r="AP179" i="18"/>
  <c r="AP180" i="18"/>
  <c r="AP181" i="18"/>
  <c r="AP182" i="18"/>
  <c r="AP183" i="18"/>
  <c r="AP184" i="18"/>
  <c r="AP185" i="18"/>
  <c r="AP186" i="18"/>
  <c r="AP187" i="18"/>
  <c r="AP188" i="18"/>
  <c r="AP189" i="18"/>
  <c r="AP190" i="18"/>
  <c r="AP191" i="18"/>
  <c r="AP192" i="18"/>
  <c r="AP193" i="18"/>
  <c r="AP194" i="18"/>
  <c r="AP195" i="18"/>
  <c r="AP196" i="18"/>
  <c r="AP197" i="18"/>
  <c r="AP198" i="18"/>
  <c r="AP199" i="18"/>
  <c r="AP200" i="18"/>
  <c r="AP201" i="18"/>
  <c r="AP202" i="18"/>
  <c r="AP203" i="18"/>
  <c r="AP204" i="18"/>
  <c r="AP205" i="18"/>
  <c r="AP206" i="18"/>
  <c r="AP207" i="18"/>
  <c r="AP208" i="18"/>
  <c r="AP209" i="18"/>
  <c r="AP210" i="18"/>
  <c r="AP211" i="18"/>
  <c r="AP212" i="18"/>
  <c r="AP213" i="18"/>
  <c r="AP214" i="18"/>
  <c r="AP215" i="18"/>
  <c r="AP216" i="18"/>
  <c r="AP217" i="18"/>
  <c r="AP218" i="18"/>
  <c r="AP219" i="18"/>
  <c r="AP220" i="18"/>
  <c r="AP221" i="18"/>
  <c r="AP222" i="18"/>
  <c r="AP223" i="18"/>
  <c r="AP224" i="18"/>
  <c r="AP225" i="18"/>
  <c r="AP226" i="18"/>
  <c r="AP227" i="18"/>
  <c r="AP228" i="18"/>
  <c r="AP229" i="18"/>
  <c r="AP230" i="18"/>
  <c r="AP231" i="18"/>
  <c r="AP232" i="18"/>
  <c r="AP233" i="18"/>
  <c r="AP234" i="18"/>
  <c r="AP235" i="18"/>
  <c r="AP236" i="18"/>
  <c r="AP237" i="18"/>
  <c r="AP238" i="18"/>
  <c r="AP239" i="18"/>
  <c r="AP240" i="18"/>
  <c r="AP241" i="18"/>
  <c r="AP242" i="18"/>
  <c r="AP243" i="18"/>
  <c r="AP244" i="18"/>
  <c r="AP245" i="18"/>
  <c r="AP246" i="18"/>
  <c r="AP247" i="18"/>
  <c r="AP248" i="18"/>
  <c r="AP249" i="18"/>
  <c r="AP250" i="18"/>
  <c r="AP251" i="18"/>
  <c r="AP252" i="18"/>
  <c r="AP253" i="18"/>
  <c r="AP254" i="18"/>
  <c r="AP255" i="18"/>
  <c r="AP256" i="18"/>
  <c r="AP257" i="18"/>
  <c r="AP258" i="18"/>
  <c r="AP259" i="18"/>
  <c r="AP260" i="18"/>
  <c r="AP261" i="18"/>
  <c r="AP262" i="18"/>
  <c r="AP263" i="18"/>
  <c r="AP264" i="18"/>
  <c r="AP265" i="18"/>
  <c r="AP266" i="18"/>
  <c r="AP2" i="18"/>
  <c r="AP1" i="18"/>
  <c r="AQ3" i="18"/>
  <c r="AQ4" i="18"/>
  <c r="AQ5" i="18"/>
  <c r="AQ6" i="18"/>
  <c r="AQ7" i="18"/>
  <c r="AQ8" i="18"/>
  <c r="AQ9" i="18"/>
  <c r="AQ10" i="18"/>
  <c r="AQ11" i="18"/>
  <c r="AQ12" i="18"/>
  <c r="AQ13" i="18"/>
  <c r="AQ14" i="18"/>
  <c r="AQ15" i="18"/>
  <c r="AQ16" i="18"/>
  <c r="AQ17" i="18"/>
  <c r="AQ18" i="18"/>
  <c r="AQ19" i="18"/>
  <c r="AQ20" i="18"/>
  <c r="AQ21" i="18"/>
  <c r="AQ22" i="18"/>
  <c r="AQ23" i="18"/>
  <c r="AQ24" i="18"/>
  <c r="AQ25" i="18"/>
  <c r="AQ26" i="18"/>
  <c r="AQ27" i="18"/>
  <c r="AQ28" i="18"/>
  <c r="AQ29" i="18"/>
  <c r="AQ30" i="18"/>
  <c r="AQ31" i="18"/>
  <c r="AQ32" i="18"/>
  <c r="AQ33" i="18"/>
  <c r="AQ34" i="18"/>
  <c r="AQ35" i="18"/>
  <c r="AQ36" i="18"/>
  <c r="AQ37" i="18"/>
  <c r="AQ38" i="18"/>
  <c r="AQ39" i="18"/>
  <c r="AQ40" i="18"/>
  <c r="AQ41" i="18"/>
  <c r="AQ42" i="18"/>
  <c r="AQ43" i="18"/>
  <c r="AQ44" i="18"/>
  <c r="AQ45" i="18"/>
  <c r="AQ46" i="18"/>
  <c r="AQ47" i="18"/>
  <c r="AQ48" i="18"/>
  <c r="AQ49" i="18"/>
  <c r="AQ50" i="18"/>
  <c r="AQ51" i="18"/>
  <c r="AQ52" i="18"/>
  <c r="AQ53" i="18"/>
  <c r="AQ54" i="18"/>
  <c r="AQ55" i="18"/>
  <c r="AQ56" i="18"/>
  <c r="AQ57" i="18"/>
  <c r="AQ58" i="18"/>
  <c r="AQ59" i="18"/>
  <c r="AQ60" i="18"/>
  <c r="AQ61" i="18"/>
  <c r="AQ62" i="18"/>
  <c r="AQ63" i="18"/>
  <c r="AQ64" i="18"/>
  <c r="AQ65" i="18"/>
  <c r="AQ66" i="18"/>
  <c r="AQ67" i="18"/>
  <c r="AQ68" i="18"/>
  <c r="AQ69" i="18"/>
  <c r="AQ70" i="18"/>
  <c r="AQ71" i="18"/>
  <c r="AQ72" i="18"/>
  <c r="AQ73" i="18"/>
  <c r="AQ74" i="18"/>
  <c r="AQ75" i="18"/>
  <c r="AQ76" i="18"/>
  <c r="AQ77" i="18"/>
  <c r="AQ78" i="18"/>
  <c r="AQ79" i="18"/>
  <c r="AQ80" i="18"/>
  <c r="AQ81" i="18"/>
  <c r="AQ82" i="18"/>
  <c r="AQ83" i="18"/>
  <c r="AQ84" i="18"/>
  <c r="AQ85" i="18"/>
  <c r="AQ86" i="18"/>
  <c r="AQ87" i="18"/>
  <c r="AQ88" i="18"/>
  <c r="AQ89" i="18"/>
  <c r="AQ90" i="18"/>
  <c r="AQ91" i="18"/>
  <c r="AQ92" i="18"/>
  <c r="AQ93" i="18"/>
  <c r="AQ94" i="18"/>
  <c r="AQ95" i="18"/>
  <c r="AQ96" i="18"/>
  <c r="AQ97" i="18"/>
  <c r="AQ98" i="18"/>
  <c r="AQ99" i="18"/>
  <c r="AQ100" i="18"/>
  <c r="AQ101" i="18"/>
  <c r="AQ102" i="18"/>
  <c r="AQ103" i="18"/>
  <c r="AQ104" i="18"/>
  <c r="AQ105" i="18"/>
  <c r="AQ106" i="18"/>
  <c r="AQ107" i="18"/>
  <c r="AQ108" i="18"/>
  <c r="AQ109" i="18"/>
  <c r="AQ110" i="18"/>
  <c r="AQ111" i="18"/>
  <c r="AQ112" i="18"/>
  <c r="AQ113" i="18"/>
  <c r="AQ114" i="18"/>
  <c r="AQ115" i="18"/>
  <c r="AQ116" i="18"/>
  <c r="AQ117" i="18"/>
  <c r="AQ118" i="18"/>
  <c r="AQ119" i="18"/>
  <c r="AQ120" i="18"/>
  <c r="AQ121" i="18"/>
  <c r="AQ122" i="18"/>
  <c r="AQ123" i="18"/>
  <c r="AQ124" i="18"/>
  <c r="AQ125" i="18"/>
  <c r="AQ126" i="18"/>
  <c r="AQ127" i="18"/>
  <c r="AQ128" i="18"/>
  <c r="AQ129" i="18"/>
  <c r="AQ130" i="18"/>
  <c r="AQ131" i="18"/>
  <c r="AQ132" i="18"/>
  <c r="AQ133" i="18"/>
  <c r="AQ134" i="18"/>
  <c r="AQ135" i="18"/>
  <c r="AQ136" i="18"/>
  <c r="AQ137" i="18"/>
  <c r="AQ138" i="18"/>
  <c r="AQ139" i="18"/>
  <c r="AQ140" i="18"/>
  <c r="AQ141" i="18"/>
  <c r="AQ142" i="18"/>
  <c r="AQ143" i="18"/>
  <c r="AQ144" i="18"/>
  <c r="AQ145" i="18"/>
  <c r="AQ146" i="18"/>
  <c r="AQ147" i="18"/>
  <c r="AQ148" i="18"/>
  <c r="AQ149" i="18"/>
  <c r="AQ150" i="18"/>
  <c r="AQ151" i="18"/>
  <c r="AQ152" i="18"/>
  <c r="AQ153" i="18"/>
  <c r="AQ154" i="18"/>
  <c r="AQ155" i="18"/>
  <c r="AQ156" i="18"/>
  <c r="AQ157" i="18"/>
  <c r="AQ158" i="18"/>
  <c r="AQ159" i="18"/>
  <c r="AQ160" i="18"/>
  <c r="AQ161" i="18"/>
  <c r="AQ162" i="18"/>
  <c r="AQ163" i="18"/>
  <c r="AQ164" i="18"/>
  <c r="AQ165" i="18"/>
  <c r="AQ166" i="18"/>
  <c r="AQ167" i="18"/>
  <c r="AQ168" i="18"/>
  <c r="AQ169" i="18"/>
  <c r="AQ170" i="18"/>
  <c r="AQ171" i="18"/>
  <c r="AQ172" i="18"/>
  <c r="AQ173" i="18"/>
  <c r="AQ174" i="18"/>
  <c r="AQ175" i="18"/>
  <c r="AQ176" i="18"/>
  <c r="AQ177" i="18"/>
  <c r="AQ178" i="18"/>
  <c r="AQ179" i="18"/>
  <c r="AQ180" i="18"/>
  <c r="AQ181" i="18"/>
  <c r="AQ182" i="18"/>
  <c r="AQ183" i="18"/>
  <c r="AQ184" i="18"/>
  <c r="AQ185" i="18"/>
  <c r="AQ186" i="18"/>
  <c r="AQ187" i="18"/>
  <c r="AQ188" i="18"/>
  <c r="AQ189" i="18"/>
  <c r="AQ190" i="18"/>
  <c r="AQ191" i="18"/>
  <c r="AQ192" i="18"/>
  <c r="AQ193" i="18"/>
  <c r="AQ194" i="18"/>
  <c r="AQ195" i="18"/>
  <c r="AQ196" i="18"/>
  <c r="AQ197" i="18"/>
  <c r="AQ198" i="18"/>
  <c r="AQ199" i="18"/>
  <c r="AQ200" i="18"/>
  <c r="AQ201" i="18"/>
  <c r="AQ202" i="18"/>
  <c r="AQ203" i="18"/>
  <c r="AQ204" i="18"/>
  <c r="AQ205" i="18"/>
  <c r="AQ206" i="18"/>
  <c r="AQ207" i="18"/>
  <c r="AQ208" i="18"/>
  <c r="AQ209" i="18"/>
  <c r="AQ210" i="18"/>
  <c r="AQ211" i="18"/>
  <c r="AQ212" i="18"/>
  <c r="AQ213" i="18"/>
  <c r="AQ214" i="18"/>
  <c r="AQ215" i="18"/>
  <c r="AQ216" i="18"/>
  <c r="AQ217" i="18"/>
  <c r="AQ218" i="18"/>
  <c r="AQ219" i="18"/>
  <c r="AQ220" i="18"/>
  <c r="AQ221" i="18"/>
  <c r="AQ222" i="18"/>
  <c r="AQ223" i="18"/>
  <c r="AQ224" i="18"/>
  <c r="AQ225" i="18"/>
  <c r="AQ226" i="18"/>
  <c r="AQ227" i="18"/>
  <c r="AQ228" i="18"/>
  <c r="AQ229" i="18"/>
  <c r="AQ230" i="18"/>
  <c r="AQ231" i="18"/>
  <c r="AQ232" i="18"/>
  <c r="AQ233" i="18"/>
  <c r="AQ234" i="18"/>
  <c r="AQ235" i="18"/>
  <c r="AQ236" i="18"/>
  <c r="AQ237" i="18"/>
  <c r="AQ238" i="18"/>
  <c r="AQ239" i="18"/>
  <c r="AQ240" i="18"/>
  <c r="AQ241" i="18"/>
  <c r="AQ242" i="18"/>
  <c r="AQ243" i="18"/>
  <c r="AQ244" i="18"/>
  <c r="AQ245" i="18"/>
  <c r="AQ246" i="18"/>
  <c r="AQ247" i="18"/>
  <c r="AQ248" i="18"/>
  <c r="AQ249" i="18"/>
  <c r="AQ250" i="18"/>
  <c r="AQ251" i="18"/>
  <c r="AQ252" i="18"/>
  <c r="AQ253" i="18"/>
  <c r="AQ254" i="18"/>
  <c r="AQ255" i="18"/>
  <c r="AQ256" i="18"/>
  <c r="AQ257" i="18"/>
  <c r="AQ258" i="18"/>
  <c r="AQ259" i="18"/>
  <c r="AQ260" i="18"/>
  <c r="AQ261" i="18"/>
  <c r="AQ262" i="18"/>
  <c r="AQ263" i="18"/>
  <c r="AQ264" i="18"/>
  <c r="AQ265" i="18"/>
  <c r="AQ266" i="18"/>
  <c r="AQ2" i="18"/>
  <c r="AQ1" i="18"/>
  <c r="AX3" i="18"/>
  <c r="AX4" i="18"/>
  <c r="AX5" i="18"/>
  <c r="AX6" i="18"/>
  <c r="AX7" i="18"/>
  <c r="AX8" i="18"/>
  <c r="AX9" i="18"/>
  <c r="AX10" i="18"/>
  <c r="AX11" i="18"/>
  <c r="AX12" i="18"/>
  <c r="AX13" i="18"/>
  <c r="AX14" i="18"/>
  <c r="AX15" i="18"/>
  <c r="AX16" i="18"/>
  <c r="AX17" i="18"/>
  <c r="AX18" i="18"/>
  <c r="AX19" i="18"/>
  <c r="AX20" i="18"/>
  <c r="AX21" i="18"/>
  <c r="AX22" i="18"/>
  <c r="AX23" i="18"/>
  <c r="AX24" i="18"/>
  <c r="AX25" i="18"/>
  <c r="AX26" i="18"/>
  <c r="AX27" i="18"/>
  <c r="AX28" i="18"/>
  <c r="AX29" i="18"/>
  <c r="AX30" i="18"/>
  <c r="AX31" i="18"/>
  <c r="AX32" i="18"/>
  <c r="AX33" i="18"/>
  <c r="AX34" i="18"/>
  <c r="AX35" i="18"/>
  <c r="AX36" i="18"/>
  <c r="AX37" i="18"/>
  <c r="AX38" i="18"/>
  <c r="AX39" i="18"/>
  <c r="AX40" i="18"/>
  <c r="AX41" i="18"/>
  <c r="AX42" i="18"/>
  <c r="AX43" i="18"/>
  <c r="AX44" i="18"/>
  <c r="AX45" i="18"/>
  <c r="AX46" i="18"/>
  <c r="AX47" i="18"/>
  <c r="AX48" i="18"/>
  <c r="AX49" i="18"/>
  <c r="AX50" i="18"/>
  <c r="AX51" i="18"/>
  <c r="AX52" i="18"/>
  <c r="AX53" i="18"/>
  <c r="AX54" i="18"/>
  <c r="AX55" i="18"/>
  <c r="AX56" i="18"/>
  <c r="AX57" i="18"/>
  <c r="AX58" i="18"/>
  <c r="AX59" i="18"/>
  <c r="AX60" i="18"/>
  <c r="AX61" i="18"/>
  <c r="AX62" i="18"/>
  <c r="AX63" i="18"/>
  <c r="AX64" i="18"/>
  <c r="AX65" i="18"/>
  <c r="AX66" i="18"/>
  <c r="AX67" i="18"/>
  <c r="AX68" i="18"/>
  <c r="AX69" i="18"/>
  <c r="AX70" i="18"/>
  <c r="AX71" i="18"/>
  <c r="AX72" i="18"/>
  <c r="AX73" i="18"/>
  <c r="AX74" i="18"/>
  <c r="AX75" i="18"/>
  <c r="AX76" i="18"/>
  <c r="AX77" i="18"/>
  <c r="AX78" i="18"/>
  <c r="AX79" i="18"/>
  <c r="AX80" i="18"/>
  <c r="AX81" i="18"/>
  <c r="AX82" i="18"/>
  <c r="AX83" i="18"/>
  <c r="AX84" i="18"/>
  <c r="AX85" i="18"/>
  <c r="AX86" i="18"/>
  <c r="AX87" i="18"/>
  <c r="AX88" i="18"/>
  <c r="AX89" i="18"/>
  <c r="AX90" i="18"/>
  <c r="AX91" i="18"/>
  <c r="AX92" i="18"/>
  <c r="AX93" i="18"/>
  <c r="AX94" i="18"/>
  <c r="AX95" i="18"/>
  <c r="AX96" i="18"/>
  <c r="AX97" i="18"/>
  <c r="AX98" i="18"/>
  <c r="AX99" i="18"/>
  <c r="AX100" i="18"/>
  <c r="AX101" i="18"/>
  <c r="AX102" i="18"/>
  <c r="AX103" i="18"/>
  <c r="AX104" i="18"/>
  <c r="AX105" i="18"/>
  <c r="AX106" i="18"/>
  <c r="AX107" i="18"/>
  <c r="AX108" i="18"/>
  <c r="AX109" i="18"/>
  <c r="AX110" i="18"/>
  <c r="AX111" i="18"/>
  <c r="AX112" i="18"/>
  <c r="AX113" i="18"/>
  <c r="AX114" i="18"/>
  <c r="AX115" i="18"/>
  <c r="AX116" i="18"/>
  <c r="AX117" i="18"/>
  <c r="AX118" i="18"/>
  <c r="AX119" i="18"/>
  <c r="AX120" i="18"/>
  <c r="AX121" i="18"/>
  <c r="AX122" i="18"/>
  <c r="AX123" i="18"/>
  <c r="AX124" i="18"/>
  <c r="AX125" i="18"/>
  <c r="AX126" i="18"/>
  <c r="AX127" i="18"/>
  <c r="AX128" i="18"/>
  <c r="AX129" i="18"/>
  <c r="AX130" i="18"/>
  <c r="AX131" i="18"/>
  <c r="AX132" i="18"/>
  <c r="AX133" i="18"/>
  <c r="AX134" i="18"/>
  <c r="AX135" i="18"/>
  <c r="AX136" i="18"/>
  <c r="AX137" i="18"/>
  <c r="AX138" i="18"/>
  <c r="AX139" i="18"/>
  <c r="AX140" i="18"/>
  <c r="AX141" i="18"/>
  <c r="AX142" i="18"/>
  <c r="AX143" i="18"/>
  <c r="AX144" i="18"/>
  <c r="AX145" i="18"/>
  <c r="AX146" i="18"/>
  <c r="AX147" i="18"/>
  <c r="AX148" i="18"/>
  <c r="AX149" i="18"/>
  <c r="AX150" i="18"/>
  <c r="AX151" i="18"/>
  <c r="AX152" i="18"/>
  <c r="AX153" i="18"/>
  <c r="AX154" i="18"/>
  <c r="AX155" i="18"/>
  <c r="AX156" i="18"/>
  <c r="AX157" i="18"/>
  <c r="AX158" i="18"/>
  <c r="AX159" i="18"/>
  <c r="AX160" i="18"/>
  <c r="AX161" i="18"/>
  <c r="AX162" i="18"/>
  <c r="AX163" i="18"/>
  <c r="AX164" i="18"/>
  <c r="AX165" i="18"/>
  <c r="AX166" i="18"/>
  <c r="AX167" i="18"/>
  <c r="AX168" i="18"/>
  <c r="AX169" i="18"/>
  <c r="AX170" i="18"/>
  <c r="AX171" i="18"/>
  <c r="AX172" i="18"/>
  <c r="AX173" i="18"/>
  <c r="AX174" i="18"/>
  <c r="AX175" i="18"/>
  <c r="AX176" i="18"/>
  <c r="AX177" i="18"/>
  <c r="AX178" i="18"/>
  <c r="AX179" i="18"/>
  <c r="AX180" i="18"/>
  <c r="AX181" i="18"/>
  <c r="AX182" i="18"/>
  <c r="AX183" i="18"/>
  <c r="AX184" i="18"/>
  <c r="AX185" i="18"/>
  <c r="AX186" i="18"/>
  <c r="AX187" i="18"/>
  <c r="AX188" i="18"/>
  <c r="AX189" i="18"/>
  <c r="AX190" i="18"/>
  <c r="AX191" i="18"/>
  <c r="AX192" i="18"/>
  <c r="AX193" i="18"/>
  <c r="AX194" i="18"/>
  <c r="AX195" i="18"/>
  <c r="AX196" i="18"/>
  <c r="AX197" i="18"/>
  <c r="AX198" i="18"/>
  <c r="AX199" i="18"/>
  <c r="AX200" i="18"/>
  <c r="AX201" i="18"/>
  <c r="AX202" i="18"/>
  <c r="AX203" i="18"/>
  <c r="AX204" i="18"/>
  <c r="AX205" i="18"/>
  <c r="AX206" i="18"/>
  <c r="AX207" i="18"/>
  <c r="AX208" i="18"/>
  <c r="AX209" i="18"/>
  <c r="AX210" i="18"/>
  <c r="AX211" i="18"/>
  <c r="AX212" i="18"/>
  <c r="AX213" i="18"/>
  <c r="AX214" i="18"/>
  <c r="AX215" i="18"/>
  <c r="AX216" i="18"/>
  <c r="AX217" i="18"/>
  <c r="AX218" i="18"/>
  <c r="AX219" i="18"/>
  <c r="AX220" i="18"/>
  <c r="AX221" i="18"/>
  <c r="AX222" i="18"/>
  <c r="AX223" i="18"/>
  <c r="AX224" i="18"/>
  <c r="AX225" i="18"/>
  <c r="AX226" i="18"/>
  <c r="AX227" i="18"/>
  <c r="AX228" i="18"/>
  <c r="AX229" i="18"/>
  <c r="AX230" i="18"/>
  <c r="AX231" i="18"/>
  <c r="AX232" i="18"/>
  <c r="AX233" i="18"/>
  <c r="AX234" i="18"/>
  <c r="AX235" i="18"/>
  <c r="AX236" i="18"/>
  <c r="AX237" i="18"/>
  <c r="AX238" i="18"/>
  <c r="AX239" i="18"/>
  <c r="AX240" i="18"/>
  <c r="AX241" i="18"/>
  <c r="AX242" i="18"/>
  <c r="AX243" i="18"/>
  <c r="AX244" i="18"/>
  <c r="AX245" i="18"/>
  <c r="AX246" i="18"/>
  <c r="AX247" i="18"/>
  <c r="AX248" i="18"/>
  <c r="AX249" i="18"/>
  <c r="AX250" i="18"/>
  <c r="AX251" i="18"/>
  <c r="AX252" i="18"/>
  <c r="AX253" i="18"/>
  <c r="AX254" i="18"/>
  <c r="AX255" i="18"/>
  <c r="AX256" i="18"/>
  <c r="AX257" i="18"/>
  <c r="AX258" i="18"/>
  <c r="AX259" i="18"/>
  <c r="AX260" i="18"/>
  <c r="AX261" i="18"/>
  <c r="AX262" i="18"/>
  <c r="AX263" i="18"/>
  <c r="AX264" i="18"/>
  <c r="AX265" i="18"/>
  <c r="AX266" i="18"/>
  <c r="AX2" i="18"/>
  <c r="AX1" i="18"/>
  <c r="AW3" i="18"/>
  <c r="AW4" i="18"/>
  <c r="AW5" i="18"/>
  <c r="AW6" i="18"/>
  <c r="AW7" i="18"/>
  <c r="AW8" i="18"/>
  <c r="AW9" i="18"/>
  <c r="AW10" i="18"/>
  <c r="AW11" i="18"/>
  <c r="AW12" i="18"/>
  <c r="AW13" i="18"/>
  <c r="AW14" i="18"/>
  <c r="AW15" i="18"/>
  <c r="AW16" i="18"/>
  <c r="AW17" i="18"/>
  <c r="AW18" i="18"/>
  <c r="AW19" i="18"/>
  <c r="AW20" i="18"/>
  <c r="AW21" i="18"/>
  <c r="AW22" i="18"/>
  <c r="AW23" i="18"/>
  <c r="AW24" i="18"/>
  <c r="AW25" i="18"/>
  <c r="AW26" i="18"/>
  <c r="AW27" i="18"/>
  <c r="AW28" i="18"/>
  <c r="AW29" i="18"/>
  <c r="AW30" i="18"/>
  <c r="AW31" i="18"/>
  <c r="AW32" i="18"/>
  <c r="AW33" i="18"/>
  <c r="AW34" i="18"/>
  <c r="AW35" i="18"/>
  <c r="AW36" i="18"/>
  <c r="AW37" i="18"/>
  <c r="AW38" i="18"/>
  <c r="AW39" i="18"/>
  <c r="AW40" i="18"/>
  <c r="AW41" i="18"/>
  <c r="AW42" i="18"/>
  <c r="AW43" i="18"/>
  <c r="AW44" i="18"/>
  <c r="AW45" i="18"/>
  <c r="AW46" i="18"/>
  <c r="AW47" i="18"/>
  <c r="AW48" i="18"/>
  <c r="AW49" i="18"/>
  <c r="AW50" i="18"/>
  <c r="AW51" i="18"/>
  <c r="AW52" i="18"/>
  <c r="AW53" i="18"/>
  <c r="AW54" i="18"/>
  <c r="AW55" i="18"/>
  <c r="AW56" i="18"/>
  <c r="AW57" i="18"/>
  <c r="AW58" i="18"/>
  <c r="AW59" i="18"/>
  <c r="AW60" i="18"/>
  <c r="AW61" i="18"/>
  <c r="AW62" i="18"/>
  <c r="AW63" i="18"/>
  <c r="AW64" i="18"/>
  <c r="AW65" i="18"/>
  <c r="AW66" i="18"/>
  <c r="AW67" i="18"/>
  <c r="AW68" i="18"/>
  <c r="AW69" i="18"/>
  <c r="AW70" i="18"/>
  <c r="AW71" i="18"/>
  <c r="AW72" i="18"/>
  <c r="AW73" i="18"/>
  <c r="AW74" i="18"/>
  <c r="AW75" i="18"/>
  <c r="AW76" i="18"/>
  <c r="AW77" i="18"/>
  <c r="AW78" i="18"/>
  <c r="AW79" i="18"/>
  <c r="AW80" i="18"/>
  <c r="AW81" i="18"/>
  <c r="AW82" i="18"/>
  <c r="AW83" i="18"/>
  <c r="AW84" i="18"/>
  <c r="AW85" i="18"/>
  <c r="AW86" i="18"/>
  <c r="AW87" i="18"/>
  <c r="AW88" i="18"/>
  <c r="AW89" i="18"/>
  <c r="AW90" i="18"/>
  <c r="AW91" i="18"/>
  <c r="AW92" i="18"/>
  <c r="AW93" i="18"/>
  <c r="AW94" i="18"/>
  <c r="AW95" i="18"/>
  <c r="AW96" i="18"/>
  <c r="AW97" i="18"/>
  <c r="AW98" i="18"/>
  <c r="AW99" i="18"/>
  <c r="AW100" i="18"/>
  <c r="AW101" i="18"/>
  <c r="AW102" i="18"/>
  <c r="AW103" i="18"/>
  <c r="AW104" i="18"/>
  <c r="AW105" i="18"/>
  <c r="AW106" i="18"/>
  <c r="AW107" i="18"/>
  <c r="AW108" i="18"/>
  <c r="AW109" i="18"/>
  <c r="AW110" i="18"/>
  <c r="AW111" i="18"/>
  <c r="AW112" i="18"/>
  <c r="AW113" i="18"/>
  <c r="AW114" i="18"/>
  <c r="AW115" i="18"/>
  <c r="AW116" i="18"/>
  <c r="AW117" i="18"/>
  <c r="AW118" i="18"/>
  <c r="AW119" i="18"/>
  <c r="AW120" i="18"/>
  <c r="AW121" i="18"/>
  <c r="AW122" i="18"/>
  <c r="AW123" i="18"/>
  <c r="AW124" i="18"/>
  <c r="AW125" i="18"/>
  <c r="AW126" i="18"/>
  <c r="AW127" i="18"/>
  <c r="AW128" i="18"/>
  <c r="AW129" i="18"/>
  <c r="AW130" i="18"/>
  <c r="AW131" i="18"/>
  <c r="AW132" i="18"/>
  <c r="AW133" i="18"/>
  <c r="AW134" i="18"/>
  <c r="AW135" i="18"/>
  <c r="AW136" i="18"/>
  <c r="AW137" i="18"/>
  <c r="AW138" i="18"/>
  <c r="AW139" i="18"/>
  <c r="AW140" i="18"/>
  <c r="AW141" i="18"/>
  <c r="AW142" i="18"/>
  <c r="AW143" i="18"/>
  <c r="AW144" i="18"/>
  <c r="AW145" i="18"/>
  <c r="AW146" i="18"/>
  <c r="AW147" i="18"/>
  <c r="AW148" i="18"/>
  <c r="AW149" i="18"/>
  <c r="AW150" i="18"/>
  <c r="AW151" i="18"/>
  <c r="AW152" i="18"/>
  <c r="AW153" i="18"/>
  <c r="AW154" i="18"/>
  <c r="AW155" i="18"/>
  <c r="AW156" i="18"/>
  <c r="AW157" i="18"/>
  <c r="AW158" i="18"/>
  <c r="AW159" i="18"/>
  <c r="AW160" i="18"/>
  <c r="AW161" i="18"/>
  <c r="AW162" i="18"/>
  <c r="AW163" i="18"/>
  <c r="AW164" i="18"/>
  <c r="AW165" i="18"/>
  <c r="AW166" i="18"/>
  <c r="AW167" i="18"/>
  <c r="AW168" i="18"/>
  <c r="AW169" i="18"/>
  <c r="AW170" i="18"/>
  <c r="AW171" i="18"/>
  <c r="AW172" i="18"/>
  <c r="AW173" i="18"/>
  <c r="AW174" i="18"/>
  <c r="AW175" i="18"/>
  <c r="AW176" i="18"/>
  <c r="AW177" i="18"/>
  <c r="AW178" i="18"/>
  <c r="AW179" i="18"/>
  <c r="AW180" i="18"/>
  <c r="AW181" i="18"/>
  <c r="AW182" i="18"/>
  <c r="AW183" i="18"/>
  <c r="AW184" i="18"/>
  <c r="AW185" i="18"/>
  <c r="AW186" i="18"/>
  <c r="AW187" i="18"/>
  <c r="AW188" i="18"/>
  <c r="AW189" i="18"/>
  <c r="AW190" i="18"/>
  <c r="AW191" i="18"/>
  <c r="AW192" i="18"/>
  <c r="AW193" i="18"/>
  <c r="AW194" i="18"/>
  <c r="AW195" i="18"/>
  <c r="AW196" i="18"/>
  <c r="AW197" i="18"/>
  <c r="AW198" i="18"/>
  <c r="AW199" i="18"/>
  <c r="AW200" i="18"/>
  <c r="AW201" i="18"/>
  <c r="AW202" i="18"/>
  <c r="AW203" i="18"/>
  <c r="AW204" i="18"/>
  <c r="AW205" i="18"/>
  <c r="AW206" i="18"/>
  <c r="AW207" i="18"/>
  <c r="AW208" i="18"/>
  <c r="AW209" i="18"/>
  <c r="AW210" i="18"/>
  <c r="AW211" i="18"/>
  <c r="AW212" i="18"/>
  <c r="AW213" i="18"/>
  <c r="AW214" i="18"/>
  <c r="AW215" i="18"/>
  <c r="AW216" i="18"/>
  <c r="AW217" i="18"/>
  <c r="AW218" i="18"/>
  <c r="AW219" i="18"/>
  <c r="AW220" i="18"/>
  <c r="AW221" i="18"/>
  <c r="AW222" i="18"/>
  <c r="AW223" i="18"/>
  <c r="AW224" i="18"/>
  <c r="AW225" i="18"/>
  <c r="AW226" i="18"/>
  <c r="AW227" i="18"/>
  <c r="AW228" i="18"/>
  <c r="AW229" i="18"/>
  <c r="AW230" i="18"/>
  <c r="AW231" i="18"/>
  <c r="AW232" i="18"/>
  <c r="AW233" i="18"/>
  <c r="AW234" i="18"/>
  <c r="AW235" i="18"/>
  <c r="AW236" i="18"/>
  <c r="AW237" i="18"/>
  <c r="AW238" i="18"/>
  <c r="AW239" i="18"/>
  <c r="AW240" i="18"/>
  <c r="AW241" i="18"/>
  <c r="AW242" i="18"/>
  <c r="AW243" i="18"/>
  <c r="AW244" i="18"/>
  <c r="AW245" i="18"/>
  <c r="AW246" i="18"/>
  <c r="AW247" i="18"/>
  <c r="AW248" i="18"/>
  <c r="AW249" i="18"/>
  <c r="AW250" i="18"/>
  <c r="AW251" i="18"/>
  <c r="AW252" i="18"/>
  <c r="AW253" i="18"/>
  <c r="AW254" i="18"/>
  <c r="AW255" i="18"/>
  <c r="AW256" i="18"/>
  <c r="AW257" i="18"/>
  <c r="AW258" i="18"/>
  <c r="AW259" i="18"/>
  <c r="AW260" i="18"/>
  <c r="AW261" i="18"/>
  <c r="AW262" i="18"/>
  <c r="AW263" i="18"/>
  <c r="AW264" i="18"/>
  <c r="AW265" i="18"/>
  <c r="AW266" i="18"/>
  <c r="AW2" i="18"/>
  <c r="AW1" i="18"/>
  <c r="C76" i="100" a="1"/>
  <c r="C59" i="100" a="1"/>
  <c r="C79" i="100" a="1"/>
  <c r="C102" i="100" a="1"/>
  <c r="C57" i="100" a="1"/>
  <c r="C94" i="100" a="1"/>
  <c r="C105" i="100" a="1"/>
  <c r="C89" i="100" a="1"/>
  <c r="C56" i="100" a="1"/>
  <c r="C116" i="100" a="1"/>
  <c r="C48" i="100" a="1"/>
  <c r="C53" i="100" a="1"/>
  <c r="C106" i="100" a="1"/>
  <c r="C82" i="100" a="1"/>
  <c r="C93" i="100" a="1"/>
  <c r="C86" i="100" a="1"/>
  <c r="C52" i="100" a="1"/>
  <c r="C71" i="100" a="1"/>
  <c r="C90" i="100" a="1"/>
  <c r="C4" i="100" a="1"/>
  <c r="C74" i="100" a="1"/>
  <c r="C81" i="100" a="1"/>
  <c r="C65" i="100" a="1"/>
  <c r="C108" i="100" a="1"/>
  <c r="C75" i="100" a="1"/>
  <c r="C118" i="100" a="1"/>
  <c r="C91" i="100" a="1"/>
  <c r="C51" i="100" a="1"/>
  <c r="C69" i="100" a="1"/>
  <c r="C78" i="100" a="1"/>
  <c r="C77" i="100" a="1"/>
  <c r="C47" i="100" a="1"/>
  <c r="C49" i="100" a="1"/>
  <c r="C58" i="100" a="1"/>
  <c r="C96" i="100" a="1"/>
  <c r="C55" i="100" a="1"/>
  <c r="C117" i="100" a="1"/>
  <c r="C98" i="100" a="1"/>
  <c r="C114" i="100" a="1"/>
  <c r="C107" i="100" a="1"/>
  <c r="C92" i="100" a="1"/>
  <c r="C67" i="100" a="1"/>
  <c r="C88" i="100" a="1"/>
  <c r="C84" i="100" a="1"/>
  <c r="C61" i="100" a="1"/>
  <c r="C104" i="100" a="1"/>
  <c r="C109" i="100" a="1"/>
  <c r="C2" i="100" a="1"/>
  <c r="C87" i="100" a="1"/>
  <c r="C50" i="100" a="1"/>
  <c r="C103" i="100" a="1"/>
  <c r="C111" i="100" a="1"/>
  <c r="C113" i="100" a="1"/>
  <c r="C3" i="100" a="1"/>
  <c r="C44" i="100" a="1"/>
  <c r="C115" i="100" a="1"/>
  <c r="C100" i="100" a="1"/>
  <c r="C64" i="100" a="1"/>
  <c r="C80" i="100" a="1"/>
  <c r="C101" i="100" a="1"/>
  <c r="C45" i="100" a="1"/>
  <c r="C97" i="100" a="1"/>
  <c r="C54" i="100" a="1"/>
  <c r="C46" i="100" a="1"/>
  <c r="C99" i="100" a="1"/>
  <c r="C95" i="100" a="1"/>
  <c r="C72" i="100" a="1"/>
  <c r="C5" i="100" a="1"/>
  <c r="C70" i="100" a="1"/>
  <c r="C83" i="100" a="1"/>
  <c r="C68" i="100" a="1"/>
  <c r="C112" i="100" a="1"/>
  <c r="C66" i="100" a="1"/>
  <c r="C63" i="100" a="1"/>
  <c r="C85" i="100" a="1"/>
  <c r="C110" i="100" a="1"/>
  <c r="C62" i="100" a="1"/>
  <c r="C60" i="100" a="1"/>
  <c r="C73" i="100" a="1"/>
  <c r="C43" i="100" a="1"/>
  <c r="C118" i="100" l="1"/>
  <c r="C117" i="100"/>
  <c r="DU82" i="18"/>
  <c r="DU106" i="18"/>
  <c r="DU171" i="18"/>
  <c r="DU195" i="18"/>
  <c r="DU220" i="18"/>
  <c r="DU226" i="18"/>
  <c r="DU259" i="18"/>
  <c r="DU186" i="18"/>
  <c r="DU65" i="18"/>
  <c r="DU95" i="18"/>
  <c r="DU130" i="18"/>
  <c r="DU178" i="18"/>
  <c r="DU227" i="18"/>
  <c r="DU234" i="18"/>
  <c r="DU120" i="18"/>
  <c r="DU248" i="18"/>
  <c r="DU79" i="18"/>
  <c r="DU91" i="18"/>
  <c r="DU109" i="18"/>
  <c r="DU145" i="18"/>
  <c r="DU151" i="18"/>
  <c r="DU162" i="18"/>
  <c r="DU193" i="18"/>
  <c r="DU199" i="18"/>
  <c r="DU205" i="18"/>
  <c r="DU218" i="18"/>
  <c r="DU181" i="18"/>
  <c r="DU225" i="18"/>
  <c r="DU237" i="18"/>
  <c r="DU98" i="18"/>
  <c r="DU64" i="18"/>
  <c r="DU74" i="18"/>
  <c r="DU81" i="18"/>
  <c r="DU122" i="18"/>
  <c r="DU129" i="18"/>
  <c r="DU146" i="18"/>
  <c r="DU163" i="18"/>
  <c r="DU170" i="18"/>
  <c r="DU194" i="18"/>
  <c r="DU201" i="18"/>
  <c r="DU250" i="18"/>
  <c r="DU257" i="18"/>
  <c r="DU99" i="18"/>
  <c r="DU112" i="18"/>
  <c r="DU141" i="18"/>
  <c r="DU183" i="18"/>
  <c r="DU265" i="18"/>
  <c r="DU100" i="18"/>
  <c r="DU160" i="18"/>
  <c r="DU189" i="18"/>
  <c r="DU202" i="18"/>
  <c r="DU215" i="18"/>
  <c r="DU258" i="18"/>
  <c r="DU119" i="18"/>
  <c r="DU154" i="18"/>
  <c r="DU247" i="18"/>
  <c r="DU61" i="18"/>
  <c r="DU97" i="18"/>
  <c r="DU114" i="18"/>
  <c r="DU242" i="18"/>
  <c r="DU260" i="18"/>
  <c r="EA82" i="18"/>
  <c r="EA96" i="18"/>
  <c r="DY10" i="18"/>
  <c r="DY3" i="18"/>
  <c r="EA89" i="18"/>
  <c r="EA102" i="18"/>
  <c r="DZ264" i="18"/>
  <c r="DY6" i="18"/>
  <c r="EA8" i="18"/>
  <c r="EA42" i="18"/>
  <c r="EA78" i="18"/>
  <c r="EA108" i="18"/>
  <c r="EA125" i="18"/>
  <c r="EA141" i="18"/>
  <c r="EA160" i="18"/>
  <c r="EA177" i="18"/>
  <c r="EA193" i="18"/>
  <c r="EA209" i="18"/>
  <c r="EA221" i="18"/>
  <c r="EA235" i="18"/>
  <c r="EA248" i="18"/>
  <c r="EA260" i="18"/>
  <c r="DZ7" i="18"/>
  <c r="DZ19" i="18"/>
  <c r="DZ33" i="18"/>
  <c r="DZ46" i="18"/>
  <c r="DZ58" i="18"/>
  <c r="DZ71" i="18"/>
  <c r="DZ83" i="18"/>
  <c r="DZ97" i="18"/>
  <c r="DZ110" i="18"/>
  <c r="DZ122" i="18"/>
  <c r="DZ135" i="18"/>
  <c r="DZ147" i="18"/>
  <c r="DZ161" i="18"/>
  <c r="DZ174" i="18"/>
  <c r="DZ186" i="18"/>
  <c r="DZ199" i="18"/>
  <c r="DZ211" i="18"/>
  <c r="DZ225" i="18"/>
  <c r="DZ238" i="18"/>
  <c r="DZ250" i="18"/>
  <c r="DZ263" i="18"/>
  <c r="DY8" i="18"/>
  <c r="DY17" i="18"/>
  <c r="DY25" i="18"/>
  <c r="DY33" i="18"/>
  <c r="DY41" i="18"/>
  <c r="DY49" i="18"/>
  <c r="DY57" i="18"/>
  <c r="DY65" i="18"/>
  <c r="DY73" i="18"/>
  <c r="DY81" i="18"/>
  <c r="DY89" i="18"/>
  <c r="DY97" i="18"/>
  <c r="DY105" i="18"/>
  <c r="DY113" i="18"/>
  <c r="DY121" i="18"/>
  <c r="DY129" i="18"/>
  <c r="DY137" i="18"/>
  <c r="DY145" i="18"/>
  <c r="DY153" i="18"/>
  <c r="DY161" i="18"/>
  <c r="DY169" i="18"/>
  <c r="DY177" i="18"/>
  <c r="DY185" i="18"/>
  <c r="DY193" i="18"/>
  <c r="DY201" i="18"/>
  <c r="DY209" i="18"/>
  <c r="DY217" i="18"/>
  <c r="DY225" i="18"/>
  <c r="DY233" i="18"/>
  <c r="DY241" i="18"/>
  <c r="DY249" i="18"/>
  <c r="DY257" i="18"/>
  <c r="DY265" i="18"/>
  <c r="DX7" i="18"/>
  <c r="DX15" i="18"/>
  <c r="DX23" i="18"/>
  <c r="DX31" i="18"/>
  <c r="DX39" i="18"/>
  <c r="DX47" i="18"/>
  <c r="DX55" i="18"/>
  <c r="DX63" i="18"/>
  <c r="DX71" i="18"/>
  <c r="DX79" i="18"/>
  <c r="EA17" i="18"/>
  <c r="EA53" i="18"/>
  <c r="EA85" i="18"/>
  <c r="EA113" i="18"/>
  <c r="EA129" i="18"/>
  <c r="EA146" i="18"/>
  <c r="EA162" i="18"/>
  <c r="EA181" i="18"/>
  <c r="EA198" i="18"/>
  <c r="EA212" i="18"/>
  <c r="EA225" i="18"/>
  <c r="EA237" i="18"/>
  <c r="EA251" i="18"/>
  <c r="EA264" i="18"/>
  <c r="DZ10" i="18"/>
  <c r="DZ23" i="18"/>
  <c r="DZ35" i="18"/>
  <c r="DZ49" i="18"/>
  <c r="DZ62" i="18"/>
  <c r="DZ74" i="18"/>
  <c r="DZ87" i="18"/>
  <c r="DZ99" i="18"/>
  <c r="DZ113" i="18"/>
  <c r="DZ126" i="18"/>
  <c r="DZ138" i="18"/>
  <c r="DZ151" i="18"/>
  <c r="DZ163" i="18"/>
  <c r="DZ177" i="18"/>
  <c r="DZ190" i="18"/>
  <c r="DZ202" i="18"/>
  <c r="DZ215" i="18"/>
  <c r="DZ227" i="18"/>
  <c r="DZ241" i="18"/>
  <c r="DZ254" i="18"/>
  <c r="DZ266" i="18"/>
  <c r="DY11" i="18"/>
  <c r="DY19" i="18"/>
  <c r="DY27" i="18"/>
  <c r="DY35" i="18"/>
  <c r="DY43" i="18"/>
  <c r="DY51" i="18"/>
  <c r="DY59" i="18"/>
  <c r="DY67" i="18"/>
  <c r="DY75" i="18"/>
  <c r="DY83" i="18"/>
  <c r="DY91" i="18"/>
  <c r="DY99" i="18"/>
  <c r="DY107" i="18"/>
  <c r="DY115" i="18"/>
  <c r="DY123" i="18"/>
  <c r="DY131" i="18"/>
  <c r="DY139" i="18"/>
  <c r="DY147" i="18"/>
  <c r="DY155" i="18"/>
  <c r="DY163" i="18"/>
  <c r="DY171" i="18"/>
  <c r="DY179" i="18"/>
  <c r="DY187" i="18"/>
  <c r="DY195" i="18"/>
  <c r="DY203" i="18"/>
  <c r="DY211" i="18"/>
  <c r="DY219" i="18"/>
  <c r="DY227" i="18"/>
  <c r="DY235" i="18"/>
  <c r="DY243" i="18"/>
  <c r="DY251" i="18"/>
  <c r="DY259" i="18"/>
  <c r="DY2" i="18"/>
  <c r="DX9" i="18"/>
  <c r="DX17" i="18"/>
  <c r="DX25" i="18"/>
  <c r="DX33" i="18"/>
  <c r="DX41" i="18"/>
  <c r="DX49" i="18"/>
  <c r="DX57" i="18"/>
  <c r="DX65" i="18"/>
  <c r="DX73" i="18"/>
  <c r="DX81" i="18"/>
  <c r="DX89" i="18"/>
  <c r="DX97" i="18"/>
  <c r="DX105" i="18"/>
  <c r="DX113" i="18"/>
  <c r="DX121" i="18"/>
  <c r="DX129" i="18"/>
  <c r="DX137" i="18"/>
  <c r="DX145" i="18"/>
  <c r="DX153" i="18"/>
  <c r="DX161" i="18"/>
  <c r="DX169" i="18"/>
  <c r="DX177" i="18"/>
  <c r="DX185" i="18"/>
  <c r="DX193" i="18"/>
  <c r="DX201" i="18"/>
  <c r="DX209" i="18"/>
  <c r="DX217" i="18"/>
  <c r="DX225" i="18"/>
  <c r="DX233" i="18"/>
  <c r="DX241" i="18"/>
  <c r="DX249" i="18"/>
  <c r="DX257" i="18"/>
  <c r="DX265" i="18"/>
  <c r="DW7" i="18"/>
  <c r="DW15" i="18"/>
  <c r="DW23" i="18"/>
  <c r="DW31" i="18"/>
  <c r="DW39" i="18"/>
  <c r="DW47" i="18"/>
  <c r="DW55" i="18"/>
  <c r="DW63" i="18"/>
  <c r="DW71" i="18"/>
  <c r="DW79" i="18"/>
  <c r="DW87" i="18"/>
  <c r="DW95" i="18"/>
  <c r="DW103" i="18"/>
  <c r="DW111" i="18"/>
  <c r="DW119" i="18"/>
  <c r="DW127" i="18"/>
  <c r="DW135" i="18"/>
  <c r="DW143" i="18"/>
  <c r="DW151" i="18"/>
  <c r="DW159" i="18"/>
  <c r="DW167" i="18"/>
  <c r="DW175" i="18"/>
  <c r="DW183" i="18"/>
  <c r="DW191" i="18"/>
  <c r="DW199" i="18"/>
  <c r="DW207" i="18"/>
  <c r="DW215" i="18"/>
  <c r="DW223" i="18"/>
  <c r="DW231" i="18"/>
  <c r="DW239" i="18"/>
  <c r="DW247" i="18"/>
  <c r="DW255" i="18"/>
  <c r="DW263" i="18"/>
  <c r="EA21" i="18"/>
  <c r="EA56" i="18"/>
  <c r="EA90" i="18"/>
  <c r="EA114" i="18"/>
  <c r="EA130" i="18"/>
  <c r="EA149" i="18"/>
  <c r="EA166" i="18"/>
  <c r="EA182" i="18"/>
  <c r="EA200" i="18"/>
  <c r="EA213" i="18"/>
  <c r="EA227" i="18"/>
  <c r="EA240" i="18"/>
  <c r="EA252" i="18"/>
  <c r="EA265" i="18"/>
  <c r="DZ11" i="18"/>
  <c r="DZ25" i="18"/>
  <c r="DZ38" i="18"/>
  <c r="DZ50" i="18"/>
  <c r="DZ63" i="18"/>
  <c r="DZ75" i="18"/>
  <c r="DZ89" i="18"/>
  <c r="DZ102" i="18"/>
  <c r="DZ114" i="18"/>
  <c r="DZ127" i="18"/>
  <c r="DZ139" i="18"/>
  <c r="DZ153" i="18"/>
  <c r="DZ166" i="18"/>
  <c r="DZ178" i="18"/>
  <c r="DZ191" i="18"/>
  <c r="DZ203" i="18"/>
  <c r="DZ217" i="18"/>
  <c r="DZ230" i="18"/>
  <c r="DZ242" i="18"/>
  <c r="DZ255" i="18"/>
  <c r="DZ2" i="18"/>
  <c r="DY12" i="18"/>
  <c r="DY20" i="18"/>
  <c r="DY28" i="18"/>
  <c r="DY36" i="18"/>
  <c r="DY44" i="18"/>
  <c r="DY52" i="18"/>
  <c r="DY60" i="18"/>
  <c r="DY68" i="18"/>
  <c r="DY76" i="18"/>
  <c r="DY84" i="18"/>
  <c r="DY92" i="18"/>
  <c r="DY100" i="18"/>
  <c r="DY108" i="18"/>
  <c r="DY116" i="18"/>
  <c r="DY124" i="18"/>
  <c r="DY132" i="18"/>
  <c r="DY140" i="18"/>
  <c r="DY148" i="18"/>
  <c r="DY156" i="18"/>
  <c r="DY164" i="18"/>
  <c r="DY172" i="18"/>
  <c r="DY180" i="18"/>
  <c r="DY188" i="18"/>
  <c r="DY196" i="18"/>
  <c r="DY204" i="18"/>
  <c r="DY212" i="18"/>
  <c r="DY220" i="18"/>
  <c r="DY228" i="18"/>
  <c r="DY236" i="18"/>
  <c r="DY244" i="18"/>
  <c r="DY252" i="18"/>
  <c r="DY260" i="18"/>
  <c r="DX10" i="18"/>
  <c r="DX18" i="18"/>
  <c r="DX26" i="18"/>
  <c r="DX34" i="18"/>
  <c r="DX42" i="18"/>
  <c r="DX50" i="18"/>
  <c r="DX58" i="18"/>
  <c r="DX66" i="18"/>
  <c r="DX74" i="18"/>
  <c r="DX82" i="18"/>
  <c r="DX90" i="18"/>
  <c r="DX98" i="18"/>
  <c r="DX106" i="18"/>
  <c r="DX114" i="18"/>
  <c r="DX122" i="18"/>
  <c r="DX130" i="18"/>
  <c r="DX138" i="18"/>
  <c r="DX146" i="18"/>
  <c r="DX154" i="18"/>
  <c r="DX162" i="18"/>
  <c r="DX170" i="18"/>
  <c r="DX178" i="18"/>
  <c r="DX186" i="18"/>
  <c r="DX194" i="18"/>
  <c r="DX202" i="18"/>
  <c r="DX210" i="18"/>
  <c r="DX218" i="18"/>
  <c r="DX226" i="18"/>
  <c r="DX234" i="18"/>
  <c r="DX242" i="18"/>
  <c r="DX250" i="18"/>
  <c r="DX258" i="18"/>
  <c r="DX266" i="18"/>
  <c r="DW8" i="18"/>
  <c r="DW16" i="18"/>
  <c r="EA26" i="18"/>
  <c r="EA58" i="18"/>
  <c r="EA94" i="18"/>
  <c r="EA117" i="18"/>
  <c r="EA134" i="18"/>
  <c r="EA150" i="18"/>
  <c r="EA168" i="18"/>
  <c r="EA184" i="18"/>
  <c r="EA202" i="18"/>
  <c r="EA216" i="18"/>
  <c r="EA228" i="18"/>
  <c r="EA241" i="18"/>
  <c r="EA253" i="18"/>
  <c r="EA2" i="18"/>
  <c r="DZ14" i="18"/>
  <c r="DZ26" i="18"/>
  <c r="DZ39" i="18"/>
  <c r="DZ51" i="18"/>
  <c r="DZ65" i="18"/>
  <c r="DZ78" i="18"/>
  <c r="DZ90" i="18"/>
  <c r="DZ103" i="18"/>
  <c r="DZ115" i="18"/>
  <c r="DZ129" i="18"/>
  <c r="DZ142" i="18"/>
  <c r="DZ154" i="18"/>
  <c r="DZ167" i="18"/>
  <c r="DZ179" i="18"/>
  <c r="DZ193" i="18"/>
  <c r="DZ206" i="18"/>
  <c r="DZ218" i="18"/>
  <c r="DZ231" i="18"/>
  <c r="DZ243" i="18"/>
  <c r="DZ257" i="18"/>
  <c r="DY13" i="18"/>
  <c r="DY21" i="18"/>
  <c r="DY29" i="18"/>
  <c r="DY37" i="18"/>
  <c r="DY45" i="18"/>
  <c r="DY53" i="18"/>
  <c r="DY61" i="18"/>
  <c r="DY69" i="18"/>
  <c r="DY77" i="18"/>
  <c r="DY85" i="18"/>
  <c r="DY93" i="18"/>
  <c r="DY101" i="18"/>
  <c r="DY109" i="18"/>
  <c r="DY117" i="18"/>
  <c r="DY125" i="18"/>
  <c r="DY133" i="18"/>
  <c r="DY141" i="18"/>
  <c r="DY149" i="18"/>
  <c r="DY157" i="18"/>
  <c r="DY165" i="18"/>
  <c r="DY173" i="18"/>
  <c r="DY181" i="18"/>
  <c r="DY189" i="18"/>
  <c r="DY197" i="18"/>
  <c r="DY205" i="18"/>
  <c r="DY213" i="18"/>
  <c r="DY221" i="18"/>
  <c r="DY229" i="18"/>
  <c r="DY237" i="18"/>
  <c r="DY245" i="18"/>
  <c r="DY253" i="18"/>
  <c r="DY261" i="18"/>
  <c r="DX3" i="18"/>
  <c r="DX11" i="18"/>
  <c r="DX19" i="18"/>
  <c r="DX27" i="18"/>
  <c r="DX35" i="18"/>
  <c r="DX43" i="18"/>
  <c r="DX51" i="18"/>
  <c r="DX59" i="18"/>
  <c r="DX67" i="18"/>
  <c r="DX75" i="18"/>
  <c r="DX83" i="18"/>
  <c r="DX91" i="18"/>
  <c r="DX99" i="18"/>
  <c r="DX107" i="18"/>
  <c r="DX115" i="18"/>
  <c r="DX123" i="18"/>
  <c r="DX131" i="18"/>
  <c r="DX139" i="18"/>
  <c r="EA33" i="18"/>
  <c r="EA69" i="18"/>
  <c r="EA104" i="18"/>
  <c r="EA120" i="18"/>
  <c r="EA138" i="18"/>
  <c r="EA156" i="18"/>
  <c r="EA172" i="18"/>
  <c r="EA189" i="18"/>
  <c r="EA204" i="18"/>
  <c r="EA219" i="18"/>
  <c r="EA232" i="18"/>
  <c r="EA244" i="18"/>
  <c r="EA257" i="18"/>
  <c r="DZ3" i="18"/>
  <c r="DZ17" i="18"/>
  <c r="DZ30" i="18"/>
  <c r="DZ42" i="18"/>
  <c r="DZ55" i="18"/>
  <c r="DZ67" i="18"/>
  <c r="DZ81" i="18"/>
  <c r="DZ94" i="18"/>
  <c r="DZ106" i="18"/>
  <c r="DZ119" i="18"/>
  <c r="DZ131" i="18"/>
  <c r="DZ145" i="18"/>
  <c r="DZ158" i="18"/>
  <c r="DZ170" i="18"/>
  <c r="DZ183" i="18"/>
  <c r="DZ195" i="18"/>
  <c r="DZ209" i="18"/>
  <c r="DZ222" i="18"/>
  <c r="DZ234" i="18"/>
  <c r="DZ247" i="18"/>
  <c r="DZ259" i="18"/>
  <c r="DY5" i="18"/>
  <c r="DY15" i="18"/>
  <c r="DY23" i="18"/>
  <c r="DY31" i="18"/>
  <c r="DY39" i="18"/>
  <c r="DY47" i="18"/>
  <c r="DY55" i="18"/>
  <c r="DY63" i="18"/>
  <c r="DY71" i="18"/>
  <c r="DY79" i="18"/>
  <c r="DY87" i="18"/>
  <c r="DY95" i="18"/>
  <c r="DY103" i="18"/>
  <c r="DY111" i="18"/>
  <c r="DY119" i="18"/>
  <c r="DY127" i="18"/>
  <c r="DY135" i="18"/>
  <c r="DY143" i="18"/>
  <c r="DY151" i="18"/>
  <c r="DY159" i="18"/>
  <c r="DY167" i="18"/>
  <c r="DY175" i="18"/>
  <c r="DY183" i="18"/>
  <c r="DY191" i="18"/>
  <c r="DY199" i="18"/>
  <c r="DY207" i="18"/>
  <c r="DY215" i="18"/>
  <c r="DY223" i="18"/>
  <c r="DY231" i="18"/>
  <c r="DY239" i="18"/>
  <c r="DY247" i="18"/>
  <c r="DY255" i="18"/>
  <c r="DY263" i="18"/>
  <c r="DX5" i="18"/>
  <c r="DX13" i="18"/>
  <c r="DX21" i="18"/>
  <c r="DX29" i="18"/>
  <c r="DX37" i="18"/>
  <c r="DX45" i="18"/>
  <c r="DX53" i="18"/>
  <c r="DX61" i="18"/>
  <c r="DX69" i="18"/>
  <c r="DX77" i="18"/>
  <c r="DX85" i="18"/>
  <c r="DX93" i="18"/>
  <c r="DX101" i="18"/>
  <c r="DX109" i="18"/>
  <c r="DX117" i="18"/>
  <c r="DX125" i="18"/>
  <c r="DX133" i="18"/>
  <c r="DX141" i="18"/>
  <c r="DX149" i="18"/>
  <c r="DX157" i="18"/>
  <c r="DX165" i="18"/>
  <c r="DX173" i="18"/>
  <c r="DX181" i="18"/>
  <c r="DX189" i="18"/>
  <c r="DX197" i="18"/>
  <c r="DX205" i="18"/>
  <c r="DX213" i="18"/>
  <c r="DX221" i="18"/>
  <c r="DX229" i="18"/>
  <c r="DX237" i="18"/>
  <c r="DX245" i="18"/>
  <c r="DX253" i="18"/>
  <c r="DX261" i="18"/>
  <c r="DW3" i="18"/>
  <c r="DW11" i="18"/>
  <c r="DW19" i="18"/>
  <c r="DW27" i="18"/>
  <c r="DW35" i="18"/>
  <c r="DW43" i="18"/>
  <c r="DW51" i="18"/>
  <c r="DW59" i="18"/>
  <c r="DW67" i="18"/>
  <c r="DW75" i="18"/>
  <c r="DW83" i="18"/>
  <c r="DW91" i="18"/>
  <c r="DW99" i="18"/>
  <c r="DW107" i="18"/>
  <c r="DW115" i="18"/>
  <c r="DW123" i="18"/>
  <c r="DW131" i="18"/>
  <c r="DW139" i="18"/>
  <c r="DW147" i="18"/>
  <c r="DW155" i="18"/>
  <c r="DW163" i="18"/>
  <c r="DW171" i="18"/>
  <c r="DW179" i="18"/>
  <c r="DW187" i="18"/>
  <c r="DW195" i="18"/>
  <c r="DW203" i="18"/>
  <c r="DW211" i="18"/>
  <c r="DW219" i="18"/>
  <c r="DW227" i="18"/>
  <c r="DW235" i="18"/>
  <c r="DW243" i="18"/>
  <c r="DW251" i="18"/>
  <c r="DW259" i="18"/>
  <c r="DW2" i="18"/>
  <c r="DU134" i="18"/>
  <c r="DU54" i="18"/>
  <c r="DU46" i="18"/>
  <c r="DU38" i="18"/>
  <c r="DU30" i="18"/>
  <c r="DU22" i="18"/>
  <c r="DU14" i="18"/>
  <c r="DU6" i="18"/>
  <c r="EA9" i="18"/>
  <c r="DZ256" i="18"/>
  <c r="DZ248" i="18"/>
  <c r="DZ240" i="18"/>
  <c r="DZ232" i="18"/>
  <c r="DZ224" i="18"/>
  <c r="DZ216" i="18"/>
  <c r="DZ208" i="18"/>
  <c r="DZ200" i="18"/>
  <c r="DZ192" i="18"/>
  <c r="DZ184" i="18"/>
  <c r="DZ176" i="18"/>
  <c r="DZ168" i="18"/>
  <c r="DZ160" i="18"/>
  <c r="DZ152" i="18"/>
  <c r="DZ144" i="18"/>
  <c r="DZ136" i="18"/>
  <c r="DZ128" i="18"/>
  <c r="DZ120" i="18"/>
  <c r="DZ112" i="18"/>
  <c r="DZ104" i="18"/>
  <c r="DZ96" i="18"/>
  <c r="DZ88" i="18"/>
  <c r="DZ80" i="18"/>
  <c r="DZ72" i="18"/>
  <c r="DZ64" i="18"/>
  <c r="DZ56" i="18"/>
  <c r="DZ48" i="18"/>
  <c r="DZ40" i="18"/>
  <c r="DZ32" i="18"/>
  <c r="DZ24" i="18"/>
  <c r="DZ16" i="18"/>
  <c r="DZ8" i="18"/>
  <c r="EA266" i="18"/>
  <c r="EA258" i="18"/>
  <c r="EA250" i="18"/>
  <c r="EA242" i="18"/>
  <c r="EA234" i="18"/>
  <c r="EA226" i="18"/>
  <c r="EA218" i="18"/>
  <c r="EA210" i="18"/>
  <c r="EA201" i="18"/>
  <c r="EA190" i="18"/>
  <c r="EA180" i="18"/>
  <c r="EA169" i="18"/>
  <c r="EA158" i="18"/>
  <c r="EA148" i="18"/>
  <c r="EA137" i="18"/>
  <c r="EA126" i="18"/>
  <c r="EA116" i="18"/>
  <c r="EA105" i="18"/>
  <c r="EA93" i="18"/>
  <c r="EA80" i="18"/>
  <c r="EA66" i="18"/>
  <c r="EA54" i="18"/>
  <c r="EA41" i="18"/>
  <c r="EA29" i="18"/>
  <c r="EA16" i="18"/>
  <c r="DU107" i="18"/>
  <c r="DU124" i="18"/>
  <c r="DU135" i="18"/>
  <c r="DU156" i="18"/>
  <c r="DU184" i="18"/>
  <c r="DU216" i="18"/>
  <c r="DU253" i="18"/>
  <c r="EA77" i="18"/>
  <c r="EA64" i="18"/>
  <c r="EA50" i="18"/>
  <c r="EA38" i="18"/>
  <c r="EA25" i="18"/>
  <c r="EA13" i="18"/>
  <c r="DU77" i="18"/>
  <c r="DU125" i="18"/>
  <c r="DU137" i="18"/>
  <c r="DU196" i="18"/>
  <c r="DU233" i="18"/>
  <c r="DU243" i="18"/>
  <c r="DU255" i="18"/>
  <c r="DZ261" i="18"/>
  <c r="DZ253" i="18"/>
  <c r="DZ245" i="18"/>
  <c r="DZ237" i="18"/>
  <c r="DZ229" i="18"/>
  <c r="DZ221" i="18"/>
  <c r="DZ213" i="18"/>
  <c r="DZ205" i="18"/>
  <c r="DZ197" i="18"/>
  <c r="DZ189" i="18"/>
  <c r="DZ181" i="18"/>
  <c r="DZ173" i="18"/>
  <c r="DZ165" i="18"/>
  <c r="DZ157" i="18"/>
  <c r="DZ149" i="18"/>
  <c r="DZ141" i="18"/>
  <c r="DZ133" i="18"/>
  <c r="DZ125" i="18"/>
  <c r="DZ117" i="18"/>
  <c r="DZ109" i="18"/>
  <c r="DZ101" i="18"/>
  <c r="DZ93" i="18"/>
  <c r="DZ85" i="18"/>
  <c r="DZ77" i="18"/>
  <c r="DZ69" i="18"/>
  <c r="DZ61" i="18"/>
  <c r="DZ53" i="18"/>
  <c r="DZ45" i="18"/>
  <c r="DZ37" i="18"/>
  <c r="DZ29" i="18"/>
  <c r="DZ21" i="18"/>
  <c r="DZ13" i="18"/>
  <c r="DZ5" i="18"/>
  <c r="EA263" i="18"/>
  <c r="EA255" i="18"/>
  <c r="EA247" i="18"/>
  <c r="EA239" i="18"/>
  <c r="EA231" i="18"/>
  <c r="EA223" i="18"/>
  <c r="EA215" i="18"/>
  <c r="EA206" i="18"/>
  <c r="EA197" i="18"/>
  <c r="EA186" i="18"/>
  <c r="EA176" i="18"/>
  <c r="EA165" i="18"/>
  <c r="EA154" i="18"/>
  <c r="EA144" i="18"/>
  <c r="EA133" i="18"/>
  <c r="EA122" i="18"/>
  <c r="EA112" i="18"/>
  <c r="EA101" i="18"/>
  <c r="EA88" i="18"/>
  <c r="EA74" i="18"/>
  <c r="EA62" i="18"/>
  <c r="EA49" i="18"/>
  <c r="EA37" i="18"/>
  <c r="EA24" i="18"/>
  <c r="EA10" i="18"/>
  <c r="DU88" i="18"/>
  <c r="DU93" i="18"/>
  <c r="DU132" i="18"/>
  <c r="DU169" i="18"/>
  <c r="DU179" i="18"/>
  <c r="DU191" i="18"/>
  <c r="DU223" i="18"/>
  <c r="DU228" i="18"/>
  <c r="DZ260" i="18"/>
  <c r="DZ252" i="18"/>
  <c r="DZ244" i="18"/>
  <c r="DZ236" i="18"/>
  <c r="DZ228" i="18"/>
  <c r="DZ220" i="18"/>
  <c r="DZ212" i="18"/>
  <c r="DZ204" i="18"/>
  <c r="DZ196" i="18"/>
  <c r="DZ188" i="18"/>
  <c r="DZ180" i="18"/>
  <c r="DZ172" i="18"/>
  <c r="DZ164" i="18"/>
  <c r="DZ156" i="18"/>
  <c r="DZ148" i="18"/>
  <c r="DZ140" i="18"/>
  <c r="DZ132" i="18"/>
  <c r="DZ124" i="18"/>
  <c r="DZ116" i="18"/>
  <c r="DZ108" i="18"/>
  <c r="DZ100" i="18"/>
  <c r="DZ92" i="18"/>
  <c r="DZ84" i="18"/>
  <c r="DZ76" i="18"/>
  <c r="DZ68" i="18"/>
  <c r="DZ60" i="18"/>
  <c r="DZ52" i="18"/>
  <c r="DZ44" i="18"/>
  <c r="DZ36" i="18"/>
  <c r="DZ28" i="18"/>
  <c r="DZ20" i="18"/>
  <c r="DZ12" i="18"/>
  <c r="DZ4" i="18"/>
  <c r="EA262" i="18"/>
  <c r="EA254" i="18"/>
  <c r="EA246" i="18"/>
  <c r="EA238" i="18"/>
  <c r="EA230" i="18"/>
  <c r="EA222" i="18"/>
  <c r="EA214" i="18"/>
  <c r="EA205" i="18"/>
  <c r="EA196" i="18"/>
  <c r="EA185" i="18"/>
  <c r="EA174" i="18"/>
  <c r="EA164" i="18"/>
  <c r="EA153" i="18"/>
  <c r="EA142" i="18"/>
  <c r="EA132" i="18"/>
  <c r="EA121" i="18"/>
  <c r="EA110" i="18"/>
  <c r="EA98" i="18"/>
  <c r="EA86" i="18"/>
  <c r="EA73" i="18"/>
  <c r="EA61" i="18"/>
  <c r="EA48" i="18"/>
  <c r="EA34" i="18"/>
  <c r="EA22" i="18"/>
  <c r="DU68" i="18"/>
  <c r="DU73" i="18"/>
  <c r="DU84" i="18"/>
  <c r="DU105" i="18"/>
  <c r="DU115" i="18"/>
  <c r="DU127" i="18"/>
  <c r="DU159" i="18"/>
  <c r="DU164" i="18"/>
  <c r="DU208" i="18"/>
  <c r="DU213" i="18"/>
  <c r="DU224" i="18"/>
  <c r="DU240" i="18"/>
  <c r="DU245" i="18"/>
  <c r="EA3" i="18"/>
  <c r="EA11" i="18"/>
  <c r="EA19" i="18"/>
  <c r="EA27" i="18"/>
  <c r="EA35" i="18"/>
  <c r="EA43" i="18"/>
  <c r="EA51" i="18"/>
  <c r="EA59" i="18"/>
  <c r="EA67" i="18"/>
  <c r="EA75" i="18"/>
  <c r="EA83" i="18"/>
  <c r="EA91" i="18"/>
  <c r="EA99" i="18"/>
  <c r="EA107" i="18"/>
  <c r="EA115" i="18"/>
  <c r="EA123" i="18"/>
  <c r="EA131" i="18"/>
  <c r="EA139" i="18"/>
  <c r="EA147" i="18"/>
  <c r="EA155" i="18"/>
  <c r="EA163" i="18"/>
  <c r="EA171" i="18"/>
  <c r="EA179" i="18"/>
  <c r="EA187" i="18"/>
  <c r="EA195" i="18"/>
  <c r="EA4" i="18"/>
  <c r="EA12" i="18"/>
  <c r="EA20" i="18"/>
  <c r="EA28" i="18"/>
  <c r="EA36" i="18"/>
  <c r="EA44" i="18"/>
  <c r="EA52" i="18"/>
  <c r="EA60" i="18"/>
  <c r="EA68" i="18"/>
  <c r="EA76" i="18"/>
  <c r="EA84" i="18"/>
  <c r="EA92" i="18"/>
  <c r="EA100" i="18"/>
  <c r="EA7" i="18"/>
  <c r="EA15" i="18"/>
  <c r="EA23" i="18"/>
  <c r="EA31" i="18"/>
  <c r="EA39" i="18"/>
  <c r="EA47" i="18"/>
  <c r="EA55" i="18"/>
  <c r="EA63" i="18"/>
  <c r="EA71" i="18"/>
  <c r="EA79" i="18"/>
  <c r="EA87" i="18"/>
  <c r="EA95" i="18"/>
  <c r="EA103" i="18"/>
  <c r="EA111" i="18"/>
  <c r="EA119" i="18"/>
  <c r="EA127" i="18"/>
  <c r="EA135" i="18"/>
  <c r="EA143" i="18"/>
  <c r="EA151" i="18"/>
  <c r="EA159" i="18"/>
  <c r="EA167" i="18"/>
  <c r="EA175" i="18"/>
  <c r="EA183" i="18"/>
  <c r="EA191" i="18"/>
  <c r="EA199" i="18"/>
  <c r="EA207" i="18"/>
  <c r="EA70" i="18"/>
  <c r="EA57" i="18"/>
  <c r="EA45" i="18"/>
  <c r="EA32" i="18"/>
  <c r="EA18" i="18"/>
  <c r="EA6" i="18"/>
  <c r="DU69" i="18"/>
  <c r="DU117" i="18"/>
  <c r="DU139" i="18"/>
  <c r="DU204" i="18"/>
  <c r="DU209" i="18"/>
  <c r="DU235" i="18"/>
  <c r="DU252" i="18"/>
  <c r="DU263" i="18"/>
  <c r="DU87" i="18"/>
  <c r="DU101" i="18"/>
  <c r="DU111" i="18"/>
  <c r="DU121" i="18"/>
  <c r="DU155" i="18"/>
  <c r="DU165" i="18"/>
  <c r="DU175" i="18"/>
  <c r="DU185" i="18"/>
  <c r="DU219" i="18"/>
  <c r="DU229" i="18"/>
  <c r="DU239" i="18"/>
  <c r="DU249" i="18"/>
  <c r="DU63" i="18"/>
  <c r="DU67" i="18"/>
  <c r="DU71" i="18"/>
  <c r="DU75" i="18"/>
  <c r="DU89" i="18"/>
  <c r="DU103" i="18"/>
  <c r="DU113" i="18"/>
  <c r="DU147" i="18"/>
  <c r="DU157" i="18"/>
  <c r="DU167" i="18"/>
  <c r="DU177" i="18"/>
  <c r="DU211" i="18"/>
  <c r="DU221" i="18"/>
  <c r="DU231" i="18"/>
  <c r="DU241" i="18"/>
  <c r="DU85" i="18"/>
  <c r="DU123" i="18"/>
  <c r="DU133" i="18"/>
  <c r="DU143" i="18"/>
  <c r="DU153" i="18"/>
  <c r="DU187" i="18"/>
  <c r="DU197" i="18"/>
  <c r="DU207" i="18"/>
  <c r="DU217" i="18"/>
  <c r="DU251" i="18"/>
  <c r="DU261" i="18"/>
  <c r="C115" i="100"/>
  <c r="C111" i="100"/>
  <c r="C114" i="100"/>
  <c r="C110" i="100"/>
  <c r="C113" i="100"/>
  <c r="C109" i="100"/>
  <c r="C116" i="100"/>
  <c r="C112" i="100"/>
  <c r="C108" i="100"/>
  <c r="C106" i="100"/>
  <c r="C107" i="100"/>
  <c r="C105" i="100"/>
  <c r="C102" i="100"/>
  <c r="C101" i="100"/>
  <c r="C104" i="100"/>
  <c r="C100" i="100"/>
  <c r="C103" i="100"/>
  <c r="C99" i="100"/>
  <c r="C98" i="100"/>
  <c r="C97" i="100"/>
  <c r="C96" i="100"/>
  <c r="C95" i="100"/>
  <c r="C94" i="100"/>
  <c r="C93" i="100"/>
  <c r="C92" i="100"/>
  <c r="C91" i="100"/>
  <c r="C90" i="100"/>
  <c r="C89" i="100"/>
  <c r="C88" i="100"/>
  <c r="C87" i="100"/>
  <c r="C74" i="100"/>
  <c r="C85" i="100"/>
  <c r="C81" i="100"/>
  <c r="C77" i="100"/>
  <c r="C73" i="100"/>
  <c r="C86" i="100"/>
  <c r="C78" i="100"/>
  <c r="C84" i="100"/>
  <c r="C80" i="100"/>
  <c r="C76" i="100"/>
  <c r="C72" i="100"/>
  <c r="C82" i="100"/>
  <c r="C83" i="100"/>
  <c r="C79" i="100"/>
  <c r="C75" i="100"/>
  <c r="C71" i="100"/>
  <c r="C70" i="100"/>
  <c r="C44" i="100"/>
  <c r="C43" i="100"/>
  <c r="C66" i="100"/>
  <c r="C62" i="100"/>
  <c r="C54" i="100"/>
  <c r="C46" i="100"/>
  <c r="C69" i="100"/>
  <c r="C65" i="100"/>
  <c r="C61" i="100"/>
  <c r="C57" i="100"/>
  <c r="C53" i="100"/>
  <c r="C49" i="100"/>
  <c r="C45" i="100"/>
  <c r="C5" i="100"/>
  <c r="C68" i="100"/>
  <c r="C64" i="100"/>
  <c r="C60" i="100"/>
  <c r="C56" i="100"/>
  <c r="C52" i="100"/>
  <c r="C48" i="100"/>
  <c r="C4" i="100"/>
  <c r="C58" i="100"/>
  <c r="C50" i="100"/>
  <c r="C67" i="100"/>
  <c r="C63" i="100"/>
  <c r="C59" i="100"/>
  <c r="C55" i="100"/>
  <c r="C51" i="100"/>
  <c r="C47" i="100"/>
  <c r="C3" i="100"/>
  <c r="C2" i="100"/>
  <c r="AO3" i="18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27" i="18"/>
  <c r="AO28" i="18"/>
  <c r="AO29" i="18"/>
  <c r="AO30" i="18"/>
  <c r="AO31" i="18"/>
  <c r="AO32" i="18"/>
  <c r="AO33" i="18"/>
  <c r="AO34" i="18"/>
  <c r="AO35" i="18"/>
  <c r="AO36" i="18"/>
  <c r="AO37" i="18"/>
  <c r="AO38" i="18"/>
  <c r="AO39" i="18"/>
  <c r="AO40" i="18"/>
  <c r="AO41" i="18"/>
  <c r="AO42" i="18"/>
  <c r="AO43" i="18"/>
  <c r="AO44" i="18"/>
  <c r="AO45" i="18"/>
  <c r="AO46" i="18"/>
  <c r="AO47" i="18"/>
  <c r="AO48" i="18"/>
  <c r="AO49" i="18"/>
  <c r="AO50" i="18"/>
  <c r="AO51" i="18"/>
  <c r="AO52" i="18"/>
  <c r="AO53" i="18"/>
  <c r="AO54" i="18"/>
  <c r="AO55" i="18"/>
  <c r="AO56" i="18"/>
  <c r="AO57" i="18"/>
  <c r="AO58" i="18"/>
  <c r="AO59" i="18"/>
  <c r="AO60" i="18"/>
  <c r="AO61" i="18"/>
  <c r="AO62" i="18"/>
  <c r="AO63" i="18"/>
  <c r="AO64" i="18"/>
  <c r="AO65" i="18"/>
  <c r="AO66" i="18"/>
  <c r="AO67" i="18"/>
  <c r="AO68" i="18"/>
  <c r="AO69" i="18"/>
  <c r="AO70" i="18"/>
  <c r="AO71" i="18"/>
  <c r="AO72" i="18"/>
  <c r="AO73" i="18"/>
  <c r="AO74" i="18"/>
  <c r="AO75" i="18"/>
  <c r="AO76" i="18"/>
  <c r="AO77" i="18"/>
  <c r="AO78" i="18"/>
  <c r="AO79" i="18"/>
  <c r="AO80" i="18"/>
  <c r="AO81" i="18"/>
  <c r="AO82" i="18"/>
  <c r="AO83" i="18"/>
  <c r="AO84" i="18"/>
  <c r="AO85" i="18"/>
  <c r="AO86" i="18"/>
  <c r="AO87" i="18"/>
  <c r="AO88" i="18"/>
  <c r="AO89" i="18"/>
  <c r="AO90" i="18"/>
  <c r="AO91" i="18"/>
  <c r="AO92" i="18"/>
  <c r="AO93" i="18"/>
  <c r="AO94" i="18"/>
  <c r="AO95" i="18"/>
  <c r="AO96" i="18"/>
  <c r="AO97" i="18"/>
  <c r="AO98" i="18"/>
  <c r="AO99" i="18"/>
  <c r="AO100" i="18"/>
  <c r="AO101" i="18"/>
  <c r="AO102" i="18"/>
  <c r="AO103" i="18"/>
  <c r="AO104" i="18"/>
  <c r="AO105" i="18"/>
  <c r="AO106" i="18"/>
  <c r="AO107" i="18"/>
  <c r="AO108" i="18"/>
  <c r="AO109" i="18"/>
  <c r="AO110" i="18"/>
  <c r="AO111" i="18"/>
  <c r="AO112" i="18"/>
  <c r="AO113" i="18"/>
  <c r="AO114" i="18"/>
  <c r="AO115" i="18"/>
  <c r="AO116" i="18"/>
  <c r="AO117" i="18"/>
  <c r="AO118" i="18"/>
  <c r="AO119" i="18"/>
  <c r="AO120" i="18"/>
  <c r="AO121" i="18"/>
  <c r="AO122" i="18"/>
  <c r="AO123" i="18"/>
  <c r="AO124" i="18"/>
  <c r="AO125" i="18"/>
  <c r="AO126" i="18"/>
  <c r="AO127" i="18"/>
  <c r="AO128" i="18"/>
  <c r="AO129" i="18"/>
  <c r="AO130" i="18"/>
  <c r="AO131" i="18"/>
  <c r="AO132" i="18"/>
  <c r="AO133" i="18"/>
  <c r="AO134" i="18"/>
  <c r="AO135" i="18"/>
  <c r="AO136" i="18"/>
  <c r="AO137" i="18"/>
  <c r="AO138" i="18"/>
  <c r="AO139" i="18"/>
  <c r="AO140" i="18"/>
  <c r="AO141" i="18"/>
  <c r="AO142" i="18"/>
  <c r="AO143" i="18"/>
  <c r="AO144" i="18"/>
  <c r="AO145" i="18"/>
  <c r="AO146" i="18"/>
  <c r="AO147" i="18"/>
  <c r="AO148" i="18"/>
  <c r="AO149" i="18"/>
  <c r="AO150" i="18"/>
  <c r="AO151" i="18"/>
  <c r="AO152" i="18"/>
  <c r="AO153" i="18"/>
  <c r="AO154" i="18"/>
  <c r="AO155" i="18"/>
  <c r="AO156" i="18"/>
  <c r="AO157" i="18"/>
  <c r="AO158" i="18"/>
  <c r="AO159" i="18"/>
  <c r="AO160" i="18"/>
  <c r="AO161" i="18"/>
  <c r="AO162" i="18"/>
  <c r="AO163" i="18"/>
  <c r="AO164" i="18"/>
  <c r="AO165" i="18"/>
  <c r="AO166" i="18"/>
  <c r="AO167" i="18"/>
  <c r="AO168" i="18"/>
  <c r="AO169" i="18"/>
  <c r="AO170" i="18"/>
  <c r="AO171" i="18"/>
  <c r="AO172" i="18"/>
  <c r="AO173" i="18"/>
  <c r="AO174" i="18"/>
  <c r="AO175" i="18"/>
  <c r="AO176" i="18"/>
  <c r="AO177" i="18"/>
  <c r="AO178" i="18"/>
  <c r="AO179" i="18"/>
  <c r="AO180" i="18"/>
  <c r="AO181" i="18"/>
  <c r="AO182" i="18"/>
  <c r="AO183" i="18"/>
  <c r="AO184" i="18"/>
  <c r="AO185" i="18"/>
  <c r="AO186" i="18"/>
  <c r="AO187" i="18"/>
  <c r="AO188" i="18"/>
  <c r="AO189" i="18"/>
  <c r="AO190" i="18"/>
  <c r="AO191" i="18"/>
  <c r="AO192" i="18"/>
  <c r="AO193" i="18"/>
  <c r="AO194" i="18"/>
  <c r="AO195" i="18"/>
  <c r="AO196" i="18"/>
  <c r="AO197" i="18"/>
  <c r="AO198" i="18"/>
  <c r="AO199" i="18"/>
  <c r="AO200" i="18"/>
  <c r="AO201" i="18"/>
  <c r="AO202" i="18"/>
  <c r="AO203" i="18"/>
  <c r="AO204" i="18"/>
  <c r="AO205" i="18"/>
  <c r="AO206" i="18"/>
  <c r="AO207" i="18"/>
  <c r="AO208" i="18"/>
  <c r="AO209" i="18"/>
  <c r="AO210" i="18"/>
  <c r="AO211" i="18"/>
  <c r="AO212" i="18"/>
  <c r="AO213" i="18"/>
  <c r="AO214" i="18"/>
  <c r="AO215" i="18"/>
  <c r="AO216" i="18"/>
  <c r="AO217" i="18"/>
  <c r="AO218" i="18"/>
  <c r="AO219" i="18"/>
  <c r="AO220" i="18"/>
  <c r="AO221" i="18"/>
  <c r="AO222" i="18"/>
  <c r="AO223" i="18"/>
  <c r="AO224" i="18"/>
  <c r="AO225" i="18"/>
  <c r="AO226" i="18"/>
  <c r="AO227" i="18"/>
  <c r="AO228" i="18"/>
  <c r="AO229" i="18"/>
  <c r="AO230" i="18"/>
  <c r="AO231" i="18"/>
  <c r="AO232" i="18"/>
  <c r="AO233" i="18"/>
  <c r="AO234" i="18"/>
  <c r="AO235" i="18"/>
  <c r="AO236" i="18"/>
  <c r="AO237" i="18"/>
  <c r="AO238" i="18"/>
  <c r="AO239" i="18"/>
  <c r="AO240" i="18"/>
  <c r="AO241" i="18"/>
  <c r="AO242" i="18"/>
  <c r="AO243" i="18"/>
  <c r="AO244" i="18"/>
  <c r="AO245" i="18"/>
  <c r="AO246" i="18"/>
  <c r="AO247" i="18"/>
  <c r="AO248" i="18"/>
  <c r="AO249" i="18"/>
  <c r="AO250" i="18"/>
  <c r="AO251" i="18"/>
  <c r="AO252" i="18"/>
  <c r="AO253" i="18"/>
  <c r="AO254" i="18"/>
  <c r="AO255" i="18"/>
  <c r="AO256" i="18"/>
  <c r="AO257" i="18"/>
  <c r="AO258" i="18"/>
  <c r="AO259" i="18"/>
  <c r="AO260" i="18"/>
  <c r="AO261" i="18"/>
  <c r="AO262" i="18"/>
  <c r="AO263" i="18"/>
  <c r="AO264" i="18"/>
  <c r="AO265" i="18"/>
  <c r="AO266" i="18"/>
  <c r="AO2" i="18"/>
  <c r="AO1" i="18"/>
  <c r="AN3" i="18"/>
  <c r="AN4" i="18"/>
  <c r="AN5" i="18"/>
  <c r="AN6" i="18"/>
  <c r="AN7" i="18"/>
  <c r="AN8" i="18"/>
  <c r="AN9" i="18"/>
  <c r="AN10" i="18"/>
  <c r="AN11" i="18"/>
  <c r="AN12" i="18"/>
  <c r="AN13" i="18"/>
  <c r="AN14" i="18"/>
  <c r="AN15" i="18"/>
  <c r="AN16" i="18"/>
  <c r="AN17" i="18"/>
  <c r="AN18" i="18"/>
  <c r="AN19" i="18"/>
  <c r="AN20" i="18"/>
  <c r="AN21" i="18"/>
  <c r="AN22" i="18"/>
  <c r="AN23" i="18"/>
  <c r="AN24" i="18"/>
  <c r="AN25" i="18"/>
  <c r="AN26" i="18"/>
  <c r="AN27" i="18"/>
  <c r="AN28" i="18"/>
  <c r="AN29" i="18"/>
  <c r="AN30" i="18"/>
  <c r="AN31" i="18"/>
  <c r="AN32" i="18"/>
  <c r="AN33" i="18"/>
  <c r="AN34" i="18"/>
  <c r="AN35" i="18"/>
  <c r="AN36" i="18"/>
  <c r="AN37" i="18"/>
  <c r="AN38" i="18"/>
  <c r="AN39" i="18"/>
  <c r="AN40" i="18"/>
  <c r="AN41" i="18"/>
  <c r="AN42" i="18"/>
  <c r="AN43" i="18"/>
  <c r="AN44" i="18"/>
  <c r="AN45" i="18"/>
  <c r="AN46" i="18"/>
  <c r="AN47" i="18"/>
  <c r="AN48" i="18"/>
  <c r="AN49" i="18"/>
  <c r="AN50" i="18"/>
  <c r="AN51" i="18"/>
  <c r="AN52" i="18"/>
  <c r="AN53" i="18"/>
  <c r="AN54" i="18"/>
  <c r="AN55" i="18"/>
  <c r="AN56" i="18"/>
  <c r="AN57" i="18"/>
  <c r="AN58" i="18"/>
  <c r="AN59" i="18"/>
  <c r="AN60" i="18"/>
  <c r="AN61" i="18"/>
  <c r="AN62" i="18"/>
  <c r="AN63" i="18"/>
  <c r="AN64" i="18"/>
  <c r="AN65" i="18"/>
  <c r="AN66" i="18"/>
  <c r="AN67" i="18"/>
  <c r="AN68" i="18"/>
  <c r="AN69" i="18"/>
  <c r="AN70" i="18"/>
  <c r="AN71" i="18"/>
  <c r="AN72" i="18"/>
  <c r="AN73" i="18"/>
  <c r="AN74" i="18"/>
  <c r="AN75" i="18"/>
  <c r="AN76" i="18"/>
  <c r="AN77" i="18"/>
  <c r="AN78" i="18"/>
  <c r="AN79" i="18"/>
  <c r="AN80" i="18"/>
  <c r="AN81" i="18"/>
  <c r="AN82" i="18"/>
  <c r="AN83" i="18"/>
  <c r="AN84" i="18"/>
  <c r="AN85" i="18"/>
  <c r="AN86" i="18"/>
  <c r="AN87" i="18"/>
  <c r="AN88" i="18"/>
  <c r="AN89" i="18"/>
  <c r="AN90" i="18"/>
  <c r="AN91" i="18"/>
  <c r="AN92" i="18"/>
  <c r="AN93" i="18"/>
  <c r="AN94" i="18"/>
  <c r="AN95" i="18"/>
  <c r="AN96" i="18"/>
  <c r="AN97" i="18"/>
  <c r="AN98" i="18"/>
  <c r="AN99" i="18"/>
  <c r="AN100" i="18"/>
  <c r="AN101" i="18"/>
  <c r="AN102" i="18"/>
  <c r="AN103" i="18"/>
  <c r="AN104" i="18"/>
  <c r="AN105" i="18"/>
  <c r="AN106" i="18"/>
  <c r="AN107" i="18"/>
  <c r="AN108" i="18"/>
  <c r="AN109" i="18"/>
  <c r="AN110" i="18"/>
  <c r="AN111" i="18"/>
  <c r="AN112" i="18"/>
  <c r="AN113" i="18"/>
  <c r="AN114" i="18"/>
  <c r="AN115" i="18"/>
  <c r="AN116" i="18"/>
  <c r="AN117" i="18"/>
  <c r="AN118" i="18"/>
  <c r="AN119" i="18"/>
  <c r="AN120" i="18"/>
  <c r="AN121" i="18"/>
  <c r="AN122" i="18"/>
  <c r="AN123" i="18"/>
  <c r="AN124" i="18"/>
  <c r="AN125" i="18"/>
  <c r="AN126" i="18"/>
  <c r="AN127" i="18"/>
  <c r="AN128" i="18"/>
  <c r="AN129" i="18"/>
  <c r="AN130" i="18"/>
  <c r="AN131" i="18"/>
  <c r="AN132" i="18"/>
  <c r="AN133" i="18"/>
  <c r="AN134" i="18"/>
  <c r="AN135" i="18"/>
  <c r="AN136" i="18"/>
  <c r="AN137" i="18"/>
  <c r="AN138" i="18"/>
  <c r="AN139" i="18"/>
  <c r="AN140" i="18"/>
  <c r="AN141" i="18"/>
  <c r="AN142" i="18"/>
  <c r="AN143" i="18"/>
  <c r="AN144" i="18"/>
  <c r="AN145" i="18"/>
  <c r="AN146" i="18"/>
  <c r="AN147" i="18"/>
  <c r="AN148" i="18"/>
  <c r="AN149" i="18"/>
  <c r="AN150" i="18"/>
  <c r="AN151" i="18"/>
  <c r="AN152" i="18"/>
  <c r="AN153" i="18"/>
  <c r="AN154" i="18"/>
  <c r="AN155" i="18"/>
  <c r="AN156" i="18"/>
  <c r="AN157" i="18"/>
  <c r="AN158" i="18"/>
  <c r="AN159" i="18"/>
  <c r="AN160" i="18"/>
  <c r="AN161" i="18"/>
  <c r="AN162" i="18"/>
  <c r="AN163" i="18"/>
  <c r="AN164" i="18"/>
  <c r="AN165" i="18"/>
  <c r="AN166" i="18"/>
  <c r="AN167" i="18"/>
  <c r="AN168" i="18"/>
  <c r="AN169" i="18"/>
  <c r="AN170" i="18"/>
  <c r="AN171" i="18"/>
  <c r="AN172" i="18"/>
  <c r="AN173" i="18"/>
  <c r="AN174" i="18"/>
  <c r="AN175" i="18"/>
  <c r="AN176" i="18"/>
  <c r="AN177" i="18"/>
  <c r="AN178" i="18"/>
  <c r="AN179" i="18"/>
  <c r="AN180" i="18"/>
  <c r="AN181" i="18"/>
  <c r="AN182" i="18"/>
  <c r="AN183" i="18"/>
  <c r="AN184" i="18"/>
  <c r="AN185" i="18"/>
  <c r="AN186" i="18"/>
  <c r="AN187" i="18"/>
  <c r="AN188" i="18"/>
  <c r="AN189" i="18"/>
  <c r="AN190" i="18"/>
  <c r="AN191" i="18"/>
  <c r="AN192" i="18"/>
  <c r="AN193" i="18"/>
  <c r="AN194" i="18"/>
  <c r="AN195" i="18"/>
  <c r="AN196" i="18"/>
  <c r="AN197" i="18"/>
  <c r="AN198" i="18"/>
  <c r="AN199" i="18"/>
  <c r="AN200" i="18"/>
  <c r="AN201" i="18"/>
  <c r="AN202" i="18"/>
  <c r="AN203" i="18"/>
  <c r="AN204" i="18"/>
  <c r="AN205" i="18"/>
  <c r="AN206" i="18"/>
  <c r="AN207" i="18"/>
  <c r="AN208" i="18"/>
  <c r="AN209" i="18"/>
  <c r="AN210" i="18"/>
  <c r="AN211" i="18"/>
  <c r="AN212" i="18"/>
  <c r="AN213" i="18"/>
  <c r="AN214" i="18"/>
  <c r="AN215" i="18"/>
  <c r="AN216" i="18"/>
  <c r="AN217" i="18"/>
  <c r="AN218" i="18"/>
  <c r="AN219" i="18"/>
  <c r="AN220" i="18"/>
  <c r="AN221" i="18"/>
  <c r="AN222" i="18"/>
  <c r="AN223" i="18"/>
  <c r="AN224" i="18"/>
  <c r="AN225" i="18"/>
  <c r="AN226" i="18"/>
  <c r="AN227" i="18"/>
  <c r="AN228" i="18"/>
  <c r="AN229" i="18"/>
  <c r="AN230" i="18"/>
  <c r="AN231" i="18"/>
  <c r="AN232" i="18"/>
  <c r="AN233" i="18"/>
  <c r="AN234" i="18"/>
  <c r="AN235" i="18"/>
  <c r="AN236" i="18"/>
  <c r="AN237" i="18"/>
  <c r="AN238" i="18"/>
  <c r="AN239" i="18"/>
  <c r="AN240" i="18"/>
  <c r="AN241" i="18"/>
  <c r="AN242" i="18"/>
  <c r="AN243" i="18"/>
  <c r="AN244" i="18"/>
  <c r="AN245" i="18"/>
  <c r="AN246" i="18"/>
  <c r="AN247" i="18"/>
  <c r="AN248" i="18"/>
  <c r="AN249" i="18"/>
  <c r="AN250" i="18"/>
  <c r="AN251" i="18"/>
  <c r="AN252" i="18"/>
  <c r="AN253" i="18"/>
  <c r="AN254" i="18"/>
  <c r="AN255" i="18"/>
  <c r="AN256" i="18"/>
  <c r="AN257" i="18"/>
  <c r="AN258" i="18"/>
  <c r="AN259" i="18"/>
  <c r="AN260" i="18"/>
  <c r="AN261" i="18"/>
  <c r="AN262" i="18"/>
  <c r="AN263" i="18"/>
  <c r="AN264" i="18"/>
  <c r="AN265" i="18"/>
  <c r="AN266" i="18"/>
  <c r="AN2" i="18"/>
  <c r="AN1" i="18"/>
  <c r="AM3" i="18"/>
  <c r="AM4" i="18"/>
  <c r="AM5" i="18"/>
  <c r="AM6" i="18"/>
  <c r="AM7" i="18"/>
  <c r="AM8" i="18"/>
  <c r="AM9" i="18"/>
  <c r="AM10" i="18"/>
  <c r="AM11" i="18"/>
  <c r="AM12" i="18"/>
  <c r="AM13" i="18"/>
  <c r="AM14" i="18"/>
  <c r="AM15" i="18"/>
  <c r="AM16" i="18"/>
  <c r="AM17" i="18"/>
  <c r="AM18" i="18"/>
  <c r="AM19" i="18"/>
  <c r="AM20" i="18"/>
  <c r="AM21" i="18"/>
  <c r="AM22" i="18"/>
  <c r="AM23" i="18"/>
  <c r="AM24" i="18"/>
  <c r="AM25" i="18"/>
  <c r="AM26" i="18"/>
  <c r="AM27" i="18"/>
  <c r="AM28" i="18"/>
  <c r="AM29" i="18"/>
  <c r="AM30" i="18"/>
  <c r="AM31" i="18"/>
  <c r="AM32" i="18"/>
  <c r="AM33" i="18"/>
  <c r="AM34" i="18"/>
  <c r="AM35" i="18"/>
  <c r="AM36" i="18"/>
  <c r="AM37" i="18"/>
  <c r="AM38" i="18"/>
  <c r="AM39" i="18"/>
  <c r="AM40" i="18"/>
  <c r="AM41" i="18"/>
  <c r="AM42" i="18"/>
  <c r="AM43" i="18"/>
  <c r="AM44" i="18"/>
  <c r="AM45" i="18"/>
  <c r="AM46" i="18"/>
  <c r="AM47" i="18"/>
  <c r="AM48" i="18"/>
  <c r="AM49" i="18"/>
  <c r="AM50" i="18"/>
  <c r="AM51" i="18"/>
  <c r="AM52" i="18"/>
  <c r="AM53" i="18"/>
  <c r="AM54" i="18"/>
  <c r="AM55" i="18"/>
  <c r="AM56" i="18"/>
  <c r="AM57" i="18"/>
  <c r="AM58" i="18"/>
  <c r="AM59" i="18"/>
  <c r="AM60" i="18"/>
  <c r="AM61" i="18"/>
  <c r="AM62" i="18"/>
  <c r="AM63" i="18"/>
  <c r="AM64" i="18"/>
  <c r="AM65" i="18"/>
  <c r="AM66" i="18"/>
  <c r="AM67" i="18"/>
  <c r="AM68" i="18"/>
  <c r="AM69" i="18"/>
  <c r="AM70" i="18"/>
  <c r="AM71" i="18"/>
  <c r="AM72" i="18"/>
  <c r="AM73" i="18"/>
  <c r="AM74" i="18"/>
  <c r="AM75" i="18"/>
  <c r="AM76" i="18"/>
  <c r="AM77" i="18"/>
  <c r="AM78" i="18"/>
  <c r="AM79" i="18"/>
  <c r="AM80" i="18"/>
  <c r="AM81" i="18"/>
  <c r="AM82" i="18"/>
  <c r="AM83" i="18"/>
  <c r="AM84" i="18"/>
  <c r="AM85" i="18"/>
  <c r="AM86" i="18"/>
  <c r="AM87" i="18"/>
  <c r="AM88" i="18"/>
  <c r="AM89" i="18"/>
  <c r="AM90" i="18"/>
  <c r="AM91" i="18"/>
  <c r="AM92" i="18"/>
  <c r="AM93" i="18"/>
  <c r="AM94" i="18"/>
  <c r="AM95" i="18"/>
  <c r="AM96" i="18"/>
  <c r="AM97" i="18"/>
  <c r="AM98" i="18"/>
  <c r="AM99" i="18"/>
  <c r="AM100" i="18"/>
  <c r="AM101" i="18"/>
  <c r="AM102" i="18"/>
  <c r="AM103" i="18"/>
  <c r="AM104" i="18"/>
  <c r="AM105" i="18"/>
  <c r="AM106" i="18"/>
  <c r="AM107" i="18"/>
  <c r="AM108" i="18"/>
  <c r="AM109" i="18"/>
  <c r="AM110" i="18"/>
  <c r="AM111" i="18"/>
  <c r="AM112" i="18"/>
  <c r="AM113" i="18"/>
  <c r="AM114" i="18"/>
  <c r="AM115" i="18"/>
  <c r="AM116" i="18"/>
  <c r="AM117" i="18"/>
  <c r="AM118" i="18"/>
  <c r="AM119" i="18"/>
  <c r="AM120" i="18"/>
  <c r="AM121" i="18"/>
  <c r="AM122" i="18"/>
  <c r="AM123" i="18"/>
  <c r="AM124" i="18"/>
  <c r="AM125" i="18"/>
  <c r="AM126" i="18"/>
  <c r="AM127" i="18"/>
  <c r="AM128" i="18"/>
  <c r="AM129" i="18"/>
  <c r="AM130" i="18"/>
  <c r="AM131" i="18"/>
  <c r="AM132" i="18"/>
  <c r="AM133" i="18"/>
  <c r="AM134" i="18"/>
  <c r="AM135" i="18"/>
  <c r="AM136" i="18"/>
  <c r="AM137" i="18"/>
  <c r="AM138" i="18"/>
  <c r="AM139" i="18"/>
  <c r="AM140" i="18"/>
  <c r="AM141" i="18"/>
  <c r="AM142" i="18"/>
  <c r="AM143" i="18"/>
  <c r="AM144" i="18"/>
  <c r="AM145" i="18"/>
  <c r="AM146" i="18"/>
  <c r="AM147" i="18"/>
  <c r="AM148" i="18"/>
  <c r="AM149" i="18"/>
  <c r="AM150" i="18"/>
  <c r="AM151" i="18"/>
  <c r="AM152" i="18"/>
  <c r="AM153" i="18"/>
  <c r="AM154" i="18"/>
  <c r="AM155" i="18"/>
  <c r="AM156" i="18"/>
  <c r="AM157" i="18"/>
  <c r="AM158" i="18"/>
  <c r="AM159" i="18"/>
  <c r="AM160" i="18"/>
  <c r="AM161" i="18"/>
  <c r="AM162" i="18"/>
  <c r="AM163" i="18"/>
  <c r="AM164" i="18"/>
  <c r="AM165" i="18"/>
  <c r="AM166" i="18"/>
  <c r="AM167" i="18"/>
  <c r="AM168" i="18"/>
  <c r="AM169" i="18"/>
  <c r="AM170" i="18"/>
  <c r="AM171" i="18"/>
  <c r="AM172" i="18"/>
  <c r="AM173" i="18"/>
  <c r="AM174" i="18"/>
  <c r="AM175" i="18"/>
  <c r="AM176" i="18"/>
  <c r="AM177" i="18"/>
  <c r="AM178" i="18"/>
  <c r="AM179" i="18"/>
  <c r="AM180" i="18"/>
  <c r="AM181" i="18"/>
  <c r="AM182" i="18"/>
  <c r="AM183" i="18"/>
  <c r="AM184" i="18"/>
  <c r="AM185" i="18"/>
  <c r="AM186" i="18"/>
  <c r="AM187" i="18"/>
  <c r="AM188" i="18"/>
  <c r="AM189" i="18"/>
  <c r="AM190" i="18"/>
  <c r="AM191" i="18"/>
  <c r="AM192" i="18"/>
  <c r="AM193" i="18"/>
  <c r="AM194" i="18"/>
  <c r="AM195" i="18"/>
  <c r="AM196" i="18"/>
  <c r="AM197" i="18"/>
  <c r="AM198" i="18"/>
  <c r="AM199" i="18"/>
  <c r="AM200" i="18"/>
  <c r="AM201" i="18"/>
  <c r="AM202" i="18"/>
  <c r="AM203" i="18"/>
  <c r="AM204" i="18"/>
  <c r="AM205" i="18"/>
  <c r="AM206" i="18"/>
  <c r="AM207" i="18"/>
  <c r="AM208" i="18"/>
  <c r="AM209" i="18"/>
  <c r="AM210" i="18"/>
  <c r="AM211" i="18"/>
  <c r="AM212" i="18"/>
  <c r="AM213" i="18"/>
  <c r="AM214" i="18"/>
  <c r="AM215" i="18"/>
  <c r="AM216" i="18"/>
  <c r="AM217" i="18"/>
  <c r="AM218" i="18"/>
  <c r="AM219" i="18"/>
  <c r="AM220" i="18"/>
  <c r="AM221" i="18"/>
  <c r="AM222" i="18"/>
  <c r="AM223" i="18"/>
  <c r="AM224" i="18"/>
  <c r="AM225" i="18"/>
  <c r="AM226" i="18"/>
  <c r="AM227" i="18"/>
  <c r="AM228" i="18"/>
  <c r="AM229" i="18"/>
  <c r="AM230" i="18"/>
  <c r="AM231" i="18"/>
  <c r="AM232" i="18"/>
  <c r="AM233" i="18"/>
  <c r="AM234" i="18"/>
  <c r="AM235" i="18"/>
  <c r="AM236" i="18"/>
  <c r="AM237" i="18"/>
  <c r="AM238" i="18"/>
  <c r="AM239" i="18"/>
  <c r="AM240" i="18"/>
  <c r="AM241" i="18"/>
  <c r="AM242" i="18"/>
  <c r="AM243" i="18"/>
  <c r="AM244" i="18"/>
  <c r="AM245" i="18"/>
  <c r="AM246" i="18"/>
  <c r="AM247" i="18"/>
  <c r="AM248" i="18"/>
  <c r="AM249" i="18"/>
  <c r="AM250" i="18"/>
  <c r="AM251" i="18"/>
  <c r="AM252" i="18"/>
  <c r="AM253" i="18"/>
  <c r="AM254" i="18"/>
  <c r="AM255" i="18"/>
  <c r="AM256" i="18"/>
  <c r="AM257" i="18"/>
  <c r="AM258" i="18"/>
  <c r="AM259" i="18"/>
  <c r="AM260" i="18"/>
  <c r="AM261" i="18"/>
  <c r="AM262" i="18"/>
  <c r="AM263" i="18"/>
  <c r="AM264" i="18"/>
  <c r="AM265" i="18"/>
  <c r="AM266" i="18"/>
  <c r="AM2" i="18"/>
  <c r="AM1" i="18"/>
  <c r="AL3" i="18"/>
  <c r="AL4" i="18"/>
  <c r="AL5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L37" i="18"/>
  <c r="AL38" i="18"/>
  <c r="AL39" i="18"/>
  <c r="AL40" i="18"/>
  <c r="AL41" i="18"/>
  <c r="AL42" i="18"/>
  <c r="AL43" i="18"/>
  <c r="AL44" i="18"/>
  <c r="AL45" i="18"/>
  <c r="AL46" i="18"/>
  <c r="AL47" i="18"/>
  <c r="AL48" i="18"/>
  <c r="AL49" i="18"/>
  <c r="AL50" i="18"/>
  <c r="AL51" i="18"/>
  <c r="AL52" i="18"/>
  <c r="AL53" i="18"/>
  <c r="AL54" i="18"/>
  <c r="AL55" i="18"/>
  <c r="AL56" i="18"/>
  <c r="AL57" i="18"/>
  <c r="AL58" i="18"/>
  <c r="AL59" i="18"/>
  <c r="AL60" i="18"/>
  <c r="AL61" i="18"/>
  <c r="AL62" i="18"/>
  <c r="AL63" i="18"/>
  <c r="AL64" i="18"/>
  <c r="AL65" i="18"/>
  <c r="AL66" i="18"/>
  <c r="AL67" i="18"/>
  <c r="AL68" i="18"/>
  <c r="AL69" i="18"/>
  <c r="AL70" i="18"/>
  <c r="AL71" i="18"/>
  <c r="AL72" i="18"/>
  <c r="AL73" i="18"/>
  <c r="AL74" i="18"/>
  <c r="AL75" i="18"/>
  <c r="AL76" i="18"/>
  <c r="AL77" i="18"/>
  <c r="AL78" i="18"/>
  <c r="AL79" i="18"/>
  <c r="AL80" i="18"/>
  <c r="AL81" i="18"/>
  <c r="AL82" i="18"/>
  <c r="AL83" i="18"/>
  <c r="AL84" i="18"/>
  <c r="AL85" i="18"/>
  <c r="AL86" i="18"/>
  <c r="AL87" i="18"/>
  <c r="AL88" i="18"/>
  <c r="AL89" i="18"/>
  <c r="AL90" i="18"/>
  <c r="AL91" i="18"/>
  <c r="AL92" i="18"/>
  <c r="AL93" i="18"/>
  <c r="AL94" i="18"/>
  <c r="AL95" i="18"/>
  <c r="AL96" i="18"/>
  <c r="AL97" i="18"/>
  <c r="AL98" i="18"/>
  <c r="AL99" i="18"/>
  <c r="AL100" i="18"/>
  <c r="AL101" i="18"/>
  <c r="AL102" i="18"/>
  <c r="AL103" i="18"/>
  <c r="AL104" i="18"/>
  <c r="AL105" i="18"/>
  <c r="AL106" i="18"/>
  <c r="AL107" i="18"/>
  <c r="AL108" i="18"/>
  <c r="AL109" i="18"/>
  <c r="AL110" i="18"/>
  <c r="AL111" i="18"/>
  <c r="AL112" i="18"/>
  <c r="AL113" i="18"/>
  <c r="AL114" i="18"/>
  <c r="AL115" i="18"/>
  <c r="AL116" i="18"/>
  <c r="AL117" i="18"/>
  <c r="AL118" i="18"/>
  <c r="AL119" i="18"/>
  <c r="AL120" i="18"/>
  <c r="AL121" i="18"/>
  <c r="AL122" i="18"/>
  <c r="AL123" i="18"/>
  <c r="AL124" i="18"/>
  <c r="AL125" i="18"/>
  <c r="AL126" i="18"/>
  <c r="AL127" i="18"/>
  <c r="AL128" i="18"/>
  <c r="AL129" i="18"/>
  <c r="AL130" i="18"/>
  <c r="AL131" i="18"/>
  <c r="AL132" i="18"/>
  <c r="AL133" i="18"/>
  <c r="AL134" i="18"/>
  <c r="AL135" i="18"/>
  <c r="AL136" i="18"/>
  <c r="AL137" i="18"/>
  <c r="AL138" i="18"/>
  <c r="AL139" i="18"/>
  <c r="AL140" i="18"/>
  <c r="AL141" i="18"/>
  <c r="AL142" i="18"/>
  <c r="AL143" i="18"/>
  <c r="AL144" i="18"/>
  <c r="AL145" i="18"/>
  <c r="AL146" i="18"/>
  <c r="AL147" i="18"/>
  <c r="AL148" i="18"/>
  <c r="AL149" i="18"/>
  <c r="AL150" i="18"/>
  <c r="AL151" i="18"/>
  <c r="AL152" i="18"/>
  <c r="AL153" i="18"/>
  <c r="AL154" i="18"/>
  <c r="AL155" i="18"/>
  <c r="AL156" i="18"/>
  <c r="AL157" i="18"/>
  <c r="AL158" i="18"/>
  <c r="AL159" i="18"/>
  <c r="AL160" i="18"/>
  <c r="AL161" i="18"/>
  <c r="AL162" i="18"/>
  <c r="AL163" i="18"/>
  <c r="AL164" i="18"/>
  <c r="AL165" i="18"/>
  <c r="AL166" i="18"/>
  <c r="AL167" i="18"/>
  <c r="AL168" i="18"/>
  <c r="AL169" i="18"/>
  <c r="AL170" i="18"/>
  <c r="AL171" i="18"/>
  <c r="AL172" i="18"/>
  <c r="AL173" i="18"/>
  <c r="AL174" i="18"/>
  <c r="AL175" i="18"/>
  <c r="AL176" i="18"/>
  <c r="AL177" i="18"/>
  <c r="AL178" i="18"/>
  <c r="AL179" i="18"/>
  <c r="AL180" i="18"/>
  <c r="AL181" i="18"/>
  <c r="AL182" i="18"/>
  <c r="AL183" i="18"/>
  <c r="AL184" i="18"/>
  <c r="AL185" i="18"/>
  <c r="AL186" i="18"/>
  <c r="AL187" i="18"/>
  <c r="AL188" i="18"/>
  <c r="AL189" i="18"/>
  <c r="AL190" i="18"/>
  <c r="AL191" i="18"/>
  <c r="AL192" i="18"/>
  <c r="AL193" i="18"/>
  <c r="AL194" i="18"/>
  <c r="AL195" i="18"/>
  <c r="AL196" i="18"/>
  <c r="AL197" i="18"/>
  <c r="AL198" i="18"/>
  <c r="AL199" i="18"/>
  <c r="AL200" i="18"/>
  <c r="AL201" i="18"/>
  <c r="AL202" i="18"/>
  <c r="AL203" i="18"/>
  <c r="AL204" i="18"/>
  <c r="AL205" i="18"/>
  <c r="AL206" i="18"/>
  <c r="AL207" i="18"/>
  <c r="AL208" i="18"/>
  <c r="AL209" i="18"/>
  <c r="AL210" i="18"/>
  <c r="AL211" i="18"/>
  <c r="AL212" i="18"/>
  <c r="AL213" i="18"/>
  <c r="AL214" i="18"/>
  <c r="AL215" i="18"/>
  <c r="AL216" i="18"/>
  <c r="AL217" i="18"/>
  <c r="AL218" i="18"/>
  <c r="AL219" i="18"/>
  <c r="AL220" i="18"/>
  <c r="AL221" i="18"/>
  <c r="AL222" i="18"/>
  <c r="AL223" i="18"/>
  <c r="AL224" i="18"/>
  <c r="AL225" i="18"/>
  <c r="AL226" i="18"/>
  <c r="AL227" i="18"/>
  <c r="AL228" i="18"/>
  <c r="AL229" i="18"/>
  <c r="AL230" i="18"/>
  <c r="AL231" i="18"/>
  <c r="AL232" i="18"/>
  <c r="AL233" i="18"/>
  <c r="AL234" i="18"/>
  <c r="AL235" i="18"/>
  <c r="AL236" i="18"/>
  <c r="AL237" i="18"/>
  <c r="AL238" i="18"/>
  <c r="AL239" i="18"/>
  <c r="AL240" i="18"/>
  <c r="AL241" i="18"/>
  <c r="AL242" i="18"/>
  <c r="AL243" i="18"/>
  <c r="AL244" i="18"/>
  <c r="AL245" i="18"/>
  <c r="AL246" i="18"/>
  <c r="AL247" i="18"/>
  <c r="AL248" i="18"/>
  <c r="AL249" i="18"/>
  <c r="AL250" i="18"/>
  <c r="AL251" i="18"/>
  <c r="AL252" i="18"/>
  <c r="AL253" i="18"/>
  <c r="AL254" i="18"/>
  <c r="AL255" i="18"/>
  <c r="AL256" i="18"/>
  <c r="AL257" i="18"/>
  <c r="AL258" i="18"/>
  <c r="AL259" i="18"/>
  <c r="AL260" i="18"/>
  <c r="AL261" i="18"/>
  <c r="AL262" i="18"/>
  <c r="AL263" i="18"/>
  <c r="AL264" i="18"/>
  <c r="AL265" i="18"/>
  <c r="AL266" i="18"/>
  <c r="AL2" i="18"/>
  <c r="AL1" i="18"/>
  <c r="AJ2" i="18"/>
  <c r="AK3" i="18"/>
  <c r="AK4" i="18"/>
  <c r="AK5" i="18"/>
  <c r="AK6" i="18"/>
  <c r="AK7" i="18"/>
  <c r="AK8" i="18"/>
  <c r="AK9" i="18"/>
  <c r="AK10" i="18"/>
  <c r="AK11" i="18"/>
  <c r="AK12" i="18"/>
  <c r="AK13" i="18"/>
  <c r="AK14" i="18"/>
  <c r="AK15" i="18"/>
  <c r="AK16" i="18"/>
  <c r="AK17" i="18"/>
  <c r="AK18" i="18"/>
  <c r="AK19" i="18"/>
  <c r="AK20" i="18"/>
  <c r="AK21" i="18"/>
  <c r="AK22" i="18"/>
  <c r="AK23" i="18"/>
  <c r="AK24" i="18"/>
  <c r="AK25" i="18"/>
  <c r="AK26" i="18"/>
  <c r="AK27" i="18"/>
  <c r="AK28" i="18"/>
  <c r="AK29" i="18"/>
  <c r="AK30" i="18"/>
  <c r="AK31" i="18"/>
  <c r="AK32" i="18"/>
  <c r="AK33" i="18"/>
  <c r="AK34" i="18"/>
  <c r="AK35" i="18"/>
  <c r="AK36" i="18"/>
  <c r="AK37" i="18"/>
  <c r="AK38" i="18"/>
  <c r="AK39" i="18"/>
  <c r="AK40" i="18"/>
  <c r="AK41" i="18"/>
  <c r="AK42" i="18"/>
  <c r="AK43" i="18"/>
  <c r="AK44" i="18"/>
  <c r="AK45" i="18"/>
  <c r="AK46" i="18"/>
  <c r="AK47" i="18"/>
  <c r="AK48" i="18"/>
  <c r="AK49" i="18"/>
  <c r="AK50" i="18"/>
  <c r="AK51" i="18"/>
  <c r="AK52" i="18"/>
  <c r="AK53" i="18"/>
  <c r="AK54" i="18"/>
  <c r="AK55" i="18"/>
  <c r="AK56" i="18"/>
  <c r="AK57" i="18"/>
  <c r="AK58" i="18"/>
  <c r="AK59" i="18"/>
  <c r="AK60" i="18"/>
  <c r="AK61" i="18"/>
  <c r="AK62" i="18"/>
  <c r="AK63" i="18"/>
  <c r="AK64" i="18"/>
  <c r="AK65" i="18"/>
  <c r="AK66" i="18"/>
  <c r="AK67" i="18"/>
  <c r="AK68" i="18"/>
  <c r="AK69" i="18"/>
  <c r="AK70" i="18"/>
  <c r="AK71" i="18"/>
  <c r="AK72" i="18"/>
  <c r="AK73" i="18"/>
  <c r="AK74" i="18"/>
  <c r="AK75" i="18"/>
  <c r="AK76" i="18"/>
  <c r="AK77" i="18"/>
  <c r="AK78" i="18"/>
  <c r="AK79" i="18"/>
  <c r="AK80" i="18"/>
  <c r="AK81" i="18"/>
  <c r="AK82" i="18"/>
  <c r="AK83" i="18"/>
  <c r="AK84" i="18"/>
  <c r="AK85" i="18"/>
  <c r="AK86" i="18"/>
  <c r="AK87" i="18"/>
  <c r="AK88" i="18"/>
  <c r="AK89" i="18"/>
  <c r="AK90" i="18"/>
  <c r="AK91" i="18"/>
  <c r="AK92" i="18"/>
  <c r="AK93" i="18"/>
  <c r="AK94" i="18"/>
  <c r="AK95" i="18"/>
  <c r="AK96" i="18"/>
  <c r="AK97" i="18"/>
  <c r="AK98" i="18"/>
  <c r="AK99" i="18"/>
  <c r="AK100" i="18"/>
  <c r="AK101" i="18"/>
  <c r="AK102" i="18"/>
  <c r="AK103" i="18"/>
  <c r="AK104" i="18"/>
  <c r="AK105" i="18"/>
  <c r="AK106" i="18"/>
  <c r="AK107" i="18"/>
  <c r="AK108" i="18"/>
  <c r="AK109" i="18"/>
  <c r="AK110" i="18"/>
  <c r="AK111" i="18"/>
  <c r="AK112" i="18"/>
  <c r="AK113" i="18"/>
  <c r="AK114" i="18"/>
  <c r="AK115" i="18"/>
  <c r="AK116" i="18"/>
  <c r="AK117" i="18"/>
  <c r="AK118" i="18"/>
  <c r="AK119" i="18"/>
  <c r="AK120" i="18"/>
  <c r="AK121" i="18"/>
  <c r="AK122" i="18"/>
  <c r="AK123" i="18"/>
  <c r="AK124" i="18"/>
  <c r="AK125" i="18"/>
  <c r="AK126" i="18"/>
  <c r="AK127" i="18"/>
  <c r="AK128" i="18"/>
  <c r="AK129" i="18"/>
  <c r="AK130" i="18"/>
  <c r="AK131" i="18"/>
  <c r="AK132" i="18"/>
  <c r="AK133" i="18"/>
  <c r="AK134" i="18"/>
  <c r="AK135" i="18"/>
  <c r="AK136" i="18"/>
  <c r="AK137" i="18"/>
  <c r="AK138" i="18"/>
  <c r="AK139" i="18"/>
  <c r="AK140" i="18"/>
  <c r="AK141" i="18"/>
  <c r="AK142" i="18"/>
  <c r="AK143" i="18"/>
  <c r="AK144" i="18"/>
  <c r="AK145" i="18"/>
  <c r="AK146" i="18"/>
  <c r="AK147" i="18"/>
  <c r="AK148" i="18"/>
  <c r="AK149" i="18"/>
  <c r="AK150" i="18"/>
  <c r="AK151" i="18"/>
  <c r="AK152" i="18"/>
  <c r="AK153" i="18"/>
  <c r="AK154" i="18"/>
  <c r="AK155" i="18"/>
  <c r="AK156" i="18"/>
  <c r="AK157" i="18"/>
  <c r="AK158" i="18"/>
  <c r="AK159" i="18"/>
  <c r="AK160" i="18"/>
  <c r="AK161" i="18"/>
  <c r="AK162" i="18"/>
  <c r="AK163" i="18"/>
  <c r="AK164" i="18"/>
  <c r="AK165" i="18"/>
  <c r="AK166" i="18"/>
  <c r="AK167" i="18"/>
  <c r="AK168" i="18"/>
  <c r="AK169" i="18"/>
  <c r="AK170" i="18"/>
  <c r="AK171" i="18"/>
  <c r="AK172" i="18"/>
  <c r="AK173" i="18"/>
  <c r="AK174" i="18"/>
  <c r="AK175" i="18"/>
  <c r="AK176" i="18"/>
  <c r="AK177" i="18"/>
  <c r="AK178" i="18"/>
  <c r="AK179" i="18"/>
  <c r="AK180" i="18"/>
  <c r="AK181" i="18"/>
  <c r="AK182" i="18"/>
  <c r="AK183" i="18"/>
  <c r="AK184" i="18"/>
  <c r="AK185" i="18"/>
  <c r="AK186" i="18"/>
  <c r="AK187" i="18"/>
  <c r="AK188" i="18"/>
  <c r="AK189" i="18"/>
  <c r="AK190" i="18"/>
  <c r="AK191" i="18"/>
  <c r="AK192" i="18"/>
  <c r="AK193" i="18"/>
  <c r="AK194" i="18"/>
  <c r="AK195" i="18"/>
  <c r="AK196" i="18"/>
  <c r="AK197" i="18"/>
  <c r="AK198" i="18"/>
  <c r="AK199" i="18"/>
  <c r="AK200" i="18"/>
  <c r="AK201" i="18"/>
  <c r="AK202" i="18"/>
  <c r="AK203" i="18"/>
  <c r="AK204" i="18"/>
  <c r="AK205" i="18"/>
  <c r="AK206" i="18"/>
  <c r="AK207" i="18"/>
  <c r="AK208" i="18"/>
  <c r="AK209" i="18"/>
  <c r="AK210" i="18"/>
  <c r="AK211" i="18"/>
  <c r="AK212" i="18"/>
  <c r="AK213" i="18"/>
  <c r="AK214" i="18"/>
  <c r="AK215" i="18"/>
  <c r="AK216" i="18"/>
  <c r="AK217" i="18"/>
  <c r="AK218" i="18"/>
  <c r="AK219" i="18"/>
  <c r="AK220" i="18"/>
  <c r="AK221" i="18"/>
  <c r="AK222" i="18"/>
  <c r="AK223" i="18"/>
  <c r="AK224" i="18"/>
  <c r="AK225" i="18"/>
  <c r="AK226" i="18"/>
  <c r="AK227" i="18"/>
  <c r="AK228" i="18"/>
  <c r="AK229" i="18"/>
  <c r="AK230" i="18"/>
  <c r="AK231" i="18"/>
  <c r="AK232" i="18"/>
  <c r="AK233" i="18"/>
  <c r="AK234" i="18"/>
  <c r="AK235" i="18"/>
  <c r="AK236" i="18"/>
  <c r="AK237" i="18"/>
  <c r="AK238" i="18"/>
  <c r="AK239" i="18"/>
  <c r="AK240" i="18"/>
  <c r="AK241" i="18"/>
  <c r="AK242" i="18"/>
  <c r="AK243" i="18"/>
  <c r="AK244" i="18"/>
  <c r="AK245" i="18"/>
  <c r="AK246" i="18"/>
  <c r="AK247" i="18"/>
  <c r="AK248" i="18"/>
  <c r="AK249" i="18"/>
  <c r="AK250" i="18"/>
  <c r="AK251" i="18"/>
  <c r="AK252" i="18"/>
  <c r="AK253" i="18"/>
  <c r="AK254" i="18"/>
  <c r="AK255" i="18"/>
  <c r="AK256" i="18"/>
  <c r="AK257" i="18"/>
  <c r="AK258" i="18"/>
  <c r="AK259" i="18"/>
  <c r="AK260" i="18"/>
  <c r="AK261" i="18"/>
  <c r="AK262" i="18"/>
  <c r="AK263" i="18"/>
  <c r="AK264" i="18"/>
  <c r="AK265" i="18"/>
  <c r="AK266" i="18"/>
  <c r="AK2" i="18"/>
  <c r="AK1" i="18"/>
  <c r="AJ3" i="18"/>
  <c r="AJ4" i="18"/>
  <c r="AJ5" i="18"/>
  <c r="AJ6" i="18"/>
  <c r="AJ7" i="18"/>
  <c r="AJ8" i="18"/>
  <c r="AJ9" i="18"/>
  <c r="AJ10" i="18"/>
  <c r="AJ11" i="18"/>
  <c r="AJ12" i="18"/>
  <c r="AJ13" i="18"/>
  <c r="AJ14" i="18"/>
  <c r="AJ15" i="18"/>
  <c r="AJ16" i="18"/>
  <c r="AJ17" i="18"/>
  <c r="AJ18" i="18"/>
  <c r="AJ19" i="18"/>
  <c r="AJ20" i="18"/>
  <c r="AJ21" i="18"/>
  <c r="AJ22" i="18"/>
  <c r="AJ23" i="18"/>
  <c r="AJ24" i="18"/>
  <c r="AJ25" i="18"/>
  <c r="AJ26" i="18"/>
  <c r="AJ27" i="18"/>
  <c r="AJ28" i="18"/>
  <c r="AJ29" i="18"/>
  <c r="AJ30" i="18"/>
  <c r="AJ31" i="18"/>
  <c r="AJ32" i="18"/>
  <c r="AJ33" i="18"/>
  <c r="AJ34" i="18"/>
  <c r="AJ35" i="18"/>
  <c r="AJ36" i="18"/>
  <c r="AJ37" i="18"/>
  <c r="AJ38" i="18"/>
  <c r="AJ39" i="18"/>
  <c r="AJ40" i="18"/>
  <c r="AJ41" i="18"/>
  <c r="AJ42" i="18"/>
  <c r="AJ43" i="18"/>
  <c r="AJ44" i="18"/>
  <c r="AJ45" i="18"/>
  <c r="AJ46" i="18"/>
  <c r="AJ47" i="18"/>
  <c r="AJ48" i="18"/>
  <c r="AJ49" i="18"/>
  <c r="AJ50" i="18"/>
  <c r="AJ51" i="18"/>
  <c r="AJ52" i="18"/>
  <c r="AJ53" i="18"/>
  <c r="AJ54" i="18"/>
  <c r="AJ55" i="18"/>
  <c r="AJ56" i="18"/>
  <c r="AJ57" i="18"/>
  <c r="AJ58" i="18"/>
  <c r="AJ59" i="18"/>
  <c r="AJ60" i="18"/>
  <c r="AJ61" i="18"/>
  <c r="AJ62" i="18"/>
  <c r="AJ63" i="18"/>
  <c r="AJ64" i="18"/>
  <c r="AJ65" i="18"/>
  <c r="AJ66" i="18"/>
  <c r="AJ67" i="18"/>
  <c r="AJ68" i="18"/>
  <c r="AJ69" i="18"/>
  <c r="AJ70" i="18"/>
  <c r="AJ71" i="18"/>
  <c r="AJ72" i="18"/>
  <c r="AJ73" i="18"/>
  <c r="AJ74" i="18"/>
  <c r="AJ75" i="18"/>
  <c r="AJ76" i="18"/>
  <c r="AJ77" i="18"/>
  <c r="AJ78" i="18"/>
  <c r="AJ79" i="18"/>
  <c r="AJ80" i="18"/>
  <c r="AJ81" i="18"/>
  <c r="AJ82" i="18"/>
  <c r="AJ83" i="18"/>
  <c r="AJ84" i="18"/>
  <c r="AJ85" i="18"/>
  <c r="AJ86" i="18"/>
  <c r="AJ87" i="18"/>
  <c r="AJ88" i="18"/>
  <c r="AJ89" i="18"/>
  <c r="AJ90" i="18"/>
  <c r="AJ91" i="18"/>
  <c r="AJ92" i="18"/>
  <c r="AJ93" i="18"/>
  <c r="AJ94" i="18"/>
  <c r="AJ95" i="18"/>
  <c r="AJ96" i="18"/>
  <c r="AJ97" i="18"/>
  <c r="AJ98" i="18"/>
  <c r="AJ99" i="18"/>
  <c r="AJ100" i="18"/>
  <c r="AJ101" i="18"/>
  <c r="AJ102" i="18"/>
  <c r="AJ103" i="18"/>
  <c r="AJ104" i="18"/>
  <c r="AJ105" i="18"/>
  <c r="AJ106" i="18"/>
  <c r="AJ107" i="18"/>
  <c r="AJ108" i="18"/>
  <c r="AJ109" i="18"/>
  <c r="AJ110" i="18"/>
  <c r="AJ111" i="18"/>
  <c r="AJ112" i="18"/>
  <c r="AJ113" i="18"/>
  <c r="AJ114" i="18"/>
  <c r="AJ115" i="18"/>
  <c r="AJ116" i="18"/>
  <c r="AJ117" i="18"/>
  <c r="AJ118" i="18"/>
  <c r="AJ119" i="18"/>
  <c r="AJ120" i="18"/>
  <c r="AJ121" i="18"/>
  <c r="AJ122" i="18"/>
  <c r="AJ123" i="18"/>
  <c r="AJ124" i="18"/>
  <c r="AJ125" i="18"/>
  <c r="AJ126" i="18"/>
  <c r="AJ127" i="18"/>
  <c r="AJ128" i="18"/>
  <c r="AJ129" i="18"/>
  <c r="AJ130" i="18"/>
  <c r="AJ131" i="18"/>
  <c r="AJ132" i="18"/>
  <c r="AJ133" i="18"/>
  <c r="AJ134" i="18"/>
  <c r="AJ135" i="18"/>
  <c r="AJ136" i="18"/>
  <c r="AJ137" i="18"/>
  <c r="AJ138" i="18"/>
  <c r="AJ139" i="18"/>
  <c r="AJ140" i="18"/>
  <c r="AJ141" i="18"/>
  <c r="AJ142" i="18"/>
  <c r="AJ143" i="18"/>
  <c r="AJ144" i="18"/>
  <c r="AJ145" i="18"/>
  <c r="AJ146" i="18"/>
  <c r="AJ147" i="18"/>
  <c r="AJ148" i="18"/>
  <c r="AJ149" i="18"/>
  <c r="AJ150" i="18"/>
  <c r="AJ151" i="18"/>
  <c r="AJ152" i="18"/>
  <c r="AJ153" i="18"/>
  <c r="AJ154" i="18"/>
  <c r="AJ155" i="18"/>
  <c r="AJ156" i="18"/>
  <c r="AJ157" i="18"/>
  <c r="AJ158" i="18"/>
  <c r="AJ159" i="18"/>
  <c r="AJ160" i="18"/>
  <c r="AJ161" i="18"/>
  <c r="AJ162" i="18"/>
  <c r="AJ163" i="18"/>
  <c r="AJ164" i="18"/>
  <c r="AJ165" i="18"/>
  <c r="AJ166" i="18"/>
  <c r="AJ167" i="18"/>
  <c r="AJ168" i="18"/>
  <c r="AJ169" i="18"/>
  <c r="AJ170" i="18"/>
  <c r="AJ171" i="18"/>
  <c r="AJ172" i="18"/>
  <c r="AJ173" i="18"/>
  <c r="AJ174" i="18"/>
  <c r="AJ175" i="18"/>
  <c r="AJ176" i="18"/>
  <c r="AJ177" i="18"/>
  <c r="AJ178" i="18"/>
  <c r="AJ179" i="18"/>
  <c r="AJ180" i="18"/>
  <c r="AJ181" i="18"/>
  <c r="AJ182" i="18"/>
  <c r="AJ183" i="18"/>
  <c r="AJ184" i="18"/>
  <c r="AJ185" i="18"/>
  <c r="AJ186" i="18"/>
  <c r="AJ187" i="18"/>
  <c r="AJ188" i="18"/>
  <c r="AJ189" i="18"/>
  <c r="AJ190" i="18"/>
  <c r="AJ191" i="18"/>
  <c r="AJ192" i="18"/>
  <c r="AJ193" i="18"/>
  <c r="AJ194" i="18"/>
  <c r="AJ195" i="18"/>
  <c r="AJ196" i="18"/>
  <c r="AJ197" i="18"/>
  <c r="AJ198" i="18"/>
  <c r="AJ199" i="18"/>
  <c r="AJ200" i="18"/>
  <c r="AJ201" i="18"/>
  <c r="AJ202" i="18"/>
  <c r="AJ203" i="18"/>
  <c r="AJ204" i="18"/>
  <c r="AJ205" i="18"/>
  <c r="AJ206" i="18"/>
  <c r="AJ207" i="18"/>
  <c r="AJ208" i="18"/>
  <c r="AJ209" i="18"/>
  <c r="AJ210" i="18"/>
  <c r="AJ211" i="18"/>
  <c r="AJ212" i="18"/>
  <c r="AJ213" i="18"/>
  <c r="AJ214" i="18"/>
  <c r="AJ215" i="18"/>
  <c r="AJ216" i="18"/>
  <c r="AJ217" i="18"/>
  <c r="AJ218" i="18"/>
  <c r="AJ219" i="18"/>
  <c r="AJ220" i="18"/>
  <c r="AJ221" i="18"/>
  <c r="AJ222" i="18"/>
  <c r="AJ223" i="18"/>
  <c r="AJ224" i="18"/>
  <c r="AJ225" i="18"/>
  <c r="AJ226" i="18"/>
  <c r="AJ227" i="18"/>
  <c r="AJ228" i="18"/>
  <c r="AJ229" i="18"/>
  <c r="AJ230" i="18"/>
  <c r="AJ231" i="18"/>
  <c r="AJ232" i="18"/>
  <c r="AJ233" i="18"/>
  <c r="AJ234" i="18"/>
  <c r="AJ235" i="18"/>
  <c r="AJ236" i="18"/>
  <c r="AJ237" i="18"/>
  <c r="AJ238" i="18"/>
  <c r="AJ239" i="18"/>
  <c r="AJ240" i="18"/>
  <c r="AJ241" i="18"/>
  <c r="AJ242" i="18"/>
  <c r="AJ243" i="18"/>
  <c r="AJ244" i="18"/>
  <c r="AJ245" i="18"/>
  <c r="AJ246" i="18"/>
  <c r="AJ247" i="18"/>
  <c r="AJ248" i="18"/>
  <c r="AJ249" i="18"/>
  <c r="AJ250" i="18"/>
  <c r="AJ251" i="18"/>
  <c r="AJ252" i="18"/>
  <c r="AJ253" i="18"/>
  <c r="AJ254" i="18"/>
  <c r="AJ255" i="18"/>
  <c r="AJ256" i="18"/>
  <c r="AJ257" i="18"/>
  <c r="AJ258" i="18"/>
  <c r="AJ259" i="18"/>
  <c r="AJ260" i="18"/>
  <c r="AJ261" i="18"/>
  <c r="AJ262" i="18"/>
  <c r="AJ263" i="18"/>
  <c r="AJ264" i="18"/>
  <c r="AJ265" i="18"/>
  <c r="AJ266" i="18"/>
  <c r="AJ1" i="18"/>
  <c r="AI3" i="18"/>
  <c r="AI4" i="18"/>
  <c r="AI5" i="18"/>
  <c r="AI6" i="18"/>
  <c r="AI7" i="18"/>
  <c r="AI8" i="18"/>
  <c r="AI9" i="18"/>
  <c r="AI10" i="18"/>
  <c r="AI11" i="18"/>
  <c r="AI12" i="18"/>
  <c r="AI13" i="18"/>
  <c r="AI14" i="18"/>
  <c r="AI15" i="18"/>
  <c r="AI16" i="18"/>
  <c r="AI17" i="18"/>
  <c r="AI18" i="18"/>
  <c r="AI19" i="18"/>
  <c r="AI20" i="18"/>
  <c r="AI21" i="18"/>
  <c r="AI22" i="18"/>
  <c r="AI23" i="18"/>
  <c r="AI24" i="18"/>
  <c r="AI25" i="18"/>
  <c r="AI26" i="18"/>
  <c r="AI27" i="18"/>
  <c r="AI28" i="18"/>
  <c r="AI29" i="18"/>
  <c r="AI30" i="18"/>
  <c r="AI31" i="18"/>
  <c r="AI32" i="18"/>
  <c r="AI33" i="18"/>
  <c r="AI34" i="18"/>
  <c r="AI35" i="18"/>
  <c r="AI36" i="18"/>
  <c r="AI37" i="18"/>
  <c r="AI38" i="18"/>
  <c r="AI39" i="18"/>
  <c r="AI40" i="18"/>
  <c r="AI41" i="18"/>
  <c r="AI42" i="18"/>
  <c r="AI43" i="18"/>
  <c r="AI44" i="18"/>
  <c r="AI45" i="18"/>
  <c r="AI46" i="18"/>
  <c r="AI47" i="18"/>
  <c r="AI48" i="18"/>
  <c r="AI49" i="18"/>
  <c r="AI50" i="18"/>
  <c r="AI51" i="18"/>
  <c r="AI52" i="18"/>
  <c r="AI53" i="18"/>
  <c r="AI54" i="18"/>
  <c r="AI55" i="18"/>
  <c r="AI56" i="18"/>
  <c r="AI57" i="18"/>
  <c r="AI58" i="18"/>
  <c r="AI59" i="18"/>
  <c r="AI60" i="18"/>
  <c r="AI61" i="18"/>
  <c r="AI62" i="18"/>
  <c r="AI63" i="18"/>
  <c r="AI64" i="18"/>
  <c r="AI65" i="18"/>
  <c r="AI66" i="18"/>
  <c r="AI67" i="18"/>
  <c r="AI68" i="18"/>
  <c r="AI69" i="18"/>
  <c r="AI70" i="18"/>
  <c r="AI71" i="18"/>
  <c r="AI72" i="18"/>
  <c r="AI73" i="18"/>
  <c r="AI74" i="18"/>
  <c r="AI75" i="18"/>
  <c r="AI76" i="18"/>
  <c r="AI77" i="18"/>
  <c r="AI78" i="18"/>
  <c r="AI79" i="18"/>
  <c r="AI80" i="18"/>
  <c r="AI81" i="18"/>
  <c r="AI82" i="18"/>
  <c r="AI83" i="18"/>
  <c r="AI84" i="18"/>
  <c r="AI85" i="18"/>
  <c r="AI86" i="18"/>
  <c r="AI87" i="18"/>
  <c r="AI88" i="18"/>
  <c r="AI89" i="18"/>
  <c r="AI90" i="18"/>
  <c r="AI91" i="18"/>
  <c r="AI92" i="18"/>
  <c r="AI93" i="18"/>
  <c r="AI94" i="18"/>
  <c r="AI95" i="18"/>
  <c r="AI96" i="18"/>
  <c r="AI97" i="18"/>
  <c r="AI98" i="18"/>
  <c r="AI99" i="18"/>
  <c r="AI100" i="18"/>
  <c r="AI101" i="18"/>
  <c r="AI102" i="18"/>
  <c r="AI103" i="18"/>
  <c r="AI104" i="18"/>
  <c r="AI105" i="18"/>
  <c r="AI106" i="18"/>
  <c r="AI107" i="18"/>
  <c r="AI108" i="18"/>
  <c r="AI109" i="18"/>
  <c r="AI110" i="18"/>
  <c r="AI111" i="18"/>
  <c r="AI112" i="18"/>
  <c r="AI113" i="18"/>
  <c r="AI114" i="18"/>
  <c r="AI115" i="18"/>
  <c r="AI116" i="18"/>
  <c r="AI117" i="18"/>
  <c r="AI118" i="18"/>
  <c r="AI119" i="18"/>
  <c r="AI120" i="18"/>
  <c r="AI121" i="18"/>
  <c r="AI122" i="18"/>
  <c r="AI123" i="18"/>
  <c r="AI124" i="18"/>
  <c r="AI125" i="18"/>
  <c r="AI126" i="18"/>
  <c r="AI127" i="18"/>
  <c r="AI128" i="18"/>
  <c r="AI129" i="18"/>
  <c r="AI130" i="18"/>
  <c r="AI131" i="18"/>
  <c r="AI132" i="18"/>
  <c r="AI133" i="18"/>
  <c r="AI134" i="18"/>
  <c r="AI135" i="18"/>
  <c r="AI136" i="18"/>
  <c r="AI137" i="18"/>
  <c r="AI138" i="18"/>
  <c r="AI139" i="18"/>
  <c r="AI140" i="18"/>
  <c r="AI141" i="18"/>
  <c r="AI142" i="18"/>
  <c r="AI143" i="18"/>
  <c r="AI144" i="18"/>
  <c r="AI145" i="18"/>
  <c r="AI146" i="18"/>
  <c r="AI147" i="18"/>
  <c r="AI148" i="18"/>
  <c r="AI149" i="18"/>
  <c r="AI150" i="18"/>
  <c r="AI151" i="18"/>
  <c r="AI152" i="18"/>
  <c r="AI153" i="18"/>
  <c r="AI154" i="18"/>
  <c r="AI155" i="18"/>
  <c r="AI156" i="18"/>
  <c r="AI157" i="18"/>
  <c r="AI158" i="18"/>
  <c r="AI159" i="18"/>
  <c r="AI160" i="18"/>
  <c r="AI161" i="18"/>
  <c r="AI162" i="18"/>
  <c r="AI163" i="18"/>
  <c r="AI164" i="18"/>
  <c r="AI165" i="18"/>
  <c r="AI166" i="18"/>
  <c r="AI167" i="18"/>
  <c r="AI168" i="18"/>
  <c r="AI169" i="18"/>
  <c r="AI170" i="18"/>
  <c r="AI171" i="18"/>
  <c r="AI172" i="18"/>
  <c r="AI173" i="18"/>
  <c r="AI174" i="18"/>
  <c r="AI175" i="18"/>
  <c r="AI176" i="18"/>
  <c r="AI177" i="18"/>
  <c r="AI178" i="18"/>
  <c r="AI179" i="18"/>
  <c r="AI180" i="18"/>
  <c r="AI181" i="18"/>
  <c r="AI182" i="18"/>
  <c r="AI183" i="18"/>
  <c r="AI184" i="18"/>
  <c r="AI185" i="18"/>
  <c r="AI186" i="18"/>
  <c r="AI187" i="18"/>
  <c r="AI188" i="18"/>
  <c r="AI189" i="18"/>
  <c r="AI190" i="18"/>
  <c r="AI191" i="18"/>
  <c r="AI192" i="18"/>
  <c r="AI193" i="18"/>
  <c r="AI194" i="18"/>
  <c r="AI195" i="18"/>
  <c r="AI196" i="18"/>
  <c r="AI197" i="18"/>
  <c r="AI198" i="18"/>
  <c r="AI199" i="18"/>
  <c r="AI200" i="18"/>
  <c r="AI201" i="18"/>
  <c r="AI202" i="18"/>
  <c r="AI203" i="18"/>
  <c r="AI204" i="18"/>
  <c r="AI205" i="18"/>
  <c r="AI206" i="18"/>
  <c r="AI207" i="18"/>
  <c r="AI208" i="18"/>
  <c r="AI209" i="18"/>
  <c r="AI210" i="18"/>
  <c r="AI211" i="18"/>
  <c r="AI212" i="18"/>
  <c r="AI213" i="18"/>
  <c r="AI214" i="18"/>
  <c r="AI215" i="18"/>
  <c r="AI216" i="18"/>
  <c r="AI217" i="18"/>
  <c r="AI218" i="18"/>
  <c r="AI219" i="18"/>
  <c r="AI220" i="18"/>
  <c r="AI221" i="18"/>
  <c r="AI222" i="18"/>
  <c r="AI223" i="18"/>
  <c r="AI224" i="18"/>
  <c r="AI225" i="18"/>
  <c r="AI226" i="18"/>
  <c r="AI227" i="18"/>
  <c r="AI228" i="18"/>
  <c r="AI229" i="18"/>
  <c r="AI230" i="18"/>
  <c r="AI231" i="18"/>
  <c r="AI232" i="18"/>
  <c r="AI233" i="18"/>
  <c r="AI234" i="18"/>
  <c r="AI235" i="18"/>
  <c r="AI236" i="18"/>
  <c r="AI237" i="18"/>
  <c r="AI238" i="18"/>
  <c r="AI239" i="18"/>
  <c r="AI240" i="18"/>
  <c r="AI241" i="18"/>
  <c r="AI242" i="18"/>
  <c r="AI243" i="18"/>
  <c r="AI244" i="18"/>
  <c r="AI245" i="18"/>
  <c r="AI246" i="18"/>
  <c r="AI247" i="18"/>
  <c r="AI248" i="18"/>
  <c r="AI249" i="18"/>
  <c r="AI250" i="18"/>
  <c r="AI251" i="18"/>
  <c r="AI252" i="18"/>
  <c r="AI253" i="18"/>
  <c r="AI254" i="18"/>
  <c r="AI255" i="18"/>
  <c r="AI256" i="18"/>
  <c r="AI257" i="18"/>
  <c r="AI258" i="18"/>
  <c r="AI259" i="18"/>
  <c r="AI260" i="18"/>
  <c r="AI261" i="18"/>
  <c r="AI262" i="18"/>
  <c r="AI263" i="18"/>
  <c r="AI264" i="18"/>
  <c r="AI265" i="18"/>
  <c r="AI266" i="18"/>
  <c r="AI2" i="18"/>
  <c r="AI1" i="18"/>
  <c r="AH3" i="18"/>
  <c r="AH4" i="18"/>
  <c r="AH5" i="18"/>
  <c r="AH6" i="18"/>
  <c r="AH7" i="18"/>
  <c r="AH8" i="18"/>
  <c r="AH9" i="18"/>
  <c r="AH10" i="18"/>
  <c r="AH11" i="18"/>
  <c r="AH12" i="18"/>
  <c r="AH13" i="18"/>
  <c r="AH14" i="18"/>
  <c r="AH15" i="18"/>
  <c r="AH16" i="18"/>
  <c r="AH17" i="18"/>
  <c r="AH18" i="18"/>
  <c r="AH19" i="18"/>
  <c r="AH20" i="18"/>
  <c r="AH21" i="18"/>
  <c r="AH22" i="18"/>
  <c r="AH23" i="18"/>
  <c r="AH24" i="18"/>
  <c r="AH25" i="18"/>
  <c r="AH26" i="18"/>
  <c r="AH27" i="18"/>
  <c r="AH28" i="18"/>
  <c r="AH29" i="18"/>
  <c r="AH30" i="18"/>
  <c r="AH31" i="18"/>
  <c r="AH32" i="18"/>
  <c r="AH33" i="18"/>
  <c r="AH34" i="18"/>
  <c r="AH35" i="18"/>
  <c r="AH36" i="18"/>
  <c r="AH37" i="18"/>
  <c r="AH38" i="18"/>
  <c r="AH39" i="18"/>
  <c r="AH40" i="18"/>
  <c r="AH41" i="18"/>
  <c r="AH42" i="18"/>
  <c r="AH43" i="18"/>
  <c r="AH44" i="18"/>
  <c r="AH45" i="18"/>
  <c r="AH46" i="18"/>
  <c r="AH47" i="18"/>
  <c r="AH48" i="18"/>
  <c r="AH49" i="18"/>
  <c r="AH50" i="18"/>
  <c r="AH51" i="18"/>
  <c r="AH52" i="18"/>
  <c r="AH53" i="18"/>
  <c r="AH54" i="18"/>
  <c r="AH55" i="18"/>
  <c r="AH56" i="18"/>
  <c r="AH57" i="18"/>
  <c r="AH58" i="18"/>
  <c r="AH59" i="18"/>
  <c r="AH60" i="18"/>
  <c r="AH61" i="18"/>
  <c r="AH62" i="18"/>
  <c r="AH63" i="18"/>
  <c r="AH64" i="18"/>
  <c r="AH65" i="18"/>
  <c r="AH66" i="18"/>
  <c r="AH67" i="18"/>
  <c r="AH68" i="18"/>
  <c r="AH69" i="18"/>
  <c r="AH70" i="18"/>
  <c r="AH71" i="18"/>
  <c r="AH72" i="18"/>
  <c r="AH73" i="18"/>
  <c r="AH74" i="18"/>
  <c r="AH75" i="18"/>
  <c r="AH76" i="18"/>
  <c r="AH77" i="18"/>
  <c r="AH78" i="18"/>
  <c r="AH79" i="18"/>
  <c r="AH80" i="18"/>
  <c r="AH81" i="18"/>
  <c r="AH82" i="18"/>
  <c r="AH83" i="18"/>
  <c r="AH84" i="18"/>
  <c r="AH85" i="18"/>
  <c r="AH86" i="18"/>
  <c r="AH87" i="18"/>
  <c r="AH88" i="18"/>
  <c r="AH89" i="18"/>
  <c r="AH90" i="18"/>
  <c r="AH91" i="18"/>
  <c r="AH92" i="18"/>
  <c r="AH93" i="18"/>
  <c r="AH94" i="18"/>
  <c r="AH95" i="18"/>
  <c r="AH96" i="18"/>
  <c r="AH97" i="18"/>
  <c r="AH98" i="18"/>
  <c r="AH99" i="18"/>
  <c r="AH100" i="18"/>
  <c r="AH101" i="18"/>
  <c r="AH102" i="18"/>
  <c r="AH103" i="18"/>
  <c r="AH104" i="18"/>
  <c r="AH105" i="18"/>
  <c r="AH106" i="18"/>
  <c r="AH107" i="18"/>
  <c r="AH108" i="18"/>
  <c r="AH109" i="18"/>
  <c r="AH110" i="18"/>
  <c r="AH111" i="18"/>
  <c r="AH112" i="18"/>
  <c r="AH113" i="18"/>
  <c r="AH114" i="18"/>
  <c r="AH115" i="18"/>
  <c r="AH116" i="18"/>
  <c r="AH117" i="18"/>
  <c r="AH118" i="18"/>
  <c r="AH119" i="18"/>
  <c r="AH120" i="18"/>
  <c r="AH121" i="18"/>
  <c r="AH122" i="18"/>
  <c r="AH123" i="18"/>
  <c r="AH124" i="18"/>
  <c r="AH125" i="18"/>
  <c r="AH126" i="18"/>
  <c r="AH127" i="18"/>
  <c r="AH128" i="18"/>
  <c r="AH129" i="18"/>
  <c r="AH130" i="18"/>
  <c r="AH131" i="18"/>
  <c r="AH132" i="18"/>
  <c r="AH133" i="18"/>
  <c r="AH134" i="18"/>
  <c r="AH135" i="18"/>
  <c r="AH136" i="18"/>
  <c r="AH137" i="18"/>
  <c r="AH138" i="18"/>
  <c r="AH139" i="18"/>
  <c r="AH140" i="18"/>
  <c r="AH141" i="18"/>
  <c r="AH142" i="18"/>
  <c r="AH143" i="18"/>
  <c r="AH144" i="18"/>
  <c r="AH145" i="18"/>
  <c r="AH146" i="18"/>
  <c r="AH147" i="18"/>
  <c r="AH148" i="18"/>
  <c r="AH149" i="18"/>
  <c r="AH150" i="18"/>
  <c r="AH151" i="18"/>
  <c r="AH152" i="18"/>
  <c r="AH153" i="18"/>
  <c r="AH154" i="18"/>
  <c r="AH155" i="18"/>
  <c r="AH156" i="18"/>
  <c r="AH157" i="18"/>
  <c r="AH158" i="18"/>
  <c r="AH159" i="18"/>
  <c r="AH160" i="18"/>
  <c r="AH161" i="18"/>
  <c r="AH162" i="18"/>
  <c r="AH163" i="18"/>
  <c r="AH164" i="18"/>
  <c r="AH165" i="18"/>
  <c r="AH166" i="18"/>
  <c r="AH167" i="18"/>
  <c r="AH168" i="18"/>
  <c r="AH169" i="18"/>
  <c r="AH170" i="18"/>
  <c r="AH171" i="18"/>
  <c r="AH172" i="18"/>
  <c r="AH173" i="18"/>
  <c r="AH174" i="18"/>
  <c r="AH175" i="18"/>
  <c r="AH176" i="18"/>
  <c r="AH177" i="18"/>
  <c r="AH178" i="18"/>
  <c r="AH179" i="18"/>
  <c r="AH180" i="18"/>
  <c r="AH181" i="18"/>
  <c r="AH182" i="18"/>
  <c r="AH183" i="18"/>
  <c r="AH184" i="18"/>
  <c r="AH185" i="18"/>
  <c r="AH186" i="18"/>
  <c r="AH187" i="18"/>
  <c r="AH188" i="18"/>
  <c r="AH189" i="18"/>
  <c r="AH190" i="18"/>
  <c r="AH191" i="18"/>
  <c r="AH192" i="18"/>
  <c r="AH193" i="18"/>
  <c r="AH194" i="18"/>
  <c r="AH195" i="18"/>
  <c r="AH196" i="18"/>
  <c r="AH197" i="18"/>
  <c r="AH198" i="18"/>
  <c r="AH199" i="18"/>
  <c r="AH200" i="18"/>
  <c r="AH201" i="18"/>
  <c r="AH202" i="18"/>
  <c r="AH203" i="18"/>
  <c r="AH204" i="18"/>
  <c r="AH205" i="18"/>
  <c r="AH206" i="18"/>
  <c r="AH207" i="18"/>
  <c r="AH208" i="18"/>
  <c r="AH209" i="18"/>
  <c r="AH210" i="18"/>
  <c r="AH211" i="18"/>
  <c r="AH212" i="18"/>
  <c r="AH213" i="18"/>
  <c r="AH214" i="18"/>
  <c r="AH215" i="18"/>
  <c r="AH216" i="18"/>
  <c r="AH217" i="18"/>
  <c r="AH218" i="18"/>
  <c r="AH219" i="18"/>
  <c r="AH220" i="18"/>
  <c r="AH221" i="18"/>
  <c r="AH222" i="18"/>
  <c r="AH223" i="18"/>
  <c r="AH224" i="18"/>
  <c r="AH225" i="18"/>
  <c r="AH226" i="18"/>
  <c r="AH227" i="18"/>
  <c r="AH228" i="18"/>
  <c r="AH229" i="18"/>
  <c r="AH230" i="18"/>
  <c r="AH231" i="18"/>
  <c r="AH232" i="18"/>
  <c r="AH233" i="18"/>
  <c r="AH234" i="18"/>
  <c r="AH235" i="18"/>
  <c r="AH236" i="18"/>
  <c r="AH237" i="18"/>
  <c r="AH238" i="18"/>
  <c r="AH239" i="18"/>
  <c r="AH240" i="18"/>
  <c r="AH241" i="18"/>
  <c r="AH242" i="18"/>
  <c r="AH243" i="18"/>
  <c r="AH244" i="18"/>
  <c r="AH245" i="18"/>
  <c r="AH246" i="18"/>
  <c r="AH247" i="18"/>
  <c r="AH248" i="18"/>
  <c r="AH249" i="18"/>
  <c r="AH250" i="18"/>
  <c r="AH251" i="18"/>
  <c r="AH252" i="18"/>
  <c r="AH253" i="18"/>
  <c r="AH254" i="18"/>
  <c r="AH255" i="18"/>
  <c r="AH256" i="18"/>
  <c r="AH257" i="18"/>
  <c r="AH258" i="18"/>
  <c r="AH259" i="18"/>
  <c r="AH260" i="18"/>
  <c r="AH261" i="18"/>
  <c r="AH262" i="18"/>
  <c r="AH263" i="18"/>
  <c r="AH264" i="18"/>
  <c r="AH265" i="18"/>
  <c r="AH266" i="18"/>
  <c r="AH2" i="18"/>
  <c r="AH1" i="18"/>
  <c r="AG3" i="18"/>
  <c r="AG4" i="18"/>
  <c r="AG5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1" i="18"/>
  <c r="AG22" i="18"/>
  <c r="AG23" i="18"/>
  <c r="AG24" i="18"/>
  <c r="AG25" i="18"/>
  <c r="AG26" i="18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46" i="18"/>
  <c r="AG47" i="18"/>
  <c r="AG48" i="18"/>
  <c r="AG49" i="18"/>
  <c r="AG50" i="18"/>
  <c r="AG51" i="18"/>
  <c r="AG52" i="18"/>
  <c r="AG53" i="18"/>
  <c r="AG54" i="18"/>
  <c r="AG55" i="18"/>
  <c r="AG56" i="18"/>
  <c r="AG57" i="18"/>
  <c r="AG58" i="18"/>
  <c r="AG59" i="18"/>
  <c r="AG60" i="18"/>
  <c r="AG61" i="18"/>
  <c r="AG62" i="18"/>
  <c r="AG63" i="18"/>
  <c r="AG64" i="18"/>
  <c r="AG65" i="18"/>
  <c r="AG66" i="18"/>
  <c r="AG67" i="18"/>
  <c r="AG68" i="18"/>
  <c r="AG69" i="18"/>
  <c r="AG70" i="18"/>
  <c r="AG71" i="18"/>
  <c r="AG72" i="18"/>
  <c r="AG73" i="18"/>
  <c r="AG74" i="18"/>
  <c r="AG75" i="18"/>
  <c r="AG76" i="18"/>
  <c r="AG77" i="18"/>
  <c r="AG78" i="18"/>
  <c r="AG79" i="18"/>
  <c r="AG80" i="18"/>
  <c r="AG81" i="18"/>
  <c r="AG82" i="18"/>
  <c r="AG83" i="18"/>
  <c r="AG84" i="18"/>
  <c r="AG85" i="18"/>
  <c r="AG86" i="18"/>
  <c r="AG87" i="18"/>
  <c r="AG88" i="18"/>
  <c r="AG89" i="18"/>
  <c r="AG90" i="18"/>
  <c r="AG91" i="18"/>
  <c r="AG92" i="18"/>
  <c r="AG93" i="18"/>
  <c r="AG94" i="18"/>
  <c r="AG95" i="18"/>
  <c r="AG96" i="18"/>
  <c r="AG97" i="18"/>
  <c r="AG98" i="18"/>
  <c r="AG99" i="18"/>
  <c r="AG100" i="18"/>
  <c r="AG101" i="18"/>
  <c r="AG102" i="18"/>
  <c r="AG103" i="18"/>
  <c r="AG104" i="18"/>
  <c r="AG105" i="18"/>
  <c r="AG106" i="18"/>
  <c r="AG107" i="18"/>
  <c r="AG108" i="18"/>
  <c r="AG109" i="18"/>
  <c r="AG110" i="18"/>
  <c r="AG111" i="18"/>
  <c r="AG112" i="18"/>
  <c r="AG113" i="18"/>
  <c r="AG114" i="18"/>
  <c r="AG115" i="18"/>
  <c r="AG116" i="18"/>
  <c r="AG117" i="18"/>
  <c r="AG118" i="18"/>
  <c r="AG119" i="18"/>
  <c r="AG120" i="18"/>
  <c r="AG121" i="18"/>
  <c r="AG122" i="18"/>
  <c r="AG123" i="18"/>
  <c r="AG124" i="18"/>
  <c r="AG125" i="18"/>
  <c r="AG126" i="18"/>
  <c r="AG127" i="18"/>
  <c r="AG128" i="18"/>
  <c r="AG129" i="18"/>
  <c r="AG130" i="18"/>
  <c r="AG131" i="18"/>
  <c r="AG132" i="18"/>
  <c r="AG133" i="18"/>
  <c r="AG134" i="18"/>
  <c r="AG135" i="18"/>
  <c r="AG136" i="18"/>
  <c r="AG137" i="18"/>
  <c r="AG138" i="18"/>
  <c r="AG139" i="18"/>
  <c r="AG140" i="18"/>
  <c r="AG141" i="18"/>
  <c r="AG142" i="18"/>
  <c r="AG143" i="18"/>
  <c r="AG144" i="18"/>
  <c r="AG145" i="18"/>
  <c r="AG146" i="18"/>
  <c r="AG147" i="18"/>
  <c r="AG148" i="18"/>
  <c r="AG149" i="18"/>
  <c r="AG150" i="18"/>
  <c r="AG151" i="18"/>
  <c r="AG152" i="18"/>
  <c r="AG153" i="18"/>
  <c r="AG154" i="18"/>
  <c r="AG155" i="18"/>
  <c r="AG156" i="18"/>
  <c r="AG157" i="18"/>
  <c r="AG158" i="18"/>
  <c r="AG159" i="18"/>
  <c r="AG160" i="18"/>
  <c r="AG161" i="18"/>
  <c r="AG162" i="18"/>
  <c r="AG163" i="18"/>
  <c r="AG164" i="18"/>
  <c r="AG165" i="18"/>
  <c r="AG166" i="18"/>
  <c r="AG167" i="18"/>
  <c r="AG168" i="18"/>
  <c r="AG169" i="18"/>
  <c r="AG170" i="18"/>
  <c r="AG171" i="18"/>
  <c r="AG172" i="18"/>
  <c r="AG173" i="18"/>
  <c r="AG174" i="18"/>
  <c r="AG175" i="18"/>
  <c r="AG176" i="18"/>
  <c r="AG177" i="18"/>
  <c r="AG178" i="18"/>
  <c r="AG179" i="18"/>
  <c r="AG180" i="18"/>
  <c r="AG181" i="18"/>
  <c r="AG182" i="18"/>
  <c r="AG183" i="18"/>
  <c r="AG184" i="18"/>
  <c r="AG185" i="18"/>
  <c r="AG186" i="18"/>
  <c r="AG187" i="18"/>
  <c r="AG188" i="18"/>
  <c r="AG189" i="18"/>
  <c r="AG190" i="18"/>
  <c r="AG191" i="18"/>
  <c r="AG192" i="18"/>
  <c r="AG193" i="18"/>
  <c r="AG194" i="18"/>
  <c r="AG195" i="18"/>
  <c r="AG196" i="18"/>
  <c r="AG197" i="18"/>
  <c r="AG198" i="18"/>
  <c r="AG199" i="18"/>
  <c r="AG200" i="18"/>
  <c r="AG201" i="18"/>
  <c r="AG202" i="18"/>
  <c r="AG203" i="18"/>
  <c r="AG204" i="18"/>
  <c r="AG205" i="18"/>
  <c r="AG206" i="18"/>
  <c r="AG207" i="18"/>
  <c r="AG208" i="18"/>
  <c r="AG209" i="18"/>
  <c r="AG210" i="18"/>
  <c r="AG211" i="18"/>
  <c r="AG212" i="18"/>
  <c r="AG213" i="18"/>
  <c r="AG214" i="18"/>
  <c r="AG215" i="18"/>
  <c r="AG216" i="18"/>
  <c r="AG217" i="18"/>
  <c r="AG218" i="18"/>
  <c r="AG219" i="18"/>
  <c r="AG220" i="18"/>
  <c r="AG221" i="18"/>
  <c r="AG222" i="18"/>
  <c r="AG223" i="18"/>
  <c r="AG224" i="18"/>
  <c r="AG225" i="18"/>
  <c r="AG226" i="18"/>
  <c r="AG227" i="18"/>
  <c r="AG228" i="18"/>
  <c r="AG229" i="18"/>
  <c r="AG230" i="18"/>
  <c r="AG231" i="18"/>
  <c r="AG232" i="18"/>
  <c r="AG233" i="18"/>
  <c r="AG234" i="18"/>
  <c r="AG235" i="18"/>
  <c r="AG236" i="18"/>
  <c r="AG237" i="18"/>
  <c r="AG238" i="18"/>
  <c r="AG239" i="18"/>
  <c r="AG240" i="18"/>
  <c r="AG241" i="18"/>
  <c r="AG242" i="18"/>
  <c r="AG243" i="18"/>
  <c r="AG244" i="18"/>
  <c r="AG245" i="18"/>
  <c r="AG246" i="18"/>
  <c r="AG247" i="18"/>
  <c r="AG248" i="18"/>
  <c r="AG249" i="18"/>
  <c r="AG250" i="18"/>
  <c r="AG251" i="18"/>
  <c r="AG252" i="18"/>
  <c r="AG253" i="18"/>
  <c r="AG254" i="18"/>
  <c r="AG255" i="18"/>
  <c r="AG256" i="18"/>
  <c r="AG257" i="18"/>
  <c r="AG258" i="18"/>
  <c r="AG259" i="18"/>
  <c r="AG260" i="18"/>
  <c r="AG261" i="18"/>
  <c r="AG262" i="18"/>
  <c r="AG263" i="18"/>
  <c r="AG264" i="18"/>
  <c r="AG265" i="18"/>
  <c r="AG266" i="18"/>
  <c r="AG2" i="18"/>
  <c r="AG1" i="18"/>
  <c r="AF3" i="18"/>
  <c r="AF4" i="18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F37" i="18"/>
  <c r="AF38" i="18"/>
  <c r="AF39" i="18"/>
  <c r="AF40" i="18"/>
  <c r="AF41" i="18"/>
  <c r="AF42" i="18"/>
  <c r="AF43" i="18"/>
  <c r="AF44" i="18"/>
  <c r="AF45" i="18"/>
  <c r="AF46" i="18"/>
  <c r="AF47" i="18"/>
  <c r="AF48" i="18"/>
  <c r="AF49" i="18"/>
  <c r="AF50" i="18"/>
  <c r="AF51" i="18"/>
  <c r="AF52" i="18"/>
  <c r="AF53" i="18"/>
  <c r="AF54" i="18"/>
  <c r="AF55" i="18"/>
  <c r="AF56" i="18"/>
  <c r="AF57" i="18"/>
  <c r="AF58" i="18"/>
  <c r="AF59" i="18"/>
  <c r="AF60" i="18"/>
  <c r="AF61" i="18"/>
  <c r="AF62" i="18"/>
  <c r="AF63" i="18"/>
  <c r="AF64" i="18"/>
  <c r="AF65" i="18"/>
  <c r="AF66" i="18"/>
  <c r="AF67" i="18"/>
  <c r="AF68" i="18"/>
  <c r="AF69" i="18"/>
  <c r="AF70" i="18"/>
  <c r="AF71" i="18"/>
  <c r="AF72" i="18"/>
  <c r="AF73" i="18"/>
  <c r="AF74" i="18"/>
  <c r="AF75" i="18"/>
  <c r="AF76" i="18"/>
  <c r="AF77" i="18"/>
  <c r="AF78" i="18"/>
  <c r="AF79" i="18"/>
  <c r="AF80" i="18"/>
  <c r="AF81" i="18"/>
  <c r="AF82" i="18"/>
  <c r="AF83" i="18"/>
  <c r="AF84" i="18"/>
  <c r="AF85" i="18"/>
  <c r="AF86" i="18"/>
  <c r="AF87" i="18"/>
  <c r="AF88" i="18"/>
  <c r="AF89" i="18"/>
  <c r="AF90" i="18"/>
  <c r="AF91" i="18"/>
  <c r="AF92" i="18"/>
  <c r="AF93" i="18"/>
  <c r="AF94" i="18"/>
  <c r="AF95" i="18"/>
  <c r="AF96" i="18"/>
  <c r="AF97" i="18"/>
  <c r="AF98" i="18"/>
  <c r="AF99" i="18"/>
  <c r="AF100" i="18"/>
  <c r="AF101" i="18"/>
  <c r="AF102" i="18"/>
  <c r="AF103" i="18"/>
  <c r="AF104" i="18"/>
  <c r="AF105" i="18"/>
  <c r="AF106" i="18"/>
  <c r="AF107" i="18"/>
  <c r="AF108" i="18"/>
  <c r="AF109" i="18"/>
  <c r="AF110" i="18"/>
  <c r="AF111" i="18"/>
  <c r="AF112" i="18"/>
  <c r="AF113" i="18"/>
  <c r="AF114" i="18"/>
  <c r="AF115" i="18"/>
  <c r="AF116" i="18"/>
  <c r="AF117" i="18"/>
  <c r="AF118" i="18"/>
  <c r="AF119" i="18"/>
  <c r="AF120" i="18"/>
  <c r="AF121" i="18"/>
  <c r="AF122" i="18"/>
  <c r="AF123" i="18"/>
  <c r="AF124" i="18"/>
  <c r="AF125" i="18"/>
  <c r="AF126" i="18"/>
  <c r="AF127" i="18"/>
  <c r="AF128" i="18"/>
  <c r="AF129" i="18"/>
  <c r="AF130" i="18"/>
  <c r="AF131" i="18"/>
  <c r="AF132" i="18"/>
  <c r="AF133" i="18"/>
  <c r="AF134" i="18"/>
  <c r="AF135" i="18"/>
  <c r="AF136" i="18"/>
  <c r="AF137" i="18"/>
  <c r="AF138" i="18"/>
  <c r="AF139" i="18"/>
  <c r="AF140" i="18"/>
  <c r="AF141" i="18"/>
  <c r="AF142" i="18"/>
  <c r="AF143" i="18"/>
  <c r="AF144" i="18"/>
  <c r="AF145" i="18"/>
  <c r="AF146" i="18"/>
  <c r="AF147" i="18"/>
  <c r="AF148" i="18"/>
  <c r="AF149" i="18"/>
  <c r="AF150" i="18"/>
  <c r="AF151" i="18"/>
  <c r="AF152" i="18"/>
  <c r="AF153" i="18"/>
  <c r="AF154" i="18"/>
  <c r="AF155" i="18"/>
  <c r="AF156" i="18"/>
  <c r="AF157" i="18"/>
  <c r="AF158" i="18"/>
  <c r="AF159" i="18"/>
  <c r="AF160" i="18"/>
  <c r="AF161" i="18"/>
  <c r="AF162" i="18"/>
  <c r="AF163" i="18"/>
  <c r="AF164" i="18"/>
  <c r="AF165" i="18"/>
  <c r="AF166" i="18"/>
  <c r="AF167" i="18"/>
  <c r="AF168" i="18"/>
  <c r="AF169" i="18"/>
  <c r="AF170" i="18"/>
  <c r="AF171" i="18"/>
  <c r="AF172" i="18"/>
  <c r="AF173" i="18"/>
  <c r="AF174" i="18"/>
  <c r="AF175" i="18"/>
  <c r="AF176" i="18"/>
  <c r="AF177" i="18"/>
  <c r="AF178" i="18"/>
  <c r="AF179" i="18"/>
  <c r="AF180" i="18"/>
  <c r="AF181" i="18"/>
  <c r="AF182" i="18"/>
  <c r="AF183" i="18"/>
  <c r="AF184" i="18"/>
  <c r="AF185" i="18"/>
  <c r="AF186" i="18"/>
  <c r="AF187" i="18"/>
  <c r="AF188" i="18"/>
  <c r="AF189" i="18"/>
  <c r="AF190" i="18"/>
  <c r="AF191" i="18"/>
  <c r="AF192" i="18"/>
  <c r="AF193" i="18"/>
  <c r="AF194" i="18"/>
  <c r="AF195" i="18"/>
  <c r="AF196" i="18"/>
  <c r="AF197" i="18"/>
  <c r="AF198" i="18"/>
  <c r="AF199" i="18"/>
  <c r="AF200" i="18"/>
  <c r="AF201" i="18"/>
  <c r="AF202" i="18"/>
  <c r="AF203" i="18"/>
  <c r="AF204" i="18"/>
  <c r="AF205" i="18"/>
  <c r="AF206" i="18"/>
  <c r="AF207" i="18"/>
  <c r="AF208" i="18"/>
  <c r="AF209" i="18"/>
  <c r="AF210" i="18"/>
  <c r="AF211" i="18"/>
  <c r="AF212" i="18"/>
  <c r="AF213" i="18"/>
  <c r="AF214" i="18"/>
  <c r="AF215" i="18"/>
  <c r="AF216" i="18"/>
  <c r="AF217" i="18"/>
  <c r="AF218" i="18"/>
  <c r="AF219" i="18"/>
  <c r="AF220" i="18"/>
  <c r="AF221" i="18"/>
  <c r="AF222" i="18"/>
  <c r="AF223" i="18"/>
  <c r="AF224" i="18"/>
  <c r="AF225" i="18"/>
  <c r="AF226" i="18"/>
  <c r="AF227" i="18"/>
  <c r="AF228" i="18"/>
  <c r="AF229" i="18"/>
  <c r="AF230" i="18"/>
  <c r="AF231" i="18"/>
  <c r="AF232" i="18"/>
  <c r="AF233" i="18"/>
  <c r="AF234" i="18"/>
  <c r="AF235" i="18"/>
  <c r="AF236" i="18"/>
  <c r="AF237" i="18"/>
  <c r="AF238" i="18"/>
  <c r="AF239" i="18"/>
  <c r="AF240" i="18"/>
  <c r="AF241" i="18"/>
  <c r="AF242" i="18"/>
  <c r="AF243" i="18"/>
  <c r="AF244" i="18"/>
  <c r="AF245" i="18"/>
  <c r="AF246" i="18"/>
  <c r="AF247" i="18"/>
  <c r="AF248" i="18"/>
  <c r="AF249" i="18"/>
  <c r="AF250" i="18"/>
  <c r="AF251" i="18"/>
  <c r="AF252" i="18"/>
  <c r="AF253" i="18"/>
  <c r="AF254" i="18"/>
  <c r="AF255" i="18"/>
  <c r="AF256" i="18"/>
  <c r="AF257" i="18"/>
  <c r="AF258" i="18"/>
  <c r="AF259" i="18"/>
  <c r="AF260" i="18"/>
  <c r="AF261" i="18"/>
  <c r="AF262" i="18"/>
  <c r="AF263" i="18"/>
  <c r="AF264" i="18"/>
  <c r="AF265" i="18"/>
  <c r="AF266" i="18"/>
  <c r="AF2" i="18"/>
  <c r="AF1" i="18"/>
  <c r="AE3" i="18"/>
  <c r="AE4" i="18"/>
  <c r="AE5" i="18"/>
  <c r="AE6" i="18"/>
  <c r="AE7" i="18"/>
  <c r="AE8" i="18"/>
  <c r="AE9" i="18"/>
  <c r="AE10" i="18"/>
  <c r="AE11" i="18"/>
  <c r="AE12" i="18"/>
  <c r="AE13" i="18"/>
  <c r="AE14" i="18"/>
  <c r="AE15" i="18"/>
  <c r="AE16" i="18"/>
  <c r="AE17" i="18"/>
  <c r="AE18" i="18"/>
  <c r="AE19" i="18"/>
  <c r="AE20" i="18"/>
  <c r="AE21" i="18"/>
  <c r="AE22" i="18"/>
  <c r="AE23" i="18"/>
  <c r="AE24" i="18"/>
  <c r="AE25" i="18"/>
  <c r="AE26" i="18"/>
  <c r="AE27" i="18"/>
  <c r="AE28" i="18"/>
  <c r="AE29" i="18"/>
  <c r="AE30" i="18"/>
  <c r="AE31" i="18"/>
  <c r="AE32" i="18"/>
  <c r="AE33" i="18"/>
  <c r="AE34" i="18"/>
  <c r="AE35" i="18"/>
  <c r="AE36" i="18"/>
  <c r="AE37" i="18"/>
  <c r="AE38" i="18"/>
  <c r="AE39" i="18"/>
  <c r="AE40" i="18"/>
  <c r="AE41" i="18"/>
  <c r="AE42" i="18"/>
  <c r="AE43" i="18"/>
  <c r="AE44" i="18"/>
  <c r="AE45" i="18"/>
  <c r="AE46" i="18"/>
  <c r="AE47" i="18"/>
  <c r="AE48" i="18"/>
  <c r="AE49" i="18"/>
  <c r="AE50" i="18"/>
  <c r="AE51" i="18"/>
  <c r="AE52" i="18"/>
  <c r="AE53" i="18"/>
  <c r="AE54" i="18"/>
  <c r="AE55" i="18"/>
  <c r="AE56" i="18"/>
  <c r="AE57" i="18"/>
  <c r="AE58" i="18"/>
  <c r="AE59" i="18"/>
  <c r="AE60" i="18"/>
  <c r="AE61" i="18"/>
  <c r="AE62" i="18"/>
  <c r="AE63" i="18"/>
  <c r="AE64" i="18"/>
  <c r="AE65" i="18"/>
  <c r="AE66" i="18"/>
  <c r="AE67" i="18"/>
  <c r="AE68" i="18"/>
  <c r="AE69" i="18"/>
  <c r="AE70" i="18"/>
  <c r="AE71" i="18"/>
  <c r="AE72" i="18"/>
  <c r="AE73" i="18"/>
  <c r="AE74" i="18"/>
  <c r="AE75" i="18"/>
  <c r="AE76" i="18"/>
  <c r="AE77" i="18"/>
  <c r="AE78" i="18"/>
  <c r="AE79" i="18"/>
  <c r="AE80" i="18"/>
  <c r="AE81" i="18"/>
  <c r="AE82" i="18"/>
  <c r="AE83" i="18"/>
  <c r="AE84" i="18"/>
  <c r="AE85" i="18"/>
  <c r="AE86" i="18"/>
  <c r="AE87" i="18"/>
  <c r="AE88" i="18"/>
  <c r="AE89" i="18"/>
  <c r="AE90" i="18"/>
  <c r="AE91" i="18"/>
  <c r="AE92" i="18"/>
  <c r="AE93" i="18"/>
  <c r="AE94" i="18"/>
  <c r="AE95" i="18"/>
  <c r="AE96" i="18"/>
  <c r="AE97" i="18"/>
  <c r="AE98" i="18"/>
  <c r="AE99" i="18"/>
  <c r="AE100" i="18"/>
  <c r="AE101" i="18"/>
  <c r="AE102" i="18"/>
  <c r="AE103" i="18"/>
  <c r="AE104" i="18"/>
  <c r="AE105" i="18"/>
  <c r="AE106" i="18"/>
  <c r="AE107" i="18"/>
  <c r="AE108" i="18"/>
  <c r="AE109" i="18"/>
  <c r="AE110" i="18"/>
  <c r="AE111" i="18"/>
  <c r="AE112" i="18"/>
  <c r="AE113" i="18"/>
  <c r="AE114" i="18"/>
  <c r="AE115" i="18"/>
  <c r="AE116" i="18"/>
  <c r="AE117" i="18"/>
  <c r="AE118" i="18"/>
  <c r="AE119" i="18"/>
  <c r="AE120" i="18"/>
  <c r="AE121" i="18"/>
  <c r="AE122" i="18"/>
  <c r="AE123" i="18"/>
  <c r="AE124" i="18"/>
  <c r="AE125" i="18"/>
  <c r="AE126" i="18"/>
  <c r="AE127" i="18"/>
  <c r="AE128" i="18"/>
  <c r="AE129" i="18"/>
  <c r="AE130" i="18"/>
  <c r="AE131" i="18"/>
  <c r="AE132" i="18"/>
  <c r="AE133" i="18"/>
  <c r="AE134" i="18"/>
  <c r="AE135" i="18"/>
  <c r="AE136" i="18"/>
  <c r="AE137" i="18"/>
  <c r="AE138" i="18"/>
  <c r="AE139" i="18"/>
  <c r="AE140" i="18"/>
  <c r="AE141" i="18"/>
  <c r="AE142" i="18"/>
  <c r="AE143" i="18"/>
  <c r="AE144" i="18"/>
  <c r="AE145" i="18"/>
  <c r="AE146" i="18"/>
  <c r="AE147" i="18"/>
  <c r="AE148" i="18"/>
  <c r="AE149" i="18"/>
  <c r="AE150" i="18"/>
  <c r="AE151" i="18"/>
  <c r="AE152" i="18"/>
  <c r="AE153" i="18"/>
  <c r="AE154" i="18"/>
  <c r="AE155" i="18"/>
  <c r="AE156" i="18"/>
  <c r="AE157" i="18"/>
  <c r="AE158" i="18"/>
  <c r="AE159" i="18"/>
  <c r="AE160" i="18"/>
  <c r="AE161" i="18"/>
  <c r="AE162" i="18"/>
  <c r="AE163" i="18"/>
  <c r="AE164" i="18"/>
  <c r="AE165" i="18"/>
  <c r="AE166" i="18"/>
  <c r="AE167" i="18"/>
  <c r="AE168" i="18"/>
  <c r="AE169" i="18"/>
  <c r="AE170" i="18"/>
  <c r="AE171" i="18"/>
  <c r="AE172" i="18"/>
  <c r="AE173" i="18"/>
  <c r="AE174" i="18"/>
  <c r="AE175" i="18"/>
  <c r="AE176" i="18"/>
  <c r="AE177" i="18"/>
  <c r="AE178" i="18"/>
  <c r="AE179" i="18"/>
  <c r="AE180" i="18"/>
  <c r="AE181" i="18"/>
  <c r="AE182" i="18"/>
  <c r="AE183" i="18"/>
  <c r="AE184" i="18"/>
  <c r="AE185" i="18"/>
  <c r="AE186" i="18"/>
  <c r="AE187" i="18"/>
  <c r="AE188" i="18"/>
  <c r="AE189" i="18"/>
  <c r="AE190" i="18"/>
  <c r="AE191" i="18"/>
  <c r="AE192" i="18"/>
  <c r="AE193" i="18"/>
  <c r="AE194" i="18"/>
  <c r="AE195" i="18"/>
  <c r="AE196" i="18"/>
  <c r="AE197" i="18"/>
  <c r="AE198" i="18"/>
  <c r="AE199" i="18"/>
  <c r="AE200" i="18"/>
  <c r="AE201" i="18"/>
  <c r="AE202" i="18"/>
  <c r="AE203" i="18"/>
  <c r="AE204" i="18"/>
  <c r="AE205" i="18"/>
  <c r="AE206" i="18"/>
  <c r="AE207" i="18"/>
  <c r="AE208" i="18"/>
  <c r="AE209" i="18"/>
  <c r="AE210" i="18"/>
  <c r="AE211" i="18"/>
  <c r="AE212" i="18"/>
  <c r="AE213" i="18"/>
  <c r="AE214" i="18"/>
  <c r="AE215" i="18"/>
  <c r="AE216" i="18"/>
  <c r="AE217" i="18"/>
  <c r="AE218" i="18"/>
  <c r="AE219" i="18"/>
  <c r="AE220" i="18"/>
  <c r="AE221" i="18"/>
  <c r="AE222" i="18"/>
  <c r="AE223" i="18"/>
  <c r="AE224" i="18"/>
  <c r="AE225" i="18"/>
  <c r="AE226" i="18"/>
  <c r="AE227" i="18"/>
  <c r="AE228" i="18"/>
  <c r="AE229" i="18"/>
  <c r="AE230" i="18"/>
  <c r="AE231" i="18"/>
  <c r="AE232" i="18"/>
  <c r="AE233" i="18"/>
  <c r="AE234" i="18"/>
  <c r="AE235" i="18"/>
  <c r="AE236" i="18"/>
  <c r="AE237" i="18"/>
  <c r="AE238" i="18"/>
  <c r="AE239" i="18"/>
  <c r="AE240" i="18"/>
  <c r="AE241" i="18"/>
  <c r="AE242" i="18"/>
  <c r="AE243" i="18"/>
  <c r="AE244" i="18"/>
  <c r="AE245" i="18"/>
  <c r="AE246" i="18"/>
  <c r="AE247" i="18"/>
  <c r="AE248" i="18"/>
  <c r="AE249" i="18"/>
  <c r="AE250" i="18"/>
  <c r="AE251" i="18"/>
  <c r="AE252" i="18"/>
  <c r="AE253" i="18"/>
  <c r="AE254" i="18"/>
  <c r="AE255" i="18"/>
  <c r="AE256" i="18"/>
  <c r="AE257" i="18"/>
  <c r="AE258" i="18"/>
  <c r="AE259" i="18"/>
  <c r="AE260" i="18"/>
  <c r="AE261" i="18"/>
  <c r="AE262" i="18"/>
  <c r="AE263" i="18"/>
  <c r="AE264" i="18"/>
  <c r="AE265" i="18"/>
  <c r="AE266" i="18"/>
  <c r="AE2" i="18"/>
  <c r="AE1" i="18"/>
  <c r="AD3" i="18"/>
  <c r="AD4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1" i="18"/>
  <c r="AD22" i="18"/>
  <c r="AD23" i="18"/>
  <c r="AD24" i="18"/>
  <c r="AD25" i="18"/>
  <c r="AD2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39" i="18"/>
  <c r="AD40" i="18"/>
  <c r="AD41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102" i="18"/>
  <c r="AD103" i="18"/>
  <c r="AD104" i="18"/>
  <c r="AD105" i="18"/>
  <c r="AD106" i="18"/>
  <c r="AD107" i="18"/>
  <c r="AD108" i="18"/>
  <c r="AD109" i="18"/>
  <c r="AD110" i="18"/>
  <c r="AD111" i="18"/>
  <c r="AD112" i="18"/>
  <c r="AD113" i="18"/>
  <c r="AD114" i="18"/>
  <c r="AD115" i="18"/>
  <c r="AD116" i="18"/>
  <c r="AD117" i="18"/>
  <c r="AD118" i="18"/>
  <c r="AD119" i="18"/>
  <c r="AD120" i="18"/>
  <c r="AD121" i="18"/>
  <c r="AD122" i="18"/>
  <c r="AD123" i="18"/>
  <c r="AD124" i="18"/>
  <c r="AD125" i="18"/>
  <c r="AD126" i="18"/>
  <c r="AD127" i="18"/>
  <c r="AD128" i="18"/>
  <c r="AD129" i="18"/>
  <c r="AD130" i="18"/>
  <c r="AD131" i="18"/>
  <c r="AD132" i="18"/>
  <c r="AD133" i="18"/>
  <c r="AD134" i="18"/>
  <c r="AD135" i="18"/>
  <c r="AD136" i="18"/>
  <c r="AD137" i="18"/>
  <c r="AD138" i="18"/>
  <c r="AD139" i="18"/>
  <c r="AD140" i="18"/>
  <c r="AD141" i="18"/>
  <c r="AD142" i="18"/>
  <c r="AD143" i="18"/>
  <c r="AD144" i="18"/>
  <c r="AD145" i="18"/>
  <c r="AD146" i="18"/>
  <c r="AD147" i="18"/>
  <c r="AD148" i="18"/>
  <c r="AD149" i="18"/>
  <c r="AD150" i="18"/>
  <c r="AD151" i="18"/>
  <c r="AD152" i="18"/>
  <c r="AD153" i="18"/>
  <c r="AD154" i="18"/>
  <c r="AD155" i="18"/>
  <c r="AD156" i="18"/>
  <c r="AD157" i="18"/>
  <c r="AD158" i="18"/>
  <c r="AD159" i="18"/>
  <c r="AD160" i="18"/>
  <c r="AD161" i="18"/>
  <c r="AD162" i="18"/>
  <c r="AD163" i="18"/>
  <c r="AD164" i="18"/>
  <c r="AD165" i="18"/>
  <c r="AD166" i="18"/>
  <c r="AD167" i="18"/>
  <c r="AD168" i="18"/>
  <c r="AD169" i="18"/>
  <c r="AD170" i="18"/>
  <c r="AD171" i="18"/>
  <c r="AD172" i="18"/>
  <c r="AD173" i="18"/>
  <c r="AD174" i="18"/>
  <c r="AD175" i="18"/>
  <c r="AD176" i="18"/>
  <c r="AD177" i="18"/>
  <c r="AD178" i="18"/>
  <c r="AD179" i="18"/>
  <c r="AD180" i="18"/>
  <c r="AD181" i="18"/>
  <c r="AD182" i="18"/>
  <c r="AD183" i="18"/>
  <c r="AD184" i="18"/>
  <c r="AD185" i="18"/>
  <c r="AD186" i="18"/>
  <c r="AD187" i="18"/>
  <c r="AD188" i="18"/>
  <c r="AD189" i="18"/>
  <c r="AD190" i="18"/>
  <c r="AD191" i="18"/>
  <c r="AD192" i="18"/>
  <c r="AD193" i="18"/>
  <c r="AD194" i="18"/>
  <c r="AD195" i="18"/>
  <c r="AD196" i="18"/>
  <c r="AD197" i="18"/>
  <c r="AD198" i="18"/>
  <c r="AD199" i="18"/>
  <c r="AD200" i="18"/>
  <c r="AD201" i="18"/>
  <c r="AD202" i="18"/>
  <c r="AD203" i="18"/>
  <c r="AD204" i="18"/>
  <c r="AD205" i="18"/>
  <c r="AD206" i="18"/>
  <c r="AD207" i="18"/>
  <c r="AD208" i="18"/>
  <c r="AD209" i="18"/>
  <c r="AD210" i="18"/>
  <c r="AD211" i="18"/>
  <c r="AD212" i="18"/>
  <c r="AD213" i="18"/>
  <c r="AD214" i="18"/>
  <c r="AD215" i="18"/>
  <c r="AD216" i="18"/>
  <c r="AD217" i="18"/>
  <c r="AD218" i="18"/>
  <c r="AD219" i="18"/>
  <c r="AD220" i="18"/>
  <c r="AD221" i="18"/>
  <c r="AD222" i="18"/>
  <c r="AD223" i="18"/>
  <c r="AD224" i="18"/>
  <c r="AD225" i="18"/>
  <c r="AD226" i="18"/>
  <c r="AD227" i="18"/>
  <c r="AD228" i="18"/>
  <c r="AD229" i="18"/>
  <c r="AD230" i="18"/>
  <c r="AD231" i="18"/>
  <c r="AD232" i="18"/>
  <c r="AD233" i="18"/>
  <c r="AD234" i="18"/>
  <c r="AD235" i="18"/>
  <c r="AD236" i="18"/>
  <c r="AD237" i="18"/>
  <c r="AD238" i="18"/>
  <c r="AD239" i="18"/>
  <c r="AD240" i="18"/>
  <c r="AD241" i="18"/>
  <c r="AD242" i="18"/>
  <c r="AD243" i="18"/>
  <c r="AD244" i="18"/>
  <c r="AD245" i="18"/>
  <c r="AD246" i="18"/>
  <c r="AD247" i="18"/>
  <c r="AD248" i="18"/>
  <c r="AD249" i="18"/>
  <c r="AD250" i="18"/>
  <c r="AD251" i="18"/>
  <c r="AD252" i="18"/>
  <c r="AD253" i="18"/>
  <c r="AD254" i="18"/>
  <c r="AD255" i="18"/>
  <c r="AD256" i="18"/>
  <c r="AD257" i="18"/>
  <c r="AD258" i="18"/>
  <c r="AD259" i="18"/>
  <c r="AD260" i="18"/>
  <c r="AD261" i="18"/>
  <c r="AD262" i="18"/>
  <c r="AD263" i="18"/>
  <c r="AD264" i="18"/>
  <c r="AD265" i="18"/>
  <c r="AD266" i="18"/>
  <c r="AD2" i="18"/>
  <c r="AD1" i="18"/>
  <c r="AC2" i="18"/>
  <c r="AC1" i="18"/>
  <c r="AC3" i="18"/>
  <c r="AC4" i="18"/>
  <c r="AC5" i="18"/>
  <c r="AC6" i="18"/>
  <c r="AC7" i="18"/>
  <c r="AC8" i="18"/>
  <c r="AC9" i="18"/>
  <c r="AC10" i="18"/>
  <c r="AC11" i="18"/>
  <c r="AC12" i="18"/>
  <c r="AC13" i="18"/>
  <c r="AC14" i="18"/>
  <c r="AC15" i="18"/>
  <c r="AC16" i="18"/>
  <c r="AC17" i="18"/>
  <c r="AC18" i="18"/>
  <c r="AC19" i="18"/>
  <c r="AC20" i="18"/>
  <c r="AC21" i="18"/>
  <c r="AC22" i="18"/>
  <c r="AC23" i="18"/>
  <c r="AC24" i="18"/>
  <c r="AC25" i="18"/>
  <c r="AC26" i="18"/>
  <c r="AC27" i="18"/>
  <c r="AC28" i="18"/>
  <c r="AC29" i="18"/>
  <c r="AC30" i="18"/>
  <c r="AC31" i="18"/>
  <c r="AC32" i="18"/>
  <c r="AC33" i="18"/>
  <c r="AC34" i="18"/>
  <c r="AC35" i="18"/>
  <c r="AC36" i="18"/>
  <c r="AC37" i="18"/>
  <c r="AC38" i="18"/>
  <c r="AC39" i="18"/>
  <c r="AC40" i="18"/>
  <c r="AC41" i="18"/>
  <c r="AC42" i="18"/>
  <c r="AC43" i="18"/>
  <c r="AC44" i="18"/>
  <c r="AC45" i="18"/>
  <c r="AC46" i="18"/>
  <c r="AC47" i="18"/>
  <c r="AC48" i="18"/>
  <c r="AC49" i="18"/>
  <c r="AC50" i="18"/>
  <c r="AC51" i="18"/>
  <c r="AC52" i="18"/>
  <c r="AC53" i="18"/>
  <c r="AC54" i="18"/>
  <c r="AC55" i="18"/>
  <c r="AC56" i="18"/>
  <c r="AC57" i="18"/>
  <c r="AC58" i="18"/>
  <c r="AC59" i="18"/>
  <c r="AC60" i="18"/>
  <c r="AC61" i="18"/>
  <c r="AC62" i="18"/>
  <c r="AC63" i="18"/>
  <c r="AC64" i="18"/>
  <c r="AC65" i="18"/>
  <c r="AC66" i="18"/>
  <c r="AC67" i="18"/>
  <c r="AC68" i="18"/>
  <c r="AC69" i="18"/>
  <c r="AC70" i="18"/>
  <c r="AC71" i="18"/>
  <c r="AC72" i="18"/>
  <c r="AC73" i="18"/>
  <c r="AC74" i="18"/>
  <c r="AC75" i="18"/>
  <c r="AC76" i="18"/>
  <c r="AC77" i="18"/>
  <c r="AC78" i="18"/>
  <c r="AC79" i="18"/>
  <c r="AC80" i="18"/>
  <c r="AC81" i="18"/>
  <c r="AC82" i="18"/>
  <c r="AC83" i="18"/>
  <c r="AC84" i="18"/>
  <c r="AC85" i="18"/>
  <c r="AC86" i="18"/>
  <c r="AC87" i="18"/>
  <c r="AC88" i="18"/>
  <c r="AC89" i="18"/>
  <c r="AC90" i="18"/>
  <c r="AC91" i="18"/>
  <c r="AC92" i="18"/>
  <c r="AC93" i="18"/>
  <c r="AC94" i="18"/>
  <c r="AC95" i="18"/>
  <c r="AC96" i="18"/>
  <c r="AC97" i="18"/>
  <c r="AC98" i="18"/>
  <c r="AC99" i="18"/>
  <c r="AC100" i="18"/>
  <c r="AC101" i="18"/>
  <c r="AC102" i="18"/>
  <c r="AC103" i="18"/>
  <c r="AC104" i="18"/>
  <c r="AC105" i="18"/>
  <c r="AC106" i="18"/>
  <c r="AC107" i="18"/>
  <c r="AC108" i="18"/>
  <c r="AC109" i="18"/>
  <c r="AC110" i="18"/>
  <c r="AC111" i="18"/>
  <c r="AC112" i="18"/>
  <c r="AC113" i="18"/>
  <c r="AC114" i="18"/>
  <c r="AC115" i="18"/>
  <c r="AC116" i="18"/>
  <c r="AC117" i="18"/>
  <c r="AC118" i="18"/>
  <c r="AC119" i="18"/>
  <c r="AC120" i="18"/>
  <c r="AC121" i="18"/>
  <c r="AC122" i="18"/>
  <c r="AC123" i="18"/>
  <c r="AC124" i="18"/>
  <c r="AC125" i="18"/>
  <c r="AC126" i="18"/>
  <c r="AC127" i="18"/>
  <c r="AC128" i="18"/>
  <c r="AC129" i="18"/>
  <c r="AC130" i="18"/>
  <c r="AC131" i="18"/>
  <c r="AC132" i="18"/>
  <c r="AC133" i="18"/>
  <c r="AC134" i="18"/>
  <c r="AC135" i="18"/>
  <c r="AC136" i="18"/>
  <c r="AC137" i="18"/>
  <c r="AC138" i="18"/>
  <c r="AC139" i="18"/>
  <c r="AC140" i="18"/>
  <c r="AC141" i="18"/>
  <c r="AC142" i="18"/>
  <c r="AC143" i="18"/>
  <c r="AC144" i="18"/>
  <c r="AC145" i="18"/>
  <c r="AC146" i="18"/>
  <c r="AC147" i="18"/>
  <c r="AC148" i="18"/>
  <c r="AC149" i="18"/>
  <c r="AC150" i="18"/>
  <c r="AC151" i="18"/>
  <c r="AC152" i="18"/>
  <c r="AC153" i="18"/>
  <c r="AC154" i="18"/>
  <c r="AC155" i="18"/>
  <c r="AC156" i="18"/>
  <c r="AC157" i="18"/>
  <c r="AC158" i="18"/>
  <c r="AC159" i="18"/>
  <c r="AC160" i="18"/>
  <c r="AC161" i="18"/>
  <c r="AC162" i="18"/>
  <c r="AC163" i="18"/>
  <c r="AC164" i="18"/>
  <c r="AC165" i="18"/>
  <c r="AC166" i="18"/>
  <c r="AC167" i="18"/>
  <c r="AC168" i="18"/>
  <c r="AC169" i="18"/>
  <c r="AC170" i="18"/>
  <c r="AC171" i="18"/>
  <c r="AC172" i="18"/>
  <c r="AC173" i="18"/>
  <c r="AC174" i="18"/>
  <c r="AC175" i="18"/>
  <c r="AC176" i="18"/>
  <c r="AC177" i="18"/>
  <c r="AC178" i="18"/>
  <c r="AC179" i="18"/>
  <c r="AC180" i="18"/>
  <c r="AC181" i="18"/>
  <c r="AC182" i="18"/>
  <c r="AC183" i="18"/>
  <c r="AC184" i="18"/>
  <c r="AC185" i="18"/>
  <c r="AC186" i="18"/>
  <c r="AC187" i="18"/>
  <c r="AC188" i="18"/>
  <c r="AC189" i="18"/>
  <c r="AC190" i="18"/>
  <c r="AC191" i="18"/>
  <c r="AC192" i="18"/>
  <c r="AC193" i="18"/>
  <c r="AC194" i="18"/>
  <c r="AC195" i="18"/>
  <c r="AC196" i="18"/>
  <c r="AC197" i="18"/>
  <c r="AC198" i="18"/>
  <c r="AC199" i="18"/>
  <c r="AC200" i="18"/>
  <c r="AC201" i="18"/>
  <c r="AC202" i="18"/>
  <c r="AC203" i="18"/>
  <c r="AC204" i="18"/>
  <c r="AC205" i="18"/>
  <c r="AC206" i="18"/>
  <c r="AC207" i="18"/>
  <c r="AC208" i="18"/>
  <c r="AC209" i="18"/>
  <c r="AC210" i="18"/>
  <c r="AC211" i="18"/>
  <c r="AC212" i="18"/>
  <c r="AC213" i="18"/>
  <c r="AC214" i="18"/>
  <c r="AC215" i="18"/>
  <c r="AC216" i="18"/>
  <c r="AC217" i="18"/>
  <c r="AC218" i="18"/>
  <c r="AC219" i="18"/>
  <c r="AC220" i="18"/>
  <c r="AC221" i="18"/>
  <c r="AC222" i="18"/>
  <c r="AC223" i="18"/>
  <c r="AC224" i="18"/>
  <c r="AC225" i="18"/>
  <c r="AC226" i="18"/>
  <c r="AC227" i="18"/>
  <c r="AC228" i="18"/>
  <c r="AC229" i="18"/>
  <c r="AC230" i="18"/>
  <c r="AC231" i="18"/>
  <c r="AC232" i="18"/>
  <c r="AC233" i="18"/>
  <c r="AC234" i="18"/>
  <c r="AC235" i="18"/>
  <c r="AC236" i="18"/>
  <c r="AC237" i="18"/>
  <c r="AC238" i="18"/>
  <c r="AC239" i="18"/>
  <c r="AC240" i="18"/>
  <c r="AC241" i="18"/>
  <c r="AC242" i="18"/>
  <c r="AC243" i="18"/>
  <c r="AC244" i="18"/>
  <c r="AC245" i="18"/>
  <c r="AC246" i="18"/>
  <c r="AC247" i="18"/>
  <c r="AC248" i="18"/>
  <c r="AC249" i="18"/>
  <c r="AC250" i="18"/>
  <c r="AC251" i="18"/>
  <c r="AC252" i="18"/>
  <c r="AC253" i="18"/>
  <c r="AC254" i="18"/>
  <c r="AC255" i="18"/>
  <c r="AC256" i="18"/>
  <c r="AC257" i="18"/>
  <c r="AC258" i="18"/>
  <c r="AC259" i="18"/>
  <c r="AC260" i="18"/>
  <c r="AC261" i="18"/>
  <c r="AC262" i="18"/>
  <c r="AC263" i="18"/>
  <c r="AC264" i="18"/>
  <c r="AC265" i="18"/>
  <c r="AC266" i="18"/>
  <c r="AB3" i="18"/>
  <c r="AB4" i="18"/>
  <c r="AB5" i="18"/>
  <c r="AB6" i="18"/>
  <c r="AB7" i="18"/>
  <c r="AB8" i="18"/>
  <c r="AB9" i="18"/>
  <c r="AB10" i="18"/>
  <c r="AB11" i="18"/>
  <c r="AB12" i="18"/>
  <c r="AB13" i="18"/>
  <c r="AB14" i="18"/>
  <c r="AB15" i="18"/>
  <c r="AB16" i="18"/>
  <c r="AB17" i="18"/>
  <c r="AB18" i="18"/>
  <c r="AB19" i="18"/>
  <c r="AB20" i="18"/>
  <c r="AB21" i="18"/>
  <c r="AB22" i="18"/>
  <c r="AB23" i="18"/>
  <c r="AB24" i="18"/>
  <c r="AB25" i="18"/>
  <c r="AB26" i="18"/>
  <c r="AB27" i="18"/>
  <c r="AB28" i="18"/>
  <c r="AB29" i="18"/>
  <c r="AB30" i="18"/>
  <c r="AB31" i="18"/>
  <c r="AB32" i="18"/>
  <c r="AB33" i="18"/>
  <c r="AB34" i="18"/>
  <c r="AB35" i="18"/>
  <c r="AB36" i="18"/>
  <c r="AB37" i="18"/>
  <c r="AB38" i="18"/>
  <c r="AB39" i="18"/>
  <c r="AB40" i="18"/>
  <c r="AB41" i="18"/>
  <c r="AB42" i="18"/>
  <c r="AB43" i="18"/>
  <c r="AB44" i="18"/>
  <c r="AB45" i="18"/>
  <c r="AB46" i="18"/>
  <c r="AB47" i="18"/>
  <c r="AB48" i="18"/>
  <c r="AB49" i="18"/>
  <c r="AB50" i="18"/>
  <c r="AB51" i="18"/>
  <c r="AB52" i="18"/>
  <c r="AB53" i="18"/>
  <c r="AB54" i="18"/>
  <c r="AB55" i="18"/>
  <c r="AB56" i="18"/>
  <c r="AB57" i="18"/>
  <c r="AB58" i="18"/>
  <c r="AB59" i="18"/>
  <c r="AB60" i="18"/>
  <c r="AB61" i="18"/>
  <c r="AB62" i="18"/>
  <c r="AB63" i="18"/>
  <c r="AB64" i="18"/>
  <c r="AB65" i="18"/>
  <c r="AB66" i="18"/>
  <c r="AB67" i="18"/>
  <c r="AB68" i="18"/>
  <c r="AB69" i="18"/>
  <c r="AB70" i="18"/>
  <c r="AB71" i="18"/>
  <c r="AB72" i="18"/>
  <c r="AB73" i="18"/>
  <c r="AB74" i="18"/>
  <c r="AB75" i="18"/>
  <c r="AB76" i="18"/>
  <c r="AB77" i="18"/>
  <c r="AB78" i="18"/>
  <c r="AB79" i="18"/>
  <c r="AB80" i="18"/>
  <c r="AB81" i="18"/>
  <c r="AB82" i="18"/>
  <c r="AB83" i="18"/>
  <c r="AB84" i="18"/>
  <c r="AB85" i="18"/>
  <c r="AB86" i="18"/>
  <c r="AB87" i="18"/>
  <c r="AB88" i="18"/>
  <c r="AB89" i="18"/>
  <c r="AB90" i="18"/>
  <c r="AB91" i="18"/>
  <c r="AB92" i="18"/>
  <c r="AB93" i="18"/>
  <c r="AB94" i="18"/>
  <c r="AB95" i="18"/>
  <c r="AB96" i="18"/>
  <c r="AB97" i="18"/>
  <c r="AB98" i="18"/>
  <c r="AB99" i="18"/>
  <c r="AB100" i="18"/>
  <c r="AB101" i="18"/>
  <c r="AB102" i="18"/>
  <c r="AB103" i="18"/>
  <c r="AB104" i="18"/>
  <c r="AB105" i="18"/>
  <c r="AB106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18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AB176" i="18"/>
  <c r="AB177" i="18"/>
  <c r="AB178" i="18"/>
  <c r="AB179" i="18"/>
  <c r="AB180" i="18"/>
  <c r="AB181" i="18"/>
  <c r="AB182" i="18"/>
  <c r="AB183" i="18"/>
  <c r="AB184" i="18"/>
  <c r="AB185" i="18"/>
  <c r="AB186" i="18"/>
  <c r="AB187" i="18"/>
  <c r="AB188" i="18"/>
  <c r="AB189" i="18"/>
  <c r="AB190" i="18"/>
  <c r="AB191" i="18"/>
  <c r="AB192" i="18"/>
  <c r="AB193" i="18"/>
  <c r="AB194" i="18"/>
  <c r="AB195" i="18"/>
  <c r="AB196" i="18"/>
  <c r="AB197" i="18"/>
  <c r="AB198" i="18"/>
  <c r="AB199" i="18"/>
  <c r="AB200" i="18"/>
  <c r="AB201" i="18"/>
  <c r="AB202" i="18"/>
  <c r="AB203" i="18"/>
  <c r="AB204" i="18"/>
  <c r="AB205" i="18"/>
  <c r="AB206" i="18"/>
  <c r="AB207" i="18"/>
  <c r="AB208" i="18"/>
  <c r="AB209" i="18"/>
  <c r="AB210" i="18"/>
  <c r="AB211" i="18"/>
  <c r="AB212" i="18"/>
  <c r="AB213" i="18"/>
  <c r="AB214" i="18"/>
  <c r="AB215" i="18"/>
  <c r="AB216" i="18"/>
  <c r="AB217" i="18"/>
  <c r="AB218" i="18"/>
  <c r="AB219" i="18"/>
  <c r="AB220" i="18"/>
  <c r="AB221" i="18"/>
  <c r="AB222" i="18"/>
  <c r="AB223" i="18"/>
  <c r="AB224" i="18"/>
  <c r="AB225" i="18"/>
  <c r="AB226" i="18"/>
  <c r="AB227" i="18"/>
  <c r="AB228" i="18"/>
  <c r="AB229" i="18"/>
  <c r="AB230" i="18"/>
  <c r="AB231" i="18"/>
  <c r="AB232" i="18"/>
  <c r="AB233" i="18"/>
  <c r="AB234" i="18"/>
  <c r="AB235" i="18"/>
  <c r="AB236" i="18"/>
  <c r="AB237" i="18"/>
  <c r="AB238" i="18"/>
  <c r="AB239" i="18"/>
  <c r="AB240" i="18"/>
  <c r="AB241" i="18"/>
  <c r="AB242" i="18"/>
  <c r="AB243" i="18"/>
  <c r="AB244" i="18"/>
  <c r="AB245" i="18"/>
  <c r="AB246" i="18"/>
  <c r="AB247" i="18"/>
  <c r="AB248" i="18"/>
  <c r="AB249" i="18"/>
  <c r="AB250" i="18"/>
  <c r="AB251" i="18"/>
  <c r="AB252" i="18"/>
  <c r="AB253" i="18"/>
  <c r="AB254" i="18"/>
  <c r="AB255" i="18"/>
  <c r="AB256" i="18"/>
  <c r="AB257" i="18"/>
  <c r="AB258" i="18"/>
  <c r="AB259" i="18"/>
  <c r="AB260" i="18"/>
  <c r="AB261" i="18"/>
  <c r="AB262" i="18"/>
  <c r="AB263" i="18"/>
  <c r="AB264" i="18"/>
  <c r="AB265" i="18"/>
  <c r="AB266" i="18"/>
  <c r="AB2" i="18"/>
  <c r="AB1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" i="18"/>
  <c r="AA1" i="18"/>
  <c r="AA3" i="18"/>
  <c r="Z3" i="18"/>
  <c r="Z4" i="18"/>
  <c r="Z5" i="18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35" i="18"/>
  <c r="Z36" i="18"/>
  <c r="Z37" i="18"/>
  <c r="Z38" i="18"/>
  <c r="Z39" i="18"/>
  <c r="Z40" i="18"/>
  <c r="Z41" i="18"/>
  <c r="Z42" i="18"/>
  <c r="Z43" i="18"/>
  <c r="Z44" i="18"/>
  <c r="Z45" i="18"/>
  <c r="Z46" i="18"/>
  <c r="Z47" i="18"/>
  <c r="Z48" i="18"/>
  <c r="Z49" i="18"/>
  <c r="Z50" i="18"/>
  <c r="Z51" i="18"/>
  <c r="Z52" i="18"/>
  <c r="Z53" i="18"/>
  <c r="Z54" i="18"/>
  <c r="Z55" i="18"/>
  <c r="Z56" i="18"/>
  <c r="Z57" i="18"/>
  <c r="Z58" i="18"/>
  <c r="Z59" i="18"/>
  <c r="Z60" i="18"/>
  <c r="Z61" i="18"/>
  <c r="Z62" i="18"/>
  <c r="Z63" i="18"/>
  <c r="Z64" i="18"/>
  <c r="Z65" i="18"/>
  <c r="Z66" i="18"/>
  <c r="Z67" i="18"/>
  <c r="Z68" i="18"/>
  <c r="Z69" i="18"/>
  <c r="Z70" i="18"/>
  <c r="Z71" i="18"/>
  <c r="Z72" i="18"/>
  <c r="Z73" i="18"/>
  <c r="Z74" i="18"/>
  <c r="Z75" i="18"/>
  <c r="Z76" i="18"/>
  <c r="Z77" i="18"/>
  <c r="Z78" i="18"/>
  <c r="Z79" i="18"/>
  <c r="Z80" i="18"/>
  <c r="Z81" i="18"/>
  <c r="Z82" i="18"/>
  <c r="Z83" i="18"/>
  <c r="Z84" i="18"/>
  <c r="Z85" i="18"/>
  <c r="Z86" i="18"/>
  <c r="Z87" i="18"/>
  <c r="Z88" i="18"/>
  <c r="Z89" i="18"/>
  <c r="Z90" i="18"/>
  <c r="Z91" i="18"/>
  <c r="Z92" i="18"/>
  <c r="Z93" i="18"/>
  <c r="Z94" i="18"/>
  <c r="Z95" i="18"/>
  <c r="Z96" i="18"/>
  <c r="Z97" i="18"/>
  <c r="Z98" i="18"/>
  <c r="Z99" i="18"/>
  <c r="Z100" i="18"/>
  <c r="Z101" i="18"/>
  <c r="Z102" i="18"/>
  <c r="Z103" i="18"/>
  <c r="Z104" i="18"/>
  <c r="Z105" i="18"/>
  <c r="Z106" i="18"/>
  <c r="Z107" i="18"/>
  <c r="Z108" i="18"/>
  <c r="Z109" i="18"/>
  <c r="Z110" i="18"/>
  <c r="Z111" i="18"/>
  <c r="Z112" i="18"/>
  <c r="Z113" i="18"/>
  <c r="Z114" i="18"/>
  <c r="Z115" i="18"/>
  <c r="Z116" i="18"/>
  <c r="Z117" i="18"/>
  <c r="Z118" i="18"/>
  <c r="Z119" i="18"/>
  <c r="Z120" i="18"/>
  <c r="Z121" i="18"/>
  <c r="Z122" i="18"/>
  <c r="Z123" i="18"/>
  <c r="Z124" i="18"/>
  <c r="Z125" i="18"/>
  <c r="Z126" i="18"/>
  <c r="Z127" i="18"/>
  <c r="Z128" i="18"/>
  <c r="Z129" i="18"/>
  <c r="Z130" i="18"/>
  <c r="Z131" i="18"/>
  <c r="Z132" i="18"/>
  <c r="Z133" i="18"/>
  <c r="Z134" i="18"/>
  <c r="Z135" i="18"/>
  <c r="Z136" i="18"/>
  <c r="Z137" i="18"/>
  <c r="Z138" i="18"/>
  <c r="Z139" i="18"/>
  <c r="Z140" i="18"/>
  <c r="Z141" i="18"/>
  <c r="Z142" i="18"/>
  <c r="Z143" i="18"/>
  <c r="Z144" i="18"/>
  <c r="Z145" i="18"/>
  <c r="Z146" i="18"/>
  <c r="Z147" i="18"/>
  <c r="Z148" i="18"/>
  <c r="Z149" i="18"/>
  <c r="Z150" i="18"/>
  <c r="Z151" i="18"/>
  <c r="Z152" i="18"/>
  <c r="Z153" i="18"/>
  <c r="Z154" i="18"/>
  <c r="Z155" i="18"/>
  <c r="Z156" i="18"/>
  <c r="Z157" i="18"/>
  <c r="Z158" i="18"/>
  <c r="Z159" i="18"/>
  <c r="Z160" i="18"/>
  <c r="Z161" i="18"/>
  <c r="Z162" i="18"/>
  <c r="Z163" i="18"/>
  <c r="Z164" i="18"/>
  <c r="Z165" i="18"/>
  <c r="Z166" i="18"/>
  <c r="Z167" i="18"/>
  <c r="Z168" i="18"/>
  <c r="Z169" i="18"/>
  <c r="Z170" i="18"/>
  <c r="Z171" i="18"/>
  <c r="Z172" i="18"/>
  <c r="Z173" i="18"/>
  <c r="Z174" i="18"/>
  <c r="Z175" i="18"/>
  <c r="Z176" i="18"/>
  <c r="Z177" i="18"/>
  <c r="Z178" i="18"/>
  <c r="Z179" i="18"/>
  <c r="Z180" i="18"/>
  <c r="Z181" i="18"/>
  <c r="Z182" i="18"/>
  <c r="Z183" i="18"/>
  <c r="Z184" i="18"/>
  <c r="Z185" i="18"/>
  <c r="Z186" i="18"/>
  <c r="Z187" i="18"/>
  <c r="Z188" i="18"/>
  <c r="Z189" i="18"/>
  <c r="Z190" i="18"/>
  <c r="Z191" i="18"/>
  <c r="Z192" i="18"/>
  <c r="Z193" i="18"/>
  <c r="Z194" i="18"/>
  <c r="Z195" i="18"/>
  <c r="Z196" i="18"/>
  <c r="Z197" i="18"/>
  <c r="Z198" i="18"/>
  <c r="Z199" i="18"/>
  <c r="Z200" i="18"/>
  <c r="Z201" i="18"/>
  <c r="Z202" i="18"/>
  <c r="Z203" i="18"/>
  <c r="Z204" i="18"/>
  <c r="Z205" i="18"/>
  <c r="Z206" i="18"/>
  <c r="Z207" i="18"/>
  <c r="Z208" i="18"/>
  <c r="Z209" i="18"/>
  <c r="Z210" i="18"/>
  <c r="Z211" i="18"/>
  <c r="Z212" i="18"/>
  <c r="Z213" i="18"/>
  <c r="Z214" i="18"/>
  <c r="Z215" i="18"/>
  <c r="Z216" i="18"/>
  <c r="Z217" i="18"/>
  <c r="Z218" i="18"/>
  <c r="Z219" i="18"/>
  <c r="Z220" i="18"/>
  <c r="Z221" i="18"/>
  <c r="Z222" i="18"/>
  <c r="Z223" i="18"/>
  <c r="Z224" i="18"/>
  <c r="Z225" i="18"/>
  <c r="Z226" i="18"/>
  <c r="Z227" i="18"/>
  <c r="Z228" i="18"/>
  <c r="Z229" i="18"/>
  <c r="Z230" i="18"/>
  <c r="Z231" i="18"/>
  <c r="Z232" i="18"/>
  <c r="Z233" i="18"/>
  <c r="Z234" i="18"/>
  <c r="Z235" i="18"/>
  <c r="Z236" i="18"/>
  <c r="Z237" i="18"/>
  <c r="Z238" i="18"/>
  <c r="Z239" i="18"/>
  <c r="Z240" i="18"/>
  <c r="Z241" i="18"/>
  <c r="Z242" i="18"/>
  <c r="Z243" i="18"/>
  <c r="Z244" i="18"/>
  <c r="Z245" i="18"/>
  <c r="Z246" i="18"/>
  <c r="Z247" i="18"/>
  <c r="Z248" i="18"/>
  <c r="Z249" i="18"/>
  <c r="Z250" i="18"/>
  <c r="Z251" i="18"/>
  <c r="Z252" i="18"/>
  <c r="Z253" i="18"/>
  <c r="Z254" i="18"/>
  <c r="Z255" i="18"/>
  <c r="Z256" i="18"/>
  <c r="Z257" i="18"/>
  <c r="Z258" i="18"/>
  <c r="Z259" i="18"/>
  <c r="Z260" i="18"/>
  <c r="Z261" i="18"/>
  <c r="Z262" i="18"/>
  <c r="Z263" i="18"/>
  <c r="Z264" i="18"/>
  <c r="Z265" i="18"/>
  <c r="Z266" i="18"/>
  <c r="Z2" i="18"/>
  <c r="Z1" i="18"/>
  <c r="Y1" i="18"/>
  <c r="Y3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Y37" i="18"/>
  <c r="Y38" i="18"/>
  <c r="Y39" i="18"/>
  <c r="Y40" i="18"/>
  <c r="Y41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Y71" i="18"/>
  <c r="Y72" i="18"/>
  <c r="Y73" i="18"/>
  <c r="Y74" i="18"/>
  <c r="Y75" i="18"/>
  <c r="Y76" i="18"/>
  <c r="Y77" i="18"/>
  <c r="Y78" i="18"/>
  <c r="Y79" i="18"/>
  <c r="Y80" i="18"/>
  <c r="Y81" i="18"/>
  <c r="Y82" i="18"/>
  <c r="Y83" i="18"/>
  <c r="Y84" i="18"/>
  <c r="Y85" i="18"/>
  <c r="Y86" i="18"/>
  <c r="Y87" i="18"/>
  <c r="Y88" i="18"/>
  <c r="Y89" i="18"/>
  <c r="Y90" i="18"/>
  <c r="Y91" i="18"/>
  <c r="Y92" i="18"/>
  <c r="Y93" i="18"/>
  <c r="Y94" i="18"/>
  <c r="Y95" i="18"/>
  <c r="Y96" i="18"/>
  <c r="Y97" i="18"/>
  <c r="Y98" i="18"/>
  <c r="Y99" i="18"/>
  <c r="Y100" i="18"/>
  <c r="Y101" i="18"/>
  <c r="Y102" i="18"/>
  <c r="Y103" i="18"/>
  <c r="Y104" i="18"/>
  <c r="Y105" i="18"/>
  <c r="Y106" i="18"/>
  <c r="Y107" i="18"/>
  <c r="Y108" i="18"/>
  <c r="Y109" i="18"/>
  <c r="Y110" i="18"/>
  <c r="Y111" i="18"/>
  <c r="Y112" i="18"/>
  <c r="Y113" i="18"/>
  <c r="Y114" i="18"/>
  <c r="Y115" i="18"/>
  <c r="Y116" i="18"/>
  <c r="Y117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Y151" i="18"/>
  <c r="Y152" i="18"/>
  <c r="Y153" i="18"/>
  <c r="Y154" i="18"/>
  <c r="Y155" i="18"/>
  <c r="Y156" i="18"/>
  <c r="Y157" i="18"/>
  <c r="Y158" i="18"/>
  <c r="Y159" i="18"/>
  <c r="Y160" i="18"/>
  <c r="Y161" i="18"/>
  <c r="Y162" i="18"/>
  <c r="Y163" i="18"/>
  <c r="Y164" i="18"/>
  <c r="Y165" i="18"/>
  <c r="Y166" i="18"/>
  <c r="Y167" i="18"/>
  <c r="Y168" i="18"/>
  <c r="Y169" i="18"/>
  <c r="Y170" i="18"/>
  <c r="Y171" i="18"/>
  <c r="Y172" i="18"/>
  <c r="Y173" i="18"/>
  <c r="Y174" i="18"/>
  <c r="Y175" i="18"/>
  <c r="Y176" i="18"/>
  <c r="Y177" i="18"/>
  <c r="Y178" i="18"/>
  <c r="Y179" i="18"/>
  <c r="Y180" i="18"/>
  <c r="Y181" i="18"/>
  <c r="Y182" i="18"/>
  <c r="Y183" i="18"/>
  <c r="Y184" i="18"/>
  <c r="Y185" i="18"/>
  <c r="Y186" i="18"/>
  <c r="Y187" i="18"/>
  <c r="Y188" i="18"/>
  <c r="Y189" i="18"/>
  <c r="Y190" i="18"/>
  <c r="Y191" i="18"/>
  <c r="Y192" i="18"/>
  <c r="Y193" i="18"/>
  <c r="Y194" i="18"/>
  <c r="Y195" i="18"/>
  <c r="Y196" i="18"/>
  <c r="Y197" i="18"/>
  <c r="Y198" i="18"/>
  <c r="Y199" i="18"/>
  <c r="Y200" i="18"/>
  <c r="Y201" i="18"/>
  <c r="Y202" i="18"/>
  <c r="Y203" i="18"/>
  <c r="Y204" i="18"/>
  <c r="Y205" i="18"/>
  <c r="Y206" i="18"/>
  <c r="Y207" i="18"/>
  <c r="Y208" i="18"/>
  <c r="Y209" i="18"/>
  <c r="Y210" i="18"/>
  <c r="Y211" i="18"/>
  <c r="Y212" i="18"/>
  <c r="Y213" i="18"/>
  <c r="Y214" i="18"/>
  <c r="Y215" i="18"/>
  <c r="Y216" i="18"/>
  <c r="Y217" i="18"/>
  <c r="Y218" i="18"/>
  <c r="Y219" i="18"/>
  <c r="Y220" i="18"/>
  <c r="Y221" i="18"/>
  <c r="Y222" i="18"/>
  <c r="Y223" i="18"/>
  <c r="Y224" i="18"/>
  <c r="Y225" i="18"/>
  <c r="Y226" i="18"/>
  <c r="Y227" i="18"/>
  <c r="Y228" i="18"/>
  <c r="Y229" i="18"/>
  <c r="Y230" i="18"/>
  <c r="Y231" i="18"/>
  <c r="Y232" i="18"/>
  <c r="Y233" i="18"/>
  <c r="Y234" i="18"/>
  <c r="Y235" i="18"/>
  <c r="Y236" i="18"/>
  <c r="Y237" i="18"/>
  <c r="Y238" i="18"/>
  <c r="Y239" i="18"/>
  <c r="Y240" i="18"/>
  <c r="Y241" i="18"/>
  <c r="Y242" i="18"/>
  <c r="Y243" i="18"/>
  <c r="Y244" i="18"/>
  <c r="Y245" i="18"/>
  <c r="Y246" i="18"/>
  <c r="Y247" i="18"/>
  <c r="Y248" i="18"/>
  <c r="Y249" i="18"/>
  <c r="Y250" i="18"/>
  <c r="Y251" i="18"/>
  <c r="Y252" i="18"/>
  <c r="Y253" i="18"/>
  <c r="Y254" i="18"/>
  <c r="Y255" i="18"/>
  <c r="Y256" i="18"/>
  <c r="Y257" i="18"/>
  <c r="Y258" i="18"/>
  <c r="Y259" i="18"/>
  <c r="Y260" i="18"/>
  <c r="Y261" i="18"/>
  <c r="Y262" i="18"/>
  <c r="Y263" i="18"/>
  <c r="Y264" i="18"/>
  <c r="Y265" i="18"/>
  <c r="Y266" i="18"/>
  <c r="Y2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1" i="18"/>
  <c r="X22" i="18"/>
  <c r="X23" i="18"/>
  <c r="X24" i="18"/>
  <c r="X25" i="18"/>
  <c r="X26" i="18"/>
  <c r="X27" i="18"/>
  <c r="X28" i="18"/>
  <c r="X29" i="18"/>
  <c r="X30" i="18"/>
  <c r="X31" i="18"/>
  <c r="X32" i="18"/>
  <c r="X33" i="18"/>
  <c r="X34" i="18"/>
  <c r="X35" i="18"/>
  <c r="X36" i="18"/>
  <c r="X37" i="18"/>
  <c r="X38" i="18"/>
  <c r="X39" i="18"/>
  <c r="X40" i="18"/>
  <c r="X41" i="18"/>
  <c r="X42" i="18"/>
  <c r="X43" i="18"/>
  <c r="X44" i="18"/>
  <c r="X45" i="18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X71" i="18"/>
  <c r="X72" i="18"/>
  <c r="X73" i="18"/>
  <c r="X74" i="18"/>
  <c r="X75" i="18"/>
  <c r="X76" i="18"/>
  <c r="X77" i="18"/>
  <c r="X78" i="18"/>
  <c r="X79" i="18"/>
  <c r="X80" i="18"/>
  <c r="X81" i="18"/>
  <c r="X82" i="18"/>
  <c r="X83" i="18"/>
  <c r="X84" i="18"/>
  <c r="X85" i="18"/>
  <c r="X86" i="18"/>
  <c r="X87" i="18"/>
  <c r="X88" i="18"/>
  <c r="X89" i="18"/>
  <c r="X90" i="18"/>
  <c r="X91" i="18"/>
  <c r="X92" i="18"/>
  <c r="X93" i="18"/>
  <c r="X94" i="18"/>
  <c r="X95" i="18"/>
  <c r="X96" i="18"/>
  <c r="X97" i="18"/>
  <c r="X98" i="18"/>
  <c r="X99" i="18"/>
  <c r="X100" i="18"/>
  <c r="X101" i="18"/>
  <c r="X102" i="18"/>
  <c r="X103" i="18"/>
  <c r="X104" i="18"/>
  <c r="X105" i="18"/>
  <c r="X106" i="18"/>
  <c r="X107" i="18"/>
  <c r="X108" i="18"/>
  <c r="X109" i="18"/>
  <c r="X110" i="18"/>
  <c r="X111" i="18"/>
  <c r="X112" i="18"/>
  <c r="X113" i="18"/>
  <c r="X114" i="18"/>
  <c r="X115" i="18"/>
  <c r="X116" i="18"/>
  <c r="X117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X151" i="18"/>
  <c r="X152" i="18"/>
  <c r="X153" i="18"/>
  <c r="X154" i="18"/>
  <c r="X155" i="18"/>
  <c r="X156" i="18"/>
  <c r="X157" i="18"/>
  <c r="X158" i="18"/>
  <c r="X159" i="18"/>
  <c r="X160" i="18"/>
  <c r="X161" i="18"/>
  <c r="X162" i="18"/>
  <c r="X163" i="18"/>
  <c r="X164" i="18"/>
  <c r="X165" i="18"/>
  <c r="X166" i="18"/>
  <c r="X167" i="18"/>
  <c r="X168" i="18"/>
  <c r="X169" i="18"/>
  <c r="X170" i="18"/>
  <c r="X171" i="18"/>
  <c r="X172" i="18"/>
  <c r="X173" i="18"/>
  <c r="X174" i="18"/>
  <c r="X175" i="18"/>
  <c r="X176" i="18"/>
  <c r="X177" i="18"/>
  <c r="X178" i="18"/>
  <c r="X179" i="18"/>
  <c r="X180" i="18"/>
  <c r="X181" i="18"/>
  <c r="X182" i="18"/>
  <c r="X183" i="18"/>
  <c r="X184" i="18"/>
  <c r="X185" i="18"/>
  <c r="X186" i="18"/>
  <c r="X187" i="18"/>
  <c r="X188" i="18"/>
  <c r="X189" i="18"/>
  <c r="X190" i="18"/>
  <c r="X191" i="18"/>
  <c r="X192" i="18"/>
  <c r="X193" i="18"/>
  <c r="X194" i="18"/>
  <c r="X195" i="18"/>
  <c r="X196" i="18"/>
  <c r="X197" i="18"/>
  <c r="X198" i="18"/>
  <c r="X199" i="18"/>
  <c r="X200" i="18"/>
  <c r="X201" i="18"/>
  <c r="X202" i="18"/>
  <c r="X203" i="18"/>
  <c r="X204" i="18"/>
  <c r="X205" i="18"/>
  <c r="X206" i="18"/>
  <c r="X207" i="18"/>
  <c r="X208" i="18"/>
  <c r="X209" i="18"/>
  <c r="X210" i="18"/>
  <c r="X211" i="18"/>
  <c r="X212" i="18"/>
  <c r="X213" i="18"/>
  <c r="X214" i="18"/>
  <c r="X215" i="18"/>
  <c r="X216" i="18"/>
  <c r="X217" i="18"/>
  <c r="X218" i="18"/>
  <c r="X219" i="18"/>
  <c r="X220" i="18"/>
  <c r="X221" i="18"/>
  <c r="X222" i="18"/>
  <c r="X223" i="18"/>
  <c r="X224" i="18"/>
  <c r="X225" i="18"/>
  <c r="X226" i="18"/>
  <c r="X227" i="18"/>
  <c r="X228" i="18"/>
  <c r="X229" i="18"/>
  <c r="X230" i="18"/>
  <c r="X231" i="18"/>
  <c r="X232" i="18"/>
  <c r="X233" i="18"/>
  <c r="X234" i="18"/>
  <c r="X235" i="18"/>
  <c r="X236" i="18"/>
  <c r="X237" i="18"/>
  <c r="X238" i="18"/>
  <c r="X239" i="18"/>
  <c r="X240" i="18"/>
  <c r="X241" i="18"/>
  <c r="X242" i="18"/>
  <c r="X243" i="18"/>
  <c r="X244" i="18"/>
  <c r="X245" i="18"/>
  <c r="X246" i="18"/>
  <c r="X247" i="18"/>
  <c r="X248" i="18"/>
  <c r="X249" i="18"/>
  <c r="X250" i="18"/>
  <c r="X251" i="18"/>
  <c r="X252" i="18"/>
  <c r="X253" i="18"/>
  <c r="X254" i="18"/>
  <c r="X255" i="18"/>
  <c r="X256" i="18"/>
  <c r="X257" i="18"/>
  <c r="X258" i="18"/>
  <c r="X259" i="18"/>
  <c r="X260" i="18"/>
  <c r="X261" i="18"/>
  <c r="X262" i="18"/>
  <c r="X263" i="18"/>
  <c r="X264" i="18"/>
  <c r="X265" i="18"/>
  <c r="X266" i="18"/>
  <c r="X2" i="18"/>
  <c r="X1" i="18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60" i="18"/>
  <c r="W261" i="18"/>
  <c r="W262" i="18"/>
  <c r="W263" i="18"/>
  <c r="W264" i="18"/>
  <c r="W265" i="18"/>
  <c r="W266" i="18"/>
  <c r="W2" i="18"/>
  <c r="W1" i="18"/>
  <c r="J1" i="18"/>
  <c r="Q3" i="18"/>
  <c r="R3" i="18"/>
  <c r="S3" i="18"/>
  <c r="T3" i="18"/>
  <c r="U3" i="18"/>
  <c r="Q4" i="18"/>
  <c r="R4" i="18"/>
  <c r="S4" i="18"/>
  <c r="T4" i="18"/>
  <c r="U4" i="18"/>
  <c r="Q5" i="18"/>
  <c r="R5" i="18"/>
  <c r="S5" i="18"/>
  <c r="T5" i="18"/>
  <c r="U5" i="18"/>
  <c r="Q6" i="18"/>
  <c r="R6" i="18"/>
  <c r="S6" i="18"/>
  <c r="T6" i="18"/>
  <c r="U6" i="18"/>
  <c r="Q7" i="18"/>
  <c r="R7" i="18"/>
  <c r="S7" i="18"/>
  <c r="T7" i="18"/>
  <c r="U7" i="18"/>
  <c r="Q8" i="18"/>
  <c r="R8" i="18"/>
  <c r="S8" i="18"/>
  <c r="T8" i="18"/>
  <c r="U8" i="18"/>
  <c r="Q9" i="18"/>
  <c r="R9" i="18"/>
  <c r="S9" i="18"/>
  <c r="T9" i="18"/>
  <c r="U9" i="18"/>
  <c r="Q10" i="18"/>
  <c r="R10" i="18"/>
  <c r="S10" i="18"/>
  <c r="T10" i="18"/>
  <c r="U10" i="18"/>
  <c r="Q11" i="18"/>
  <c r="R11" i="18"/>
  <c r="S11" i="18"/>
  <c r="T11" i="18"/>
  <c r="U11" i="18"/>
  <c r="Q12" i="18"/>
  <c r="R12" i="18"/>
  <c r="S12" i="18"/>
  <c r="T12" i="18"/>
  <c r="U12" i="18"/>
  <c r="Q13" i="18"/>
  <c r="R13" i="18"/>
  <c r="S13" i="18"/>
  <c r="T13" i="18"/>
  <c r="U13" i="18"/>
  <c r="Q14" i="18"/>
  <c r="R14" i="18"/>
  <c r="S14" i="18"/>
  <c r="T14" i="18"/>
  <c r="U14" i="18"/>
  <c r="Q15" i="18"/>
  <c r="R15" i="18"/>
  <c r="S15" i="18"/>
  <c r="T15" i="18"/>
  <c r="U15" i="18"/>
  <c r="Q16" i="18"/>
  <c r="R16" i="18"/>
  <c r="S16" i="18"/>
  <c r="T16" i="18"/>
  <c r="U16" i="18"/>
  <c r="Q17" i="18"/>
  <c r="R17" i="18"/>
  <c r="S17" i="18"/>
  <c r="T17" i="18"/>
  <c r="U17" i="18"/>
  <c r="Q18" i="18"/>
  <c r="R18" i="18"/>
  <c r="S18" i="18"/>
  <c r="T18" i="18"/>
  <c r="U18" i="18"/>
  <c r="Q19" i="18"/>
  <c r="R19" i="18"/>
  <c r="S19" i="18"/>
  <c r="T19" i="18"/>
  <c r="U19" i="18"/>
  <c r="Q20" i="18"/>
  <c r="R20" i="18"/>
  <c r="S20" i="18"/>
  <c r="T20" i="18"/>
  <c r="U20" i="18"/>
  <c r="Q21" i="18"/>
  <c r="R21" i="18"/>
  <c r="S21" i="18"/>
  <c r="T21" i="18"/>
  <c r="U21" i="18"/>
  <c r="Q22" i="18"/>
  <c r="R22" i="18"/>
  <c r="S22" i="18"/>
  <c r="T22" i="18"/>
  <c r="U22" i="18"/>
  <c r="Q23" i="18"/>
  <c r="R23" i="18"/>
  <c r="S23" i="18"/>
  <c r="T23" i="18"/>
  <c r="U23" i="18"/>
  <c r="Q24" i="18"/>
  <c r="R24" i="18"/>
  <c r="S24" i="18"/>
  <c r="T24" i="18"/>
  <c r="U24" i="18"/>
  <c r="Q25" i="18"/>
  <c r="R25" i="18"/>
  <c r="S25" i="18"/>
  <c r="T25" i="18"/>
  <c r="U25" i="18"/>
  <c r="Q26" i="18"/>
  <c r="R26" i="18"/>
  <c r="S26" i="18"/>
  <c r="T26" i="18"/>
  <c r="U26" i="18"/>
  <c r="Q27" i="18"/>
  <c r="R27" i="18"/>
  <c r="S27" i="18"/>
  <c r="T27" i="18"/>
  <c r="U27" i="18"/>
  <c r="Q28" i="18"/>
  <c r="R28" i="18"/>
  <c r="S28" i="18"/>
  <c r="T28" i="18"/>
  <c r="U28" i="18"/>
  <c r="Q29" i="18"/>
  <c r="R29" i="18"/>
  <c r="S29" i="18"/>
  <c r="T29" i="18"/>
  <c r="U29" i="18"/>
  <c r="Q30" i="18"/>
  <c r="R30" i="18"/>
  <c r="S30" i="18"/>
  <c r="T30" i="18"/>
  <c r="U30" i="18"/>
  <c r="Q31" i="18"/>
  <c r="R31" i="18"/>
  <c r="S31" i="18"/>
  <c r="T31" i="18"/>
  <c r="U31" i="18"/>
  <c r="Q32" i="18"/>
  <c r="R32" i="18"/>
  <c r="S32" i="18"/>
  <c r="T32" i="18"/>
  <c r="U32" i="18"/>
  <c r="Q33" i="18"/>
  <c r="R33" i="18"/>
  <c r="S33" i="18"/>
  <c r="T33" i="18"/>
  <c r="U33" i="18"/>
  <c r="Q34" i="18"/>
  <c r="R34" i="18"/>
  <c r="S34" i="18"/>
  <c r="T34" i="18"/>
  <c r="U34" i="18"/>
  <c r="Q35" i="18"/>
  <c r="R35" i="18"/>
  <c r="S35" i="18"/>
  <c r="T35" i="18"/>
  <c r="U35" i="18"/>
  <c r="Q36" i="18"/>
  <c r="R36" i="18"/>
  <c r="S36" i="18"/>
  <c r="T36" i="18"/>
  <c r="U36" i="18"/>
  <c r="Q37" i="18"/>
  <c r="R37" i="18"/>
  <c r="S37" i="18"/>
  <c r="T37" i="18"/>
  <c r="U37" i="18"/>
  <c r="Q38" i="18"/>
  <c r="R38" i="18"/>
  <c r="S38" i="18"/>
  <c r="T38" i="18"/>
  <c r="U38" i="18"/>
  <c r="Q39" i="18"/>
  <c r="R39" i="18"/>
  <c r="S39" i="18"/>
  <c r="T39" i="18"/>
  <c r="U39" i="18"/>
  <c r="Q40" i="18"/>
  <c r="R40" i="18"/>
  <c r="S40" i="18"/>
  <c r="T40" i="18"/>
  <c r="U40" i="18"/>
  <c r="Q41" i="18"/>
  <c r="R41" i="18"/>
  <c r="S41" i="18"/>
  <c r="T41" i="18"/>
  <c r="U41" i="18"/>
  <c r="Q42" i="18"/>
  <c r="R42" i="18"/>
  <c r="S42" i="18"/>
  <c r="T42" i="18"/>
  <c r="U42" i="18"/>
  <c r="Q43" i="18"/>
  <c r="R43" i="18"/>
  <c r="S43" i="18"/>
  <c r="T43" i="18"/>
  <c r="U43" i="18"/>
  <c r="Q44" i="18"/>
  <c r="R44" i="18"/>
  <c r="S44" i="18"/>
  <c r="T44" i="18"/>
  <c r="U44" i="18"/>
  <c r="Q45" i="18"/>
  <c r="R45" i="18"/>
  <c r="S45" i="18"/>
  <c r="T45" i="18"/>
  <c r="U45" i="18"/>
  <c r="Q46" i="18"/>
  <c r="R46" i="18"/>
  <c r="S46" i="18"/>
  <c r="T46" i="18"/>
  <c r="U46" i="18"/>
  <c r="Q47" i="18"/>
  <c r="R47" i="18"/>
  <c r="S47" i="18"/>
  <c r="T47" i="18"/>
  <c r="U47" i="18"/>
  <c r="Q48" i="18"/>
  <c r="R48" i="18"/>
  <c r="S48" i="18"/>
  <c r="T48" i="18"/>
  <c r="U48" i="18"/>
  <c r="Q49" i="18"/>
  <c r="R49" i="18"/>
  <c r="S49" i="18"/>
  <c r="T49" i="18"/>
  <c r="U49" i="18"/>
  <c r="Q50" i="18"/>
  <c r="R50" i="18"/>
  <c r="S50" i="18"/>
  <c r="T50" i="18"/>
  <c r="U50" i="18"/>
  <c r="Q51" i="18"/>
  <c r="R51" i="18"/>
  <c r="S51" i="18"/>
  <c r="T51" i="18"/>
  <c r="U51" i="18"/>
  <c r="Q52" i="18"/>
  <c r="R52" i="18"/>
  <c r="S52" i="18"/>
  <c r="T52" i="18"/>
  <c r="U52" i="18"/>
  <c r="Q53" i="18"/>
  <c r="R53" i="18"/>
  <c r="S53" i="18"/>
  <c r="T53" i="18"/>
  <c r="U53" i="18"/>
  <c r="Q54" i="18"/>
  <c r="R54" i="18"/>
  <c r="S54" i="18"/>
  <c r="T54" i="18"/>
  <c r="U54" i="18"/>
  <c r="Q55" i="18"/>
  <c r="R55" i="18"/>
  <c r="S55" i="18"/>
  <c r="T55" i="18"/>
  <c r="U55" i="18"/>
  <c r="Q56" i="18"/>
  <c r="R56" i="18"/>
  <c r="S56" i="18"/>
  <c r="T56" i="18"/>
  <c r="U56" i="18"/>
  <c r="Q57" i="18"/>
  <c r="R57" i="18"/>
  <c r="S57" i="18"/>
  <c r="T57" i="18"/>
  <c r="U57" i="18"/>
  <c r="Q58" i="18"/>
  <c r="R58" i="18"/>
  <c r="S58" i="18"/>
  <c r="T58" i="18"/>
  <c r="U58" i="18"/>
  <c r="Q59" i="18"/>
  <c r="R59" i="18"/>
  <c r="S59" i="18"/>
  <c r="T59" i="18"/>
  <c r="U59" i="18"/>
  <c r="Q60" i="18"/>
  <c r="R60" i="18"/>
  <c r="S60" i="18"/>
  <c r="T60" i="18"/>
  <c r="U60" i="18"/>
  <c r="Q61" i="18"/>
  <c r="R61" i="18"/>
  <c r="S61" i="18"/>
  <c r="T61" i="18"/>
  <c r="U61" i="18"/>
  <c r="Q62" i="18"/>
  <c r="R62" i="18"/>
  <c r="S62" i="18"/>
  <c r="T62" i="18"/>
  <c r="U62" i="18"/>
  <c r="Q63" i="18"/>
  <c r="R63" i="18"/>
  <c r="S63" i="18"/>
  <c r="T63" i="18"/>
  <c r="U63" i="18"/>
  <c r="Q64" i="18"/>
  <c r="R64" i="18"/>
  <c r="S64" i="18"/>
  <c r="T64" i="18"/>
  <c r="U64" i="18"/>
  <c r="Q65" i="18"/>
  <c r="R65" i="18"/>
  <c r="S65" i="18"/>
  <c r="T65" i="18"/>
  <c r="U65" i="18"/>
  <c r="Q66" i="18"/>
  <c r="R66" i="18"/>
  <c r="S66" i="18"/>
  <c r="T66" i="18"/>
  <c r="U66" i="18"/>
  <c r="Q67" i="18"/>
  <c r="R67" i="18"/>
  <c r="S67" i="18"/>
  <c r="T67" i="18"/>
  <c r="U67" i="18"/>
  <c r="Q68" i="18"/>
  <c r="R68" i="18"/>
  <c r="S68" i="18"/>
  <c r="T68" i="18"/>
  <c r="U68" i="18"/>
  <c r="Q69" i="18"/>
  <c r="R69" i="18"/>
  <c r="S69" i="18"/>
  <c r="T69" i="18"/>
  <c r="U69" i="18"/>
  <c r="Q70" i="18"/>
  <c r="R70" i="18"/>
  <c r="S70" i="18"/>
  <c r="T70" i="18"/>
  <c r="U70" i="18"/>
  <c r="Q71" i="18"/>
  <c r="R71" i="18"/>
  <c r="S71" i="18"/>
  <c r="T71" i="18"/>
  <c r="U71" i="18"/>
  <c r="Q72" i="18"/>
  <c r="R72" i="18"/>
  <c r="S72" i="18"/>
  <c r="T72" i="18"/>
  <c r="U72" i="18"/>
  <c r="Q73" i="18"/>
  <c r="R73" i="18"/>
  <c r="S73" i="18"/>
  <c r="T73" i="18"/>
  <c r="U73" i="18"/>
  <c r="Q74" i="18"/>
  <c r="R74" i="18"/>
  <c r="S74" i="18"/>
  <c r="T74" i="18"/>
  <c r="U74" i="18"/>
  <c r="Q75" i="18"/>
  <c r="R75" i="18"/>
  <c r="S75" i="18"/>
  <c r="T75" i="18"/>
  <c r="U75" i="18"/>
  <c r="Q76" i="18"/>
  <c r="R76" i="18"/>
  <c r="S76" i="18"/>
  <c r="T76" i="18"/>
  <c r="U76" i="18"/>
  <c r="Q77" i="18"/>
  <c r="R77" i="18"/>
  <c r="S77" i="18"/>
  <c r="T77" i="18"/>
  <c r="U77" i="18"/>
  <c r="Q78" i="18"/>
  <c r="R78" i="18"/>
  <c r="S78" i="18"/>
  <c r="T78" i="18"/>
  <c r="U78" i="18"/>
  <c r="Q79" i="18"/>
  <c r="R79" i="18"/>
  <c r="S79" i="18"/>
  <c r="T79" i="18"/>
  <c r="U79" i="18"/>
  <c r="Q80" i="18"/>
  <c r="R80" i="18"/>
  <c r="S80" i="18"/>
  <c r="T80" i="18"/>
  <c r="U80" i="18"/>
  <c r="Q81" i="18"/>
  <c r="R81" i="18"/>
  <c r="S81" i="18"/>
  <c r="T81" i="18"/>
  <c r="U81" i="18"/>
  <c r="Q82" i="18"/>
  <c r="R82" i="18"/>
  <c r="S82" i="18"/>
  <c r="T82" i="18"/>
  <c r="U82" i="18"/>
  <c r="Q83" i="18"/>
  <c r="R83" i="18"/>
  <c r="S83" i="18"/>
  <c r="T83" i="18"/>
  <c r="U83" i="18"/>
  <c r="Q84" i="18"/>
  <c r="R84" i="18"/>
  <c r="S84" i="18"/>
  <c r="T84" i="18"/>
  <c r="U84" i="18"/>
  <c r="Q85" i="18"/>
  <c r="R85" i="18"/>
  <c r="S85" i="18"/>
  <c r="T85" i="18"/>
  <c r="U85" i="18"/>
  <c r="Q86" i="18"/>
  <c r="R86" i="18"/>
  <c r="S86" i="18"/>
  <c r="T86" i="18"/>
  <c r="U86" i="18"/>
  <c r="Q87" i="18"/>
  <c r="R87" i="18"/>
  <c r="S87" i="18"/>
  <c r="T87" i="18"/>
  <c r="U87" i="18"/>
  <c r="Q88" i="18"/>
  <c r="R88" i="18"/>
  <c r="S88" i="18"/>
  <c r="T88" i="18"/>
  <c r="U88" i="18"/>
  <c r="Q89" i="18"/>
  <c r="R89" i="18"/>
  <c r="S89" i="18"/>
  <c r="T89" i="18"/>
  <c r="U89" i="18"/>
  <c r="Q90" i="18"/>
  <c r="R90" i="18"/>
  <c r="S90" i="18"/>
  <c r="T90" i="18"/>
  <c r="U90" i="18"/>
  <c r="Q91" i="18"/>
  <c r="R91" i="18"/>
  <c r="S91" i="18"/>
  <c r="T91" i="18"/>
  <c r="U91" i="18"/>
  <c r="Q92" i="18"/>
  <c r="R92" i="18"/>
  <c r="S92" i="18"/>
  <c r="T92" i="18"/>
  <c r="U92" i="18"/>
  <c r="Q93" i="18"/>
  <c r="R93" i="18"/>
  <c r="S93" i="18"/>
  <c r="T93" i="18"/>
  <c r="U93" i="18"/>
  <c r="Q94" i="18"/>
  <c r="R94" i="18"/>
  <c r="S94" i="18"/>
  <c r="T94" i="18"/>
  <c r="U94" i="18"/>
  <c r="Q95" i="18"/>
  <c r="R95" i="18"/>
  <c r="S95" i="18"/>
  <c r="T95" i="18"/>
  <c r="U95" i="18"/>
  <c r="Q96" i="18"/>
  <c r="R96" i="18"/>
  <c r="S96" i="18"/>
  <c r="T96" i="18"/>
  <c r="U96" i="18"/>
  <c r="Q97" i="18"/>
  <c r="R97" i="18"/>
  <c r="S97" i="18"/>
  <c r="T97" i="18"/>
  <c r="U97" i="18"/>
  <c r="Q98" i="18"/>
  <c r="R98" i="18"/>
  <c r="S98" i="18"/>
  <c r="T98" i="18"/>
  <c r="U98" i="18"/>
  <c r="Q99" i="18"/>
  <c r="R99" i="18"/>
  <c r="S99" i="18"/>
  <c r="T99" i="18"/>
  <c r="U99" i="18"/>
  <c r="Q100" i="18"/>
  <c r="R100" i="18"/>
  <c r="S100" i="18"/>
  <c r="T100" i="18"/>
  <c r="U100" i="18"/>
  <c r="Q101" i="18"/>
  <c r="R101" i="18"/>
  <c r="S101" i="18"/>
  <c r="T101" i="18"/>
  <c r="U101" i="18"/>
  <c r="Q102" i="18"/>
  <c r="R102" i="18"/>
  <c r="S102" i="18"/>
  <c r="T102" i="18"/>
  <c r="U102" i="18"/>
  <c r="Q103" i="18"/>
  <c r="R103" i="18"/>
  <c r="S103" i="18"/>
  <c r="T103" i="18"/>
  <c r="U103" i="18"/>
  <c r="Q104" i="18"/>
  <c r="R104" i="18"/>
  <c r="S104" i="18"/>
  <c r="T104" i="18"/>
  <c r="U104" i="18"/>
  <c r="Q105" i="18"/>
  <c r="R105" i="18"/>
  <c r="S105" i="18"/>
  <c r="T105" i="18"/>
  <c r="U105" i="18"/>
  <c r="Q106" i="18"/>
  <c r="R106" i="18"/>
  <c r="S106" i="18"/>
  <c r="T106" i="18"/>
  <c r="U106" i="18"/>
  <c r="Q107" i="18"/>
  <c r="R107" i="18"/>
  <c r="S107" i="18"/>
  <c r="T107" i="18"/>
  <c r="U107" i="18"/>
  <c r="Q108" i="18"/>
  <c r="R108" i="18"/>
  <c r="S108" i="18"/>
  <c r="T108" i="18"/>
  <c r="U108" i="18"/>
  <c r="Q109" i="18"/>
  <c r="R109" i="18"/>
  <c r="S109" i="18"/>
  <c r="T109" i="18"/>
  <c r="U109" i="18"/>
  <c r="Q110" i="18"/>
  <c r="R110" i="18"/>
  <c r="S110" i="18"/>
  <c r="T110" i="18"/>
  <c r="U110" i="18"/>
  <c r="Q111" i="18"/>
  <c r="R111" i="18"/>
  <c r="S111" i="18"/>
  <c r="T111" i="18"/>
  <c r="U111" i="18"/>
  <c r="Q112" i="18"/>
  <c r="R112" i="18"/>
  <c r="S112" i="18"/>
  <c r="T112" i="18"/>
  <c r="U112" i="18"/>
  <c r="Q113" i="18"/>
  <c r="R113" i="18"/>
  <c r="S113" i="18"/>
  <c r="T113" i="18"/>
  <c r="U113" i="18"/>
  <c r="Q114" i="18"/>
  <c r="R114" i="18"/>
  <c r="S114" i="18"/>
  <c r="T114" i="18"/>
  <c r="U114" i="18"/>
  <c r="Q115" i="18"/>
  <c r="R115" i="18"/>
  <c r="S115" i="18"/>
  <c r="T115" i="18"/>
  <c r="U115" i="18"/>
  <c r="Q116" i="18"/>
  <c r="R116" i="18"/>
  <c r="S116" i="18"/>
  <c r="T116" i="18"/>
  <c r="U116" i="18"/>
  <c r="Q117" i="18"/>
  <c r="R117" i="18"/>
  <c r="S117" i="18"/>
  <c r="T117" i="18"/>
  <c r="U117" i="18"/>
  <c r="Q118" i="18"/>
  <c r="R118" i="18"/>
  <c r="S118" i="18"/>
  <c r="T118" i="18"/>
  <c r="U118" i="18"/>
  <c r="Q119" i="18"/>
  <c r="R119" i="18"/>
  <c r="S119" i="18"/>
  <c r="T119" i="18"/>
  <c r="U119" i="18"/>
  <c r="Q120" i="18"/>
  <c r="R120" i="18"/>
  <c r="S120" i="18"/>
  <c r="T120" i="18"/>
  <c r="U120" i="18"/>
  <c r="Q121" i="18"/>
  <c r="R121" i="18"/>
  <c r="S121" i="18"/>
  <c r="T121" i="18"/>
  <c r="U121" i="18"/>
  <c r="Q122" i="18"/>
  <c r="R122" i="18"/>
  <c r="S122" i="18"/>
  <c r="T122" i="18"/>
  <c r="U122" i="18"/>
  <c r="Q123" i="18"/>
  <c r="R123" i="18"/>
  <c r="S123" i="18"/>
  <c r="T123" i="18"/>
  <c r="U123" i="18"/>
  <c r="Q124" i="18"/>
  <c r="R124" i="18"/>
  <c r="S124" i="18"/>
  <c r="T124" i="18"/>
  <c r="U124" i="18"/>
  <c r="Q125" i="18"/>
  <c r="R125" i="18"/>
  <c r="S125" i="18"/>
  <c r="T125" i="18"/>
  <c r="U125" i="18"/>
  <c r="Q126" i="18"/>
  <c r="R126" i="18"/>
  <c r="S126" i="18"/>
  <c r="T126" i="18"/>
  <c r="U126" i="18"/>
  <c r="Q127" i="18"/>
  <c r="R127" i="18"/>
  <c r="S127" i="18"/>
  <c r="T127" i="18"/>
  <c r="U127" i="18"/>
  <c r="Q128" i="18"/>
  <c r="R128" i="18"/>
  <c r="S128" i="18"/>
  <c r="T128" i="18"/>
  <c r="U128" i="18"/>
  <c r="Q129" i="18"/>
  <c r="R129" i="18"/>
  <c r="S129" i="18"/>
  <c r="T129" i="18"/>
  <c r="U129" i="18"/>
  <c r="Q130" i="18"/>
  <c r="R130" i="18"/>
  <c r="S130" i="18"/>
  <c r="T130" i="18"/>
  <c r="U130" i="18"/>
  <c r="Q131" i="18"/>
  <c r="R131" i="18"/>
  <c r="S131" i="18"/>
  <c r="T131" i="18"/>
  <c r="U131" i="18"/>
  <c r="Q132" i="18"/>
  <c r="R132" i="18"/>
  <c r="S132" i="18"/>
  <c r="T132" i="18"/>
  <c r="U132" i="18"/>
  <c r="Q133" i="18"/>
  <c r="R133" i="18"/>
  <c r="S133" i="18"/>
  <c r="T133" i="18"/>
  <c r="U133" i="18"/>
  <c r="Q134" i="18"/>
  <c r="R134" i="18"/>
  <c r="S134" i="18"/>
  <c r="T134" i="18"/>
  <c r="U134" i="18"/>
  <c r="Q135" i="18"/>
  <c r="R135" i="18"/>
  <c r="S135" i="18"/>
  <c r="T135" i="18"/>
  <c r="U135" i="18"/>
  <c r="Q136" i="18"/>
  <c r="R136" i="18"/>
  <c r="S136" i="18"/>
  <c r="T136" i="18"/>
  <c r="U136" i="18"/>
  <c r="Q137" i="18"/>
  <c r="R137" i="18"/>
  <c r="S137" i="18"/>
  <c r="T137" i="18"/>
  <c r="U137" i="18"/>
  <c r="Q138" i="18"/>
  <c r="R138" i="18"/>
  <c r="S138" i="18"/>
  <c r="T138" i="18"/>
  <c r="U138" i="18"/>
  <c r="Q139" i="18"/>
  <c r="R139" i="18"/>
  <c r="S139" i="18"/>
  <c r="T139" i="18"/>
  <c r="U139" i="18"/>
  <c r="Q140" i="18"/>
  <c r="R140" i="18"/>
  <c r="S140" i="18"/>
  <c r="T140" i="18"/>
  <c r="U140" i="18"/>
  <c r="Q141" i="18"/>
  <c r="R141" i="18"/>
  <c r="S141" i="18"/>
  <c r="T141" i="18"/>
  <c r="U141" i="18"/>
  <c r="Q142" i="18"/>
  <c r="R142" i="18"/>
  <c r="S142" i="18"/>
  <c r="T142" i="18"/>
  <c r="U142" i="18"/>
  <c r="Q143" i="18"/>
  <c r="R143" i="18"/>
  <c r="S143" i="18"/>
  <c r="T143" i="18"/>
  <c r="U143" i="18"/>
  <c r="Q144" i="18"/>
  <c r="R144" i="18"/>
  <c r="S144" i="18"/>
  <c r="T144" i="18"/>
  <c r="U144" i="18"/>
  <c r="Q145" i="18"/>
  <c r="R145" i="18"/>
  <c r="S145" i="18"/>
  <c r="T145" i="18"/>
  <c r="U145" i="18"/>
  <c r="Q146" i="18"/>
  <c r="R146" i="18"/>
  <c r="S146" i="18"/>
  <c r="T146" i="18"/>
  <c r="U146" i="18"/>
  <c r="Q147" i="18"/>
  <c r="R147" i="18"/>
  <c r="S147" i="18"/>
  <c r="T147" i="18"/>
  <c r="U147" i="18"/>
  <c r="Q148" i="18"/>
  <c r="R148" i="18"/>
  <c r="S148" i="18"/>
  <c r="T148" i="18"/>
  <c r="U148" i="18"/>
  <c r="Q149" i="18"/>
  <c r="R149" i="18"/>
  <c r="S149" i="18"/>
  <c r="T149" i="18"/>
  <c r="U149" i="18"/>
  <c r="Q150" i="18"/>
  <c r="R150" i="18"/>
  <c r="S150" i="18"/>
  <c r="T150" i="18"/>
  <c r="U150" i="18"/>
  <c r="Q151" i="18"/>
  <c r="R151" i="18"/>
  <c r="S151" i="18"/>
  <c r="T151" i="18"/>
  <c r="U151" i="18"/>
  <c r="Q152" i="18"/>
  <c r="R152" i="18"/>
  <c r="S152" i="18"/>
  <c r="T152" i="18"/>
  <c r="U152" i="18"/>
  <c r="Q153" i="18"/>
  <c r="R153" i="18"/>
  <c r="S153" i="18"/>
  <c r="T153" i="18"/>
  <c r="U153" i="18"/>
  <c r="Q154" i="18"/>
  <c r="R154" i="18"/>
  <c r="S154" i="18"/>
  <c r="T154" i="18"/>
  <c r="U154" i="18"/>
  <c r="Q155" i="18"/>
  <c r="R155" i="18"/>
  <c r="S155" i="18"/>
  <c r="T155" i="18"/>
  <c r="U155" i="18"/>
  <c r="Q156" i="18"/>
  <c r="R156" i="18"/>
  <c r="S156" i="18"/>
  <c r="T156" i="18"/>
  <c r="U156" i="18"/>
  <c r="Q157" i="18"/>
  <c r="R157" i="18"/>
  <c r="S157" i="18"/>
  <c r="T157" i="18"/>
  <c r="U157" i="18"/>
  <c r="Q158" i="18"/>
  <c r="R158" i="18"/>
  <c r="S158" i="18"/>
  <c r="T158" i="18"/>
  <c r="U158" i="18"/>
  <c r="Q159" i="18"/>
  <c r="R159" i="18"/>
  <c r="S159" i="18"/>
  <c r="T159" i="18"/>
  <c r="U159" i="18"/>
  <c r="Q160" i="18"/>
  <c r="R160" i="18"/>
  <c r="S160" i="18"/>
  <c r="T160" i="18"/>
  <c r="U160" i="18"/>
  <c r="Q161" i="18"/>
  <c r="R161" i="18"/>
  <c r="S161" i="18"/>
  <c r="T161" i="18"/>
  <c r="U161" i="18"/>
  <c r="Q162" i="18"/>
  <c r="R162" i="18"/>
  <c r="S162" i="18"/>
  <c r="T162" i="18"/>
  <c r="U162" i="18"/>
  <c r="Q163" i="18"/>
  <c r="R163" i="18"/>
  <c r="S163" i="18"/>
  <c r="T163" i="18"/>
  <c r="U163" i="18"/>
  <c r="Q164" i="18"/>
  <c r="R164" i="18"/>
  <c r="S164" i="18"/>
  <c r="T164" i="18"/>
  <c r="U164" i="18"/>
  <c r="Q165" i="18"/>
  <c r="R165" i="18"/>
  <c r="S165" i="18"/>
  <c r="T165" i="18"/>
  <c r="U165" i="18"/>
  <c r="Q166" i="18"/>
  <c r="R166" i="18"/>
  <c r="S166" i="18"/>
  <c r="T166" i="18"/>
  <c r="U166" i="18"/>
  <c r="Q167" i="18"/>
  <c r="R167" i="18"/>
  <c r="S167" i="18"/>
  <c r="T167" i="18"/>
  <c r="U167" i="18"/>
  <c r="Q168" i="18"/>
  <c r="R168" i="18"/>
  <c r="S168" i="18"/>
  <c r="T168" i="18"/>
  <c r="U168" i="18"/>
  <c r="Q169" i="18"/>
  <c r="R169" i="18"/>
  <c r="S169" i="18"/>
  <c r="T169" i="18"/>
  <c r="U169" i="18"/>
  <c r="Q170" i="18"/>
  <c r="R170" i="18"/>
  <c r="S170" i="18"/>
  <c r="T170" i="18"/>
  <c r="U170" i="18"/>
  <c r="Q171" i="18"/>
  <c r="R171" i="18"/>
  <c r="S171" i="18"/>
  <c r="T171" i="18"/>
  <c r="U171" i="18"/>
  <c r="Q172" i="18"/>
  <c r="R172" i="18"/>
  <c r="S172" i="18"/>
  <c r="T172" i="18"/>
  <c r="U172" i="18"/>
  <c r="Q173" i="18"/>
  <c r="R173" i="18"/>
  <c r="S173" i="18"/>
  <c r="T173" i="18"/>
  <c r="U173" i="18"/>
  <c r="Q174" i="18"/>
  <c r="R174" i="18"/>
  <c r="S174" i="18"/>
  <c r="T174" i="18"/>
  <c r="U174" i="18"/>
  <c r="Q175" i="18"/>
  <c r="R175" i="18"/>
  <c r="S175" i="18"/>
  <c r="T175" i="18"/>
  <c r="U175" i="18"/>
  <c r="Q176" i="18"/>
  <c r="R176" i="18"/>
  <c r="S176" i="18"/>
  <c r="T176" i="18"/>
  <c r="U176" i="18"/>
  <c r="Q177" i="18"/>
  <c r="R177" i="18"/>
  <c r="S177" i="18"/>
  <c r="T177" i="18"/>
  <c r="U177" i="18"/>
  <c r="Q178" i="18"/>
  <c r="R178" i="18"/>
  <c r="S178" i="18"/>
  <c r="T178" i="18"/>
  <c r="U178" i="18"/>
  <c r="Q179" i="18"/>
  <c r="R179" i="18"/>
  <c r="S179" i="18"/>
  <c r="T179" i="18"/>
  <c r="U179" i="18"/>
  <c r="Q180" i="18"/>
  <c r="R180" i="18"/>
  <c r="S180" i="18"/>
  <c r="T180" i="18"/>
  <c r="U180" i="18"/>
  <c r="Q181" i="18"/>
  <c r="R181" i="18"/>
  <c r="S181" i="18"/>
  <c r="T181" i="18"/>
  <c r="U181" i="18"/>
  <c r="Q182" i="18"/>
  <c r="R182" i="18"/>
  <c r="S182" i="18"/>
  <c r="T182" i="18"/>
  <c r="U182" i="18"/>
  <c r="Q183" i="18"/>
  <c r="R183" i="18"/>
  <c r="S183" i="18"/>
  <c r="T183" i="18"/>
  <c r="U183" i="18"/>
  <c r="Q184" i="18"/>
  <c r="R184" i="18"/>
  <c r="S184" i="18"/>
  <c r="T184" i="18"/>
  <c r="U184" i="18"/>
  <c r="Q185" i="18"/>
  <c r="R185" i="18"/>
  <c r="S185" i="18"/>
  <c r="T185" i="18"/>
  <c r="U185" i="18"/>
  <c r="Q186" i="18"/>
  <c r="R186" i="18"/>
  <c r="S186" i="18"/>
  <c r="T186" i="18"/>
  <c r="U186" i="18"/>
  <c r="Q187" i="18"/>
  <c r="R187" i="18"/>
  <c r="S187" i="18"/>
  <c r="T187" i="18"/>
  <c r="U187" i="18"/>
  <c r="Q188" i="18"/>
  <c r="R188" i="18"/>
  <c r="S188" i="18"/>
  <c r="T188" i="18"/>
  <c r="U188" i="18"/>
  <c r="Q189" i="18"/>
  <c r="R189" i="18"/>
  <c r="S189" i="18"/>
  <c r="T189" i="18"/>
  <c r="U189" i="18"/>
  <c r="Q190" i="18"/>
  <c r="R190" i="18"/>
  <c r="S190" i="18"/>
  <c r="T190" i="18"/>
  <c r="U190" i="18"/>
  <c r="Q191" i="18"/>
  <c r="R191" i="18"/>
  <c r="S191" i="18"/>
  <c r="T191" i="18"/>
  <c r="U191" i="18"/>
  <c r="Q192" i="18"/>
  <c r="R192" i="18"/>
  <c r="S192" i="18"/>
  <c r="T192" i="18"/>
  <c r="U192" i="18"/>
  <c r="Q193" i="18"/>
  <c r="R193" i="18"/>
  <c r="S193" i="18"/>
  <c r="T193" i="18"/>
  <c r="U193" i="18"/>
  <c r="Q194" i="18"/>
  <c r="R194" i="18"/>
  <c r="S194" i="18"/>
  <c r="T194" i="18"/>
  <c r="U194" i="18"/>
  <c r="Q195" i="18"/>
  <c r="R195" i="18"/>
  <c r="S195" i="18"/>
  <c r="T195" i="18"/>
  <c r="U195" i="18"/>
  <c r="Q196" i="18"/>
  <c r="R196" i="18"/>
  <c r="S196" i="18"/>
  <c r="T196" i="18"/>
  <c r="U196" i="18"/>
  <c r="Q197" i="18"/>
  <c r="R197" i="18"/>
  <c r="S197" i="18"/>
  <c r="T197" i="18"/>
  <c r="U197" i="18"/>
  <c r="Q198" i="18"/>
  <c r="R198" i="18"/>
  <c r="S198" i="18"/>
  <c r="T198" i="18"/>
  <c r="U198" i="18"/>
  <c r="Q199" i="18"/>
  <c r="R199" i="18"/>
  <c r="S199" i="18"/>
  <c r="T199" i="18"/>
  <c r="U199" i="18"/>
  <c r="Q200" i="18"/>
  <c r="R200" i="18"/>
  <c r="S200" i="18"/>
  <c r="T200" i="18"/>
  <c r="U200" i="18"/>
  <c r="Q201" i="18"/>
  <c r="R201" i="18"/>
  <c r="S201" i="18"/>
  <c r="T201" i="18"/>
  <c r="U201" i="18"/>
  <c r="Q202" i="18"/>
  <c r="R202" i="18"/>
  <c r="S202" i="18"/>
  <c r="T202" i="18"/>
  <c r="U202" i="18"/>
  <c r="Q203" i="18"/>
  <c r="R203" i="18"/>
  <c r="S203" i="18"/>
  <c r="T203" i="18"/>
  <c r="U203" i="18"/>
  <c r="Q204" i="18"/>
  <c r="R204" i="18"/>
  <c r="S204" i="18"/>
  <c r="T204" i="18"/>
  <c r="U204" i="18"/>
  <c r="Q205" i="18"/>
  <c r="R205" i="18"/>
  <c r="S205" i="18"/>
  <c r="T205" i="18"/>
  <c r="U205" i="18"/>
  <c r="Q206" i="18"/>
  <c r="R206" i="18"/>
  <c r="S206" i="18"/>
  <c r="T206" i="18"/>
  <c r="U206" i="18"/>
  <c r="Q207" i="18"/>
  <c r="R207" i="18"/>
  <c r="S207" i="18"/>
  <c r="T207" i="18"/>
  <c r="U207" i="18"/>
  <c r="Q208" i="18"/>
  <c r="R208" i="18"/>
  <c r="S208" i="18"/>
  <c r="T208" i="18"/>
  <c r="U208" i="18"/>
  <c r="Q209" i="18"/>
  <c r="R209" i="18"/>
  <c r="S209" i="18"/>
  <c r="T209" i="18"/>
  <c r="U209" i="18"/>
  <c r="Q210" i="18"/>
  <c r="R210" i="18"/>
  <c r="S210" i="18"/>
  <c r="T210" i="18"/>
  <c r="U210" i="18"/>
  <c r="Q211" i="18"/>
  <c r="R211" i="18"/>
  <c r="S211" i="18"/>
  <c r="T211" i="18"/>
  <c r="U211" i="18"/>
  <c r="Q212" i="18"/>
  <c r="R212" i="18"/>
  <c r="S212" i="18"/>
  <c r="T212" i="18"/>
  <c r="U212" i="18"/>
  <c r="Q213" i="18"/>
  <c r="R213" i="18"/>
  <c r="S213" i="18"/>
  <c r="T213" i="18"/>
  <c r="U213" i="18"/>
  <c r="Q214" i="18"/>
  <c r="R214" i="18"/>
  <c r="S214" i="18"/>
  <c r="T214" i="18"/>
  <c r="U214" i="18"/>
  <c r="Q215" i="18"/>
  <c r="R215" i="18"/>
  <c r="S215" i="18"/>
  <c r="T215" i="18"/>
  <c r="U215" i="18"/>
  <c r="Q216" i="18"/>
  <c r="R216" i="18"/>
  <c r="S216" i="18"/>
  <c r="T216" i="18"/>
  <c r="U216" i="18"/>
  <c r="Q217" i="18"/>
  <c r="R217" i="18"/>
  <c r="S217" i="18"/>
  <c r="T217" i="18"/>
  <c r="U217" i="18"/>
  <c r="Q218" i="18"/>
  <c r="R218" i="18"/>
  <c r="S218" i="18"/>
  <c r="T218" i="18"/>
  <c r="U218" i="18"/>
  <c r="Q219" i="18"/>
  <c r="R219" i="18"/>
  <c r="S219" i="18"/>
  <c r="T219" i="18"/>
  <c r="U219" i="18"/>
  <c r="Q220" i="18"/>
  <c r="R220" i="18"/>
  <c r="S220" i="18"/>
  <c r="T220" i="18"/>
  <c r="U220" i="18"/>
  <c r="Q221" i="18"/>
  <c r="R221" i="18"/>
  <c r="S221" i="18"/>
  <c r="T221" i="18"/>
  <c r="U221" i="18"/>
  <c r="Q222" i="18"/>
  <c r="R222" i="18"/>
  <c r="S222" i="18"/>
  <c r="T222" i="18"/>
  <c r="U222" i="18"/>
  <c r="Q223" i="18"/>
  <c r="R223" i="18"/>
  <c r="S223" i="18"/>
  <c r="T223" i="18"/>
  <c r="U223" i="18"/>
  <c r="Q224" i="18"/>
  <c r="R224" i="18"/>
  <c r="S224" i="18"/>
  <c r="T224" i="18"/>
  <c r="U224" i="18"/>
  <c r="Q225" i="18"/>
  <c r="R225" i="18"/>
  <c r="S225" i="18"/>
  <c r="T225" i="18"/>
  <c r="U225" i="18"/>
  <c r="Q226" i="18"/>
  <c r="R226" i="18"/>
  <c r="S226" i="18"/>
  <c r="T226" i="18"/>
  <c r="U226" i="18"/>
  <c r="Q227" i="18"/>
  <c r="R227" i="18"/>
  <c r="S227" i="18"/>
  <c r="T227" i="18"/>
  <c r="U227" i="18"/>
  <c r="Q228" i="18"/>
  <c r="R228" i="18"/>
  <c r="S228" i="18"/>
  <c r="T228" i="18"/>
  <c r="U228" i="18"/>
  <c r="Q229" i="18"/>
  <c r="R229" i="18"/>
  <c r="S229" i="18"/>
  <c r="T229" i="18"/>
  <c r="U229" i="18"/>
  <c r="Q230" i="18"/>
  <c r="R230" i="18"/>
  <c r="S230" i="18"/>
  <c r="T230" i="18"/>
  <c r="U230" i="18"/>
  <c r="Q231" i="18"/>
  <c r="R231" i="18"/>
  <c r="S231" i="18"/>
  <c r="T231" i="18"/>
  <c r="U231" i="18"/>
  <c r="Q232" i="18"/>
  <c r="R232" i="18"/>
  <c r="S232" i="18"/>
  <c r="T232" i="18"/>
  <c r="U232" i="18"/>
  <c r="Q233" i="18"/>
  <c r="R233" i="18"/>
  <c r="S233" i="18"/>
  <c r="T233" i="18"/>
  <c r="U233" i="18"/>
  <c r="Q234" i="18"/>
  <c r="R234" i="18"/>
  <c r="S234" i="18"/>
  <c r="T234" i="18"/>
  <c r="U234" i="18"/>
  <c r="Q235" i="18"/>
  <c r="R235" i="18"/>
  <c r="S235" i="18"/>
  <c r="T235" i="18"/>
  <c r="U235" i="18"/>
  <c r="Q236" i="18"/>
  <c r="R236" i="18"/>
  <c r="S236" i="18"/>
  <c r="T236" i="18"/>
  <c r="U236" i="18"/>
  <c r="Q237" i="18"/>
  <c r="R237" i="18"/>
  <c r="S237" i="18"/>
  <c r="T237" i="18"/>
  <c r="U237" i="18"/>
  <c r="Q238" i="18"/>
  <c r="R238" i="18"/>
  <c r="S238" i="18"/>
  <c r="T238" i="18"/>
  <c r="U238" i="18"/>
  <c r="Q239" i="18"/>
  <c r="R239" i="18"/>
  <c r="S239" i="18"/>
  <c r="T239" i="18"/>
  <c r="U239" i="18"/>
  <c r="Q240" i="18"/>
  <c r="R240" i="18"/>
  <c r="S240" i="18"/>
  <c r="T240" i="18"/>
  <c r="U240" i="18"/>
  <c r="Q241" i="18"/>
  <c r="R241" i="18"/>
  <c r="S241" i="18"/>
  <c r="T241" i="18"/>
  <c r="U241" i="18"/>
  <c r="Q242" i="18"/>
  <c r="R242" i="18"/>
  <c r="S242" i="18"/>
  <c r="T242" i="18"/>
  <c r="U242" i="18"/>
  <c r="Q243" i="18"/>
  <c r="R243" i="18"/>
  <c r="S243" i="18"/>
  <c r="T243" i="18"/>
  <c r="U243" i="18"/>
  <c r="Q244" i="18"/>
  <c r="R244" i="18"/>
  <c r="S244" i="18"/>
  <c r="T244" i="18"/>
  <c r="U244" i="18"/>
  <c r="Q245" i="18"/>
  <c r="R245" i="18"/>
  <c r="S245" i="18"/>
  <c r="T245" i="18"/>
  <c r="U245" i="18"/>
  <c r="Q246" i="18"/>
  <c r="R246" i="18"/>
  <c r="S246" i="18"/>
  <c r="T246" i="18"/>
  <c r="U246" i="18"/>
  <c r="Q247" i="18"/>
  <c r="R247" i="18"/>
  <c r="S247" i="18"/>
  <c r="T247" i="18"/>
  <c r="U247" i="18"/>
  <c r="Q248" i="18"/>
  <c r="R248" i="18"/>
  <c r="S248" i="18"/>
  <c r="T248" i="18"/>
  <c r="U248" i="18"/>
  <c r="Q249" i="18"/>
  <c r="R249" i="18"/>
  <c r="S249" i="18"/>
  <c r="T249" i="18"/>
  <c r="U249" i="18"/>
  <c r="Q250" i="18"/>
  <c r="R250" i="18"/>
  <c r="S250" i="18"/>
  <c r="T250" i="18"/>
  <c r="U250" i="18"/>
  <c r="Q251" i="18"/>
  <c r="R251" i="18"/>
  <c r="S251" i="18"/>
  <c r="T251" i="18"/>
  <c r="U251" i="18"/>
  <c r="Q252" i="18"/>
  <c r="R252" i="18"/>
  <c r="S252" i="18"/>
  <c r="T252" i="18"/>
  <c r="U252" i="18"/>
  <c r="Q253" i="18"/>
  <c r="R253" i="18"/>
  <c r="S253" i="18"/>
  <c r="T253" i="18"/>
  <c r="U253" i="18"/>
  <c r="Q254" i="18"/>
  <c r="R254" i="18"/>
  <c r="S254" i="18"/>
  <c r="T254" i="18"/>
  <c r="U254" i="18"/>
  <c r="Q255" i="18"/>
  <c r="R255" i="18"/>
  <c r="S255" i="18"/>
  <c r="T255" i="18"/>
  <c r="U255" i="18"/>
  <c r="Q256" i="18"/>
  <c r="R256" i="18"/>
  <c r="S256" i="18"/>
  <c r="T256" i="18"/>
  <c r="U256" i="18"/>
  <c r="Q257" i="18"/>
  <c r="R257" i="18"/>
  <c r="S257" i="18"/>
  <c r="T257" i="18"/>
  <c r="U257" i="18"/>
  <c r="Q258" i="18"/>
  <c r="R258" i="18"/>
  <c r="S258" i="18"/>
  <c r="T258" i="18"/>
  <c r="U258" i="18"/>
  <c r="Q259" i="18"/>
  <c r="R259" i="18"/>
  <c r="S259" i="18"/>
  <c r="T259" i="18"/>
  <c r="U259" i="18"/>
  <c r="Q260" i="18"/>
  <c r="R260" i="18"/>
  <c r="S260" i="18"/>
  <c r="T260" i="18"/>
  <c r="U260" i="18"/>
  <c r="Q261" i="18"/>
  <c r="R261" i="18"/>
  <c r="S261" i="18"/>
  <c r="T261" i="18"/>
  <c r="U261" i="18"/>
  <c r="Q262" i="18"/>
  <c r="R262" i="18"/>
  <c r="S262" i="18"/>
  <c r="T262" i="18"/>
  <c r="U262" i="18"/>
  <c r="Q263" i="18"/>
  <c r="R263" i="18"/>
  <c r="S263" i="18"/>
  <c r="T263" i="18"/>
  <c r="U263" i="18"/>
  <c r="Q264" i="18"/>
  <c r="R264" i="18"/>
  <c r="S264" i="18"/>
  <c r="T264" i="18"/>
  <c r="U264" i="18"/>
  <c r="Q265" i="18"/>
  <c r="R265" i="18"/>
  <c r="S265" i="18"/>
  <c r="T265" i="18"/>
  <c r="U265" i="18"/>
  <c r="Q266" i="18"/>
  <c r="R266" i="18"/>
  <c r="S266" i="18"/>
  <c r="T266" i="18"/>
  <c r="U266" i="18"/>
  <c r="U2" i="18"/>
  <c r="T2" i="18"/>
  <c r="S2" i="18"/>
  <c r="R2" i="18"/>
  <c r="Q2" i="18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F263" i="18"/>
  <c r="F264" i="18"/>
  <c r="F265" i="18"/>
  <c r="F266" i="18"/>
  <c r="F262" i="18"/>
  <c r="E265" i="18"/>
  <c r="E266" i="18"/>
  <c r="G266" i="18"/>
  <c r="H266" i="18"/>
  <c r="I266" i="18"/>
  <c r="J266" i="18"/>
  <c r="V266" i="18"/>
  <c r="G262" i="18"/>
  <c r="H262" i="18"/>
  <c r="I262" i="18"/>
  <c r="J262" i="18"/>
  <c r="V262" i="18"/>
  <c r="G263" i="18"/>
  <c r="H263" i="18"/>
  <c r="I263" i="18"/>
  <c r="J263" i="18"/>
  <c r="V263" i="18"/>
  <c r="G264" i="18"/>
  <c r="H264" i="18"/>
  <c r="I264" i="18"/>
  <c r="J264" i="18"/>
  <c r="V264" i="18"/>
  <c r="G265" i="18"/>
  <c r="H265" i="18"/>
  <c r="I265" i="18"/>
  <c r="J265" i="18"/>
  <c r="V265" i="18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10" i="18"/>
  <c r="V111" i="18"/>
  <c r="V112" i="18"/>
  <c r="V113" i="18"/>
  <c r="V114" i="18"/>
  <c r="V115" i="18"/>
  <c r="V116" i="18"/>
  <c r="V117" i="18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47" i="18"/>
  <c r="V148" i="18"/>
  <c r="V149" i="18"/>
  <c r="V150" i="18"/>
  <c r="V151" i="18"/>
  <c r="V152" i="18"/>
  <c r="V153" i="18"/>
  <c r="V154" i="18"/>
  <c r="V155" i="18"/>
  <c r="V156" i="18"/>
  <c r="V157" i="18"/>
  <c r="V158" i="18"/>
  <c r="V159" i="18"/>
  <c r="V160" i="18"/>
  <c r="V161" i="18"/>
  <c r="V162" i="18"/>
  <c r="V163" i="18"/>
  <c r="V164" i="18"/>
  <c r="V165" i="18"/>
  <c r="V166" i="18"/>
  <c r="V167" i="18"/>
  <c r="V168" i="18"/>
  <c r="V169" i="18"/>
  <c r="V170" i="18"/>
  <c r="V171" i="18"/>
  <c r="V172" i="18"/>
  <c r="V173" i="18"/>
  <c r="V174" i="18"/>
  <c r="V175" i="18"/>
  <c r="V176" i="18"/>
  <c r="V177" i="18"/>
  <c r="V178" i="18"/>
  <c r="V179" i="18"/>
  <c r="V180" i="18"/>
  <c r="V181" i="18"/>
  <c r="V182" i="18"/>
  <c r="V183" i="18"/>
  <c r="V184" i="18"/>
  <c r="V185" i="18"/>
  <c r="V186" i="18"/>
  <c r="V187" i="18"/>
  <c r="V188" i="18"/>
  <c r="V189" i="18"/>
  <c r="V190" i="18"/>
  <c r="V191" i="18"/>
  <c r="V192" i="18"/>
  <c r="V193" i="18"/>
  <c r="V194" i="18"/>
  <c r="V195" i="18"/>
  <c r="V196" i="18"/>
  <c r="V197" i="18"/>
  <c r="V198" i="18"/>
  <c r="V199" i="18"/>
  <c r="V200" i="18"/>
  <c r="V201" i="18"/>
  <c r="V202" i="18"/>
  <c r="V203" i="18"/>
  <c r="V204" i="18"/>
  <c r="V205" i="18"/>
  <c r="V206" i="18"/>
  <c r="V207" i="18"/>
  <c r="V208" i="18"/>
  <c r="V209" i="18"/>
  <c r="V210" i="18"/>
  <c r="V211" i="18"/>
  <c r="V212" i="18"/>
  <c r="V213" i="18"/>
  <c r="V214" i="18"/>
  <c r="V215" i="18"/>
  <c r="V216" i="18"/>
  <c r="V217" i="18"/>
  <c r="V218" i="18"/>
  <c r="V219" i="18"/>
  <c r="V220" i="18"/>
  <c r="V221" i="18"/>
  <c r="V222" i="18"/>
  <c r="V223" i="18"/>
  <c r="V224" i="18"/>
  <c r="V225" i="18"/>
  <c r="V226" i="18"/>
  <c r="V227" i="18"/>
  <c r="V228" i="18"/>
  <c r="V229" i="18"/>
  <c r="V230" i="18"/>
  <c r="V231" i="18"/>
  <c r="V232" i="18"/>
  <c r="V233" i="18"/>
  <c r="V234" i="18"/>
  <c r="V235" i="18"/>
  <c r="V236" i="18"/>
  <c r="V237" i="18"/>
  <c r="V238" i="18"/>
  <c r="V239" i="18"/>
  <c r="V240" i="18"/>
  <c r="V241" i="18"/>
  <c r="V242" i="18"/>
  <c r="V243" i="18"/>
  <c r="V244" i="18"/>
  <c r="V245" i="18"/>
  <c r="V246" i="18"/>
  <c r="V247" i="18"/>
  <c r="V248" i="18"/>
  <c r="V249" i="18"/>
  <c r="V250" i="18"/>
  <c r="V251" i="18"/>
  <c r="V252" i="18"/>
  <c r="V253" i="18"/>
  <c r="V254" i="18"/>
  <c r="V255" i="18"/>
  <c r="V256" i="18"/>
  <c r="V257" i="18"/>
  <c r="V258" i="18"/>
  <c r="V259" i="18"/>
  <c r="V260" i="18"/>
  <c r="V261" i="18"/>
  <c r="V2" i="18"/>
  <c r="V1" i="18"/>
  <c r="U1" i="18"/>
  <c r="T1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" i="18"/>
  <c r="S1" i="18"/>
  <c r="R1" i="18"/>
  <c r="Q1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H2" i="18"/>
  <c r="G2" i="18"/>
  <c r="I2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3" i="18"/>
  <c r="G1" i="18"/>
  <c r="F1" i="18"/>
  <c r="H1" i="18"/>
  <c r="I1" i="18"/>
  <c r="K1" i="18"/>
  <c r="L1" i="18"/>
  <c r="M1" i="18"/>
  <c r="N1" i="18"/>
  <c r="O1" i="18"/>
  <c r="P1" i="18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2" i="27"/>
  <c r="G22" i="27" s="1"/>
  <c r="F23" i="27"/>
  <c r="G23" i="27" s="1"/>
  <c r="F24" i="27"/>
  <c r="G24" i="27" s="1"/>
  <c r="F25" i="27"/>
  <c r="G25" i="27" s="1"/>
  <c r="F26" i="27"/>
  <c r="G26" i="27" s="1"/>
  <c r="F27" i="27"/>
  <c r="G27" i="27" s="1"/>
  <c r="F28" i="27"/>
  <c r="G28" i="27" s="1"/>
  <c r="F29" i="27"/>
  <c r="G29" i="27" s="1"/>
  <c r="F30" i="27"/>
  <c r="G30" i="27" s="1"/>
  <c r="F31" i="27"/>
  <c r="G31" i="27" s="1"/>
  <c r="F32" i="27"/>
  <c r="G32" i="27" s="1"/>
  <c r="F33" i="27"/>
  <c r="G33" i="27" s="1"/>
  <c r="F34" i="27"/>
  <c r="G34" i="27" s="1"/>
  <c r="F35" i="27"/>
  <c r="G35" i="27" s="1"/>
  <c r="F36" i="27"/>
  <c r="G36" i="27" s="1"/>
  <c r="F37" i="27"/>
  <c r="G37" i="27" s="1"/>
  <c r="F38" i="27"/>
  <c r="G38" i="27" s="1"/>
  <c r="F39" i="27"/>
  <c r="G39" i="27" s="1"/>
  <c r="F40" i="27"/>
  <c r="G40" i="27" s="1"/>
  <c r="F41" i="27"/>
  <c r="G41" i="27" s="1"/>
  <c r="F42" i="27"/>
  <c r="G42" i="27" s="1"/>
  <c r="F43" i="27"/>
  <c r="G43" i="27" s="1"/>
  <c r="F44" i="27"/>
  <c r="G44" i="27" s="1"/>
  <c r="F45" i="27"/>
  <c r="G45" i="27" s="1"/>
  <c r="F46" i="27"/>
  <c r="G46" i="27" s="1"/>
  <c r="F47" i="27"/>
  <c r="G47" i="27" s="1"/>
  <c r="F48" i="27"/>
  <c r="G48" i="27" s="1"/>
  <c r="F49" i="27"/>
  <c r="G49" i="27" s="1"/>
  <c r="F50" i="27"/>
  <c r="G50" i="27" s="1"/>
  <c r="F51" i="27"/>
  <c r="G51" i="27" s="1"/>
  <c r="F52" i="27"/>
  <c r="G52" i="27" s="1"/>
  <c r="F53" i="27"/>
  <c r="G53" i="27" s="1"/>
  <c r="F54" i="27"/>
  <c r="G54" i="27" s="1"/>
  <c r="F55" i="27"/>
  <c r="G55" i="27" s="1"/>
  <c r="F56" i="27"/>
  <c r="G56" i="27" s="1"/>
  <c r="F57" i="27"/>
  <c r="G57" i="27" s="1"/>
  <c r="F58" i="27"/>
  <c r="G58" i="27" s="1"/>
  <c r="F59" i="27"/>
  <c r="G59" i="27" s="1"/>
  <c r="F60" i="27"/>
  <c r="G60" i="27" s="1"/>
  <c r="F61" i="27"/>
  <c r="G61" i="27" s="1"/>
  <c r="F62" i="27"/>
  <c r="G62" i="27" s="1"/>
  <c r="F63" i="27"/>
  <c r="G63" i="27" s="1"/>
  <c r="F64" i="27"/>
  <c r="G64" i="27" s="1"/>
  <c r="F65" i="27"/>
  <c r="G65" i="27" s="1"/>
  <c r="F66" i="27"/>
  <c r="G66" i="27" s="1"/>
  <c r="F67" i="27"/>
  <c r="G67" i="27" s="1"/>
  <c r="F68" i="27"/>
  <c r="G68" i="27" s="1"/>
  <c r="F69" i="27"/>
  <c r="G69" i="27" s="1"/>
  <c r="F70" i="27"/>
  <c r="G70" i="27" s="1"/>
  <c r="F71" i="27"/>
  <c r="G71" i="27" s="1"/>
  <c r="F72" i="27"/>
  <c r="G72" i="27" s="1"/>
  <c r="F73" i="27"/>
  <c r="G73" i="27" s="1"/>
  <c r="F74" i="27"/>
  <c r="G74" i="27" s="1"/>
  <c r="F75" i="27"/>
  <c r="G75" i="27" s="1"/>
  <c r="F76" i="27"/>
  <c r="G76" i="27" s="1"/>
  <c r="F77" i="27"/>
  <c r="G77" i="27" s="1"/>
  <c r="F78" i="27"/>
  <c r="G78" i="27" s="1"/>
  <c r="F79" i="27"/>
  <c r="G79" i="27" s="1"/>
  <c r="F80" i="27"/>
  <c r="G80" i="27" s="1"/>
  <c r="F81" i="27"/>
  <c r="G81" i="27" s="1"/>
  <c r="F82" i="27"/>
  <c r="G82" i="27" s="1"/>
  <c r="F83" i="27"/>
  <c r="G83" i="27" s="1"/>
  <c r="F84" i="27"/>
  <c r="G84" i="27" s="1"/>
  <c r="F85" i="27"/>
  <c r="G85" i="27" s="1"/>
  <c r="F86" i="27"/>
  <c r="G86" i="27" s="1"/>
  <c r="F87" i="27"/>
  <c r="G87" i="27" s="1"/>
  <c r="F88" i="27"/>
  <c r="G88" i="27" s="1"/>
  <c r="F89" i="27"/>
  <c r="G89" i="27" s="1"/>
  <c r="F90" i="27"/>
  <c r="G90" i="27" s="1"/>
  <c r="F91" i="27"/>
  <c r="G91" i="27" s="1"/>
  <c r="F92" i="27"/>
  <c r="G92" i="27" s="1"/>
  <c r="F93" i="27"/>
  <c r="G93" i="27" s="1"/>
  <c r="F94" i="27"/>
  <c r="G94" i="27" s="1"/>
  <c r="F95" i="27"/>
  <c r="G95" i="27" s="1"/>
  <c r="F2" i="27"/>
  <c r="G2" i="27" s="1"/>
  <c r="C14" i="100" a="1"/>
  <c r="C34" i="100" a="1"/>
  <c r="C26" i="100" a="1"/>
  <c r="C24" i="100" a="1"/>
  <c r="C29" i="100" a="1"/>
  <c r="C27" i="100" a="1"/>
  <c r="C32" i="100" a="1"/>
  <c r="C10" i="100" a="1"/>
  <c r="C21" i="100" a="1"/>
  <c r="C23" i="100" a="1"/>
  <c r="C38" i="100" a="1"/>
  <c r="C25" i="100" a="1"/>
  <c r="C9" i="100" a="1"/>
  <c r="C19" i="100" a="1"/>
  <c r="C13" i="100" a="1"/>
  <c r="C6" i="100" a="1"/>
  <c r="C28" i="100" a="1"/>
  <c r="C39" i="100" a="1"/>
  <c r="C42" i="100" a="1"/>
  <c r="C15" i="100" a="1"/>
  <c r="C20" i="100" a="1"/>
  <c r="C22" i="100" a="1"/>
  <c r="C41" i="100" a="1"/>
  <c r="C18" i="100" a="1"/>
  <c r="C16" i="100" a="1"/>
  <c r="C33" i="100" a="1"/>
  <c r="C12" i="100" a="1"/>
  <c r="C30" i="100" a="1"/>
  <c r="C11" i="100" a="1"/>
  <c r="C31" i="100" a="1"/>
  <c r="C8" i="100" a="1"/>
  <c r="C35" i="100" a="1"/>
  <c r="C7" i="100" a="1"/>
  <c r="C36" i="100" a="1"/>
  <c r="C40" i="100" a="1"/>
  <c r="C37" i="100" a="1"/>
  <c r="C17" i="100" a="1"/>
  <c r="DU118" i="18" l="1"/>
  <c r="DU76" i="18"/>
  <c r="DU128" i="18"/>
  <c r="DU172" i="18"/>
  <c r="DU244" i="18"/>
  <c r="DU200" i="18"/>
  <c r="DU92" i="18"/>
  <c r="DU62" i="18"/>
  <c r="DU102" i="18"/>
  <c r="DU166" i="18"/>
  <c r="DU198" i="18"/>
  <c r="DU230" i="18"/>
  <c r="DU108" i="18"/>
  <c r="DU180" i="18"/>
  <c r="DU110" i="18"/>
  <c r="DU136" i="18"/>
  <c r="DU232" i="18"/>
  <c r="DU142" i="18"/>
  <c r="DU174" i="18"/>
  <c r="DU206" i="18"/>
  <c r="DU238" i="18"/>
  <c r="DU86" i="18"/>
  <c r="DU262" i="18"/>
  <c r="DU104" i="18"/>
  <c r="DU192" i="18"/>
  <c r="DU148" i="18"/>
  <c r="DU236" i="18"/>
  <c r="DU126" i="18"/>
  <c r="DU158" i="18"/>
  <c r="DU190" i="18"/>
  <c r="DU222" i="18"/>
  <c r="DU78" i="18"/>
  <c r="DU80" i="18"/>
  <c r="DU168" i="18"/>
  <c r="DU256" i="18"/>
  <c r="DU116" i="18"/>
  <c r="DU212" i="18"/>
  <c r="DU150" i="18"/>
  <c r="DU182" i="18"/>
  <c r="DU214" i="18"/>
  <c r="DU246" i="18"/>
  <c r="DU254" i="18"/>
  <c r="DU94" i="18"/>
  <c r="DU264" i="18"/>
  <c r="C19" i="100"/>
  <c r="C14" i="100"/>
  <c r="C9" i="100"/>
  <c r="C18" i="100"/>
  <c r="C25" i="100"/>
  <c r="C29" i="100"/>
  <c r="C33" i="100"/>
  <c r="C37" i="100"/>
  <c r="C41" i="100"/>
  <c r="C38" i="100"/>
  <c r="C8" i="100"/>
  <c r="C20" i="100"/>
  <c r="C30" i="100"/>
  <c r="C34" i="100"/>
  <c r="C42" i="100"/>
  <c r="C17" i="100"/>
  <c r="C6" i="100"/>
  <c r="C16" i="100"/>
  <c r="C7" i="100"/>
  <c r="C21" i="100"/>
  <c r="C26" i="100"/>
  <c r="C15" i="100"/>
  <c r="C22" i="100"/>
  <c r="C10" i="100"/>
  <c r="C27" i="100"/>
  <c r="C31" i="100"/>
  <c r="C35" i="100"/>
  <c r="C39" i="100"/>
  <c r="C23" i="100"/>
  <c r="C24" i="100"/>
  <c r="C32" i="100"/>
  <c r="C36" i="100"/>
  <c r="C40" i="100"/>
  <c r="C13" i="100"/>
  <c r="C12" i="100"/>
  <c r="C11" i="100"/>
  <c r="C28" i="10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<sst xmlns="http://schemas.openxmlformats.org/spreadsheetml/2006/main" count="1838" uniqueCount="544">
  <si>
    <t>DATE</t>
  </si>
  <si>
    <t>Date</t>
  </si>
  <si>
    <t>EXR_RUSSIAN_RUBLE_USD</t>
  </si>
  <si>
    <t>WTI_USD_BARREL</t>
  </si>
  <si>
    <t>.</t>
  </si>
  <si>
    <t>BRENT_USD_BARREL</t>
  </si>
  <si>
    <t>BALTIC_DRY_IDX</t>
  </si>
  <si>
    <t>COAL_AUS_USD_M</t>
  </si>
  <si>
    <t>EXR_USD_EUR</t>
  </si>
  <si>
    <t>EXR_CNY_USD</t>
  </si>
  <si>
    <t>NAT_GAS_HHUB_USD_MBTU</t>
  </si>
  <si>
    <t>Task</t>
  </si>
  <si>
    <t>Owner</t>
  </si>
  <si>
    <t>Comment</t>
  </si>
  <si>
    <t>Status</t>
  </si>
  <si>
    <t>GDP_US_USD</t>
  </si>
  <si>
    <t>GDP_China_sameQ%</t>
  </si>
  <si>
    <t>GDP_GERMANY_EUR</t>
  </si>
  <si>
    <t>Feature Name</t>
  </si>
  <si>
    <t>Link</t>
  </si>
  <si>
    <t>https://fred.stlouisfed.org/series/CHNGDPNQDSMEI</t>
  </si>
  <si>
    <t>https://data.oecd.org/gdp/quarterly-gdp.htm#indicator-chart</t>
  </si>
  <si>
    <t>Current_Price_GDP_China_CNY</t>
  </si>
  <si>
    <t>Convert(USD Milllon)</t>
  </si>
  <si>
    <t>NA</t>
  </si>
  <si>
    <t>VIX</t>
  </si>
  <si>
    <t>CLI_US</t>
  </si>
  <si>
    <t>CLI_CHN</t>
  </si>
  <si>
    <t>GDP_China_Q%</t>
  </si>
  <si>
    <t>same (growth rate compared to previous quarter)</t>
  </si>
  <si>
    <t>growth rate compared to same quarter of previous year</t>
  </si>
  <si>
    <t>CLI_EURO</t>
  </si>
  <si>
    <t>PET.RWTC.M</t>
  </si>
  <si>
    <t>CPILFESL</t>
  </si>
  <si>
    <t>PCOPPUSDM</t>
  </si>
  <si>
    <t>PALLFNFINDEXQ</t>
  </si>
  <si>
    <t>DEXSFUS</t>
  </si>
  <si>
    <t>PNICKUSDM</t>
  </si>
  <si>
    <t>WPU1011</t>
  </si>
  <si>
    <t>PCU3399103399101</t>
  </si>
  <si>
    <t>TSIFRGHTC</t>
  </si>
  <si>
    <t>SP500</t>
  </si>
  <si>
    <t>PPICMM</t>
  </si>
  <si>
    <t>IPB50001N</t>
  </si>
  <si>
    <t>A31ATI</t>
  </si>
  <si>
    <t>A31ANO</t>
  </si>
  <si>
    <t>IPG21223S</t>
  </si>
  <si>
    <t>PIORECRUSDM</t>
  </si>
  <si>
    <t>GVZCLS</t>
  </si>
  <si>
    <t>VXSLVCLS</t>
  </si>
  <si>
    <t>PNRGINDEXM</t>
  </si>
  <si>
    <t>Nikkei225</t>
  </si>
  <si>
    <t>EXJPUS</t>
  </si>
  <si>
    <t>M.W00.PCOBA.USD</t>
  </si>
  <si>
    <t>GS10</t>
  </si>
  <si>
    <t>GS5</t>
  </si>
  <si>
    <t>GS30</t>
  </si>
  <si>
    <t>DAX</t>
  </si>
  <si>
    <t>SMI</t>
  </si>
  <si>
    <t>NASDAQCOM</t>
  </si>
  <si>
    <t>FTSE100</t>
  </si>
  <si>
    <t>M.W00.PSILVER.USD</t>
  </si>
  <si>
    <t>WPU10170502</t>
  </si>
  <si>
    <t>FEDfunds</t>
  </si>
  <si>
    <t>Vehicles_miles_traveled</t>
  </si>
  <si>
    <t>New_car_dealer</t>
  </si>
  <si>
    <t xml:space="preserve">Add data sets </t>
  </si>
  <si>
    <t>P Ochs</t>
  </si>
  <si>
    <t>Global Price Index of All Commodities</t>
  </si>
  <si>
    <t>Producer Price Index by Commodity: Metals and Metal Products: Iron Ores (WPU1011) | FRED | St. Louis Fed (stlouisfed.org)</t>
  </si>
  <si>
    <t>Producer Price Index by Industry: Jewelry and Silverware Manufacturing: Jewelry, Gold and Platinum (PCU3399103399101) | FRED | St. Louis Fed (stlouisfed.org)</t>
  </si>
  <si>
    <t>Freight Transportation Services Index</t>
  </si>
  <si>
    <t>https://fred.stlouisfed.org/series/TSIFRGHTC</t>
  </si>
  <si>
    <t>S&amp;P 500 (SP500) | FRED | St. Louis Fed (stlouisfed.org)</t>
  </si>
  <si>
    <t>S&amp;P 500</t>
  </si>
  <si>
    <t>Producer Price Index by Commodity: Metals and Metal Products: Primary Nonferrous Metals (PPICMM) | FRED | St. Louis Fed (stlouisfed.org)</t>
  </si>
  <si>
    <t>Industrial Production: Total Index</t>
  </si>
  <si>
    <t>Industrial Production: Total Index (IPB50001N) | FRED | St. Louis Fed (stlouisfed.org)</t>
  </si>
  <si>
    <t>Manufacturers' Total Inventories: Iron and Steel Mills and Ferroalloy and Steel Product Manufacturing (A31ATI) | FRED | St. Louis Fed (stlouisfed.org)</t>
  </si>
  <si>
    <t>Manufacturers' New Orders: Iron and Steel Mills and Ferroalloy and Steel Product Manufacturing (A31ANO) | FRED | St. Louis Fed (stlouisfed.org)</t>
  </si>
  <si>
    <t>Industrial Production: Mining, Quarrying, and Oil and Gas Extraction: Copper, Nickel, Lead, and Zinc Mining (NAICS = 21223) (IPG21223S) | FRED | St. Louis Fed (stlouisfed.org)</t>
  </si>
  <si>
    <t>CBOE Gold ETF Volatility Index (GVZCLS) | FRED | St. Louis Fed (stlouisfed.org)</t>
  </si>
  <si>
    <t>CBOE Gold ETF Volatility Index (GVZCLS)</t>
  </si>
  <si>
    <t>CBOE Silver ETF Volatility Index (VXSLVCLS) | FRED | St. Louis Fed (stlouisfed.org)</t>
  </si>
  <si>
    <t>CBOE Silver ETF Volatility Index</t>
  </si>
  <si>
    <t>Global price of Energy index</t>
  </si>
  <si>
    <t>Global price of Energy index (PNRGINDEXM) | FRED | St. Louis Fed (stlouisfed.org)</t>
  </si>
  <si>
    <t>Nikkei Stock Average, Nikkei 225 (NIKKEI225) | FRED | St. Louis Fed (stlouisfed.org)</t>
  </si>
  <si>
    <t>Japanese Yen to U.S. Dollar Spot Exchange Rate (EXJPUS) | FRED | St. Louis Fed (stlouisfed.org)</t>
  </si>
  <si>
    <t>PCU33613361</t>
  </si>
  <si>
    <t>Producer Price Index by Industry: Motor Vehicle Manufacturing (PCU33613361) | FRED | St. Louis Fed (stlouisfed.org)</t>
  </si>
  <si>
    <t>Total Vehicle Sales (TOTALSA) | FRED | St. Louis Fed (stlouisfed.org)</t>
  </si>
  <si>
    <t>Total Vehicle Sales</t>
  </si>
  <si>
    <t>TOTALSA</t>
  </si>
  <si>
    <t>Consumer Price Index: All Items for South Africa (ZAFCPIALLMINMEI) | FRED | St. Louis Fed (stlouisfed.org)</t>
  </si>
  <si>
    <t>ZAFCPIALLMINMEI</t>
  </si>
  <si>
    <t>Total Unit Labor Cost: Manufacturing for South Africa (LCULMN01ZAQ661S) | FRED | St. Louis Fed (stlouisfed.org)</t>
  </si>
  <si>
    <t>LCULMN01ZAQ661S</t>
  </si>
  <si>
    <t>Real Gross Domestic Product for South Africa (NGDPRSAXDCZAQ) | FRED | St. Louis Fed (stlouisfed.org)</t>
  </si>
  <si>
    <t>NGDPRSAXDCZAQ</t>
  </si>
  <si>
    <t>Import Price Index (Harmonized System): Platinum, Unwrought or in Semimanufactured Forms, or in Powder Form (IP7110) | FRED | St. Louis Fed (stlouisfed.org)</t>
  </si>
  <si>
    <t>IP7110</t>
  </si>
  <si>
    <t>Producer Price Index by Commodity: Chemicals and Allied Products: Industrial Chemicals (WPS061) | FRED | St. Louis Fed (stlouisfed.org)</t>
  </si>
  <si>
    <t>WPS061</t>
  </si>
  <si>
    <t>Labor Force Participation Rate (CIVPART) | FRED | St. Louis Fed (stlouisfed.org)</t>
  </si>
  <si>
    <t>CIVPART</t>
  </si>
  <si>
    <t>Expected_change_in_Inflation</t>
  </si>
  <si>
    <t>Palladium_spot_price</t>
  </si>
  <si>
    <t>Platinum_spot_price</t>
  </si>
  <si>
    <t>Rhodium_spot_price</t>
  </si>
  <si>
    <t>Platinum_open_interest</t>
  </si>
  <si>
    <t>Shared via BASF Metals</t>
  </si>
  <si>
    <t>Palladium_open_interest</t>
  </si>
  <si>
    <t>Other</t>
  </si>
  <si>
    <t>GDDUWI Index</t>
  </si>
  <si>
    <t>GDDUUS Index</t>
  </si>
  <si>
    <t>GDDUE15 Index</t>
  </si>
  <si>
    <t>GDDUJN Index</t>
  </si>
  <si>
    <t>GDUEEGF Index</t>
  </si>
  <si>
    <t>LBUSTRUU Index</t>
  </si>
  <si>
    <t>BEUSGA Index</t>
  </si>
  <si>
    <t>BERPGA Index</t>
  </si>
  <si>
    <t>BEPAGA Index</t>
  </si>
  <si>
    <t>LBUSTRUU_index</t>
  </si>
  <si>
    <t>BEUSGA_index</t>
  </si>
  <si>
    <t>BERPGA_index</t>
  </si>
  <si>
    <t>BEPAGA_index</t>
  </si>
  <si>
    <t>GDDUWI_index</t>
  </si>
  <si>
    <t>GDDUUS_index</t>
  </si>
  <si>
    <t>GDDUE15_index</t>
  </si>
  <si>
    <t>GDDUJN_index</t>
  </si>
  <si>
    <t>GDUEEGF_index</t>
  </si>
  <si>
    <t>XPT Curncy</t>
  </si>
  <si>
    <t>XAU Curncy</t>
  </si>
  <si>
    <t>XAG Curncy</t>
  </si>
  <si>
    <t>XPD Curncy</t>
  </si>
  <si>
    <t>XPT_curncy</t>
  </si>
  <si>
    <t>XAU_curncy</t>
  </si>
  <si>
    <t>XAG_curncy</t>
  </si>
  <si>
    <t>XPD_curncy</t>
  </si>
  <si>
    <t>Platinum_total_demand</t>
  </si>
  <si>
    <t>Palladium_total_demand</t>
  </si>
  <si>
    <t>Rhodium_total_demand</t>
  </si>
  <si>
    <t>Complete</t>
  </si>
  <si>
    <t>B</t>
  </si>
  <si>
    <t>C</t>
  </si>
  <si>
    <t>D</t>
  </si>
  <si>
    <t>Helper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</si>
  <si>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</si>
  <si>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</si>
  <si>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</si>
  <si>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</si>
  <si>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</si>
  <si>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</si>
  <si>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</si>
  <si>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</si>
  <si>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</si>
  <si>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</si>
  <si>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</si>
  <si>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</si>
  <si>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</si>
  <si>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</si>
  <si>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</si>
  <si>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</si>
  <si>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</si>
  <si>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</si>
  <si>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</si>
  <si>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</si>
  <si>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</si>
  <si>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</si>
  <si>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</si>
  <si>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</si>
  <si>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</si>
  <si>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</si>
  <si>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</si>
  <si>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</si>
  <si>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</si>
  <si>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</si>
  <si>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AJ</t>
  </si>
  <si>
    <t>AK</t>
  </si>
  <si>
    <t>AI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</si>
  <si>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</si>
  <si>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</si>
  <si>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</si>
  <si>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</si>
  <si>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</si>
  <si>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</si>
  <si>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</si>
  <si>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</si>
  <si>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</si>
  <si>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</si>
  <si>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</si>
  <si>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</si>
  <si>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</si>
  <si>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</si>
  <si>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</si>
  <si>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</si>
  <si>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</si>
  <si>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</si>
  <si>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</si>
  <si>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</si>
  <si>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</si>
  <si>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</si>
  <si>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</si>
  <si>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</si>
  <si>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</si>
  <si>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</si>
  <si>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</si>
  <si>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</si>
  <si>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</si>
  <si>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</si>
  <si>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</si>
  <si>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</si>
  <si>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</si>
  <si>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</si>
  <si>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</si>
  <si>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</si>
  <si>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</si>
  <si>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</si>
  <si>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</si>
  <si>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</si>
  <si>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</si>
  <si>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</si>
  <si>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</si>
  <si>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</si>
  <si>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</si>
  <si>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</si>
  <si>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Index</t>
  </si>
  <si>
    <t>Full Name</t>
  </si>
  <si>
    <t>Palladium Spot Price</t>
  </si>
  <si>
    <t>Platinum Spot Price</t>
  </si>
  <si>
    <t>Rhodium Spot Price</t>
  </si>
  <si>
    <t>Exchange Rate Rubel to USD</t>
  </si>
  <si>
    <t>GDP Germany</t>
  </si>
  <si>
    <t>GDP EU</t>
  </si>
  <si>
    <t>GDP US</t>
  </si>
  <si>
    <t>GDP China</t>
  </si>
  <si>
    <t xml:space="preserve">WTI Crude Price </t>
  </si>
  <si>
    <t>Brent Crude Price</t>
  </si>
  <si>
    <t>Baltic Dry Index</t>
  </si>
  <si>
    <t>Exchange rate CNY to USD</t>
  </si>
  <si>
    <t>Crushing, OK, WTI Spot Price</t>
  </si>
  <si>
    <t>Global Price Index of All Commodities (PALLFNFINDEXQ) | FRED | St. Louis Fed (stlouisfed.org)</t>
  </si>
  <si>
    <t>South African Rand to U.S. Dollar Spot Exchange Rate (DEXSFUS) | FRED | St. Louis Fed (stlouisfed.org)</t>
  </si>
  <si>
    <t>Exchange Rate Rand to USD</t>
  </si>
  <si>
    <t>Global Nickel Price</t>
  </si>
  <si>
    <t>Producer Price Index: Jewelry, Gold, Platinum</t>
  </si>
  <si>
    <t>Producer Price Index: Iron Ore</t>
  </si>
  <si>
    <t>Consumer Leading Indicator: US</t>
  </si>
  <si>
    <t>Consumer Leading Indicator: China</t>
  </si>
  <si>
    <t>Consumer Leading Indicator: Euro</t>
  </si>
  <si>
    <t>https://fred.stlouisfed.org/series/CPILFESL</t>
  </si>
  <si>
    <t>https://fred.stlouisfed.org/series/SP500</t>
  </si>
  <si>
    <t>https://fred.stlouisfed.org/series/IPB50001N</t>
  </si>
  <si>
    <t>https://fred.stlouisfed.org/series/A31ATI</t>
  </si>
  <si>
    <t>https://fred.stlouisfed.org/series/A31ANO</t>
  </si>
  <si>
    <t>https://fred.stlouisfed.org/series/PIORECRUSDM</t>
  </si>
  <si>
    <t>https://fred.stlouisfed.org/series/GVZCLS</t>
  </si>
  <si>
    <t>https://fred.stlouisfed.org/series/VXSLVCLS</t>
  </si>
  <si>
    <t>https://fred.stlouisfed.org/series/PCU33613361</t>
  </si>
  <si>
    <t>https://fred.stlouisfed.org/series/TOTALSA</t>
  </si>
  <si>
    <t>CBOE Volatility Index: VIX</t>
  </si>
  <si>
    <t>https://fred.stlouisfed.org/searchresults/?st=VIX</t>
  </si>
  <si>
    <t>Producer Price Index: Primary Nonferrous Metals</t>
  </si>
  <si>
    <t>Source/ Reference</t>
  </si>
  <si>
    <t>BASF Metals internal data</t>
  </si>
  <si>
    <t>Global price of Coal, Australia (PCOALAUUSDM) | FRED | St. Louis Fed (stlouisfed.org)</t>
  </si>
  <si>
    <t>Global price of Coal, Australia</t>
  </si>
  <si>
    <t>U.S. Dollars to Euro Spot Exchange Rate (DEXUSEU) | FRED | St. Louis Fed (stlouisfed.org)</t>
  </si>
  <si>
    <t>Exchange Rate USD to Euro</t>
  </si>
  <si>
    <t>National Currency to US Dollar Exchange Rate: Average of Daily Rates for the Russian Federation (CCUSMA02RUM618N) | FRED | St. Louis Fed (stlouisfed.org)</t>
  </si>
  <si>
    <t>https://fred.stlouisfed.org/series/CLVMNACSCAB1GQDE</t>
  </si>
  <si>
    <t>https://fred.stlouisfed.org/series/CLVMNACSCAB1GQEU28</t>
  </si>
  <si>
    <t>https://fred.stlouisfed.org/series/GDP</t>
  </si>
  <si>
    <t>https://fred.stlouisfed.org/series/MKTGDPCNA646NWDB</t>
  </si>
  <si>
    <t>https://fred.stlouisfed.org/series/DCOILWTICO</t>
  </si>
  <si>
    <t>https://fred.stlouisfed.org/series/POILBREUSDM</t>
  </si>
  <si>
    <t>https://www.investing.com/indices/baltic-dry</t>
  </si>
  <si>
    <t>Henry Hub Natural Gas Spot Price (DHHNGSP) | FRED | St. Louis Fed (stlouisfed.org)</t>
  </si>
  <si>
    <t>Henry Hub Natural Gas Spot Pric</t>
  </si>
  <si>
    <t>https://fred.stlouisfed.org/series/USALOLITONOSTSAM</t>
  </si>
  <si>
    <t>https://fred.stlouisfed.org/series/CHNLOLITONOSTSAM</t>
  </si>
  <si>
    <t>https://fred.stlouisfed.org/series/EA19LOLITOAASTSAM</t>
  </si>
  <si>
    <t>U.S. Energy Information Administration (EIA) - Qb</t>
  </si>
  <si>
    <t>Global Iron Ore Price</t>
  </si>
  <si>
    <t>CBOE Gold ETF Volatility Index</t>
  </si>
  <si>
    <t>https://fred.stlouisfed.org/series/NIKKEI225</t>
  </si>
  <si>
    <t>https://fred.stlouisfed.org/series/ZAFCPIALLMINMEI</t>
  </si>
  <si>
    <t>https://fred.stlouisfed.org/series/NGDPRSAXDCZAQ</t>
  </si>
  <si>
    <t>Exchange Rate Yen to USD</t>
  </si>
  <si>
    <t>Producer Price Index: Motor Vehicle Manufacturing</t>
  </si>
  <si>
    <t>Consumer Price Index: All Items South Africa</t>
  </si>
  <si>
    <t>Total Unit Labor Cost: South Africa</t>
  </si>
  <si>
    <t>GDP South Africa</t>
  </si>
  <si>
    <t>Cobalt Price</t>
  </si>
  <si>
    <t>Business Tendency Surveys for Manufacturing: Confidence Indicators: Composite Indicators: OECD Indicator for the OECD and Non-member Economies (BSCICP03O9M665S) | FRED | St. Louis Fed (stlouisfed.org)</t>
  </si>
  <si>
    <t>Busines Confidence Index</t>
  </si>
  <si>
    <t>Consumer Leading Indicator</t>
  </si>
  <si>
    <t>Leading Indicators OECD: Leading indicators: CLI: Amplitude adjusted for OECD - Total (OECDLOLITOAASTSAM) | FRED | St. Louis Fed (stlouisfed.org)</t>
  </si>
  <si>
    <t>Producer Price Index: Industrial Chemicals</t>
  </si>
  <si>
    <t>Market Yield US 10-Year</t>
  </si>
  <si>
    <t>Market Yield US 5-Year</t>
  </si>
  <si>
    <t>Market Yield US 30-Year</t>
  </si>
  <si>
    <t>Market Yield on U.S. Treasury Securities at 5-Year Constant Maturity (GS5) | FRED | St. Louis Fed (stlouisfed.org)</t>
  </si>
  <si>
    <t>Market Yield on U.S. Treasury Securities at 30-Year Constant Maturity (GS30) | FRED | St. Louis Fed (stlouisfed.org)</t>
  </si>
  <si>
    <t>https://www.investing.com/indices/germany-30</t>
  </si>
  <si>
    <t>SMI Index (SSMI) - Investing.com</t>
  </si>
  <si>
    <t>NASDAQ Composite</t>
  </si>
  <si>
    <t>NASDAQ Composite Index (IXIC) - Investing.com</t>
  </si>
  <si>
    <t>FTSE 100</t>
  </si>
  <si>
    <t>https://www.investing.com/indices/uk-100</t>
  </si>
  <si>
    <t>Silver Price</t>
  </si>
  <si>
    <t>https://fred.stlouisfed.org/series/WPU10170502</t>
  </si>
  <si>
    <t>https://fred.stlouisfed.org/series/CIVPART</t>
  </si>
  <si>
    <t>Labor Force Participation Rate</t>
  </si>
  <si>
    <t>US Expected Change in Inflation Rates</t>
  </si>
  <si>
    <t>https://ycharts.com/indicators/us_expected_changes_in_inflation_rates_next_five_years#:~:text=US%20Expected%20Change%20in%20Inflation%20Rates%3A%20Next%205,lower%20than%20the%20long%20term%20average%20of%203.22%25.</t>
  </si>
  <si>
    <t>Federal Funds Effective Rate</t>
  </si>
  <si>
    <t>Federal Funds Effective Rate (FEDFUNDS) | FRED | St. Louis Fed (stlouisfed.org)</t>
  </si>
  <si>
    <t>Vehicle Miles Traveled</t>
  </si>
  <si>
    <t>Vehicle Miles Traveled (VMTD11) | FRED | St. Louis Fed (stlouisfed.org)</t>
  </si>
  <si>
    <t>New Car Dealers</t>
  </si>
  <si>
    <t>https://fred.stlouisfed.org/series/MRTSSM44111USN</t>
  </si>
  <si>
    <t>Platinum Total Demand</t>
  </si>
  <si>
    <t>Palladium Total Demand</t>
  </si>
  <si>
    <t>Rhodium Total Demand</t>
  </si>
  <si>
    <t>String Length</t>
  </si>
  <si>
    <t>Nikkei Stock Average, Nikkei 225</t>
  </si>
  <si>
    <t>Gold Price</t>
  </si>
  <si>
    <t>Auto</t>
  </si>
  <si>
    <t>Mine</t>
  </si>
  <si>
    <t>Recycling</t>
  </si>
  <si>
    <t>Platinum Total Supply</t>
  </si>
  <si>
    <t>Palladium Total Supply</t>
  </si>
  <si>
    <t>Platinum_total_supply</t>
  </si>
  <si>
    <t>Palladium_total_supply</t>
  </si>
  <si>
    <t>Rhodium_total_supply</t>
  </si>
  <si>
    <t>Platinum_market_balance</t>
  </si>
  <si>
    <t>Platinum_percent_of_demand</t>
  </si>
  <si>
    <t>Platinum_cummulative_market_balance</t>
  </si>
  <si>
    <t>Platinum_cummulative_percentage_of_demand</t>
  </si>
  <si>
    <t>Palladium_market_balance</t>
  </si>
  <si>
    <t>Palladium_percent_of_demand</t>
  </si>
  <si>
    <t>Palladium_cummulative_market_balance</t>
  </si>
  <si>
    <t>Palladium_cummulative_percentage_of_demand</t>
  </si>
  <si>
    <t>Rhodium_market_balance</t>
  </si>
  <si>
    <t>Rhodium_percent_of_demand</t>
  </si>
  <si>
    <t>Rhodium_cummulative_market_balance</t>
  </si>
  <si>
    <t>Rhodium_cummulative_percentage_of_demand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</si>
  <si>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</si>
  <si>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</si>
  <si>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</si>
  <si>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</si>
  <si>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</si>
  <si>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</si>
  <si>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</si>
  <si>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</si>
  <si>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</si>
  <si>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</si>
  <si>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</si>
  <si>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</si>
  <si>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</si>
  <si>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</si>
  <si>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</si>
  <si>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Platinum Market Balance</t>
  </si>
  <si>
    <t>Platinum Percent Of Demand</t>
  </si>
  <si>
    <t>Platinum Cummulative Market Balance</t>
  </si>
  <si>
    <t>Platinum Cummulative Percentage Of Demand</t>
  </si>
  <si>
    <t>Palladium Market Balance</t>
  </si>
  <si>
    <t>Palladium Percent Of Demand</t>
  </si>
  <si>
    <t>Palladium Cummulative Market Balance</t>
  </si>
  <si>
    <t>Palladium Cummulative Percentage Of Demand</t>
  </si>
  <si>
    <t>Rhodium Market Balance</t>
  </si>
  <si>
    <t>Rhodium Percent Of Demand</t>
  </si>
  <si>
    <t>Rhodium Cummulative Market Balance</t>
  </si>
  <si>
    <t>Rhodium Cummulative Percentage Of Demand</t>
  </si>
  <si>
    <t>Complete inital data collection</t>
  </si>
  <si>
    <t>Add Market Balance</t>
  </si>
  <si>
    <t>CFTC_NYMEX_Platinum_Non_consumer_Long</t>
  </si>
  <si>
    <t>CFTC_NYMEX_Platinum_Non_consumer_Short</t>
  </si>
  <si>
    <t>CFTC_NYMEX_Palladium_Non_consumer_Long</t>
  </si>
  <si>
    <t>CFTC_NYMEX_Palladium_Non_consumer_Short</t>
  </si>
  <si>
    <t>Standard_Bank_SA_PT_ETF_Holdings</t>
  </si>
  <si>
    <t>ABSA_PD_ETF_Holdings_PX_MID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</si>
  <si>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</si>
  <si>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</si>
  <si>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</si>
  <si>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</si>
  <si>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</si>
  <si>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</si>
  <si>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</si>
  <si>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</si>
  <si>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</si>
  <si>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</si>
  <si>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</si>
  <si>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</si>
  <si>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</si>
  <si>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</si>
  <si>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CFTC NYMEX Platinum Non consumer Long</t>
  </si>
  <si>
    <t>Platinum open interest</t>
  </si>
  <si>
    <t>Palladium open interest</t>
  </si>
  <si>
    <t>Included CFTCs, Interest and Futures</t>
  </si>
  <si>
    <t>Price comparisons</t>
  </si>
  <si>
    <t xml:space="preserve">Global_PT_ETF_Holdings_PX_LAST    </t>
  </si>
  <si>
    <t>ABSA_PT_ETF_Holdings</t>
  </si>
  <si>
    <t>Global_PD_ETF_Holdings_PX_LAST</t>
  </si>
  <si>
    <t>Standard_Bank_SA_PD_ETF_Holdings</t>
  </si>
  <si>
    <t xml:space="preserve">DB_RH_ETF_London_xfrd_gr_equity  </t>
  </si>
  <si>
    <t xml:space="preserve">DB_RH_ETF_London_xrh0_In_equity  </t>
  </si>
  <si>
    <t>Standard_Bank_SA_RH_ETF_London_etfrho_sj_equity</t>
  </si>
  <si>
    <t>Total_Platinum_ETF_Holdings</t>
  </si>
  <si>
    <t>Total_Palladium_ETF_Holdings</t>
  </si>
  <si>
    <t>Total_Rhodium_ETF_Holdings</t>
  </si>
  <si>
    <t>DI</t>
  </si>
  <si>
    <t>DJ</t>
  </si>
  <si>
    <t>DK</t>
  </si>
  <si>
    <t>DL</t>
  </si>
  <si>
    <t>Global PT ETF Holdings PX Last</t>
  </si>
  <si>
    <t>DB RH ETF London xrh0 In Equity</t>
  </si>
  <si>
    <t>Standard Bank SA RH ETF London etfrho sj Equity</t>
  </si>
  <si>
    <t>Total Platinum ETF Holdings</t>
  </si>
  <si>
    <t>Total Palladium ETF Holdings</t>
  </si>
  <si>
    <t>Total Rhodium ETF Holdings</t>
  </si>
  <si>
    <t>Standard Bank SA PT ETF Holdings</t>
  </si>
  <si>
    <t>ABSA PT ETF Holdings</t>
  </si>
  <si>
    <t>Global PD ETF Holdings PX Last</t>
  </si>
  <si>
    <t>Standard Bank SA PD ETF Holdings</t>
  </si>
  <si>
    <t>ABSA PD ETF Holdings PX Mid</t>
  </si>
  <si>
    <t>DB RH ETF London xfrd gr Equity</t>
  </si>
  <si>
    <t>Import Price Index: Platinum Type</t>
  </si>
  <si>
    <t>Manufacturers New Orders: Iron &amp; Steel</t>
  </si>
  <si>
    <t>Manufacturers Total Inventories: Iron &amp; Steel</t>
  </si>
  <si>
    <t>Consumper Price Index: All Items</t>
  </si>
  <si>
    <t>Industrial Production: Copper, Nickel Mining</t>
  </si>
  <si>
    <t>Producer Price Index: Steel</t>
  </si>
  <si>
    <t>CFTC NYMEX Platinum Non consumer Short</t>
  </si>
  <si>
    <t>CFTC NYMEX Palladium Non consumer Long</t>
  </si>
  <si>
    <t>CFTC NYMEX Palladium Non consumer Short</t>
  </si>
  <si>
    <t>us_car_production</t>
  </si>
  <si>
    <t>us_car_production_change</t>
  </si>
  <si>
    <t xml:space="preserve">china_car_production </t>
  </si>
  <si>
    <t>china_car_production_change</t>
  </si>
  <si>
    <t>germany_car_production</t>
  </si>
  <si>
    <t>germany_car_production_change</t>
  </si>
  <si>
    <t>japan_car_production</t>
  </si>
  <si>
    <t>japan_car_production_change</t>
  </si>
  <si>
    <t>car_production_major_markets</t>
  </si>
  <si>
    <t>total_car_production_idx</t>
  </si>
  <si>
    <t>north_america_car_production_idx</t>
  </si>
  <si>
    <t>eu_car_production_idx</t>
  </si>
  <si>
    <t>china_car_production_idx</t>
  </si>
  <si>
    <t>japan_car_production_idx</t>
  </si>
  <si>
    <t>Added RSI and car production values.</t>
  </si>
  <si>
    <t>Completed</t>
  </si>
  <si>
    <t>Will not be added for modelling.</t>
  </si>
  <si>
    <t>Platinum_RSI_3_day</t>
  </si>
  <si>
    <t>Platinum_RSI_9_day</t>
  </si>
  <si>
    <t>Platinum_RSI_14_day</t>
  </si>
  <si>
    <t>Palladium_RSI_3_day</t>
  </si>
  <si>
    <t>Palladium_RSI_9_day</t>
  </si>
  <si>
    <t>Palladium_RSI_14_day</t>
  </si>
  <si>
    <t>Palladium_RSI_30_day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</si>
  <si>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</si>
  <si>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</si>
  <si>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</si>
  <si>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</si>
  <si>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</si>
  <si>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</si>
  <si>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</si>
  <si>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</si>
  <si>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</si>
  <si>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</si>
  <si>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</si>
  <si>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</si>
  <si>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</si>
  <si>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</si>
  <si>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</si>
  <si>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</si>
  <si>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</si>
  <si>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</si>
  <si>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</si>
  <si>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Platinum RSI 3 Day</t>
  </si>
  <si>
    <t>Platinum RSI 9 Day</t>
  </si>
  <si>
    <t>Platinum RSI 14 Day</t>
  </si>
  <si>
    <t>Palladium RSI 3 Day</t>
  </si>
  <si>
    <t>Palladium RSI 9 Day</t>
  </si>
  <si>
    <t>Palladium RSI 14 Day</t>
  </si>
  <si>
    <t>Palladium RSI 30 Day</t>
  </si>
  <si>
    <t>Total Car Production Index</t>
  </si>
  <si>
    <t>China Car Production Index</t>
  </si>
  <si>
    <t>Japan Car Production Index</t>
  </si>
  <si>
    <t>North America Car Production Index</t>
  </si>
  <si>
    <t>EU Car Production Index</t>
  </si>
  <si>
    <t>US Car Production</t>
  </si>
  <si>
    <t>US Car Production Change</t>
  </si>
  <si>
    <t>China Car Production</t>
  </si>
  <si>
    <t>China Car Production Change</t>
  </si>
  <si>
    <t>Germany Car Production</t>
  </si>
  <si>
    <t>Germany Car Production Change</t>
  </si>
  <si>
    <t>Japan Car Production</t>
  </si>
  <si>
    <t>Japan Car Production Change</t>
  </si>
  <si>
    <t>Car Production Major Markets</t>
  </si>
  <si>
    <t>Adjustment based on BASF Feedback</t>
  </si>
  <si>
    <t>Corrected error with RSI data for Platinum</t>
  </si>
  <si>
    <t>Wrong column was copied.</t>
  </si>
  <si>
    <t>Platinum_RSI_30_day</t>
  </si>
  <si>
    <t>EF</t>
  </si>
  <si>
    <t>Platinum RSI 30 Day</t>
  </si>
  <si>
    <t>Real Gross Domestic Product for Germany (CLVMNACSCAB1GQDE) | FRED | St. Louis Fed (stlouisfed.org)</t>
  </si>
  <si>
    <t>Real Gross Domestic Product (GDPC1) | FRED | St. Louis Fed (stlouisfed.org)</t>
  </si>
  <si>
    <t>EIA</t>
  </si>
  <si>
    <t>Baltic Dry Index Index (BADI) - Investing.com</t>
  </si>
  <si>
    <t>Henry Hub Natural Gas Spot Price (MHHNGSP) | FRED | St. Louis Fed (stlouisfed.org)</t>
  </si>
  <si>
    <t>GDP_EU27_EUR</t>
  </si>
  <si>
    <t>CBOE Volatility Index Historical Rates (VIX) - Investing.com</t>
  </si>
  <si>
    <t>Leading Indicators OECD: Leading indicators: CLI: Normalised for the Euro Area (EA19LOLITONOSTSAM) | FRED | St. Louis Fed (stlouisfed.org)</t>
  </si>
  <si>
    <t>Leading Indicators OECD: Leading indicators: CLI: Normalised for China (CHNLOLITONOSTSAM) | FRED | St. Louis Fed (stlouisfed.org)</t>
  </si>
  <si>
    <t>Leading Indicators OECD: Leading indicators: CLI: Normalised for the United States (USALOLITONOSTSAM) | FRED | St. Louis Fed (stlouisfed.org)</t>
  </si>
  <si>
    <t>Consumer Price Index for All Urban Consumers: All Items in U.S. City Average (CPIAUCSL) | FRED | St. Louis Fed (stlouisfed.org)</t>
  </si>
  <si>
    <t>Crude Oil Prices: West Texas Intermediate (WTI) - Cushing, Oklahoma (MCOILWTICO) | FRED | St. Louis Fed (stlouisfed.org)</t>
  </si>
  <si>
    <t>LME</t>
  </si>
  <si>
    <t>South African Rand to U.S. Dollar Spot Exchange Rate (EXSFUS) | FRED | St. Louis Fed (stlouisfed.org)</t>
  </si>
  <si>
    <t>Iron ore fines 62% Fe CFR Futures Historical Prices - Investing.com</t>
  </si>
  <si>
    <t>BSCICP03OECDE</t>
  </si>
  <si>
    <t>LOLITOAAUSA</t>
  </si>
  <si>
    <t>DAX Historical Rates (GDAXI) - Investing.com</t>
  </si>
  <si>
    <t>SMI Historical Rates (SSMI) - Investing.com</t>
  </si>
  <si>
    <t>NASDAQ Composite Historical Rates (IXIC) - Investing.com</t>
  </si>
  <si>
    <t>FTSE 100 Historical Rates (FTSE) - Investing.com</t>
  </si>
  <si>
    <t>LME, LBMA Gold</t>
  </si>
  <si>
    <t>gold_M_USD_PM</t>
  </si>
  <si>
    <t>LME, LBMA Silver</t>
  </si>
  <si>
    <t>Producer Price Index by Commodity: Metals and Metal Products: Steel Wire, Stainless Steel (WPU10170502) | FRED | St. Louis Fed (stlouisfed.org)</t>
  </si>
  <si>
    <t>Inflation, consumer prices for the United States (FPCPITOTLZGUSA) | FRED | St. Louis Fed (stlouisfed.org)</t>
  </si>
  <si>
    <t>Retail Sales: New Car Dealers (MRTSSM44111USN) | FRED | St. Louis Fed (stlouisfed.org)</t>
  </si>
  <si>
    <t>Forecasty.AI LME Nickel Price</t>
  </si>
  <si>
    <t>Forecasty.AI Investing Nickel Futures</t>
  </si>
  <si>
    <t>Forecasty.AI LME Cobalt Price</t>
  </si>
  <si>
    <t>Forecasty.AI LME, LBMA Gold Price</t>
  </si>
  <si>
    <t>Forecasty.AI LME, LBMA Silver Price</t>
  </si>
  <si>
    <t>Market Yield on U.S. Treasury Securities at 10-Year Constant Maturity (GS10) | FRED | St. Louis Fed (stlouisfed.org)</t>
  </si>
  <si>
    <t>Chinese Yuan Renminbi to U.S. Dollar Spot Exchange Rate (DEXCHUS) | FRED | St. Louis Fed (stlouisfed.org)</t>
  </si>
  <si>
    <t>Update data series all to 01/01/2022</t>
  </si>
  <si>
    <t>Some data is missing on South Africa since has not been updated for the last 2 quarter.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</si>
</sst>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 * #,##0.00_ ;_ * \-#,##0.00_ ;_ * &quot;-&quot;??_ ;_ @_ "/>
    <numFmt numFmtId="166" formatCode="0.0"/>
    <numFmt numFmtId="167" formatCode="0.0000"/>
  </numFmts>
  <fonts count="3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  <font>
      <sz val="8"/>
      <color theme="0"/>
      <name val="Arial"/>
      <family val="2"/>
    </font>
    <font>
      <sz val="8"/>
      <color theme="1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8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8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8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8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8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164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>
      <alignment vertical="center"/>
    </xf>
    <xf numFmtId="165" fontId="26" fillId="0" borderId="0" applyFont="0" applyFill="0" applyBorder="0" applyAlignment="0" applyProtection="0">
      <alignment vertical="center"/>
    </xf>
    <xf numFmtId="0" fontId="27" fillId="0" borderId="0"/>
    <xf numFmtId="9" fontId="26" fillId="0" borderId="0" applyFont="0" applyFill="0" applyBorder="0" applyAlignment="0" applyProtection="0"/>
    <xf numFmtId="164" fontId="28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9">
    <xf numFmtId="0" fontId="0" fillId="0" borderId="0" xfId="0"/>
    <xf numFmtId="0" fontId="19" fillId="0" borderId="0" xfId="2" applyFont="1"/>
    <xf numFmtId="14" fontId="19" fillId="0" borderId="0" xfId="2" applyNumberFormat="1" applyFont="1"/>
    <xf numFmtId="4" fontId="0" fillId="0" borderId="0" xfId="0" applyNumberFormat="1"/>
    <xf numFmtId="0" fontId="20" fillId="0" borderId="0" xfId="0" applyFont="1"/>
    <xf numFmtId="0" fontId="3" fillId="0" borderId="0" xfId="2"/>
    <xf numFmtId="14" fontId="3" fillId="0" borderId="0" xfId="2" applyNumberFormat="1"/>
    <xf numFmtId="0" fontId="3" fillId="0" borderId="0" xfId="2"/>
    <xf numFmtId="14" fontId="3" fillId="0" borderId="0" xfId="2" applyNumberFormat="1"/>
    <xf numFmtId="0" fontId="3" fillId="0" borderId="0" xfId="2"/>
    <xf numFmtId="0" fontId="3" fillId="0" borderId="0" xfId="2"/>
    <xf numFmtId="0" fontId="3" fillId="0" borderId="0" xfId="2"/>
    <xf numFmtId="14" fontId="3" fillId="0" borderId="0" xfId="2" applyNumberFormat="1"/>
    <xf numFmtId="0" fontId="3" fillId="0" borderId="0" xfId="2"/>
    <xf numFmtId="14" fontId="3" fillId="0" borderId="0" xfId="2" applyNumberFormat="1"/>
    <xf numFmtId="0" fontId="24" fillId="0" borderId="0" xfId="0" applyFont="1"/>
    <xf numFmtId="0" fontId="24" fillId="0" borderId="0" xfId="0" applyFont="1" applyAlignment="1">
      <alignment vertical="center"/>
    </xf>
    <xf numFmtId="14" fontId="0" fillId="0" borderId="0" xfId="0" applyNumberFormat="1"/>
    <xf numFmtId="0" fontId="25" fillId="0" borderId="0" xfId="44"/>
    <xf numFmtId="0" fontId="3" fillId="0" borderId="0" xfId="2"/>
    <xf numFmtId="14" fontId="3" fillId="0" borderId="0" xfId="2" applyNumberFormat="1"/>
    <xf numFmtId="0" fontId="0" fillId="0" borderId="0" xfId="0" applyAlignment="1">
      <alignment horizontal="right"/>
    </xf>
    <xf numFmtId="0" fontId="21" fillId="33" borderId="10" xfId="2" applyFont="1" applyFill="1" applyBorder="1" applyAlignment="1">
      <alignment horizontal="center" vertical="center" wrapText="1"/>
    </xf>
    <xf numFmtId="164" fontId="21" fillId="33" borderId="10" xfId="43" applyFont="1" applyFill="1" applyBorder="1" applyAlignment="1">
      <alignment horizontal="center" vertical="center" wrapText="1"/>
    </xf>
    <xf numFmtId="0" fontId="22" fillId="0" borderId="0" xfId="0" applyFont="1" applyBorder="1" applyAlignment="1">
      <alignment horizontal="center" vertical="center"/>
    </xf>
    <xf numFmtId="164" fontId="22" fillId="0" borderId="0" xfId="43" applyFont="1" applyBorder="1" applyAlignment="1">
      <alignment horizontal="right"/>
    </xf>
    <xf numFmtId="14" fontId="22" fillId="0" borderId="0" xfId="2" applyNumberFormat="1" applyFont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21" fillId="33" borderId="10" xfId="43" applyNumberFormat="1" applyFont="1" applyFill="1" applyBorder="1" applyAlignment="1">
      <alignment horizontal="center" vertical="center" wrapText="1"/>
    </xf>
    <xf numFmtId="0" fontId="22" fillId="0" borderId="0" xfId="43" applyNumberFormat="1" applyFont="1" applyBorder="1" applyAlignment="1">
      <alignment horizontal="right"/>
    </xf>
    <xf numFmtId="2" fontId="22" fillId="0" borderId="0" xfId="0" applyNumberFormat="1" applyFont="1" applyBorder="1" applyAlignment="1">
      <alignment horizontal="right"/>
    </xf>
    <xf numFmtId="2" fontId="22" fillId="0" borderId="0" xfId="43" applyNumberFormat="1" applyFont="1" applyBorder="1" applyAlignment="1">
      <alignment horizontal="right"/>
    </xf>
    <xf numFmtId="0" fontId="3" fillId="0" borderId="0" xfId="2"/>
    <xf numFmtId="14" fontId="3" fillId="0" borderId="0" xfId="2" applyNumberFormat="1"/>
    <xf numFmtId="0" fontId="0" fillId="35" borderId="0" xfId="0" applyFill="1"/>
    <xf numFmtId="0" fontId="0" fillId="0" borderId="0" xfId="0" applyFont="1"/>
    <xf numFmtId="0" fontId="0" fillId="0" borderId="0" xfId="0" applyFill="1"/>
    <xf numFmtId="166" fontId="0" fillId="0" borderId="0" xfId="0" applyNumberFormat="1" applyFill="1"/>
    <xf numFmtId="2" fontId="0" fillId="0" borderId="0" xfId="0" applyNumberFormat="1" applyFill="1"/>
    <xf numFmtId="0" fontId="3" fillId="0" borderId="0" xfId="2" applyFill="1"/>
    <xf numFmtId="164" fontId="21" fillId="36" borderId="10" xfId="43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9" fontId="0" fillId="0" borderId="0" xfId="50" applyFont="1"/>
    <xf numFmtId="0" fontId="24" fillId="0" borderId="11" xfId="0" applyFont="1" applyBorder="1" applyAlignment="1">
      <alignment vertical="center"/>
    </xf>
    <xf numFmtId="0" fontId="24" fillId="0" borderId="11" xfId="0" applyFont="1" applyBorder="1" applyAlignment="1">
      <alignment vertical="center" wrapText="1"/>
    </xf>
    <xf numFmtId="0" fontId="23" fillId="34" borderId="11" xfId="0" applyFont="1" applyFill="1" applyBorder="1" applyAlignment="1">
      <alignment vertical="center"/>
    </xf>
    <xf numFmtId="0" fontId="24" fillId="0" borderId="11" xfId="0" applyFont="1" applyBorder="1" applyAlignment="1">
      <alignment horizontal="left" vertical="center"/>
    </xf>
    <xf numFmtId="0" fontId="28" fillId="0" borderId="0" xfId="44" applyFont="1"/>
    <xf numFmtId="0" fontId="19" fillId="0" borderId="0" xfId="2" applyFont="1" applyFill="1"/>
    <xf numFmtId="167" fontId="3" fillId="0" borderId="0" xfId="2" applyNumberFormat="1"/>
    <xf numFmtId="2" fontId="0" fillId="0" borderId="0" xfId="0" applyNumberFormat="1"/>
    <xf numFmtId="0" fontId="3" fillId="0" borderId="0" xfId="2"/>
    <xf numFmtId="14" fontId="3" fillId="0" borderId="0" xfId="2" applyNumberFormat="1"/>
    <xf numFmtId="0" fontId="3" fillId="0" borderId="0" xfId="2"/>
    <xf numFmtId="14" fontId="3" fillId="0" borderId="0" xfId="2" applyNumberFormat="1"/>
    <xf numFmtId="14" fontId="3" fillId="0" borderId="0" xfId="2" applyNumberFormat="1"/>
    <xf numFmtId="0" fontId="3" fillId="0" borderId="0" xfId="2"/>
    <xf numFmtId="14" fontId="3" fillId="0" borderId="0" xfId="2" applyNumberFormat="1"/>
    <xf numFmtId="0" fontId="3" fillId="0" borderId="0" xfId="2"/>
    <xf numFmtId="14" fontId="3" fillId="0" borderId="0" xfId="2" applyNumberFormat="1"/>
    <xf numFmtId="0" fontId="3" fillId="0" borderId="0" xfId="2"/>
    <xf numFmtId="14" fontId="3" fillId="0" borderId="0" xfId="2" applyNumberFormat="1"/>
    <xf numFmtId="0" fontId="3" fillId="0" borderId="0" xfId="2"/>
    <xf numFmtId="14" fontId="3" fillId="0" borderId="0" xfId="2" applyNumberFormat="1"/>
    <xf numFmtId="0" fontId="3" fillId="0" borderId="0" xfId="2"/>
    <xf numFmtId="0" fontId="3" fillId="0" borderId="0" xfId="2"/>
    <xf numFmtId="0" fontId="3" fillId="0" borderId="0" xfId="2"/>
    <xf numFmtId="0" fontId="3" fillId="0" borderId="0" xfId="2"/>
    <xf numFmtId="14" fontId="3" fillId="0" borderId="0" xfId="2" applyNumberFormat="1"/>
  </cellXfs>
  <cellStyles count="51">
    <cellStyle name="20% - Accent1 2" xfId="20" xr:uid="{92D042CA-BDDC-4B99-A931-709BCAFC0FEB}"/>
    <cellStyle name="20% - Accent2 2" xfId="24" xr:uid="{850C71F7-E9C8-465B-9E69-A91BE7FE1C85}"/>
    <cellStyle name="20% - Accent3 2" xfId="28" xr:uid="{C87EDF00-E75F-4D57-BD3C-6CC4A4D3231D}"/>
    <cellStyle name="20% - Accent4 2" xfId="32" xr:uid="{DFC65A0E-8BCF-40BE-85C1-B5654871DB74}"/>
    <cellStyle name="20% - Accent5 2" xfId="36" xr:uid="{06202084-AF62-4D20-A4C9-9892247711D4}"/>
    <cellStyle name="20% - Accent6 2" xfId="40" xr:uid="{8DF8C17A-934D-44B1-9109-7B57B63BDD2E}"/>
    <cellStyle name="40% - Accent1 2" xfId="21" xr:uid="{6113F81C-9F29-4BB1-BC78-51EB663920B1}"/>
    <cellStyle name="40% - Accent2 2" xfId="25" xr:uid="{1B220CFB-4750-4368-8506-7AA18B35626F}"/>
    <cellStyle name="40% - Accent3 2" xfId="29" xr:uid="{E710AD2E-E7A7-4C3F-A586-4D0D6FA17E66}"/>
    <cellStyle name="40% - Accent4 2" xfId="33" xr:uid="{573526D8-B790-4C92-A03A-E63D6647F10D}"/>
    <cellStyle name="40% - Accent5 2" xfId="37" xr:uid="{0D7605FD-7F22-40DF-A68F-8678FD93AD56}"/>
    <cellStyle name="40% - Accent6 2" xfId="41" xr:uid="{673947E7-DA93-42EE-93E2-B18526136C67}"/>
    <cellStyle name="60% - Accent1 2" xfId="22" xr:uid="{26921EB5-F4C1-4D09-805A-AF3EADB513F6}"/>
    <cellStyle name="60% - Accent2 2" xfId="26" xr:uid="{7D0FA5C6-26D9-4E63-9CB0-1EF39E5F3E0B}"/>
    <cellStyle name="60% - Accent3 2" xfId="30" xr:uid="{79358490-1C6C-49F6-826D-0A55C56B8C01}"/>
    <cellStyle name="60% - Accent4 2" xfId="34" xr:uid="{41E77AB3-CC5C-4A73-BE7A-8A794E5A1749}"/>
    <cellStyle name="60% - Accent5 2" xfId="38" xr:uid="{66469502-54BF-47F7-8719-A0130EC69886}"/>
    <cellStyle name="60% - Accent6 2" xfId="42" xr:uid="{B679A668-45BE-42FF-BF69-5FC25C8D7E21}"/>
    <cellStyle name="Accent1 2" xfId="19" xr:uid="{9FC6AC27-3C7B-4B56-8CCD-B6F2708CDC98}"/>
    <cellStyle name="Accent2 2" xfId="23" xr:uid="{02082CCE-2DD0-41ED-83D2-A75EFA7F10AD}"/>
    <cellStyle name="Accent3 2" xfId="27" xr:uid="{E2F9F5E6-697B-494E-9830-85E484580BEB}"/>
    <cellStyle name="Accent4 2" xfId="31" xr:uid="{DBA2E8B0-19F1-4765-99EA-47303866BDC3}"/>
    <cellStyle name="Accent5 2" xfId="35" xr:uid="{C119CA04-2BFD-443B-9E21-7DC782AB1625}"/>
    <cellStyle name="Accent6 2" xfId="39" xr:uid="{47D65DD1-61FF-48B7-B0D8-6EE56EB3E32C}"/>
    <cellStyle name="Bad 2" xfId="8" xr:uid="{3CFB1973-2D9B-4CA2-9388-C14DE35C6B31}"/>
    <cellStyle name="Calculation 2" xfId="12" xr:uid="{A6ECAA73-202F-44AA-A2D2-09FE6293E6B7}"/>
    <cellStyle name="Check Cell 2" xfId="14" xr:uid="{8CEE2791-6441-4082-A62D-44761BC175EF}"/>
    <cellStyle name="Comma" xfId="43" builtinId="3"/>
    <cellStyle name="Comma 2" xfId="46" xr:uid="{290D04F2-4744-4260-8955-9C60CC3FD913}"/>
    <cellStyle name="Comma 2 2" xfId="49" xr:uid="{5DC06CA3-5F24-4051-8F2D-4647281E0BAB}"/>
    <cellStyle name="Explanatory Text 2" xfId="17" xr:uid="{8F3B0826-2521-417A-BC53-DF1EDF4B26C5}"/>
    <cellStyle name="Good 2" xfId="7" xr:uid="{149C0EF8-F8FF-449F-8A69-D74D56D35825}"/>
    <cellStyle name="Heading 1 2" xfId="3" xr:uid="{22751F5B-0693-4FD2-B7C6-0D2D2FD58AE5}"/>
    <cellStyle name="Heading 2 2" xfId="4" xr:uid="{75D2121B-51EC-42B0-B441-61442C2251E3}"/>
    <cellStyle name="Heading 3 2" xfId="5" xr:uid="{FEFAE955-5373-4258-B6AD-995FF1535883}"/>
    <cellStyle name="Heading 4 2" xfId="6" xr:uid="{01CFDD37-6F0E-4A0B-AD2D-6321DAA57DB9}"/>
    <cellStyle name="Hyperlink" xfId="44" builtinId="8"/>
    <cellStyle name="Input 2" xfId="10" xr:uid="{F7AD590A-F875-4E10-BADB-4C07401A7601}"/>
    <cellStyle name="Linked Cell 2" xfId="13" xr:uid="{217E95A6-C1E1-4A07-805E-469F49ED8389}"/>
    <cellStyle name="Neutral 2" xfId="9" xr:uid="{3B5524E4-C093-4D6B-8FF4-76C07C935DAB}"/>
    <cellStyle name="Normal" xfId="0" builtinId="0"/>
    <cellStyle name="Normal 2" xfId="2" xr:uid="{7C637844-B130-4CDD-A8FA-5630855CBA04}"/>
    <cellStyle name="Normal 3" xfId="45" xr:uid="{BAE01717-B23D-4BD0-9C5C-6AF5FD8E49A8}"/>
    <cellStyle name="Note 2" xfId="16" xr:uid="{03DDE6E1-3BA7-4F8D-BA01-7159CD333549}"/>
    <cellStyle name="Output 2" xfId="11" xr:uid="{BAF25254-8B50-446A-BC04-55ADD0EE106A}"/>
    <cellStyle name="Percent" xfId="50" builtinId="5"/>
    <cellStyle name="Percent 2" xfId="48" xr:uid="{FD11A9A5-2437-47D6-9B21-D82070B199C6}"/>
    <cellStyle name="Title" xfId="1" builtinId="15" customBuiltin="1"/>
    <cellStyle name="Total 2" xfId="18" xr:uid="{74487035-BCD9-4B3C-B871-EE7BFE7894B9}"/>
    <cellStyle name="Warning Text 2" xfId="15" xr:uid="{47B05A81-BDF7-4AB2-8B71-1FECBA4AFD3F}"/>
    <cellStyle name="常规 2 11 10" xfId="47" xr:uid="{7FF8869D-5890-4F1A-88F6-BA721302FECB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70AD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theme" Target="theme/theme1.xml"/><Relationship Id="rId95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9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'GDP CNY'!$G$1</c:f>
              <c:strCache>
                <c:ptCount val="1"/>
                <c:pt idx="0">
                  <c:v>Convert(USD Milllon)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'GDP CNY'!$D$2:$D$95</c:f>
              <c:numCache>
                <c:formatCode>m/d/yyyy</c:formatCode>
                <c:ptCount val="94"/>
                <c:pt idx="0">
                  <c:v>35796</c:v>
                </c:pt>
                <c:pt idx="1">
                  <c:v>35886</c:v>
                </c:pt>
                <c:pt idx="2">
                  <c:v>35977</c:v>
                </c:pt>
                <c:pt idx="3">
                  <c:v>36069</c:v>
                </c:pt>
                <c:pt idx="4">
                  <c:v>36161</c:v>
                </c:pt>
                <c:pt idx="5">
                  <c:v>36251</c:v>
                </c:pt>
                <c:pt idx="6">
                  <c:v>36342</c:v>
                </c:pt>
                <c:pt idx="7">
                  <c:v>36434</c:v>
                </c:pt>
                <c:pt idx="8">
                  <c:v>36526</c:v>
                </c:pt>
                <c:pt idx="9">
                  <c:v>36617</c:v>
                </c:pt>
                <c:pt idx="10">
                  <c:v>36708</c:v>
                </c:pt>
                <c:pt idx="11">
                  <c:v>36800</c:v>
                </c:pt>
                <c:pt idx="12">
                  <c:v>36892</c:v>
                </c:pt>
                <c:pt idx="13">
                  <c:v>36982</c:v>
                </c:pt>
                <c:pt idx="14">
                  <c:v>37073</c:v>
                </c:pt>
                <c:pt idx="15">
                  <c:v>37165</c:v>
                </c:pt>
                <c:pt idx="16">
                  <c:v>37257</c:v>
                </c:pt>
                <c:pt idx="17">
                  <c:v>37347</c:v>
                </c:pt>
                <c:pt idx="18">
                  <c:v>37438</c:v>
                </c:pt>
                <c:pt idx="19">
                  <c:v>37530</c:v>
                </c:pt>
                <c:pt idx="20">
                  <c:v>37622</c:v>
                </c:pt>
                <c:pt idx="21">
                  <c:v>37712</c:v>
                </c:pt>
                <c:pt idx="22">
                  <c:v>37803</c:v>
                </c:pt>
                <c:pt idx="23">
                  <c:v>37895</c:v>
                </c:pt>
                <c:pt idx="24">
                  <c:v>37987</c:v>
                </c:pt>
                <c:pt idx="25">
                  <c:v>38078</c:v>
                </c:pt>
                <c:pt idx="26">
                  <c:v>38169</c:v>
                </c:pt>
                <c:pt idx="27">
                  <c:v>38261</c:v>
                </c:pt>
                <c:pt idx="28">
                  <c:v>38353</c:v>
                </c:pt>
                <c:pt idx="29">
                  <c:v>38443</c:v>
                </c:pt>
                <c:pt idx="30">
                  <c:v>38534</c:v>
                </c:pt>
                <c:pt idx="31">
                  <c:v>38626</c:v>
                </c:pt>
                <c:pt idx="32">
                  <c:v>38718</c:v>
                </c:pt>
                <c:pt idx="33">
                  <c:v>38808</c:v>
                </c:pt>
                <c:pt idx="34">
                  <c:v>38899</c:v>
                </c:pt>
                <c:pt idx="35">
                  <c:v>38991</c:v>
                </c:pt>
                <c:pt idx="36">
                  <c:v>39083</c:v>
                </c:pt>
                <c:pt idx="37">
                  <c:v>39173</c:v>
                </c:pt>
                <c:pt idx="38">
                  <c:v>39264</c:v>
                </c:pt>
                <c:pt idx="39">
                  <c:v>39356</c:v>
                </c:pt>
                <c:pt idx="40">
                  <c:v>39448</c:v>
                </c:pt>
                <c:pt idx="41">
                  <c:v>39539</c:v>
                </c:pt>
                <c:pt idx="42">
                  <c:v>39630</c:v>
                </c:pt>
                <c:pt idx="43">
                  <c:v>39722</c:v>
                </c:pt>
                <c:pt idx="44">
                  <c:v>39814</c:v>
                </c:pt>
                <c:pt idx="45">
                  <c:v>39904</c:v>
                </c:pt>
                <c:pt idx="46">
                  <c:v>39995</c:v>
                </c:pt>
                <c:pt idx="47">
                  <c:v>40087</c:v>
                </c:pt>
                <c:pt idx="48">
                  <c:v>40179</c:v>
                </c:pt>
                <c:pt idx="49">
                  <c:v>40269</c:v>
                </c:pt>
                <c:pt idx="50">
                  <c:v>40360</c:v>
                </c:pt>
                <c:pt idx="51">
                  <c:v>40452</c:v>
                </c:pt>
                <c:pt idx="52">
                  <c:v>40544</c:v>
                </c:pt>
                <c:pt idx="53">
                  <c:v>40634</c:v>
                </c:pt>
                <c:pt idx="54">
                  <c:v>40725</c:v>
                </c:pt>
                <c:pt idx="55">
                  <c:v>40817</c:v>
                </c:pt>
                <c:pt idx="56">
                  <c:v>40909</c:v>
                </c:pt>
                <c:pt idx="57">
                  <c:v>41000</c:v>
                </c:pt>
                <c:pt idx="58">
                  <c:v>41091</c:v>
                </c:pt>
                <c:pt idx="59">
                  <c:v>41183</c:v>
                </c:pt>
                <c:pt idx="60">
                  <c:v>41275</c:v>
                </c:pt>
                <c:pt idx="61">
                  <c:v>41365</c:v>
                </c:pt>
                <c:pt idx="62">
                  <c:v>41456</c:v>
                </c:pt>
                <c:pt idx="63">
                  <c:v>41548</c:v>
                </c:pt>
                <c:pt idx="64">
                  <c:v>41640</c:v>
                </c:pt>
                <c:pt idx="65">
                  <c:v>41730</c:v>
                </c:pt>
                <c:pt idx="66">
                  <c:v>41821</c:v>
                </c:pt>
                <c:pt idx="67">
                  <c:v>41913</c:v>
                </c:pt>
                <c:pt idx="68">
                  <c:v>42005</c:v>
                </c:pt>
                <c:pt idx="69">
                  <c:v>42095</c:v>
                </c:pt>
                <c:pt idx="70">
                  <c:v>42186</c:v>
                </c:pt>
                <c:pt idx="71">
                  <c:v>42278</c:v>
                </c:pt>
                <c:pt idx="72">
                  <c:v>42370</c:v>
                </c:pt>
                <c:pt idx="73">
                  <c:v>42461</c:v>
                </c:pt>
                <c:pt idx="74">
                  <c:v>42552</c:v>
                </c:pt>
                <c:pt idx="75">
                  <c:v>42644</c:v>
                </c:pt>
                <c:pt idx="76">
                  <c:v>42736</c:v>
                </c:pt>
                <c:pt idx="77">
                  <c:v>42826</c:v>
                </c:pt>
                <c:pt idx="78">
                  <c:v>42917</c:v>
                </c:pt>
                <c:pt idx="79">
                  <c:v>43009</c:v>
                </c:pt>
                <c:pt idx="80">
                  <c:v>43101</c:v>
                </c:pt>
                <c:pt idx="81">
                  <c:v>43191</c:v>
                </c:pt>
                <c:pt idx="82">
                  <c:v>43282</c:v>
                </c:pt>
                <c:pt idx="83">
                  <c:v>43374</c:v>
                </c:pt>
                <c:pt idx="84">
                  <c:v>43466</c:v>
                </c:pt>
                <c:pt idx="85">
                  <c:v>43556</c:v>
                </c:pt>
                <c:pt idx="86">
                  <c:v>43647</c:v>
                </c:pt>
                <c:pt idx="87">
                  <c:v>43739</c:v>
                </c:pt>
                <c:pt idx="88">
                  <c:v>43831</c:v>
                </c:pt>
                <c:pt idx="89">
                  <c:v>43922</c:v>
                </c:pt>
                <c:pt idx="90">
                  <c:v>44013</c:v>
                </c:pt>
                <c:pt idx="91">
                  <c:v>44105</c:v>
                </c:pt>
                <c:pt idx="92">
                  <c:v>44197</c:v>
                </c:pt>
                <c:pt idx="93">
                  <c:v>44287</c:v>
                </c:pt>
              </c:numCache>
            </c:numRef>
          </c:cat>
          <c:val>
            <c:numRef>
              <c:f>'GDP CNY'!$G$2:$G$95</c:f>
              <c:numCache>
                <c:formatCode>#,##0.00</c:formatCode>
                <c:ptCount val="94"/>
                <c:pt idx="0">
                  <c:v>217213.03583892941</c:v>
                </c:pt>
                <c:pt idx="1">
                  <c:v>244366.58720412245</c:v>
                </c:pt>
                <c:pt idx="2">
                  <c:v>262040.91456077015</c:v>
                </c:pt>
                <c:pt idx="3">
                  <c:v>302908.98547923367</c:v>
                </c:pt>
                <c:pt idx="4">
                  <c:v>233870.44172534999</c:v>
                </c:pt>
                <c:pt idx="5">
                  <c:v>260504.63812928787</c:v>
                </c:pt>
                <c:pt idx="6">
                  <c:v>278472.02087561617</c:v>
                </c:pt>
                <c:pt idx="7">
                  <c:v>321158.56236786471</c:v>
                </c:pt>
                <c:pt idx="8">
                  <c:v>257632.37994008962</c:v>
                </c:pt>
                <c:pt idx="9">
                  <c:v>290403.7780971821</c:v>
                </c:pt>
                <c:pt idx="10">
                  <c:v>310559.94395729154</c:v>
                </c:pt>
                <c:pt idx="11">
                  <c:v>352652.05049223895</c:v>
                </c:pt>
                <c:pt idx="12">
                  <c:v>290982.89359234564</c:v>
                </c:pt>
                <c:pt idx="13">
                  <c:v>322898.11649007502</c:v>
                </c:pt>
                <c:pt idx="14">
                  <c:v>342317.7759789293</c:v>
                </c:pt>
                <c:pt idx="15">
                  <c:v>383201.23719311808</c:v>
                </c:pt>
                <c:pt idx="16">
                  <c:v>317683.7298087494</c:v>
                </c:pt>
                <c:pt idx="17">
                  <c:v>352713.47798772529</c:v>
                </c:pt>
                <c:pt idx="18">
                  <c:v>377649.57471486565</c:v>
                </c:pt>
                <c:pt idx="19">
                  <c:v>422489.48919924611</c:v>
                </c:pt>
                <c:pt idx="20">
                  <c:v>360320.14497130772</c:v>
                </c:pt>
                <c:pt idx="21">
                  <c:v>393095.49122891796</c:v>
                </c:pt>
                <c:pt idx="22">
                  <c:v>426369.70992956642</c:v>
                </c:pt>
                <c:pt idx="23">
                  <c:v>480468.29692634841</c:v>
                </c:pt>
                <c:pt idx="24">
                  <c:v>417356.5301437719</c:v>
                </c:pt>
                <c:pt idx="25">
                  <c:v>467576.02484021796</c:v>
                </c:pt>
                <c:pt idx="26">
                  <c:v>505696.71487428562</c:v>
                </c:pt>
                <c:pt idx="27">
                  <c:v>564729.05213556462</c:v>
                </c:pt>
                <c:pt idx="28">
                  <c:v>488773.03207877721</c:v>
                </c:pt>
                <c:pt idx="29">
                  <c:v>541208.24019815132</c:v>
                </c:pt>
                <c:pt idx="30">
                  <c:v>584068.36526305554</c:v>
                </c:pt>
                <c:pt idx="31">
                  <c:v>667838.55615303793</c:v>
                </c:pt>
                <c:pt idx="32">
                  <c:v>583714.38490341452</c:v>
                </c:pt>
                <c:pt idx="33">
                  <c:v>657241.43094219081</c:v>
                </c:pt>
                <c:pt idx="34">
                  <c:v>701712.20446324651</c:v>
                </c:pt>
                <c:pt idx="35">
                  <c:v>805153.25622010184</c:v>
                </c:pt>
                <c:pt idx="36">
                  <c:v>733978.37587960344</c:v>
                </c:pt>
                <c:pt idx="37">
                  <c:v>838629.33188343886</c:v>
                </c:pt>
                <c:pt idx="38">
                  <c:v>917170.69049724774</c:v>
                </c:pt>
                <c:pt idx="39">
                  <c:v>1048658.3398872286</c:v>
                </c:pt>
                <c:pt idx="40">
                  <c:v>958132.72564049449</c:v>
                </c:pt>
                <c:pt idx="41">
                  <c:v>1124502.4786776577</c:v>
                </c:pt>
                <c:pt idx="42">
                  <c:v>1206350.6692999781</c:v>
                </c:pt>
                <c:pt idx="43">
                  <c:v>1297565.7567512214</c:v>
                </c:pt>
                <c:pt idx="44">
                  <c:v>1082200.1170275016</c:v>
                </c:pt>
                <c:pt idx="45">
                  <c:v>1227795.5084472816</c:v>
                </c:pt>
                <c:pt idx="46">
                  <c:v>1315147.0351449859</c:v>
                </c:pt>
                <c:pt idx="47">
                  <c:v>1476933.218099521</c:v>
                </c:pt>
                <c:pt idx="48">
                  <c:v>1281713.5156513192</c:v>
                </c:pt>
                <c:pt idx="49">
                  <c:v>1455511.6033755275</c:v>
                </c:pt>
                <c:pt idx="50">
                  <c:v>1563762.8759481714</c:v>
                </c:pt>
                <c:pt idx="51">
                  <c:v>1789297.819370707</c:v>
                </c:pt>
                <c:pt idx="52">
                  <c:v>1583741.1315262872</c:v>
                </c:pt>
                <c:pt idx="53">
                  <c:v>1821684.7717835966</c:v>
                </c:pt>
                <c:pt idx="54">
                  <c:v>1959925.667828107</c:v>
                </c:pt>
                <c:pt idx="55">
                  <c:v>2166254.9050384555</c:v>
                </c:pt>
                <c:pt idx="56">
                  <c:v>1857747.1031469638</c:v>
                </c:pt>
                <c:pt idx="57">
                  <c:v>2083032.2161064669</c:v>
                </c:pt>
                <c:pt idx="58">
                  <c:v>2167233.2344586221</c:v>
                </c:pt>
                <c:pt idx="59">
                  <c:v>2424066.2972839191</c:v>
                </c:pt>
                <c:pt idx="60">
                  <c:v>2080681.5076749981</c:v>
                </c:pt>
                <c:pt idx="61">
                  <c:v>2320019.0750230355</c:v>
                </c:pt>
                <c:pt idx="62">
                  <c:v>2481500.7417309228</c:v>
                </c:pt>
                <c:pt idx="63">
                  <c:v>2748923.5155328349</c:v>
                </c:pt>
                <c:pt idx="64">
                  <c:v>2326262.2089275974</c:v>
                </c:pt>
                <c:pt idx="65">
                  <c:v>2514050.7020531441</c:v>
                </c:pt>
                <c:pt idx="66">
                  <c:v>2669797.0443985541</c:v>
                </c:pt>
                <c:pt idx="67">
                  <c:v>2952260.3712592446</c:v>
                </c:pt>
                <c:pt idx="68">
                  <c:v>2430612.2448979593</c:v>
                </c:pt>
                <c:pt idx="69">
                  <c:v>2718105.1443315595</c:v>
                </c:pt>
                <c:pt idx="70">
                  <c:v>2844450.350326166</c:v>
                </c:pt>
                <c:pt idx="71">
                  <c:v>3032405.3224155577</c:v>
                </c:pt>
                <c:pt idx="72">
                  <c:v>2471016.0362717947</c:v>
                </c:pt>
                <c:pt idx="73">
                  <c:v>2801497.9769589528</c:v>
                </c:pt>
                <c:pt idx="74">
                  <c:v>2860682.0326189511</c:v>
                </c:pt>
                <c:pt idx="75">
                  <c:v>3143488.4031915371</c:v>
                </c:pt>
                <c:pt idx="76">
                  <c:v>2639321.1139651998</c:v>
                </c:pt>
                <c:pt idx="77">
                  <c:v>2932085.1965851677</c:v>
                </c:pt>
                <c:pt idx="78">
                  <c:v>3143399.7104617837</c:v>
                </c:pt>
                <c:pt idx="79">
                  <c:v>3553426.2082289369</c:v>
                </c:pt>
                <c:pt idx="80">
                  <c:v>3145356.7480889885</c:v>
                </c:pt>
                <c:pt idx="81">
                  <c:v>3556818.6510394332</c:v>
                </c:pt>
                <c:pt idx="82">
                  <c:v>3491071.1095229583</c:v>
                </c:pt>
                <c:pt idx="83">
                  <c:v>3740499.4869274902</c:v>
                </c:pt>
                <c:pt idx="84">
                  <c:v>3200098.7283202927</c:v>
                </c:pt>
                <c:pt idx="85">
                  <c:v>3595875.5825553522</c:v>
                </c:pt>
                <c:pt idx="86">
                  <c:v>3650255.1799345687</c:v>
                </c:pt>
                <c:pt idx="87">
                  <c:v>3900706.0216175085</c:v>
                </c:pt>
                <c:pt idx="88">
                  <c:v>2973621.0684551341</c:v>
                </c:pt>
                <c:pt idx="89">
                  <c:v>3521314.4198676245</c:v>
                </c:pt>
                <c:pt idx="90">
                  <c:v>3783159.863508516</c:v>
                </c:pt>
                <c:pt idx="91">
                  <c:v>4405653.1953489752</c:v>
                </c:pt>
                <c:pt idx="92">
                  <c:v>3854992.8871845622</c:v>
                </c:pt>
                <c:pt idx="93">
                  <c:v>4339235.4186481759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2-4D7D-85A4-8AE7EB4EB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426520"/>
        <c:axId val="1030427832"/>
      </c:lineChart>
      <c:dateAx>
        <c:axId val="10304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0427832"/>
        <c:crosses val="autoZero"/>
        <c:auto val="1"/>
        <c:lblOffset val="100"/>
        <c:baseTimeUnit val="months"/>
      </c:dateAx>
      <c:valAx>
        <c:axId val="103042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0426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'GDP CNY'!$B$1</c:f>
              <c:strCache>
                <c:ptCount val="1"/>
                <c:pt idx="0">
                  <c:v>GDP_China_sameQ%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'GDP CNY'!$A:$A</c15:sqref>
                  </c15:fullRef>
                </c:ext>
              </c:extLst>
              <c:f>'GDP CNY'!$A$2:$A$1048576</c:f>
              <c:strCache>
                <c:ptCount val="115"/>
                <c:pt idx="0">
                  <c:v>01.04.1993</c:v>
                </c:pt>
                <c:pt idx="1">
                  <c:v>01.07.1993</c:v>
                </c:pt>
                <c:pt idx="2">
                  <c:v>01.10.1993</c:v>
                </c:pt>
                <c:pt idx="3">
                  <c:v>01.01.1994</c:v>
                </c:pt>
                <c:pt idx="4">
                  <c:v>01.04.1994</c:v>
                </c:pt>
                <c:pt idx="5">
                  <c:v>01.07.1994</c:v>
                </c:pt>
                <c:pt idx="6">
                  <c:v>01.10.1994</c:v>
                </c:pt>
                <c:pt idx="7">
                  <c:v>01.01.1995</c:v>
                </c:pt>
                <c:pt idx="8">
                  <c:v>01.04.1995</c:v>
                </c:pt>
                <c:pt idx="9">
                  <c:v>01.07.1995</c:v>
                </c:pt>
                <c:pt idx="10">
                  <c:v>01.10.1995</c:v>
                </c:pt>
                <c:pt idx="11">
                  <c:v>01.01.1996</c:v>
                </c:pt>
                <c:pt idx="12">
                  <c:v>01.04.1996</c:v>
                </c:pt>
                <c:pt idx="13">
                  <c:v>01.07.1996</c:v>
                </c:pt>
                <c:pt idx="14">
                  <c:v>01.10.1996</c:v>
                </c:pt>
                <c:pt idx="15">
                  <c:v>01.01.1997</c:v>
                </c:pt>
                <c:pt idx="16">
                  <c:v>01.04.1997</c:v>
                </c:pt>
                <c:pt idx="17">
                  <c:v>01.07.1997</c:v>
                </c:pt>
                <c:pt idx="18">
                  <c:v>01.10.1997</c:v>
                </c:pt>
                <c:pt idx="19">
                  <c:v>01.01.1998</c:v>
                </c:pt>
                <c:pt idx="20">
                  <c:v>01.04.1998</c:v>
                </c:pt>
                <c:pt idx="21">
                  <c:v>01.07.1998</c:v>
                </c:pt>
                <c:pt idx="22">
                  <c:v>01.10.1998</c:v>
                </c:pt>
                <c:pt idx="23">
                  <c:v>01.01.1999</c:v>
                </c:pt>
                <c:pt idx="24">
                  <c:v>01.04.1999</c:v>
                </c:pt>
                <c:pt idx="25">
                  <c:v>01.07.1999</c:v>
                </c:pt>
                <c:pt idx="26">
                  <c:v>01.10.1999</c:v>
                </c:pt>
                <c:pt idx="27">
                  <c:v>01.01.2000</c:v>
                </c:pt>
                <c:pt idx="28">
                  <c:v>01.04.2000</c:v>
                </c:pt>
                <c:pt idx="29">
                  <c:v>01.07.2000</c:v>
                </c:pt>
                <c:pt idx="30">
                  <c:v>01.10.2000</c:v>
                </c:pt>
                <c:pt idx="31">
                  <c:v>01.01.2001</c:v>
                </c:pt>
                <c:pt idx="32">
                  <c:v>01.04.2001</c:v>
                </c:pt>
                <c:pt idx="33">
                  <c:v>01.07.2001</c:v>
                </c:pt>
                <c:pt idx="34">
                  <c:v>01.10.2001</c:v>
                </c:pt>
                <c:pt idx="35">
                  <c:v>01.01.2002</c:v>
                </c:pt>
                <c:pt idx="36">
                  <c:v>01.04.2002</c:v>
                </c:pt>
                <c:pt idx="37">
                  <c:v>01.07.2002</c:v>
                </c:pt>
                <c:pt idx="38">
                  <c:v>01.10.2002</c:v>
                </c:pt>
                <c:pt idx="39">
                  <c:v>01.01.2003</c:v>
                </c:pt>
                <c:pt idx="40">
                  <c:v>01.04.2003</c:v>
                </c:pt>
                <c:pt idx="41">
                  <c:v>01.07.2003</c:v>
                </c:pt>
                <c:pt idx="42">
                  <c:v>01.10.2003</c:v>
                </c:pt>
                <c:pt idx="43">
                  <c:v>01.01.2004</c:v>
                </c:pt>
                <c:pt idx="44">
                  <c:v>01.04.2004</c:v>
                </c:pt>
                <c:pt idx="45">
                  <c:v>01.07.2004</c:v>
                </c:pt>
                <c:pt idx="46">
                  <c:v>01.10.2004</c:v>
                </c:pt>
                <c:pt idx="47">
                  <c:v>01.01.2005</c:v>
                </c:pt>
                <c:pt idx="48">
                  <c:v>01.04.2005</c:v>
                </c:pt>
                <c:pt idx="49">
                  <c:v>01.07.2005</c:v>
                </c:pt>
                <c:pt idx="50">
                  <c:v>01.10.2005</c:v>
                </c:pt>
                <c:pt idx="51">
                  <c:v>01.01.2006</c:v>
                </c:pt>
                <c:pt idx="52">
                  <c:v>01.04.2006</c:v>
                </c:pt>
                <c:pt idx="53">
                  <c:v>01.07.2006</c:v>
                </c:pt>
                <c:pt idx="54">
                  <c:v>01.10.2006</c:v>
                </c:pt>
                <c:pt idx="55">
                  <c:v>01.01.2007</c:v>
                </c:pt>
                <c:pt idx="56">
                  <c:v>01.04.2007</c:v>
                </c:pt>
                <c:pt idx="57">
                  <c:v>01.07.2007</c:v>
                </c:pt>
                <c:pt idx="58">
                  <c:v>01.10.2007</c:v>
                </c:pt>
                <c:pt idx="59">
                  <c:v>01.01.2008</c:v>
                </c:pt>
                <c:pt idx="60">
                  <c:v>01.04.2008</c:v>
                </c:pt>
                <c:pt idx="61">
                  <c:v>01.07.2008</c:v>
                </c:pt>
                <c:pt idx="62">
                  <c:v>01.10.2008</c:v>
                </c:pt>
                <c:pt idx="63">
                  <c:v>01.01.2009</c:v>
                </c:pt>
                <c:pt idx="64">
                  <c:v>01.04.2009</c:v>
                </c:pt>
                <c:pt idx="65">
                  <c:v>01.07.2009</c:v>
                </c:pt>
                <c:pt idx="66">
                  <c:v>01.10.2009</c:v>
                </c:pt>
                <c:pt idx="67">
                  <c:v>01.01.2010</c:v>
                </c:pt>
                <c:pt idx="68">
                  <c:v>01.04.2010</c:v>
                </c:pt>
                <c:pt idx="69">
                  <c:v>01.07.2010</c:v>
                </c:pt>
                <c:pt idx="70">
                  <c:v>01.10.2010</c:v>
                </c:pt>
                <c:pt idx="71">
                  <c:v>01.01.2011</c:v>
                </c:pt>
                <c:pt idx="72">
                  <c:v>01.04.2011</c:v>
                </c:pt>
                <c:pt idx="73">
                  <c:v>01.07.2011</c:v>
                </c:pt>
                <c:pt idx="74">
                  <c:v>01.10.2011</c:v>
                </c:pt>
                <c:pt idx="75">
                  <c:v>01.01.2012</c:v>
                </c:pt>
                <c:pt idx="76">
                  <c:v>01.04.2012</c:v>
                </c:pt>
                <c:pt idx="77">
                  <c:v>01.07.2012</c:v>
                </c:pt>
                <c:pt idx="78">
                  <c:v>01.10.2012</c:v>
                </c:pt>
                <c:pt idx="79">
                  <c:v>01.01.2013</c:v>
                </c:pt>
                <c:pt idx="80">
                  <c:v>01.04.2013</c:v>
                </c:pt>
                <c:pt idx="81">
                  <c:v>01.07.2013</c:v>
                </c:pt>
                <c:pt idx="82">
                  <c:v>01.10.2013</c:v>
                </c:pt>
                <c:pt idx="83">
                  <c:v>01.01.2014</c:v>
                </c:pt>
                <c:pt idx="84">
                  <c:v>01.04.2014</c:v>
                </c:pt>
                <c:pt idx="85">
                  <c:v>01.07.2014</c:v>
                </c:pt>
                <c:pt idx="86">
                  <c:v>01.10.2014</c:v>
                </c:pt>
                <c:pt idx="87">
                  <c:v>01.01.2015</c:v>
                </c:pt>
                <c:pt idx="88">
                  <c:v>01.04.2015</c:v>
                </c:pt>
                <c:pt idx="89">
                  <c:v>01.07.2015</c:v>
                </c:pt>
                <c:pt idx="90">
                  <c:v>01.10.2015</c:v>
                </c:pt>
                <c:pt idx="91">
                  <c:v>01.01.2016</c:v>
                </c:pt>
                <c:pt idx="92">
                  <c:v>01.04.2016</c:v>
                </c:pt>
                <c:pt idx="93">
                  <c:v>01.07.2016</c:v>
                </c:pt>
                <c:pt idx="94">
                  <c:v>01.10.2016</c:v>
                </c:pt>
                <c:pt idx="95">
                  <c:v>01.01.2017</c:v>
                </c:pt>
                <c:pt idx="96">
                  <c:v>01.04.2017</c:v>
                </c:pt>
                <c:pt idx="97">
                  <c:v>01.07.2017</c:v>
                </c:pt>
                <c:pt idx="98">
                  <c:v>01.10.2017</c:v>
                </c:pt>
                <c:pt idx="99">
                  <c:v>01.01.2018</c:v>
                </c:pt>
                <c:pt idx="100">
                  <c:v>01.04.2018</c:v>
                </c:pt>
                <c:pt idx="101">
                  <c:v>01.07.2018</c:v>
                </c:pt>
                <c:pt idx="102">
                  <c:v>01.10.2018</c:v>
                </c:pt>
                <c:pt idx="103">
                  <c:v>01.01.2019</c:v>
                </c:pt>
                <c:pt idx="104">
                  <c:v>01.04.2019</c:v>
                </c:pt>
                <c:pt idx="105">
                  <c:v>01.07.2019</c:v>
                </c:pt>
                <c:pt idx="106">
                  <c:v>01.10.2019</c:v>
                </c:pt>
                <c:pt idx="107">
                  <c:v>01.01.2020</c:v>
                </c:pt>
                <c:pt idx="108">
                  <c:v>01.04.2020</c:v>
                </c:pt>
                <c:pt idx="109">
                  <c:v>01.07.2020</c:v>
                </c:pt>
                <c:pt idx="110">
                  <c:v>01.10.2020</c:v>
                </c:pt>
                <c:pt idx="111">
                  <c:v>01.01.2021</c:v>
                </c:pt>
                <c:pt idx="112">
                  <c:v>01.04.2021</c:v>
                </c:pt>
                <c:pt idx="113">
                  <c:v>01.07.2021</c:v>
                </c:pt>
                <c:pt idx="114">
                  <c:v>01.10.2021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'GDP CNY'!$B$2:$B$119</c15:sqref>
                  </c15:fullRef>
                </c:ext>
              </c:extLst>
              <c:f>'GDP CNY'!$B$3:$B$119</c:f>
              <c:numCache>
                <c:formatCode>General</c:formatCode>
                <c:ptCount val="117"/>
                <c:pt idx="0">
                  <c:v>13.5</c:v>
                </c:pt>
                <c:pt idx="1">
                  <c:v>12.9</c:v>
                </c:pt>
                <c:pt idx="2">
                  <c:v>14.1</c:v>
                </c:pt>
                <c:pt idx="3">
                  <c:v>14.1</c:v>
                </c:pt>
                <c:pt idx="4">
                  <c:v>13.3</c:v>
                </c:pt>
                <c:pt idx="5">
                  <c:v>13.1</c:v>
                </c:pt>
                <c:pt idx="6">
                  <c:v>12</c:v>
                </c:pt>
                <c:pt idx="7">
                  <c:v>11.9</c:v>
                </c:pt>
                <c:pt idx="8">
                  <c:v>11</c:v>
                </c:pt>
                <c:pt idx="9">
                  <c:v>10.4</c:v>
                </c:pt>
                <c:pt idx="10">
                  <c:v>10.8</c:v>
                </c:pt>
                <c:pt idx="11">
                  <c:v>10.9</c:v>
                </c:pt>
                <c:pt idx="12">
                  <c:v>9.4</c:v>
                </c:pt>
                <c:pt idx="13">
                  <c:v>9.1999999999999993</c:v>
                </c:pt>
                <c:pt idx="14">
                  <c:v>10.3</c:v>
                </c:pt>
                <c:pt idx="15">
                  <c:v>10.1</c:v>
                </c:pt>
                <c:pt idx="16">
                  <c:v>10</c:v>
                </c:pt>
                <c:pt idx="17">
                  <c:v>8.6</c:v>
                </c:pt>
                <c:pt idx="18">
                  <c:v>8.6</c:v>
                </c:pt>
                <c:pt idx="19">
                  <c:v>7.3</c:v>
                </c:pt>
                <c:pt idx="20">
                  <c:v>6.9</c:v>
                </c:pt>
                <c:pt idx="21">
                  <c:v>7.8</c:v>
                </c:pt>
                <c:pt idx="22">
                  <c:v>9.1</c:v>
                </c:pt>
                <c:pt idx="23">
                  <c:v>8.9</c:v>
                </c:pt>
                <c:pt idx="24">
                  <c:v>7.9</c:v>
                </c:pt>
                <c:pt idx="25">
                  <c:v>7.6</c:v>
                </c:pt>
                <c:pt idx="26">
                  <c:v>6.7</c:v>
                </c:pt>
                <c:pt idx="27">
                  <c:v>8.6999999999999993</c:v>
                </c:pt>
                <c:pt idx="28">
                  <c:v>9.1</c:v>
                </c:pt>
                <c:pt idx="29">
                  <c:v>8.8000000000000007</c:v>
                </c:pt>
                <c:pt idx="30">
                  <c:v>7.5</c:v>
                </c:pt>
                <c:pt idx="31">
                  <c:v>9.5</c:v>
                </c:pt>
                <c:pt idx="32">
                  <c:v>8.6</c:v>
                </c:pt>
                <c:pt idx="33">
                  <c:v>8</c:v>
                </c:pt>
                <c:pt idx="34">
                  <c:v>7.5</c:v>
                </c:pt>
                <c:pt idx="35">
                  <c:v>8.9</c:v>
                </c:pt>
                <c:pt idx="36">
                  <c:v>8.8000000000000007</c:v>
                </c:pt>
                <c:pt idx="37">
                  <c:v>9.6</c:v>
                </c:pt>
                <c:pt idx="38">
                  <c:v>9.1</c:v>
                </c:pt>
                <c:pt idx="39">
                  <c:v>11.1</c:v>
                </c:pt>
                <c:pt idx="40">
                  <c:v>9.1</c:v>
                </c:pt>
                <c:pt idx="41">
                  <c:v>10</c:v>
                </c:pt>
                <c:pt idx="42">
                  <c:v>10</c:v>
                </c:pt>
                <c:pt idx="43">
                  <c:v>10.6</c:v>
                </c:pt>
                <c:pt idx="44">
                  <c:v>11.6</c:v>
                </c:pt>
                <c:pt idx="45">
                  <c:v>9.8000000000000007</c:v>
                </c:pt>
                <c:pt idx="46">
                  <c:v>8.8000000000000007</c:v>
                </c:pt>
                <c:pt idx="47">
                  <c:v>11.1</c:v>
                </c:pt>
                <c:pt idx="48">
                  <c:v>11.1</c:v>
                </c:pt>
                <c:pt idx="49">
                  <c:v>10.8</c:v>
                </c:pt>
                <c:pt idx="50">
                  <c:v>12.4</c:v>
                </c:pt>
                <c:pt idx="51">
                  <c:v>12.5</c:v>
                </c:pt>
                <c:pt idx="52">
                  <c:v>13.7</c:v>
                </c:pt>
                <c:pt idx="53">
                  <c:v>12.2</c:v>
                </c:pt>
                <c:pt idx="54">
                  <c:v>12.5</c:v>
                </c:pt>
                <c:pt idx="55">
                  <c:v>13.8</c:v>
                </c:pt>
                <c:pt idx="56">
                  <c:v>15</c:v>
                </c:pt>
                <c:pt idx="57">
                  <c:v>14.3</c:v>
                </c:pt>
                <c:pt idx="58">
                  <c:v>13.9</c:v>
                </c:pt>
                <c:pt idx="59">
                  <c:v>11.5</c:v>
                </c:pt>
                <c:pt idx="60">
                  <c:v>10.9</c:v>
                </c:pt>
                <c:pt idx="61">
                  <c:v>9.5</c:v>
                </c:pt>
                <c:pt idx="62">
                  <c:v>7.1</c:v>
                </c:pt>
                <c:pt idx="63">
                  <c:v>6.4</c:v>
                </c:pt>
                <c:pt idx="64">
                  <c:v>8.1999999999999993</c:v>
                </c:pt>
                <c:pt idx="65">
                  <c:v>10.6</c:v>
                </c:pt>
                <c:pt idx="66">
                  <c:v>11.9</c:v>
                </c:pt>
                <c:pt idx="67">
                  <c:v>12.2</c:v>
                </c:pt>
                <c:pt idx="68">
                  <c:v>10.8</c:v>
                </c:pt>
                <c:pt idx="69">
                  <c:v>9.9</c:v>
                </c:pt>
                <c:pt idx="70">
                  <c:v>9.9</c:v>
                </c:pt>
                <c:pt idx="71">
                  <c:v>10.199999999999999</c:v>
                </c:pt>
                <c:pt idx="72">
                  <c:v>10</c:v>
                </c:pt>
                <c:pt idx="73">
                  <c:v>9.4</c:v>
                </c:pt>
                <c:pt idx="74">
                  <c:v>8.8000000000000007</c:v>
                </c:pt>
                <c:pt idx="75">
                  <c:v>8.1</c:v>
                </c:pt>
                <c:pt idx="76">
                  <c:v>7.7</c:v>
                </c:pt>
                <c:pt idx="77">
                  <c:v>7.5</c:v>
                </c:pt>
                <c:pt idx="78">
                  <c:v>8.1</c:v>
                </c:pt>
                <c:pt idx="79">
                  <c:v>7.9</c:v>
                </c:pt>
                <c:pt idx="80">
                  <c:v>7.6</c:v>
                </c:pt>
                <c:pt idx="81">
                  <c:v>7.9</c:v>
                </c:pt>
                <c:pt idx="82">
                  <c:v>7.7</c:v>
                </c:pt>
                <c:pt idx="83">
                  <c:v>7.5</c:v>
                </c:pt>
                <c:pt idx="84">
                  <c:v>7.6</c:v>
                </c:pt>
                <c:pt idx="85">
                  <c:v>7.2</c:v>
                </c:pt>
                <c:pt idx="86">
                  <c:v>7.3</c:v>
                </c:pt>
                <c:pt idx="87">
                  <c:v>7.1</c:v>
                </c:pt>
                <c:pt idx="88">
                  <c:v>7.1</c:v>
                </c:pt>
                <c:pt idx="89">
                  <c:v>7</c:v>
                </c:pt>
                <c:pt idx="90">
                  <c:v>6.9</c:v>
                </c:pt>
                <c:pt idx="91">
                  <c:v>6.9</c:v>
                </c:pt>
                <c:pt idx="92">
                  <c:v>6.8</c:v>
                </c:pt>
                <c:pt idx="93">
                  <c:v>6.8</c:v>
                </c:pt>
                <c:pt idx="94">
                  <c:v>6.9</c:v>
                </c:pt>
                <c:pt idx="95">
                  <c:v>7</c:v>
                </c:pt>
                <c:pt idx="96">
                  <c:v>7</c:v>
                </c:pt>
                <c:pt idx="97">
                  <c:v>6.9</c:v>
                </c:pt>
                <c:pt idx="98">
                  <c:v>6.8</c:v>
                </c:pt>
                <c:pt idx="99">
                  <c:v>6.9</c:v>
                </c:pt>
                <c:pt idx="100">
                  <c:v>6.9</c:v>
                </c:pt>
                <c:pt idx="101">
                  <c:v>6.7</c:v>
                </c:pt>
                <c:pt idx="102">
                  <c:v>6.5</c:v>
                </c:pt>
                <c:pt idx="103">
                  <c:v>6.3</c:v>
                </c:pt>
                <c:pt idx="104">
                  <c:v>6</c:v>
                </c:pt>
                <c:pt idx="105">
                  <c:v>5.9</c:v>
                </c:pt>
                <c:pt idx="106">
                  <c:v>5.8</c:v>
                </c:pt>
                <c:pt idx="107">
                  <c:v>-6.8</c:v>
                </c:pt>
                <c:pt idx="108">
                  <c:v>3.2</c:v>
                </c:pt>
                <c:pt idx="109">
                  <c:v>4.9000000000000004</c:v>
                </c:pt>
                <c:pt idx="110">
                  <c:v>6.5</c:v>
                </c:pt>
                <c:pt idx="111">
                  <c:v>18.3</c:v>
                </c:pt>
                <c:pt idx="112">
                  <c:v>7.9</c:v>
                </c:pt>
                <c:pt idx="113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F9-4CA3-A4DB-FEDC4ABEC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710696"/>
        <c:axId val="895711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'GDP CNY'!$A$1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'GDP CNY'!$A:$A</c15:sqref>
                        </c15:fullRef>
                        <c15:formulaRef>
                          <c15:sqref>'GDP CNY'!$A$2:$A$1048576</c15:sqref>
                        </c15:formulaRef>
                      </c:ext>
                    </c:extLst>
                    <c:strCache>
                      <c:ptCount val="115"/>
                      <c:pt idx="0">
                        <c:v>01.04.1993</c:v>
                      </c:pt>
                      <c:pt idx="1">
                        <c:v>01.07.1993</c:v>
                      </c:pt>
                      <c:pt idx="2">
                        <c:v>01.10.1993</c:v>
                      </c:pt>
                      <c:pt idx="3">
                        <c:v>01.01.1994</c:v>
                      </c:pt>
                      <c:pt idx="4">
                        <c:v>01.04.1994</c:v>
                      </c:pt>
                      <c:pt idx="5">
                        <c:v>01.07.1994</c:v>
                      </c:pt>
                      <c:pt idx="6">
                        <c:v>01.10.1994</c:v>
                      </c:pt>
                      <c:pt idx="7">
                        <c:v>01.01.1995</c:v>
                      </c:pt>
                      <c:pt idx="8">
                        <c:v>01.04.1995</c:v>
                      </c:pt>
                      <c:pt idx="9">
                        <c:v>01.07.1995</c:v>
                      </c:pt>
                      <c:pt idx="10">
                        <c:v>01.10.1995</c:v>
                      </c:pt>
                      <c:pt idx="11">
                        <c:v>01.01.1996</c:v>
                      </c:pt>
                      <c:pt idx="12">
                        <c:v>01.04.1996</c:v>
                      </c:pt>
                      <c:pt idx="13">
                        <c:v>01.07.1996</c:v>
                      </c:pt>
                      <c:pt idx="14">
                        <c:v>01.10.1996</c:v>
                      </c:pt>
                      <c:pt idx="15">
                        <c:v>01.01.1997</c:v>
                      </c:pt>
                      <c:pt idx="16">
                        <c:v>01.04.1997</c:v>
                      </c:pt>
                      <c:pt idx="17">
                        <c:v>01.07.1997</c:v>
                      </c:pt>
                      <c:pt idx="18">
                        <c:v>01.10.1997</c:v>
                      </c:pt>
                      <c:pt idx="19">
                        <c:v>01.01.1998</c:v>
                      </c:pt>
                      <c:pt idx="20">
                        <c:v>01.04.1998</c:v>
                      </c:pt>
                      <c:pt idx="21">
                        <c:v>01.07.1998</c:v>
                      </c:pt>
                      <c:pt idx="22">
                        <c:v>01.10.1998</c:v>
                      </c:pt>
                      <c:pt idx="23">
                        <c:v>01.01.1999</c:v>
                      </c:pt>
                      <c:pt idx="24">
                        <c:v>01.04.1999</c:v>
                      </c:pt>
                      <c:pt idx="25">
                        <c:v>01.07.1999</c:v>
                      </c:pt>
                      <c:pt idx="26">
                        <c:v>01.10.1999</c:v>
                      </c:pt>
                      <c:pt idx="27">
                        <c:v>01.01.2000</c:v>
                      </c:pt>
                      <c:pt idx="28">
                        <c:v>01.04.2000</c:v>
                      </c:pt>
                      <c:pt idx="29">
                        <c:v>01.07.2000</c:v>
                      </c:pt>
                      <c:pt idx="30">
                        <c:v>01.10.2000</c:v>
                      </c:pt>
                      <c:pt idx="31">
                        <c:v>01.01.2001</c:v>
                      </c:pt>
                      <c:pt idx="32">
                        <c:v>01.04.2001</c:v>
                      </c:pt>
                      <c:pt idx="33">
                        <c:v>01.07.2001</c:v>
                      </c:pt>
                      <c:pt idx="34">
                        <c:v>01.10.2001</c:v>
                      </c:pt>
                      <c:pt idx="35">
                        <c:v>01.01.2002</c:v>
                      </c:pt>
                      <c:pt idx="36">
                        <c:v>01.04.2002</c:v>
                      </c:pt>
                      <c:pt idx="37">
                        <c:v>01.07.2002</c:v>
                      </c:pt>
                      <c:pt idx="38">
                        <c:v>01.10.2002</c:v>
                      </c:pt>
                      <c:pt idx="39">
                        <c:v>01.01.2003</c:v>
                      </c:pt>
                      <c:pt idx="40">
                        <c:v>01.04.2003</c:v>
                      </c:pt>
                      <c:pt idx="41">
                        <c:v>01.07.2003</c:v>
                      </c:pt>
                      <c:pt idx="42">
                        <c:v>01.10.2003</c:v>
                      </c:pt>
                      <c:pt idx="43">
                        <c:v>01.01.2004</c:v>
                      </c:pt>
                      <c:pt idx="44">
                        <c:v>01.04.2004</c:v>
                      </c:pt>
                      <c:pt idx="45">
                        <c:v>01.07.2004</c:v>
                      </c:pt>
                      <c:pt idx="46">
                        <c:v>01.10.2004</c:v>
                      </c:pt>
                      <c:pt idx="47">
                        <c:v>01.01.2005</c:v>
                      </c:pt>
                      <c:pt idx="48">
                        <c:v>01.04.2005</c:v>
                      </c:pt>
                      <c:pt idx="49">
                        <c:v>01.07.2005</c:v>
                      </c:pt>
                      <c:pt idx="50">
                        <c:v>01.10.2005</c:v>
                      </c:pt>
                      <c:pt idx="51">
                        <c:v>01.01.2006</c:v>
                      </c:pt>
                      <c:pt idx="52">
                        <c:v>01.04.2006</c:v>
                      </c:pt>
                      <c:pt idx="53">
                        <c:v>01.07.2006</c:v>
                      </c:pt>
                      <c:pt idx="54">
                        <c:v>01.10.2006</c:v>
                      </c:pt>
                      <c:pt idx="55">
                        <c:v>01.01.2007</c:v>
                      </c:pt>
                      <c:pt idx="56">
                        <c:v>01.04.2007</c:v>
                      </c:pt>
                      <c:pt idx="57">
                        <c:v>01.07.2007</c:v>
                      </c:pt>
                      <c:pt idx="58">
                        <c:v>01.10.2007</c:v>
                      </c:pt>
                      <c:pt idx="59">
                        <c:v>01.01.2008</c:v>
                      </c:pt>
                      <c:pt idx="60">
                        <c:v>01.04.2008</c:v>
                      </c:pt>
                      <c:pt idx="61">
                        <c:v>01.07.2008</c:v>
                      </c:pt>
                      <c:pt idx="62">
                        <c:v>01.10.2008</c:v>
                      </c:pt>
                      <c:pt idx="63">
                        <c:v>01.01.2009</c:v>
                      </c:pt>
                      <c:pt idx="64">
                        <c:v>01.04.2009</c:v>
                      </c:pt>
                      <c:pt idx="65">
                        <c:v>01.07.2009</c:v>
                      </c:pt>
                      <c:pt idx="66">
                        <c:v>01.10.2009</c:v>
                      </c:pt>
                      <c:pt idx="67">
                        <c:v>01.01.2010</c:v>
                      </c:pt>
                      <c:pt idx="68">
                        <c:v>01.04.2010</c:v>
                      </c:pt>
                      <c:pt idx="69">
                        <c:v>01.07.2010</c:v>
                      </c:pt>
                      <c:pt idx="70">
                        <c:v>01.10.2010</c:v>
                      </c:pt>
                      <c:pt idx="71">
                        <c:v>01.01.2011</c:v>
                      </c:pt>
                      <c:pt idx="72">
                        <c:v>01.04.2011</c:v>
                      </c:pt>
                      <c:pt idx="73">
                        <c:v>01.07.2011</c:v>
                      </c:pt>
                      <c:pt idx="74">
                        <c:v>01.10.2011</c:v>
                      </c:pt>
                      <c:pt idx="75">
                        <c:v>01.01.2012</c:v>
                      </c:pt>
                      <c:pt idx="76">
                        <c:v>01.04.2012</c:v>
                      </c:pt>
                      <c:pt idx="77">
                        <c:v>01.07.2012</c:v>
                      </c:pt>
                      <c:pt idx="78">
                        <c:v>01.10.2012</c:v>
                      </c:pt>
                      <c:pt idx="79">
                        <c:v>01.01.2013</c:v>
                      </c:pt>
                      <c:pt idx="80">
                        <c:v>01.04.2013</c:v>
                      </c:pt>
                      <c:pt idx="81">
                        <c:v>01.07.2013</c:v>
                      </c:pt>
                      <c:pt idx="82">
                        <c:v>01.10.2013</c:v>
                      </c:pt>
                      <c:pt idx="83">
                        <c:v>01.01.2014</c:v>
                      </c:pt>
                      <c:pt idx="84">
                        <c:v>01.04.2014</c:v>
                      </c:pt>
                      <c:pt idx="85">
                        <c:v>01.07.2014</c:v>
                      </c:pt>
                      <c:pt idx="86">
                        <c:v>01.10.2014</c:v>
                      </c:pt>
                      <c:pt idx="87">
                        <c:v>01.01.2015</c:v>
                      </c:pt>
                      <c:pt idx="88">
                        <c:v>01.04.2015</c:v>
                      </c:pt>
                      <c:pt idx="89">
                        <c:v>01.07.2015</c:v>
                      </c:pt>
                      <c:pt idx="90">
                        <c:v>01.10.2015</c:v>
                      </c:pt>
                      <c:pt idx="91">
                        <c:v>01.01.2016</c:v>
                      </c:pt>
                      <c:pt idx="92">
                        <c:v>01.04.2016</c:v>
                      </c:pt>
                      <c:pt idx="93">
                        <c:v>01.07.2016</c:v>
                      </c:pt>
                      <c:pt idx="94">
                        <c:v>01.10.2016</c:v>
                      </c:pt>
                      <c:pt idx="95">
                        <c:v>01.01.2017</c:v>
                      </c:pt>
                      <c:pt idx="96">
                        <c:v>01.04.2017</c:v>
                      </c:pt>
                      <c:pt idx="97">
                        <c:v>01.07.2017</c:v>
                      </c:pt>
                      <c:pt idx="98">
                        <c:v>01.10.2017</c:v>
                      </c:pt>
                      <c:pt idx="99">
                        <c:v>01.01.2018</c:v>
                      </c:pt>
                      <c:pt idx="100">
                        <c:v>01.04.2018</c:v>
                      </c:pt>
                      <c:pt idx="101">
                        <c:v>01.07.2018</c:v>
                      </c:pt>
                      <c:pt idx="102">
                        <c:v>01.10.2018</c:v>
                      </c:pt>
                      <c:pt idx="103">
                        <c:v>01.01.2019</c:v>
                      </c:pt>
                      <c:pt idx="104">
                        <c:v>01.04.2019</c:v>
                      </c:pt>
                      <c:pt idx="105">
                        <c:v>01.07.2019</c:v>
                      </c:pt>
                      <c:pt idx="106">
                        <c:v>01.10.2019</c:v>
                      </c:pt>
                      <c:pt idx="107">
                        <c:v>01.01.2020</c:v>
                      </c:pt>
                      <c:pt idx="108">
                        <c:v>01.04.2020</c:v>
                      </c:pt>
                      <c:pt idx="109">
                        <c:v>01.07.2020</c:v>
                      </c:pt>
                      <c:pt idx="110">
                        <c:v>01.10.2020</c:v>
                      </c:pt>
                      <c:pt idx="111">
                        <c:v>01.01.2021</c:v>
                      </c:pt>
                      <c:pt idx="112">
                        <c:v>01.04.2021</c:v>
                      </c:pt>
                      <c:pt idx="113">
                        <c:v>01.07.2021</c:v>
                      </c:pt>
                      <c:pt idx="114">
                        <c:v>01.10.2021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'GDP CNY'!$A$2:$A$119</c15:sqref>
                        </c15:fullRef>
                        <c15:formulaRef>
                          <c15:sqref>'GDP CNY'!$A$3:$A$119</c15:sqref>
                        </c15:formulaRef>
                      </c:ext>
                    </c:extLst>
                    <c:numCache>
                      <c:formatCode>m/d/yyyy</c:formatCode>
                      <c:ptCount val="117"/>
                      <c:pt idx="0">
                        <c:v>34151</c:v>
                      </c:pt>
                      <c:pt idx="1">
                        <c:v>34243</c:v>
                      </c:pt>
                      <c:pt idx="2">
                        <c:v>34335</c:v>
                      </c:pt>
                      <c:pt idx="3">
                        <c:v>34425</c:v>
                      </c:pt>
                      <c:pt idx="4">
                        <c:v>34516</c:v>
                      </c:pt>
                      <c:pt idx="5">
                        <c:v>34608</c:v>
                      </c:pt>
                      <c:pt idx="6">
                        <c:v>34700</c:v>
                      </c:pt>
                      <c:pt idx="7">
                        <c:v>34790</c:v>
                      </c:pt>
                      <c:pt idx="8">
                        <c:v>34881</c:v>
                      </c:pt>
                      <c:pt idx="9">
                        <c:v>34973</c:v>
                      </c:pt>
                      <c:pt idx="10">
                        <c:v>35065</c:v>
                      </c:pt>
                      <c:pt idx="11">
                        <c:v>35156</c:v>
                      </c:pt>
                      <c:pt idx="12">
                        <c:v>35247</c:v>
                      </c:pt>
                      <c:pt idx="13">
                        <c:v>35339</c:v>
                      </c:pt>
                      <c:pt idx="14">
                        <c:v>35431</c:v>
                      </c:pt>
                      <c:pt idx="15">
                        <c:v>35521</c:v>
                      </c:pt>
                      <c:pt idx="16">
                        <c:v>35612</c:v>
                      </c:pt>
                      <c:pt idx="17">
                        <c:v>35704</c:v>
                      </c:pt>
                      <c:pt idx="18">
                        <c:v>35796</c:v>
                      </c:pt>
                      <c:pt idx="19">
                        <c:v>35886</c:v>
                      </c:pt>
                      <c:pt idx="20">
                        <c:v>35977</c:v>
                      </c:pt>
                      <c:pt idx="21">
                        <c:v>36069</c:v>
                      </c:pt>
                      <c:pt idx="22">
                        <c:v>36161</c:v>
                      </c:pt>
                      <c:pt idx="23">
                        <c:v>36251</c:v>
                      </c:pt>
                      <c:pt idx="24">
                        <c:v>36342</c:v>
                      </c:pt>
                      <c:pt idx="25">
                        <c:v>36434</c:v>
                      </c:pt>
                      <c:pt idx="26">
                        <c:v>36526</c:v>
                      </c:pt>
                      <c:pt idx="27">
                        <c:v>36617</c:v>
                      </c:pt>
                      <c:pt idx="28">
                        <c:v>36708</c:v>
                      </c:pt>
                      <c:pt idx="29">
                        <c:v>36800</c:v>
                      </c:pt>
                      <c:pt idx="30">
                        <c:v>36892</c:v>
                      </c:pt>
                      <c:pt idx="31">
                        <c:v>36982</c:v>
                      </c:pt>
                      <c:pt idx="32">
                        <c:v>37073</c:v>
                      </c:pt>
                      <c:pt idx="33">
                        <c:v>37165</c:v>
                      </c:pt>
                      <c:pt idx="34">
                        <c:v>37257</c:v>
                      </c:pt>
                      <c:pt idx="35">
                        <c:v>37347</c:v>
                      </c:pt>
                      <c:pt idx="36">
                        <c:v>37438</c:v>
                      </c:pt>
                      <c:pt idx="37">
                        <c:v>37530</c:v>
                      </c:pt>
                      <c:pt idx="38">
                        <c:v>37622</c:v>
                      </c:pt>
                      <c:pt idx="39">
                        <c:v>37712</c:v>
                      </c:pt>
                      <c:pt idx="40">
                        <c:v>37803</c:v>
                      </c:pt>
                      <c:pt idx="41">
                        <c:v>37895</c:v>
                      </c:pt>
                      <c:pt idx="42">
                        <c:v>37987</c:v>
                      </c:pt>
                      <c:pt idx="43">
                        <c:v>38078</c:v>
                      </c:pt>
                      <c:pt idx="44">
                        <c:v>38169</c:v>
                      </c:pt>
                      <c:pt idx="45">
                        <c:v>38261</c:v>
                      </c:pt>
                      <c:pt idx="46">
                        <c:v>38353</c:v>
                      </c:pt>
                      <c:pt idx="47">
                        <c:v>38443</c:v>
                      </c:pt>
                      <c:pt idx="48">
                        <c:v>38534</c:v>
                      </c:pt>
                      <c:pt idx="49">
                        <c:v>38626</c:v>
                      </c:pt>
                      <c:pt idx="50">
                        <c:v>38718</c:v>
                      </c:pt>
                      <c:pt idx="51">
                        <c:v>38808</c:v>
                      </c:pt>
                      <c:pt idx="52">
                        <c:v>38899</c:v>
                      </c:pt>
                      <c:pt idx="53">
                        <c:v>38991</c:v>
                      </c:pt>
                      <c:pt idx="54">
                        <c:v>39083</c:v>
                      </c:pt>
                      <c:pt idx="55">
                        <c:v>39173</c:v>
                      </c:pt>
                      <c:pt idx="56">
                        <c:v>39264</c:v>
                      </c:pt>
                      <c:pt idx="57">
                        <c:v>39356</c:v>
                      </c:pt>
                      <c:pt idx="58">
                        <c:v>39448</c:v>
                      </c:pt>
                      <c:pt idx="59">
                        <c:v>39539</c:v>
                      </c:pt>
                      <c:pt idx="60">
                        <c:v>39630</c:v>
                      </c:pt>
                      <c:pt idx="61">
                        <c:v>39722</c:v>
                      </c:pt>
                      <c:pt idx="62">
                        <c:v>39814</c:v>
                      </c:pt>
                      <c:pt idx="63">
                        <c:v>39904</c:v>
                      </c:pt>
                      <c:pt idx="64">
                        <c:v>39995</c:v>
                      </c:pt>
                      <c:pt idx="65">
                        <c:v>40087</c:v>
                      </c:pt>
                      <c:pt idx="66">
                        <c:v>40179</c:v>
                      </c:pt>
                      <c:pt idx="67">
                        <c:v>40269</c:v>
                      </c:pt>
                      <c:pt idx="68">
                        <c:v>40360</c:v>
                      </c:pt>
                      <c:pt idx="69">
                        <c:v>40452</c:v>
                      </c:pt>
                      <c:pt idx="70">
                        <c:v>40544</c:v>
                      </c:pt>
                      <c:pt idx="71">
                        <c:v>40634</c:v>
                      </c:pt>
                      <c:pt idx="72">
                        <c:v>40725</c:v>
                      </c:pt>
                      <c:pt idx="73">
                        <c:v>40817</c:v>
                      </c:pt>
                      <c:pt idx="74">
                        <c:v>40909</c:v>
                      </c:pt>
                      <c:pt idx="75">
                        <c:v>41000</c:v>
                      </c:pt>
                      <c:pt idx="76">
                        <c:v>41091</c:v>
                      </c:pt>
                      <c:pt idx="77">
                        <c:v>41183</c:v>
                      </c:pt>
                      <c:pt idx="78">
                        <c:v>41275</c:v>
                      </c:pt>
                      <c:pt idx="79">
                        <c:v>41365</c:v>
                      </c:pt>
                      <c:pt idx="80">
                        <c:v>41456</c:v>
                      </c:pt>
                      <c:pt idx="81">
                        <c:v>41548</c:v>
                      </c:pt>
                      <c:pt idx="82">
                        <c:v>41640</c:v>
                      </c:pt>
                      <c:pt idx="83">
                        <c:v>41730</c:v>
                      </c:pt>
                      <c:pt idx="84">
                        <c:v>41821</c:v>
                      </c:pt>
                      <c:pt idx="85">
                        <c:v>41913</c:v>
                      </c:pt>
                      <c:pt idx="86">
                        <c:v>42005</c:v>
                      </c:pt>
                      <c:pt idx="87">
                        <c:v>42095</c:v>
                      </c:pt>
                      <c:pt idx="88">
                        <c:v>42186</c:v>
                      </c:pt>
                      <c:pt idx="89">
                        <c:v>42278</c:v>
                      </c:pt>
                      <c:pt idx="90">
                        <c:v>42370</c:v>
                      </c:pt>
                      <c:pt idx="91">
                        <c:v>42461</c:v>
                      </c:pt>
                      <c:pt idx="92">
                        <c:v>42552</c:v>
                      </c:pt>
                      <c:pt idx="93">
                        <c:v>42644</c:v>
                      </c:pt>
                      <c:pt idx="94">
                        <c:v>42736</c:v>
                      </c:pt>
                      <c:pt idx="95">
                        <c:v>42826</c:v>
                      </c:pt>
                      <c:pt idx="96">
                        <c:v>42917</c:v>
                      </c:pt>
                      <c:pt idx="97">
                        <c:v>43009</c:v>
                      </c:pt>
                      <c:pt idx="98">
                        <c:v>43101</c:v>
                      </c:pt>
                      <c:pt idx="99">
                        <c:v>43191</c:v>
                      </c:pt>
                      <c:pt idx="100">
                        <c:v>43282</c:v>
                      </c:pt>
                      <c:pt idx="101">
                        <c:v>43374</c:v>
                      </c:pt>
                      <c:pt idx="102">
                        <c:v>43466</c:v>
                      </c:pt>
                      <c:pt idx="103">
                        <c:v>43556</c:v>
                      </c:pt>
                      <c:pt idx="104">
                        <c:v>43647</c:v>
                      </c:pt>
                      <c:pt idx="105">
                        <c:v>43739</c:v>
                      </c:pt>
                      <c:pt idx="106">
                        <c:v>43831</c:v>
                      </c:pt>
                      <c:pt idx="107">
                        <c:v>43922</c:v>
                      </c:pt>
                      <c:pt idx="108">
                        <c:v>44013</c:v>
                      </c:pt>
                      <c:pt idx="109">
                        <c:v>44105</c:v>
                      </c:pt>
                      <c:pt idx="110">
                        <c:v>44197</c:v>
                      </c:pt>
                      <c:pt idx="111">
                        <c:v>44287</c:v>
                      </c:pt>
                      <c:pt idx="112">
                        <c:v>44378</c:v>
                      </c:pt>
                      <c:pt idx="113">
                        <c:v>44470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AF9-4CA3-A4DB-FEDC4ABEC176}"/>
                  </c:ext>
                </c:extLst>
              </c15:ser>
            </c15:filteredLineSeries>
          </c:ext>
        </c:extLst>
      </c:lineChart>
      <c:catAx>
        <c:axId val="8957106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5711024"/>
        <c:crosses val="autoZero"/>
        <c:auto val="1"/>
        <c:lblAlgn val="ctr"/>
        <c:lblOffset val="100"/>
        <c:noMultiLvlLbl val="0"/>
      </c:catAx>
      <c:valAx>
        <c:axId val="8957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571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19</xdr:row>
      <xdr:rowOff>147637</xdr:rowOff>
    </xdr:from>
    <xdr:to>
      <xdr:col>19</xdr:col>
      <xdr:colOff>409575</xdr:colOff>
      <xdr:row>34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133F1F-8566-4511-B043-6EAC5B30F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152400</xdr:colOff>
      <xdr:row>4</xdr:row>
      <xdr:rowOff>71437</xdr:rowOff>
    </xdr:from>
    <xdr:to>
      <xdr:col>18</xdr:col>
      <xdr:colOff>361950</xdr:colOff>
      <xdr:row>18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C6E11F-0EBD-49F1-AD14-4EB4F52C9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fred.stlouisfed.org/series/GDP" TargetMode="External"/><Relationship Id="rId18" Type="http://schemas.openxmlformats.org/officeDocument/2006/relationships/hyperlink" Target="https://fred.stlouisfed.org/series/DHHNGSP" TargetMode="External"/><Relationship Id="rId26" Type="http://schemas.openxmlformats.org/officeDocument/2006/relationships/hyperlink" Target="https://fred.stlouisfed.org/series/IPG21223S" TargetMode="External"/><Relationship Id="rId39" Type="http://schemas.openxmlformats.org/officeDocument/2006/relationships/hyperlink" Target="https://fred.stlouisfed.org/series/OECDLOLITOAASTSAM" TargetMode="External"/><Relationship Id="rId21" Type="http://schemas.openxmlformats.org/officeDocument/2006/relationships/hyperlink" Target="https://fred.stlouisfed.org/series/EA19LOLITOAASTSAM" TargetMode="External"/><Relationship Id="rId34" Type="http://schemas.openxmlformats.org/officeDocument/2006/relationships/hyperlink" Target="https://fred.stlouisfed.org/series/TOTALSA" TargetMode="External"/><Relationship Id="rId42" Type="http://schemas.openxmlformats.org/officeDocument/2006/relationships/hyperlink" Target="https://fred.stlouisfed.org/series/GS5" TargetMode="External"/><Relationship Id="rId47" Type="http://schemas.openxmlformats.org/officeDocument/2006/relationships/hyperlink" Target="https://www.investing.com/indices/uk-100" TargetMode="External"/><Relationship Id="rId50" Type="http://schemas.openxmlformats.org/officeDocument/2006/relationships/hyperlink" Target="https://ycharts.com/indicators/us_expected_changes_in_inflation_rates_next_five_years" TargetMode="External"/><Relationship Id="rId55" Type="http://schemas.openxmlformats.org/officeDocument/2006/relationships/hyperlink" Target="https://fred.stlouisfed.org/series/DEXCHUS" TargetMode="External"/><Relationship Id="rId7" Type="http://schemas.openxmlformats.org/officeDocument/2006/relationships/hyperlink" Target="https://fred.stlouisfed.org/series/PPICMM" TargetMode="External"/><Relationship Id="rId12" Type="http://schemas.openxmlformats.org/officeDocument/2006/relationships/hyperlink" Target="https://fred.stlouisfed.org/series/CLVMNACSCAB1GQEU28" TargetMode="External"/><Relationship Id="rId17" Type="http://schemas.openxmlformats.org/officeDocument/2006/relationships/hyperlink" Target="https://www.investing.com/indices/baltic-dry" TargetMode="External"/><Relationship Id="rId25" Type="http://schemas.openxmlformats.org/officeDocument/2006/relationships/hyperlink" Target="https://fred.stlouisfed.org/series/A31ANO" TargetMode="External"/><Relationship Id="rId33" Type="http://schemas.openxmlformats.org/officeDocument/2006/relationships/hyperlink" Target="https://fred.stlouisfed.org/series/PCU33613361" TargetMode="External"/><Relationship Id="rId38" Type="http://schemas.openxmlformats.org/officeDocument/2006/relationships/hyperlink" Target="https://fred.stlouisfed.org/series/BSCICP03O9M665S" TargetMode="External"/><Relationship Id="rId46" Type="http://schemas.openxmlformats.org/officeDocument/2006/relationships/hyperlink" Target="https://www.investing.com/indices/nasdaq-composite" TargetMode="External"/><Relationship Id="rId2" Type="http://schemas.openxmlformats.org/officeDocument/2006/relationships/hyperlink" Target="https://fred.stlouisfed.org/series/DEXSFUS" TargetMode="External"/><Relationship Id="rId16" Type="http://schemas.openxmlformats.org/officeDocument/2006/relationships/hyperlink" Target="https://fred.stlouisfed.org/series/POILBREUSDM" TargetMode="External"/><Relationship Id="rId20" Type="http://schemas.openxmlformats.org/officeDocument/2006/relationships/hyperlink" Target="https://fred.stlouisfed.org/series/CHNLOLITONOSTSAM" TargetMode="External"/><Relationship Id="rId29" Type="http://schemas.openxmlformats.org/officeDocument/2006/relationships/hyperlink" Target="https://fred.stlouisfed.org/series/VXSLVCLS" TargetMode="External"/><Relationship Id="rId41" Type="http://schemas.openxmlformats.org/officeDocument/2006/relationships/hyperlink" Target="https://fred.stlouisfed.org/series/WPS061" TargetMode="External"/><Relationship Id="rId54" Type="http://schemas.openxmlformats.org/officeDocument/2006/relationships/hyperlink" Target="https://fred.stlouisfed.org/series/GS10" TargetMode="External"/><Relationship Id="rId1" Type="http://schemas.openxmlformats.org/officeDocument/2006/relationships/hyperlink" Target="https://fred.stlouisfed.org/series/PALLFNFINDEXQ" TargetMode="External"/><Relationship Id="rId6" Type="http://schemas.openxmlformats.org/officeDocument/2006/relationships/hyperlink" Target="https://fred.stlouisfed.org/series/SP500" TargetMode="External"/><Relationship Id="rId11" Type="http://schemas.openxmlformats.org/officeDocument/2006/relationships/hyperlink" Target="https://fred.stlouisfed.org/series/CLVMNACSCAB1GQDE" TargetMode="External"/><Relationship Id="rId24" Type="http://schemas.openxmlformats.org/officeDocument/2006/relationships/hyperlink" Target="https://fred.stlouisfed.org/series/A31ATI" TargetMode="External"/><Relationship Id="rId32" Type="http://schemas.openxmlformats.org/officeDocument/2006/relationships/hyperlink" Target="https://fred.stlouisfed.org/series/EXJPUS" TargetMode="External"/><Relationship Id="rId37" Type="http://schemas.openxmlformats.org/officeDocument/2006/relationships/hyperlink" Target="https://fred.stlouisfed.org/series/NGDPRSAXDCZAQ" TargetMode="External"/><Relationship Id="rId40" Type="http://schemas.openxmlformats.org/officeDocument/2006/relationships/hyperlink" Target="https://fred.stlouisfed.org/series/IP7110" TargetMode="External"/><Relationship Id="rId45" Type="http://schemas.openxmlformats.org/officeDocument/2006/relationships/hyperlink" Target="https://www.investing.com/indices/switzerland-20" TargetMode="External"/><Relationship Id="rId53" Type="http://schemas.openxmlformats.org/officeDocument/2006/relationships/hyperlink" Target="https://fred.stlouisfed.org/series/MRTSSM44111USN" TargetMode="External"/><Relationship Id="rId5" Type="http://schemas.openxmlformats.org/officeDocument/2006/relationships/hyperlink" Target="https://fred.stlouisfed.org/series/TSIFRGHTC" TargetMode="External"/><Relationship Id="rId15" Type="http://schemas.openxmlformats.org/officeDocument/2006/relationships/hyperlink" Target="https://fred.stlouisfed.org/series/DCOILWTICO" TargetMode="External"/><Relationship Id="rId23" Type="http://schemas.openxmlformats.org/officeDocument/2006/relationships/hyperlink" Target="https://fred.stlouisfed.org/series/IPB50001N" TargetMode="External"/><Relationship Id="rId28" Type="http://schemas.openxmlformats.org/officeDocument/2006/relationships/hyperlink" Target="https://fred.stlouisfed.org/series/GVZCLS" TargetMode="External"/><Relationship Id="rId36" Type="http://schemas.openxmlformats.org/officeDocument/2006/relationships/hyperlink" Target="https://fred.stlouisfed.org/series/LCULMN01ZAQ661S" TargetMode="External"/><Relationship Id="rId49" Type="http://schemas.openxmlformats.org/officeDocument/2006/relationships/hyperlink" Target="https://fred.stlouisfed.org/series/CIVPART" TargetMode="External"/><Relationship Id="rId57" Type="http://schemas.openxmlformats.org/officeDocument/2006/relationships/printerSettings" Target="../printerSettings/printerSettings2.bin"/><Relationship Id="rId10" Type="http://schemas.openxmlformats.org/officeDocument/2006/relationships/hyperlink" Target="https://fred.stlouisfed.org/series/CCUSMA02RUM618N" TargetMode="External"/><Relationship Id="rId19" Type="http://schemas.openxmlformats.org/officeDocument/2006/relationships/hyperlink" Target="https://fred.stlouisfed.org/series/USALOLITONOSTSAM" TargetMode="External"/><Relationship Id="rId31" Type="http://schemas.openxmlformats.org/officeDocument/2006/relationships/hyperlink" Target="https://fred.stlouisfed.org/series/NIKKEI225" TargetMode="External"/><Relationship Id="rId44" Type="http://schemas.openxmlformats.org/officeDocument/2006/relationships/hyperlink" Target="https://www.investing.com/indices/germany-30" TargetMode="External"/><Relationship Id="rId52" Type="http://schemas.openxmlformats.org/officeDocument/2006/relationships/hyperlink" Target="https://fred.stlouisfed.org/series/VMTD11" TargetMode="External"/><Relationship Id="rId4" Type="http://schemas.openxmlformats.org/officeDocument/2006/relationships/hyperlink" Target="https://fred.stlouisfed.org/series/CPILFESL" TargetMode="External"/><Relationship Id="rId9" Type="http://schemas.openxmlformats.org/officeDocument/2006/relationships/hyperlink" Target="https://fred.stlouisfed.org/series/DEXUSEU" TargetMode="External"/><Relationship Id="rId14" Type="http://schemas.openxmlformats.org/officeDocument/2006/relationships/hyperlink" Target="https://fred.stlouisfed.org/series/MKTGDPCNA646NWDB" TargetMode="External"/><Relationship Id="rId22" Type="http://schemas.openxmlformats.org/officeDocument/2006/relationships/hyperlink" Target="https://www.eia.gov/opendata/qb.php?sdid=PET.RWTC.M" TargetMode="External"/><Relationship Id="rId27" Type="http://schemas.openxmlformats.org/officeDocument/2006/relationships/hyperlink" Target="https://fred.stlouisfed.org/series/PIORECRUSDM" TargetMode="External"/><Relationship Id="rId30" Type="http://schemas.openxmlformats.org/officeDocument/2006/relationships/hyperlink" Target="https://fred.stlouisfed.org/series/PNRGINDEXM" TargetMode="External"/><Relationship Id="rId35" Type="http://schemas.openxmlformats.org/officeDocument/2006/relationships/hyperlink" Target="https://fred.stlouisfed.org/series/ZAFCPIALLMINMEI" TargetMode="External"/><Relationship Id="rId43" Type="http://schemas.openxmlformats.org/officeDocument/2006/relationships/hyperlink" Target="https://fred.stlouisfed.org/series/GS30" TargetMode="External"/><Relationship Id="rId48" Type="http://schemas.openxmlformats.org/officeDocument/2006/relationships/hyperlink" Target="https://fred.stlouisfed.org/series/WPU10170502" TargetMode="External"/><Relationship Id="rId56" Type="http://schemas.openxmlformats.org/officeDocument/2006/relationships/hyperlink" Target="https://fred.stlouisfed.org/searchresults/?st=VIX" TargetMode="External"/><Relationship Id="rId8" Type="http://schemas.openxmlformats.org/officeDocument/2006/relationships/hyperlink" Target="https://fred.stlouisfed.org/series/PCOALAUUSDM" TargetMode="External"/><Relationship Id="rId51" Type="http://schemas.openxmlformats.org/officeDocument/2006/relationships/hyperlink" Target="https://fred.stlouisfed.org/series/fedfunds" TargetMode="External"/><Relationship Id="rId3" Type="http://schemas.openxmlformats.org/officeDocument/2006/relationships/hyperlink" Target="https://fred.stlouisfed.org/series/PCU339910339910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fred.stlouisfed.org/series/CLVMNACSCAB1GQDE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fred.stlouisfed.org/series/GDPC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investing.com/indices/baltic-dry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fred.stlouisfed.org/series/MHHNGSP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data.oecd.org/gdp/quarterly-gdp.htm" TargetMode="External"/><Relationship Id="rId1" Type="http://schemas.openxmlformats.org/officeDocument/2006/relationships/hyperlink" Target="https://fred.stlouisfed.org/series/CHNGDPNQDSMEI" TargetMode="External"/><Relationship Id="rId4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www.investing.com/indices/volatility-s-p-500-historical-data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s://fred.stlouisfed.org/series/USALOLITONOSTSAM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fred.stlouisfed.org/series/CHNLOLITONOSTSAM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fred.stlouisfed.org/series/EA19LOLITONOSTSAM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fred.stlouisfed.org/series/CPIAUCSL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fred.stlouisfed.org/series/MCOILWTICO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fred.stlouisfed.org/series/PALLFNFINDEXQ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fred.stlouisfed.org/series/EXSFUS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https://fred.stlouisfed.org/series/WPU1011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https://fred.stlouisfed.org/series/PCU3399103399101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fred.stlouisfed.org/series/TSIFRGHTC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fred.stlouisfed.org/series/SP500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fred.stlouisfed.org/series/PPICMM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https://fred.stlouisfed.org/series/IPB50001N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fred.stlouisfed.org/series/A31ATI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fred.stlouisfed.org/series/A31ANO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https://fred.stlouisfed.org/series/IPG21223S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https://www.investing.com/commodities/iron-ore-62-cfr-futures-historical-data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s://fred.stlouisfed.org/series/GVZCLS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https://fred.stlouisfed.org/series/VXSLVCLS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https://fred.stlouisfed.org/series/PNRGINDEXM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https://fred.stlouisfed.org/series/NIKKEI225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https://fred.stlouisfed.org/series/EXJPUS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https://fred.stlouisfed.org/series/PCU33613361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https://fred.stlouisfed.org/series/TOTALSA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https://fred.stlouisfed.org/series/ZAFCPIALLMINMEI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https://fred.stlouisfed.org/series/LCULMN01ZAQ661S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https://fred.stlouisfed.org/series/NGDPRSAXDCZAQ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https://fred.stlouisfed.org/series/IP7110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https://fred.stlouisfed.org/series/WPS061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https://fred.stlouisfed.org/series/GS10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https://fred.stlouisfed.org/series/GS5" TargetMode="Externa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https://fred.stlouisfed.org/series/GS30" TargetMode="Externa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https://www.investing.com/indices/germany-30-historical-data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https://www.investing.com/indices/switzerland-20-historical-data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https://www.investing.com/indices/nasdaq-composite-historical-data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https://www.investing.com/indices/uk-100-historical-data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https://fred.stlouisfed.org/series/WPU10170502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https://fred.stlouisfed.org/series/CIVPART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https://fred.stlouisfed.org/series/FPCPITOTLZGUSA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https://fred.stlouisfed.org/series/FEDFUNDS" TargetMode="Externa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https://fred.stlouisfed.org/series/VMTD11" TargetMode="Externa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hyperlink" Target="https://fred.stlouisfed.org/series/MRTSSM44111USN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A9794-C8A4-47FD-9C03-2FFFAE3F8D38}">
  <dimension ref="A1:D19"/>
  <sheetViews>
    <sheetView showGridLines="0" workbookViewId="0">
      <selection activeCell="A11" sqref="A11"/>
    </sheetView>
  </sheetViews>
  <sheetFormatPr defaultColWidth="9.140625" defaultRowHeight="18"/>
  <cols>
    <col min="1" max="1" width="50.85546875" style="15" customWidth="1"/>
    <col min="2" max="2" width="16" style="15" bestFit="1" customWidth="1"/>
    <col min="3" max="3" width="16" style="15" customWidth="1"/>
    <col min="4" max="4" width="119.7109375" style="15" bestFit="1" customWidth="1"/>
    <col min="5" max="16384" width="9.140625" style="15"/>
  </cols>
  <sheetData>
    <row r="1" spans="1:4" s="16" customFormat="1" ht="26.25" customHeight="1">
      <c r="A1" s="45" t="s">
        <v>11</v>
      </c>
      <c r="B1" s="45" t="s">
        <v>12</v>
      </c>
      <c r="C1" s="45" t="s">
        <v>14</v>
      </c>
      <c r="D1" s="45" t="s">
        <v>13</v>
      </c>
    </row>
    <row r="2" spans="1:4" s="16" customFormat="1" ht="26.25" customHeight="1">
      <c r="A2" s="43" t="s">
        <v>66</v>
      </c>
      <c r="B2" s="43" t="s">
        <v>67</v>
      </c>
      <c r="C2" s="43" t="s">
        <v>143</v>
      </c>
      <c r="D2" s="43"/>
    </row>
    <row r="3" spans="1:4" s="16" customFormat="1" ht="26.25" customHeight="1">
      <c r="A3" s="43" t="s">
        <v>376</v>
      </c>
      <c r="B3" s="43" t="s">
        <v>67</v>
      </c>
      <c r="C3" s="43" t="s">
        <v>143</v>
      </c>
      <c r="D3" s="43"/>
    </row>
    <row r="4" spans="1:4" ht="33" customHeight="1">
      <c r="A4" s="43" t="s">
        <v>401</v>
      </c>
      <c r="B4" s="46" t="s">
        <v>67</v>
      </c>
      <c r="C4" s="46" t="s">
        <v>143</v>
      </c>
      <c r="D4" s="43"/>
    </row>
    <row r="5" spans="1:4" ht="33" customHeight="1">
      <c r="A5" s="43" t="s">
        <v>377</v>
      </c>
      <c r="B5" s="43" t="s">
        <v>67</v>
      </c>
      <c r="C5" s="43" t="s">
        <v>143</v>
      </c>
      <c r="D5" s="43"/>
    </row>
    <row r="6" spans="1:4" ht="33" customHeight="1">
      <c r="A6" s="43" t="s">
        <v>402</v>
      </c>
      <c r="B6" s="43" t="s">
        <v>67</v>
      </c>
      <c r="C6" s="43" t="s">
        <v>453</v>
      </c>
      <c r="D6" s="43" t="s">
        <v>454</v>
      </c>
    </row>
    <row r="7" spans="1:4" ht="33" customHeight="1">
      <c r="A7" s="43" t="s">
        <v>452</v>
      </c>
      <c r="B7" s="43" t="s">
        <v>67</v>
      </c>
      <c r="C7" s="43" t="s">
        <v>453</v>
      </c>
      <c r="D7" s="43"/>
    </row>
    <row r="8" spans="1:4" ht="33" customHeight="1">
      <c r="A8" s="44" t="s">
        <v>502</v>
      </c>
      <c r="B8" s="43" t="s">
        <v>67</v>
      </c>
      <c r="C8" s="43" t="s">
        <v>453</v>
      </c>
      <c r="D8" s="43"/>
    </row>
    <row r="9" spans="1:4" ht="41.25" customHeight="1">
      <c r="A9" s="44" t="s">
        <v>503</v>
      </c>
      <c r="B9" s="43" t="s">
        <v>67</v>
      </c>
      <c r="C9" s="43" t="s">
        <v>453</v>
      </c>
      <c r="D9" s="43" t="s">
        <v>504</v>
      </c>
    </row>
    <row r="10" spans="1:4">
      <c r="A10" s="44" t="s">
        <v>542</v>
      </c>
      <c r="B10" s="43" t="s">
        <v>67</v>
      </c>
      <c r="C10" s="43" t="s">
        <v>453</v>
      </c>
      <c r="D10" s="43" t="s">
        <v>543</v>
      </c>
    </row>
    <row r="11" spans="1:4">
      <c r="A11" s="44"/>
      <c r="B11" s="43"/>
      <c r="C11" s="43"/>
      <c r="D11" s="43"/>
    </row>
    <row r="12" spans="1:4">
      <c r="A12" s="44"/>
      <c r="B12" s="43"/>
      <c r="C12" s="43"/>
      <c r="D12" s="43"/>
    </row>
    <row r="13" spans="1:4">
      <c r="A13" s="44"/>
      <c r="B13" s="43"/>
      <c r="C13" s="43"/>
      <c r="D13" s="43"/>
    </row>
    <row r="14" spans="1:4">
      <c r="A14" s="44"/>
      <c r="B14" s="43"/>
      <c r="C14" s="43"/>
      <c r="D14" s="43"/>
    </row>
    <row r="15" spans="1:4">
      <c r="A15" s="44"/>
      <c r="B15" s="43"/>
      <c r="C15" s="43"/>
      <c r="D15" s="43"/>
    </row>
    <row r="16" spans="1:4">
      <c r="A16" s="44"/>
      <c r="B16" s="43"/>
      <c r="C16" s="43"/>
      <c r="D16" s="43"/>
    </row>
    <row r="17" spans="1:4">
      <c r="A17" s="44"/>
      <c r="B17" s="43"/>
      <c r="C17" s="43"/>
      <c r="D17" s="43"/>
    </row>
    <row r="18" spans="1:4">
      <c r="A18" s="44"/>
      <c r="B18" s="43"/>
      <c r="C18" s="43"/>
      <c r="D18" s="43"/>
    </row>
    <row r="19" spans="1:4">
      <c r="A19" s="44"/>
      <c r="B19" s="43"/>
      <c r="C19" s="43"/>
      <c r="D19" s="43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FE0F1-19E2-4F95-A25A-C49924726348}">
  <sheetPr>
    <tabColor rgb="FFFFC000"/>
  </sheetPr>
  <dimension ref="A1:F136"/>
  <sheetViews>
    <sheetView topLeftCell="A17" zoomScaleNormal="100" workbookViewId="0">
      <selection activeCell="A35" sqref="A35"/>
    </sheetView>
  </sheetViews>
  <sheetFormatPr defaultRowHeight="12.75"/>
  <cols>
    <col min="2" max="2" width="19" hidden="1" customWidth="1"/>
    <col min="3" max="3" width="41.5703125" bestFit="1" customWidth="1"/>
    <col min="4" max="4" width="63.5703125" customWidth="1"/>
    <col min="5" max="5" width="13.42578125" hidden="1" customWidth="1"/>
    <col min="6" max="6" width="211.7109375" bestFit="1" customWidth="1"/>
  </cols>
  <sheetData>
    <row r="1" spans="1:6">
      <c r="A1" s="41" t="s">
        <v>227</v>
      </c>
      <c r="B1" s="41" t="s">
        <v>147</v>
      </c>
      <c r="C1" s="41" t="s">
        <v>18</v>
      </c>
      <c r="D1" s="41" t="s">
        <v>228</v>
      </c>
      <c r="E1" s="41" t="s">
        <v>326</v>
      </c>
      <c r="F1" s="41" t="s">
        <v>264</v>
      </c>
    </row>
    <row r="2" spans="1:6">
      <c r="A2">
        <v>1</v>
      </c>
      <c r="B2" t="s">
        <v>144</v>
      </c>
      <c r="C2" t="str" cm="1">
        <f t="array" aca="1" ref="C2" ca="1">INDIRECT("'Compiled Dataset'!"&amp;B2&amp;"$1")</f>
        <v>Palladium_spot_price</v>
      </c>
      <c r="D2" t="s">
        <v>229</v>
      </c>
      <c r="E2">
        <f>LEN(D2)</f>
        <v>20</v>
      </c>
      <c r="F2" t="s">
        <v>265</v>
      </c>
    </row>
    <row r="3" spans="1:6">
      <c r="A3">
        <v>2</v>
      </c>
      <c r="B3" t="s">
        <v>145</v>
      </c>
      <c r="C3" t="str" cm="1">
        <f t="array" aca="1" ref="C3" ca="1">INDIRECT("'Compiled Dataset'!"&amp;B3&amp;"$1")</f>
        <v>Platinum_spot_price</v>
      </c>
      <c r="D3" t="s">
        <v>230</v>
      </c>
      <c r="E3">
        <f t="shared" ref="E3:E65" si="0">LEN(D3)</f>
        <v>19</v>
      </c>
      <c r="F3" t="s">
        <v>265</v>
      </c>
    </row>
    <row r="4" spans="1:6">
      <c r="A4">
        <v>3</v>
      </c>
      <c r="B4" t="s">
        <v>146</v>
      </c>
      <c r="C4" t="str" cm="1">
        <f t="array" aca="1" ref="C4" ca="1">INDIRECT("'Compiled Dataset'!"&amp;B4&amp;"$1")</f>
        <v>Rhodium_spot_price</v>
      </c>
      <c r="D4" t="s">
        <v>231</v>
      </c>
      <c r="E4">
        <f t="shared" si="0"/>
        <v>18</v>
      </c>
      <c r="F4" t="s">
        <v>265</v>
      </c>
    </row>
    <row r="5" spans="1:6">
      <c r="A5">
        <v>4</v>
      </c>
      <c r="B5" t="s">
        <v>148</v>
      </c>
      <c r="C5" t="str" cm="1">
        <f t="array" aca="1" ref="C5" ca="1">INDIRECT("'Compiled Dataset'!"&amp;B5&amp;"$1")</f>
        <v>COAL_AUS_USD_M</v>
      </c>
      <c r="D5" t="s">
        <v>267</v>
      </c>
      <c r="E5">
        <f t="shared" si="0"/>
        <v>31</v>
      </c>
      <c r="F5" s="18" t="s">
        <v>266</v>
      </c>
    </row>
    <row r="6" spans="1:6">
      <c r="A6">
        <v>5</v>
      </c>
      <c r="B6" t="s">
        <v>149</v>
      </c>
      <c r="C6" t="str" cm="1">
        <f t="array" aca="1" ref="C6" ca="1">INDIRECT("'Compiled Dataset'!"&amp;B6&amp;"$1")</f>
        <v>EXR_RUSSIAN_RUBLE_USD</v>
      </c>
      <c r="D6" t="s">
        <v>232</v>
      </c>
      <c r="E6">
        <f t="shared" si="0"/>
        <v>26</v>
      </c>
      <c r="F6" s="18" t="s">
        <v>270</v>
      </c>
    </row>
    <row r="7" spans="1:6">
      <c r="A7">
        <v>6</v>
      </c>
      <c r="B7" t="s">
        <v>150</v>
      </c>
      <c r="C7" t="str" cm="1">
        <f t="array" aca="1" ref="C7" ca="1">INDIRECT("'Compiled Dataset'!"&amp;B7&amp;"$1")</f>
        <v>GDP_GERMANY_EUR</v>
      </c>
      <c r="D7" t="s">
        <v>233</v>
      </c>
      <c r="E7">
        <f t="shared" si="0"/>
        <v>11</v>
      </c>
      <c r="F7" s="18" t="s">
        <v>271</v>
      </c>
    </row>
    <row r="8" spans="1:6">
      <c r="A8">
        <v>7</v>
      </c>
      <c r="B8" t="s">
        <v>151</v>
      </c>
      <c r="C8" t="str" cm="1">
        <f t="array" aca="1" ref="C8" ca="1">INDIRECT("'Compiled Dataset'!"&amp;B8&amp;"$1")</f>
        <v>GDP_EU27_EUR</v>
      </c>
      <c r="D8" t="s">
        <v>234</v>
      </c>
      <c r="E8">
        <f t="shared" si="0"/>
        <v>6</v>
      </c>
      <c r="F8" s="18" t="s">
        <v>272</v>
      </c>
    </row>
    <row r="9" spans="1:6">
      <c r="A9">
        <v>8</v>
      </c>
      <c r="B9" t="s">
        <v>152</v>
      </c>
      <c r="C9" t="str" cm="1">
        <f t="array" aca="1" ref="C9" ca="1">INDIRECT("'Compiled Dataset'!"&amp;B9&amp;"$1")</f>
        <v>GDP_US_USD</v>
      </c>
      <c r="D9" t="s">
        <v>235</v>
      </c>
      <c r="E9">
        <f t="shared" si="0"/>
        <v>6</v>
      </c>
      <c r="F9" s="18" t="s">
        <v>273</v>
      </c>
    </row>
    <row r="10" spans="1:6">
      <c r="A10">
        <v>9</v>
      </c>
      <c r="B10" t="s">
        <v>153</v>
      </c>
      <c r="C10" t="str" cm="1">
        <f t="array" aca="1" ref="C10" ca="1">INDIRECT("'Compiled Dataset'!"&amp;B10&amp;"$1")</f>
        <v>GDP_China_sameQ%</v>
      </c>
      <c r="D10" t="s">
        <v>236</v>
      </c>
      <c r="E10">
        <f t="shared" si="0"/>
        <v>9</v>
      </c>
      <c r="F10" s="18" t="s">
        <v>274</v>
      </c>
    </row>
    <row r="11" spans="1:6">
      <c r="A11">
        <v>10</v>
      </c>
      <c r="B11" t="s">
        <v>154</v>
      </c>
      <c r="C11" t="str" cm="1">
        <f t="array" aca="1" ref="C11" ca="1">INDIRECT("'Compiled Dataset'!"&amp;B11&amp;"$1")</f>
        <v>WTI_USD_BARREL</v>
      </c>
      <c r="D11" t="s">
        <v>237</v>
      </c>
      <c r="E11">
        <f t="shared" si="0"/>
        <v>16</v>
      </c>
      <c r="F11" s="18" t="s">
        <v>275</v>
      </c>
    </row>
    <row r="12" spans="1:6">
      <c r="A12">
        <v>11</v>
      </c>
      <c r="B12" t="s">
        <v>155</v>
      </c>
      <c r="C12" t="str" cm="1">
        <f t="array" aca="1" ref="C12" ca="1">INDIRECT("'Compiled Dataset'!"&amp;B12&amp;"$1")</f>
        <v>BRENT_USD_BARREL</v>
      </c>
      <c r="D12" t="s">
        <v>238</v>
      </c>
      <c r="E12">
        <f t="shared" si="0"/>
        <v>17</v>
      </c>
      <c r="F12" s="18" t="s">
        <v>276</v>
      </c>
    </row>
    <row r="13" spans="1:6">
      <c r="A13">
        <v>12</v>
      </c>
      <c r="B13" t="s">
        <v>156</v>
      </c>
      <c r="C13" t="str" cm="1">
        <f t="array" aca="1" ref="C13" ca="1">INDIRECT("'Compiled Dataset'!"&amp;B13&amp;"$1")</f>
        <v>EXR_USD_EUR</v>
      </c>
      <c r="D13" t="s">
        <v>269</v>
      </c>
      <c r="E13">
        <f t="shared" si="0"/>
        <v>25</v>
      </c>
      <c r="F13" s="18" t="s">
        <v>268</v>
      </c>
    </row>
    <row r="14" spans="1:6">
      <c r="A14">
        <v>13</v>
      </c>
      <c r="B14" t="s">
        <v>157</v>
      </c>
      <c r="C14" t="str" cm="1">
        <f t="array" aca="1" ref="C14" ca="1">INDIRECT("'Compiled Dataset'!"&amp;B14&amp;"$1")</f>
        <v>BALTIC_DRY_IDX</v>
      </c>
      <c r="D14" t="s">
        <v>239</v>
      </c>
      <c r="E14">
        <f t="shared" si="0"/>
        <v>16</v>
      </c>
      <c r="F14" s="18" t="s">
        <v>277</v>
      </c>
    </row>
    <row r="15" spans="1:6">
      <c r="A15">
        <v>14</v>
      </c>
      <c r="B15" t="s">
        <v>158</v>
      </c>
      <c r="C15" t="str" cm="1">
        <f t="array" aca="1" ref="C15" ca="1">INDIRECT("'Compiled Dataset'!"&amp;B15&amp;"$1")</f>
        <v>EXR_CNY_USD</v>
      </c>
      <c r="D15" t="s">
        <v>240</v>
      </c>
      <c r="E15">
        <f t="shared" si="0"/>
        <v>24</v>
      </c>
      <c r="F15" s="18" t="s">
        <v>541</v>
      </c>
    </row>
    <row r="16" spans="1:6">
      <c r="A16">
        <v>15</v>
      </c>
      <c r="B16" t="s">
        <v>159</v>
      </c>
      <c r="C16" t="str" cm="1">
        <f t="array" aca="1" ref="C16" ca="1">INDIRECT("'Compiled Dataset'!"&amp;B16&amp;"$1")</f>
        <v>NAT_GAS_HHUB_USD_MBTU</v>
      </c>
      <c r="D16" t="s">
        <v>279</v>
      </c>
      <c r="E16">
        <f t="shared" si="0"/>
        <v>31</v>
      </c>
      <c r="F16" s="18" t="s">
        <v>278</v>
      </c>
    </row>
    <row r="17" spans="1:6">
      <c r="A17">
        <v>16</v>
      </c>
      <c r="B17" t="s">
        <v>160</v>
      </c>
      <c r="C17" t="str" cm="1">
        <f t="array" aca="1" ref="C17" ca="1">INDIRECT("'Compiled Dataset'!"&amp;B17&amp;"$1")</f>
        <v>VIX</v>
      </c>
      <c r="D17" t="s">
        <v>261</v>
      </c>
      <c r="E17">
        <f t="shared" si="0"/>
        <v>26</v>
      </c>
      <c r="F17" s="18" t="s">
        <v>262</v>
      </c>
    </row>
    <row r="18" spans="1:6">
      <c r="A18">
        <v>17</v>
      </c>
      <c r="B18" t="s">
        <v>161</v>
      </c>
      <c r="C18" t="str" cm="1">
        <f t="array" aca="1" ref="C18" ca="1">INDIRECT("'Compiled Dataset'!"&amp;B18&amp;"$1")</f>
        <v>CLI_US</v>
      </c>
      <c r="D18" t="s">
        <v>248</v>
      </c>
      <c r="E18">
        <f t="shared" si="0"/>
        <v>30</v>
      </c>
      <c r="F18" s="18" t="s">
        <v>280</v>
      </c>
    </row>
    <row r="19" spans="1:6">
      <c r="A19">
        <v>18</v>
      </c>
      <c r="B19" t="s">
        <v>162</v>
      </c>
      <c r="C19" t="str" cm="1">
        <f t="array" aca="1" ref="C19" ca="1">INDIRECT("'Compiled Dataset'!"&amp;B19&amp;"$1")</f>
        <v>CLI_CHN</v>
      </c>
      <c r="D19" t="s">
        <v>249</v>
      </c>
      <c r="E19">
        <f t="shared" si="0"/>
        <v>33</v>
      </c>
      <c r="F19" s="18" t="s">
        <v>281</v>
      </c>
    </row>
    <row r="20" spans="1:6">
      <c r="A20">
        <v>19</v>
      </c>
      <c r="B20" t="s">
        <v>163</v>
      </c>
      <c r="C20" t="str" cm="1">
        <f t="array" aca="1" ref="C20" ca="1">INDIRECT("'Compiled Dataset'!"&amp;B20&amp;"$1")</f>
        <v>CLI_EURO</v>
      </c>
      <c r="D20" t="s">
        <v>250</v>
      </c>
      <c r="E20">
        <f t="shared" si="0"/>
        <v>32</v>
      </c>
      <c r="F20" s="18" t="s">
        <v>282</v>
      </c>
    </row>
    <row r="21" spans="1:6">
      <c r="A21">
        <v>20</v>
      </c>
      <c r="B21" t="s">
        <v>164</v>
      </c>
      <c r="C21" t="str" cm="1">
        <f t="array" aca="1" ref="C21" ca="1">INDIRECT("'Compiled Dataset'!"&amp;B21&amp;"$1")</f>
        <v>CPILFESL</v>
      </c>
      <c r="D21" t="s">
        <v>432</v>
      </c>
      <c r="E21">
        <f t="shared" si="0"/>
        <v>32</v>
      </c>
      <c r="F21" s="18" t="s">
        <v>251</v>
      </c>
    </row>
    <row r="22" spans="1:6">
      <c r="A22">
        <v>21</v>
      </c>
      <c r="B22" t="s">
        <v>165</v>
      </c>
      <c r="C22" t="str" cm="1">
        <f t="array" aca="1" ref="C22" ca="1">INDIRECT("'Compiled Dataset'!"&amp;B22&amp;"$1")</f>
        <v>PET.RWTC.M</v>
      </c>
      <c r="D22" t="s">
        <v>241</v>
      </c>
      <c r="E22">
        <f t="shared" si="0"/>
        <v>28</v>
      </c>
      <c r="F22" s="18" t="s">
        <v>283</v>
      </c>
    </row>
    <row r="23" spans="1:6">
      <c r="A23">
        <v>22</v>
      </c>
      <c r="B23" t="s">
        <v>166</v>
      </c>
      <c r="C23" t="str" cm="1">
        <f t="array" aca="1" ref="C23" ca="1">INDIRECT("'Compiled Dataset'!"&amp;B23&amp;"$1")</f>
        <v>PALLFNFINDEXQ</v>
      </c>
      <c r="D23" t="s">
        <v>68</v>
      </c>
      <c r="E23">
        <f t="shared" si="0"/>
        <v>37</v>
      </c>
      <c r="F23" s="18" t="s">
        <v>242</v>
      </c>
    </row>
    <row r="24" spans="1:6">
      <c r="A24">
        <v>23</v>
      </c>
      <c r="B24" t="s">
        <v>167</v>
      </c>
      <c r="C24" t="str" cm="1">
        <f t="array" aca="1" ref="C24" ca="1">INDIRECT("'Compiled Dataset'!"&amp;B24&amp;"$1")</f>
        <v>DEXSFUS</v>
      </c>
      <c r="D24" t="s">
        <v>244</v>
      </c>
      <c r="E24">
        <f t="shared" si="0"/>
        <v>25</v>
      </c>
      <c r="F24" s="18" t="s">
        <v>243</v>
      </c>
    </row>
    <row r="25" spans="1:6">
      <c r="A25">
        <v>24</v>
      </c>
      <c r="B25" t="s">
        <v>168</v>
      </c>
      <c r="C25" t="str" cm="1">
        <f t="array" aca="1" ref="C25" ca="1">INDIRECT("'Compiled Dataset'!"&amp;B25&amp;"$1")</f>
        <v>PNICKUSDM</v>
      </c>
      <c r="D25" t="s">
        <v>245</v>
      </c>
      <c r="E25">
        <f t="shared" si="0"/>
        <v>19</v>
      </c>
      <c r="F25" t="s">
        <v>535</v>
      </c>
    </row>
    <row r="26" spans="1:6">
      <c r="A26">
        <v>25</v>
      </c>
      <c r="B26" t="s">
        <v>169</v>
      </c>
      <c r="C26" t="str" cm="1">
        <f t="array" aca="1" ref="C26" ca="1">INDIRECT("'Compiled Dataset'!"&amp;B26&amp;"$1")</f>
        <v>WPU1011</v>
      </c>
      <c r="D26" t="s">
        <v>247</v>
      </c>
      <c r="E26">
        <f t="shared" si="0"/>
        <v>30</v>
      </c>
      <c r="F26" t="s">
        <v>536</v>
      </c>
    </row>
    <row r="27" spans="1:6">
      <c r="A27">
        <v>26</v>
      </c>
      <c r="B27" t="s">
        <v>170</v>
      </c>
      <c r="C27" t="str" cm="1">
        <f t="array" aca="1" ref="C27" ca="1">INDIRECT("'Compiled Dataset'!"&amp;B27&amp;"$1")</f>
        <v>PCU3399103399101</v>
      </c>
      <c r="D27" t="s">
        <v>246</v>
      </c>
      <c r="E27">
        <f t="shared" si="0"/>
        <v>45</v>
      </c>
      <c r="F27" s="18" t="s">
        <v>70</v>
      </c>
    </row>
    <row r="28" spans="1:6">
      <c r="A28">
        <v>27</v>
      </c>
      <c r="B28" t="s">
        <v>171</v>
      </c>
      <c r="C28" t="str" cm="1">
        <f t="array" aca="1" ref="C28" ca="1">INDIRECT("'Compiled Dataset'!"&amp;B28&amp;"$1")</f>
        <v>TSIFRGHTC</v>
      </c>
      <c r="D28" t="s">
        <v>71</v>
      </c>
      <c r="E28">
        <f t="shared" si="0"/>
        <v>37</v>
      </c>
      <c r="F28" s="18" t="s">
        <v>72</v>
      </c>
    </row>
    <row r="29" spans="1:6">
      <c r="A29">
        <v>28</v>
      </c>
      <c r="B29" t="s">
        <v>172</v>
      </c>
      <c r="C29" t="str" cm="1">
        <f t="array" aca="1" ref="C29" ca="1">INDIRECT("'Compiled Dataset'!"&amp;B29&amp;"$1")</f>
        <v>SP500</v>
      </c>
      <c r="D29" t="s">
        <v>74</v>
      </c>
      <c r="E29">
        <f t="shared" si="0"/>
        <v>7</v>
      </c>
      <c r="F29" s="18" t="s">
        <v>252</v>
      </c>
    </row>
    <row r="30" spans="1:6">
      <c r="A30">
        <v>29</v>
      </c>
      <c r="B30" t="s">
        <v>173</v>
      </c>
      <c r="C30" t="str" cm="1">
        <f t="array" aca="1" ref="C30" ca="1">INDIRECT("'Compiled Dataset'!"&amp;B30&amp;"$1")</f>
        <v>PPICMM</v>
      </c>
      <c r="D30" t="s">
        <v>263</v>
      </c>
      <c r="E30">
        <f t="shared" si="0"/>
        <v>47</v>
      </c>
      <c r="F30" s="18" t="s">
        <v>75</v>
      </c>
    </row>
    <row r="31" spans="1:6">
      <c r="A31">
        <v>30</v>
      </c>
      <c r="B31" t="s">
        <v>174</v>
      </c>
      <c r="C31" t="str" cm="1">
        <f t="array" aca="1" ref="C31" ca="1">INDIRECT("'Compiled Dataset'!"&amp;B31&amp;"$1")</f>
        <v>IPB50001N</v>
      </c>
      <c r="D31" t="s">
        <v>76</v>
      </c>
      <c r="E31">
        <f t="shared" si="0"/>
        <v>34</v>
      </c>
      <c r="F31" s="18" t="s">
        <v>253</v>
      </c>
    </row>
    <row r="32" spans="1:6">
      <c r="A32">
        <v>31</v>
      </c>
      <c r="B32" t="s">
        <v>175</v>
      </c>
      <c r="C32" t="str" cm="1">
        <f t="array" aca="1" ref="C32" ca="1">INDIRECT("'Compiled Dataset'!"&amp;B32&amp;"$1")</f>
        <v>A31ATI</v>
      </c>
      <c r="D32" t="s">
        <v>431</v>
      </c>
      <c r="E32">
        <f t="shared" si="0"/>
        <v>45</v>
      </c>
      <c r="F32" s="18" t="s">
        <v>254</v>
      </c>
    </row>
    <row r="33" spans="1:6">
      <c r="A33">
        <v>32</v>
      </c>
      <c r="B33" t="s">
        <v>176</v>
      </c>
      <c r="C33" t="str" cm="1">
        <f t="array" aca="1" ref="C33" ca="1">INDIRECT("'Compiled Dataset'!"&amp;B33&amp;"$1")</f>
        <v>A31ANO</v>
      </c>
      <c r="D33" t="s">
        <v>430</v>
      </c>
      <c r="E33">
        <f t="shared" si="0"/>
        <v>38</v>
      </c>
      <c r="F33" s="18" t="s">
        <v>255</v>
      </c>
    </row>
    <row r="34" spans="1:6">
      <c r="A34">
        <v>33</v>
      </c>
      <c r="B34" t="s">
        <v>177</v>
      </c>
      <c r="C34" t="str" cm="1">
        <f t="array" aca="1" ref="C34" ca="1">INDIRECT("'Compiled Dataset'!"&amp;B34&amp;"$1")</f>
        <v>IPG21223S</v>
      </c>
      <c r="D34" t="s">
        <v>433</v>
      </c>
      <c r="E34">
        <f t="shared" si="0"/>
        <v>44</v>
      </c>
      <c r="F34" s="18" t="s">
        <v>80</v>
      </c>
    </row>
    <row r="35" spans="1:6">
      <c r="A35">
        <v>34</v>
      </c>
      <c r="B35" t="s">
        <v>180</v>
      </c>
      <c r="C35" t="str" cm="1">
        <f t="array" aca="1" ref="C35" ca="1">INDIRECT("'Compiled Dataset'!"&amp;B35&amp;"$1")</f>
        <v>PIORECRUSDM</v>
      </c>
      <c r="D35" t="s">
        <v>284</v>
      </c>
      <c r="E35">
        <f t="shared" si="0"/>
        <v>21</v>
      </c>
      <c r="F35" s="18" t="s">
        <v>256</v>
      </c>
    </row>
    <row r="36" spans="1:6">
      <c r="A36">
        <v>35</v>
      </c>
      <c r="B36" t="s">
        <v>178</v>
      </c>
      <c r="C36" t="str" cm="1">
        <f t="array" aca="1" ref="C36" ca="1">INDIRECT("'Compiled Dataset'!"&amp;B36&amp;"$1")</f>
        <v>GVZCLS</v>
      </c>
      <c r="D36" t="s">
        <v>285</v>
      </c>
      <c r="E36">
        <f t="shared" si="0"/>
        <v>30</v>
      </c>
      <c r="F36" s="18" t="s">
        <v>257</v>
      </c>
    </row>
    <row r="37" spans="1:6">
      <c r="A37">
        <v>36</v>
      </c>
      <c r="B37" t="s">
        <v>179</v>
      </c>
      <c r="C37" t="str" cm="1">
        <f t="array" aca="1" ref="C37" ca="1">INDIRECT("'Compiled Dataset'!"&amp;B37&amp;"$1")</f>
        <v>VXSLVCLS</v>
      </c>
      <c r="D37" t="s">
        <v>84</v>
      </c>
      <c r="E37">
        <f t="shared" si="0"/>
        <v>32</v>
      </c>
      <c r="F37" s="18" t="s">
        <v>258</v>
      </c>
    </row>
    <row r="38" spans="1:6">
      <c r="A38">
        <v>37</v>
      </c>
      <c r="B38" t="s">
        <v>181</v>
      </c>
      <c r="C38" t="str" cm="1">
        <f t="array" aca="1" ref="C38" ca="1">INDIRECT("'Compiled Dataset'!"&amp;B38&amp;"$1")</f>
        <v>PNRGINDEXM</v>
      </c>
      <c r="D38" t="s">
        <v>85</v>
      </c>
      <c r="E38">
        <f t="shared" si="0"/>
        <v>28</v>
      </c>
      <c r="F38" s="18" t="s">
        <v>86</v>
      </c>
    </row>
    <row r="39" spans="1:6">
      <c r="A39">
        <v>38</v>
      </c>
      <c r="B39" t="s">
        <v>182</v>
      </c>
      <c r="C39" t="str" cm="1">
        <f t="array" aca="1" ref="C39" ca="1">INDIRECT("'Compiled Dataset'!"&amp;B39&amp;"$1")</f>
        <v>Nikkei225</v>
      </c>
      <c r="D39" t="s">
        <v>327</v>
      </c>
      <c r="E39">
        <f t="shared" si="0"/>
        <v>32</v>
      </c>
      <c r="F39" s="18" t="s">
        <v>286</v>
      </c>
    </row>
    <row r="40" spans="1:6">
      <c r="A40">
        <v>39</v>
      </c>
      <c r="B40" t="s">
        <v>183</v>
      </c>
      <c r="C40" t="str" cm="1">
        <f t="array" aca="1" ref="C40" ca="1">INDIRECT("'Compiled Dataset'!"&amp;B40&amp;"$1")</f>
        <v>EXJPUS</v>
      </c>
      <c r="D40" t="s">
        <v>289</v>
      </c>
      <c r="E40">
        <f t="shared" si="0"/>
        <v>24</v>
      </c>
      <c r="F40" s="18" t="s">
        <v>88</v>
      </c>
    </row>
    <row r="41" spans="1:6">
      <c r="A41">
        <v>40</v>
      </c>
      <c r="B41" t="s">
        <v>184</v>
      </c>
      <c r="C41" t="str" cm="1">
        <f t="array" aca="1" ref="C41" ca="1">INDIRECT("'Compiled Dataset'!"&amp;B41&amp;"$1")</f>
        <v>PCU33613361</v>
      </c>
      <c r="D41" t="s">
        <v>290</v>
      </c>
      <c r="E41">
        <f t="shared" si="0"/>
        <v>49</v>
      </c>
      <c r="F41" s="18" t="s">
        <v>259</v>
      </c>
    </row>
    <row r="42" spans="1:6">
      <c r="A42">
        <v>41</v>
      </c>
      <c r="B42" t="s">
        <v>185</v>
      </c>
      <c r="C42" t="str" cm="1">
        <f t="array" aca="1" ref="C42" ca="1">INDIRECT("'Compiled Dataset'!"&amp;B42&amp;"$1")</f>
        <v>TOTALSA</v>
      </c>
      <c r="D42" t="s">
        <v>92</v>
      </c>
      <c r="E42">
        <f t="shared" si="0"/>
        <v>19</v>
      </c>
      <c r="F42" s="18" t="s">
        <v>260</v>
      </c>
    </row>
    <row r="43" spans="1:6">
      <c r="A43">
        <v>42</v>
      </c>
      <c r="B43" t="s">
        <v>186</v>
      </c>
      <c r="C43" t="str" cm="1">
        <f t="array" aca="1" ref="C43" ca="1">INDIRECT("'Compiled Dataset'!"&amp;B43&amp;"$1")</f>
        <v>ZAFCPIALLMINMEI</v>
      </c>
      <c r="D43" t="s">
        <v>291</v>
      </c>
      <c r="E43">
        <f t="shared" si="0"/>
        <v>44</v>
      </c>
      <c r="F43" s="18" t="s">
        <v>287</v>
      </c>
    </row>
    <row r="44" spans="1:6">
      <c r="A44">
        <v>43</v>
      </c>
      <c r="B44" t="s">
        <v>187</v>
      </c>
      <c r="C44" t="str" cm="1">
        <f t="array" aca="1" ref="C44" ca="1">INDIRECT("'Compiled Dataset'!"&amp;B44&amp;"$1")</f>
        <v>LCULMN01ZAQ661S</v>
      </c>
      <c r="D44" t="s">
        <v>292</v>
      </c>
      <c r="E44">
        <f t="shared" si="0"/>
        <v>35</v>
      </c>
      <c r="F44" s="18" t="s">
        <v>96</v>
      </c>
    </row>
    <row r="45" spans="1:6">
      <c r="A45">
        <v>44</v>
      </c>
      <c r="B45" t="s">
        <v>188</v>
      </c>
      <c r="C45" t="str" cm="1">
        <f t="array" aca="1" ref="C45" ca="1">INDIRECT("'Compiled Dataset'!"&amp;B45&amp;"$1")</f>
        <v>NGDPRSAXDCZAQ</v>
      </c>
      <c r="D45" t="s">
        <v>293</v>
      </c>
      <c r="E45">
        <f t="shared" si="0"/>
        <v>16</v>
      </c>
      <c r="F45" s="18" t="s">
        <v>288</v>
      </c>
    </row>
    <row r="46" spans="1:6">
      <c r="A46">
        <v>45</v>
      </c>
      <c r="B46" t="s">
        <v>189</v>
      </c>
      <c r="C46" t="str" cm="1">
        <f t="array" aca="1" ref="C46" ca="1">INDIRECT("'Compiled Dataset'!"&amp;B46&amp;"$1")</f>
        <v>M.W00.PCOBA.USD</v>
      </c>
      <c r="D46" t="s">
        <v>294</v>
      </c>
      <c r="E46">
        <f t="shared" si="0"/>
        <v>12</v>
      </c>
      <c r="F46" s="47" t="s">
        <v>537</v>
      </c>
    </row>
    <row r="47" spans="1:6">
      <c r="A47">
        <v>46</v>
      </c>
      <c r="B47" t="s">
        <v>190</v>
      </c>
      <c r="C47" t="str" cm="1">
        <f t="array" aca="1" ref="C47" ca="1">INDIRECT("'Compiled Dataset'!"&amp;B47&amp;"$1")</f>
        <v>BSCICP03OECDE</v>
      </c>
      <c r="D47" t="s">
        <v>296</v>
      </c>
      <c r="E47">
        <f t="shared" si="0"/>
        <v>24</v>
      </c>
      <c r="F47" s="18" t="s">
        <v>295</v>
      </c>
    </row>
    <row r="48" spans="1:6">
      <c r="A48">
        <v>47</v>
      </c>
      <c r="B48" t="s">
        <v>191</v>
      </c>
      <c r="C48" t="str" cm="1">
        <f t="array" aca="1" ref="C48" ca="1">INDIRECT("'Compiled Dataset'!"&amp;B48&amp;"$1")</f>
        <v>LOLITOAAUSA</v>
      </c>
      <c r="D48" t="s">
        <v>297</v>
      </c>
      <c r="E48">
        <f t="shared" si="0"/>
        <v>26</v>
      </c>
      <c r="F48" s="18" t="s">
        <v>298</v>
      </c>
    </row>
    <row r="49" spans="1:6">
      <c r="A49">
        <v>48</v>
      </c>
      <c r="B49" t="s">
        <v>192</v>
      </c>
      <c r="C49" t="str" cm="1">
        <f t="array" aca="1" ref="C49" ca="1">INDIRECT("'Compiled Dataset'!"&amp;B49&amp;"$1")</f>
        <v>IP7110</v>
      </c>
      <c r="D49" t="s">
        <v>429</v>
      </c>
      <c r="E49">
        <f t="shared" si="0"/>
        <v>33</v>
      </c>
      <c r="F49" s="18" t="s">
        <v>100</v>
      </c>
    </row>
    <row r="50" spans="1:6">
      <c r="A50">
        <v>49</v>
      </c>
      <c r="B50" t="s">
        <v>193</v>
      </c>
      <c r="C50" t="str" cm="1">
        <f t="array" aca="1" ref="C50" ca="1">INDIRECT("'Compiled Dataset'!"&amp;B50&amp;"$1")</f>
        <v>WPS061</v>
      </c>
      <c r="D50" t="s">
        <v>299</v>
      </c>
      <c r="E50">
        <f t="shared" si="0"/>
        <v>42</v>
      </c>
      <c r="F50" s="18" t="s">
        <v>102</v>
      </c>
    </row>
    <row r="51" spans="1:6">
      <c r="A51">
        <v>50</v>
      </c>
      <c r="B51" t="s">
        <v>194</v>
      </c>
      <c r="C51" t="str" cm="1">
        <f t="array" aca="1" ref="C51" ca="1">INDIRECT("'Compiled Dataset'!"&amp;B51&amp;"$1")</f>
        <v>GS10</v>
      </c>
      <c r="D51" t="s">
        <v>300</v>
      </c>
      <c r="E51">
        <f t="shared" si="0"/>
        <v>23</v>
      </c>
      <c r="F51" s="18" t="s">
        <v>540</v>
      </c>
    </row>
    <row r="52" spans="1:6">
      <c r="A52">
        <v>51</v>
      </c>
      <c r="B52" t="s">
        <v>195</v>
      </c>
      <c r="C52" t="str" cm="1">
        <f t="array" aca="1" ref="C52" ca="1">INDIRECT("'Compiled Dataset'!"&amp;B52&amp;"$1")</f>
        <v>GS5</v>
      </c>
      <c r="D52" t="s">
        <v>301</v>
      </c>
      <c r="E52">
        <f t="shared" si="0"/>
        <v>22</v>
      </c>
      <c r="F52" s="18" t="s">
        <v>303</v>
      </c>
    </row>
    <row r="53" spans="1:6">
      <c r="A53">
        <v>52</v>
      </c>
      <c r="B53" t="s">
        <v>196</v>
      </c>
      <c r="C53" t="str" cm="1">
        <f t="array" aca="1" ref="C53" ca="1">INDIRECT("'Compiled Dataset'!"&amp;B53&amp;"$1")</f>
        <v>GS30</v>
      </c>
      <c r="D53" t="s">
        <v>302</v>
      </c>
      <c r="E53">
        <f t="shared" si="0"/>
        <v>23</v>
      </c>
      <c r="F53" s="18" t="s">
        <v>304</v>
      </c>
    </row>
    <row r="54" spans="1:6">
      <c r="A54">
        <v>53</v>
      </c>
      <c r="B54" t="s">
        <v>197</v>
      </c>
      <c r="C54" t="str" cm="1">
        <f t="array" aca="1" ref="C54" ca="1">INDIRECT("'Compiled Dataset'!"&amp;B54&amp;"$1")</f>
        <v>DAX</v>
      </c>
      <c r="D54" t="s">
        <v>57</v>
      </c>
      <c r="E54">
        <f t="shared" si="0"/>
        <v>3</v>
      </c>
      <c r="F54" s="18" t="s">
        <v>305</v>
      </c>
    </row>
    <row r="55" spans="1:6">
      <c r="A55">
        <v>54</v>
      </c>
      <c r="B55" t="s">
        <v>198</v>
      </c>
      <c r="C55" t="str" cm="1">
        <f t="array" aca="1" ref="C55" ca="1">INDIRECT("'Compiled Dataset'!"&amp;B55&amp;"$1")</f>
        <v>SMI</v>
      </c>
      <c r="D55" t="s">
        <v>58</v>
      </c>
      <c r="E55">
        <f t="shared" si="0"/>
        <v>3</v>
      </c>
      <c r="F55" s="18" t="s">
        <v>306</v>
      </c>
    </row>
    <row r="56" spans="1:6">
      <c r="A56">
        <v>55</v>
      </c>
      <c r="B56" t="s">
        <v>199</v>
      </c>
      <c r="C56" t="str" cm="1">
        <f t="array" aca="1" ref="C56" ca="1">INDIRECT("'Compiled Dataset'!"&amp;B56&amp;"$1")</f>
        <v>NASDAQCOM</v>
      </c>
      <c r="D56" t="s">
        <v>307</v>
      </c>
      <c r="E56">
        <f t="shared" si="0"/>
        <v>16</v>
      </c>
      <c r="F56" s="18" t="s">
        <v>308</v>
      </c>
    </row>
    <row r="57" spans="1:6">
      <c r="A57">
        <v>56</v>
      </c>
      <c r="B57" t="s">
        <v>200</v>
      </c>
      <c r="C57" t="str" cm="1">
        <f t="array" aca="1" ref="C57" ca="1">INDIRECT("'Compiled Dataset'!"&amp;B57&amp;"$1")</f>
        <v>FTSE100</v>
      </c>
      <c r="D57" t="s">
        <v>309</v>
      </c>
      <c r="E57">
        <f t="shared" si="0"/>
        <v>8</v>
      </c>
      <c r="F57" s="18" t="s">
        <v>310</v>
      </c>
    </row>
    <row r="58" spans="1:6">
      <c r="A58">
        <v>57</v>
      </c>
      <c r="B58" t="s">
        <v>201</v>
      </c>
      <c r="C58" t="str" cm="1">
        <f t="array" aca="1" ref="C58" ca="1">INDIRECT("'Compiled Dataset'!"&amp;B58&amp;"$1")</f>
        <v>gold_M_USD_PM</v>
      </c>
      <c r="D58" t="s">
        <v>328</v>
      </c>
      <c r="E58">
        <f t="shared" si="0"/>
        <v>10</v>
      </c>
      <c r="F58" t="s">
        <v>538</v>
      </c>
    </row>
    <row r="59" spans="1:6">
      <c r="A59">
        <v>58</v>
      </c>
      <c r="B59" t="s">
        <v>202</v>
      </c>
      <c r="C59" t="str" cm="1">
        <f t="array" aca="1" ref="C59" ca="1">INDIRECT("'Compiled Dataset'!"&amp;B59&amp;"$1")</f>
        <v>M.W00.PSILVER.USD</v>
      </c>
      <c r="D59" t="s">
        <v>311</v>
      </c>
      <c r="E59">
        <f t="shared" si="0"/>
        <v>12</v>
      </c>
      <c r="F59" t="s">
        <v>539</v>
      </c>
    </row>
    <row r="60" spans="1:6">
      <c r="A60">
        <v>59</v>
      </c>
      <c r="B60" t="s">
        <v>203</v>
      </c>
      <c r="C60" t="str" cm="1">
        <f t="array" aca="1" ref="C60" ca="1">INDIRECT("'Compiled Dataset'!"&amp;B60&amp;"$1")</f>
        <v>WPU10170502</v>
      </c>
      <c r="D60" t="s">
        <v>434</v>
      </c>
      <c r="E60">
        <f t="shared" si="0"/>
        <v>27</v>
      </c>
      <c r="F60" s="18" t="s">
        <v>312</v>
      </c>
    </row>
    <row r="61" spans="1:6">
      <c r="A61">
        <v>60</v>
      </c>
      <c r="B61" t="s">
        <v>204</v>
      </c>
      <c r="C61" t="str" cm="1">
        <f t="array" aca="1" ref="C61" ca="1">INDIRECT("'Compiled Dataset'!"&amp;B61&amp;"$1")</f>
        <v>CIVPART</v>
      </c>
      <c r="D61" t="s">
        <v>314</v>
      </c>
      <c r="E61">
        <f t="shared" si="0"/>
        <v>30</v>
      </c>
      <c r="F61" s="18" t="s">
        <v>313</v>
      </c>
    </row>
    <row r="62" spans="1:6">
      <c r="A62">
        <v>61</v>
      </c>
      <c r="B62" t="s">
        <v>205</v>
      </c>
      <c r="C62" t="str" cm="1">
        <f t="array" aca="1" ref="C62" ca="1">INDIRECT("'Compiled Dataset'!"&amp;B62&amp;"$1")</f>
        <v>Expected_change_in_Inflation</v>
      </c>
      <c r="D62" t="s">
        <v>315</v>
      </c>
      <c r="E62">
        <f t="shared" si="0"/>
        <v>37</v>
      </c>
      <c r="F62" s="18" t="s">
        <v>316</v>
      </c>
    </row>
    <row r="63" spans="1:6">
      <c r="A63">
        <v>62</v>
      </c>
      <c r="B63" t="s">
        <v>206</v>
      </c>
      <c r="C63" t="str" cm="1">
        <f t="array" aca="1" ref="C63" ca="1">INDIRECT("'Compiled Dataset'!"&amp;B63&amp;"$1")</f>
        <v>FEDfunds</v>
      </c>
      <c r="D63" t="s">
        <v>317</v>
      </c>
      <c r="E63">
        <f t="shared" si="0"/>
        <v>28</v>
      </c>
      <c r="F63" s="18" t="s">
        <v>318</v>
      </c>
    </row>
    <row r="64" spans="1:6">
      <c r="A64">
        <v>63</v>
      </c>
      <c r="B64" t="s">
        <v>207</v>
      </c>
      <c r="C64" t="str" cm="1">
        <f t="array" aca="1" ref="C64" ca="1">INDIRECT("'Compiled Dataset'!"&amp;B64&amp;"$1")</f>
        <v>Vehicles_miles_traveled</v>
      </c>
      <c r="D64" t="s">
        <v>319</v>
      </c>
      <c r="E64">
        <f t="shared" si="0"/>
        <v>22</v>
      </c>
      <c r="F64" s="18" t="s">
        <v>320</v>
      </c>
    </row>
    <row r="65" spans="1:6">
      <c r="A65">
        <v>64</v>
      </c>
      <c r="B65" t="s">
        <v>208</v>
      </c>
      <c r="C65" t="str" cm="1">
        <f t="array" aca="1" ref="C65" ca="1">INDIRECT("'Compiled Dataset'!"&amp;B65&amp;"$1")</f>
        <v>New_car_dealer</v>
      </c>
      <c r="D65" t="s">
        <v>321</v>
      </c>
      <c r="E65">
        <f t="shared" si="0"/>
        <v>15</v>
      </c>
      <c r="F65" s="18" t="s">
        <v>322</v>
      </c>
    </row>
    <row r="66" spans="1:6">
      <c r="A66">
        <v>65</v>
      </c>
      <c r="B66" t="s">
        <v>209</v>
      </c>
      <c r="C66" t="str" cm="1">
        <f t="array" aca="1" ref="C66" ca="1">INDIRECT("'Compiled Dataset'!"&amp;B66&amp;"$1")</f>
        <v>Platinum_total_demand</v>
      </c>
      <c r="D66" t="s">
        <v>323</v>
      </c>
      <c r="E66">
        <f t="shared" ref="E66:E97" si="1">LEN(D66)</f>
        <v>21</v>
      </c>
      <c r="F66" t="s">
        <v>265</v>
      </c>
    </row>
    <row r="67" spans="1:6">
      <c r="A67">
        <v>66</v>
      </c>
      <c r="B67" t="s">
        <v>210</v>
      </c>
      <c r="C67" t="str" cm="1">
        <f t="array" aca="1" ref="C67" ca="1">INDIRECT("'Compiled Dataset'!"&amp;B67&amp;"$1")</f>
        <v>Palladium_total_demand</v>
      </c>
      <c r="D67" t="s">
        <v>324</v>
      </c>
      <c r="E67">
        <f t="shared" si="1"/>
        <v>22</v>
      </c>
      <c r="F67" t="s">
        <v>265</v>
      </c>
    </row>
    <row r="68" spans="1:6">
      <c r="A68">
        <v>67</v>
      </c>
      <c r="B68" t="s">
        <v>211</v>
      </c>
      <c r="C68" t="str" cm="1">
        <f t="array" aca="1" ref="C68" ca="1">INDIRECT("'Compiled Dataset'!"&amp;B68&amp;"$1")</f>
        <v>Rhodium_total_demand</v>
      </c>
      <c r="D68" t="s">
        <v>325</v>
      </c>
      <c r="E68">
        <f t="shared" si="1"/>
        <v>20</v>
      </c>
      <c r="F68" t="s">
        <v>265</v>
      </c>
    </row>
    <row r="69" spans="1:6">
      <c r="A69">
        <v>68</v>
      </c>
      <c r="B69" t="s">
        <v>212</v>
      </c>
      <c r="C69" t="str" cm="1">
        <f t="array" aca="1" ref="C69" ca="1">INDIRECT("'Compiled Dataset'!"&amp;B69&amp;"$1")</f>
        <v>Platinum_total_supply</v>
      </c>
      <c r="D69" t="s">
        <v>332</v>
      </c>
      <c r="E69">
        <f t="shared" si="1"/>
        <v>21</v>
      </c>
      <c r="F69" t="s">
        <v>265</v>
      </c>
    </row>
    <row r="70" spans="1:6">
      <c r="A70">
        <v>69</v>
      </c>
      <c r="B70" t="s">
        <v>213</v>
      </c>
      <c r="C70" t="str" cm="1">
        <f t="array" aca="1" ref="C70" ca="1">INDIRECT("'Compiled Dataset'!"&amp;B70&amp;"$1")</f>
        <v>Palladium_total_supply</v>
      </c>
      <c r="D70" t="s">
        <v>333</v>
      </c>
      <c r="E70">
        <f t="shared" si="1"/>
        <v>22</v>
      </c>
      <c r="F70" t="s">
        <v>265</v>
      </c>
    </row>
    <row r="71" spans="1:6">
      <c r="A71">
        <v>70</v>
      </c>
      <c r="B71" t="s">
        <v>214</v>
      </c>
      <c r="C71" t="str" cm="1">
        <f t="array" aca="1" ref="C71" ca="1">INDIRECT("'Compiled Dataset'!"&amp;B71&amp;"$1")</f>
        <v>Rhodium_total_supply</v>
      </c>
      <c r="D71" t="s">
        <v>333</v>
      </c>
      <c r="E71">
        <f t="shared" si="1"/>
        <v>22</v>
      </c>
      <c r="F71" t="s">
        <v>265</v>
      </c>
    </row>
    <row r="72" spans="1:6">
      <c r="A72">
        <v>71</v>
      </c>
      <c r="B72" t="s">
        <v>215</v>
      </c>
      <c r="C72" t="str" cm="1">
        <f t="array" aca="1" ref="C72" ca="1">INDIRECT("'Compiled Dataset'!"&amp;B72&amp;"$1")</f>
        <v>GDDUWI_index</v>
      </c>
      <c r="D72" t="s">
        <v>114</v>
      </c>
      <c r="E72">
        <f t="shared" si="1"/>
        <v>12</v>
      </c>
      <c r="F72" t="s">
        <v>265</v>
      </c>
    </row>
    <row r="73" spans="1:6">
      <c r="A73">
        <v>72</v>
      </c>
      <c r="B73" t="s">
        <v>216</v>
      </c>
      <c r="C73" t="str" cm="1">
        <f t="array" aca="1" ref="C73" ca="1">INDIRECT("'Compiled Dataset'!"&amp;B73&amp;"$1")</f>
        <v>GDDUUS_index</v>
      </c>
      <c r="D73" t="s">
        <v>115</v>
      </c>
      <c r="E73">
        <f t="shared" si="1"/>
        <v>12</v>
      </c>
      <c r="F73" t="s">
        <v>265</v>
      </c>
    </row>
    <row r="74" spans="1:6">
      <c r="A74">
        <v>73</v>
      </c>
      <c r="B74" t="s">
        <v>217</v>
      </c>
      <c r="C74" t="str" cm="1">
        <f t="array" aca="1" ref="C74" ca="1">INDIRECT("'Compiled Dataset'!"&amp;B74&amp;"$1")</f>
        <v>GDDUE15_index</v>
      </c>
      <c r="D74" t="s">
        <v>116</v>
      </c>
      <c r="E74">
        <f t="shared" si="1"/>
        <v>13</v>
      </c>
      <c r="F74" t="s">
        <v>265</v>
      </c>
    </row>
    <row r="75" spans="1:6">
      <c r="A75">
        <v>74</v>
      </c>
      <c r="B75" t="s">
        <v>218</v>
      </c>
      <c r="C75" t="str" cm="1">
        <f t="array" aca="1" ref="C75" ca="1">INDIRECT("'Compiled Dataset'!"&amp;B75&amp;"$1")</f>
        <v>GDDUJN_index</v>
      </c>
      <c r="D75" t="s">
        <v>117</v>
      </c>
      <c r="E75">
        <f t="shared" si="1"/>
        <v>12</v>
      </c>
      <c r="F75" t="s">
        <v>265</v>
      </c>
    </row>
    <row r="76" spans="1:6">
      <c r="A76">
        <v>75</v>
      </c>
      <c r="B76" t="s">
        <v>219</v>
      </c>
      <c r="C76" t="str" cm="1">
        <f t="array" aca="1" ref="C76" ca="1">INDIRECT("'Compiled Dataset'!"&amp;B76&amp;"$1")</f>
        <v>GDUEEGF_index</v>
      </c>
      <c r="D76" t="s">
        <v>118</v>
      </c>
      <c r="E76">
        <f t="shared" si="1"/>
        <v>13</v>
      </c>
      <c r="F76" t="s">
        <v>265</v>
      </c>
    </row>
    <row r="77" spans="1:6">
      <c r="A77">
        <v>76</v>
      </c>
      <c r="B77" t="s">
        <v>220</v>
      </c>
      <c r="C77" t="str" cm="1">
        <f t="array" aca="1" ref="C77" ca="1">INDIRECT("'Compiled Dataset'!"&amp;B77&amp;"$1")</f>
        <v>LBUSTRUU_index</v>
      </c>
      <c r="D77" t="s">
        <v>119</v>
      </c>
      <c r="E77">
        <f t="shared" si="1"/>
        <v>14</v>
      </c>
      <c r="F77" t="s">
        <v>265</v>
      </c>
    </row>
    <row r="78" spans="1:6">
      <c r="A78">
        <v>77</v>
      </c>
      <c r="B78" t="s">
        <v>221</v>
      </c>
      <c r="C78" t="str" cm="1">
        <f t="array" aca="1" ref="C78" ca="1">INDIRECT("'Compiled Dataset'!"&amp;B78&amp;"$1")</f>
        <v>BEUSGA_index</v>
      </c>
      <c r="D78" t="s">
        <v>120</v>
      </c>
      <c r="E78">
        <f t="shared" si="1"/>
        <v>12</v>
      </c>
      <c r="F78" t="s">
        <v>265</v>
      </c>
    </row>
    <row r="79" spans="1:6">
      <c r="A79">
        <v>78</v>
      </c>
      <c r="B79" t="s">
        <v>222</v>
      </c>
      <c r="C79" t="str" cm="1">
        <f t="array" aca="1" ref="C79" ca="1">INDIRECT("'Compiled Dataset'!"&amp;B79&amp;"$1")</f>
        <v>BERPGA_index</v>
      </c>
      <c r="D79" t="s">
        <v>121</v>
      </c>
      <c r="E79">
        <f t="shared" si="1"/>
        <v>12</v>
      </c>
      <c r="F79" t="s">
        <v>265</v>
      </c>
    </row>
    <row r="80" spans="1:6">
      <c r="A80">
        <v>79</v>
      </c>
      <c r="B80" t="s">
        <v>223</v>
      </c>
      <c r="C80" t="str" cm="1">
        <f t="array" aca="1" ref="C80" ca="1">INDIRECT("'Compiled Dataset'!"&amp;B80&amp;"$1")</f>
        <v>BEPAGA_index</v>
      </c>
      <c r="D80" t="s">
        <v>122</v>
      </c>
      <c r="E80">
        <f t="shared" si="1"/>
        <v>12</v>
      </c>
      <c r="F80" t="s">
        <v>265</v>
      </c>
    </row>
    <row r="81" spans="1:6">
      <c r="A81">
        <v>80</v>
      </c>
      <c r="B81" t="s">
        <v>224</v>
      </c>
      <c r="C81" t="str" cm="1">
        <f t="array" aca="1" ref="C81" ca="1">INDIRECT("'Compiled Dataset'!"&amp;B81&amp;"$1")</f>
        <v>XPT_curncy</v>
      </c>
      <c r="D81" t="s">
        <v>132</v>
      </c>
      <c r="E81">
        <f t="shared" si="1"/>
        <v>10</v>
      </c>
      <c r="F81" t="s">
        <v>265</v>
      </c>
    </row>
    <row r="82" spans="1:6">
      <c r="A82">
        <v>81</v>
      </c>
      <c r="B82" t="s">
        <v>225</v>
      </c>
      <c r="C82" t="str" cm="1">
        <f t="array" aca="1" ref="C82" ca="1">INDIRECT("'Compiled Dataset'!"&amp;B82&amp;"$1")</f>
        <v>XAU_curncy</v>
      </c>
      <c r="D82" t="s">
        <v>133</v>
      </c>
      <c r="E82">
        <f t="shared" si="1"/>
        <v>10</v>
      </c>
      <c r="F82" t="s">
        <v>265</v>
      </c>
    </row>
    <row r="83" spans="1:6">
      <c r="A83">
        <v>82</v>
      </c>
      <c r="B83" t="s">
        <v>226</v>
      </c>
      <c r="C83" t="str" cm="1">
        <f t="array" aca="1" ref="C83" ca="1">INDIRECT("'Compiled Dataset'!"&amp;B83&amp;"$1")</f>
        <v>XAG_curncy</v>
      </c>
      <c r="D83" t="s">
        <v>134</v>
      </c>
      <c r="E83">
        <f t="shared" si="1"/>
        <v>10</v>
      </c>
      <c r="F83" t="s">
        <v>265</v>
      </c>
    </row>
    <row r="84" spans="1:6">
      <c r="A84">
        <v>83</v>
      </c>
      <c r="B84" t="s">
        <v>349</v>
      </c>
      <c r="C84" t="str" cm="1">
        <f t="array" aca="1" ref="C84" ca="1">INDIRECT("'Compiled Dataset'!"&amp;B84&amp;"$1")</f>
        <v>XPD_curncy</v>
      </c>
      <c r="D84" t="s">
        <v>135</v>
      </c>
      <c r="E84">
        <f t="shared" si="1"/>
        <v>10</v>
      </c>
      <c r="F84" t="s">
        <v>265</v>
      </c>
    </row>
    <row r="85" spans="1:6">
      <c r="A85">
        <v>84</v>
      </c>
      <c r="B85" t="s">
        <v>350</v>
      </c>
      <c r="C85" t="str" cm="1">
        <f t="array" aca="1" ref="C85" ca="1">INDIRECT("'Compiled Dataset'!"&amp;B85&amp;"$1")</f>
        <v>Platinum_market_balance</v>
      </c>
      <c r="D85" t="s">
        <v>364</v>
      </c>
      <c r="E85">
        <f t="shared" si="1"/>
        <v>23</v>
      </c>
      <c r="F85" t="s">
        <v>265</v>
      </c>
    </row>
    <row r="86" spans="1:6">
      <c r="A86">
        <v>85</v>
      </c>
      <c r="B86" t="s">
        <v>351</v>
      </c>
      <c r="C86" t="str" cm="1">
        <f t="array" aca="1" ref="C86" ca="1">INDIRECT("'Compiled Dataset'!"&amp;B86&amp;"$1")</f>
        <v>Platinum_percent_of_demand</v>
      </c>
      <c r="D86" t="s">
        <v>365</v>
      </c>
      <c r="E86">
        <f t="shared" si="1"/>
        <v>26</v>
      </c>
      <c r="F86" t="s">
        <v>265</v>
      </c>
    </row>
    <row r="87" spans="1:6">
      <c r="A87">
        <v>86</v>
      </c>
      <c r="B87" t="s">
        <v>352</v>
      </c>
      <c r="C87" t="str" cm="1">
        <f t="array" aca="1" ref="C87" ca="1">INDIRECT("'Compiled Dataset'!"&amp;B87&amp;"$1")</f>
        <v>Platinum_cummulative_market_balance</v>
      </c>
      <c r="D87" t="s">
        <v>366</v>
      </c>
      <c r="E87">
        <f t="shared" si="1"/>
        <v>35</v>
      </c>
      <c r="F87" t="s">
        <v>265</v>
      </c>
    </row>
    <row r="88" spans="1:6">
      <c r="A88">
        <v>87</v>
      </c>
      <c r="B88" t="s">
        <v>353</v>
      </c>
      <c r="C88" t="str" cm="1">
        <f t="array" aca="1" ref="C88" ca="1">INDIRECT("'Compiled Dataset'!"&amp;B88&amp;"$1")</f>
        <v>Platinum_cummulative_percentage_of_demand</v>
      </c>
      <c r="D88" t="s">
        <v>367</v>
      </c>
      <c r="E88">
        <f t="shared" si="1"/>
        <v>41</v>
      </c>
      <c r="F88" t="s">
        <v>265</v>
      </c>
    </row>
    <row r="89" spans="1:6">
      <c r="A89">
        <v>88</v>
      </c>
      <c r="B89" t="s">
        <v>354</v>
      </c>
      <c r="C89" t="str" cm="1">
        <f t="array" aca="1" ref="C89" ca="1">INDIRECT("'Compiled Dataset'!"&amp;B89&amp;"$1")</f>
        <v>Palladium_market_balance</v>
      </c>
      <c r="D89" t="s">
        <v>368</v>
      </c>
      <c r="E89">
        <f t="shared" si="1"/>
        <v>24</v>
      </c>
      <c r="F89" t="s">
        <v>265</v>
      </c>
    </row>
    <row r="90" spans="1:6">
      <c r="A90">
        <v>89</v>
      </c>
      <c r="B90" t="s">
        <v>355</v>
      </c>
      <c r="C90" t="str" cm="1">
        <f t="array" aca="1" ref="C90" ca="1">INDIRECT("'Compiled Dataset'!"&amp;B90&amp;"$1")</f>
        <v>Palladium_percent_of_demand</v>
      </c>
      <c r="D90" t="s">
        <v>369</v>
      </c>
      <c r="E90">
        <f t="shared" si="1"/>
        <v>27</v>
      </c>
      <c r="F90" t="s">
        <v>265</v>
      </c>
    </row>
    <row r="91" spans="1:6">
      <c r="A91">
        <v>90</v>
      </c>
      <c r="B91" t="s">
        <v>356</v>
      </c>
      <c r="C91" t="str" cm="1">
        <f t="array" aca="1" ref="C91" ca="1">INDIRECT("'Compiled Dataset'!"&amp;B91&amp;"$1")</f>
        <v>Palladium_cummulative_market_balance</v>
      </c>
      <c r="D91" t="s">
        <v>370</v>
      </c>
      <c r="E91">
        <f t="shared" si="1"/>
        <v>36</v>
      </c>
      <c r="F91" t="s">
        <v>265</v>
      </c>
    </row>
    <row r="92" spans="1:6">
      <c r="A92">
        <v>91</v>
      </c>
      <c r="B92" t="s">
        <v>357</v>
      </c>
      <c r="C92" t="str" cm="1">
        <f t="array" aca="1" ref="C92" ca="1">INDIRECT("'Compiled Dataset'!"&amp;B92&amp;"$1")</f>
        <v>Palladium_cummulative_percentage_of_demand</v>
      </c>
      <c r="D92" t="s">
        <v>371</v>
      </c>
      <c r="E92">
        <f t="shared" si="1"/>
        <v>42</v>
      </c>
      <c r="F92" t="s">
        <v>265</v>
      </c>
    </row>
    <row r="93" spans="1:6">
      <c r="A93">
        <v>92</v>
      </c>
      <c r="B93" t="s">
        <v>358</v>
      </c>
      <c r="C93" t="str" cm="1">
        <f t="array" aca="1" ref="C93" ca="1">INDIRECT("'Compiled Dataset'!"&amp;B93&amp;"$1")</f>
        <v>Rhodium_market_balance</v>
      </c>
      <c r="D93" t="s">
        <v>372</v>
      </c>
      <c r="E93">
        <f t="shared" si="1"/>
        <v>22</v>
      </c>
      <c r="F93" t="s">
        <v>265</v>
      </c>
    </row>
    <row r="94" spans="1:6">
      <c r="A94">
        <v>93</v>
      </c>
      <c r="B94" t="s">
        <v>359</v>
      </c>
      <c r="C94" t="str" cm="1">
        <f t="array" aca="1" ref="C94" ca="1">INDIRECT("'Compiled Dataset'!"&amp;B94&amp;"$1")</f>
        <v>Rhodium_percent_of_demand</v>
      </c>
      <c r="D94" t="s">
        <v>373</v>
      </c>
      <c r="E94">
        <f t="shared" si="1"/>
        <v>25</v>
      </c>
      <c r="F94" t="s">
        <v>265</v>
      </c>
    </row>
    <row r="95" spans="1:6">
      <c r="A95">
        <v>94</v>
      </c>
      <c r="B95" t="s">
        <v>360</v>
      </c>
      <c r="C95" t="str" cm="1">
        <f t="array" aca="1" ref="C95" ca="1">INDIRECT("'Compiled Dataset'!"&amp;B95&amp;"$1")</f>
        <v>Rhodium_cummulative_market_balance</v>
      </c>
      <c r="D95" t="s">
        <v>374</v>
      </c>
      <c r="E95">
        <f t="shared" si="1"/>
        <v>34</v>
      </c>
      <c r="F95" t="s">
        <v>265</v>
      </c>
    </row>
    <row r="96" spans="1:6">
      <c r="A96">
        <v>95</v>
      </c>
      <c r="B96" t="s">
        <v>361</v>
      </c>
      <c r="C96" t="str" cm="1">
        <f t="array" aca="1" ref="C96" ca="1">INDIRECT("'Compiled Dataset'!"&amp;B96&amp;"$1")</f>
        <v>Rhodium_cummulative_percentage_of_demand</v>
      </c>
      <c r="D96" t="s">
        <v>375</v>
      </c>
      <c r="E96">
        <f t="shared" si="1"/>
        <v>40</v>
      </c>
      <c r="F96" t="s">
        <v>265</v>
      </c>
    </row>
    <row r="97" spans="1:6">
      <c r="A97">
        <v>96</v>
      </c>
      <c r="B97" t="s">
        <v>362</v>
      </c>
      <c r="C97" t="str" cm="1">
        <f t="array" aca="1" ref="C97" ca="1">INDIRECT("'Compiled Dataset'!"&amp;B97&amp;"$1")</f>
        <v>CFTC_NYMEX_Platinum_Non_consumer_Long</v>
      </c>
      <c r="D97" t="s">
        <v>398</v>
      </c>
      <c r="E97">
        <f t="shared" si="1"/>
        <v>37</v>
      </c>
      <c r="F97" t="s">
        <v>265</v>
      </c>
    </row>
    <row r="98" spans="1:6">
      <c r="A98">
        <v>97</v>
      </c>
      <c r="B98" t="s">
        <v>363</v>
      </c>
      <c r="C98" t="str" cm="1">
        <f t="array" aca="1" ref="C98" ca="1">INDIRECT("'Compiled Dataset'!"&amp;B98&amp;"$1")</f>
        <v>CFTC_NYMEX_Platinum_Non_consumer_Short</v>
      </c>
      <c r="D98" t="s">
        <v>435</v>
      </c>
      <c r="E98">
        <f t="shared" ref="E98:E117" si="2">LEN(D98)</f>
        <v>38</v>
      </c>
      <c r="F98" t="s">
        <v>265</v>
      </c>
    </row>
    <row r="99" spans="1:6">
      <c r="A99">
        <v>98</v>
      </c>
      <c r="B99" t="s">
        <v>384</v>
      </c>
      <c r="C99" t="str" cm="1">
        <f t="array" aca="1" ref="C99" ca="1">INDIRECT("'Compiled Dataset'!"&amp;B99&amp;"$1")</f>
        <v>CFTC_NYMEX_Palladium_Non_consumer_Long</v>
      </c>
      <c r="D99" t="s">
        <v>436</v>
      </c>
      <c r="E99">
        <f t="shared" si="2"/>
        <v>38</v>
      </c>
      <c r="F99" t="s">
        <v>265</v>
      </c>
    </row>
    <row r="100" spans="1:6">
      <c r="A100">
        <v>99</v>
      </c>
      <c r="B100" t="s">
        <v>385</v>
      </c>
      <c r="C100" t="str" cm="1">
        <f t="array" aca="1" ref="C100" ca="1">INDIRECT("'Compiled Dataset'!"&amp;B100&amp;"$1")</f>
        <v>CFTC_NYMEX_Palladium_Non_consumer_Short</v>
      </c>
      <c r="D100" t="s">
        <v>437</v>
      </c>
      <c r="E100">
        <f t="shared" si="2"/>
        <v>39</v>
      </c>
      <c r="F100" t="s">
        <v>265</v>
      </c>
    </row>
    <row r="101" spans="1:6">
      <c r="A101">
        <v>100</v>
      </c>
      <c r="B101" t="s">
        <v>386</v>
      </c>
      <c r="C101" t="str" cm="1">
        <f t="array" aca="1" ref="C101" ca="1">INDIRECT("'Compiled Dataset'!"&amp;B101&amp;"$1")</f>
        <v>Platinum_open_interest</v>
      </c>
      <c r="D101" t="s">
        <v>399</v>
      </c>
      <c r="E101">
        <f t="shared" si="2"/>
        <v>22</v>
      </c>
      <c r="F101" t="s">
        <v>265</v>
      </c>
    </row>
    <row r="102" spans="1:6">
      <c r="A102">
        <v>101</v>
      </c>
      <c r="B102" t="s">
        <v>387</v>
      </c>
      <c r="C102" t="str" cm="1">
        <f t="array" aca="1" ref="C102" ca="1">INDIRECT("'Compiled Dataset'!"&amp;B102&amp;"$1")</f>
        <v>Palladium_open_interest</v>
      </c>
      <c r="D102" t="s">
        <v>400</v>
      </c>
      <c r="E102">
        <f t="shared" si="2"/>
        <v>23</v>
      </c>
      <c r="F102" t="s">
        <v>265</v>
      </c>
    </row>
    <row r="103" spans="1:6">
      <c r="A103">
        <v>102</v>
      </c>
      <c r="B103" t="s">
        <v>388</v>
      </c>
      <c r="C103" t="str" cm="1">
        <f t="array" aca="1" ref="C103" ca="1">INDIRECT("'Compiled Dataset'!"&amp;B103&amp;"$1")</f>
        <v xml:space="preserve">Global_PT_ETF_Holdings_PX_LAST    </v>
      </c>
      <c r="D103" t="s">
        <v>417</v>
      </c>
      <c r="E103">
        <f t="shared" si="2"/>
        <v>30</v>
      </c>
      <c r="F103" t="s">
        <v>265</v>
      </c>
    </row>
    <row r="104" spans="1:6">
      <c r="A104">
        <v>103</v>
      </c>
      <c r="B104" t="s">
        <v>389</v>
      </c>
      <c r="C104" t="str" cm="1">
        <f t="array" aca="1" ref="C104" ca="1">INDIRECT("'Compiled Dataset'!"&amp;B104&amp;"$1")</f>
        <v>Standard_Bank_SA_PT_ETF_Holdings</v>
      </c>
      <c r="D104" t="s">
        <v>423</v>
      </c>
      <c r="E104">
        <f t="shared" si="2"/>
        <v>32</v>
      </c>
      <c r="F104" t="s">
        <v>265</v>
      </c>
    </row>
    <row r="105" spans="1:6">
      <c r="A105">
        <v>104</v>
      </c>
      <c r="B105" t="s">
        <v>390</v>
      </c>
      <c r="C105" t="str" cm="1">
        <f t="array" aca="1" ref="C105" ca="1">INDIRECT("'Compiled Dataset'!"&amp;B105&amp;"$1")</f>
        <v>ABSA_PT_ETF_Holdings</v>
      </c>
      <c r="D105" t="s">
        <v>424</v>
      </c>
      <c r="E105">
        <f t="shared" si="2"/>
        <v>20</v>
      </c>
      <c r="F105" t="s">
        <v>265</v>
      </c>
    </row>
    <row r="106" spans="1:6">
      <c r="A106">
        <v>105</v>
      </c>
      <c r="B106" t="s">
        <v>391</v>
      </c>
      <c r="C106" t="str" cm="1">
        <f t="array" aca="1" ref="C106" ca="1">INDIRECT("'Compiled Dataset'!"&amp;B106&amp;"$1")</f>
        <v>Global_PD_ETF_Holdings_PX_LAST</v>
      </c>
      <c r="D106" t="s">
        <v>425</v>
      </c>
      <c r="E106">
        <f t="shared" si="2"/>
        <v>30</v>
      </c>
      <c r="F106" t="s">
        <v>265</v>
      </c>
    </row>
    <row r="107" spans="1:6">
      <c r="A107">
        <v>106</v>
      </c>
      <c r="B107" t="s">
        <v>392</v>
      </c>
      <c r="C107" t="str" cm="1">
        <f t="array" aca="1" ref="C107" ca="1">INDIRECT("'Compiled Dataset'!"&amp;B107&amp;"$1")</f>
        <v>Standard_Bank_SA_PD_ETF_Holdings</v>
      </c>
      <c r="D107" t="s">
        <v>426</v>
      </c>
      <c r="E107">
        <f t="shared" si="2"/>
        <v>32</v>
      </c>
      <c r="F107" t="s">
        <v>265</v>
      </c>
    </row>
    <row r="108" spans="1:6">
      <c r="A108">
        <v>107</v>
      </c>
      <c r="B108" t="s">
        <v>393</v>
      </c>
      <c r="C108" t="str" cm="1">
        <f t="array" aca="1" ref="C108" ca="1">INDIRECT("'Compiled Dataset'!"&amp;B108&amp;"$1")</f>
        <v>ABSA_PD_ETF_Holdings_PX_MID</v>
      </c>
      <c r="D108" t="s">
        <v>427</v>
      </c>
      <c r="E108">
        <f t="shared" si="2"/>
        <v>27</v>
      </c>
      <c r="F108" t="s">
        <v>265</v>
      </c>
    </row>
    <row r="109" spans="1:6">
      <c r="A109">
        <v>108</v>
      </c>
      <c r="B109" t="s">
        <v>394</v>
      </c>
      <c r="C109" t="str" cm="1">
        <f t="array" aca="1" ref="C109" ca="1">INDIRECT("'Compiled Dataset'!"&amp;B109&amp;"$1")</f>
        <v xml:space="preserve">DB_RH_ETF_London_xfrd_gr_equity  </v>
      </c>
      <c r="D109" t="s">
        <v>428</v>
      </c>
      <c r="E109">
        <f t="shared" si="2"/>
        <v>31</v>
      </c>
      <c r="F109" t="s">
        <v>265</v>
      </c>
    </row>
    <row r="110" spans="1:6">
      <c r="A110">
        <v>109</v>
      </c>
      <c r="B110" t="s">
        <v>395</v>
      </c>
      <c r="C110" t="str" cm="1">
        <f t="array" aca="1" ref="C110" ca="1">INDIRECT("'Compiled Dataset'!"&amp;B110&amp;"$1")</f>
        <v xml:space="preserve">DB_RH_ETF_London_xrh0_In_equity  </v>
      </c>
      <c r="D110" t="s">
        <v>418</v>
      </c>
      <c r="E110">
        <f t="shared" si="2"/>
        <v>31</v>
      </c>
      <c r="F110" t="s">
        <v>265</v>
      </c>
    </row>
    <row r="111" spans="1:6">
      <c r="A111">
        <v>110</v>
      </c>
      <c r="B111" t="s">
        <v>396</v>
      </c>
      <c r="C111" t="str" cm="1">
        <f t="array" aca="1" ref="C111" ca="1">INDIRECT("'Compiled Dataset'!"&amp;B111&amp;"$1")</f>
        <v>Standard_Bank_SA_RH_ETF_London_etfrho_sj_equity</v>
      </c>
      <c r="D111" t="s">
        <v>419</v>
      </c>
      <c r="E111">
        <f t="shared" si="2"/>
        <v>47</v>
      </c>
      <c r="F111" t="s">
        <v>265</v>
      </c>
    </row>
    <row r="112" spans="1:6">
      <c r="A112">
        <v>111</v>
      </c>
      <c r="B112" t="s">
        <v>397</v>
      </c>
      <c r="C112" t="str" cm="1">
        <f t="array" aca="1" ref="C112" ca="1">INDIRECT("'Compiled Dataset'!"&amp;B112&amp;"$1")</f>
        <v>Total_Platinum_ETF_Holdings</v>
      </c>
      <c r="D112" t="s">
        <v>420</v>
      </c>
      <c r="E112">
        <f t="shared" si="2"/>
        <v>27</v>
      </c>
      <c r="F112" t="s">
        <v>265</v>
      </c>
    </row>
    <row r="113" spans="1:6">
      <c r="A113">
        <v>112</v>
      </c>
      <c r="B113" t="s">
        <v>413</v>
      </c>
      <c r="C113" t="str" cm="1">
        <f t="array" aca="1" ref="C113" ca="1">INDIRECT("'Compiled Dataset'!"&amp;B113&amp;"$1")</f>
        <v>Total_Palladium_ETF_Holdings</v>
      </c>
      <c r="D113" t="s">
        <v>421</v>
      </c>
      <c r="E113">
        <f t="shared" si="2"/>
        <v>28</v>
      </c>
      <c r="F113" t="s">
        <v>265</v>
      </c>
    </row>
    <row r="114" spans="1:6">
      <c r="A114">
        <v>113</v>
      </c>
      <c r="B114" t="s">
        <v>414</v>
      </c>
      <c r="C114" t="str" cm="1">
        <f t="array" aca="1" ref="C114" ca="1">INDIRECT("'Compiled Dataset'!"&amp;B114&amp;"$1")</f>
        <v>Total_Rhodium_ETF_Holdings</v>
      </c>
      <c r="D114" t="s">
        <v>422</v>
      </c>
      <c r="E114">
        <f t="shared" si="2"/>
        <v>26</v>
      </c>
      <c r="F114" t="s">
        <v>265</v>
      </c>
    </row>
    <row r="115" spans="1:6">
      <c r="A115">
        <v>114</v>
      </c>
      <c r="B115" t="s">
        <v>415</v>
      </c>
      <c r="C115" t="str" cm="1">
        <f t="array" aca="1" ref="C115" ca="1">INDIRECT("'Compiled Dataset'!"&amp;B115&amp;"$1")</f>
        <v>Platinum_RSI_3_day</v>
      </c>
      <c r="D115" t="s">
        <v>481</v>
      </c>
      <c r="E115">
        <f t="shared" si="2"/>
        <v>18</v>
      </c>
      <c r="F115" t="s">
        <v>265</v>
      </c>
    </row>
    <row r="116" spans="1:6">
      <c r="A116">
        <v>115</v>
      </c>
      <c r="B116" t="s">
        <v>416</v>
      </c>
      <c r="C116" t="str" cm="1">
        <f t="array" aca="1" ref="C116" ca="1">INDIRECT("'Compiled Dataset'!"&amp;B116&amp;"$1")</f>
        <v>Platinum_RSI_9_day</v>
      </c>
      <c r="D116" t="s">
        <v>482</v>
      </c>
      <c r="E116">
        <f t="shared" si="2"/>
        <v>18</v>
      </c>
      <c r="F116" t="s">
        <v>265</v>
      </c>
    </row>
    <row r="117" spans="1:6">
      <c r="A117">
        <v>116</v>
      </c>
      <c r="B117" t="s">
        <v>462</v>
      </c>
      <c r="C117" t="str" cm="1">
        <f t="array" aca="1" ref="C117" ca="1">INDIRECT("'Compiled Dataset'!"&amp;B117&amp;"$1")</f>
        <v>Platinum_RSI_14_day</v>
      </c>
      <c r="D117" t="s">
        <v>483</v>
      </c>
      <c r="E117">
        <f t="shared" si="2"/>
        <v>19</v>
      </c>
      <c r="F117" t="s">
        <v>265</v>
      </c>
    </row>
    <row r="118" spans="1:6">
      <c r="A118">
        <v>117</v>
      </c>
      <c r="B118" t="s">
        <v>463</v>
      </c>
      <c r="C118" t="str" cm="1">
        <f t="array" aca="1" ref="C118" ca="1">INDIRECT("'Compiled Dataset'!"&amp;B118&amp;"$1")</f>
        <v>Platinum_RSI_30_day</v>
      </c>
      <c r="D118" t="s">
        <v>507</v>
      </c>
      <c r="E118">
        <f t="shared" ref="E118:E135" si="3">LEN(D119)</f>
        <v>19</v>
      </c>
      <c r="F118" t="s">
        <v>265</v>
      </c>
    </row>
    <row r="119" spans="1:6">
      <c r="A119">
        <v>118</v>
      </c>
      <c r="B119" t="s">
        <v>464</v>
      </c>
      <c r="C119" t="str" cm="1">
        <f t="array" aca="1" ref="C119" ca="1">INDIRECT("'Compiled Dataset'!"&amp;B119&amp;"$1")</f>
        <v>Palladium_RSI_3_day</v>
      </c>
      <c r="D119" t="s">
        <v>484</v>
      </c>
      <c r="E119">
        <f t="shared" si="3"/>
        <v>19</v>
      </c>
      <c r="F119" t="s">
        <v>265</v>
      </c>
    </row>
    <row r="120" spans="1:6">
      <c r="A120">
        <v>119</v>
      </c>
      <c r="B120" t="s">
        <v>465</v>
      </c>
      <c r="C120" t="str" cm="1">
        <f t="array" aca="1" ref="C120" ca="1">INDIRECT("'Compiled Dataset'!"&amp;B120&amp;"$1")</f>
        <v>Palladium_RSI_9_day</v>
      </c>
      <c r="D120" t="s">
        <v>485</v>
      </c>
      <c r="E120">
        <f t="shared" si="3"/>
        <v>20</v>
      </c>
      <c r="F120" t="s">
        <v>265</v>
      </c>
    </row>
    <row r="121" spans="1:6">
      <c r="A121">
        <v>120</v>
      </c>
      <c r="B121" t="s">
        <v>466</v>
      </c>
      <c r="C121" t="str" cm="1">
        <f t="array" aca="1" ref="C121" ca="1">INDIRECT("'Compiled Dataset'!"&amp;B121&amp;"$1")</f>
        <v>Palladium_RSI_14_day</v>
      </c>
      <c r="D121" t="s">
        <v>486</v>
      </c>
      <c r="E121">
        <f t="shared" si="3"/>
        <v>20</v>
      </c>
      <c r="F121" t="s">
        <v>265</v>
      </c>
    </row>
    <row r="122" spans="1:6">
      <c r="A122">
        <v>121</v>
      </c>
      <c r="B122" t="s">
        <v>467</v>
      </c>
      <c r="C122" t="str" cm="1">
        <f t="array" aca="1" ref="C122" ca="1">INDIRECT("'Compiled Dataset'!"&amp;B122&amp;"$1")</f>
        <v>Palladium_RSI_30_day</v>
      </c>
      <c r="D122" t="s">
        <v>487</v>
      </c>
      <c r="E122">
        <f t="shared" si="3"/>
        <v>17</v>
      </c>
      <c r="F122" t="s">
        <v>265</v>
      </c>
    </row>
    <row r="123" spans="1:6">
      <c r="A123">
        <v>122</v>
      </c>
      <c r="B123" t="s">
        <v>468</v>
      </c>
      <c r="C123" t="str" cm="1">
        <f t="array" aca="1" ref="C123" ca="1">INDIRECT("'Compiled Dataset'!"&amp;B123&amp;"$1")</f>
        <v>us_car_production</v>
      </c>
      <c r="D123" t="s">
        <v>493</v>
      </c>
      <c r="E123">
        <f t="shared" si="3"/>
        <v>24</v>
      </c>
      <c r="F123" t="s">
        <v>265</v>
      </c>
    </row>
    <row r="124" spans="1:6">
      <c r="A124">
        <v>123</v>
      </c>
      <c r="B124" t="s">
        <v>469</v>
      </c>
      <c r="C124" t="str" cm="1">
        <f t="array" aca="1" ref="C124" ca="1">INDIRECT("'Compiled Dataset'!"&amp;B124&amp;"$1")</f>
        <v>us_car_production_change</v>
      </c>
      <c r="D124" t="s">
        <v>494</v>
      </c>
      <c r="E124">
        <f t="shared" si="3"/>
        <v>20</v>
      </c>
      <c r="F124" t="s">
        <v>265</v>
      </c>
    </row>
    <row r="125" spans="1:6">
      <c r="A125">
        <v>124</v>
      </c>
      <c r="B125" t="s">
        <v>470</v>
      </c>
      <c r="C125" t="str" cm="1">
        <f t="array" aca="1" ref="C125" ca="1">INDIRECT("'Compiled Dataset'!"&amp;B125&amp;"$1")</f>
        <v xml:space="preserve">china_car_production </v>
      </c>
      <c r="D125" t="s">
        <v>495</v>
      </c>
      <c r="E125">
        <f t="shared" si="3"/>
        <v>27</v>
      </c>
      <c r="F125" t="s">
        <v>265</v>
      </c>
    </row>
    <row r="126" spans="1:6">
      <c r="A126">
        <v>125</v>
      </c>
      <c r="B126" t="s">
        <v>471</v>
      </c>
      <c r="C126" t="str" cm="1">
        <f t="array" aca="1" ref="C126" ca="1">INDIRECT("'Compiled Dataset'!"&amp;B126&amp;"$1")</f>
        <v>china_car_production_change</v>
      </c>
      <c r="D126" t="s">
        <v>496</v>
      </c>
      <c r="E126">
        <f t="shared" si="3"/>
        <v>22</v>
      </c>
      <c r="F126" t="s">
        <v>265</v>
      </c>
    </row>
    <row r="127" spans="1:6">
      <c r="A127">
        <v>126</v>
      </c>
      <c r="B127" t="s">
        <v>472</v>
      </c>
      <c r="C127" t="str" cm="1">
        <f t="array" aca="1" ref="C127" ca="1">INDIRECT("'Compiled Dataset'!"&amp;B127&amp;"$1")</f>
        <v>germany_car_production</v>
      </c>
      <c r="D127" t="s">
        <v>497</v>
      </c>
      <c r="E127">
        <f t="shared" si="3"/>
        <v>29</v>
      </c>
      <c r="F127" t="s">
        <v>265</v>
      </c>
    </row>
    <row r="128" spans="1:6">
      <c r="A128">
        <v>127</v>
      </c>
      <c r="B128" t="s">
        <v>473</v>
      </c>
      <c r="C128" t="str" cm="1">
        <f t="array" aca="1" ref="C128" ca="1">INDIRECT("'Compiled Dataset'!"&amp;B128&amp;"$1")</f>
        <v>germany_car_production_change</v>
      </c>
      <c r="D128" t="s">
        <v>498</v>
      </c>
      <c r="E128">
        <f t="shared" si="3"/>
        <v>20</v>
      </c>
      <c r="F128" t="s">
        <v>265</v>
      </c>
    </row>
    <row r="129" spans="1:6">
      <c r="A129">
        <v>128</v>
      </c>
      <c r="B129" t="s">
        <v>474</v>
      </c>
      <c r="C129" t="str" cm="1">
        <f t="array" aca="1" ref="C129" ca="1">INDIRECT("'Compiled Dataset'!"&amp;B129&amp;"$1")</f>
        <v>japan_car_production</v>
      </c>
      <c r="D129" t="s">
        <v>499</v>
      </c>
      <c r="E129">
        <f t="shared" si="3"/>
        <v>27</v>
      </c>
      <c r="F129" t="s">
        <v>265</v>
      </c>
    </row>
    <row r="130" spans="1:6">
      <c r="A130">
        <v>129</v>
      </c>
      <c r="B130" t="s">
        <v>475</v>
      </c>
      <c r="C130" t="str" cm="1">
        <f t="array" aca="1" ref="C130" ca="1">INDIRECT("'Compiled Dataset'!"&amp;B130&amp;"$1")</f>
        <v>japan_car_production_change</v>
      </c>
      <c r="D130" t="s">
        <v>500</v>
      </c>
      <c r="E130">
        <f t="shared" si="3"/>
        <v>28</v>
      </c>
      <c r="F130" t="s">
        <v>265</v>
      </c>
    </row>
    <row r="131" spans="1:6">
      <c r="A131">
        <v>130</v>
      </c>
      <c r="B131" t="s">
        <v>476</v>
      </c>
      <c r="C131" t="str" cm="1">
        <f t="array" aca="1" ref="C131" ca="1">INDIRECT("'Compiled Dataset'!"&amp;B131&amp;"$1")</f>
        <v>car_production_major_markets</v>
      </c>
      <c r="D131" t="s">
        <v>501</v>
      </c>
      <c r="E131">
        <f t="shared" si="3"/>
        <v>34</v>
      </c>
      <c r="F131" t="s">
        <v>265</v>
      </c>
    </row>
    <row r="132" spans="1:6">
      <c r="A132">
        <v>131</v>
      </c>
      <c r="B132" t="s">
        <v>477</v>
      </c>
      <c r="C132" t="str" cm="1">
        <f t="array" aca="1" ref="C132" ca="1">INDIRECT("'Compiled Dataset'!"&amp;B132&amp;"$1")</f>
        <v>north_america_car_production_idx</v>
      </c>
      <c r="D132" t="s">
        <v>491</v>
      </c>
      <c r="E132">
        <f t="shared" si="3"/>
        <v>23</v>
      </c>
      <c r="F132" t="s">
        <v>265</v>
      </c>
    </row>
    <row r="133" spans="1:6">
      <c r="A133">
        <v>132</v>
      </c>
      <c r="B133" t="s">
        <v>478</v>
      </c>
      <c r="C133" t="str" cm="1">
        <f t="array" aca="1" ref="C133" ca="1">INDIRECT("'Compiled Dataset'!"&amp;B133&amp;"$1")</f>
        <v>eu_car_production_idx</v>
      </c>
      <c r="D133" t="s">
        <v>492</v>
      </c>
      <c r="E133">
        <f t="shared" si="3"/>
        <v>26</v>
      </c>
      <c r="F133" t="s">
        <v>265</v>
      </c>
    </row>
    <row r="134" spans="1:6">
      <c r="A134">
        <v>133</v>
      </c>
      <c r="B134" t="s">
        <v>479</v>
      </c>
      <c r="C134" t="str" cm="1">
        <f t="array" aca="1" ref="C134" ca="1">INDIRECT("'Compiled Dataset'!"&amp;B134&amp;"$1")</f>
        <v>china_car_production_idx</v>
      </c>
      <c r="D134" t="s">
        <v>489</v>
      </c>
      <c r="E134">
        <f t="shared" si="3"/>
        <v>26</v>
      </c>
      <c r="F134" t="s">
        <v>265</v>
      </c>
    </row>
    <row r="135" spans="1:6">
      <c r="A135">
        <v>134</v>
      </c>
      <c r="B135" t="s">
        <v>480</v>
      </c>
      <c r="C135" t="str" cm="1">
        <f t="array" aca="1" ref="C135" ca="1">INDIRECT("'Compiled Dataset'!"&amp;B135&amp;"$1")</f>
        <v>japan_car_production_idx</v>
      </c>
      <c r="D135" t="s">
        <v>490</v>
      </c>
      <c r="E135">
        <f t="shared" si="3"/>
        <v>26</v>
      </c>
      <c r="F135" t="s">
        <v>265</v>
      </c>
    </row>
    <row r="136" spans="1:6">
      <c r="A136">
        <v>134</v>
      </c>
      <c r="B136" t="s">
        <v>506</v>
      </c>
      <c r="C136" t="str" cm="1">
        <f t="array" aca="1" ref="C136" ca="1">INDIRECT("'Compiled Dataset'!"&amp;B136&amp;"$1")</f>
        <v>total_car_production_idx</v>
      </c>
      <c r="D136" t="s">
        <v>488</v>
      </c>
      <c r="F136" t="s">
        <v>265</v>
      </c>
    </row>
  </sheetData>
  <conditionalFormatting sqref="E2:E135">
    <cfRule type="cellIs" dxfId="0" priority="1" operator="greaterThan">
      <formula>30</formula>
    </cfRule>
  </conditionalFormatting>
  <hyperlinks>
    <hyperlink ref="F23" r:id="rId1" display="https://fred.stlouisfed.org/series/PALLFNFINDEXQ" xr:uid="{E02BA240-3C33-413F-B95F-5FFC00BCE2A2}"/>
    <hyperlink ref="F24" r:id="rId2" display="https://fred.stlouisfed.org/series/DEXSFUS" xr:uid="{023A44C4-5537-48DE-92D1-D8EBA4E4151F}"/>
    <hyperlink ref="F27" r:id="rId3" display="https://fred.stlouisfed.org/series/PCU3399103399101" xr:uid="{6189ED26-CC46-4510-9279-948EA107E272}"/>
    <hyperlink ref="F21" r:id="rId4" xr:uid="{387563B9-575F-47A5-B8C5-BF783A15A25B}"/>
    <hyperlink ref="F28" r:id="rId5" xr:uid="{88DE0DDB-3AD3-471A-B45F-B2BF6D2CCABC}"/>
    <hyperlink ref="F29" r:id="rId6" xr:uid="{E8B33487-BE5C-4FD1-BC29-008FF849949E}"/>
    <hyperlink ref="F30" r:id="rId7" display="https://fred.stlouisfed.org/series/PPICMM" xr:uid="{FAD47CDB-5EF2-4673-91B7-558102A6C7EE}"/>
    <hyperlink ref="F5" r:id="rId8" display="https://fred.stlouisfed.org/series/PCOALAUUSDM" xr:uid="{FCE2FFA5-C0E4-4661-AD16-A83F7B67857D}"/>
    <hyperlink ref="F13" r:id="rId9" display="https://fred.stlouisfed.org/series/DEXUSEU" xr:uid="{50F4DE71-356A-4800-9D1E-B69A6F1C4139}"/>
    <hyperlink ref="F6" r:id="rId10" display="https://fred.stlouisfed.org/series/CCUSMA02RUM618N" xr:uid="{91A267CB-6C6F-4E8D-B8DE-DAB3380EA2CA}"/>
    <hyperlink ref="F7" r:id="rId11" xr:uid="{A5D4F011-6A9D-453C-A15F-9D157AA10054}"/>
    <hyperlink ref="F8" r:id="rId12" xr:uid="{7E2EF08F-6B4C-4DEE-BE86-9BC912A5AA03}"/>
    <hyperlink ref="F9" r:id="rId13" xr:uid="{71204815-D087-4231-92F1-CA52BACEF3A2}"/>
    <hyperlink ref="F10" r:id="rId14" xr:uid="{D371B959-12F7-4BB6-B3E2-514AE3D36D97}"/>
    <hyperlink ref="F11" r:id="rId15" xr:uid="{C845583C-C561-4ED4-80B3-FF088D4B300B}"/>
    <hyperlink ref="F12" r:id="rId16" xr:uid="{3608E5D4-B594-4729-A963-C237EF6CACC2}"/>
    <hyperlink ref="F14" r:id="rId17" xr:uid="{51A72AFC-F5EA-44E9-BDA7-CF545B816F2A}"/>
    <hyperlink ref="F16" r:id="rId18" display="https://fred.stlouisfed.org/series/DHHNGSP" xr:uid="{829CBEA4-1393-485C-BCA6-910576833462}"/>
    <hyperlink ref="F18" r:id="rId19" xr:uid="{45322BBC-064A-4219-8E2A-4CF8DDBCFFEA}"/>
    <hyperlink ref="F19" r:id="rId20" xr:uid="{B4A44F62-A73F-4975-BF3F-DEEADFB22E53}"/>
    <hyperlink ref="F20" r:id="rId21" xr:uid="{6DABBCCD-8727-4508-979E-1F252CADB553}"/>
    <hyperlink ref="F22" r:id="rId22" display="https://www.eia.gov/opendata/qb.php?sdid=PET.RWTC.M" xr:uid="{00490287-6C49-4D82-8E75-27772FC13DE7}"/>
    <hyperlink ref="F31" r:id="rId23" xr:uid="{09682B1F-914C-4E7E-A5C8-04D7D065B01B}"/>
    <hyperlink ref="F32" r:id="rId24" xr:uid="{FC244030-7975-4BFF-951B-2EE3061C3657}"/>
    <hyperlink ref="F33" r:id="rId25" xr:uid="{AC2A2D26-CF97-415E-99A1-4F81D239D39E}"/>
    <hyperlink ref="F34" r:id="rId26" display="https://fred.stlouisfed.org/series/IPG21223S" xr:uid="{726CF67C-EE89-4469-8C24-D60B351E0233}"/>
    <hyperlink ref="F35" r:id="rId27" xr:uid="{2C027B0D-802F-4F1D-99D9-5ECCE5198B89}"/>
    <hyperlink ref="F36" r:id="rId28" xr:uid="{E3CFE468-903D-40B8-A1E4-626D6413344F}"/>
    <hyperlink ref="F37" r:id="rId29" xr:uid="{26410E94-4945-45DB-B449-C3DBB00C0CFD}"/>
    <hyperlink ref="F38" r:id="rId30" display="https://fred.stlouisfed.org/series/PNRGINDEXM" xr:uid="{5544E6DD-1D1B-421A-8B0E-2EB6FC7BC267}"/>
    <hyperlink ref="F39" r:id="rId31" xr:uid="{45462D33-DF36-43E2-83F6-EB443A5F40C5}"/>
    <hyperlink ref="F40" r:id="rId32" display="https://fred.stlouisfed.org/series/EXJPUS" xr:uid="{CA43884E-AF5F-4720-95AF-574C96D52520}"/>
    <hyperlink ref="F41" r:id="rId33" xr:uid="{CF0D1CEF-3A73-497D-966F-A6AD1F463A11}"/>
    <hyperlink ref="F42" r:id="rId34" xr:uid="{D39F10CF-2798-4098-8632-878216236470}"/>
    <hyperlink ref="F43" r:id="rId35" xr:uid="{B2E6AEB6-49F8-4788-B17E-6F26588F03C2}"/>
    <hyperlink ref="F44" r:id="rId36" display="https://fred.stlouisfed.org/series/LCULMN01ZAQ661S" xr:uid="{C0FD1BF8-6023-4E61-8045-5AE97EA0E453}"/>
    <hyperlink ref="F45" r:id="rId37" xr:uid="{C02C1DCC-4A0B-4530-A5CA-A409F15B819B}"/>
    <hyperlink ref="F47" r:id="rId38" display="https://fred.stlouisfed.org/series/BSCICP03O9M665S" xr:uid="{35F1B51E-3FE6-4825-9499-AEBC20694B48}"/>
    <hyperlink ref="F48" r:id="rId39" display="https://fred.stlouisfed.org/series/OECDLOLITOAASTSAM" xr:uid="{F4CBAE91-3C70-4E75-AD5D-072434002B05}"/>
    <hyperlink ref="F49" r:id="rId40" display="https://fred.stlouisfed.org/series/IP7110" xr:uid="{DDD1571A-6C7F-4954-A5B7-B1FF0CBDC519}"/>
    <hyperlink ref="F50" r:id="rId41" display="https://fred.stlouisfed.org/series/WPS061" xr:uid="{F1C486B2-B473-4623-B615-AB2BE171F33D}"/>
    <hyperlink ref="F52" r:id="rId42" display="https://fred.stlouisfed.org/series/GS5" xr:uid="{B2162730-0744-43B1-9E42-F09F98AE21D6}"/>
    <hyperlink ref="F53" r:id="rId43" display="https://fred.stlouisfed.org/series/GS30" xr:uid="{74183439-E13C-4C8A-8C5A-963C6F74081A}"/>
    <hyperlink ref="F54" r:id="rId44" xr:uid="{DAD2EA5E-0477-4229-B127-CEDE88511737}"/>
    <hyperlink ref="F55" r:id="rId45" display="https://www.investing.com/indices/switzerland-20" xr:uid="{F208E80E-C063-48E0-A072-E594D1086EB9}"/>
    <hyperlink ref="F56" r:id="rId46" display="https://www.investing.com/indices/nasdaq-composite" xr:uid="{B55456BC-F411-4D61-A74D-2BBD22D4749E}"/>
    <hyperlink ref="F57" r:id="rId47" xr:uid="{2C30DCF0-FBEB-41FE-A5E0-28EFAC05300A}"/>
    <hyperlink ref="F60" r:id="rId48" xr:uid="{A7BA190D-ED9E-4B7C-AAAC-228278E9FD16}"/>
    <hyperlink ref="F61" r:id="rId49" xr:uid="{16DADB4A-DBC7-4859-B8F3-86CDEC7D1802}"/>
    <hyperlink ref="F62" r:id="rId50" location=":~:text=US%20Expected%20Change%20in%20Inflation%20Rates%3A%20Next%205,lower%20than%20the%20long%20term%20average%20of%203.22%25." xr:uid="{A715DB28-1B68-4243-B68D-50BC788AC54F}"/>
    <hyperlink ref="F63" r:id="rId51" display="https://fred.stlouisfed.org/series/fedfunds" xr:uid="{0EEB4D94-645A-48CA-8A61-557955096401}"/>
    <hyperlink ref="F64" r:id="rId52" display="https://fred.stlouisfed.org/series/VMTD11" xr:uid="{748B981C-F358-4824-B56E-0F37ACDCEFCF}"/>
    <hyperlink ref="F65" r:id="rId53" xr:uid="{B04B3DD1-69ED-4629-98A8-B76AD75EC7D5}"/>
    <hyperlink ref="F51" r:id="rId54" display="https://fred.stlouisfed.org/series/GS10" xr:uid="{15827A0A-DB2A-4A32-B55B-8D335262CB10}"/>
    <hyperlink ref="F15" r:id="rId55" display="https://fred.stlouisfed.org/series/DEXCHUS" xr:uid="{15217AA2-EC8A-4DA6-9493-E30E522A7B4F}"/>
    <hyperlink ref="F17" r:id="rId56" xr:uid="{88EA3BF9-6607-482C-A168-515D15BF000A}"/>
  </hyperlinks>
  <pageMargins left="0.7" right="0.7" top="0.75" bottom="0.75" header="0.3" footer="0.3"/>
  <pageSetup paperSize="9" orientation="portrait" r:id="rId57"/>
  <headerFooter>
    <oddFooter>&amp;C&amp;1#&amp;"Arial"&amp;10&amp;K000000Internal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E7EB2-2252-46B1-B505-EC693BADA2F7}">
  <sheetPr>
    <tabColor rgb="FF002060"/>
  </sheetPr>
  <dimension ref="A1:EF266"/>
  <sheetViews>
    <sheetView showGridLines="0" tabSelected="1" workbookViewId="0">
      <pane xSplit="1" ySplit="1" topLeftCell="B230" activePane="bottomRight" state="frozen"/>
      <selection activeCell="J261" sqref="J261"/>
      <selection pane="topRight" activeCell="J261" sqref="J261"/>
      <selection pane="bottomLeft" activeCell="J261" sqref="J261"/>
      <selection pane="bottomRight" activeCell="EM266" sqref="EM266"/>
    </sheetView>
  </sheetViews>
  <sheetFormatPr defaultColWidth="9.140625" defaultRowHeight="11.25"/>
  <cols>
    <col min="1" max="1" width="8.42578125" style="27" bestFit="1" customWidth="1"/>
    <col min="2" max="3" width="8.42578125" style="27" customWidth="1"/>
    <col min="4" max="4" width="9" style="27" bestFit="1" customWidth="1"/>
    <col min="5" max="5" width="10" style="25" customWidth="1"/>
    <col min="6" max="6" width="12.140625" style="25" customWidth="1"/>
    <col min="7" max="7" width="10.140625" style="25" customWidth="1"/>
    <col min="8" max="8" width="11.140625" style="25" bestFit="1" customWidth="1"/>
    <col min="9" max="9" width="10.7109375" style="25" customWidth="1"/>
    <col min="10" max="10" width="10.42578125" style="29" bestFit="1" customWidth="1"/>
    <col min="11" max="11" width="8.42578125" style="25" customWidth="1"/>
    <col min="12" max="12" width="8.7109375" style="25" bestFit="1" customWidth="1"/>
    <col min="13" max="13" width="9" style="25" customWidth="1"/>
    <col min="14" max="14" width="10.85546875" style="25" customWidth="1"/>
    <col min="15" max="15" width="8.7109375" style="25" bestFit="1" customWidth="1"/>
    <col min="16" max="16" width="9" style="25" bestFit="1" customWidth="1"/>
    <col min="17" max="21" width="9.140625" style="27"/>
    <col min="22" max="22" width="9.140625" style="30"/>
    <col min="23" max="55" width="9.140625" style="27"/>
    <col min="56" max="56" width="9.140625" style="27" customWidth="1"/>
    <col min="57" max="65" width="9.140625" style="27"/>
    <col min="66" max="66" width="10.7109375" style="27" customWidth="1"/>
    <col min="67" max="67" width="11.140625" style="27" customWidth="1"/>
    <col min="68" max="71" width="10.42578125" style="27" customWidth="1"/>
    <col min="72" max="81" width="9.140625" style="27"/>
    <col min="82" max="82" width="10.85546875" style="27" customWidth="1"/>
    <col min="83" max="83" width="10.140625" style="27" customWidth="1"/>
    <col min="84" max="84" width="10.7109375" style="27" customWidth="1"/>
    <col min="85" max="101" width="9.140625" style="27"/>
    <col min="102" max="102" width="10.28515625" style="27" customWidth="1"/>
    <col min="103" max="114" width="9.140625" style="27"/>
    <col min="115" max="116" width="8.42578125" style="27" bestFit="1" customWidth="1"/>
    <col min="117" max="117" width="10.5703125" style="27" bestFit="1" customWidth="1"/>
    <col min="118" max="118" width="10.5703125" style="27" customWidth="1"/>
    <col min="119" max="119" width="9.140625" style="27"/>
    <col min="120" max="120" width="11.28515625" style="27" customWidth="1"/>
    <col min="121" max="121" width="10.5703125" style="27" customWidth="1"/>
    <col min="122" max="122" width="10.42578125" style="27" customWidth="1"/>
    <col min="123" max="16384" width="9.140625" style="27"/>
  </cols>
  <sheetData>
    <row r="1" spans="1:136" s="24" customFormat="1" ht="67.5">
      <c r="A1" s="22" t="s">
        <v>1</v>
      </c>
      <c r="B1" s="40" t="str">
        <f>VLOOKUP($A1,Palladium_spot_price!$A:$B,2,FALSE)</f>
        <v>Palladium_spot_price</v>
      </c>
      <c r="C1" s="40" t="str">
        <f>VLOOKUP($A1,Platinum_spot_price!$A:$B,2,FALSE)</f>
        <v>Platinum_spot_price</v>
      </c>
      <c r="D1" s="40" t="str">
        <f>VLOOKUP($A1,Rhodium_spot_price!$A:$B,2,FALSE)</f>
        <v>Rhodium_spot_price</v>
      </c>
      <c r="E1" s="23" t="str">
        <f>VLOOKUP($A1,'Coal Australia'!$A:$B,2,FALSE)</f>
        <v>COAL_AUS_USD_M</v>
      </c>
      <c r="F1" s="23" t="str">
        <f>VLOOKUP(A1,'Russian Ruble'!A:B,2,FALSE)</f>
        <v>EXR_RUSSIAN_RUBLE_USD</v>
      </c>
      <c r="G1" s="23" t="str">
        <f>IFERROR(VLOOKUP(A1,'GDP Germany'!A:B,2,FALSE),)</f>
        <v>GDP_GERMANY_EUR</v>
      </c>
      <c r="H1" s="23" t="str">
        <f>IFERROR(VLOOKUP(A1,'GDP EU28'!A:B,2,FALSE),)</f>
        <v>GDP_EU27_EUR</v>
      </c>
      <c r="I1" s="23" t="str">
        <f>IFERROR(VLOOKUP($A1,'GDP US'!$A:$B,2,FALSE),)</f>
        <v>GDP_US_USD</v>
      </c>
      <c r="J1" s="28" t="str">
        <f>IFERROR(VLOOKUP($A1,'GDP CNY'!$A:$C,2,FALSE),)</f>
        <v>GDP_China_sameQ%</v>
      </c>
      <c r="K1" s="23" t="str">
        <f>IFERROR(VLOOKUP($A1,WTI!$A:$B,2,FALSE),)</f>
        <v>WTI_USD_BARREL</v>
      </c>
      <c r="L1" s="23" t="str">
        <f>IFERROR(VLOOKUP($A1,Brent!$A:$B,2,FALSE),)</f>
        <v>BRENT_USD_BARREL</v>
      </c>
      <c r="M1" s="23" t="str">
        <f>IFERROR(VLOOKUP($A1,'EURO EXC RATE'!$A:$B,2,FALSE),)</f>
        <v>EXR_USD_EUR</v>
      </c>
      <c r="N1" s="23" t="str">
        <f>IFERROR(VLOOKUP($A1,'Baltic Dry Index'!$A:$B,2,FALSE),)</f>
        <v>BALTIC_DRY_IDX</v>
      </c>
      <c r="O1" s="23" t="str">
        <f>IFERROR(VLOOKUP($A1,EXR_CNY_USD!$A:$B,2,FALSE),)</f>
        <v>EXR_CNY_USD</v>
      </c>
      <c r="P1" s="23" t="str">
        <f>IFERROR(VLOOKUP($A1,'NATURAL GAS'!A:B,2,FALSE),)</f>
        <v>NAT_GAS_HHUB_USD_MBTU</v>
      </c>
      <c r="Q1" s="23" t="str">
        <f>VLOOKUP($A1,VIX!$A:$B,2,FALSE)</f>
        <v>VIX</v>
      </c>
      <c r="R1" s="23" t="str">
        <f>VLOOKUP($A1,CLI_US!$A:$B,2,FALSE)</f>
        <v>CLI_US</v>
      </c>
      <c r="S1" s="23" t="str">
        <f>VLOOKUP($A1,CLI_CHN!$A:$B,2,FALSE)</f>
        <v>CLI_CHN</v>
      </c>
      <c r="T1" s="23" t="str">
        <f>VLOOKUP($A1,CLI_EURO!$A:$B,2,FALSE)</f>
        <v>CLI_EURO</v>
      </c>
      <c r="U1" s="23" t="str">
        <f>VLOOKUP($A1,CPILFESL!$A:$B,2,FALSE)</f>
        <v>CPILFESL</v>
      </c>
      <c r="V1" s="23" t="str">
        <f>VLOOKUP($A1,'PET.RWTC.M'!$A:$B,2,FALSE)</f>
        <v>PET.RWTC.M</v>
      </c>
      <c r="W1" s="23" t="str">
        <f>VLOOKUP($A1,PALLFNFINDEXQ!$A:$B,2,FALSE)</f>
        <v>PALLFNFINDEXQ</v>
      </c>
      <c r="X1" s="23" t="str">
        <f>VLOOKUP($A1,DEXSFUS!$A:$B,2,FALSE)</f>
        <v>DEXSFUS</v>
      </c>
      <c r="Y1" s="23" t="str">
        <f>VLOOKUP($A1,PNICKUSDM!$A:$B,2,FALSE)</f>
        <v>PNICKUSDM</v>
      </c>
      <c r="Z1" s="23" t="str">
        <f>VLOOKUP($A1,'WPU1011'!$A:$B,2,FALSE)</f>
        <v>WPU1011</v>
      </c>
      <c r="AA1" s="23" t="str">
        <f>VLOOKUP($A1,PCU3399103399101!$A:$B,2,FALSE)</f>
        <v>PCU3399103399101</v>
      </c>
      <c r="AB1" s="23" t="str">
        <f>VLOOKUP($A1,TSIFRGHTC!$A:$B,2,FALSE)</f>
        <v>TSIFRGHTC</v>
      </c>
      <c r="AC1" s="23" t="str">
        <f>VLOOKUP($A1,'SP500'!$A:$B,2,FALSE)</f>
        <v>SP500</v>
      </c>
      <c r="AD1" s="23" t="str">
        <f>VLOOKUP($A1,PPICMM!$A:$B,2,FALSE)</f>
        <v>PPICMM</v>
      </c>
      <c r="AE1" s="23" t="str">
        <f>VLOOKUP($A1,IPB50001N!$A:$B,2,FALSE)</f>
        <v>IPB50001N</v>
      </c>
      <c r="AF1" s="23" t="str">
        <f>VLOOKUP($A1,A31ATI!$A:$B,2,FALSE)</f>
        <v>A31ATI</v>
      </c>
      <c r="AG1" s="23" t="str">
        <f>VLOOKUP($A1,A31ANO!$A:$B,2,FALSE)</f>
        <v>A31ANO</v>
      </c>
      <c r="AH1" s="23" t="str">
        <f>VLOOKUP($A1,IPG21223S!$A:$B,2,FALSE)</f>
        <v>IPG21223S</v>
      </c>
      <c r="AI1" s="23" t="str">
        <f>VLOOKUP($A1,PIORECRUSDM!$A:$B,2,FALSE)</f>
        <v>PIORECRUSDM</v>
      </c>
      <c r="AJ1" s="23" t="str">
        <f>VLOOKUP($A1,GVZCLS!$A:$B,2,FALSE)</f>
        <v>GVZCLS</v>
      </c>
      <c r="AK1" s="23" t="str">
        <f>VLOOKUP($A1,VXSLVCLS!$A:$B,2,FALSE)</f>
        <v>VXSLVCLS</v>
      </c>
      <c r="AL1" s="23" t="str">
        <f>VLOOKUP($A1,PNRGINDEXM!$A:$B,2,FALSE)</f>
        <v>PNRGINDEXM</v>
      </c>
      <c r="AM1" s="23" t="str">
        <f>VLOOKUP($A1,Nikkei225!$A:$B,2,FALSE)</f>
        <v>Nikkei225</v>
      </c>
      <c r="AN1" s="23" t="str">
        <f>VLOOKUP($A1,EXJPUS!$A:$B,2,FALSE)</f>
        <v>EXJPUS</v>
      </c>
      <c r="AO1" s="23" t="str">
        <f>VLOOKUP($A1,PCU33613361!$A:$B,2,FALSE)</f>
        <v>PCU33613361</v>
      </c>
      <c r="AP1" s="23" t="str">
        <f>VLOOKUP($A1,TOTALSA!$A:$B,2,FALSE)</f>
        <v>TOTALSA</v>
      </c>
      <c r="AQ1" s="23" t="str">
        <f>VLOOKUP($A1,ZAFCPIALLMINMEI!$A:$B,2,FALSE)</f>
        <v>ZAFCPIALLMINMEI</v>
      </c>
      <c r="AR1" s="23" t="str">
        <f>VLOOKUP($A1,LCULMN01ZAQ661S!$A:$B,2,FALSE)</f>
        <v>LCULMN01ZAQ661S</v>
      </c>
      <c r="AS1" s="23" t="str">
        <f>VLOOKUP($A1,NGDPRSAXDCZAQ!$A:$B,2,FALSE)</f>
        <v>NGDPRSAXDCZAQ</v>
      </c>
      <c r="AT1" s="23" t="str">
        <f>VLOOKUP($A1,'M.W00.PCOBA.USD'!$A:$B,2,FALSE)</f>
        <v>M.W00.PCOBA.USD</v>
      </c>
      <c r="AU1" s="23" t="str">
        <f>VLOOKUP($A1,BSCICP03O9M665S!$A:$B,2,FALSE)</f>
        <v>BSCICP03OECDE</v>
      </c>
      <c r="AV1" s="23" t="str">
        <f>VLOOKUP($A1,LOLITOAAOECDE!$A:$B,2,FALSE)</f>
        <v>LOLITOAAUSA</v>
      </c>
      <c r="AW1" s="23" t="str">
        <f>VLOOKUP($A1,'IP7110'!$A:$B,2,FALSE)</f>
        <v>IP7110</v>
      </c>
      <c r="AX1" s="23" t="str">
        <f>VLOOKUP($A1,'WPS061'!$A:$B,2,FALSE)</f>
        <v>WPS061</v>
      </c>
      <c r="AY1" s="23" t="str">
        <f>VLOOKUP($A1,'GS10'!$A:$B,2,FALSE)</f>
        <v>GS10</v>
      </c>
      <c r="AZ1" s="23" t="str">
        <f>VLOOKUP($A1,'GS5'!$A:$B,2,FALSE)</f>
        <v>GS5</v>
      </c>
      <c r="BA1" s="23" t="str">
        <f>VLOOKUP($A1,'GS30'!$A:$B,2,FALSE)</f>
        <v>GS30</v>
      </c>
      <c r="BB1" s="23" t="str">
        <f>VLOOKUP($A1,DAX!$A:$B,2,FALSE)</f>
        <v>DAX</v>
      </c>
      <c r="BC1" s="23" t="str">
        <f>VLOOKUP($A1,SMI!$A:$B,2,FALSE)</f>
        <v>SMI</v>
      </c>
      <c r="BD1" s="23" t="str">
        <f>VLOOKUP($A1,NASDAQCOM!$A:$B,2,FALSE)</f>
        <v>NASDAQCOM</v>
      </c>
      <c r="BE1" s="23" t="str">
        <f>VLOOKUP($A1,FTSE100!$A:$B,2,FALSE)</f>
        <v>FTSE100</v>
      </c>
      <c r="BF1" s="23" t="str">
        <f>VLOOKUP($A1,'M.W00.PGOLD.USD'!$A:$B,2,FALSE)</f>
        <v>gold_M_USD_PM</v>
      </c>
      <c r="BG1" s="23" t="str">
        <f>VLOOKUP($A1,'M.W00.PSILVER.USD'!$A:$B,2,FALSE)</f>
        <v>M.W00.PSILVER.USD</v>
      </c>
      <c r="BH1" s="23" t="str">
        <f>VLOOKUP($A1,WPU10170502!$A:$B,2,FALSE)</f>
        <v>WPU10170502</v>
      </c>
      <c r="BI1" s="23" t="str">
        <f>VLOOKUP($A1,CIVPART!$A:$B,2,FALSE)</f>
        <v>CIVPART</v>
      </c>
      <c r="BJ1" s="23" t="str">
        <f>VLOOKUP($A1,Expected_change_in_Inflation!$A:$B,2,FALSE)</f>
        <v>Expected_change_in_Inflation</v>
      </c>
      <c r="BK1" s="23" t="str">
        <f>VLOOKUP($A1,FEDfunds!$A:$B,2,FALSE)</f>
        <v>FEDfunds</v>
      </c>
      <c r="BL1" s="23" t="str">
        <f>VLOOKUP($A1,Vehicles_miles_traveled!$A:$B,2,FALSE)</f>
        <v>Vehicles_miles_traveled</v>
      </c>
      <c r="BM1" s="23" t="str">
        <f>VLOOKUP($A1,New_car_dealer!$A:$B,2,FALSE)</f>
        <v>New_car_dealer</v>
      </c>
      <c r="BN1" s="23" t="str">
        <f>VLOOKUP($A1,Platinum_total_demand!$A:$Z,4,FALSE)</f>
        <v>Platinum_total_demand</v>
      </c>
      <c r="BO1" s="23" t="str">
        <f>VLOOKUP($A1,Palladium_total_demand!$A:$Z,4,FALSE)</f>
        <v>Palladium_total_demand</v>
      </c>
      <c r="BP1" s="23" t="str">
        <f>VLOOKUP($A1,Rhodium_total_demand!$A:$Z,4,FALSE)</f>
        <v>Rhodium_total_demand</v>
      </c>
      <c r="BQ1" s="23" t="str">
        <f>VLOOKUP($A1,Platinum_total_supply!$A:$Z,4,FALSE)</f>
        <v>Platinum_total_supply</v>
      </c>
      <c r="BR1" s="23" t="str">
        <f>VLOOKUP($A1,Palladium_total_supply!$A:$Z,4,FALSE)</f>
        <v>Palladium_total_supply</v>
      </c>
      <c r="BS1" s="23" t="str">
        <f>VLOOKUP($A1,Rhodium_total_supply!$A:$Z,4,FALSE)</f>
        <v>Rhodium_total_supply</v>
      </c>
      <c r="BT1" s="23" t="str">
        <f>VLOOKUP($A1,Equities!$A:$Z,2,FALSE)</f>
        <v>GDDUWI_index</v>
      </c>
      <c r="BU1" s="23" t="str">
        <f>VLOOKUP($A1,Equities!$A:$Z,3,FALSE)</f>
        <v>GDDUUS_index</v>
      </c>
      <c r="BV1" s="23" t="str">
        <f>VLOOKUP($A1,Equities!$A:$Z,4,FALSE)</f>
        <v>GDDUE15_index</v>
      </c>
      <c r="BW1" s="23" t="str">
        <f>VLOOKUP($A1,Equities!$A:$Z,5,FALSE)</f>
        <v>GDDUJN_index</v>
      </c>
      <c r="BX1" s="23" t="str">
        <f>VLOOKUP($A1,Equities!$A:$Z,6,FALSE)</f>
        <v>GDUEEGF_index</v>
      </c>
      <c r="BY1" s="23" t="str">
        <f>VLOOKUP($A1,Income_equities!$A:$Z,2,FALSE)</f>
        <v>LBUSTRUU_index</v>
      </c>
      <c r="BZ1" s="23" t="str">
        <f>VLOOKUP($A1,Income_equities!$A:$Z,3,FALSE)</f>
        <v>BEUSGA_index</v>
      </c>
      <c r="CA1" s="23" t="str">
        <f>VLOOKUP($A1,Income_equities!$A:$Z,4,FALSE)</f>
        <v>BERPGA_index</v>
      </c>
      <c r="CB1" s="23" t="str">
        <f>VLOOKUP($A1,Income_equities!$A:$Z,5,FALSE)</f>
        <v>BEPAGA_index</v>
      </c>
      <c r="CC1" s="23" t="str">
        <f>VLOOKUP($A1,PGM_equities!$A:$Z,2,FALSE)</f>
        <v>XPT_curncy</v>
      </c>
      <c r="CD1" s="23" t="str">
        <f>VLOOKUP($A1,PGM_equities!$A:$Z,3,FALSE)</f>
        <v>XAU_curncy</v>
      </c>
      <c r="CE1" s="23" t="str">
        <f>VLOOKUP($A1,PGM_equities!$A:$Z,4,FALSE)</f>
        <v>XAG_curncy</v>
      </c>
      <c r="CF1" s="23" t="str">
        <f>VLOOKUP($A1,PGM_equities!$A:$Z,5,FALSE)</f>
        <v>XPD_curncy</v>
      </c>
      <c r="CG1" s="23" t="str">
        <f>VLOOKUP($A1,Platinum_market_balance!$A:$Z,2,FALSE)</f>
        <v>Platinum_market_balance</v>
      </c>
      <c r="CH1" s="23" t="str">
        <f>VLOOKUP($A1,Platinum_market_balance!$A:$Z,3,FALSE)</f>
        <v>Platinum_percent_of_demand</v>
      </c>
      <c r="CI1" s="23" t="str">
        <f>VLOOKUP($A1,Platinum_market_balance!$A:$Z,4,FALSE)</f>
        <v>Platinum_cummulative_market_balance</v>
      </c>
      <c r="CJ1" s="23" t="str">
        <f>VLOOKUP($A1,Platinum_market_balance!$A:$Z,5,FALSE)</f>
        <v>Platinum_cummulative_percentage_of_demand</v>
      </c>
      <c r="CK1" s="23" t="str">
        <f>VLOOKUP($A1,Palladium_market_balance!$A:$Z,2,FALSE)</f>
        <v>Palladium_market_balance</v>
      </c>
      <c r="CL1" s="23" t="str">
        <f>VLOOKUP($A1,Palladium_market_balance!$A:$Z,3,FALSE)</f>
        <v>Palladium_percent_of_demand</v>
      </c>
      <c r="CM1" s="23" t="str">
        <f>VLOOKUP($A1,Palladium_market_balance!$A:$Z,4,FALSE)</f>
        <v>Palladium_cummulative_market_balance</v>
      </c>
      <c r="CN1" s="23" t="str">
        <f>VLOOKUP($A1,Palladium_market_balance!$A:$Z,5,FALSE)</f>
        <v>Palladium_cummulative_percentage_of_demand</v>
      </c>
      <c r="CO1" s="23" t="str">
        <f>VLOOKUP($A1,Rhodium_market_balance!$A:$Z,2,FALSE)</f>
        <v>Rhodium_market_balance</v>
      </c>
      <c r="CP1" s="23" t="str">
        <f>VLOOKUP($A1,Rhodium_market_balance!$A:$Z,3,FALSE)</f>
        <v>Rhodium_percent_of_demand</v>
      </c>
      <c r="CQ1" s="23" t="str">
        <f>VLOOKUP($A1,Rhodium_market_balance!$A:$Z,4,FALSE)</f>
        <v>Rhodium_cummulative_market_balance</v>
      </c>
      <c r="CR1" s="23" t="str">
        <f>VLOOKUP($A1,Rhodium_market_balance!$A:$Z,5,FALSE)</f>
        <v>Rhodium_cummulative_percentage_of_demand</v>
      </c>
      <c r="CS1" s="23" t="str">
        <f>VLOOKUP($A1,CFTCs!$A:$Z,2,FALSE)</f>
        <v>CFTC_NYMEX_Platinum_Non_consumer_Long</v>
      </c>
      <c r="CT1" s="23" t="str">
        <f>VLOOKUP($A1,CFTCs!$A:$Z,3,FALSE)</f>
        <v>CFTC_NYMEX_Platinum_Non_consumer_Short</v>
      </c>
      <c r="CU1" s="23" t="str">
        <f>VLOOKUP($A1,CFTCs!$A:$Z,4,FALSE)</f>
        <v>CFTC_NYMEX_Palladium_Non_consumer_Long</v>
      </c>
      <c r="CV1" s="23" t="str">
        <f>VLOOKUP($A1,CFTCs!$A:$Z,5,FALSE)</f>
        <v>CFTC_NYMEX_Palladium_Non_consumer_Short</v>
      </c>
      <c r="CW1" s="23" t="str">
        <f>VLOOKUP($A1,Open_interest!$A:$Z,2,FALSE)</f>
        <v>Platinum_open_interest</v>
      </c>
      <c r="CX1" s="23" t="str">
        <f>VLOOKUP($A1,Open_interest!$A:$Z,3,FALSE)</f>
        <v>Palladium_open_interest</v>
      </c>
      <c r="CY1" s="23" t="str">
        <f>VLOOKUP($A1,ETF_holdings!$A:$Z,2,FALSE)</f>
        <v xml:space="preserve">Global_PT_ETF_Holdings_PX_LAST    </v>
      </c>
      <c r="CZ1" s="23" t="str">
        <f>VLOOKUP($A1,ETF_holdings!$A:$Z,3,FALSE)</f>
        <v>Standard_Bank_SA_PT_ETF_Holdings</v>
      </c>
      <c r="DA1" s="23" t="str">
        <f>VLOOKUP($A1,ETF_holdings!$A:$Z,4,FALSE)</f>
        <v>ABSA_PT_ETF_Holdings</v>
      </c>
      <c r="DB1" s="23" t="str">
        <f>VLOOKUP($A1,ETF_holdings!$A:$Z,5,FALSE)</f>
        <v>Global_PD_ETF_Holdings_PX_LAST</v>
      </c>
      <c r="DC1" s="23" t="str">
        <f>VLOOKUP($A1,ETF_holdings!$A:$Z,6,FALSE)</f>
        <v>Standard_Bank_SA_PD_ETF_Holdings</v>
      </c>
      <c r="DD1" s="23" t="str">
        <f>VLOOKUP($A1,ETF_holdings!$A:$Z,7,FALSE)</f>
        <v>ABSA_PD_ETF_Holdings_PX_MID</v>
      </c>
      <c r="DE1" s="23" t="str">
        <f>VLOOKUP($A1,ETF_holdings!$A:$Z,8,FALSE)</f>
        <v xml:space="preserve">DB_RH_ETF_London_xfrd_gr_equity  </v>
      </c>
      <c r="DF1" s="23" t="str">
        <f>VLOOKUP($A1,ETF_holdings!$A:$Z,9,FALSE)</f>
        <v xml:space="preserve">DB_RH_ETF_London_xrh0_In_equity  </v>
      </c>
      <c r="DG1" s="23" t="str">
        <f>VLOOKUP($A1,ETF_holdings!$A:$Z,10,FALSE)</f>
        <v>Standard_Bank_SA_RH_ETF_London_etfrho_sj_equity</v>
      </c>
      <c r="DH1" s="23" t="str">
        <f>VLOOKUP($A1,ETF_holdings!$A:$Z,11,FALSE)</f>
        <v>Total_Platinum_ETF_Holdings</v>
      </c>
      <c r="DI1" s="23" t="str">
        <f>VLOOKUP($A1,ETF_holdings!$A:$Z,12,FALSE)</f>
        <v>Total_Palladium_ETF_Holdings</v>
      </c>
      <c r="DJ1" s="23" t="str">
        <f>VLOOKUP($A1,ETF_holdings!$A:$Z,13,FALSE)</f>
        <v>Total_Rhodium_ETF_Holdings</v>
      </c>
      <c r="DK1" s="23" t="str">
        <f>VLOOKUP($A1,Platinum_RSI!$A:$P,2,FALSE)</f>
        <v>Platinum_RSI_3_day</v>
      </c>
      <c r="DL1" s="23" t="str">
        <f>VLOOKUP($A1,Platinum_RSI!$A:$P,3,FALSE)</f>
        <v>Platinum_RSI_9_day</v>
      </c>
      <c r="DM1" s="23" t="str">
        <f>VLOOKUP($A1,Platinum_RSI!$A:$P,4,FALSE)</f>
        <v>Platinum_RSI_14_day</v>
      </c>
      <c r="DN1" s="23" t="str">
        <f>VLOOKUP($A1,Platinum_RSI!$A:$P,5,FALSE)</f>
        <v>Platinum_RSI_30_day</v>
      </c>
      <c r="DO1" s="23" t="str">
        <f>VLOOKUP($A1,Palladium_RSI!$A:$Q,2,FALSE)</f>
        <v>Palladium_RSI_3_day</v>
      </c>
      <c r="DP1" s="23" t="str">
        <f>VLOOKUP($A1,Palladium_RSI!$A:$Q,3,FALSE)</f>
        <v>Palladium_RSI_9_day</v>
      </c>
      <c r="DQ1" s="23" t="str">
        <f>VLOOKUP($A1,Palladium_RSI!$A:$Q,4,FALSE)</f>
        <v>Palladium_RSI_14_day</v>
      </c>
      <c r="DR1" s="23" t="str">
        <f>VLOOKUP($A1,Palladium_RSI!$A:$Q,5,FALSE)</f>
        <v>Palladium_RSI_30_day</v>
      </c>
      <c r="DS1" s="23" t="str">
        <f>VLOOKUP($A1,Car_production!$A:$L,2,FALSE)</f>
        <v>us_car_production</v>
      </c>
      <c r="DT1" s="23" t="str">
        <f>VLOOKUP($A1,Car_production!$A:$L,3,FALSE)</f>
        <v>us_car_production_change</v>
      </c>
      <c r="DU1" s="23" t="str">
        <f>VLOOKUP($A1,Car_production!$A:$L,4,FALSE)</f>
        <v xml:space="preserve">china_car_production </v>
      </c>
      <c r="DV1" s="23" t="str">
        <f>VLOOKUP($A1,Car_production!$A:$L,5,FALSE)</f>
        <v>china_car_production_change</v>
      </c>
      <c r="DW1" s="23" t="str">
        <f>VLOOKUP($A1,Car_production!$A:$L,6,FALSE)</f>
        <v>germany_car_production</v>
      </c>
      <c r="DX1" s="23" t="str">
        <f>VLOOKUP($A1,Car_production!$A:$L,7,FALSE)</f>
        <v>germany_car_production_change</v>
      </c>
      <c r="DY1" s="23" t="str">
        <f>VLOOKUP($A1,Car_production!$A:$L,8,FALSE)</f>
        <v>japan_car_production</v>
      </c>
      <c r="DZ1" s="23" t="str">
        <f>VLOOKUP($A1,Car_production!$A:$L,9,FALSE)</f>
        <v>japan_car_production_change</v>
      </c>
      <c r="EA1" s="23" t="str">
        <f>VLOOKUP($A1,Car_production!$A:$L,10,FALSE)</f>
        <v>car_production_major_markets</v>
      </c>
      <c r="EB1" s="23" t="str">
        <f>VLOOKUP($A1,Car_production_index!$A:$L,2,FALSE)</f>
        <v>north_america_car_production_idx</v>
      </c>
      <c r="EC1" s="23" t="str">
        <f>VLOOKUP($A1,Car_production_index!$A:$L,3,FALSE)</f>
        <v>eu_car_production_idx</v>
      </c>
      <c r="ED1" s="23" t="str">
        <f>VLOOKUP($A1,Car_production_index!$A:$L,4,FALSE)</f>
        <v>china_car_production_idx</v>
      </c>
      <c r="EE1" s="23" t="str">
        <f>VLOOKUP($A1,Car_production_index!$A:$L,5,FALSE)</f>
        <v>japan_car_production_idx</v>
      </c>
      <c r="EF1" s="23" t="str">
        <f>VLOOKUP($A1,Car_production_index!$A:$L,6,FALSE)</f>
        <v>total_car_production_idx</v>
      </c>
    </row>
    <row r="2" spans="1:136">
      <c r="A2" s="26">
        <v>36526</v>
      </c>
      <c r="B2" s="25">
        <f>IFERROR(VLOOKUP($A2,Palladium_spot_price!$A:$B,2,FALSE), "NA")</f>
        <v>457.65</v>
      </c>
      <c r="C2" s="25">
        <f>IFERROR(VLOOKUP($A2,Platinum_spot_price!$A:$B,2,FALSE), "NA")</f>
        <v>443.3</v>
      </c>
      <c r="D2" s="25">
        <f>IFERROR(VLOOKUP($A2,Rhodium_spot_price!$A:$B,2,FALSE), "NA")</f>
        <v>1206.25</v>
      </c>
      <c r="E2" s="25">
        <f>IFERROR(VLOOKUP($A2,'Coal Australia'!$A:$B,2,FALSE), "NA")</f>
        <v>25.1</v>
      </c>
      <c r="F2" s="25">
        <f>IFERROR(VLOOKUP(A2,'Russian Ruble'!A:B,2,FALSE), "NA")</f>
        <v>28.1891</v>
      </c>
      <c r="G2" s="25">
        <f>IFERROR(VLOOKUP($A2,'GDP Germany'!A:B,2,FALSE),"NA")</f>
        <v>577262.1</v>
      </c>
      <c r="H2" s="25">
        <f>IFERROR(VLOOKUP($A2,'GDP EU28'!A:B,2,FALSE),"NA")</f>
        <v>1929796.3</v>
      </c>
      <c r="I2" s="25">
        <f>IFERROR(VLOOKUP($A2,'GDP US'!A:B,2,FALSE),"NA")</f>
        <v>12888.281000000001</v>
      </c>
      <c r="J2" s="29">
        <f>IFERROR(VLOOKUP($A2,'GDP CNY'!A:C,2,FALSE),"NA")</f>
        <v>6.7</v>
      </c>
      <c r="K2" s="25">
        <f>IFERROR(VLOOKUP($A2,WTI!$A:$B,2,FALSE),"NA")</f>
        <v>27.26</v>
      </c>
      <c r="L2" s="25">
        <f>IFERROR(VLOOKUP($A2,Brent!$A:$B,2,FALSE),"NA")</f>
        <v>25.51</v>
      </c>
      <c r="M2" s="25">
        <f>IFERROR(VLOOKUP($A2,'EURO EXC RATE'!$A:$B,2,FALSE),"NA")</f>
        <v>1.0130999999999999</v>
      </c>
      <c r="N2" s="25">
        <f>IFERROR(VLOOKUP($A2,'Baltic Dry Index'!$A:$B,2,FALSE),"NA")</f>
        <v>1319</v>
      </c>
      <c r="O2" s="25">
        <f>IFERROR(VLOOKUP($A2,EXR_CNY_USD!$A:$B,2,FALSE),"NA")</f>
        <v>8.2791999999999994</v>
      </c>
      <c r="P2" s="25">
        <f>IFERROR(VLOOKUP($A2,'NATURAL GAS'!A:B,2,FALSE),"NA")</f>
        <v>2.42</v>
      </c>
      <c r="Q2" s="25">
        <f>IFERROR(VLOOKUP($A2,VIX!$A:$B,2,FALSE), "NA")</f>
        <v>24.95</v>
      </c>
      <c r="R2" s="25">
        <f>IFERROR(VLOOKUP($A2,CLI_US!$A:$B,2,FALSE), "NA")</f>
        <v>101.21014746385001</v>
      </c>
      <c r="S2" s="25">
        <f>IFERROR(VLOOKUP($A2,CLI_CHN!$A:$B,2,FALSE), "NA")</f>
        <v>99.825519999999997</v>
      </c>
      <c r="T2" s="25">
        <f>IFERROR(VLOOKUP($A2,CLI_EURO!$A:$B,2,FALSE), "NA")</f>
        <v>101.34203462274201</v>
      </c>
      <c r="U2" s="25">
        <f>IFERROR(VLOOKUP($A2,CPILFESL!$A:$B,2,FALSE), "NA")</f>
        <v>169.3</v>
      </c>
      <c r="V2" s="31">
        <f>_xlfn.IFNA(VLOOKUP($A2,'PET.RWTC.M'!$A:$B,2,FALSE), "NA")</f>
        <v>27.26</v>
      </c>
      <c r="W2" s="31">
        <f>_xlfn.IFNA(VLOOKUP($A2,PALLFNFINDEXQ!$A:$B,2,FALSE), "NA")</f>
        <v>57.410393470000002</v>
      </c>
      <c r="X2" s="31">
        <f>_xlfn.IFNA(VLOOKUP($A2,DEXSFUS!$A:$B,2,FALSE), "NA")</f>
        <v>6.1550000000000002</v>
      </c>
      <c r="Y2" s="31">
        <f>_xlfn.IFNA(VLOOKUP($A2,PNICKUSDM!$A:$B,2,FALSE), "NA")</f>
        <v>8315.25</v>
      </c>
      <c r="Z2" s="31">
        <f>_xlfn.IFNA(VLOOKUP($A2,'WPU1011'!$A:$B,2,FALSE), "NA")</f>
        <v>94.4</v>
      </c>
      <c r="AA2" s="31">
        <f>_xlfn.IFNA(VLOOKUP($A2,PCU3399103399101!$A:$B,2,FALSE), "NA")</f>
        <v>124.1</v>
      </c>
      <c r="AB2" s="31" t="str">
        <f>_xlfn.IFNA(VLOOKUP($A2,TSIFRGHTC!$A:$B,2,FALSE), "NA")</f>
        <v>NA</v>
      </c>
      <c r="AC2" s="31">
        <f>_xlfn.IFNA(VLOOKUP($A2,'SP500'!$A:$B,2,FALSE), "NA")</f>
        <v>1394.46</v>
      </c>
      <c r="AD2" s="31">
        <f>_xlfn.IFNA(VLOOKUP($A2,PPICMM!$A:$B,2,FALSE), "NA")</f>
        <v>119.7</v>
      </c>
      <c r="AE2" s="31">
        <f>_xlfn.IFNA(VLOOKUP($A2,IPB50001N!$A:$B,2,FALSE), "NA")</f>
        <v>90.876599999999996</v>
      </c>
      <c r="AF2" s="31">
        <f>_xlfn.IFNA(VLOOKUP($A2,A31ATI!$A:$B,2,FALSE), "NA")</f>
        <v>12199</v>
      </c>
      <c r="AG2" s="31">
        <f>_xlfn.IFNA(VLOOKUP($A2,A31ANO!$A:$B,2,FALSE), "NA")</f>
        <v>6446</v>
      </c>
      <c r="AH2" s="31">
        <f>_xlfn.IFNA(VLOOKUP($A2,IPG21223S!$A:$B,2,FALSE), "NA")</f>
        <v>114.6953</v>
      </c>
      <c r="AI2" s="31">
        <f>_xlfn.IFNA(VLOOKUP($A2,PIORECRUSDM!$A:$B,2,FALSE), "NA")</f>
        <v>12.45</v>
      </c>
      <c r="AJ2" s="31" t="str">
        <f>_xlfn.IFNA(VLOOKUP($A2,GVZCLS!$A:$B,2,FALSE), "NA")</f>
        <v>NA</v>
      </c>
      <c r="AK2" s="31" t="str">
        <f>_xlfn.IFNA(VLOOKUP($A2,VXSLVCLS!$A:$B,2,FALSE), "NA")</f>
        <v>NA</v>
      </c>
      <c r="AL2" s="31">
        <f>_xlfn.IFNA(VLOOKUP($A2,PNRGINDEXM!$A:$B,2,FALSE), "NA")</f>
        <v>62.42022</v>
      </c>
      <c r="AM2" s="31">
        <f>_xlfn.IFNA(VLOOKUP($A2,Nikkei225!$A:$B,2,FALSE), "NA")</f>
        <v>18495.95</v>
      </c>
      <c r="AN2" s="31">
        <f>_xlfn.IFNA(VLOOKUP($A2,EXJPUS!$A:$B,2,FALSE), "NA")</f>
        <v>105.29600000000001</v>
      </c>
      <c r="AO2" s="31" t="str">
        <f>_xlfn.IFNA(VLOOKUP($A2,PCU33613361!$A:$B,2,FALSE), "NA")</f>
        <v>NA</v>
      </c>
      <c r="AP2" s="31">
        <f>_xlfn.IFNA(VLOOKUP($A2,TOTALSA!$A:$B,2,FALSE), "NA")</f>
        <v>18.635000000000002</v>
      </c>
      <c r="AQ2" s="31">
        <f>_xlfn.IFNA(VLOOKUP($A2,ZAFCPIALLMINMEI!$A:$B,2,FALSE), "NA")</f>
        <v>44.564950000000003</v>
      </c>
      <c r="AR2" s="31">
        <f>_xlfn.IFNA(VLOOKUP($A2,LCULMN01ZAQ661S!$A:$B,2,FALSE), "NA")</f>
        <v>40.709329220000001</v>
      </c>
      <c r="AS2" s="31">
        <f>_xlfn.IFNA(VLOOKUP($A2,NGDPRSAXDCZAQ!$A:$B,2,FALSE), "NA")</f>
        <v>696879.9</v>
      </c>
      <c r="AT2" s="31">
        <f>_xlfn.IFNA(VLOOKUP($A2,'M.W00.PCOBA.USD'!$A:$B,2,FALSE), "NA")</f>
        <v>14437.5</v>
      </c>
      <c r="AU2" s="31">
        <f>_xlfn.IFNA(VLOOKUP($A2,BSCICP03O9M665S!$A:$B,2,FALSE), "NA")</f>
        <v>101.28085323560001</v>
      </c>
      <c r="AV2" s="31">
        <f>_xlfn.IFNA(VLOOKUP($A2,LOLITOAAOECDE!$A:$B,2,FALSE), "NA")</f>
        <v>101.3859746798</v>
      </c>
      <c r="AW2" s="31" t="str">
        <f>_xlfn.IFNA(VLOOKUP($A2,'IP7110'!$A:$B,2,FALSE), "NA")</f>
        <v>NA</v>
      </c>
      <c r="AX2" s="31" t="str">
        <f>_xlfn.IFNA(VLOOKUP($A2,'WPS061'!$A:$B,2,FALSE), "NA")</f>
        <v>NA</v>
      </c>
      <c r="AY2" s="31">
        <f>_xlfn.IFNA(VLOOKUP($A2,'GS10'!$A:$B,2,FALSE), "NA")</f>
        <v>6.66</v>
      </c>
      <c r="AZ2" s="31">
        <f>_xlfn.IFNA(VLOOKUP($A2,'GS5'!$A:$B,2,FALSE), "NA")</f>
        <v>6.58</v>
      </c>
      <c r="BA2" s="31">
        <f>_xlfn.IFNA(VLOOKUP($A2,'GS30'!$A:$B,2,FALSE), "NA")</f>
        <v>6.63</v>
      </c>
      <c r="BB2" s="31">
        <f>_xlfn.IFNA(VLOOKUP($A2,DAX!$A:$B,2,FALSE), "NA")</f>
        <v>6835.6</v>
      </c>
      <c r="BC2" s="31">
        <f>_xlfn.IFNA(VLOOKUP($A2,SMI!$A:$B,2,FALSE), "NA")</f>
        <v>6894.7</v>
      </c>
      <c r="BD2" s="31">
        <f>_xlfn.IFNA(VLOOKUP($A2,NASDAQCOM!$A:$B,2,FALSE), "NA")</f>
        <v>3940.35</v>
      </c>
      <c r="BE2" s="31" t="str">
        <f>_xlfn.IFNA(VLOOKUP($A2,FTSE100!$A:$B,2,FALSE), "NA")</f>
        <v>NA</v>
      </c>
      <c r="BF2" s="31">
        <f>_xlfn.IFNA(VLOOKUP($A2,'M.W00.PGOLD.USD'!$A:$B,2,FALSE), "NA")</f>
        <v>288.75</v>
      </c>
      <c r="BG2" s="31">
        <f>_xlfn.IFNA(VLOOKUP($A2,'M.W00.PSILVER.USD'!$A:$B,2,FALSE), "NA")</f>
        <v>5.37</v>
      </c>
      <c r="BH2" s="31" t="str">
        <f>_xlfn.IFNA(VLOOKUP($A2,WPU10170502!$A:$B,2,FALSE), "NA")</f>
        <v>NA</v>
      </c>
      <c r="BI2" s="31">
        <f>_xlfn.IFNA(VLOOKUP($A2,CIVPART!$A:$B,2,FALSE), "NA")</f>
        <v>67.3</v>
      </c>
      <c r="BJ2" s="31">
        <f>_xlfn.IFNA(VLOOKUP($A2,Expected_change_in_Inflation!$A:$B,2,FALSE), "NA")</f>
        <v>3.3768570000000002</v>
      </c>
      <c r="BK2" s="31">
        <f>_xlfn.IFNA(VLOOKUP($A2,FEDfunds!$A:$B,2,FALSE), "NA")</f>
        <v>5.45</v>
      </c>
      <c r="BL2" s="31">
        <f>_xlfn.IFNA(VLOOKUP($A2,Vehicles_miles_traveled!$A:$B,2,FALSE), "NA")</f>
        <v>227329</v>
      </c>
      <c r="BM2" s="31">
        <f>_xlfn.IFNA(VLOOKUP($A2,New_car_dealer!$A:$B,2,FALSE), "NA")</f>
        <v>47032</v>
      </c>
      <c r="BN2" s="31" t="str">
        <f>_xlfn.IFNA(VLOOKUP($A2,Platinum_total_demand!$A:$Z,4,FALSE), "NA")</f>
        <v>NA</v>
      </c>
      <c r="BO2" s="31" t="str">
        <f>_xlfn.IFNA(VLOOKUP($A2,Palladium_total_demand!$A:$Z,4,FALSE), "NA")</f>
        <v>NA</v>
      </c>
      <c r="BP2" s="31" t="str">
        <f>_xlfn.IFNA(VLOOKUP($A2,Rhodium_total_demand!$A:$Z,4,FALSE), "NA")</f>
        <v>NA</v>
      </c>
      <c r="BQ2" s="31" t="str">
        <f>_xlfn.IFNA(VLOOKUP($A2,Platinum_total_supply!$A:$Z,4,FALSE), "NA")</f>
        <v>NA</v>
      </c>
      <c r="BR2" s="31" t="str">
        <f>_xlfn.IFNA(VLOOKUP($A2,Palladium_total_supply!$A:$Z,4,FALSE), "NA")</f>
        <v>NA</v>
      </c>
      <c r="BS2" s="31" t="str">
        <f>_xlfn.IFNA(VLOOKUP($A2,Rhodium_total_supply!$A:$Z,4,FALSE), "NA")</f>
        <v>NA</v>
      </c>
      <c r="BT2" s="31" t="str">
        <f>_xlfn.IFNA(VLOOKUP($A2,Equities!$A:$Z,2,FALSE), "NA")</f>
        <v>NA</v>
      </c>
      <c r="BU2" s="31" t="str">
        <f>_xlfn.IFNA(VLOOKUP($A2,Equities!$A:$Z,3,FALSE), "NA")</f>
        <v>NA</v>
      </c>
      <c r="BV2" s="31" t="str">
        <f>_xlfn.IFNA(VLOOKUP($A2,Equities!$A:$Z,4,FALSE), "NA")</f>
        <v>NA</v>
      </c>
      <c r="BW2" s="31" t="str">
        <f>_xlfn.IFNA(VLOOKUP($A2,Equities!$A:$Z,5,FALSE), "NA")</f>
        <v>NA</v>
      </c>
      <c r="BX2" s="31" t="str">
        <f>_xlfn.IFNA(VLOOKUP($A2,Equities!$A:$Z,6,FALSE), "NA")</f>
        <v>NA</v>
      </c>
      <c r="BY2" s="31" t="str">
        <f>_xlfn.IFNA(VLOOKUP($A2,Income_equities!$A:$Z,2,FALSE), "NA")</f>
        <v>NA</v>
      </c>
      <c r="BZ2" s="31" t="str">
        <f>_xlfn.IFNA(VLOOKUP($A2,Income_equities!$A:$Z,3,FALSE), "NA")</f>
        <v>NA</v>
      </c>
      <c r="CA2" s="31" t="str">
        <f>_xlfn.IFNA(VLOOKUP($A2,Income_equities!$A:$Z,4,FALSE), "NA")</f>
        <v>NA</v>
      </c>
      <c r="CB2" s="31" t="str">
        <f>_xlfn.IFNA(VLOOKUP($A2,Income_equities!$A:$Z,5,FALSE), "NA")</f>
        <v>NA</v>
      </c>
      <c r="CC2" s="31" t="str">
        <f>_xlfn.IFNA(VLOOKUP($A2,PGM_equities!$A:$Z,2,FALSE), "NA")</f>
        <v>NA</v>
      </c>
      <c r="CD2" s="31" t="str">
        <f>_xlfn.IFNA(VLOOKUP($A2,PGM_equities!$A:$Z,3,FALSE), "NA")</f>
        <v>NA</v>
      </c>
      <c r="CE2" s="31" t="str">
        <f>_xlfn.IFNA(VLOOKUP($A2,PGM_equities!$A:$Z,4,FALSE), "NA")</f>
        <v>NA</v>
      </c>
      <c r="CF2" s="31" t="str">
        <f>_xlfn.IFNA(VLOOKUP($A2,PGM_equities!$A:$Z,5,FALSE), "NA")</f>
        <v>NA</v>
      </c>
      <c r="CG2" s="31" t="str">
        <f>_xlfn.IFNA(VLOOKUP($A2,Platinum_market_balance!$A:$Z,2,FALSE), "NA")</f>
        <v>NA</v>
      </c>
      <c r="CH2" s="31" t="str">
        <f>_xlfn.IFNA(VLOOKUP($A2,Platinum_market_balance!$A:$Z,3,FALSE), "NA")</f>
        <v>NA</v>
      </c>
      <c r="CI2" s="31" t="str">
        <f>_xlfn.IFNA(VLOOKUP($A2,Platinum_market_balance!$A:$Z,4,FALSE), "NA")</f>
        <v>NA</v>
      </c>
      <c r="CJ2" s="31" t="str">
        <f>_xlfn.IFNA(VLOOKUP($A2,Platinum_market_balance!$A:$Z,5,FALSE), "NA")</f>
        <v>NA</v>
      </c>
      <c r="CK2" s="31" t="str">
        <f>_xlfn.IFNA(VLOOKUP($A2,Palladium_market_balance!$A:$Z,2,FALSE), "NA")</f>
        <v>NA</v>
      </c>
      <c r="CL2" s="31" t="str">
        <f>_xlfn.IFNA(VLOOKUP($A2,Palladium_market_balance!$A:$Z,3,FALSE), "NA")</f>
        <v>NA</v>
      </c>
      <c r="CM2" s="31" t="str">
        <f>_xlfn.IFNA(VLOOKUP($A2,Palladium_market_balance!$A:$Z,4,FALSE), "NA")</f>
        <v>NA</v>
      </c>
      <c r="CN2" s="31" t="str">
        <f>_xlfn.IFNA(VLOOKUP($A2,Palladium_market_balance!$A:$Z,5,FALSE), "NA")</f>
        <v>NA</v>
      </c>
      <c r="CO2" s="31" t="str">
        <f>_xlfn.IFNA(VLOOKUP($A2,Rhodium_market_balance!$A:$Z,2,FALSE), "NA")</f>
        <v>NA</v>
      </c>
      <c r="CP2" s="31" t="str">
        <f>_xlfn.IFNA(VLOOKUP($A2,Rhodium_market_balance!$A:$Z,3,FALSE), "NA")</f>
        <v>NA</v>
      </c>
      <c r="CQ2" s="31" t="str">
        <f>_xlfn.IFNA(VLOOKUP($A2,Rhodium_market_balance!$A:$Z,4,FALSE), "NA")</f>
        <v>NA</v>
      </c>
      <c r="CR2" s="31" t="str">
        <f>_xlfn.IFNA(VLOOKUP($A2,Rhodium_market_balance!$A:$Z,5,FALSE), "NA")</f>
        <v>NA</v>
      </c>
      <c r="CS2" s="31" t="str">
        <f>_xlfn.IFNA(VLOOKUP($A2,CFTCs!$A:$Z,2,FALSE), "NA")</f>
        <v>NA</v>
      </c>
      <c r="CT2" s="31" t="str">
        <f>_xlfn.IFNA(VLOOKUP($A2,CFTCs!$A:$Z,3,FALSE), "NA")</f>
        <v>NA</v>
      </c>
      <c r="CU2" s="31" t="str">
        <f>_xlfn.IFNA(VLOOKUP($A2,CFTCs!$A:$Z,4,FALSE), "NA")</f>
        <v>NA</v>
      </c>
      <c r="CV2" s="31" t="str">
        <f>_xlfn.IFNA(VLOOKUP($A2,CFTCs!$A:$Z,5,FALSE), "NA")</f>
        <v>NA</v>
      </c>
      <c r="CW2" s="31" t="str">
        <f>_xlfn.IFNA(VLOOKUP($A2,Open_interest!$A:$Z,2,FALSE), "NA")</f>
        <v>NA</v>
      </c>
      <c r="CX2" s="31" t="str">
        <f>_xlfn.IFNA(VLOOKUP($A2,Open_interest!$A:$Z,3,FALSE), "NA")</f>
        <v>NA</v>
      </c>
      <c r="CY2" s="31" t="str">
        <f>IF(_xlfn.IFNA(VLOOKUP($A2,ETF_holdings!$A:$Z,2,FALSE), "NA")=0,"NA",_xlfn.IFNA(VLOOKUP($A2,ETF_holdings!$A:$Z,2,FALSE), "NA"))</f>
        <v>NA</v>
      </c>
      <c r="CZ2" s="31" t="str">
        <f>IF(_xlfn.IFNA(VLOOKUP($A2,ETF_holdings!$A:$Z,3,FALSE), "NA")=0,"NA",_xlfn.IFNA(VLOOKUP($A2,ETF_holdings!$A:$Z,3,FALSE), "NA"))</f>
        <v>NA</v>
      </c>
      <c r="DA2" s="31" t="str">
        <f>_xlfn.IFNA(VLOOKUP($A2,ETF_holdings!$A:$Z,4,FALSE), "NA")</f>
        <v>NA</v>
      </c>
      <c r="DB2" s="31" t="str">
        <f>IF(_xlfn.IFNA(VLOOKUP($A2,ETF_holdings!$A:$Z,4,FALSE), "NA")=0,"NA",_xlfn.IFNA(VLOOKUP($A2,ETF_holdings!$A:$Z,4,FALSE), "NA"))</f>
        <v>NA</v>
      </c>
      <c r="DC2" s="31" t="str">
        <f>IF(_xlfn.IFNA(VLOOKUP($A2,ETF_holdings!$A:$Z,6,FALSE), "NA")=0,"NA",_xlfn.IFNA(VLOOKUP($A2,ETF_holdings!$A:$Z,6,FALSE), "NA"))</f>
        <v>NA</v>
      </c>
      <c r="DD2" s="31" t="str">
        <f>IF(_xlfn.IFNA(VLOOKUP($A2,ETF_holdings!$A:$Z,7,FALSE), "NA")=0,"NA",_xlfn.IFNA(VLOOKUP($A2,ETF_holdings!$A:$Z,7,FALSE), "NA"))</f>
        <v>NA</v>
      </c>
      <c r="DE2" s="31" t="str">
        <f>IF(_xlfn.IFNA(VLOOKUP($A2,ETF_holdings!$A:$Z,8,FALSE), "NA")=0,"NA",_xlfn.IFNA(VLOOKUP($A2,ETF_holdings!$A:$Z,8,FALSE), "NA"))</f>
        <v>NA</v>
      </c>
      <c r="DF2" s="31" t="str">
        <f>IF(_xlfn.IFNA(VLOOKUP($A2,ETF_holdings!$A:$Z,10,FALSE), "NA")=0,"NA",_xlfn.IFNA(VLOOKUP($A2,ETF_holdings!$A:$Z,10,FALSE), "NA"))</f>
        <v>NA</v>
      </c>
      <c r="DG2" s="31" t="str">
        <f>IF(_xlfn.IFNA(VLOOKUP($A2,ETF_holdings!$A:$Z,10,FALSE), "NA")=0,"NA",_xlfn.IFNA(VLOOKUP($A2,ETF_holdings!$A:$Z,10,FALSE), "NA"))</f>
        <v>NA</v>
      </c>
      <c r="DH2" s="31" t="str">
        <f>IF(_xlfn.IFNA(VLOOKUP($A2,ETF_holdings!$A:$Z,11,FALSE), "NA")=0,"NA",_xlfn.IFNA(VLOOKUP($A2,ETF_holdings!$A:$Z,11,FALSE), "NA"))</f>
        <v>NA</v>
      </c>
      <c r="DI2" s="31" t="str">
        <f>IF(_xlfn.IFNA(VLOOKUP($A2,ETF_holdings!$A:$Z,12,FALSE), "NA")=0,"NA",_xlfn.IFNA(VLOOKUP($A2,ETF_holdings!$A:$Z,12,FALSE), "NA"))</f>
        <v>NA</v>
      </c>
      <c r="DJ2" s="31" t="str">
        <f>IF(_xlfn.IFNA(VLOOKUP($A2,ETF_holdings!$A:$Z,13,FALSE), "NA")=0,"NA",_xlfn.IFNA(VLOOKUP($A2,ETF_holdings!$A:$Z,13,FALSE), "NA"))</f>
        <v>NA</v>
      </c>
      <c r="DK2" s="31">
        <f>IF(_xlfn.IFNA(VLOOKUP($A2,Platinum_RSI!$A:$P,2,FALSE), "NA")=0,"NA",_xlfn.IFNA(VLOOKUP($A2,Platinum_RSI!$A:$P,2,FALSE), "NA"))</f>
        <v>95.98</v>
      </c>
      <c r="DL2" s="31">
        <f>IF(_xlfn.IFNA(VLOOKUP($A2,Platinum_RSI!$A:$P,3,FALSE), "NA")=0,"NA",_xlfn.IFNA(VLOOKUP($A2,Platinum_RSI!$A:$P,3,FALSE), "NA"))</f>
        <v>74.459999999999994</v>
      </c>
      <c r="DM2" s="31">
        <f>IF(_xlfn.IFNA(VLOOKUP($A2,Platinum_RSI!$A:$P,4,FALSE), "NA")=0,"NA",_xlfn.IFNA(VLOOKUP($A2,Platinum_RSI!$A:$P,4,FALSE), "NA"))</f>
        <v>66.349999999999994</v>
      </c>
      <c r="DN2" s="31">
        <f>IF(_xlfn.IFNA(VLOOKUP($A2,Platinum_RSI!$A:$P,5,FALSE), "NA")=0,"NA",_xlfn.IFNA(VLOOKUP($A2,Platinum_RSI!$A:$P,5,FALSE), "NA"))</f>
        <v>57.93</v>
      </c>
      <c r="DO2" s="31">
        <f>IF(_xlfn.IFNA(VLOOKUP($A2,Palladium_RSI!$A:$Q,2,FALSE), "NA")=0,"NA",_xlfn.IFNA(VLOOKUP($A2,Palladium_RSI!$A:$Q,2,FALSE), "NA"))</f>
        <v>97.13</v>
      </c>
      <c r="DP2" s="31">
        <f>IF(_xlfn.IFNA(VLOOKUP($A2,Palladium_RSI!$A:$Q, 3,FALSE), "NA")=0,"NA",_xlfn.IFNA(VLOOKUP($A2,Palladium_RSI!$A:$Q,3,FALSE), "NA"))</f>
        <v>83.31</v>
      </c>
      <c r="DQ2" s="31">
        <f>IF(_xlfn.IFNA(VLOOKUP($A2,Palladium_RSI!$A:$Q,4,FALSE), "NA")=0,"NA",_xlfn.IFNA(VLOOKUP($A2,Palladium_RSI!$A:$Q,4,FALSE), "NA"))</f>
        <v>79.489999999999995</v>
      </c>
      <c r="DR2" s="31">
        <f>IF(_xlfn.IFNA(VLOOKUP($A2,Palladium_RSI!$A:$Q,5,FALSE), "NA")=0,"NA",_xlfn.IFNA(VLOOKUP($A2,Palladium_RSI!$A:$Q,5,FALSE), "NA"))</f>
        <v>74.88</v>
      </c>
      <c r="DS2" s="31">
        <f>IF(_xlfn.IFNA(VLOOKUP($A2,Car_production!$A:$L,2,FALSE), "NA")=0,"NA",_xlfn.IFNA(VLOOKUP($A2,Car_production!$A:$L,2,FALSE), "NA"))</f>
        <v>469.3</v>
      </c>
      <c r="DT2" s="31">
        <f>IF(_xlfn.IFNA(VLOOKUP($A2,Car_production!$A:$L,3,FALSE), "NA")=0,"NA",_xlfn.IFNA(VLOOKUP($A2,Car_production!$A:$L,3,FALSE), "NA"))</f>
        <v>369.23682140047214</v>
      </c>
      <c r="DU2" s="31" t="str">
        <f>IF(_xlfn.IFNA(VLOOKUP($A2,Car_production!$A:$L,4,FALSE), "NA")=0,"NA",_xlfn.IFNA(VLOOKUP($A2,Car_production!$A:$L,13,FALSE), "NA"))</f>
        <v>NA</v>
      </c>
      <c r="DV2" s="31" t="str">
        <f>IF(_xlfn.IFNA(VLOOKUP($A2,Car_production!$A:$L,5,FALSE), "NA")=0,"NA",_xlfn.IFNA(VLOOKUP($A2,Car_production!$A:$L,5,FALSE), "NA"))</f>
        <v>NA</v>
      </c>
      <c r="DW2" s="31">
        <f>IF(_xlfn.IFNA(VLOOKUP($A2,Car_production!$A:$L,6,FALSE), "NA")=0,"NA",_xlfn.IFNA(VLOOKUP($A2,Car_production!$A:$L,6,FALSE), "NA"))</f>
        <v>99.2</v>
      </c>
      <c r="DX2" s="31">
        <f>IF(_xlfn.IFNA(VLOOKUP($A2,Car_production!$A:$L,7,FALSE), "NA")=0,"NA",_xlfn.IFNA(VLOOKUP($A2,Car_production!$A:$L,7,FALSE), "NA"))</f>
        <v>96.969696969696969</v>
      </c>
      <c r="DY2" s="31">
        <f>IF(_xlfn.IFNA(VLOOKUP($A2,Car_production!$A:$L,8,FALSE), "NA")=0,"NA",_xlfn.IFNA(VLOOKUP($A2,Car_production!$A:$L,8,FALSE), "NA"))</f>
        <v>89.1</v>
      </c>
      <c r="DZ2" s="31">
        <f>IF(_xlfn.IFNA(VLOOKUP($A2,Car_production!$A:$L,9,FALSE), "NA")=0,"NA",_xlfn.IFNA(VLOOKUP($A2,Car_production!$A:$L,9,FALSE), "NA"))</f>
        <v>112.49999999999997</v>
      </c>
      <c r="EA2" s="31" t="str">
        <f>IF(_xlfn.IFNA(VLOOKUP($A2,Car_production!$A:$L,10,FALSE), "NA")=0,"NA",_xlfn.IFNA(VLOOKUP($A2,Car_production!$A:$L,10,FALSE), "NA"))</f>
        <v>NA</v>
      </c>
      <c r="EB2" s="31">
        <f>IF(_xlfn.IFNA(VLOOKUP($A2,Car_production_index!$A:$L,2,FALSE), "NA")=0,"NA",_xlfn.IFNA(VLOOKUP($A2,Car_production_index!$A:$L,2,FALSE), "NA"))</f>
        <v>0.12988212567506568</v>
      </c>
      <c r="EC2" s="31">
        <f>IF(_xlfn.IFNA(VLOOKUP($A2,Car_production_index!$A:$L,3,FALSE), "NA")=0,"NA",_xlfn.IFNA(VLOOKUP($A2,Car_production_index!$A:$L,3,FALSE), "NA"))</f>
        <v>0.29191781767755698</v>
      </c>
      <c r="ED2" s="31">
        <f>IF(_xlfn.IFNA(VLOOKUP($A2,Car_production_index!$A:$L,4,FALSE), "NA")=0,"NA",_xlfn.IFNA(VLOOKUP($A2,Car_production_index!$A:$L,4,FALSE), "NA"))</f>
        <v>0.10832484761598554</v>
      </c>
      <c r="EE2" s="31">
        <f>IF(_xlfn.IFNA(VLOOKUP($A2,Car_production_index!$A:$L,5,FALSE), "NA")=0,"NA",_xlfn.IFNA(VLOOKUP($A2,Car_production_index!$A:$L,5,FALSE), "NA"))</f>
        <v>0.19189036868302067</v>
      </c>
      <c r="EF2" s="31">
        <f>IF(_xlfn.IFNA(VLOOKUP($A2,Car_production_index!$A:$L,6,FALSE), "NA")=0,"NA",_xlfn.IFNA(VLOOKUP($A2,Car_production_index!$A:$L,6,FALSE), "NA"))</f>
        <v>0.72201515965162888</v>
      </c>
    </row>
    <row r="3" spans="1:136">
      <c r="A3" s="26">
        <v>36557</v>
      </c>
      <c r="B3" s="25">
        <f>IFERROR(VLOOKUP($A3,Palladium_spot_price!$A:$B,2,FALSE), "NA")</f>
        <v>637.4</v>
      </c>
      <c r="C3" s="25">
        <f>IFERROR(VLOOKUP($A3,Platinum_spot_price!$A:$B,2,FALSE), "NA")</f>
        <v>519.95000000000005</v>
      </c>
      <c r="D3" s="25">
        <f>IFERROR(VLOOKUP($A3,Rhodium_spot_price!$A:$B,2,FALSE), "NA")</f>
        <v>2315</v>
      </c>
      <c r="E3" s="25">
        <f>IFERROR(VLOOKUP(A3,'Coal Australia'!A:B,2,FALSE), "NA")</f>
        <v>25.1</v>
      </c>
      <c r="F3" s="25">
        <f>IFERROR(VLOOKUP(A3,'Russian Ruble'!A:B,2,FALSE), "NA")</f>
        <v>28.727599999999999</v>
      </c>
      <c r="G3" s="25" t="str">
        <f>IFERROR(VLOOKUP($A3,'GDP Germany'!A:B,2,FALSE),"NA")</f>
        <v>NA</v>
      </c>
      <c r="H3" s="25" t="str">
        <f>IFERROR(VLOOKUP($A3,'GDP EU28'!A:B,2,FALSE),"NA")</f>
        <v>NA</v>
      </c>
      <c r="I3" s="25" t="str">
        <f>IFERROR(VLOOKUP($A3,'GDP US'!A:B,2,FALSE),"NA")</f>
        <v>NA</v>
      </c>
      <c r="J3" s="29" t="str">
        <f>IFERROR(VLOOKUP($A3,'GDP CNY'!A:C,2,FALSE),"NA")</f>
        <v>NA</v>
      </c>
      <c r="K3" s="25">
        <f>IFERROR(VLOOKUP($A3,WTI!$A:$B,2,FALSE),"NA")</f>
        <v>29.37</v>
      </c>
      <c r="L3" s="25">
        <f>IFERROR(VLOOKUP($A3,Brent!$A:$B,2,FALSE),"NA")</f>
        <v>27.78</v>
      </c>
      <c r="M3" s="25">
        <f>IFERROR(VLOOKUP($A3,'EURO EXC RATE'!$A:$B,2,FALSE),"NA")</f>
        <v>0.98340000000000005</v>
      </c>
      <c r="N3" s="25">
        <f>IFERROR(VLOOKUP($A3,'Baltic Dry Index'!$A:$B,2,FALSE),"NA")</f>
        <v>1531</v>
      </c>
      <c r="O3" s="25">
        <f>IFERROR(VLOOKUP($A3,EXR_CNY_USD!$A:$B,2,FALSE),"NA")</f>
        <v>8.2781000000000002</v>
      </c>
      <c r="P3" s="25">
        <f>IFERROR(VLOOKUP($A3,'NATURAL GAS'!A:B,2,FALSE),"NA")</f>
        <v>2.66</v>
      </c>
      <c r="Q3" s="25">
        <f>IFERROR(VLOOKUP($A3,VIX!$A:$B,2,FALSE), "NA")</f>
        <v>23.37</v>
      </c>
      <c r="R3" s="25">
        <f>IFERROR(VLOOKUP($A3,CLI_US!$A:$B,2,FALSE), "NA")</f>
        <v>101.15242073200299</v>
      </c>
      <c r="S3" s="25">
        <f>IFERROR(VLOOKUP($A3,CLI_CHN!$A:$B,2,FALSE), "NA")</f>
        <v>99.816029999999998</v>
      </c>
      <c r="T3" s="25">
        <f>IFERROR(VLOOKUP($A3,CLI_EURO!$A:$B,2,FALSE), "NA")</f>
        <v>101.47252693591101</v>
      </c>
      <c r="U3" s="25">
        <f>IFERROR(VLOOKUP($A3,CPILFESL!$A:$B,2,FALSE), "NA")</f>
        <v>170</v>
      </c>
      <c r="V3" s="31">
        <f>_xlfn.IFNA(VLOOKUP($A3,'PET.RWTC.M'!$A:$B,2,FALSE), "NA")</f>
        <v>29.37</v>
      </c>
      <c r="W3" s="31">
        <f>_xlfn.IFNA(VLOOKUP($A3,PALLFNFINDEXQ!$A:$B,2,FALSE), "NA")</f>
        <v>57.410393470000002</v>
      </c>
      <c r="X3" s="31">
        <f>_xlfn.IFNA(VLOOKUP($A3,DEXSFUS!$A:$B,2,FALSE), "NA")</f>
        <v>6.28</v>
      </c>
      <c r="Y3" s="31">
        <f>_xlfn.IFNA(VLOOKUP($A3,PNICKUSDM!$A:$B,2,FALSE), "NA")</f>
        <v>9583.75</v>
      </c>
      <c r="Z3" s="31">
        <f>_xlfn.IFNA(VLOOKUP($A3,'WPU1011'!$A:$B,2,FALSE), "NA")</f>
        <v>94.4</v>
      </c>
      <c r="AA3" s="31">
        <f>_xlfn.IFNA(VLOOKUP($A3,'WPU1011'!$A:$B,2,FALSE), "NA")</f>
        <v>94.4</v>
      </c>
      <c r="AB3" s="31">
        <f>_xlfn.IFNA(VLOOKUP($A3,TSIFRGHTC!$A:$B,2,FALSE), "NA")</f>
        <v>-1.9</v>
      </c>
      <c r="AC3" s="31">
        <f>_xlfn.IFNA(VLOOKUP($A3,TSIFRGHTC!$A:$B,2,FALSE), "NA")</f>
        <v>-1.9</v>
      </c>
      <c r="AD3" s="31">
        <f>_xlfn.IFNA(VLOOKUP($A3,PPICMM!$A:$B,2,FALSE), "NA")</f>
        <v>121.2</v>
      </c>
      <c r="AE3" s="31">
        <f>_xlfn.IFNA(VLOOKUP($A3,IPB50001N!$A:$B,2,FALSE), "NA")</f>
        <v>91.644900000000007</v>
      </c>
      <c r="AF3" s="31">
        <f>_xlfn.IFNA(VLOOKUP($A3,A31ATI!$A:$B,2,FALSE), "NA")</f>
        <v>12279</v>
      </c>
      <c r="AG3" s="31">
        <f>_xlfn.IFNA(VLOOKUP($A3,A31ANO!$A:$B,2,FALSE), "NA")</f>
        <v>5936</v>
      </c>
      <c r="AH3" s="31">
        <f>_xlfn.IFNA(VLOOKUP($A3,IPG21223S!$A:$B,2,FALSE), "NA")</f>
        <v>110.2949</v>
      </c>
      <c r="AI3" s="31">
        <f>_xlfn.IFNA(VLOOKUP($A3,PIORECRUSDM!$A:$B,2,FALSE), "NA")</f>
        <v>12.45</v>
      </c>
      <c r="AJ3" s="31" t="str">
        <f>_xlfn.IFNA(VLOOKUP($A3,GVZCLS!$A:$B,2,FALSE), "NA")</f>
        <v>NA</v>
      </c>
      <c r="AK3" s="31" t="str">
        <f>_xlfn.IFNA(VLOOKUP($A3,VXSLVCLS!$A:$B,2,FALSE), "NA")</f>
        <v>NA</v>
      </c>
      <c r="AL3" s="31">
        <f>_xlfn.IFNA(VLOOKUP($A3,PNRGINDEXM!$A:$B,2,FALSE), "NA")</f>
        <v>66.611450000000005</v>
      </c>
      <c r="AM3" s="31">
        <f>_xlfn.IFNA(VLOOKUP($A3,Nikkei225!$A:$B,2,FALSE), "NA")</f>
        <v>19423.38</v>
      </c>
      <c r="AN3" s="31">
        <f>_xlfn.IFNA(VLOOKUP($A3,EXJPUS!$A:$B,2,FALSE), "NA")</f>
        <v>109.38849999999999</v>
      </c>
      <c r="AO3" s="31" t="str">
        <f>_xlfn.IFNA(VLOOKUP($A3,PCU33613361!$A:$B,2,FALSE), "NA")</f>
        <v>NA</v>
      </c>
      <c r="AP3" s="31">
        <f>_xlfn.IFNA(VLOOKUP($A3,TOTALSA!$A:$B,2,FALSE), "NA")</f>
        <v>19.401</v>
      </c>
      <c r="AQ3" s="31">
        <f>_xlfn.IFNA(VLOOKUP($A3,ZAFCPIALLMINMEI!$A:$B,2,FALSE), "NA")</f>
        <v>44.42698</v>
      </c>
      <c r="AR3" s="31">
        <f>_xlfn.IFNA(VLOOKUP($A3,LCULMN01ZAQ661S!$A:$B,2,FALSE), "NA")</f>
        <v>40.709329220000001</v>
      </c>
      <c r="AS3" s="31">
        <f>_xlfn.IFNA(VLOOKUP($A3,NGDPRSAXDCZAQ!$A:$B,2,FALSE), "NA")</f>
        <v>696879.9</v>
      </c>
      <c r="AT3" s="31">
        <f>_xlfn.IFNA(VLOOKUP($A3,'M.W00.PCOBA.USD'!$A:$B,2,FALSE), "NA")</f>
        <v>14093.75</v>
      </c>
      <c r="AU3" s="31">
        <f>_xlfn.IFNA(VLOOKUP($A3,BSCICP03O9M665S!$A:$B,2,FALSE), "NA")</f>
        <v>101.425459917</v>
      </c>
      <c r="AV3" s="31">
        <f>_xlfn.IFNA(VLOOKUP($A3,LOLITOAAOECDE!$A:$B,2,FALSE), "NA")</f>
        <v>101.32106204359999</v>
      </c>
      <c r="AW3" s="31" t="str">
        <f>_xlfn.IFNA(VLOOKUP($A3,'IP7110'!$A:$B,2,FALSE), "NA")</f>
        <v>NA</v>
      </c>
      <c r="AX3" s="31" t="str">
        <f>_xlfn.IFNA(VLOOKUP($A3,'WPS061'!$A:$B,2,FALSE), "NA")</f>
        <v>NA</v>
      </c>
      <c r="AY3" s="31">
        <f>_xlfn.IFNA(VLOOKUP($A3,'GS10'!$A:$B,2,FALSE), "NA")</f>
        <v>6.52</v>
      </c>
      <c r="AZ3" s="31">
        <f>_xlfn.IFNA(VLOOKUP($A3,'GS5'!$A:$B,2,FALSE), "NA")</f>
        <v>6.68</v>
      </c>
      <c r="BA3" s="31">
        <f>_xlfn.IFNA(VLOOKUP($A3,'GS30'!$A:$B,2,FALSE), "NA")</f>
        <v>6.23</v>
      </c>
      <c r="BB3" s="31">
        <f>_xlfn.IFNA(VLOOKUP($A3,DAX!$A:$B,2,FALSE), "NA")</f>
        <v>7644.55</v>
      </c>
      <c r="BC3" s="31">
        <f>_xlfn.IFNA(VLOOKUP($A3,SMI!$A:$B,2,FALSE), "NA")</f>
        <v>6910.1</v>
      </c>
      <c r="BD3" s="31">
        <f>_xlfn.IFNA(VLOOKUP($A3,NASDAQCOM!$A:$B,2,FALSE), "NA")</f>
        <v>4696.6899999999996</v>
      </c>
      <c r="BE3" s="31" t="str">
        <f>_xlfn.IFNA(VLOOKUP($A3,FTSE100!$A:$B,2,FALSE), "NA")</f>
        <v>NA</v>
      </c>
      <c r="BF3" s="31">
        <f>_xlfn.IFNA(VLOOKUP($A3,'M.W00.PGOLD.USD'!$A:$B,2,FALSE), "NA")</f>
        <v>316.60000000000002</v>
      </c>
      <c r="BG3" s="31">
        <f>_xlfn.IFNA(VLOOKUP($A3,'M.W00.PSILVER.USD'!$A:$B,2,FALSE), "NA")</f>
        <v>5.4480000000000004</v>
      </c>
      <c r="BH3" s="31" t="str">
        <f>_xlfn.IFNA(VLOOKUP($A3,WPU10170502!$A:$B,2,FALSE), "NA")</f>
        <v>NA</v>
      </c>
      <c r="BI3" s="31">
        <f>_xlfn.IFNA(VLOOKUP($A3,'M.W00.PSILVER.USD'!$A:$B,2,FALSE), "NA")</f>
        <v>5.4480000000000004</v>
      </c>
      <c r="BJ3" s="31">
        <f>_xlfn.IFNA(VLOOKUP($A3,'M.W00.PSILVER.USD'!$A:$B,2,FALSE), "NA")</f>
        <v>5.4480000000000004</v>
      </c>
      <c r="BK3" s="31">
        <f>_xlfn.IFNA(VLOOKUP($A3,FEDfunds!$A:$B,2,FALSE), "NA")</f>
        <v>5.73</v>
      </c>
      <c r="BL3" s="31">
        <f>_xlfn.IFNA(VLOOKUP($A3,Vehicles_miles_traveled!$A:$B,2,FALSE), "NA")</f>
        <v>228781</v>
      </c>
      <c r="BM3" s="31">
        <f>_xlfn.IFNA(VLOOKUP($A3,New_car_dealer!$A:$B,2,FALSE), "NA")</f>
        <v>53501</v>
      </c>
      <c r="BN3" s="31" t="str">
        <f>_xlfn.IFNA(VLOOKUP($A3,Platinum_total_demand!$A:$Z,4,FALSE), "NA")</f>
        <v>NA</v>
      </c>
      <c r="BO3" s="31" t="str">
        <f>_xlfn.IFNA(VLOOKUP($A3,Palladium_total_demand!$A:$Z,4,FALSE), "NA")</f>
        <v>NA</v>
      </c>
      <c r="BP3" s="31" t="str">
        <f>_xlfn.IFNA(VLOOKUP($A3,Rhodium_total_demand!$A:$Z,4,FALSE), "NA")</f>
        <v>NA</v>
      </c>
      <c r="BQ3" s="31" t="str">
        <f>_xlfn.IFNA(VLOOKUP($A3,Platinum_total_supply!$A:$Z,4,FALSE), "NA")</f>
        <v>NA</v>
      </c>
      <c r="BR3" s="31" t="str">
        <f>_xlfn.IFNA(VLOOKUP($A3,Palladium_total_supply!$A:$Z,4,FALSE), "NA")</f>
        <v>NA</v>
      </c>
      <c r="BS3" s="31" t="str">
        <f>_xlfn.IFNA(VLOOKUP($A3,Rhodium_total_supply!$A:$Z,4,FALSE), "NA")</f>
        <v>NA</v>
      </c>
      <c r="BT3" s="31" t="str">
        <f>_xlfn.IFNA(VLOOKUP($A3,Equities!$A:$Z,2,FALSE), "NA")</f>
        <v>NA</v>
      </c>
      <c r="BU3" s="31" t="str">
        <f>_xlfn.IFNA(VLOOKUP($A3,Equities!$A:$Z,3,FALSE), "NA")</f>
        <v>NA</v>
      </c>
      <c r="BV3" s="31" t="str">
        <f>_xlfn.IFNA(VLOOKUP($A3,Equities!$A:$Z,4,FALSE), "NA")</f>
        <v>NA</v>
      </c>
      <c r="BW3" s="31" t="str">
        <f>_xlfn.IFNA(VLOOKUP($A3,Equities!$A:$Z,5,FALSE), "NA")</f>
        <v>NA</v>
      </c>
      <c r="BX3" s="31" t="str">
        <f>_xlfn.IFNA(VLOOKUP($A3,Equities!$A:$Z,6,FALSE), "NA")</f>
        <v>NA</v>
      </c>
      <c r="BY3" s="31" t="str">
        <f>_xlfn.IFNA(VLOOKUP($A3,Income_equities!$A:$Z,2,FALSE), "NA")</f>
        <v>NA</v>
      </c>
      <c r="BZ3" s="31" t="str">
        <f>_xlfn.IFNA(VLOOKUP($A3,Income_equities!$A:$Z,3,FALSE), "NA")</f>
        <v>NA</v>
      </c>
      <c r="CA3" s="31" t="str">
        <f>_xlfn.IFNA(VLOOKUP($A3,Income_equities!$A:$Z,4,FALSE), "NA")</f>
        <v>NA</v>
      </c>
      <c r="CB3" s="31" t="str">
        <f>_xlfn.IFNA(VLOOKUP($A3,Income_equities!$A:$Z,5,FALSE), "NA")</f>
        <v>NA</v>
      </c>
      <c r="CC3" s="31" t="str">
        <f>_xlfn.IFNA(VLOOKUP($A3,PGM_equities!$A:$Z,2,FALSE), "NA")</f>
        <v>NA</v>
      </c>
      <c r="CD3" s="31" t="str">
        <f>_xlfn.IFNA(VLOOKUP($A3,PGM_equities!$A:$Z,3,FALSE), "NA")</f>
        <v>NA</v>
      </c>
      <c r="CE3" s="31" t="str">
        <f>_xlfn.IFNA(VLOOKUP($A3,PGM_equities!$A:$Z,4,FALSE), "NA")</f>
        <v>NA</v>
      </c>
      <c r="CF3" s="31" t="str">
        <f>_xlfn.IFNA(VLOOKUP($A3,PGM_equities!$A:$Z,5,FALSE), "NA")</f>
        <v>NA</v>
      </c>
      <c r="CG3" s="31" t="str">
        <f>_xlfn.IFNA(VLOOKUP($A3,Platinum_market_balance!$A:$Z,2,FALSE), "NA")</f>
        <v>NA</v>
      </c>
      <c r="CH3" s="31" t="str">
        <f>_xlfn.IFNA(VLOOKUP($A3,Platinum_market_balance!$A:$Z,3,FALSE), "NA")</f>
        <v>NA</v>
      </c>
      <c r="CI3" s="31" t="str">
        <f>_xlfn.IFNA(VLOOKUP($A3,Platinum_market_balance!$A:$Z,4,FALSE), "NA")</f>
        <v>NA</v>
      </c>
      <c r="CJ3" s="31" t="str">
        <f>_xlfn.IFNA(VLOOKUP($A3,Platinum_market_balance!$A:$Z,5,FALSE), "NA")</f>
        <v>NA</v>
      </c>
      <c r="CK3" s="31" t="str">
        <f>_xlfn.IFNA(VLOOKUP($A3,Palladium_market_balance!$A:$Z,2,FALSE), "NA")</f>
        <v>NA</v>
      </c>
      <c r="CL3" s="31" t="str">
        <f>_xlfn.IFNA(VLOOKUP($A3,Palladium_market_balance!$A:$Z,3,FALSE), "NA")</f>
        <v>NA</v>
      </c>
      <c r="CM3" s="31" t="str">
        <f>_xlfn.IFNA(VLOOKUP($A3,Palladium_market_balance!$A:$Z,4,FALSE), "NA")</f>
        <v>NA</v>
      </c>
      <c r="CN3" s="31" t="str">
        <f>_xlfn.IFNA(VLOOKUP($A3,Palladium_market_balance!$A:$Z,5,FALSE), "NA")</f>
        <v>NA</v>
      </c>
      <c r="CO3" s="31" t="str">
        <f>_xlfn.IFNA(VLOOKUP($A3,Rhodium_market_balance!$A:$Z,2,FALSE), "NA")</f>
        <v>NA</v>
      </c>
      <c r="CP3" s="31" t="str">
        <f>_xlfn.IFNA(VLOOKUP($A3,Rhodium_market_balance!$A:$Z,3,FALSE), "NA")</f>
        <v>NA</v>
      </c>
      <c r="CQ3" s="31" t="str">
        <f>_xlfn.IFNA(VLOOKUP($A3,Rhodium_market_balance!$A:$Z,4,FALSE), "NA")</f>
        <v>NA</v>
      </c>
      <c r="CR3" s="31" t="str">
        <f>_xlfn.IFNA(VLOOKUP($A3,Rhodium_market_balance!$A:$Z,5,FALSE), "NA")</f>
        <v>NA</v>
      </c>
      <c r="CS3" s="31" t="str">
        <f>_xlfn.IFNA(VLOOKUP($A3,CFTCs!$A:$Z,2,FALSE), "NA")</f>
        <v>NA</v>
      </c>
      <c r="CT3" s="31" t="str">
        <f>_xlfn.IFNA(VLOOKUP($A3,CFTCs!$A:$Z,3,FALSE), "NA")</f>
        <v>NA</v>
      </c>
      <c r="CU3" s="31" t="str">
        <f>_xlfn.IFNA(VLOOKUP($A3,CFTCs!$A:$Z,4,FALSE), "NA")</f>
        <v>NA</v>
      </c>
      <c r="CV3" s="31" t="str">
        <f>_xlfn.IFNA(VLOOKUP($A3,CFTCs!$A:$Z,5,FALSE), "NA")</f>
        <v>NA</v>
      </c>
      <c r="CW3" s="31" t="str">
        <f>_xlfn.IFNA(VLOOKUP($A3,Open_interest!$A:$Z,2,FALSE), "NA")</f>
        <v>NA</v>
      </c>
      <c r="CX3" s="31" t="str">
        <f>_xlfn.IFNA(VLOOKUP($A3,Open_interest!$A:$Z,3,FALSE), "NA")</f>
        <v>NA</v>
      </c>
      <c r="CY3" s="31" t="str">
        <f>IF(_xlfn.IFNA(VLOOKUP($A3,ETF_holdings!$A:$Z,2,FALSE), "NA")=0,"NA",_xlfn.IFNA(VLOOKUP($A3,ETF_holdings!$A:$Z,2,FALSE), "NA"))</f>
        <v>NA</v>
      </c>
      <c r="CZ3" s="31" t="str">
        <f>IF(_xlfn.IFNA(VLOOKUP($A3,ETF_holdings!$A:$Z,3,FALSE), "NA")=0,"NA",_xlfn.IFNA(VLOOKUP($A3,ETF_holdings!$A:$Z,3,FALSE), "NA"))</f>
        <v>NA</v>
      </c>
      <c r="DA3" s="31" t="str">
        <f>_xlfn.IFNA(VLOOKUP($A3,ETF_holdings!$A:$Z,4,FALSE), "NA")</f>
        <v>NA</v>
      </c>
      <c r="DB3" s="31" t="str">
        <f>IF(_xlfn.IFNA(VLOOKUP($A3,ETF_holdings!$A:$Z,4,FALSE), "NA")=0,"NA",_xlfn.IFNA(VLOOKUP($A3,ETF_holdings!$A:$Z,4,FALSE), "NA"))</f>
        <v>NA</v>
      </c>
      <c r="DC3" s="31" t="str">
        <f>IF(_xlfn.IFNA(VLOOKUP($A3,ETF_holdings!$A:$Z,6,FALSE), "NA")=0,"NA",_xlfn.IFNA(VLOOKUP($A3,ETF_holdings!$A:$Z,6,FALSE), "NA"))</f>
        <v>NA</v>
      </c>
      <c r="DD3" s="31" t="str">
        <f>IF(_xlfn.IFNA(VLOOKUP($A3,ETF_holdings!$A:$Z,7,FALSE), "NA")=0,"NA",_xlfn.IFNA(VLOOKUP($A3,ETF_holdings!$A:$Z,7,FALSE), "NA"))</f>
        <v>NA</v>
      </c>
      <c r="DE3" s="31" t="str">
        <f>IF(_xlfn.IFNA(VLOOKUP($A3,ETF_holdings!$A:$Z,8,FALSE), "NA")=0,"NA",_xlfn.IFNA(VLOOKUP($A3,ETF_holdings!$A:$Z,8,FALSE), "NA"))</f>
        <v>NA</v>
      </c>
      <c r="DF3" s="31" t="str">
        <f>IF(_xlfn.IFNA(VLOOKUP($A3,ETF_holdings!$A:$Z,10,FALSE), "NA")=0,"NA",_xlfn.IFNA(VLOOKUP($A3,ETF_holdings!$A:$Z,10,FALSE), "NA"))</f>
        <v>NA</v>
      </c>
      <c r="DG3" s="31" t="str">
        <f>IF(_xlfn.IFNA(VLOOKUP($A3,ETF_holdings!$A:$Z,10,FALSE), "NA")=0,"NA",_xlfn.IFNA(VLOOKUP($A3,ETF_holdings!$A:$Z,10,FALSE), "NA"))</f>
        <v>NA</v>
      </c>
      <c r="DH3" s="31" t="str">
        <f>IF(_xlfn.IFNA(VLOOKUP($A3,ETF_holdings!$A:$Z,11,FALSE), "NA")=0,"NA",_xlfn.IFNA(VLOOKUP($A3,ETF_holdings!$A:$Z,11,FALSE), "NA"))</f>
        <v>NA</v>
      </c>
      <c r="DI3" s="31" t="str">
        <f>IF(_xlfn.IFNA(VLOOKUP($A3,ETF_holdings!$A:$Z,12,FALSE), "NA")=0,"NA",_xlfn.IFNA(VLOOKUP($A3,ETF_holdings!$A:$Z,12,FALSE), "NA"))</f>
        <v>NA</v>
      </c>
      <c r="DJ3" s="31" t="str">
        <f>IF(_xlfn.IFNA(VLOOKUP($A3,ETF_holdings!$A:$Z,13,FALSE), "NA")=0,"NA",_xlfn.IFNA(VLOOKUP($A3,ETF_holdings!$A:$Z,13,FALSE), "NA"))</f>
        <v>NA</v>
      </c>
      <c r="DK3" s="31">
        <f>IF(_xlfn.IFNA(VLOOKUP($A3,Platinum_RSI!$A:$P,2,FALSE), "NA")=0,"NA",_xlfn.IFNA(VLOOKUP($A3,Platinum_RSI!$A:$P,2,FALSE), "NA"))</f>
        <v>97.23</v>
      </c>
      <c r="DL3" s="31">
        <f>IF(_xlfn.IFNA(VLOOKUP($A3,Platinum_RSI!$A:$P,3,FALSE), "NA")=0,"NA",_xlfn.IFNA(VLOOKUP($A3,Platinum_RSI!$A:$P,3,FALSE), "NA"))</f>
        <v>77.28</v>
      </c>
      <c r="DM3" s="31">
        <f>IF(_xlfn.IFNA(VLOOKUP($A3,Platinum_RSI!$A:$P,4,FALSE), "NA")=0,"NA",_xlfn.IFNA(VLOOKUP($A3,Platinum_RSI!$A:$P,4,FALSE), "NA"))</f>
        <v>68.8</v>
      </c>
      <c r="DN3" s="31">
        <f>IF(_xlfn.IFNA(VLOOKUP($A3,Platinum_RSI!$A:$P,5,FALSE), "NA")=0,"NA",_xlfn.IFNA(VLOOKUP($A3,Platinum_RSI!$A:$P,5,FALSE), "NA"))</f>
        <v>59.44</v>
      </c>
      <c r="DO3" s="31">
        <f>IF(_xlfn.IFNA(VLOOKUP($A3,Palladium_RSI!$A:$Q,2,FALSE), "NA")=0,"NA",_xlfn.IFNA(VLOOKUP($A3,Palladium_RSI!$A:$Q,2,FALSE), "NA"))</f>
        <v>99.4</v>
      </c>
      <c r="DP3" s="31">
        <f>IF(_xlfn.IFNA(VLOOKUP($A3,Palladium_RSI!$A:$Q, 3,FALSE), "NA")=0,"NA",_xlfn.IFNA(VLOOKUP($A3,Palladium_RSI!$A:$Q,3,FALSE), "NA"))</f>
        <v>92.44</v>
      </c>
      <c r="DQ3" s="31">
        <f>IF(_xlfn.IFNA(VLOOKUP($A3,Palladium_RSI!$A:$Q,4,FALSE), "NA")=0,"NA",_xlfn.IFNA(VLOOKUP($A3,Palladium_RSI!$A:$Q,4,FALSE), "NA"))</f>
        <v>88.84</v>
      </c>
      <c r="DR3" s="31">
        <f>IF(_xlfn.IFNA(VLOOKUP($A3,Palladium_RSI!$A:$Q,5,FALSE), "NA")=0,"NA",_xlfn.IFNA(VLOOKUP($A3,Palladium_RSI!$A:$Q,5,FALSE), "NA"))</f>
        <v>83.24</v>
      </c>
      <c r="DS3" s="31">
        <f>IF(_xlfn.IFNA(VLOOKUP($A3,Car_production!$A:$L,2,FALSE), "NA")=0,"NA",_xlfn.IFNA(VLOOKUP($A3,Car_production!$A:$L,2,FALSE), "NA"))</f>
        <v>461.2</v>
      </c>
      <c r="DT3" s="31">
        <f>IF(_xlfn.IFNA(VLOOKUP($A3,Car_production!$A:$L,3,FALSE), "NA")=0,"NA",_xlfn.IFNA(VLOOKUP($A3,Car_production!$A:$L,3,FALSE), "NA"))</f>
        <v>362.86388670338317</v>
      </c>
      <c r="DU3" s="31" t="str">
        <f>IF(_xlfn.IFNA(VLOOKUP($A3,Car_production!$A:$L,4,FALSE), "NA")=0,"NA",_xlfn.IFNA(VLOOKUP($A3,Car_production!$A:$L,13,FALSE), "NA"))</f>
        <v>NA</v>
      </c>
      <c r="DV3" s="31" t="str">
        <f>IF(_xlfn.IFNA(VLOOKUP($A3,Car_production!$A:$L,5,FALSE), "NA")=0,"NA",_xlfn.IFNA(VLOOKUP($A3,Car_production!$A:$L,5,FALSE), "NA"))</f>
        <v>NA</v>
      </c>
      <c r="DW3" s="31">
        <f>IF(_xlfn.IFNA(VLOOKUP($A3,Car_production!$A:$L,6,FALSE), "NA")=0,"NA",_xlfn.IFNA(VLOOKUP($A3,Car_production!$A:$L,6,FALSE), "NA"))</f>
        <v>107.6</v>
      </c>
      <c r="DX3" s="31">
        <f>IF(_xlfn.IFNA(VLOOKUP($A3,Car_production!$A:$L,7,FALSE), "NA")=0,"NA",_xlfn.IFNA(VLOOKUP($A3,Car_production!$A:$L,7,FALSE), "NA"))</f>
        <v>105.18084066471162</v>
      </c>
      <c r="DY3" s="31">
        <f>IF(_xlfn.IFNA(VLOOKUP($A3,Car_production!$A:$L,8,FALSE), "NA")=0,"NA",_xlfn.IFNA(VLOOKUP($A3,Car_production!$A:$L,8,FALSE), "NA"))</f>
        <v>91.8</v>
      </c>
      <c r="DZ3" s="31">
        <f>IF(_xlfn.IFNA(VLOOKUP($A3,Car_production!$A:$L,9,FALSE), "NA")=0,"NA",_xlfn.IFNA(VLOOKUP($A3,Car_production!$A:$L,9,FALSE), "NA"))</f>
        <v>115.90909090909089</v>
      </c>
      <c r="EA3" s="31" t="str">
        <f>IF(_xlfn.IFNA(VLOOKUP($A3,Car_production!$A:$L,10,FALSE), "NA")=0,"NA",_xlfn.IFNA(VLOOKUP($A3,Car_production!$A:$L,10,FALSE), "NA"))</f>
        <v>NA</v>
      </c>
      <c r="EB3" s="31">
        <f>IF(_xlfn.IFNA(VLOOKUP($A3,Car_production_index!$A:$L,2,FALSE), "NA")=0,"NA",_xlfn.IFNA(VLOOKUP($A3,Car_production_index!$A:$L,2,FALSE), "NA"))</f>
        <v>0.12988212567506568</v>
      </c>
      <c r="EC3" s="31">
        <f>IF(_xlfn.IFNA(VLOOKUP($A3,Car_production_index!$A:$L,3,FALSE), "NA")=0,"NA",_xlfn.IFNA(VLOOKUP($A3,Car_production_index!$A:$L,3,FALSE), "NA"))</f>
        <v>0.29141781767755698</v>
      </c>
      <c r="ED3" s="31">
        <f>IF(_xlfn.IFNA(VLOOKUP($A3,Car_production_index!$A:$L,4,FALSE), "NA")=0,"NA",_xlfn.IFNA(VLOOKUP($A3,Car_production_index!$A:$L,4,FALSE), "NA"))</f>
        <v>0.10932484761598554</v>
      </c>
      <c r="EE3" s="31">
        <f>IF(_xlfn.IFNA(VLOOKUP($A3,Car_production_index!$A:$L,5,FALSE), "NA")=0,"NA",_xlfn.IFNA(VLOOKUP($A3,Car_production_index!$A:$L,5,FALSE), "NA"))</f>
        <v>0.19139036868302067</v>
      </c>
      <c r="EF3" s="31">
        <f>IF(_xlfn.IFNA(VLOOKUP($A3,Car_production_index!$A:$L,6,FALSE), "NA")=0,"NA",_xlfn.IFNA(VLOOKUP($A3,Car_production_index!$A:$L,6,FALSE), "NA"))</f>
        <v>0.72201515965162888</v>
      </c>
    </row>
    <row r="4" spans="1:136">
      <c r="A4" s="26">
        <v>36586</v>
      </c>
      <c r="B4" s="25">
        <f>IFERROR(VLOOKUP($A4,Palladium_spot_price!$A:$B,2,FALSE), "NA")</f>
        <v>679.39130434782601</v>
      </c>
      <c r="C4" s="25">
        <f>IFERROR(VLOOKUP($A4,Platinum_spot_price!$A:$B,2,FALSE), "NA")</f>
        <v>483.739130434782</v>
      </c>
      <c r="D4" s="25">
        <f>IFERROR(VLOOKUP($A4,Rhodium_spot_price!$A:$B,2,FALSE), "NA")</f>
        <v>1970.6521739130401</v>
      </c>
      <c r="E4" s="25">
        <f>IFERROR(VLOOKUP(A4,'Coal Australia'!A:B,2,FALSE), "NA")</f>
        <v>25.1</v>
      </c>
      <c r="F4" s="25">
        <f>IFERROR(VLOOKUP(A4,'Russian Ruble'!A:B,2,FALSE), "NA")</f>
        <v>28.458100000000002</v>
      </c>
      <c r="G4" s="25" t="str">
        <f>IFERROR(VLOOKUP($A4,'GDP Germany'!A:B,2,FALSE),"NA")</f>
        <v>NA</v>
      </c>
      <c r="H4" s="25" t="str">
        <f>IFERROR(VLOOKUP($A4,'GDP EU28'!A:B,2,FALSE),"NA")</f>
        <v>NA</v>
      </c>
      <c r="I4" s="25" t="str">
        <f>IFERROR(VLOOKUP($A4,'GDP US'!A:B,2,FALSE),"NA")</f>
        <v>NA</v>
      </c>
      <c r="J4" s="29" t="str">
        <f>IFERROR(VLOOKUP($A4,'GDP CNY'!A:C,2,FALSE),"NA")</f>
        <v>NA</v>
      </c>
      <c r="K4" s="25">
        <f>IFERROR(VLOOKUP($A4,WTI!$A:$B,2,FALSE),"NA")</f>
        <v>29.84</v>
      </c>
      <c r="L4" s="25">
        <f>IFERROR(VLOOKUP($A4,Brent!$A:$B,2,FALSE),"NA")</f>
        <v>27.49</v>
      </c>
      <c r="M4" s="25">
        <f>IFERROR(VLOOKUP($A4,'EURO EXC RATE'!$A:$B,2,FALSE),"NA")</f>
        <v>0.96430000000000005</v>
      </c>
      <c r="N4" s="25">
        <f>IFERROR(VLOOKUP($A4,'Baltic Dry Index'!$A:$B,2,FALSE),"NA")</f>
        <v>1660</v>
      </c>
      <c r="O4" s="25">
        <f>IFERROR(VLOOKUP($A4,EXR_CNY_USD!$A:$B,2,FALSE),"NA")</f>
        <v>8.2786000000000008</v>
      </c>
      <c r="P4" s="25">
        <f>IFERROR(VLOOKUP($A4,'NATURAL GAS'!A:B,2,FALSE),"NA")</f>
        <v>2.79</v>
      </c>
      <c r="Q4" s="25">
        <f>IFERROR(VLOOKUP($A4,VIX!$A:$B,2,FALSE), "NA")</f>
        <v>24.11</v>
      </c>
      <c r="R4" s="25">
        <f>IFERROR(VLOOKUP($A4,CLI_US!$A:$B,2,FALSE), "NA")</f>
        <v>101.06714500585799</v>
      </c>
      <c r="S4" s="25">
        <f>IFERROR(VLOOKUP($A4,CLI_CHN!$A:$B,2,FALSE), "NA")</f>
        <v>99.790859999999995</v>
      </c>
      <c r="T4" s="25">
        <f>IFERROR(VLOOKUP($A4,CLI_EURO!$A:$B,2,FALSE), "NA")</f>
        <v>101.579377072887</v>
      </c>
      <c r="U4" s="25">
        <f>IFERROR(VLOOKUP($A4,CPILFESL!$A:$B,2,FALSE), "NA")</f>
        <v>171</v>
      </c>
      <c r="V4" s="31">
        <f>_xlfn.IFNA(VLOOKUP($A4,'PET.RWTC.M'!$A:$B,2,FALSE), "NA")</f>
        <v>29.84</v>
      </c>
      <c r="W4" s="31">
        <f>_xlfn.IFNA(VLOOKUP($A4,PALLFNFINDEXQ!$A:$B,2,FALSE), "NA")</f>
        <v>57.410393470000002</v>
      </c>
      <c r="X4" s="31">
        <f>_xlfn.IFNA(VLOOKUP($A4,DEXSFUS!$A:$B,2,FALSE), "NA")</f>
        <v>6.3525</v>
      </c>
      <c r="Y4" s="31">
        <f>_xlfn.IFNA(VLOOKUP($A4,PNICKUSDM!$A:$B,2,FALSE), "NA")</f>
        <v>10255.4</v>
      </c>
      <c r="Z4" s="31">
        <f>_xlfn.IFNA(VLOOKUP($A4,'WPU1011'!$A:$B,2,FALSE), "NA")</f>
        <v>94.5</v>
      </c>
      <c r="AA4" s="31">
        <f>_xlfn.IFNA(VLOOKUP($A4,PCU3399103399101!$A:$B,2,FALSE), "NA")</f>
        <v>124.3</v>
      </c>
      <c r="AB4" s="31">
        <f>_xlfn.IFNA(VLOOKUP($A4,TSIFRGHTC!$A:$B,2,FALSE), "NA")</f>
        <v>-3.2</v>
      </c>
      <c r="AC4" s="31">
        <f>_xlfn.IFNA(VLOOKUP($A4,TSIFRGHTC!$A:$B,2,FALSE), "NA")</f>
        <v>-3.2</v>
      </c>
      <c r="AD4" s="31">
        <f>_xlfn.IFNA(VLOOKUP($A4,PPICMM!$A:$B,2,FALSE), "NA")</f>
        <v>119</v>
      </c>
      <c r="AE4" s="31">
        <f>_xlfn.IFNA(VLOOKUP($A4,IPB50001N!$A:$B,2,FALSE), "NA")</f>
        <v>93.293099999999995</v>
      </c>
      <c r="AF4" s="31">
        <f>_xlfn.IFNA(VLOOKUP($A4,A31ATI!$A:$B,2,FALSE), "NA")</f>
        <v>12383</v>
      </c>
      <c r="AG4" s="31">
        <f>_xlfn.IFNA(VLOOKUP($A4,A31ANO!$A:$B,2,FALSE), "NA")</f>
        <v>6156</v>
      </c>
      <c r="AH4" s="31">
        <f>_xlfn.IFNA(VLOOKUP($A4,IPG21223S!$A:$B,2,FALSE), "NA")</f>
        <v>117.61539999999999</v>
      </c>
      <c r="AI4" s="31">
        <f>_xlfn.IFNA(VLOOKUP($A4,PIORECRUSDM!$A:$B,2,FALSE), "NA")</f>
        <v>12.45</v>
      </c>
      <c r="AJ4" s="31" t="str">
        <f>_xlfn.IFNA(VLOOKUP($A4,GVZCLS!$A:$B,2,FALSE), "NA")</f>
        <v>NA</v>
      </c>
      <c r="AK4" s="31" t="str">
        <f>_xlfn.IFNA(VLOOKUP($A4,VXSLVCLS!$A:$B,2,FALSE), "NA")</f>
        <v>NA</v>
      </c>
      <c r="AL4" s="31">
        <f>_xlfn.IFNA(VLOOKUP($A4,PNRGINDEXM!$A:$B,2,FALSE), "NA")</f>
        <v>67.225030000000004</v>
      </c>
      <c r="AM4" s="31">
        <f>_xlfn.IFNA(VLOOKUP($A4,Nikkei225!$A:$B,2,FALSE), "NA")</f>
        <v>20081.669999999998</v>
      </c>
      <c r="AN4" s="31">
        <f>_xlfn.IFNA(VLOOKUP($A4,EXJPUS!$A:$B,2,FALSE), "NA")</f>
        <v>106.3074</v>
      </c>
      <c r="AO4" s="31" t="str">
        <f>_xlfn.IFNA(VLOOKUP($A4,PCU33613361!$A:$B,2,FALSE), "NA")</f>
        <v>NA</v>
      </c>
      <c r="AP4" s="31">
        <f>_xlfn.IFNA(VLOOKUP($A4,TOTALSA!$A:$B,2,FALSE), "NA")</f>
        <v>18.343</v>
      </c>
      <c r="AQ4" s="31">
        <f>_xlfn.IFNA(VLOOKUP($A4,ZAFCPIALLMINMEI!$A:$B,2,FALSE), "NA")</f>
        <v>44.886879999999998</v>
      </c>
      <c r="AR4" s="31">
        <f>_xlfn.IFNA(VLOOKUP($A4,LCULMN01ZAQ661S!$A:$B,2,FALSE), "NA")</f>
        <v>40.709329220000001</v>
      </c>
      <c r="AS4" s="31">
        <f>_xlfn.IFNA(VLOOKUP($A4,NGDPRSAXDCZAQ!$A:$B,2,FALSE), "NA")</f>
        <v>696879.9</v>
      </c>
      <c r="AT4" s="31">
        <f>_xlfn.IFNA(VLOOKUP($A4,'M.W00.PCOBA.USD'!$A:$B,2,FALSE), "NA")</f>
        <v>15225</v>
      </c>
      <c r="AU4" s="31">
        <f>_xlfn.IFNA(VLOOKUP($A4,BSCICP03O9M665S!$A:$B,2,FALSE), "NA")</f>
        <v>101.5668167481</v>
      </c>
      <c r="AV4" s="31">
        <f>_xlfn.IFNA(VLOOKUP($A4,LOLITOAAOECDE!$A:$B,2,FALSE), "NA")</f>
        <v>101.2232252287</v>
      </c>
      <c r="AW4" s="31" t="str">
        <f>_xlfn.IFNA(VLOOKUP($A4,'IP7110'!$A:$B,2,FALSE), "NA")</f>
        <v>NA</v>
      </c>
      <c r="AX4" s="31" t="str">
        <f>_xlfn.IFNA(VLOOKUP($A4,'WPS061'!$A:$B,2,FALSE), "NA")</f>
        <v>NA</v>
      </c>
      <c r="AY4" s="31">
        <f>_xlfn.IFNA(VLOOKUP($A4,'GS10'!$A:$B,2,FALSE), "NA")</f>
        <v>6.26</v>
      </c>
      <c r="AZ4" s="31">
        <f>_xlfn.IFNA(VLOOKUP($A4,'GS5'!$A:$B,2,FALSE), "NA")</f>
        <v>6.5</v>
      </c>
      <c r="BA4" s="31">
        <f>_xlfn.IFNA(VLOOKUP($A4,'GS30'!$A:$B,2,FALSE), "NA")</f>
        <v>6.05</v>
      </c>
      <c r="BB4" s="31">
        <f>_xlfn.IFNA(VLOOKUP($A4,DAX!$A:$B,2,FALSE), "NA")</f>
        <v>7599.39</v>
      </c>
      <c r="BC4" s="31">
        <f>_xlfn.IFNA(VLOOKUP($A4,SMI!$A:$B,2,FALSE), "NA")</f>
        <v>7428.1</v>
      </c>
      <c r="BD4" s="31">
        <f>_xlfn.IFNA(VLOOKUP($A4,NASDAQCOM!$A:$B,2,FALSE), "NA")</f>
        <v>4572.83</v>
      </c>
      <c r="BE4" s="31" t="str">
        <f>_xlfn.IFNA(VLOOKUP($A4,FTSE100!$A:$B,2,FALSE), "NA")</f>
        <v>NA</v>
      </c>
      <c r="BF4" s="31">
        <f>_xlfn.IFNA(VLOOKUP($A4,'M.W00.PGOLD.USD'!$A:$B,2,FALSE), "NA")</f>
        <v>293.75</v>
      </c>
      <c r="BG4" s="31">
        <f>_xlfn.IFNA(VLOOKUP($A4,'M.W00.PSILVER.USD'!$A:$B,2,FALSE), "NA")</f>
        <v>5.13</v>
      </c>
      <c r="BH4" s="31" t="str">
        <f>_xlfn.IFNA(VLOOKUP($A4,WPU10170502!$A:$B,2,FALSE), "NA")</f>
        <v>NA</v>
      </c>
      <c r="BI4" s="31">
        <f>_xlfn.IFNA(VLOOKUP($A4,'M.W00.PSILVER.USD'!$A:$B,2,FALSE), "NA")</f>
        <v>5.13</v>
      </c>
      <c r="BJ4" s="31">
        <f>_xlfn.IFNA(VLOOKUP($A4,'M.W00.PSILVER.USD'!$A:$B,2,FALSE), "NA")</f>
        <v>5.13</v>
      </c>
      <c r="BK4" s="31">
        <f>_xlfn.IFNA(VLOOKUP($A4,FEDfunds!$A:$B,2,FALSE), "NA")</f>
        <v>5.85</v>
      </c>
      <c r="BL4" s="31">
        <f>_xlfn.IFNA(VLOOKUP($A4,Vehicles_miles_traveled!$A:$B,2,FALSE), "NA")</f>
        <v>230218</v>
      </c>
      <c r="BM4" s="31">
        <f>_xlfn.IFNA(VLOOKUP($A4,New_car_dealer!$A:$B,2,FALSE), "NA")</f>
        <v>59381</v>
      </c>
      <c r="BN4" s="31" t="str">
        <f>_xlfn.IFNA(VLOOKUP($A4,Platinum_total_demand!$A:$Z,4,FALSE), "NA")</f>
        <v>NA</v>
      </c>
      <c r="BO4" s="31" t="str">
        <f>_xlfn.IFNA(VLOOKUP($A4,Palladium_total_demand!$A:$Z,4,FALSE), "NA")</f>
        <v>NA</v>
      </c>
      <c r="BP4" s="31" t="str">
        <f>_xlfn.IFNA(VLOOKUP($A4,Rhodium_total_demand!$A:$Z,4,FALSE), "NA")</f>
        <v>NA</v>
      </c>
      <c r="BQ4" s="31" t="str">
        <f>_xlfn.IFNA(VLOOKUP($A4,Platinum_total_supply!$A:$Z,4,FALSE), "NA")</f>
        <v>NA</v>
      </c>
      <c r="BR4" s="31" t="str">
        <f>_xlfn.IFNA(VLOOKUP($A4,Palladium_total_supply!$A:$Z,4,FALSE), "NA")</f>
        <v>NA</v>
      </c>
      <c r="BS4" s="31" t="str">
        <f>_xlfn.IFNA(VLOOKUP($A4,Rhodium_total_supply!$A:$Z,4,FALSE), "NA")</f>
        <v>NA</v>
      </c>
      <c r="BT4" s="31" t="str">
        <f>_xlfn.IFNA(VLOOKUP($A4,Equities!$A:$Z,2,FALSE), "NA")</f>
        <v>NA</v>
      </c>
      <c r="BU4" s="31" t="str">
        <f>_xlfn.IFNA(VLOOKUP($A4,Equities!$A:$Z,3,FALSE), "NA")</f>
        <v>NA</v>
      </c>
      <c r="BV4" s="31" t="str">
        <f>_xlfn.IFNA(VLOOKUP($A4,Equities!$A:$Z,4,FALSE), "NA")</f>
        <v>NA</v>
      </c>
      <c r="BW4" s="31" t="str">
        <f>_xlfn.IFNA(VLOOKUP($A4,Equities!$A:$Z,5,FALSE), "NA")</f>
        <v>NA</v>
      </c>
      <c r="BX4" s="31" t="str">
        <f>_xlfn.IFNA(VLOOKUP($A4,Equities!$A:$Z,6,FALSE), "NA")</f>
        <v>NA</v>
      </c>
      <c r="BY4" s="31" t="str">
        <f>_xlfn.IFNA(VLOOKUP($A4,Income_equities!$A:$Z,2,FALSE), "NA")</f>
        <v>NA</v>
      </c>
      <c r="BZ4" s="31" t="str">
        <f>_xlfn.IFNA(VLOOKUP($A4,Income_equities!$A:$Z,3,FALSE), "NA")</f>
        <v>NA</v>
      </c>
      <c r="CA4" s="31" t="str">
        <f>_xlfn.IFNA(VLOOKUP($A4,Income_equities!$A:$Z,4,FALSE), "NA")</f>
        <v>NA</v>
      </c>
      <c r="CB4" s="31" t="str">
        <f>_xlfn.IFNA(VLOOKUP($A4,Income_equities!$A:$Z,5,FALSE), "NA")</f>
        <v>NA</v>
      </c>
      <c r="CC4" s="31" t="str">
        <f>_xlfn.IFNA(VLOOKUP($A4,PGM_equities!$A:$Z,2,FALSE), "NA")</f>
        <v>NA</v>
      </c>
      <c r="CD4" s="31" t="str">
        <f>_xlfn.IFNA(VLOOKUP($A4,PGM_equities!$A:$Z,3,FALSE), "NA")</f>
        <v>NA</v>
      </c>
      <c r="CE4" s="31" t="str">
        <f>_xlfn.IFNA(VLOOKUP($A4,PGM_equities!$A:$Z,4,FALSE), "NA")</f>
        <v>NA</v>
      </c>
      <c r="CF4" s="31" t="str">
        <f>_xlfn.IFNA(VLOOKUP($A4,PGM_equities!$A:$Z,5,FALSE), "NA")</f>
        <v>NA</v>
      </c>
      <c r="CG4" s="31" t="str">
        <f>_xlfn.IFNA(VLOOKUP($A4,Platinum_market_balance!$A:$Z,2,FALSE), "NA")</f>
        <v>NA</v>
      </c>
      <c r="CH4" s="31" t="str">
        <f>_xlfn.IFNA(VLOOKUP($A4,Platinum_market_balance!$A:$Z,3,FALSE), "NA")</f>
        <v>NA</v>
      </c>
      <c r="CI4" s="31" t="str">
        <f>_xlfn.IFNA(VLOOKUP($A4,Platinum_market_balance!$A:$Z,4,FALSE), "NA")</f>
        <v>NA</v>
      </c>
      <c r="CJ4" s="31" t="str">
        <f>_xlfn.IFNA(VLOOKUP($A4,Platinum_market_balance!$A:$Z,5,FALSE), "NA")</f>
        <v>NA</v>
      </c>
      <c r="CK4" s="31" t="str">
        <f>_xlfn.IFNA(VLOOKUP($A4,Palladium_market_balance!$A:$Z,2,FALSE), "NA")</f>
        <v>NA</v>
      </c>
      <c r="CL4" s="31" t="str">
        <f>_xlfn.IFNA(VLOOKUP($A4,Palladium_market_balance!$A:$Z,3,FALSE), "NA")</f>
        <v>NA</v>
      </c>
      <c r="CM4" s="31" t="str">
        <f>_xlfn.IFNA(VLOOKUP($A4,Palladium_market_balance!$A:$Z,4,FALSE), "NA")</f>
        <v>NA</v>
      </c>
      <c r="CN4" s="31" t="str">
        <f>_xlfn.IFNA(VLOOKUP($A4,Palladium_market_balance!$A:$Z,5,FALSE), "NA")</f>
        <v>NA</v>
      </c>
      <c r="CO4" s="31" t="str">
        <f>_xlfn.IFNA(VLOOKUP($A4,Rhodium_market_balance!$A:$Z,2,FALSE), "NA")</f>
        <v>NA</v>
      </c>
      <c r="CP4" s="31" t="str">
        <f>_xlfn.IFNA(VLOOKUP($A4,Rhodium_market_balance!$A:$Z,3,FALSE), "NA")</f>
        <v>NA</v>
      </c>
      <c r="CQ4" s="31" t="str">
        <f>_xlfn.IFNA(VLOOKUP($A4,Rhodium_market_balance!$A:$Z,4,FALSE), "NA")</f>
        <v>NA</v>
      </c>
      <c r="CR4" s="31" t="str">
        <f>_xlfn.IFNA(VLOOKUP($A4,Rhodium_market_balance!$A:$Z,5,FALSE), "NA")</f>
        <v>NA</v>
      </c>
      <c r="CS4" s="31" t="str">
        <f>_xlfn.IFNA(VLOOKUP($A4,CFTCs!$A:$Z,2,FALSE), "NA")</f>
        <v>NA</v>
      </c>
      <c r="CT4" s="31" t="str">
        <f>_xlfn.IFNA(VLOOKUP($A4,CFTCs!$A:$Z,3,FALSE), "NA")</f>
        <v>NA</v>
      </c>
      <c r="CU4" s="31" t="str">
        <f>_xlfn.IFNA(VLOOKUP($A4,CFTCs!$A:$Z,4,FALSE), "NA")</f>
        <v>NA</v>
      </c>
      <c r="CV4" s="31" t="str">
        <f>_xlfn.IFNA(VLOOKUP($A4,CFTCs!$A:$Z,5,FALSE), "NA")</f>
        <v>NA</v>
      </c>
      <c r="CW4" s="31" t="str">
        <f>_xlfn.IFNA(VLOOKUP($A4,Open_interest!$A:$Z,2,FALSE), "NA")</f>
        <v>NA</v>
      </c>
      <c r="CX4" s="31" t="str">
        <f>_xlfn.IFNA(VLOOKUP($A4,Open_interest!$A:$Z,3,FALSE), "NA")</f>
        <v>NA</v>
      </c>
      <c r="CY4" s="31" t="str">
        <f>IF(_xlfn.IFNA(VLOOKUP($A4,ETF_holdings!$A:$Z,2,FALSE), "NA")=0,"NA",_xlfn.IFNA(VLOOKUP($A4,ETF_holdings!$A:$Z,2,FALSE), "NA"))</f>
        <v>NA</v>
      </c>
      <c r="CZ4" s="31" t="str">
        <f>IF(_xlfn.IFNA(VLOOKUP($A4,ETF_holdings!$A:$Z,3,FALSE), "NA")=0,"NA",_xlfn.IFNA(VLOOKUP($A4,ETF_holdings!$A:$Z,3,FALSE), "NA"))</f>
        <v>NA</v>
      </c>
      <c r="DA4" s="31" t="str">
        <f>_xlfn.IFNA(VLOOKUP($A4,ETF_holdings!$A:$Z,4,FALSE), "NA")</f>
        <v>NA</v>
      </c>
      <c r="DB4" s="31" t="str">
        <f>IF(_xlfn.IFNA(VLOOKUP($A4,ETF_holdings!$A:$Z,4,FALSE), "NA")=0,"NA",_xlfn.IFNA(VLOOKUP($A4,ETF_holdings!$A:$Z,4,FALSE), "NA"))</f>
        <v>NA</v>
      </c>
      <c r="DC4" s="31" t="str">
        <f>IF(_xlfn.IFNA(VLOOKUP($A4,ETF_holdings!$A:$Z,6,FALSE), "NA")=0,"NA",_xlfn.IFNA(VLOOKUP($A4,ETF_holdings!$A:$Z,6,FALSE), "NA"))</f>
        <v>NA</v>
      </c>
      <c r="DD4" s="31" t="str">
        <f>IF(_xlfn.IFNA(VLOOKUP($A4,ETF_holdings!$A:$Z,7,FALSE), "NA")=0,"NA",_xlfn.IFNA(VLOOKUP($A4,ETF_holdings!$A:$Z,7,FALSE), "NA"))</f>
        <v>NA</v>
      </c>
      <c r="DE4" s="31" t="str">
        <f>IF(_xlfn.IFNA(VLOOKUP($A4,ETF_holdings!$A:$Z,8,FALSE), "NA")=0,"NA",_xlfn.IFNA(VLOOKUP($A4,ETF_holdings!$A:$Z,8,FALSE), "NA"))</f>
        <v>NA</v>
      </c>
      <c r="DF4" s="31" t="str">
        <f>IF(_xlfn.IFNA(VLOOKUP($A4,ETF_holdings!$A:$Z,10,FALSE), "NA")=0,"NA",_xlfn.IFNA(VLOOKUP($A4,ETF_holdings!$A:$Z,10,FALSE), "NA"))</f>
        <v>NA</v>
      </c>
      <c r="DG4" s="31" t="str">
        <f>IF(_xlfn.IFNA(VLOOKUP($A4,ETF_holdings!$A:$Z,10,FALSE), "NA")=0,"NA",_xlfn.IFNA(VLOOKUP($A4,ETF_holdings!$A:$Z,10,FALSE), "NA"))</f>
        <v>NA</v>
      </c>
      <c r="DH4" s="31" t="str">
        <f>IF(_xlfn.IFNA(VLOOKUP($A4,ETF_holdings!$A:$Z,11,FALSE), "NA")=0,"NA",_xlfn.IFNA(VLOOKUP($A4,ETF_holdings!$A:$Z,11,FALSE), "NA"))</f>
        <v>NA</v>
      </c>
      <c r="DI4" s="31" t="str">
        <f>IF(_xlfn.IFNA(VLOOKUP($A4,ETF_holdings!$A:$Z,12,FALSE), "NA")=0,"NA",_xlfn.IFNA(VLOOKUP($A4,ETF_holdings!$A:$Z,12,FALSE), "NA"))</f>
        <v>NA</v>
      </c>
      <c r="DJ4" s="31" t="str">
        <f>IF(_xlfn.IFNA(VLOOKUP($A4,ETF_holdings!$A:$Z,13,FALSE), "NA")=0,"NA",_xlfn.IFNA(VLOOKUP($A4,ETF_holdings!$A:$Z,13,FALSE), "NA"))</f>
        <v>NA</v>
      </c>
      <c r="DK4" s="31">
        <f>IF(_xlfn.IFNA(VLOOKUP($A4,Platinum_RSI!$A:$P,2,FALSE), "NA")=0,"NA",_xlfn.IFNA(VLOOKUP($A4,Platinum_RSI!$A:$P,2,FALSE), "NA"))</f>
        <v>98.36</v>
      </c>
      <c r="DL4" s="31">
        <f>IF(_xlfn.IFNA(VLOOKUP($A4,Platinum_RSI!$A:$P,3,FALSE), "NA")=0,"NA",_xlfn.IFNA(VLOOKUP($A4,Platinum_RSI!$A:$P,3,FALSE), "NA"))</f>
        <v>80.81</v>
      </c>
      <c r="DM4" s="31">
        <f>IF(_xlfn.IFNA(VLOOKUP($A4,Platinum_RSI!$A:$P,4,FALSE), "NA")=0,"NA",_xlfn.IFNA(VLOOKUP($A4,Platinum_RSI!$A:$P,4,FALSE), "NA"))</f>
        <v>72.040000000000006</v>
      </c>
      <c r="DN4" s="31">
        <f>IF(_xlfn.IFNA(VLOOKUP($A4,Platinum_RSI!$A:$P,5,FALSE), "NA")=0,"NA",_xlfn.IFNA(VLOOKUP($A4,Platinum_RSI!$A:$P,5,FALSE), "NA"))</f>
        <v>61.56</v>
      </c>
      <c r="DO4" s="31">
        <f>IF(_xlfn.IFNA(VLOOKUP($A4,Palladium_RSI!$A:$Q,2,FALSE), "NA")=0,"NA",_xlfn.IFNA(VLOOKUP($A4,Palladium_RSI!$A:$Q,2,FALSE), "NA"))</f>
        <v>61.86</v>
      </c>
      <c r="DP4" s="31">
        <f>IF(_xlfn.IFNA(VLOOKUP($A4,Palladium_RSI!$A:$Q, 3,FALSE), "NA")=0,"NA",_xlfn.IFNA(VLOOKUP($A4,Palladium_RSI!$A:$Q,3,FALSE), "NA"))</f>
        <v>70.27</v>
      </c>
      <c r="DQ4" s="31">
        <f>IF(_xlfn.IFNA(VLOOKUP($A4,Palladium_RSI!$A:$Q,4,FALSE), "NA")=0,"NA",_xlfn.IFNA(VLOOKUP($A4,Palladium_RSI!$A:$Q,4,FALSE), "NA"))</f>
        <v>70.98</v>
      </c>
      <c r="DR4" s="31">
        <f>IF(_xlfn.IFNA(VLOOKUP($A4,Palladium_RSI!$A:$Q,5,FALSE), "NA")=0,"NA",_xlfn.IFNA(VLOOKUP($A4,Palladium_RSI!$A:$Q,5,FALSE), "NA"))</f>
        <v>70.75</v>
      </c>
      <c r="DS4" s="31">
        <f>IF(_xlfn.IFNA(VLOOKUP($A4,Car_production!$A:$L,2,FALSE), "NA")=0,"NA",_xlfn.IFNA(VLOOKUP($A4,Car_production!$A:$L,2,FALSE), "NA"))</f>
        <v>462.3</v>
      </c>
      <c r="DT4" s="31">
        <f>IF(_xlfn.IFNA(VLOOKUP($A4,Car_production!$A:$L,3,FALSE), "NA")=0,"NA",_xlfn.IFNA(VLOOKUP($A4,Car_production!$A:$L,3,FALSE), "NA"))</f>
        <v>363.72934697088908</v>
      </c>
      <c r="DU4" s="31" t="str">
        <f>IF(_xlfn.IFNA(VLOOKUP($A4,Car_production!$A:$L,4,FALSE), "NA")=0,"NA",_xlfn.IFNA(VLOOKUP($A4,Car_production!$A:$L,13,FALSE), "NA"))</f>
        <v>NA</v>
      </c>
      <c r="DV4" s="31" t="str">
        <f>IF(_xlfn.IFNA(VLOOKUP($A4,Car_production!$A:$L,5,FALSE), "NA")=0,"NA",_xlfn.IFNA(VLOOKUP($A4,Car_production!$A:$L,5,FALSE), "NA"))</f>
        <v>NA</v>
      </c>
      <c r="DW4" s="31">
        <f>IF(_xlfn.IFNA(VLOOKUP($A4,Car_production!$A:$L,6,FALSE), "NA")=0,"NA",_xlfn.IFNA(VLOOKUP($A4,Car_production!$A:$L,6,FALSE), "NA"))</f>
        <v>113.8</v>
      </c>
      <c r="DX4" s="31">
        <f>IF(_xlfn.IFNA(VLOOKUP($A4,Car_production!$A:$L,7,FALSE), "NA")=0,"NA",_xlfn.IFNA(VLOOKUP($A4,Car_production!$A:$L,7,FALSE), "NA"))</f>
        <v>111.24144672531769</v>
      </c>
      <c r="DY4" s="31">
        <f>IF(_xlfn.IFNA(VLOOKUP($A4,Car_production!$A:$L,8,FALSE), "NA")=0,"NA",_xlfn.IFNA(VLOOKUP($A4,Car_production!$A:$L,8,FALSE), "NA"))</f>
        <v>95.1</v>
      </c>
      <c r="DZ4" s="31">
        <f>IF(_xlfn.IFNA(VLOOKUP($A4,Car_production!$A:$L,9,FALSE), "NA")=0,"NA",_xlfn.IFNA(VLOOKUP($A4,Car_production!$A:$L,9,FALSE), "NA"))</f>
        <v>120.07575757575756</v>
      </c>
      <c r="EA4" s="31" t="str">
        <f>IF(_xlfn.IFNA(VLOOKUP($A4,Car_production!$A:$L,10,FALSE), "NA")=0,"NA",_xlfn.IFNA(VLOOKUP($A4,Car_production!$A:$L,10,FALSE), "NA"))</f>
        <v>NA</v>
      </c>
      <c r="EB4" s="31">
        <f>IF(_xlfn.IFNA(VLOOKUP($A4,Car_production_index!$A:$L,2,FALSE), "NA")=0,"NA",_xlfn.IFNA(VLOOKUP($A4,Car_production_index!$A:$L,2,FALSE), "NA"))</f>
        <v>0.12988212567506568</v>
      </c>
      <c r="EC4" s="31">
        <f>IF(_xlfn.IFNA(VLOOKUP($A4,Car_production_index!$A:$L,3,FALSE), "NA")=0,"NA",_xlfn.IFNA(VLOOKUP($A4,Car_production_index!$A:$L,3,FALSE), "NA"))</f>
        <v>0.29091781767755698</v>
      </c>
      <c r="ED4" s="31">
        <f>IF(_xlfn.IFNA(VLOOKUP($A4,Car_production_index!$A:$L,4,FALSE), "NA")=0,"NA",_xlfn.IFNA(VLOOKUP($A4,Car_production_index!$A:$L,4,FALSE), "NA"))</f>
        <v>0.11032484761598554</v>
      </c>
      <c r="EE4" s="31">
        <f>IF(_xlfn.IFNA(VLOOKUP($A4,Car_production_index!$A:$L,5,FALSE), "NA")=0,"NA",_xlfn.IFNA(VLOOKUP($A4,Car_production_index!$A:$L,5,FALSE), "NA"))</f>
        <v>0.19089036868302067</v>
      </c>
      <c r="EF4" s="31">
        <f>IF(_xlfn.IFNA(VLOOKUP($A4,Car_production_index!$A:$L,6,FALSE), "NA")=0,"NA",_xlfn.IFNA(VLOOKUP($A4,Car_production_index!$A:$L,6,FALSE), "NA"))</f>
        <v>0.72201515965162888</v>
      </c>
    </row>
    <row r="5" spans="1:136">
      <c r="A5" s="26">
        <v>36617</v>
      </c>
      <c r="B5" s="25">
        <f>IFERROR(VLOOKUP($A5,Palladium_spot_price!$A:$B,2,FALSE), "NA")</f>
        <v>586.70000000000005</v>
      </c>
      <c r="C5" s="25">
        <f>IFERROR(VLOOKUP($A5,Platinum_spot_price!$A:$B,2,FALSE), "NA")</f>
        <v>498.9</v>
      </c>
      <c r="D5" s="25">
        <f>IFERROR(VLOOKUP($A5,Rhodium_spot_price!$A:$B,2,FALSE), "NA")</f>
        <v>1742.5</v>
      </c>
      <c r="E5" s="25">
        <f>IFERROR(VLOOKUP(A5,'Coal Australia'!A:B,2,FALSE), "NA")</f>
        <v>25.1</v>
      </c>
      <c r="F5" s="25">
        <f>IFERROR(VLOOKUP(A5,'Russian Ruble'!A:B,2,FALSE), "NA")</f>
        <v>28.592400000000001</v>
      </c>
      <c r="G5" s="25">
        <f>IFERROR(VLOOKUP($A5,'GDP Germany'!A:B,2,FALSE),"NA")</f>
        <v>585522.1</v>
      </c>
      <c r="H5" s="25">
        <f>IFERROR(VLOOKUP($A5,'GDP EU28'!A:B,2,FALSE),"NA")</f>
        <v>1958026.9</v>
      </c>
      <c r="I5" s="25">
        <f>IFERROR(VLOOKUP($A5,'GDP US'!A:B,2,FALSE),"NA")</f>
        <v>12935.252</v>
      </c>
      <c r="J5" s="29">
        <f>IFERROR(VLOOKUP($A5,'GDP CNY'!A:C,2,FALSE),"NA")</f>
        <v>8.6999999999999993</v>
      </c>
      <c r="K5" s="25">
        <f>IFERROR(VLOOKUP($A5,WTI!$A:$B,2,FALSE),"NA")</f>
        <v>25.72</v>
      </c>
      <c r="L5" s="25">
        <f>IFERROR(VLOOKUP($A5,Brent!$A:$B,2,FALSE),"NA")</f>
        <v>22.76</v>
      </c>
      <c r="M5" s="25">
        <f>IFERROR(VLOOKUP($A5,'EURO EXC RATE'!$A:$B,2,FALSE),"NA")</f>
        <v>0.94489999999999996</v>
      </c>
      <c r="N5" s="25">
        <f>IFERROR(VLOOKUP($A5,'Baltic Dry Index'!$A:$B,2,FALSE),"NA")</f>
        <v>1628</v>
      </c>
      <c r="O5" s="25">
        <f>IFERROR(VLOOKUP($A5,EXR_CNY_USD!$A:$B,2,FALSE),"NA")</f>
        <v>8.2792999999999992</v>
      </c>
      <c r="P5" s="25">
        <f>IFERROR(VLOOKUP($A5,'NATURAL GAS'!A:B,2,FALSE),"NA")</f>
        <v>3.04</v>
      </c>
      <c r="Q5" s="25">
        <f>IFERROR(VLOOKUP($A5,VIX!$A:$B,2,FALSE), "NA")</f>
        <v>26.2</v>
      </c>
      <c r="R5" s="25">
        <f>IFERROR(VLOOKUP($A5,CLI_US!$A:$B,2,FALSE), "NA")</f>
        <v>100.962345904714</v>
      </c>
      <c r="S5" s="25">
        <f>IFERROR(VLOOKUP($A5,CLI_CHN!$A:$B,2,FALSE), "NA")</f>
        <v>99.711479999999995</v>
      </c>
      <c r="T5" s="25">
        <f>IFERROR(VLOOKUP($A5,CLI_EURO!$A:$B,2,FALSE), "NA")</f>
        <v>101.656089184473</v>
      </c>
      <c r="U5" s="25">
        <f>IFERROR(VLOOKUP($A5,CPILFESL!$A:$B,2,FALSE), "NA")</f>
        <v>170.9</v>
      </c>
      <c r="V5" s="31">
        <f>_xlfn.IFNA(VLOOKUP($A5,'PET.RWTC.M'!$A:$B,2,FALSE), "NA")</f>
        <v>25.72</v>
      </c>
      <c r="W5" s="31">
        <f>_xlfn.IFNA(VLOOKUP($A5,PALLFNFINDEXQ!$A:$B,2,FALSE), "NA")</f>
        <v>59.057389469999997</v>
      </c>
      <c r="X5" s="31">
        <f>_xlfn.IFNA(VLOOKUP($A5,DEXSFUS!$A:$B,2,FALSE), "NA")</f>
        <v>6.3525</v>
      </c>
      <c r="Y5" s="31">
        <f>_xlfn.IFNA(VLOOKUP($A5,PNICKUSDM!$A:$B,2,FALSE), "NA")</f>
        <v>9746.5</v>
      </c>
      <c r="Z5" s="31">
        <f>_xlfn.IFNA(VLOOKUP($A5,'WPU1011'!$A:$B,2,FALSE), "NA")</f>
        <v>94.9</v>
      </c>
      <c r="AA5" s="31">
        <f>_xlfn.IFNA(VLOOKUP($A5,'WPU1011'!$A:$B,2,FALSE), "NA")</f>
        <v>94.9</v>
      </c>
      <c r="AB5" s="31">
        <f>_xlfn.IFNA(VLOOKUP($A5,TSIFRGHTC!$A:$B,2,FALSE), "NA")</f>
        <v>-1.9</v>
      </c>
      <c r="AC5" s="31">
        <f>_xlfn.IFNA(VLOOKUP($A5,TSIFRGHTC!$A:$B,2,FALSE), "NA")</f>
        <v>-1.9</v>
      </c>
      <c r="AD5" s="31">
        <f>_xlfn.IFNA(VLOOKUP($A5,PPICMM!$A:$B,2,FALSE), "NA")</f>
        <v>115.6</v>
      </c>
      <c r="AE5" s="31">
        <f>_xlfn.IFNA(VLOOKUP($A5,IPB50001N!$A:$B,2,FALSE), "NA")</f>
        <v>91.998800000000003</v>
      </c>
      <c r="AF5" s="31">
        <f>_xlfn.IFNA(VLOOKUP($A5,A31ATI!$A:$B,2,FALSE), "NA")</f>
        <v>12516</v>
      </c>
      <c r="AG5" s="31">
        <f>_xlfn.IFNA(VLOOKUP($A5,A31ANO!$A:$B,2,FALSE), "NA")</f>
        <v>5911</v>
      </c>
      <c r="AH5" s="31">
        <f>_xlfn.IFNA(VLOOKUP($A5,IPG21223S!$A:$B,2,FALSE), "NA")</f>
        <v>117.96899999999999</v>
      </c>
      <c r="AI5" s="31">
        <f>_xlfn.IFNA(VLOOKUP($A5,PIORECRUSDM!$A:$B,2,FALSE), "NA")</f>
        <v>12.45</v>
      </c>
      <c r="AJ5" s="31" t="str">
        <f>_xlfn.IFNA(VLOOKUP($A5,GVZCLS!$A:$B,2,FALSE), "NA")</f>
        <v>NA</v>
      </c>
      <c r="AK5" s="31" t="str">
        <f>_xlfn.IFNA(VLOOKUP($A5,VXSLVCLS!$A:$B,2,FALSE), "NA")</f>
        <v>NA</v>
      </c>
      <c r="AL5" s="31">
        <f>_xlfn.IFNA(VLOOKUP($A5,PNRGINDEXM!$A:$B,2,FALSE), "NA")</f>
        <v>61.406300000000002</v>
      </c>
      <c r="AM5" s="31">
        <f>_xlfn.IFNA(VLOOKUP($A5,Nikkei225!$A:$B,2,FALSE), "NA")</f>
        <v>20081.669999999998</v>
      </c>
      <c r="AN5" s="31">
        <f>_xlfn.IFNA(VLOOKUP($A5,EXJPUS!$A:$B,2,FALSE), "NA")</f>
        <v>105.627</v>
      </c>
      <c r="AO5" s="31" t="str">
        <f>_xlfn.IFNA(VLOOKUP($A5,PCU33613361!$A:$B,2,FALSE), "NA")</f>
        <v>NA</v>
      </c>
      <c r="AP5" s="31">
        <f>_xlfn.IFNA(VLOOKUP($A5,TOTALSA!$A:$B,2,FALSE), "NA")</f>
        <v>17.939</v>
      </c>
      <c r="AQ5" s="31">
        <f>_xlfn.IFNA(VLOOKUP($A5,ZAFCPIALLMINMEI!$A:$B,2,FALSE), "NA")</f>
        <v>45.484760000000001</v>
      </c>
      <c r="AR5" s="31">
        <f>_xlfn.IFNA(VLOOKUP($A5,LCULMN01ZAQ661S!$A:$B,2,FALSE), "NA")</f>
        <v>42.482652270000003</v>
      </c>
      <c r="AS5" s="31">
        <f>_xlfn.IFNA(VLOOKUP($A5,NGDPRSAXDCZAQ!$A:$B,2,FALSE), "NA")</f>
        <v>703291.1</v>
      </c>
      <c r="AT5" s="31">
        <f>_xlfn.IFNA(VLOOKUP($A5,'M.W00.PCOBA.USD'!$A:$B,2,FALSE), "NA")</f>
        <v>16218.75</v>
      </c>
      <c r="AU5" s="31">
        <f>_xlfn.IFNA(VLOOKUP($A5,BSCICP03O9M665S!$A:$B,2,FALSE), "NA")</f>
        <v>101.64945943550001</v>
      </c>
      <c r="AV5" s="31">
        <f>_xlfn.IFNA(VLOOKUP($A5,LOLITOAAOECDE!$A:$B,2,FALSE), "NA")</f>
        <v>101.1021575204</v>
      </c>
      <c r="AW5" s="31" t="str">
        <f>_xlfn.IFNA(VLOOKUP($A5,'IP7110'!$A:$B,2,FALSE), "NA")</f>
        <v>NA</v>
      </c>
      <c r="AX5" s="31" t="str">
        <f>_xlfn.IFNA(VLOOKUP($A5,'WPS061'!$A:$B,2,FALSE), "NA")</f>
        <v>NA</v>
      </c>
      <c r="AY5" s="31">
        <f>_xlfn.IFNA(VLOOKUP($A5,'GS10'!$A:$B,2,FALSE), "NA")</f>
        <v>5.99</v>
      </c>
      <c r="AZ5" s="31">
        <f>_xlfn.IFNA(VLOOKUP($A5,'GS5'!$A:$B,2,FALSE), "NA")</f>
        <v>6.26</v>
      </c>
      <c r="BA5" s="31">
        <f>_xlfn.IFNA(VLOOKUP($A5,'GS30'!$A:$B,2,FALSE), "NA")</f>
        <v>5.85</v>
      </c>
      <c r="BB5" s="31">
        <f>_xlfn.IFNA(VLOOKUP($A5,DAX!$A:$B,2,FALSE), "NA")</f>
        <v>7414.68</v>
      </c>
      <c r="BC5" s="31">
        <f>_xlfn.IFNA(VLOOKUP($A5,SMI!$A:$B,2,FALSE), "NA")</f>
        <v>7406.2</v>
      </c>
      <c r="BD5" s="31">
        <f>_xlfn.IFNA(VLOOKUP($A5,NASDAQCOM!$A:$B,2,FALSE), "NA")</f>
        <v>3860.66</v>
      </c>
      <c r="BE5" s="31" t="str">
        <f>_xlfn.IFNA(VLOOKUP($A5,FTSE100!$A:$B,2,FALSE), "NA")</f>
        <v>NA</v>
      </c>
      <c r="BF5" s="31">
        <f>_xlfn.IFNA(VLOOKUP($A5,'M.W00.PGOLD.USD'!$A:$B,2,FALSE), "NA")</f>
        <v>283.5</v>
      </c>
      <c r="BG5" s="31">
        <f>_xlfn.IFNA(VLOOKUP($A5,'M.W00.PSILVER.USD'!$A:$B,2,FALSE), "NA")</f>
        <v>5.1349999999999998</v>
      </c>
      <c r="BH5" s="31" t="str">
        <f>_xlfn.IFNA(VLOOKUP($A5,WPU10170502!$A:$B,2,FALSE), "NA")</f>
        <v>NA</v>
      </c>
      <c r="BI5" s="31">
        <f>_xlfn.IFNA(VLOOKUP($A5,'M.W00.PSILVER.USD'!$A:$B,2,FALSE), "NA")</f>
        <v>5.1349999999999998</v>
      </c>
      <c r="BJ5" s="31">
        <f>_xlfn.IFNA(VLOOKUP($A5,'M.W00.PSILVER.USD'!$A:$B,2,FALSE), "NA")</f>
        <v>5.1349999999999998</v>
      </c>
      <c r="BK5" s="31">
        <f>_xlfn.IFNA(VLOOKUP($A5,FEDfunds!$A:$B,2,FALSE), "NA")</f>
        <v>6.02</v>
      </c>
      <c r="BL5" s="31">
        <f>_xlfn.IFNA(VLOOKUP($A5,Vehicles_miles_traveled!$A:$B,2,FALSE), "NA")</f>
        <v>229039</v>
      </c>
      <c r="BM5" s="31">
        <f>_xlfn.IFNA(VLOOKUP($A5,New_car_dealer!$A:$B,2,FALSE), "NA")</f>
        <v>51683</v>
      </c>
      <c r="BN5" s="31" t="str">
        <f>_xlfn.IFNA(VLOOKUP($A5,Platinum_total_demand!$A:$Z,4,FALSE), "NA")</f>
        <v>NA</v>
      </c>
      <c r="BO5" s="31" t="str">
        <f>_xlfn.IFNA(VLOOKUP($A5,Palladium_total_demand!$A:$Z,4,FALSE), "NA")</f>
        <v>NA</v>
      </c>
      <c r="BP5" s="31" t="str">
        <f>_xlfn.IFNA(VLOOKUP($A5,Rhodium_total_demand!$A:$Z,4,FALSE), "NA")</f>
        <v>NA</v>
      </c>
      <c r="BQ5" s="31" t="str">
        <f>_xlfn.IFNA(VLOOKUP($A5,Platinum_total_supply!$A:$Z,4,FALSE), "NA")</f>
        <v>NA</v>
      </c>
      <c r="BR5" s="31" t="str">
        <f>_xlfn.IFNA(VLOOKUP($A5,Palladium_total_supply!$A:$Z,4,FALSE), "NA")</f>
        <v>NA</v>
      </c>
      <c r="BS5" s="31" t="str">
        <f>_xlfn.IFNA(VLOOKUP($A5,Rhodium_total_supply!$A:$Z,4,FALSE), "NA")</f>
        <v>NA</v>
      </c>
      <c r="BT5" s="31" t="str">
        <f>_xlfn.IFNA(VLOOKUP($A5,Equities!$A:$Z,2,FALSE), "NA")</f>
        <v>NA</v>
      </c>
      <c r="BU5" s="31" t="str">
        <f>_xlfn.IFNA(VLOOKUP($A5,Equities!$A:$Z,3,FALSE), "NA")</f>
        <v>NA</v>
      </c>
      <c r="BV5" s="31" t="str">
        <f>_xlfn.IFNA(VLOOKUP($A5,Equities!$A:$Z,4,FALSE), "NA")</f>
        <v>NA</v>
      </c>
      <c r="BW5" s="31" t="str">
        <f>_xlfn.IFNA(VLOOKUP($A5,Equities!$A:$Z,5,FALSE), "NA")</f>
        <v>NA</v>
      </c>
      <c r="BX5" s="31" t="str">
        <f>_xlfn.IFNA(VLOOKUP($A5,Equities!$A:$Z,6,FALSE), "NA")</f>
        <v>NA</v>
      </c>
      <c r="BY5" s="31" t="str">
        <f>_xlfn.IFNA(VLOOKUP($A5,Income_equities!$A:$Z,2,FALSE), "NA")</f>
        <v>NA</v>
      </c>
      <c r="BZ5" s="31" t="str">
        <f>_xlfn.IFNA(VLOOKUP($A5,Income_equities!$A:$Z,3,FALSE), "NA")</f>
        <v>NA</v>
      </c>
      <c r="CA5" s="31" t="str">
        <f>_xlfn.IFNA(VLOOKUP($A5,Income_equities!$A:$Z,4,FALSE), "NA")</f>
        <v>NA</v>
      </c>
      <c r="CB5" s="31" t="str">
        <f>_xlfn.IFNA(VLOOKUP($A5,Income_equities!$A:$Z,5,FALSE), "NA")</f>
        <v>NA</v>
      </c>
      <c r="CC5" s="31" t="str">
        <f>_xlfn.IFNA(VLOOKUP($A5,PGM_equities!$A:$Z,2,FALSE), "NA")</f>
        <v>NA</v>
      </c>
      <c r="CD5" s="31" t="str">
        <f>_xlfn.IFNA(VLOOKUP($A5,PGM_equities!$A:$Z,3,FALSE), "NA")</f>
        <v>NA</v>
      </c>
      <c r="CE5" s="31" t="str">
        <f>_xlfn.IFNA(VLOOKUP($A5,PGM_equities!$A:$Z,4,FALSE), "NA")</f>
        <v>NA</v>
      </c>
      <c r="CF5" s="31" t="str">
        <f>_xlfn.IFNA(VLOOKUP($A5,PGM_equities!$A:$Z,5,FALSE), "NA")</f>
        <v>NA</v>
      </c>
      <c r="CG5" s="31" t="str">
        <f>_xlfn.IFNA(VLOOKUP($A5,Platinum_market_balance!$A:$Z,2,FALSE), "NA")</f>
        <v>NA</v>
      </c>
      <c r="CH5" s="31" t="str">
        <f>_xlfn.IFNA(VLOOKUP($A5,Platinum_market_balance!$A:$Z,3,FALSE), "NA")</f>
        <v>NA</v>
      </c>
      <c r="CI5" s="31" t="str">
        <f>_xlfn.IFNA(VLOOKUP($A5,Platinum_market_balance!$A:$Z,4,FALSE), "NA")</f>
        <v>NA</v>
      </c>
      <c r="CJ5" s="31" t="str">
        <f>_xlfn.IFNA(VLOOKUP($A5,Platinum_market_balance!$A:$Z,5,FALSE), "NA")</f>
        <v>NA</v>
      </c>
      <c r="CK5" s="31" t="str">
        <f>_xlfn.IFNA(VLOOKUP($A5,Palladium_market_balance!$A:$Z,2,FALSE), "NA")</f>
        <v>NA</v>
      </c>
      <c r="CL5" s="31" t="str">
        <f>_xlfn.IFNA(VLOOKUP($A5,Palladium_market_balance!$A:$Z,3,FALSE), "NA")</f>
        <v>NA</v>
      </c>
      <c r="CM5" s="31" t="str">
        <f>_xlfn.IFNA(VLOOKUP($A5,Palladium_market_balance!$A:$Z,4,FALSE), "NA")</f>
        <v>NA</v>
      </c>
      <c r="CN5" s="31" t="str">
        <f>_xlfn.IFNA(VLOOKUP($A5,Palladium_market_balance!$A:$Z,5,FALSE), "NA")</f>
        <v>NA</v>
      </c>
      <c r="CO5" s="31" t="str">
        <f>_xlfn.IFNA(VLOOKUP($A5,Rhodium_market_balance!$A:$Z,2,FALSE), "NA")</f>
        <v>NA</v>
      </c>
      <c r="CP5" s="31" t="str">
        <f>_xlfn.IFNA(VLOOKUP($A5,Rhodium_market_balance!$A:$Z,3,FALSE), "NA")</f>
        <v>NA</v>
      </c>
      <c r="CQ5" s="31" t="str">
        <f>_xlfn.IFNA(VLOOKUP($A5,Rhodium_market_balance!$A:$Z,4,FALSE), "NA")</f>
        <v>NA</v>
      </c>
      <c r="CR5" s="31" t="str">
        <f>_xlfn.IFNA(VLOOKUP($A5,Rhodium_market_balance!$A:$Z,5,FALSE), "NA")</f>
        <v>NA</v>
      </c>
      <c r="CS5" s="31" t="str">
        <f>_xlfn.IFNA(VLOOKUP($A5,CFTCs!$A:$Z,2,FALSE), "NA")</f>
        <v>NA</v>
      </c>
      <c r="CT5" s="31" t="str">
        <f>_xlfn.IFNA(VLOOKUP($A5,CFTCs!$A:$Z,3,FALSE), "NA")</f>
        <v>NA</v>
      </c>
      <c r="CU5" s="31" t="str">
        <f>_xlfn.IFNA(VLOOKUP($A5,CFTCs!$A:$Z,4,FALSE), "NA")</f>
        <v>NA</v>
      </c>
      <c r="CV5" s="31" t="str">
        <f>_xlfn.IFNA(VLOOKUP($A5,CFTCs!$A:$Z,5,FALSE), "NA")</f>
        <v>NA</v>
      </c>
      <c r="CW5" s="31" t="str">
        <f>_xlfn.IFNA(VLOOKUP($A5,Open_interest!$A:$Z,2,FALSE), "NA")</f>
        <v>NA</v>
      </c>
      <c r="CX5" s="31" t="str">
        <f>_xlfn.IFNA(VLOOKUP($A5,Open_interest!$A:$Z,3,FALSE), "NA")</f>
        <v>NA</v>
      </c>
      <c r="CY5" s="31" t="str">
        <f>IF(_xlfn.IFNA(VLOOKUP($A5,ETF_holdings!$A:$Z,2,FALSE), "NA")=0,"NA",_xlfn.IFNA(VLOOKUP($A5,ETF_holdings!$A:$Z,2,FALSE), "NA"))</f>
        <v>NA</v>
      </c>
      <c r="CZ5" s="31" t="str">
        <f>IF(_xlfn.IFNA(VLOOKUP($A5,ETF_holdings!$A:$Z,3,FALSE), "NA")=0,"NA",_xlfn.IFNA(VLOOKUP($A5,ETF_holdings!$A:$Z,3,FALSE), "NA"))</f>
        <v>NA</v>
      </c>
      <c r="DA5" s="31" t="str">
        <f>_xlfn.IFNA(VLOOKUP($A5,ETF_holdings!$A:$Z,4,FALSE), "NA")</f>
        <v>NA</v>
      </c>
      <c r="DB5" s="31" t="str">
        <f>IF(_xlfn.IFNA(VLOOKUP($A5,ETF_holdings!$A:$Z,4,FALSE), "NA")=0,"NA",_xlfn.IFNA(VLOOKUP($A5,ETF_holdings!$A:$Z,4,FALSE), "NA"))</f>
        <v>NA</v>
      </c>
      <c r="DC5" s="31" t="str">
        <f>IF(_xlfn.IFNA(VLOOKUP($A5,ETF_holdings!$A:$Z,6,FALSE), "NA")=0,"NA",_xlfn.IFNA(VLOOKUP($A5,ETF_holdings!$A:$Z,6,FALSE), "NA"))</f>
        <v>NA</v>
      </c>
      <c r="DD5" s="31" t="str">
        <f>IF(_xlfn.IFNA(VLOOKUP($A5,ETF_holdings!$A:$Z,7,FALSE), "NA")=0,"NA",_xlfn.IFNA(VLOOKUP($A5,ETF_holdings!$A:$Z,7,FALSE), "NA"))</f>
        <v>NA</v>
      </c>
      <c r="DE5" s="31" t="str">
        <f>IF(_xlfn.IFNA(VLOOKUP($A5,ETF_holdings!$A:$Z,8,FALSE), "NA")=0,"NA",_xlfn.IFNA(VLOOKUP($A5,ETF_holdings!$A:$Z,8,FALSE), "NA"))</f>
        <v>NA</v>
      </c>
      <c r="DF5" s="31" t="str">
        <f>IF(_xlfn.IFNA(VLOOKUP($A5,ETF_holdings!$A:$Z,10,FALSE), "NA")=0,"NA",_xlfn.IFNA(VLOOKUP($A5,ETF_holdings!$A:$Z,10,FALSE), "NA"))</f>
        <v>NA</v>
      </c>
      <c r="DG5" s="31" t="str">
        <f>IF(_xlfn.IFNA(VLOOKUP($A5,ETF_holdings!$A:$Z,10,FALSE), "NA")=0,"NA",_xlfn.IFNA(VLOOKUP($A5,ETF_holdings!$A:$Z,10,FALSE), "NA"))</f>
        <v>NA</v>
      </c>
      <c r="DH5" s="31" t="str">
        <f>IF(_xlfn.IFNA(VLOOKUP($A5,ETF_holdings!$A:$Z,11,FALSE), "NA")=0,"NA",_xlfn.IFNA(VLOOKUP($A5,ETF_holdings!$A:$Z,11,FALSE), "NA"))</f>
        <v>NA</v>
      </c>
      <c r="DI5" s="31" t="str">
        <f>IF(_xlfn.IFNA(VLOOKUP($A5,ETF_holdings!$A:$Z,12,FALSE), "NA")=0,"NA",_xlfn.IFNA(VLOOKUP($A5,ETF_holdings!$A:$Z,12,FALSE), "NA"))</f>
        <v>NA</v>
      </c>
      <c r="DJ5" s="31" t="str">
        <f>IF(_xlfn.IFNA(VLOOKUP($A5,ETF_holdings!$A:$Z,13,FALSE), "NA")=0,"NA",_xlfn.IFNA(VLOOKUP($A5,ETF_holdings!$A:$Z,13,FALSE), "NA"))</f>
        <v>NA</v>
      </c>
      <c r="DK5" s="31">
        <f>IF(_xlfn.IFNA(VLOOKUP($A5,Platinum_RSI!$A:$P,2,FALSE), "NA")=0,"NA",_xlfn.IFNA(VLOOKUP($A5,Platinum_RSI!$A:$P,2,FALSE), "NA"))</f>
        <v>98.45</v>
      </c>
      <c r="DL5" s="31">
        <f>IF(_xlfn.IFNA(VLOOKUP($A5,Platinum_RSI!$A:$P,3,FALSE), "NA")=0,"NA",_xlfn.IFNA(VLOOKUP($A5,Platinum_RSI!$A:$P,3,FALSE), "NA"))</f>
        <v>81.11</v>
      </c>
      <c r="DM5" s="31">
        <f>IF(_xlfn.IFNA(VLOOKUP($A5,Platinum_RSI!$A:$P,4,FALSE), "NA")=0,"NA",_xlfn.IFNA(VLOOKUP($A5,Platinum_RSI!$A:$P,4,FALSE), "NA"))</f>
        <v>72.33</v>
      </c>
      <c r="DN5" s="31">
        <f>IF(_xlfn.IFNA(VLOOKUP($A5,Platinum_RSI!$A:$P,5,FALSE), "NA")=0,"NA",_xlfn.IFNA(VLOOKUP($A5,Platinum_RSI!$A:$P,5,FALSE), "NA"))</f>
        <v>61.75</v>
      </c>
      <c r="DO5" s="31">
        <f>IF(_xlfn.IFNA(VLOOKUP($A5,Palladium_RSI!$A:$Q,2,FALSE), "NA")=0,"NA",_xlfn.IFNA(VLOOKUP($A5,Palladium_RSI!$A:$Q,2,FALSE), "NA"))</f>
        <v>66.010000000000005</v>
      </c>
      <c r="DP5" s="31">
        <f>IF(_xlfn.IFNA(VLOOKUP($A5,Palladium_RSI!$A:$Q, 3,FALSE), "NA")=0,"NA",_xlfn.IFNA(VLOOKUP($A5,Palladium_RSI!$A:$Q,3,FALSE), "NA"))</f>
        <v>71.91</v>
      </c>
      <c r="DQ5" s="31">
        <f>IF(_xlfn.IFNA(VLOOKUP($A5,Palladium_RSI!$A:$Q,4,FALSE), "NA")=0,"NA",_xlfn.IFNA(VLOOKUP($A5,Palladium_RSI!$A:$Q,4,FALSE), "NA"))</f>
        <v>72.27</v>
      </c>
      <c r="DR5" s="31">
        <f>IF(_xlfn.IFNA(VLOOKUP($A5,Palladium_RSI!$A:$Q,5,FALSE), "NA")=0,"NA",_xlfn.IFNA(VLOOKUP($A5,Palladium_RSI!$A:$Q,5,FALSE), "NA"))</f>
        <v>71.7</v>
      </c>
      <c r="DS5" s="31">
        <f>IF(_xlfn.IFNA(VLOOKUP($A5,Car_production!$A:$L,2,FALSE), "NA")=0,"NA",_xlfn.IFNA(VLOOKUP($A5,Car_production!$A:$L,2,FALSE), "NA"))</f>
        <v>475.4</v>
      </c>
      <c r="DT5" s="31">
        <f>IF(_xlfn.IFNA(VLOOKUP($A5,Car_production!$A:$L,3,FALSE), "NA")=0,"NA",_xlfn.IFNA(VLOOKUP($A5,Car_production!$A:$L,3,FALSE), "NA"))</f>
        <v>374.03619197482294</v>
      </c>
      <c r="DU5" s="31" t="str">
        <f>IF(_xlfn.IFNA(VLOOKUP($A5,Car_production!$A:$L,4,FALSE), "NA")=0,"NA",_xlfn.IFNA(VLOOKUP($A5,Car_production!$A:$L,13,FALSE), "NA"))</f>
        <v>NA</v>
      </c>
      <c r="DV5" s="31" t="str">
        <f>IF(_xlfn.IFNA(VLOOKUP($A5,Car_production!$A:$L,5,FALSE), "NA")=0,"NA",_xlfn.IFNA(VLOOKUP($A5,Car_production!$A:$L,5,FALSE), "NA"))</f>
        <v>NA</v>
      </c>
      <c r="DW5" s="31">
        <f>IF(_xlfn.IFNA(VLOOKUP($A5,Car_production!$A:$L,6,FALSE), "NA")=0,"NA",_xlfn.IFNA(VLOOKUP($A5,Car_production!$A:$L,6,FALSE), "NA"))</f>
        <v>80.400000000000006</v>
      </c>
      <c r="DX5" s="31">
        <f>IF(_xlfn.IFNA(VLOOKUP($A5,Car_production!$A:$L,7,FALSE), "NA")=0,"NA",_xlfn.IFNA(VLOOKUP($A5,Car_production!$A:$L,7,FALSE), "NA"))</f>
        <v>78.592375366568916</v>
      </c>
      <c r="DY5" s="31">
        <f>IF(_xlfn.IFNA(VLOOKUP($A5,Car_production!$A:$L,8,FALSE), "NA")=0,"NA",_xlfn.IFNA(VLOOKUP($A5,Car_production!$A:$L,8,FALSE), "NA"))</f>
        <v>97.1</v>
      </c>
      <c r="DZ5" s="31">
        <f>IF(_xlfn.IFNA(VLOOKUP($A5,Car_production!$A:$L,9,FALSE), "NA")=0,"NA",_xlfn.IFNA(VLOOKUP($A5,Car_production!$A:$L,9,FALSE), "NA"))</f>
        <v>122.6010101010101</v>
      </c>
      <c r="EA5" s="31" t="str">
        <f>IF(_xlfn.IFNA(VLOOKUP($A5,Car_production!$A:$L,10,FALSE), "NA")=0,"NA",_xlfn.IFNA(VLOOKUP($A5,Car_production!$A:$L,10,FALSE), "NA"))</f>
        <v>NA</v>
      </c>
      <c r="EB5" s="31">
        <f>IF(_xlfn.IFNA(VLOOKUP($A5,Car_production_index!$A:$L,2,FALSE), "NA")=0,"NA",_xlfn.IFNA(VLOOKUP($A5,Car_production_index!$A:$L,2,FALSE), "NA"))</f>
        <v>0.12988212567506568</v>
      </c>
      <c r="EC5" s="31">
        <f>IF(_xlfn.IFNA(VLOOKUP($A5,Car_production_index!$A:$L,3,FALSE), "NA")=0,"NA",_xlfn.IFNA(VLOOKUP($A5,Car_production_index!$A:$L,3,FALSE), "NA"))</f>
        <v>0.29041781767755698</v>
      </c>
      <c r="ED5" s="31">
        <f>IF(_xlfn.IFNA(VLOOKUP($A5,Car_production_index!$A:$L,4,FALSE), "NA")=0,"NA",_xlfn.IFNA(VLOOKUP($A5,Car_production_index!$A:$L,4,FALSE), "NA"))</f>
        <v>0.11132484761598554</v>
      </c>
      <c r="EE5" s="31">
        <f>IF(_xlfn.IFNA(VLOOKUP($A5,Car_production_index!$A:$L,5,FALSE), "NA")=0,"NA",_xlfn.IFNA(VLOOKUP($A5,Car_production_index!$A:$L,5,FALSE), "NA"))</f>
        <v>0.19039036868302067</v>
      </c>
      <c r="EF5" s="31">
        <f>IF(_xlfn.IFNA(VLOOKUP($A5,Car_production_index!$A:$L,6,FALSE), "NA")=0,"NA",_xlfn.IFNA(VLOOKUP($A5,Car_production_index!$A:$L,6,FALSE), "NA"))</f>
        <v>0.72201515965162888</v>
      </c>
    </row>
    <row r="6" spans="1:136">
      <c r="A6" s="26">
        <v>36647</v>
      </c>
      <c r="B6" s="25">
        <f>IFERROR(VLOOKUP($A6,Palladium_spot_price!$A:$B,2,FALSE), "NA")</f>
        <v>585.36363636363603</v>
      </c>
      <c r="C6" s="25">
        <f>IFERROR(VLOOKUP($A6,Platinum_spot_price!$A:$B,2,FALSE), "NA")</f>
        <v>532.27272727272702</v>
      </c>
      <c r="D6" s="25">
        <f>IFERROR(VLOOKUP($A6,Rhodium_spot_price!$A:$B,2,FALSE), "NA")</f>
        <v>1842.04545454545</v>
      </c>
      <c r="E6" s="25">
        <f>IFERROR(VLOOKUP(A6,'Coal Australia'!A:B,2,FALSE), "NA")</f>
        <v>25.6</v>
      </c>
      <c r="F6" s="25">
        <f>IFERROR(VLOOKUP(A6,'Russian Ruble'!A:B,2,FALSE), "NA")</f>
        <v>28.3108</v>
      </c>
      <c r="G6" s="25" t="str">
        <f>IFERROR(VLOOKUP($A6,'GDP Germany'!A:B,2,FALSE),"NA")</f>
        <v>NA</v>
      </c>
      <c r="H6" s="25" t="str">
        <f>IFERROR(VLOOKUP($A6,'GDP EU28'!A:B,2,FALSE),"NA")</f>
        <v>NA</v>
      </c>
      <c r="I6" s="25" t="str">
        <f>IFERROR(VLOOKUP($A6,'GDP US'!A:B,2,FALSE),"NA")</f>
        <v>NA</v>
      </c>
      <c r="J6" s="29" t="str">
        <f>IFERROR(VLOOKUP($A6,'GDP CNY'!A:C,2,FALSE),"NA")</f>
        <v>NA</v>
      </c>
      <c r="K6" s="25">
        <f>IFERROR(VLOOKUP($A6,WTI!$A:$B,2,FALSE),"NA")</f>
        <v>28.79</v>
      </c>
      <c r="L6" s="25">
        <f>IFERROR(VLOOKUP($A6,Brent!$A:$B,2,FALSE),"NA")</f>
        <v>27.74</v>
      </c>
      <c r="M6" s="25">
        <f>IFERROR(VLOOKUP($A6,'EURO EXC RATE'!$A:$B,2,FALSE),"NA")</f>
        <v>0.90590000000000004</v>
      </c>
      <c r="N6" s="25">
        <f>IFERROR(VLOOKUP($A6,'Baltic Dry Index'!$A:$B,2,FALSE),"NA")</f>
        <v>1566</v>
      </c>
      <c r="O6" s="25">
        <f>IFERROR(VLOOKUP($A6,EXR_CNY_USD!$A:$B,2,FALSE),"NA")</f>
        <v>8.2781000000000002</v>
      </c>
      <c r="P6" s="25">
        <f>IFERROR(VLOOKUP($A6,'NATURAL GAS'!A:B,2,FALSE),"NA")</f>
        <v>3.59</v>
      </c>
      <c r="Q6" s="25">
        <f>IFERROR(VLOOKUP($A6,VIX!$A:$B,2,FALSE), "NA")</f>
        <v>23.65</v>
      </c>
      <c r="R6" s="25">
        <f>IFERROR(VLOOKUP($A6,CLI_US!$A:$B,2,FALSE), "NA")</f>
        <v>100.832535872839</v>
      </c>
      <c r="S6" s="25">
        <f>IFERROR(VLOOKUP($A6,CLI_CHN!$A:$B,2,FALSE), "NA")</f>
        <v>99.576599999999999</v>
      </c>
      <c r="T6" s="25">
        <f>IFERROR(VLOOKUP($A6,CLI_EURO!$A:$B,2,FALSE), "NA")</f>
        <v>101.69993375613799</v>
      </c>
      <c r="U6" s="25">
        <f>IFERROR(VLOOKUP($A6,CPILFESL!$A:$B,2,FALSE), "NA")</f>
        <v>171.2</v>
      </c>
      <c r="V6" s="31">
        <f>_xlfn.IFNA(VLOOKUP($A6,'PET.RWTC.M'!$A:$B,2,FALSE), "NA")</f>
        <v>28.79</v>
      </c>
      <c r="W6" s="31">
        <f>_xlfn.IFNA(VLOOKUP($A6,PALLFNFINDEXQ!$A:$B,2,FALSE), "NA")</f>
        <v>59.057389469999997</v>
      </c>
      <c r="X6" s="31">
        <f>_xlfn.IFNA(VLOOKUP($A6,DEXSFUS!$A:$B,2,FALSE), "NA")</f>
        <v>6.7850000000000001</v>
      </c>
      <c r="Y6" s="31">
        <f>_xlfn.IFNA(VLOOKUP($A6,PNICKUSDM!$A:$B,2,FALSE), "NA")</f>
        <v>10122.913039999999</v>
      </c>
      <c r="Z6" s="31">
        <f>_xlfn.IFNA(VLOOKUP($A6,'WPU1011'!$A:$B,2,FALSE), "NA")</f>
        <v>94.9</v>
      </c>
      <c r="AA6" s="31">
        <f>_xlfn.IFNA(VLOOKUP($A6,PCU3399103399101!$A:$B,2,FALSE), "NA")</f>
        <v>124.3</v>
      </c>
      <c r="AB6" s="31">
        <f>_xlfn.IFNA(VLOOKUP($A6,TSIFRGHTC!$A:$B,2,FALSE), "NA")</f>
        <v>0.9</v>
      </c>
      <c r="AC6" s="31">
        <f>_xlfn.IFNA(VLOOKUP($A6,TSIFRGHTC!$A:$B,2,FALSE), "NA")</f>
        <v>0.9</v>
      </c>
      <c r="AD6" s="31">
        <f>_xlfn.IFNA(VLOOKUP($A6,PPICMM!$A:$B,2,FALSE), "NA")</f>
        <v>115.3</v>
      </c>
      <c r="AE6" s="31">
        <f>_xlfn.IFNA(VLOOKUP($A6,IPB50001N!$A:$B,2,FALSE), "NA")</f>
        <v>92.338099999999997</v>
      </c>
      <c r="AF6" s="31">
        <f>_xlfn.IFNA(VLOOKUP($A6,A31ATI!$A:$B,2,FALSE), "NA")</f>
        <v>12700</v>
      </c>
      <c r="AG6" s="31">
        <f>_xlfn.IFNA(VLOOKUP($A6,A31ANO!$A:$B,2,FALSE), "NA")</f>
        <v>5407</v>
      </c>
      <c r="AH6" s="31">
        <f>_xlfn.IFNA(VLOOKUP($A6,IPG21223S!$A:$B,2,FALSE), "NA")</f>
        <v>118.06699999999999</v>
      </c>
      <c r="AI6" s="31">
        <f>_xlfn.IFNA(VLOOKUP($A6,PIORECRUSDM!$A:$B,2,FALSE), "NA")</f>
        <v>12.45</v>
      </c>
      <c r="AJ6" s="31" t="str">
        <f>_xlfn.IFNA(VLOOKUP($A6,GVZCLS!$A:$B,2,FALSE), "NA")</f>
        <v>NA</v>
      </c>
      <c r="AK6" s="31" t="str">
        <f>_xlfn.IFNA(VLOOKUP($A6,VXSLVCLS!$A:$B,2,FALSE), "NA")</f>
        <v>NA</v>
      </c>
      <c r="AL6" s="31">
        <f>_xlfn.IFNA(VLOOKUP($A6,PNRGINDEXM!$A:$B,2,FALSE), "NA")</f>
        <v>68.95993</v>
      </c>
      <c r="AM6" s="31">
        <f>_xlfn.IFNA(VLOOKUP($A6,Nikkei225!$A:$B,2,FALSE), "NA")</f>
        <v>18403.080000000002</v>
      </c>
      <c r="AN6" s="31">
        <f>_xlfn.IFNA(VLOOKUP($A6,EXJPUS!$A:$B,2,FALSE), "NA")</f>
        <v>108.3205</v>
      </c>
      <c r="AO6" s="31" t="str">
        <f>_xlfn.IFNA(VLOOKUP($A6,PCU33613361!$A:$B,2,FALSE), "NA")</f>
        <v>NA</v>
      </c>
      <c r="AP6" s="31">
        <f>_xlfn.IFNA(VLOOKUP($A6,TOTALSA!$A:$B,2,FALSE), "NA")</f>
        <v>17.943000000000001</v>
      </c>
      <c r="AQ6" s="31">
        <f>_xlfn.IFNA(VLOOKUP($A6,ZAFCPIALLMINMEI!$A:$B,2,FALSE), "NA")</f>
        <v>45.66872</v>
      </c>
      <c r="AR6" s="31">
        <f>_xlfn.IFNA(VLOOKUP($A6,LCULMN01ZAQ661S!$A:$B,2,FALSE), "NA")</f>
        <v>42.482652270000003</v>
      </c>
      <c r="AS6" s="31">
        <f>_xlfn.IFNA(VLOOKUP($A6,NGDPRSAXDCZAQ!$A:$B,2,FALSE), "NA")</f>
        <v>703291.1</v>
      </c>
      <c r="AT6" s="31">
        <f>_xlfn.IFNA(VLOOKUP($A6,'M.W00.PCOBA.USD'!$A:$B,2,FALSE), "NA")</f>
        <v>16543.48</v>
      </c>
      <c r="AU6" s="31">
        <f>_xlfn.IFNA(VLOOKUP($A6,BSCICP03O9M665S!$A:$B,2,FALSE), "NA")</f>
        <v>101.726759942</v>
      </c>
      <c r="AV6" s="31">
        <f>_xlfn.IFNA(VLOOKUP($A6,LOLITOAAOECDE!$A:$B,2,FALSE), "NA")</f>
        <v>100.9527229232</v>
      </c>
      <c r="AW6" s="31" t="str">
        <f>_xlfn.IFNA(VLOOKUP($A6,'IP7110'!$A:$B,2,FALSE), "NA")</f>
        <v>NA</v>
      </c>
      <c r="AX6" s="31" t="str">
        <f>_xlfn.IFNA(VLOOKUP($A6,'WPS061'!$A:$B,2,FALSE), "NA")</f>
        <v>NA</v>
      </c>
      <c r="AY6" s="31">
        <f>_xlfn.IFNA(VLOOKUP($A6,'GS10'!$A:$B,2,FALSE), "NA")</f>
        <v>6.44</v>
      </c>
      <c r="AZ6" s="31">
        <f>_xlfn.IFNA(VLOOKUP($A6,'GS5'!$A:$B,2,FALSE), "NA")</f>
        <v>6.69</v>
      </c>
      <c r="BA6" s="31">
        <f>_xlfn.IFNA(VLOOKUP($A6,'GS30'!$A:$B,2,FALSE), "NA")</f>
        <v>6.15</v>
      </c>
      <c r="BB6" s="31">
        <f>_xlfn.IFNA(VLOOKUP($A6,DAX!$A:$B,2,FALSE), "NA")</f>
        <v>7109.67</v>
      </c>
      <c r="BC6" s="31">
        <f>_xlfn.IFNA(VLOOKUP($A6,SMI!$A:$B,2,FALSE), "NA")</f>
        <v>7754</v>
      </c>
      <c r="BD6" s="31">
        <f>_xlfn.IFNA(VLOOKUP($A6,NASDAQCOM!$A:$B,2,FALSE), "NA")</f>
        <v>3400.91</v>
      </c>
      <c r="BE6" s="31" t="str">
        <f>_xlfn.IFNA(VLOOKUP($A6,FTSE100!$A:$B,2,FALSE), "NA")</f>
        <v>NA</v>
      </c>
      <c r="BF6" s="31">
        <f>_xlfn.IFNA(VLOOKUP($A6,'M.W00.PGOLD.USD'!$A:$B,2,FALSE), "NA")</f>
        <v>280.5</v>
      </c>
      <c r="BG6" s="31">
        <f>_xlfn.IFNA(VLOOKUP($A6,'M.W00.PSILVER.USD'!$A:$B,2,FALSE), "NA")</f>
        <v>5.0750000000000002</v>
      </c>
      <c r="BH6" s="31" t="str">
        <f>_xlfn.IFNA(VLOOKUP($A6,WPU10170502!$A:$B,2,FALSE), "NA")</f>
        <v>NA</v>
      </c>
      <c r="BI6" s="31">
        <f>_xlfn.IFNA(VLOOKUP($A6,'M.W00.PSILVER.USD'!$A:$B,2,FALSE), "NA")</f>
        <v>5.0750000000000002</v>
      </c>
      <c r="BJ6" s="31">
        <f>_xlfn.IFNA(VLOOKUP($A6,'M.W00.PSILVER.USD'!$A:$B,2,FALSE), "NA")</f>
        <v>5.0750000000000002</v>
      </c>
      <c r="BK6" s="31">
        <f>_xlfn.IFNA(VLOOKUP($A6,FEDfunds!$A:$B,2,FALSE), "NA")</f>
        <v>6.27</v>
      </c>
      <c r="BL6" s="31">
        <f>_xlfn.IFNA(VLOOKUP($A6,Vehicles_miles_traveled!$A:$B,2,FALSE), "NA")</f>
        <v>229684</v>
      </c>
      <c r="BM6" s="31">
        <f>_xlfn.IFNA(VLOOKUP($A6,New_car_dealer!$A:$B,2,FALSE), "NA")</f>
        <v>57481</v>
      </c>
      <c r="BN6" s="31" t="str">
        <f>_xlfn.IFNA(VLOOKUP($A6,Platinum_total_demand!$A:$Z,4,FALSE), "NA")</f>
        <v>NA</v>
      </c>
      <c r="BO6" s="31" t="str">
        <f>_xlfn.IFNA(VLOOKUP($A6,Palladium_total_demand!$A:$Z,4,FALSE), "NA")</f>
        <v>NA</v>
      </c>
      <c r="BP6" s="31" t="str">
        <f>_xlfn.IFNA(VLOOKUP($A6,Rhodium_total_demand!$A:$Z,4,FALSE), "NA")</f>
        <v>NA</v>
      </c>
      <c r="BQ6" s="31" t="str">
        <f>_xlfn.IFNA(VLOOKUP($A6,Platinum_total_supply!$A:$Z,4,FALSE), "NA")</f>
        <v>NA</v>
      </c>
      <c r="BR6" s="31" t="str">
        <f>_xlfn.IFNA(VLOOKUP($A6,Palladium_total_supply!$A:$Z,4,FALSE), "NA")</f>
        <v>NA</v>
      </c>
      <c r="BS6" s="31" t="str">
        <f>_xlfn.IFNA(VLOOKUP($A6,Rhodium_total_supply!$A:$Z,4,FALSE), "NA")</f>
        <v>NA</v>
      </c>
      <c r="BT6" s="31" t="str">
        <f>_xlfn.IFNA(VLOOKUP($A6,Equities!$A:$Z,2,FALSE), "NA")</f>
        <v>NA</v>
      </c>
      <c r="BU6" s="31" t="str">
        <f>_xlfn.IFNA(VLOOKUP($A6,Equities!$A:$Z,3,FALSE), "NA")</f>
        <v>NA</v>
      </c>
      <c r="BV6" s="31" t="str">
        <f>_xlfn.IFNA(VLOOKUP($A6,Equities!$A:$Z,4,FALSE), "NA")</f>
        <v>NA</v>
      </c>
      <c r="BW6" s="31" t="str">
        <f>_xlfn.IFNA(VLOOKUP($A6,Equities!$A:$Z,5,FALSE), "NA")</f>
        <v>NA</v>
      </c>
      <c r="BX6" s="31" t="str">
        <f>_xlfn.IFNA(VLOOKUP($A6,Equities!$A:$Z,6,FALSE), "NA")</f>
        <v>NA</v>
      </c>
      <c r="BY6" s="31" t="str">
        <f>_xlfn.IFNA(VLOOKUP($A6,Income_equities!$A:$Z,2,FALSE), "NA")</f>
        <v>NA</v>
      </c>
      <c r="BZ6" s="31" t="str">
        <f>_xlfn.IFNA(VLOOKUP($A6,Income_equities!$A:$Z,3,FALSE), "NA")</f>
        <v>NA</v>
      </c>
      <c r="CA6" s="31" t="str">
        <f>_xlfn.IFNA(VLOOKUP($A6,Income_equities!$A:$Z,4,FALSE), "NA")</f>
        <v>NA</v>
      </c>
      <c r="CB6" s="31" t="str">
        <f>_xlfn.IFNA(VLOOKUP($A6,Income_equities!$A:$Z,5,FALSE), "NA")</f>
        <v>NA</v>
      </c>
      <c r="CC6" s="31" t="str">
        <f>_xlfn.IFNA(VLOOKUP($A6,PGM_equities!$A:$Z,2,FALSE), "NA")</f>
        <v>NA</v>
      </c>
      <c r="CD6" s="31" t="str">
        <f>_xlfn.IFNA(VLOOKUP($A6,PGM_equities!$A:$Z,3,FALSE), "NA")</f>
        <v>NA</v>
      </c>
      <c r="CE6" s="31" t="str">
        <f>_xlfn.IFNA(VLOOKUP($A6,PGM_equities!$A:$Z,4,FALSE), "NA")</f>
        <v>NA</v>
      </c>
      <c r="CF6" s="31" t="str">
        <f>_xlfn.IFNA(VLOOKUP($A6,PGM_equities!$A:$Z,5,FALSE), "NA")</f>
        <v>NA</v>
      </c>
      <c r="CG6" s="31" t="str">
        <f>_xlfn.IFNA(VLOOKUP($A6,Platinum_market_balance!$A:$Z,2,FALSE), "NA")</f>
        <v>NA</v>
      </c>
      <c r="CH6" s="31" t="str">
        <f>_xlfn.IFNA(VLOOKUP($A6,Platinum_market_balance!$A:$Z,3,FALSE), "NA")</f>
        <v>NA</v>
      </c>
      <c r="CI6" s="31" t="str">
        <f>_xlfn.IFNA(VLOOKUP($A6,Platinum_market_balance!$A:$Z,4,FALSE), "NA")</f>
        <v>NA</v>
      </c>
      <c r="CJ6" s="31" t="str">
        <f>_xlfn.IFNA(VLOOKUP($A6,Platinum_market_balance!$A:$Z,5,FALSE), "NA")</f>
        <v>NA</v>
      </c>
      <c r="CK6" s="31" t="str">
        <f>_xlfn.IFNA(VLOOKUP($A6,Palladium_market_balance!$A:$Z,2,FALSE), "NA")</f>
        <v>NA</v>
      </c>
      <c r="CL6" s="31" t="str">
        <f>_xlfn.IFNA(VLOOKUP($A6,Palladium_market_balance!$A:$Z,3,FALSE), "NA")</f>
        <v>NA</v>
      </c>
      <c r="CM6" s="31" t="str">
        <f>_xlfn.IFNA(VLOOKUP($A6,Palladium_market_balance!$A:$Z,4,FALSE), "NA")</f>
        <v>NA</v>
      </c>
      <c r="CN6" s="31" t="str">
        <f>_xlfn.IFNA(VLOOKUP($A6,Palladium_market_balance!$A:$Z,5,FALSE), "NA")</f>
        <v>NA</v>
      </c>
      <c r="CO6" s="31" t="str">
        <f>_xlfn.IFNA(VLOOKUP($A6,Rhodium_market_balance!$A:$Z,2,FALSE), "NA")</f>
        <v>NA</v>
      </c>
      <c r="CP6" s="31" t="str">
        <f>_xlfn.IFNA(VLOOKUP($A6,Rhodium_market_balance!$A:$Z,3,FALSE), "NA")</f>
        <v>NA</v>
      </c>
      <c r="CQ6" s="31" t="str">
        <f>_xlfn.IFNA(VLOOKUP($A6,Rhodium_market_balance!$A:$Z,4,FALSE), "NA")</f>
        <v>NA</v>
      </c>
      <c r="CR6" s="31" t="str">
        <f>_xlfn.IFNA(VLOOKUP($A6,Rhodium_market_balance!$A:$Z,5,FALSE), "NA")</f>
        <v>NA</v>
      </c>
      <c r="CS6" s="31" t="str">
        <f>_xlfn.IFNA(VLOOKUP($A6,CFTCs!$A:$Z,2,FALSE), "NA")</f>
        <v>NA</v>
      </c>
      <c r="CT6" s="31" t="str">
        <f>_xlfn.IFNA(VLOOKUP($A6,CFTCs!$A:$Z,3,FALSE), "NA")</f>
        <v>NA</v>
      </c>
      <c r="CU6" s="31" t="str">
        <f>_xlfn.IFNA(VLOOKUP($A6,CFTCs!$A:$Z,4,FALSE), "NA")</f>
        <v>NA</v>
      </c>
      <c r="CV6" s="31" t="str">
        <f>_xlfn.IFNA(VLOOKUP($A6,CFTCs!$A:$Z,5,FALSE), "NA")</f>
        <v>NA</v>
      </c>
      <c r="CW6" s="31" t="str">
        <f>_xlfn.IFNA(VLOOKUP($A6,Open_interest!$A:$Z,2,FALSE), "NA")</f>
        <v>NA</v>
      </c>
      <c r="CX6" s="31" t="str">
        <f>_xlfn.IFNA(VLOOKUP($A6,Open_interest!$A:$Z,3,FALSE), "NA")</f>
        <v>NA</v>
      </c>
      <c r="CY6" s="31" t="str">
        <f>IF(_xlfn.IFNA(VLOOKUP($A6,ETF_holdings!$A:$Z,2,FALSE), "NA")=0,"NA",_xlfn.IFNA(VLOOKUP($A6,ETF_holdings!$A:$Z,2,FALSE), "NA"))</f>
        <v>NA</v>
      </c>
      <c r="CZ6" s="31" t="str">
        <f>IF(_xlfn.IFNA(VLOOKUP($A6,ETF_holdings!$A:$Z,3,FALSE), "NA")=0,"NA",_xlfn.IFNA(VLOOKUP($A6,ETF_holdings!$A:$Z,3,FALSE), "NA"))</f>
        <v>NA</v>
      </c>
      <c r="DA6" s="31" t="str">
        <f>_xlfn.IFNA(VLOOKUP($A6,ETF_holdings!$A:$Z,4,FALSE), "NA")</f>
        <v>NA</v>
      </c>
      <c r="DB6" s="31" t="str">
        <f>IF(_xlfn.IFNA(VLOOKUP($A6,ETF_holdings!$A:$Z,4,FALSE), "NA")=0,"NA",_xlfn.IFNA(VLOOKUP($A6,ETF_holdings!$A:$Z,4,FALSE), "NA"))</f>
        <v>NA</v>
      </c>
      <c r="DC6" s="31" t="str">
        <f>IF(_xlfn.IFNA(VLOOKUP($A6,ETF_holdings!$A:$Z,6,FALSE), "NA")=0,"NA",_xlfn.IFNA(VLOOKUP($A6,ETF_holdings!$A:$Z,6,FALSE), "NA"))</f>
        <v>NA</v>
      </c>
      <c r="DD6" s="31" t="str">
        <f>IF(_xlfn.IFNA(VLOOKUP($A6,ETF_holdings!$A:$Z,7,FALSE), "NA")=0,"NA",_xlfn.IFNA(VLOOKUP($A6,ETF_holdings!$A:$Z,7,FALSE), "NA"))</f>
        <v>NA</v>
      </c>
      <c r="DE6" s="31" t="str">
        <f>IF(_xlfn.IFNA(VLOOKUP($A6,ETF_holdings!$A:$Z,8,FALSE), "NA")=0,"NA",_xlfn.IFNA(VLOOKUP($A6,ETF_holdings!$A:$Z,8,FALSE), "NA"))</f>
        <v>NA</v>
      </c>
      <c r="DF6" s="31" t="str">
        <f>IF(_xlfn.IFNA(VLOOKUP($A6,ETF_holdings!$A:$Z,10,FALSE), "NA")=0,"NA",_xlfn.IFNA(VLOOKUP($A6,ETF_holdings!$A:$Z,10,FALSE), "NA"))</f>
        <v>NA</v>
      </c>
      <c r="DG6" s="31" t="str">
        <f>IF(_xlfn.IFNA(VLOOKUP($A6,ETF_holdings!$A:$Z,10,FALSE), "NA")=0,"NA",_xlfn.IFNA(VLOOKUP($A6,ETF_holdings!$A:$Z,10,FALSE), "NA"))</f>
        <v>NA</v>
      </c>
      <c r="DH6" s="31" t="str">
        <f>IF(_xlfn.IFNA(VLOOKUP($A6,ETF_holdings!$A:$Z,11,FALSE), "NA")=0,"NA",_xlfn.IFNA(VLOOKUP($A6,ETF_holdings!$A:$Z,11,FALSE), "NA"))</f>
        <v>NA</v>
      </c>
      <c r="DI6" s="31" t="str">
        <f>IF(_xlfn.IFNA(VLOOKUP($A6,ETF_holdings!$A:$Z,12,FALSE), "NA")=0,"NA",_xlfn.IFNA(VLOOKUP($A6,ETF_holdings!$A:$Z,12,FALSE), "NA"))</f>
        <v>NA</v>
      </c>
      <c r="DJ6" s="31" t="str">
        <f>IF(_xlfn.IFNA(VLOOKUP($A6,ETF_holdings!$A:$Z,13,FALSE), "NA")=0,"NA",_xlfn.IFNA(VLOOKUP($A6,ETF_holdings!$A:$Z,13,FALSE), "NA"))</f>
        <v>NA</v>
      </c>
      <c r="DK6" s="31">
        <f>IF(_xlfn.IFNA(VLOOKUP($A6,Platinum_RSI!$A:$P,2,FALSE), "NA")=0,"NA",_xlfn.IFNA(VLOOKUP($A6,Platinum_RSI!$A:$P,2,FALSE), "NA"))</f>
        <v>99.36</v>
      </c>
      <c r="DL6" s="31">
        <f>IF(_xlfn.IFNA(VLOOKUP($A6,Platinum_RSI!$A:$P,3,FALSE), "NA")=0,"NA",_xlfn.IFNA(VLOOKUP($A6,Platinum_RSI!$A:$P,3,FALSE), "NA"))</f>
        <v>85.67</v>
      </c>
      <c r="DM6" s="31">
        <f>IF(_xlfn.IFNA(VLOOKUP($A6,Platinum_RSI!$A:$P,4,FALSE), "NA")=0,"NA",_xlfn.IFNA(VLOOKUP($A6,Platinum_RSI!$A:$P,4,FALSE), "NA"))</f>
        <v>76.87</v>
      </c>
      <c r="DN6" s="31">
        <f>IF(_xlfn.IFNA(VLOOKUP($A6,Platinum_RSI!$A:$P,5,FALSE), "NA")=0,"NA",_xlfn.IFNA(VLOOKUP($A6,Platinum_RSI!$A:$P,5,FALSE), "NA"))</f>
        <v>64.959999999999994</v>
      </c>
      <c r="DO6" s="31">
        <f>IF(_xlfn.IFNA(VLOOKUP($A6,Palladium_RSI!$A:$Q,2,FALSE), "NA")=0,"NA",_xlfn.IFNA(VLOOKUP($A6,Palladium_RSI!$A:$Q,2,FALSE), "NA"))</f>
        <v>52.72</v>
      </c>
      <c r="DP6" s="31">
        <f>IF(_xlfn.IFNA(VLOOKUP($A6,Palladium_RSI!$A:$Q, 3,FALSE), "NA")=0,"NA",_xlfn.IFNA(VLOOKUP($A6,Palladium_RSI!$A:$Q,3,FALSE), "NA"))</f>
        <v>65.64</v>
      </c>
      <c r="DQ6" s="31">
        <f>IF(_xlfn.IFNA(VLOOKUP($A6,Palladium_RSI!$A:$Q,4,FALSE), "NA")=0,"NA",_xlfn.IFNA(VLOOKUP($A6,Palladium_RSI!$A:$Q,4,FALSE), "NA"))</f>
        <v>67.290000000000006</v>
      </c>
      <c r="DR6" s="31">
        <f>IF(_xlfn.IFNA(VLOOKUP($A6,Palladium_RSI!$A:$Q,5,FALSE), "NA")=0,"NA",_xlfn.IFNA(VLOOKUP($A6,Palladium_RSI!$A:$Q,5,FALSE), "NA"))</f>
        <v>68.180000000000007</v>
      </c>
      <c r="DS6" s="31">
        <f>IF(_xlfn.IFNA(VLOOKUP($A6,Car_production!$A:$L,2,FALSE), "NA")=0,"NA",_xlfn.IFNA(VLOOKUP($A6,Car_production!$A:$L,2,FALSE), "NA"))</f>
        <v>481.2</v>
      </c>
      <c r="DT6" s="31">
        <f>IF(_xlfn.IFNA(VLOOKUP($A6,Car_production!$A:$L,3,FALSE), "NA")=0,"NA",_xlfn.IFNA(VLOOKUP($A6,Car_production!$A:$L,3,FALSE), "NA"))</f>
        <v>378.5995279307632</v>
      </c>
      <c r="DU6" s="31" t="str">
        <f>IF(_xlfn.IFNA(VLOOKUP($A6,Car_production!$A:$L,4,FALSE), "NA")=0,"NA",_xlfn.IFNA(VLOOKUP($A6,Car_production!$A:$L,13,FALSE), "NA"))</f>
        <v>NA</v>
      </c>
      <c r="DV6" s="31" t="str">
        <f>IF(_xlfn.IFNA(VLOOKUP($A6,Car_production!$A:$L,5,FALSE), "NA")=0,"NA",_xlfn.IFNA(VLOOKUP($A6,Car_production!$A:$L,5,FALSE), "NA"))</f>
        <v>NA</v>
      </c>
      <c r="DW6" s="31">
        <f>IF(_xlfn.IFNA(VLOOKUP($A6,Car_production!$A:$L,6,FALSE), "NA")=0,"NA",_xlfn.IFNA(VLOOKUP($A6,Car_production!$A:$L,6,FALSE), "NA"))</f>
        <v>120.4</v>
      </c>
      <c r="DX6" s="31">
        <f>IF(_xlfn.IFNA(VLOOKUP($A6,Car_production!$A:$L,7,FALSE), "NA")=0,"NA",_xlfn.IFNA(VLOOKUP($A6,Car_production!$A:$L,7,FALSE), "NA"))</f>
        <v>117.69305962854351</v>
      </c>
      <c r="DY6" s="31">
        <f>IF(_xlfn.IFNA(VLOOKUP($A6,Car_production!$A:$L,8,FALSE), "NA")=0,"NA",_xlfn.IFNA(VLOOKUP($A6,Car_production!$A:$L,8,FALSE), "NA"))</f>
        <v>94.4</v>
      </c>
      <c r="DZ6" s="31">
        <f>IF(_xlfn.IFNA(VLOOKUP($A6,Car_production!$A:$L,9,FALSE), "NA")=0,"NA",_xlfn.IFNA(VLOOKUP($A6,Car_production!$A:$L,9,FALSE), "NA"))</f>
        <v>119.1919191919192</v>
      </c>
      <c r="EA6" s="31" t="str">
        <f>IF(_xlfn.IFNA(VLOOKUP($A6,Car_production!$A:$L,10,FALSE), "NA")=0,"NA",_xlfn.IFNA(VLOOKUP($A6,Car_production!$A:$L,10,FALSE), "NA"))</f>
        <v>NA</v>
      </c>
      <c r="EB6" s="31">
        <f>IF(_xlfn.IFNA(VLOOKUP($A6,Car_production_index!$A:$L,2,FALSE), "NA")=0,"NA",_xlfn.IFNA(VLOOKUP($A6,Car_production_index!$A:$L,2,FALSE), "NA"))</f>
        <v>0.12988212567506568</v>
      </c>
      <c r="EC6" s="31">
        <f>IF(_xlfn.IFNA(VLOOKUP($A6,Car_production_index!$A:$L,3,FALSE), "NA")=0,"NA",_xlfn.IFNA(VLOOKUP($A6,Car_production_index!$A:$L,3,FALSE), "NA"))</f>
        <v>0.28991781767755698</v>
      </c>
      <c r="ED6" s="31">
        <f>IF(_xlfn.IFNA(VLOOKUP($A6,Car_production_index!$A:$L,4,FALSE), "NA")=0,"NA",_xlfn.IFNA(VLOOKUP($A6,Car_production_index!$A:$L,4,FALSE), "NA"))</f>
        <v>0.11232484761598555</v>
      </c>
      <c r="EE6" s="31">
        <f>IF(_xlfn.IFNA(VLOOKUP($A6,Car_production_index!$A:$L,5,FALSE), "NA")=0,"NA",_xlfn.IFNA(VLOOKUP($A6,Car_production_index!$A:$L,5,FALSE), "NA"))</f>
        <v>0.18989036868302067</v>
      </c>
      <c r="EF6" s="31">
        <f>IF(_xlfn.IFNA(VLOOKUP($A6,Car_production_index!$A:$L,6,FALSE), "NA")=0,"NA",_xlfn.IFNA(VLOOKUP($A6,Car_production_index!$A:$L,6,FALSE), "NA"))</f>
        <v>0.72201515965162888</v>
      </c>
    </row>
    <row r="7" spans="1:136">
      <c r="A7" s="26">
        <v>36678</v>
      </c>
      <c r="B7" s="25">
        <f>IFERROR(VLOOKUP($A7,Palladium_spot_price!$A:$B,2,FALSE), "NA")</f>
        <v>656.40909090908997</v>
      </c>
      <c r="C7" s="25">
        <f>IFERROR(VLOOKUP($A7,Platinum_spot_price!$A:$B,2,FALSE), "NA")</f>
        <v>565.22727272727195</v>
      </c>
      <c r="D7" s="25">
        <f>IFERROR(VLOOKUP($A7,Rhodium_spot_price!$A:$B,2,FALSE), "NA")</f>
        <v>2280.6818181818098</v>
      </c>
      <c r="E7" s="25">
        <f>IFERROR(VLOOKUP(A7,'Coal Australia'!A:B,2,FALSE), "NA")</f>
        <v>25.6</v>
      </c>
      <c r="F7" s="25">
        <f>IFERROR(VLOOKUP(A7,'Russian Ruble'!A:B,2,FALSE), "NA")</f>
        <v>28.243200000000002</v>
      </c>
      <c r="G7" s="25" t="str">
        <f>IFERROR(VLOOKUP($A7,'GDP Germany'!A:B,2,FALSE),"NA")</f>
        <v>NA</v>
      </c>
      <c r="H7" s="25" t="str">
        <f>IFERROR(VLOOKUP($A7,'GDP EU28'!A:B,2,FALSE),"NA")</f>
        <v>NA</v>
      </c>
      <c r="I7" s="25" t="str">
        <f>IFERROR(VLOOKUP($A7,'GDP US'!A:B,2,FALSE),"NA")</f>
        <v>NA</v>
      </c>
      <c r="J7" s="29" t="str">
        <f>IFERROR(VLOOKUP($A7,'GDP CNY'!A:C,2,FALSE),"NA")</f>
        <v>NA</v>
      </c>
      <c r="K7" s="25">
        <f>IFERROR(VLOOKUP($A7,WTI!$A:$B,2,FALSE),"NA")</f>
        <v>31.82</v>
      </c>
      <c r="L7" s="25">
        <f>IFERROR(VLOOKUP($A7,Brent!$A:$B,2,FALSE),"NA")</f>
        <v>29.8</v>
      </c>
      <c r="M7" s="25">
        <f>IFERROR(VLOOKUP($A7,'EURO EXC RATE'!$A:$B,2,FALSE),"NA")</f>
        <v>0.95050000000000001</v>
      </c>
      <c r="N7" s="25">
        <f>IFERROR(VLOOKUP($A7,'Baltic Dry Index'!$A:$B,2,FALSE),"NA")</f>
        <v>1616</v>
      </c>
      <c r="O7" s="25">
        <f>IFERROR(VLOOKUP($A7,EXR_CNY_USD!$A:$B,2,FALSE),"NA")</f>
        <v>8.2772000000000006</v>
      </c>
      <c r="P7" s="25">
        <f>IFERROR(VLOOKUP($A7,'NATURAL GAS'!A:B,2,FALSE),"NA")</f>
        <v>4.29</v>
      </c>
      <c r="Q7" s="25">
        <f>IFERROR(VLOOKUP($A7,VIX!$A:$B,2,FALSE), "NA")</f>
        <v>19.54</v>
      </c>
      <c r="R7" s="25">
        <f>IFERROR(VLOOKUP($A7,CLI_US!$A:$B,2,FALSE), "NA")</f>
        <v>100.685673046845</v>
      </c>
      <c r="S7" s="25">
        <f>IFERROR(VLOOKUP($A7,CLI_CHN!$A:$B,2,FALSE), "NA")</f>
        <v>99.399119999999996</v>
      </c>
      <c r="T7" s="25">
        <f>IFERROR(VLOOKUP($A7,CLI_EURO!$A:$B,2,FALSE), "NA")</f>
        <v>101.71401858925999</v>
      </c>
      <c r="U7" s="25">
        <f>IFERROR(VLOOKUP($A7,CPILFESL!$A:$B,2,FALSE), "NA")</f>
        <v>172.2</v>
      </c>
      <c r="V7" s="31">
        <f>_xlfn.IFNA(VLOOKUP($A7,'PET.RWTC.M'!$A:$B,2,FALSE), "NA")</f>
        <v>31.82</v>
      </c>
      <c r="W7" s="31">
        <f>_xlfn.IFNA(VLOOKUP($A7,PALLFNFINDEXQ!$A:$B,2,FALSE), "NA")</f>
        <v>59.057389469999997</v>
      </c>
      <c r="X7" s="31">
        <f>_xlfn.IFNA(VLOOKUP($A7,DEXSFUS!$A:$B,2,FALSE), "NA")</f>
        <v>6.9874999999999998</v>
      </c>
      <c r="Y7" s="31">
        <f>_xlfn.IFNA(VLOOKUP($A7,PNICKUSDM!$A:$B,2,FALSE), "NA")</f>
        <v>8384.3181820000009</v>
      </c>
      <c r="Z7" s="31">
        <f>_xlfn.IFNA(VLOOKUP($A7,'WPU1011'!$A:$B,2,FALSE), "NA")</f>
        <v>94.9</v>
      </c>
      <c r="AA7" s="31">
        <f>_xlfn.IFNA(VLOOKUP($A7,'WPU1011'!$A:$B,2,FALSE), "NA")</f>
        <v>94.9</v>
      </c>
      <c r="AB7" s="31">
        <f>_xlfn.IFNA(VLOOKUP($A7,TSIFRGHTC!$A:$B,2,FALSE), "NA")</f>
        <v>1</v>
      </c>
      <c r="AC7" s="31">
        <f>_xlfn.IFNA(VLOOKUP($A7,TSIFRGHTC!$A:$B,2,FALSE), "NA")</f>
        <v>1</v>
      </c>
      <c r="AD7" s="31">
        <f>_xlfn.IFNA(VLOOKUP($A7,PPICMM!$A:$B,2,FALSE), "NA")</f>
        <v>114.7</v>
      </c>
      <c r="AE7" s="31">
        <f>_xlfn.IFNA(VLOOKUP($A7,IPB50001N!$A:$B,2,FALSE), "NA")</f>
        <v>95.323800000000006</v>
      </c>
      <c r="AF7" s="31">
        <f>_xlfn.IFNA(VLOOKUP($A7,A31ATI!$A:$B,2,FALSE), "NA")</f>
        <v>12848</v>
      </c>
      <c r="AG7" s="31">
        <f>_xlfn.IFNA(VLOOKUP($A7,A31ANO!$A:$B,2,FALSE), "NA")</f>
        <v>5629</v>
      </c>
      <c r="AH7" s="31">
        <f>_xlfn.IFNA(VLOOKUP($A7,IPG21223S!$A:$B,2,FALSE), "NA")</f>
        <v>115.5823</v>
      </c>
      <c r="AI7" s="31">
        <f>_xlfn.IFNA(VLOOKUP($A7,PIORECRUSDM!$A:$B,2,FALSE), "NA")</f>
        <v>12.45</v>
      </c>
      <c r="AJ7" s="31" t="str">
        <f>_xlfn.IFNA(VLOOKUP($A7,GVZCLS!$A:$B,2,FALSE), "NA")</f>
        <v>NA</v>
      </c>
      <c r="AK7" s="31" t="str">
        <f>_xlfn.IFNA(VLOOKUP($A7,VXSLVCLS!$A:$B,2,FALSE), "NA")</f>
        <v>NA</v>
      </c>
      <c r="AL7" s="31">
        <f>_xlfn.IFNA(VLOOKUP($A7,PNRGINDEXM!$A:$B,2,FALSE), "NA")</f>
        <v>75.499489999999994</v>
      </c>
      <c r="AM7" s="31">
        <f>_xlfn.IFNA(VLOOKUP($A7,Nikkei225!$A:$B,2,FALSE), "NA")</f>
        <v>16694.3</v>
      </c>
      <c r="AN7" s="31">
        <f>_xlfn.IFNA(VLOOKUP($A7,EXJPUS!$A:$B,2,FALSE), "NA")</f>
        <v>106.1255</v>
      </c>
      <c r="AO7" s="31" t="str">
        <f>_xlfn.IFNA(VLOOKUP($A7,PCU33613361!$A:$B,2,FALSE), "NA")</f>
        <v>NA</v>
      </c>
      <c r="AP7" s="31">
        <f>_xlfn.IFNA(VLOOKUP($A7,TOTALSA!$A:$B,2,FALSE), "NA")</f>
        <v>17.596</v>
      </c>
      <c r="AQ7" s="31">
        <f>_xlfn.IFNA(VLOOKUP($A7,ZAFCPIALLMINMEI!$A:$B,2,FALSE), "NA")</f>
        <v>45.944670000000002</v>
      </c>
      <c r="AR7" s="31">
        <f>_xlfn.IFNA(VLOOKUP($A7,LCULMN01ZAQ661S!$A:$B,2,FALSE), "NA")</f>
        <v>42.482652270000003</v>
      </c>
      <c r="AS7" s="31">
        <f>_xlfn.IFNA(VLOOKUP($A7,NGDPRSAXDCZAQ!$A:$B,2,FALSE), "NA")</f>
        <v>703291.1</v>
      </c>
      <c r="AT7" s="31">
        <f>_xlfn.IFNA(VLOOKUP($A7,'M.W00.PCOBA.USD'!$A:$B,2,FALSE), "NA")</f>
        <v>14977.27</v>
      </c>
      <c r="AU7" s="31">
        <f>_xlfn.IFNA(VLOOKUP($A7,BSCICP03O9M665S!$A:$B,2,FALSE), "NA")</f>
        <v>101.7559634964</v>
      </c>
      <c r="AV7" s="31">
        <f>_xlfn.IFNA(VLOOKUP($A7,LOLITOAAOECDE!$A:$B,2,FALSE), "NA")</f>
        <v>100.7840066103</v>
      </c>
      <c r="AW7" s="31" t="str">
        <f>_xlfn.IFNA(VLOOKUP($A7,'IP7110'!$A:$B,2,FALSE), "NA")</f>
        <v>NA</v>
      </c>
      <c r="AX7" s="31" t="str">
        <f>_xlfn.IFNA(VLOOKUP($A7,'WPS061'!$A:$B,2,FALSE), "NA")</f>
        <v>NA</v>
      </c>
      <c r="AY7" s="31">
        <f>_xlfn.IFNA(VLOOKUP($A7,'GS10'!$A:$B,2,FALSE), "NA")</f>
        <v>6.1</v>
      </c>
      <c r="AZ7" s="31">
        <f>_xlfn.IFNA(VLOOKUP($A7,'GS5'!$A:$B,2,FALSE), "NA")</f>
        <v>6.3</v>
      </c>
      <c r="BA7" s="31">
        <f>_xlfn.IFNA(VLOOKUP($A7,'GS30'!$A:$B,2,FALSE), "NA")</f>
        <v>5.93</v>
      </c>
      <c r="BB7" s="31">
        <f>_xlfn.IFNA(VLOOKUP($A7,DAX!$A:$B,2,FALSE), "NA")</f>
        <v>6898.21</v>
      </c>
      <c r="BC7" s="31">
        <f>_xlfn.IFNA(VLOOKUP($A7,SMI!$A:$B,2,FALSE), "NA")</f>
        <v>7761.6</v>
      </c>
      <c r="BD7" s="31">
        <f>_xlfn.IFNA(VLOOKUP($A7,NASDAQCOM!$A:$B,2,FALSE), "NA")</f>
        <v>3966.11</v>
      </c>
      <c r="BE7" s="31" t="str">
        <f>_xlfn.IFNA(VLOOKUP($A7,FTSE100!$A:$B,2,FALSE), "NA")</f>
        <v>NA</v>
      </c>
      <c r="BF7" s="31">
        <f>_xlfn.IFNA(VLOOKUP($A7,'M.W00.PGOLD.USD'!$A:$B,2,FALSE), "NA")</f>
        <v>293</v>
      </c>
      <c r="BG7" s="31">
        <f>_xlfn.IFNA(VLOOKUP($A7,'M.W00.PSILVER.USD'!$A:$B,2,FALSE), "NA")</f>
        <v>5.0880000000000001</v>
      </c>
      <c r="BH7" s="31" t="str">
        <f>_xlfn.IFNA(VLOOKUP($A7,WPU10170502!$A:$B,2,FALSE), "NA")</f>
        <v>NA</v>
      </c>
      <c r="BI7" s="31">
        <f>_xlfn.IFNA(VLOOKUP($A7,'M.W00.PSILVER.USD'!$A:$B,2,FALSE), "NA")</f>
        <v>5.0880000000000001</v>
      </c>
      <c r="BJ7" s="31">
        <f>_xlfn.IFNA(VLOOKUP($A7,'M.W00.PSILVER.USD'!$A:$B,2,FALSE), "NA")</f>
        <v>5.0880000000000001</v>
      </c>
      <c r="BK7" s="31">
        <f>_xlfn.IFNA(VLOOKUP($A7,FEDfunds!$A:$B,2,FALSE), "NA")</f>
        <v>6.53</v>
      </c>
      <c r="BL7" s="31">
        <f>_xlfn.IFNA(VLOOKUP($A7,Vehicles_miles_traveled!$A:$B,2,FALSE), "NA")</f>
        <v>229837</v>
      </c>
      <c r="BM7" s="31">
        <f>_xlfn.IFNA(VLOOKUP($A7,New_car_dealer!$A:$B,2,FALSE), "NA")</f>
        <v>57235</v>
      </c>
      <c r="BN7" s="31" t="str">
        <f>_xlfn.IFNA(VLOOKUP($A7,Platinum_total_demand!$A:$Z,4,FALSE), "NA")</f>
        <v>NA</v>
      </c>
      <c r="BO7" s="31" t="str">
        <f>_xlfn.IFNA(VLOOKUP($A7,Palladium_total_demand!$A:$Z,4,FALSE), "NA")</f>
        <v>NA</v>
      </c>
      <c r="BP7" s="31" t="str">
        <f>_xlfn.IFNA(VLOOKUP($A7,Rhodium_total_demand!$A:$Z,4,FALSE), "NA")</f>
        <v>NA</v>
      </c>
      <c r="BQ7" s="31" t="str">
        <f>_xlfn.IFNA(VLOOKUP($A7,Platinum_total_supply!$A:$Z,4,FALSE), "NA")</f>
        <v>NA</v>
      </c>
      <c r="BR7" s="31" t="str">
        <f>_xlfn.IFNA(VLOOKUP($A7,Palladium_total_supply!$A:$Z,4,FALSE), "NA")</f>
        <v>NA</v>
      </c>
      <c r="BS7" s="31" t="str">
        <f>_xlfn.IFNA(VLOOKUP($A7,Rhodium_total_supply!$A:$Z,4,FALSE), "NA")</f>
        <v>NA</v>
      </c>
      <c r="BT7" s="31" t="str">
        <f>_xlfn.IFNA(VLOOKUP($A7,Equities!$A:$Z,2,FALSE), "NA")</f>
        <v>NA</v>
      </c>
      <c r="BU7" s="31" t="str">
        <f>_xlfn.IFNA(VLOOKUP($A7,Equities!$A:$Z,3,FALSE), "NA")</f>
        <v>NA</v>
      </c>
      <c r="BV7" s="31" t="str">
        <f>_xlfn.IFNA(VLOOKUP($A7,Equities!$A:$Z,4,FALSE), "NA")</f>
        <v>NA</v>
      </c>
      <c r="BW7" s="31" t="str">
        <f>_xlfn.IFNA(VLOOKUP($A7,Equities!$A:$Z,5,FALSE), "NA")</f>
        <v>NA</v>
      </c>
      <c r="BX7" s="31" t="str">
        <f>_xlfn.IFNA(VLOOKUP($A7,Equities!$A:$Z,6,FALSE), "NA")</f>
        <v>NA</v>
      </c>
      <c r="BY7" s="31" t="str">
        <f>_xlfn.IFNA(VLOOKUP($A7,Income_equities!$A:$Z,2,FALSE), "NA")</f>
        <v>NA</v>
      </c>
      <c r="BZ7" s="31" t="str">
        <f>_xlfn.IFNA(VLOOKUP($A7,Income_equities!$A:$Z,3,FALSE), "NA")</f>
        <v>NA</v>
      </c>
      <c r="CA7" s="31" t="str">
        <f>_xlfn.IFNA(VLOOKUP($A7,Income_equities!$A:$Z,4,FALSE), "NA")</f>
        <v>NA</v>
      </c>
      <c r="CB7" s="31" t="str">
        <f>_xlfn.IFNA(VLOOKUP($A7,Income_equities!$A:$Z,5,FALSE), "NA")</f>
        <v>NA</v>
      </c>
      <c r="CC7" s="31" t="str">
        <f>_xlfn.IFNA(VLOOKUP($A7,PGM_equities!$A:$Z,2,FALSE), "NA")</f>
        <v>NA</v>
      </c>
      <c r="CD7" s="31" t="str">
        <f>_xlfn.IFNA(VLOOKUP($A7,PGM_equities!$A:$Z,3,FALSE), "NA")</f>
        <v>NA</v>
      </c>
      <c r="CE7" s="31" t="str">
        <f>_xlfn.IFNA(VLOOKUP($A7,PGM_equities!$A:$Z,4,FALSE), "NA")</f>
        <v>NA</v>
      </c>
      <c r="CF7" s="31" t="str">
        <f>_xlfn.IFNA(VLOOKUP($A7,PGM_equities!$A:$Z,5,FALSE), "NA")</f>
        <v>NA</v>
      </c>
      <c r="CG7" s="31" t="str">
        <f>_xlfn.IFNA(VLOOKUP($A7,Platinum_market_balance!$A:$Z,2,FALSE), "NA")</f>
        <v>NA</v>
      </c>
      <c r="CH7" s="31" t="str">
        <f>_xlfn.IFNA(VLOOKUP($A7,Platinum_market_balance!$A:$Z,3,FALSE), "NA")</f>
        <v>NA</v>
      </c>
      <c r="CI7" s="31" t="str">
        <f>_xlfn.IFNA(VLOOKUP($A7,Platinum_market_balance!$A:$Z,4,FALSE), "NA")</f>
        <v>NA</v>
      </c>
      <c r="CJ7" s="31" t="str">
        <f>_xlfn.IFNA(VLOOKUP($A7,Platinum_market_balance!$A:$Z,5,FALSE), "NA")</f>
        <v>NA</v>
      </c>
      <c r="CK7" s="31" t="str">
        <f>_xlfn.IFNA(VLOOKUP($A7,Palladium_market_balance!$A:$Z,2,FALSE), "NA")</f>
        <v>NA</v>
      </c>
      <c r="CL7" s="31" t="str">
        <f>_xlfn.IFNA(VLOOKUP($A7,Palladium_market_balance!$A:$Z,3,FALSE), "NA")</f>
        <v>NA</v>
      </c>
      <c r="CM7" s="31" t="str">
        <f>_xlfn.IFNA(VLOOKUP($A7,Palladium_market_balance!$A:$Z,4,FALSE), "NA")</f>
        <v>NA</v>
      </c>
      <c r="CN7" s="31" t="str">
        <f>_xlfn.IFNA(VLOOKUP($A7,Palladium_market_balance!$A:$Z,5,FALSE), "NA")</f>
        <v>NA</v>
      </c>
      <c r="CO7" s="31" t="str">
        <f>_xlfn.IFNA(VLOOKUP($A7,Rhodium_market_balance!$A:$Z,2,FALSE), "NA")</f>
        <v>NA</v>
      </c>
      <c r="CP7" s="31" t="str">
        <f>_xlfn.IFNA(VLOOKUP($A7,Rhodium_market_balance!$A:$Z,3,FALSE), "NA")</f>
        <v>NA</v>
      </c>
      <c r="CQ7" s="31" t="str">
        <f>_xlfn.IFNA(VLOOKUP($A7,Rhodium_market_balance!$A:$Z,4,FALSE), "NA")</f>
        <v>NA</v>
      </c>
      <c r="CR7" s="31" t="str">
        <f>_xlfn.IFNA(VLOOKUP($A7,Rhodium_market_balance!$A:$Z,5,FALSE), "NA")</f>
        <v>NA</v>
      </c>
      <c r="CS7" s="31" t="str">
        <f>_xlfn.IFNA(VLOOKUP($A7,CFTCs!$A:$Z,2,FALSE), "NA")</f>
        <v>NA</v>
      </c>
      <c r="CT7" s="31" t="str">
        <f>_xlfn.IFNA(VLOOKUP($A7,CFTCs!$A:$Z,3,FALSE), "NA")</f>
        <v>NA</v>
      </c>
      <c r="CU7" s="31" t="str">
        <f>_xlfn.IFNA(VLOOKUP($A7,CFTCs!$A:$Z,4,FALSE), "NA")</f>
        <v>NA</v>
      </c>
      <c r="CV7" s="31" t="str">
        <f>_xlfn.IFNA(VLOOKUP($A7,CFTCs!$A:$Z,5,FALSE), "NA")</f>
        <v>NA</v>
      </c>
      <c r="CW7" s="31" t="str">
        <f>_xlfn.IFNA(VLOOKUP($A7,Open_interest!$A:$Z,2,FALSE), "NA")</f>
        <v>NA</v>
      </c>
      <c r="CX7" s="31" t="str">
        <f>_xlfn.IFNA(VLOOKUP($A7,Open_interest!$A:$Z,3,FALSE), "NA")</f>
        <v>NA</v>
      </c>
      <c r="CY7" s="31" t="str">
        <f>IF(_xlfn.IFNA(VLOOKUP($A7,ETF_holdings!$A:$Z,2,FALSE), "NA")=0,"NA",_xlfn.IFNA(VLOOKUP($A7,ETF_holdings!$A:$Z,2,FALSE), "NA"))</f>
        <v>NA</v>
      </c>
      <c r="CZ7" s="31" t="str">
        <f>IF(_xlfn.IFNA(VLOOKUP($A7,ETF_holdings!$A:$Z,3,FALSE), "NA")=0,"NA",_xlfn.IFNA(VLOOKUP($A7,ETF_holdings!$A:$Z,3,FALSE), "NA"))</f>
        <v>NA</v>
      </c>
      <c r="DA7" s="31" t="str">
        <f>_xlfn.IFNA(VLOOKUP($A7,ETF_holdings!$A:$Z,4,FALSE), "NA")</f>
        <v>NA</v>
      </c>
      <c r="DB7" s="31" t="str">
        <f>IF(_xlfn.IFNA(VLOOKUP($A7,ETF_holdings!$A:$Z,4,FALSE), "NA")=0,"NA",_xlfn.IFNA(VLOOKUP($A7,ETF_holdings!$A:$Z,4,FALSE), "NA"))</f>
        <v>NA</v>
      </c>
      <c r="DC7" s="31" t="str">
        <f>IF(_xlfn.IFNA(VLOOKUP($A7,ETF_holdings!$A:$Z,6,FALSE), "NA")=0,"NA",_xlfn.IFNA(VLOOKUP($A7,ETF_holdings!$A:$Z,6,FALSE), "NA"))</f>
        <v>NA</v>
      </c>
      <c r="DD7" s="31" t="str">
        <f>IF(_xlfn.IFNA(VLOOKUP($A7,ETF_holdings!$A:$Z,7,FALSE), "NA")=0,"NA",_xlfn.IFNA(VLOOKUP($A7,ETF_holdings!$A:$Z,7,FALSE), "NA"))</f>
        <v>NA</v>
      </c>
      <c r="DE7" s="31" t="str">
        <f>IF(_xlfn.IFNA(VLOOKUP($A7,ETF_holdings!$A:$Z,8,FALSE), "NA")=0,"NA",_xlfn.IFNA(VLOOKUP($A7,ETF_holdings!$A:$Z,8,FALSE), "NA"))</f>
        <v>NA</v>
      </c>
      <c r="DF7" s="31" t="str">
        <f>IF(_xlfn.IFNA(VLOOKUP($A7,ETF_holdings!$A:$Z,10,FALSE), "NA")=0,"NA",_xlfn.IFNA(VLOOKUP($A7,ETF_holdings!$A:$Z,10,FALSE), "NA"))</f>
        <v>NA</v>
      </c>
      <c r="DG7" s="31" t="str">
        <f>IF(_xlfn.IFNA(VLOOKUP($A7,ETF_holdings!$A:$Z,10,FALSE), "NA")=0,"NA",_xlfn.IFNA(VLOOKUP($A7,ETF_holdings!$A:$Z,10,FALSE), "NA"))</f>
        <v>NA</v>
      </c>
      <c r="DH7" s="31" t="str">
        <f>IF(_xlfn.IFNA(VLOOKUP($A7,ETF_holdings!$A:$Z,11,FALSE), "NA")=0,"NA",_xlfn.IFNA(VLOOKUP($A7,ETF_holdings!$A:$Z,11,FALSE), "NA"))</f>
        <v>NA</v>
      </c>
      <c r="DI7" s="31" t="str">
        <f>IF(_xlfn.IFNA(VLOOKUP($A7,ETF_holdings!$A:$Z,12,FALSE), "NA")=0,"NA",_xlfn.IFNA(VLOOKUP($A7,ETF_holdings!$A:$Z,12,FALSE), "NA"))</f>
        <v>NA</v>
      </c>
      <c r="DJ7" s="31" t="str">
        <f>IF(_xlfn.IFNA(VLOOKUP($A7,ETF_holdings!$A:$Z,13,FALSE), "NA")=0,"NA",_xlfn.IFNA(VLOOKUP($A7,ETF_holdings!$A:$Z,13,FALSE), "NA"))</f>
        <v>NA</v>
      </c>
      <c r="DK7" s="31">
        <f>IF(_xlfn.IFNA(VLOOKUP($A7,Platinum_RSI!$A:$P,2,FALSE), "NA")=0,"NA",_xlfn.IFNA(VLOOKUP($A7,Platinum_RSI!$A:$P,2,FALSE), "NA"))</f>
        <v>99.59</v>
      </c>
      <c r="DL7" s="31">
        <f>IF(_xlfn.IFNA(VLOOKUP($A7,Platinum_RSI!$A:$P,3,FALSE), "NA")=0,"NA",_xlfn.IFNA(VLOOKUP($A7,Platinum_RSI!$A:$P,3,FALSE), "NA"))</f>
        <v>87.8</v>
      </c>
      <c r="DM7" s="31">
        <f>IF(_xlfn.IFNA(VLOOKUP($A7,Platinum_RSI!$A:$P,4,FALSE), "NA")=0,"NA",_xlfn.IFNA(VLOOKUP($A7,Platinum_RSI!$A:$P,4,FALSE), "NA"))</f>
        <v>79.23</v>
      </c>
      <c r="DN7" s="31">
        <f>IF(_xlfn.IFNA(VLOOKUP($A7,Platinum_RSI!$A:$P,5,FALSE), "NA")=0,"NA",_xlfn.IFNA(VLOOKUP($A7,Platinum_RSI!$A:$P,5,FALSE), "NA"))</f>
        <v>66.8</v>
      </c>
      <c r="DO7" s="31">
        <f>IF(_xlfn.IFNA(VLOOKUP($A7,Palladium_RSI!$A:$Q,2,FALSE), "NA")=0,"NA",_xlfn.IFNA(VLOOKUP($A7,Palladium_RSI!$A:$Q,2,FALSE), "NA"))</f>
        <v>68.790000000000006</v>
      </c>
      <c r="DP7" s="31">
        <f>IF(_xlfn.IFNA(VLOOKUP($A7,Palladium_RSI!$A:$Q, 3,FALSE), "NA")=0,"NA",_xlfn.IFNA(VLOOKUP($A7,Palladium_RSI!$A:$Q,3,FALSE), "NA"))</f>
        <v>70.56</v>
      </c>
      <c r="DQ7" s="31">
        <f>IF(_xlfn.IFNA(VLOOKUP($A7,Palladium_RSI!$A:$Q,4,FALSE), "NA")=0,"NA",_xlfn.IFNA(VLOOKUP($A7,Palladium_RSI!$A:$Q,4,FALSE), "NA"))</f>
        <v>70.959999999999994</v>
      </c>
      <c r="DR7" s="31">
        <f>IF(_xlfn.IFNA(VLOOKUP($A7,Palladium_RSI!$A:$Q,5,FALSE), "NA")=0,"NA",_xlfn.IFNA(VLOOKUP($A7,Palladium_RSI!$A:$Q,5,FALSE), "NA"))</f>
        <v>70.72</v>
      </c>
      <c r="DS7" s="31">
        <f>IF(_xlfn.IFNA(VLOOKUP($A7,Car_production!$A:$L,2,FALSE), "NA")=0,"NA",_xlfn.IFNA(VLOOKUP($A7,Car_production!$A:$L,2,FALSE), "NA"))</f>
        <v>464</v>
      </c>
      <c r="DT7" s="31">
        <f>IF(_xlfn.IFNA(VLOOKUP($A7,Car_production!$A:$L,3,FALSE), "NA")=0,"NA",_xlfn.IFNA(VLOOKUP($A7,Car_production!$A:$L,3,FALSE), "NA"))</f>
        <v>365.06687647521636</v>
      </c>
      <c r="DU7" s="31" t="str">
        <f>IF(_xlfn.IFNA(VLOOKUP($A7,Car_production!$A:$L,4,FALSE), "NA")=0,"NA",_xlfn.IFNA(VLOOKUP($A7,Car_production!$A:$L,13,FALSE), "NA"))</f>
        <v>NA</v>
      </c>
      <c r="DV7" s="31" t="str">
        <f>IF(_xlfn.IFNA(VLOOKUP($A7,Car_production!$A:$L,5,FALSE), "NA")=0,"NA",_xlfn.IFNA(VLOOKUP($A7,Car_production!$A:$L,5,FALSE), "NA"))</f>
        <v>NA</v>
      </c>
      <c r="DW7" s="31">
        <f>IF(_xlfn.IFNA(VLOOKUP($A7,Car_production!$A:$L,6,FALSE), "NA")=0,"NA",_xlfn.IFNA(VLOOKUP($A7,Car_production!$A:$L,6,FALSE), "NA"))</f>
        <v>96.5</v>
      </c>
      <c r="DX7" s="31">
        <f>IF(_xlfn.IFNA(VLOOKUP($A7,Car_production!$A:$L,7,FALSE), "NA")=0,"NA",_xlfn.IFNA(VLOOKUP($A7,Car_production!$A:$L,7,FALSE), "NA"))</f>
        <v>94.330400782013697</v>
      </c>
      <c r="DY7" s="31">
        <f>IF(_xlfn.IFNA(VLOOKUP($A7,Car_production!$A:$L,8,FALSE), "NA")=0,"NA",_xlfn.IFNA(VLOOKUP($A7,Car_production!$A:$L,8,FALSE), "NA"))</f>
        <v>96.9</v>
      </c>
      <c r="DZ7" s="31">
        <f>IF(_xlfn.IFNA(VLOOKUP($A7,Car_production!$A:$L,9,FALSE), "NA")=0,"NA",_xlfn.IFNA(VLOOKUP($A7,Car_production!$A:$L,9,FALSE), "NA"))</f>
        <v>122.34848484848486</v>
      </c>
      <c r="EA7" s="31" t="str">
        <f>IF(_xlfn.IFNA(VLOOKUP($A7,Car_production!$A:$L,10,FALSE), "NA")=0,"NA",_xlfn.IFNA(VLOOKUP($A7,Car_production!$A:$L,10,FALSE), "NA"))</f>
        <v>NA</v>
      </c>
      <c r="EB7" s="31">
        <f>IF(_xlfn.IFNA(VLOOKUP($A7,Car_production_index!$A:$L,2,FALSE), "NA")=0,"NA",_xlfn.IFNA(VLOOKUP($A7,Car_production_index!$A:$L,2,FALSE), "NA"))</f>
        <v>0.12988212567506568</v>
      </c>
      <c r="EC7" s="31">
        <f>IF(_xlfn.IFNA(VLOOKUP($A7,Car_production_index!$A:$L,3,FALSE), "NA")=0,"NA",_xlfn.IFNA(VLOOKUP($A7,Car_production_index!$A:$L,3,FALSE), "NA"))</f>
        <v>0.28941781767755698</v>
      </c>
      <c r="ED7" s="31">
        <f>IF(_xlfn.IFNA(VLOOKUP($A7,Car_production_index!$A:$L,4,FALSE), "NA")=0,"NA",_xlfn.IFNA(VLOOKUP($A7,Car_production_index!$A:$L,4,FALSE), "NA"))</f>
        <v>0.11332484761598555</v>
      </c>
      <c r="EE7" s="31">
        <f>IF(_xlfn.IFNA(VLOOKUP($A7,Car_production_index!$A:$L,5,FALSE), "NA")=0,"NA",_xlfn.IFNA(VLOOKUP($A7,Car_production_index!$A:$L,5,FALSE), "NA"))</f>
        <v>0.18939036868302067</v>
      </c>
      <c r="EF7" s="31">
        <f>IF(_xlfn.IFNA(VLOOKUP($A7,Car_production_index!$A:$L,6,FALSE), "NA")=0,"NA",_xlfn.IFNA(VLOOKUP($A7,Car_production_index!$A:$L,6,FALSE), "NA"))</f>
        <v>0.72201515965162888</v>
      </c>
    </row>
    <row r="8" spans="1:136">
      <c r="A8" s="26">
        <v>36708</v>
      </c>
      <c r="B8" s="25">
        <f>IFERROR(VLOOKUP($A8,Palladium_spot_price!$A:$B,2,FALSE), "NA")</f>
        <v>721.15789473684197</v>
      </c>
      <c r="C8" s="25">
        <f>IFERROR(VLOOKUP($A8,Platinum_spot_price!$A:$B,2,FALSE), "NA")</f>
        <v>568.42105263157896</v>
      </c>
      <c r="D8" s="25">
        <f>IFERROR(VLOOKUP($A8,Rhodium_spot_price!$A:$B,2,FALSE), "NA")</f>
        <v>2453.9473684210502</v>
      </c>
      <c r="E8" s="25">
        <f>IFERROR(VLOOKUP(A8,'Coal Australia'!A:B,2,FALSE), "NA")</f>
        <v>25.6</v>
      </c>
      <c r="F8" s="25">
        <f>IFERROR(VLOOKUP(A8,'Russian Ruble'!A:B,2,FALSE), "NA")</f>
        <v>27.849599999999999</v>
      </c>
      <c r="G8" s="25">
        <f>IFERROR(VLOOKUP($A8,'GDP Germany'!A:B,2,FALSE),"NA")</f>
        <v>590331.69999999995</v>
      </c>
      <c r="H8" s="25">
        <f>IFERROR(VLOOKUP($A8,'GDP EU28'!A:B,2,FALSE),"NA")</f>
        <v>1980400.2</v>
      </c>
      <c r="I8" s="25">
        <f>IFERROR(VLOOKUP($A8,'GDP US'!A:B,2,FALSE),"NA")</f>
        <v>13170.749</v>
      </c>
      <c r="J8" s="29">
        <f>IFERROR(VLOOKUP($A8,'GDP CNY'!A:C,2,FALSE),"NA")</f>
        <v>9.1</v>
      </c>
      <c r="K8" s="25">
        <f>IFERROR(VLOOKUP($A8,WTI!$A:$B,2,FALSE),"NA")</f>
        <v>29.7</v>
      </c>
      <c r="L8" s="25">
        <f>IFERROR(VLOOKUP($A8,Brent!$A:$B,2,FALSE),"NA")</f>
        <v>28.68</v>
      </c>
      <c r="M8" s="25">
        <f>IFERROR(VLOOKUP($A8,'EURO EXC RATE'!$A:$B,2,FALSE),"NA")</f>
        <v>0.93859999999999999</v>
      </c>
      <c r="N8" s="25">
        <f>IFERROR(VLOOKUP($A8,'Baltic Dry Index'!$A:$B,2,FALSE),"NA")</f>
        <v>1642</v>
      </c>
      <c r="O8" s="25">
        <f>IFERROR(VLOOKUP($A8,EXR_CNY_USD!$A:$B,2,FALSE),"NA")</f>
        <v>8.2794000000000008</v>
      </c>
      <c r="P8" s="25">
        <f>IFERROR(VLOOKUP($A8,'NATURAL GAS'!A:B,2,FALSE),"NA")</f>
        <v>3.99</v>
      </c>
      <c r="Q8" s="25">
        <f>IFERROR(VLOOKUP($A8,VIX!$A:$B,2,FALSE), "NA")</f>
        <v>20.74</v>
      </c>
      <c r="R8" s="25">
        <f>IFERROR(VLOOKUP($A8,CLI_US!$A:$B,2,FALSE), "NA")</f>
        <v>100.522482294479</v>
      </c>
      <c r="S8" s="25">
        <f>IFERROR(VLOOKUP($A8,CLI_CHN!$A:$B,2,FALSE), "NA")</f>
        <v>99.171279999999996</v>
      </c>
      <c r="T8" s="25">
        <f>IFERROR(VLOOKUP($A8,CLI_EURO!$A:$B,2,FALSE), "NA")</f>
        <v>101.706961418888</v>
      </c>
      <c r="U8" s="25">
        <f>IFERROR(VLOOKUP($A8,CPILFESL!$A:$B,2,FALSE), "NA")</f>
        <v>172.7</v>
      </c>
      <c r="V8" s="31">
        <f>_xlfn.IFNA(VLOOKUP($A8,'PET.RWTC.M'!$A:$B,2,FALSE), "NA")</f>
        <v>29.7</v>
      </c>
      <c r="W8" s="31">
        <f>_xlfn.IFNA(VLOOKUP($A8,PALLFNFINDEXQ!$A:$B,2,FALSE), "NA")</f>
        <v>61.453155000000002</v>
      </c>
      <c r="X8" s="31">
        <f>_xlfn.IFNA(VLOOKUP($A8,DEXSFUS!$A:$B,2,FALSE), "NA")</f>
        <v>6.9874999999999998</v>
      </c>
      <c r="Y8" s="31">
        <f>_xlfn.IFNA(VLOOKUP($A8,PNICKUSDM!$A:$B,2,FALSE), "NA")</f>
        <v>8174.8095240000002</v>
      </c>
      <c r="Z8" s="31">
        <f>_xlfn.IFNA(VLOOKUP($A8,'WPU1011'!$A:$B,2,FALSE), "NA")</f>
        <v>94.9</v>
      </c>
      <c r="AA8" s="31">
        <f>_xlfn.IFNA(VLOOKUP($A8,PCU3399103399101!$A:$B,2,FALSE), "NA")</f>
        <v>124.6</v>
      </c>
      <c r="AB8" s="31">
        <f>_xlfn.IFNA(VLOOKUP($A8,TSIFRGHTC!$A:$B,2,FALSE), "NA")</f>
        <v>-2.1</v>
      </c>
      <c r="AC8" s="31">
        <f>_xlfn.IFNA(VLOOKUP($A8,TSIFRGHTC!$A:$B,2,FALSE), "NA")</f>
        <v>-2.1</v>
      </c>
      <c r="AD8" s="31">
        <f>_xlfn.IFNA(VLOOKUP($A8,PPICMM!$A:$B,2,FALSE), "NA")</f>
        <v>117.5</v>
      </c>
      <c r="AE8" s="31">
        <f>_xlfn.IFNA(VLOOKUP($A8,IPB50001N!$A:$B,2,FALSE), "NA")</f>
        <v>90.787300000000002</v>
      </c>
      <c r="AF8" s="31">
        <f>_xlfn.IFNA(VLOOKUP($A8,A31ATI!$A:$B,2,FALSE), "NA")</f>
        <v>12836</v>
      </c>
      <c r="AG8" s="31">
        <f>_xlfn.IFNA(VLOOKUP($A8,A31ANO!$A:$B,2,FALSE), "NA")</f>
        <v>5583</v>
      </c>
      <c r="AH8" s="31">
        <f>_xlfn.IFNA(VLOOKUP($A8,IPG21223S!$A:$B,2,FALSE), "NA")</f>
        <v>115.6527</v>
      </c>
      <c r="AI8" s="31">
        <f>_xlfn.IFNA(VLOOKUP($A8,PIORECRUSDM!$A:$B,2,FALSE), "NA")</f>
        <v>12.45</v>
      </c>
      <c r="AJ8" s="31" t="str">
        <f>_xlfn.IFNA(VLOOKUP($A8,GVZCLS!$A:$B,2,FALSE), "NA")</f>
        <v>NA</v>
      </c>
      <c r="AK8" s="31" t="str">
        <f>_xlfn.IFNA(VLOOKUP($A8,VXSLVCLS!$A:$B,2,FALSE), "NA")</f>
        <v>NA</v>
      </c>
      <c r="AL8" s="31">
        <f>_xlfn.IFNA(VLOOKUP($A8,PNRGINDEXM!$A:$B,2,FALSE), "NA")</f>
        <v>73.041610000000006</v>
      </c>
      <c r="AM8" s="31">
        <f>_xlfn.IFNA(VLOOKUP($A8,Nikkei225!$A:$B,2,FALSE), "NA")</f>
        <v>16694.3</v>
      </c>
      <c r="AN8" s="31">
        <f>_xlfn.IFNA(VLOOKUP($A8,EXJPUS!$A:$B,2,FALSE), "NA")</f>
        <v>108.2115</v>
      </c>
      <c r="AO8" s="31" t="str">
        <f>_xlfn.IFNA(VLOOKUP($A8,PCU33613361!$A:$B,2,FALSE), "NA")</f>
        <v>NA</v>
      </c>
      <c r="AP8" s="31">
        <f>_xlfn.IFNA(VLOOKUP($A8,TOTALSA!$A:$B,2,FALSE), "NA")</f>
        <v>17.315999999999999</v>
      </c>
      <c r="AQ8" s="31">
        <f>_xlfn.IFNA(VLOOKUP($A8,ZAFCPIALLMINMEI!$A:$B,2,FALSE), "NA")</f>
        <v>46.358580000000003</v>
      </c>
      <c r="AR8" s="31">
        <f>_xlfn.IFNA(VLOOKUP($A8,LCULMN01ZAQ661S!$A:$B,2,FALSE), "NA")</f>
        <v>41.557440249999999</v>
      </c>
      <c r="AS8" s="31">
        <f>_xlfn.IFNA(VLOOKUP($A8,NGDPRSAXDCZAQ!$A:$B,2,FALSE), "NA")</f>
        <v>710256.4</v>
      </c>
      <c r="AT8" s="31">
        <f>_xlfn.IFNA(VLOOKUP($A8,'M.W00.PCOBA.USD'!$A:$B,2,FALSE), "NA")</f>
        <v>13071.43</v>
      </c>
      <c r="AU8" s="31">
        <f>_xlfn.IFNA(VLOOKUP($A8,BSCICP03O9M665S!$A:$B,2,FALSE), "NA")</f>
        <v>101.7346162334</v>
      </c>
      <c r="AV8" s="31">
        <f>_xlfn.IFNA(VLOOKUP($A8,LOLITOAAOECDE!$A:$B,2,FALSE), "NA")</f>
        <v>100.5969447297</v>
      </c>
      <c r="AW8" s="31" t="str">
        <f>_xlfn.IFNA(VLOOKUP($A8,'IP7110'!$A:$B,2,FALSE), "NA")</f>
        <v>NA</v>
      </c>
      <c r="AX8" s="31" t="str">
        <f>_xlfn.IFNA(VLOOKUP($A8,'WPS061'!$A:$B,2,FALSE), "NA")</f>
        <v>NA</v>
      </c>
      <c r="AY8" s="31">
        <f>_xlfn.IFNA(VLOOKUP($A8,'GS10'!$A:$B,2,FALSE), "NA")</f>
        <v>6.05</v>
      </c>
      <c r="AZ8" s="31">
        <f>_xlfn.IFNA(VLOOKUP($A8,'GS5'!$A:$B,2,FALSE), "NA")</f>
        <v>6.18</v>
      </c>
      <c r="BA8" s="31">
        <f>_xlfn.IFNA(VLOOKUP($A8,'GS30'!$A:$B,2,FALSE), "NA")</f>
        <v>5.85</v>
      </c>
      <c r="BB8" s="31">
        <f>_xlfn.IFNA(VLOOKUP($A8,DAX!$A:$B,2,FALSE), "NA")</f>
        <v>7190.37</v>
      </c>
      <c r="BC8" s="31">
        <f>_xlfn.IFNA(VLOOKUP($A8,SMI!$A:$B,2,FALSE), "NA")</f>
        <v>8023.2</v>
      </c>
      <c r="BD8" s="31">
        <f>_xlfn.IFNA(VLOOKUP($A8,NASDAQCOM!$A:$B,2,FALSE), "NA")</f>
        <v>3766.99</v>
      </c>
      <c r="BE8" s="31" t="str">
        <f>_xlfn.IFNA(VLOOKUP($A8,FTSE100!$A:$B,2,FALSE), "NA")</f>
        <v>NA</v>
      </c>
      <c r="BF8" s="31">
        <f>_xlfn.IFNA(VLOOKUP($A8,'M.W00.PGOLD.USD'!$A:$B,2,FALSE), "NA")</f>
        <v>288.05</v>
      </c>
      <c r="BG8" s="31">
        <f>_xlfn.IFNA(VLOOKUP($A8,'M.W00.PSILVER.USD'!$A:$B,2,FALSE), "NA")</f>
        <v>5.0149999999999997</v>
      </c>
      <c r="BH8" s="31" t="str">
        <f>_xlfn.IFNA(VLOOKUP($A8,WPU10170502!$A:$B,2,FALSE), "NA")</f>
        <v>NA</v>
      </c>
      <c r="BI8" s="31">
        <f>_xlfn.IFNA(VLOOKUP($A8,'M.W00.PSILVER.USD'!$A:$B,2,FALSE), "NA")</f>
        <v>5.0149999999999997</v>
      </c>
      <c r="BJ8" s="31">
        <f>_xlfn.IFNA(VLOOKUP($A8,'M.W00.PSILVER.USD'!$A:$B,2,FALSE), "NA")</f>
        <v>5.0149999999999997</v>
      </c>
      <c r="BK8" s="31">
        <f>_xlfn.IFNA(VLOOKUP($A8,FEDfunds!$A:$B,2,FALSE), "NA")</f>
        <v>6.54</v>
      </c>
      <c r="BL8" s="31">
        <f>_xlfn.IFNA(VLOOKUP($A8,Vehicles_miles_traveled!$A:$B,2,FALSE), "NA")</f>
        <v>228776</v>
      </c>
      <c r="BM8" s="31">
        <f>_xlfn.IFNA(VLOOKUP($A8,New_car_dealer!$A:$B,2,FALSE), "NA")</f>
        <v>52953</v>
      </c>
      <c r="BN8" s="31" t="str">
        <f>_xlfn.IFNA(VLOOKUP($A8,Platinum_total_demand!$A:$Z,4,FALSE), "NA")</f>
        <v>NA</v>
      </c>
      <c r="BO8" s="31" t="str">
        <f>_xlfn.IFNA(VLOOKUP($A8,Palladium_total_demand!$A:$Z,4,FALSE), "NA")</f>
        <v>NA</v>
      </c>
      <c r="BP8" s="31" t="str">
        <f>_xlfn.IFNA(VLOOKUP($A8,Rhodium_total_demand!$A:$Z,4,FALSE), "NA")</f>
        <v>NA</v>
      </c>
      <c r="BQ8" s="31" t="str">
        <f>_xlfn.IFNA(VLOOKUP($A8,Platinum_total_supply!$A:$Z,4,FALSE), "NA")</f>
        <v>NA</v>
      </c>
      <c r="BR8" s="31" t="str">
        <f>_xlfn.IFNA(VLOOKUP($A8,Palladium_total_supply!$A:$Z,4,FALSE), "NA")</f>
        <v>NA</v>
      </c>
      <c r="BS8" s="31" t="str">
        <f>_xlfn.IFNA(VLOOKUP($A8,Rhodium_total_supply!$A:$Z,4,FALSE), "NA")</f>
        <v>NA</v>
      </c>
      <c r="BT8" s="31" t="str">
        <f>_xlfn.IFNA(VLOOKUP($A8,Equities!$A:$Z,2,FALSE), "NA")</f>
        <v>NA</v>
      </c>
      <c r="BU8" s="31" t="str">
        <f>_xlfn.IFNA(VLOOKUP($A8,Equities!$A:$Z,3,FALSE), "NA")</f>
        <v>NA</v>
      </c>
      <c r="BV8" s="31" t="str">
        <f>_xlfn.IFNA(VLOOKUP($A8,Equities!$A:$Z,4,FALSE), "NA")</f>
        <v>NA</v>
      </c>
      <c r="BW8" s="31" t="str">
        <f>_xlfn.IFNA(VLOOKUP($A8,Equities!$A:$Z,5,FALSE), "NA")</f>
        <v>NA</v>
      </c>
      <c r="BX8" s="31" t="str">
        <f>_xlfn.IFNA(VLOOKUP($A8,Equities!$A:$Z,6,FALSE), "NA")</f>
        <v>NA</v>
      </c>
      <c r="BY8" s="31" t="str">
        <f>_xlfn.IFNA(VLOOKUP($A8,Income_equities!$A:$Z,2,FALSE), "NA")</f>
        <v>NA</v>
      </c>
      <c r="BZ8" s="31" t="str">
        <f>_xlfn.IFNA(VLOOKUP($A8,Income_equities!$A:$Z,3,FALSE), "NA")</f>
        <v>NA</v>
      </c>
      <c r="CA8" s="31" t="str">
        <f>_xlfn.IFNA(VLOOKUP($A8,Income_equities!$A:$Z,4,FALSE), "NA")</f>
        <v>NA</v>
      </c>
      <c r="CB8" s="31" t="str">
        <f>_xlfn.IFNA(VLOOKUP($A8,Income_equities!$A:$Z,5,FALSE), "NA")</f>
        <v>NA</v>
      </c>
      <c r="CC8" s="31" t="str">
        <f>_xlfn.IFNA(VLOOKUP($A8,PGM_equities!$A:$Z,2,FALSE), "NA")</f>
        <v>NA</v>
      </c>
      <c r="CD8" s="31" t="str">
        <f>_xlfn.IFNA(VLOOKUP($A8,PGM_equities!$A:$Z,3,FALSE), "NA")</f>
        <v>NA</v>
      </c>
      <c r="CE8" s="31" t="str">
        <f>_xlfn.IFNA(VLOOKUP($A8,PGM_equities!$A:$Z,4,FALSE), "NA")</f>
        <v>NA</v>
      </c>
      <c r="CF8" s="31" t="str">
        <f>_xlfn.IFNA(VLOOKUP($A8,PGM_equities!$A:$Z,5,FALSE), "NA")</f>
        <v>NA</v>
      </c>
      <c r="CG8" s="31" t="str">
        <f>_xlfn.IFNA(VLOOKUP($A8,Platinum_market_balance!$A:$Z,2,FALSE), "NA")</f>
        <v>NA</v>
      </c>
      <c r="CH8" s="31" t="str">
        <f>_xlfn.IFNA(VLOOKUP($A8,Platinum_market_balance!$A:$Z,3,FALSE), "NA")</f>
        <v>NA</v>
      </c>
      <c r="CI8" s="31" t="str">
        <f>_xlfn.IFNA(VLOOKUP($A8,Platinum_market_balance!$A:$Z,4,FALSE), "NA")</f>
        <v>NA</v>
      </c>
      <c r="CJ8" s="31" t="str">
        <f>_xlfn.IFNA(VLOOKUP($A8,Platinum_market_balance!$A:$Z,5,FALSE), "NA")</f>
        <v>NA</v>
      </c>
      <c r="CK8" s="31" t="str">
        <f>_xlfn.IFNA(VLOOKUP($A8,Palladium_market_balance!$A:$Z,2,FALSE), "NA")</f>
        <v>NA</v>
      </c>
      <c r="CL8" s="31" t="str">
        <f>_xlfn.IFNA(VLOOKUP($A8,Palladium_market_balance!$A:$Z,3,FALSE), "NA")</f>
        <v>NA</v>
      </c>
      <c r="CM8" s="31" t="str">
        <f>_xlfn.IFNA(VLOOKUP($A8,Palladium_market_balance!$A:$Z,4,FALSE), "NA")</f>
        <v>NA</v>
      </c>
      <c r="CN8" s="31" t="str">
        <f>_xlfn.IFNA(VLOOKUP($A8,Palladium_market_balance!$A:$Z,5,FALSE), "NA")</f>
        <v>NA</v>
      </c>
      <c r="CO8" s="31" t="str">
        <f>_xlfn.IFNA(VLOOKUP($A8,Rhodium_market_balance!$A:$Z,2,FALSE), "NA")</f>
        <v>NA</v>
      </c>
      <c r="CP8" s="31" t="str">
        <f>_xlfn.IFNA(VLOOKUP($A8,Rhodium_market_balance!$A:$Z,3,FALSE), "NA")</f>
        <v>NA</v>
      </c>
      <c r="CQ8" s="31" t="str">
        <f>_xlfn.IFNA(VLOOKUP($A8,Rhodium_market_balance!$A:$Z,4,FALSE), "NA")</f>
        <v>NA</v>
      </c>
      <c r="CR8" s="31" t="str">
        <f>_xlfn.IFNA(VLOOKUP($A8,Rhodium_market_balance!$A:$Z,5,FALSE), "NA")</f>
        <v>NA</v>
      </c>
      <c r="CS8" s="31" t="str">
        <f>_xlfn.IFNA(VLOOKUP($A8,CFTCs!$A:$Z,2,FALSE), "NA")</f>
        <v>NA</v>
      </c>
      <c r="CT8" s="31" t="str">
        <f>_xlfn.IFNA(VLOOKUP($A8,CFTCs!$A:$Z,3,FALSE), "NA")</f>
        <v>NA</v>
      </c>
      <c r="CU8" s="31" t="str">
        <f>_xlfn.IFNA(VLOOKUP($A8,CFTCs!$A:$Z,4,FALSE), "NA")</f>
        <v>NA</v>
      </c>
      <c r="CV8" s="31" t="str">
        <f>_xlfn.IFNA(VLOOKUP($A8,CFTCs!$A:$Z,5,FALSE), "NA")</f>
        <v>NA</v>
      </c>
      <c r="CW8" s="31" t="str">
        <f>_xlfn.IFNA(VLOOKUP($A8,Open_interest!$A:$Z,2,FALSE), "NA")</f>
        <v>NA</v>
      </c>
      <c r="CX8" s="31" t="str">
        <f>_xlfn.IFNA(VLOOKUP($A8,Open_interest!$A:$Z,3,FALSE), "NA")</f>
        <v>NA</v>
      </c>
      <c r="CY8" s="31" t="str">
        <f>IF(_xlfn.IFNA(VLOOKUP($A8,ETF_holdings!$A:$Z,2,FALSE), "NA")=0,"NA",_xlfn.IFNA(VLOOKUP($A8,ETF_holdings!$A:$Z,2,FALSE), "NA"))</f>
        <v>NA</v>
      </c>
      <c r="CZ8" s="31" t="str">
        <f>IF(_xlfn.IFNA(VLOOKUP($A8,ETF_holdings!$A:$Z,3,FALSE), "NA")=0,"NA",_xlfn.IFNA(VLOOKUP($A8,ETF_holdings!$A:$Z,3,FALSE), "NA"))</f>
        <v>NA</v>
      </c>
      <c r="DA8" s="31" t="str">
        <f>_xlfn.IFNA(VLOOKUP($A8,ETF_holdings!$A:$Z,4,FALSE), "NA")</f>
        <v>NA</v>
      </c>
      <c r="DB8" s="31" t="str">
        <f>IF(_xlfn.IFNA(VLOOKUP($A8,ETF_holdings!$A:$Z,4,FALSE), "NA")=0,"NA",_xlfn.IFNA(VLOOKUP($A8,ETF_holdings!$A:$Z,4,FALSE), "NA"))</f>
        <v>NA</v>
      </c>
      <c r="DC8" s="31" t="str">
        <f>IF(_xlfn.IFNA(VLOOKUP($A8,ETF_holdings!$A:$Z,6,FALSE), "NA")=0,"NA",_xlfn.IFNA(VLOOKUP($A8,ETF_holdings!$A:$Z,6,FALSE), "NA"))</f>
        <v>NA</v>
      </c>
      <c r="DD8" s="31" t="str">
        <f>IF(_xlfn.IFNA(VLOOKUP($A8,ETF_holdings!$A:$Z,7,FALSE), "NA")=0,"NA",_xlfn.IFNA(VLOOKUP($A8,ETF_holdings!$A:$Z,7,FALSE), "NA"))</f>
        <v>NA</v>
      </c>
      <c r="DE8" s="31" t="str">
        <f>IF(_xlfn.IFNA(VLOOKUP($A8,ETF_holdings!$A:$Z,8,FALSE), "NA")=0,"NA",_xlfn.IFNA(VLOOKUP($A8,ETF_holdings!$A:$Z,8,FALSE), "NA"))</f>
        <v>NA</v>
      </c>
      <c r="DF8" s="31" t="str">
        <f>IF(_xlfn.IFNA(VLOOKUP($A8,ETF_holdings!$A:$Z,10,FALSE), "NA")=0,"NA",_xlfn.IFNA(VLOOKUP($A8,ETF_holdings!$A:$Z,10,FALSE), "NA"))</f>
        <v>NA</v>
      </c>
      <c r="DG8" s="31" t="str">
        <f>IF(_xlfn.IFNA(VLOOKUP($A8,ETF_holdings!$A:$Z,10,FALSE), "NA")=0,"NA",_xlfn.IFNA(VLOOKUP($A8,ETF_holdings!$A:$Z,10,FALSE), "NA"))</f>
        <v>NA</v>
      </c>
      <c r="DH8" s="31" t="str">
        <f>IF(_xlfn.IFNA(VLOOKUP($A8,ETF_holdings!$A:$Z,11,FALSE), "NA")=0,"NA",_xlfn.IFNA(VLOOKUP($A8,ETF_holdings!$A:$Z,11,FALSE), "NA"))</f>
        <v>NA</v>
      </c>
      <c r="DI8" s="31" t="str">
        <f>IF(_xlfn.IFNA(VLOOKUP($A8,ETF_holdings!$A:$Z,12,FALSE), "NA")=0,"NA",_xlfn.IFNA(VLOOKUP($A8,ETF_holdings!$A:$Z,12,FALSE), "NA"))</f>
        <v>NA</v>
      </c>
      <c r="DJ8" s="31" t="str">
        <f>IF(_xlfn.IFNA(VLOOKUP($A8,ETF_holdings!$A:$Z,13,FALSE), "NA")=0,"NA",_xlfn.IFNA(VLOOKUP($A8,ETF_holdings!$A:$Z,13,FALSE), "NA"))</f>
        <v>NA</v>
      </c>
      <c r="DK8" s="31">
        <f>IF(_xlfn.IFNA(VLOOKUP($A8,Platinum_RSI!$A:$P,2,FALSE), "NA")=0,"NA",_xlfn.IFNA(VLOOKUP($A8,Platinum_RSI!$A:$P,2,FALSE), "NA"))</f>
        <v>99.69</v>
      </c>
      <c r="DL8" s="31">
        <f>IF(_xlfn.IFNA(VLOOKUP($A8,Platinum_RSI!$A:$P,3,FALSE), "NA")=0,"NA",_xlfn.IFNA(VLOOKUP($A8,Platinum_RSI!$A:$P,3,FALSE), "NA"))</f>
        <v>88.81</v>
      </c>
      <c r="DM8" s="31">
        <f>IF(_xlfn.IFNA(VLOOKUP($A8,Platinum_RSI!$A:$P,4,FALSE), "NA")=0,"NA",_xlfn.IFNA(VLOOKUP($A8,Platinum_RSI!$A:$P,4,FALSE), "NA"))</f>
        <v>80.39</v>
      </c>
      <c r="DN8" s="31">
        <f>IF(_xlfn.IFNA(VLOOKUP($A8,Platinum_RSI!$A:$P,5,FALSE), "NA")=0,"NA",_xlfn.IFNA(VLOOKUP($A8,Platinum_RSI!$A:$P,5,FALSE), "NA"))</f>
        <v>67.75</v>
      </c>
      <c r="DO8" s="31">
        <f>IF(_xlfn.IFNA(VLOOKUP($A8,Palladium_RSI!$A:$Q,2,FALSE), "NA")=0,"NA",_xlfn.IFNA(VLOOKUP($A8,Palladium_RSI!$A:$Q,2,FALSE), "NA"))</f>
        <v>86.54</v>
      </c>
      <c r="DP8" s="31">
        <f>IF(_xlfn.IFNA(VLOOKUP($A8,Palladium_RSI!$A:$Q, 3,FALSE), "NA")=0,"NA",_xlfn.IFNA(VLOOKUP($A8,Palladium_RSI!$A:$Q,3,FALSE), "NA"))</f>
        <v>79.22</v>
      </c>
      <c r="DQ8" s="31">
        <f>IF(_xlfn.IFNA(VLOOKUP($A8,Palladium_RSI!$A:$Q,4,FALSE), "NA")=0,"NA",_xlfn.IFNA(VLOOKUP($A8,Palladium_RSI!$A:$Q,4,FALSE), "NA"))</f>
        <v>77.89</v>
      </c>
      <c r="DR8" s="31">
        <f>IF(_xlfn.IFNA(VLOOKUP($A8,Palladium_RSI!$A:$Q,5,FALSE), "NA")=0,"NA",_xlfn.IFNA(VLOOKUP($A8,Palladium_RSI!$A:$Q,5,FALSE), "NA"))</f>
        <v>75.87</v>
      </c>
      <c r="DS8" s="31">
        <f>IF(_xlfn.IFNA(VLOOKUP($A8,Car_production!$A:$L,2,FALSE), "NA")=0,"NA",_xlfn.IFNA(VLOOKUP($A8,Car_production!$A:$L,2,FALSE), "NA"))</f>
        <v>455.3</v>
      </c>
      <c r="DT8" s="31">
        <f>IF(_xlfn.IFNA(VLOOKUP($A8,Car_production!$A:$L,3,FALSE), "NA")=0,"NA",_xlfn.IFNA(VLOOKUP($A8,Car_production!$A:$L,3,FALSE), "NA"))</f>
        <v>358.22187254130608</v>
      </c>
      <c r="DU8" s="31" t="str">
        <f>IF(_xlfn.IFNA(VLOOKUP($A8,Car_production!$A:$L,4,FALSE), "NA")=0,"NA",_xlfn.IFNA(VLOOKUP($A8,Car_production!$A:$L,13,FALSE), "NA"))</f>
        <v>NA</v>
      </c>
      <c r="DV8" s="31" t="str">
        <f>IF(_xlfn.IFNA(VLOOKUP($A8,Car_production!$A:$L,5,FALSE), "NA")=0,"NA",_xlfn.IFNA(VLOOKUP($A8,Car_production!$A:$L,5,FALSE), "NA"))</f>
        <v>NA</v>
      </c>
      <c r="DW8" s="31">
        <f>IF(_xlfn.IFNA(VLOOKUP($A8,Car_production!$A:$L,6,FALSE), "NA")=0,"NA",_xlfn.IFNA(VLOOKUP($A8,Car_production!$A:$L,6,FALSE), "NA"))</f>
        <v>107.2</v>
      </c>
      <c r="DX8" s="31">
        <f>IF(_xlfn.IFNA(VLOOKUP($A8,Car_production!$A:$L,7,FALSE), "NA")=0,"NA",_xlfn.IFNA(VLOOKUP($A8,Car_production!$A:$L,7,FALSE), "NA"))</f>
        <v>104.78983382209188</v>
      </c>
      <c r="DY8" s="31">
        <f>IF(_xlfn.IFNA(VLOOKUP($A8,Car_production!$A:$L,8,FALSE), "NA")=0,"NA",_xlfn.IFNA(VLOOKUP($A8,Car_production!$A:$L,8,FALSE), "NA"))</f>
        <v>95.3</v>
      </c>
      <c r="DZ8" s="31">
        <f>IF(_xlfn.IFNA(VLOOKUP($A8,Car_production!$A:$L,9,FALSE), "NA")=0,"NA",_xlfn.IFNA(VLOOKUP($A8,Car_production!$A:$L,9,FALSE), "NA"))</f>
        <v>120.32828282828282</v>
      </c>
      <c r="EA8" s="31" t="str">
        <f>IF(_xlfn.IFNA(VLOOKUP($A8,Car_production!$A:$L,10,FALSE), "NA")=0,"NA",_xlfn.IFNA(VLOOKUP($A8,Car_production!$A:$L,10,FALSE), "NA"))</f>
        <v>NA</v>
      </c>
      <c r="EB8" s="31">
        <f>IF(_xlfn.IFNA(VLOOKUP($A8,Car_production_index!$A:$L,2,FALSE), "NA")=0,"NA",_xlfn.IFNA(VLOOKUP($A8,Car_production_index!$A:$L,2,FALSE), "NA"))</f>
        <v>0.12988212567506568</v>
      </c>
      <c r="EC8" s="31">
        <f>IF(_xlfn.IFNA(VLOOKUP($A8,Car_production_index!$A:$L,3,FALSE), "NA")=0,"NA",_xlfn.IFNA(VLOOKUP($A8,Car_production_index!$A:$L,3,FALSE), "NA"))</f>
        <v>0.28891781767755698</v>
      </c>
      <c r="ED8" s="31">
        <f>IF(_xlfn.IFNA(VLOOKUP($A8,Car_production_index!$A:$L,4,FALSE), "NA")=0,"NA",_xlfn.IFNA(VLOOKUP($A8,Car_production_index!$A:$L,4,FALSE), "NA"))</f>
        <v>0.11432484761598555</v>
      </c>
      <c r="EE8" s="31">
        <f>IF(_xlfn.IFNA(VLOOKUP($A8,Car_production_index!$A:$L,5,FALSE), "NA")=0,"NA",_xlfn.IFNA(VLOOKUP($A8,Car_production_index!$A:$L,5,FALSE), "NA"))</f>
        <v>0.18889036868302067</v>
      </c>
      <c r="EF8" s="31">
        <f>IF(_xlfn.IFNA(VLOOKUP($A8,Car_production_index!$A:$L,6,FALSE), "NA")=0,"NA",_xlfn.IFNA(VLOOKUP($A8,Car_production_index!$A:$L,6,FALSE), "NA"))</f>
        <v>0.72201515965162888</v>
      </c>
    </row>
    <row r="9" spans="1:136">
      <c r="A9" s="26">
        <v>36739</v>
      </c>
      <c r="B9" s="25">
        <f>IFERROR(VLOOKUP($A9,Palladium_spot_price!$A:$B,2,FALSE), "NA")</f>
        <v>769.26086956521704</v>
      </c>
      <c r="C9" s="25">
        <f>IFERROR(VLOOKUP($A9,Platinum_spot_price!$A:$B,2,FALSE), "NA")</f>
        <v>583.73913043478206</v>
      </c>
      <c r="D9" s="25">
        <f>IFERROR(VLOOKUP($A9,Rhodium_spot_price!$A:$B,2,FALSE), "NA")</f>
        <v>2342.3913043478201</v>
      </c>
      <c r="E9" s="25">
        <f>IFERROR(VLOOKUP(A9,'Coal Australia'!A:B,2,FALSE), "NA")</f>
        <v>25.6</v>
      </c>
      <c r="F9" s="25">
        <f>IFERROR(VLOOKUP(A9,'Russian Ruble'!A:B,2,FALSE), "NA")</f>
        <v>27.735600000000002</v>
      </c>
      <c r="G9" s="25" t="str">
        <f>IFERROR(VLOOKUP($A9,'GDP Germany'!A:B,2,FALSE),"NA")</f>
        <v>NA</v>
      </c>
      <c r="H9" s="25" t="str">
        <f>IFERROR(VLOOKUP($A9,'GDP EU28'!A:B,2,FALSE),"NA")</f>
        <v>NA</v>
      </c>
      <c r="I9" s="25" t="str">
        <f>IFERROR(VLOOKUP($A9,'GDP US'!A:B,2,FALSE),"NA")</f>
        <v>NA</v>
      </c>
      <c r="J9" s="29" t="str">
        <f>IFERROR(VLOOKUP($A9,'GDP CNY'!A:C,2,FALSE),"NA")</f>
        <v>NA</v>
      </c>
      <c r="K9" s="25">
        <f>IFERROR(VLOOKUP($A9,WTI!$A:$B,2,FALSE),"NA")</f>
        <v>31.26</v>
      </c>
      <c r="L9" s="25">
        <f>IFERROR(VLOOKUP($A9,Brent!$A:$B,2,FALSE),"NA")</f>
        <v>30.2</v>
      </c>
      <c r="M9" s="25">
        <f>IFERROR(VLOOKUP($A9,'EURO EXC RATE'!$A:$B,2,FALSE),"NA")</f>
        <v>0.90449999999999997</v>
      </c>
      <c r="N9" s="25">
        <f>IFERROR(VLOOKUP($A9,'Baltic Dry Index'!$A:$B,2,FALSE),"NA")</f>
        <v>1652</v>
      </c>
      <c r="O9" s="25">
        <f>IFERROR(VLOOKUP($A9,EXR_CNY_USD!$A:$B,2,FALSE),"NA")</f>
        <v>8.2796000000000003</v>
      </c>
      <c r="P9" s="25">
        <f>IFERROR(VLOOKUP($A9,'NATURAL GAS'!A:B,2,FALSE),"NA")</f>
        <v>4.43</v>
      </c>
      <c r="Q9" s="25">
        <f>IFERROR(VLOOKUP($A9,VIX!$A:$B,2,FALSE), "NA")</f>
        <v>16.84</v>
      </c>
      <c r="R9" s="25">
        <f>IFERROR(VLOOKUP($A9,CLI_US!$A:$B,2,FALSE), "NA")</f>
        <v>100.33042893778899</v>
      </c>
      <c r="S9" s="25">
        <f>IFERROR(VLOOKUP($A9,CLI_CHN!$A:$B,2,FALSE), "NA")</f>
        <v>98.90719</v>
      </c>
      <c r="T9" s="25">
        <f>IFERROR(VLOOKUP($A9,CLI_EURO!$A:$B,2,FALSE), "NA")</f>
        <v>101.676977717055</v>
      </c>
      <c r="U9" s="25">
        <f>IFERROR(VLOOKUP($A9,CPILFESL!$A:$B,2,FALSE), "NA")</f>
        <v>172.7</v>
      </c>
      <c r="V9" s="31">
        <f>_xlfn.IFNA(VLOOKUP($A9,'PET.RWTC.M'!$A:$B,2,FALSE), "NA")</f>
        <v>31.26</v>
      </c>
      <c r="W9" s="31">
        <f>_xlfn.IFNA(VLOOKUP($A9,PALLFNFINDEXQ!$A:$B,2,FALSE), "NA")</f>
        <v>61.453155000000002</v>
      </c>
      <c r="X9" s="31">
        <f>_xlfn.IFNA(VLOOKUP($A9,DEXSFUS!$A:$B,2,FALSE), "NA")</f>
        <v>6.9749999999999996</v>
      </c>
      <c r="Y9" s="31">
        <f>_xlfn.IFNA(VLOOKUP($A9,PNICKUSDM!$A:$B,2,FALSE), "NA")</f>
        <v>8038.4347829999997</v>
      </c>
      <c r="Z9" s="31">
        <f>_xlfn.IFNA(VLOOKUP($A9,'WPU1011'!$A:$B,2,FALSE), "NA")</f>
        <v>94.9</v>
      </c>
      <c r="AA9" s="31">
        <f>_xlfn.IFNA(VLOOKUP($A9,'WPU1011'!$A:$B,2,FALSE), "NA")</f>
        <v>94.9</v>
      </c>
      <c r="AB9" s="31">
        <f>_xlfn.IFNA(VLOOKUP($A9,TSIFRGHTC!$A:$B,2,FALSE), "NA")</f>
        <v>2</v>
      </c>
      <c r="AC9" s="31">
        <f>_xlfn.IFNA(VLOOKUP($A9,TSIFRGHTC!$A:$B,2,FALSE), "NA")</f>
        <v>2</v>
      </c>
      <c r="AD9" s="31">
        <f>_xlfn.IFNA(VLOOKUP($A9,PPICMM!$A:$B,2,FALSE), "NA")</f>
        <v>118.7</v>
      </c>
      <c r="AE9" s="31">
        <f>_xlfn.IFNA(VLOOKUP($A9,IPB50001N!$A:$B,2,FALSE), "NA")</f>
        <v>94.289599999999993</v>
      </c>
      <c r="AF9" s="31">
        <f>_xlfn.IFNA(VLOOKUP($A9,A31ATI!$A:$B,2,FALSE), "NA")</f>
        <v>12741</v>
      </c>
      <c r="AG9" s="31">
        <f>_xlfn.IFNA(VLOOKUP($A9,A31ANO!$A:$B,2,FALSE), "NA")</f>
        <v>5363</v>
      </c>
      <c r="AH9" s="31">
        <f>_xlfn.IFNA(VLOOKUP($A9,IPG21223S!$A:$B,2,FALSE), "NA")</f>
        <v>114.59610000000001</v>
      </c>
      <c r="AI9" s="31">
        <f>_xlfn.IFNA(VLOOKUP($A9,PIORECRUSDM!$A:$B,2,FALSE), "NA")</f>
        <v>12.45</v>
      </c>
      <c r="AJ9" s="31" t="str">
        <f>_xlfn.IFNA(VLOOKUP($A9,GVZCLS!$A:$B,2,FALSE), "NA")</f>
        <v>NA</v>
      </c>
      <c r="AK9" s="31" t="str">
        <f>_xlfn.IFNA(VLOOKUP($A9,VXSLVCLS!$A:$B,2,FALSE), "NA")</f>
        <v>NA</v>
      </c>
      <c r="AL9" s="31">
        <f>_xlfn.IFNA(VLOOKUP($A9,PNRGINDEXM!$A:$B,2,FALSE), "NA")</f>
        <v>76.558520000000001</v>
      </c>
      <c r="AM9" s="31">
        <f>_xlfn.IFNA(VLOOKUP($A9,Nikkei225!$A:$B,2,FALSE), "NA")</f>
        <v>16099.67</v>
      </c>
      <c r="AN9" s="31">
        <f>_xlfn.IFNA(VLOOKUP($A9,EXJPUS!$A:$B,2,FALSE), "NA")</f>
        <v>108.0804</v>
      </c>
      <c r="AO9" s="31" t="str">
        <f>_xlfn.IFNA(VLOOKUP($A9,PCU33613361!$A:$B,2,FALSE), "NA")</f>
        <v>NA</v>
      </c>
      <c r="AP9" s="31">
        <f>_xlfn.IFNA(VLOOKUP($A9,TOTALSA!$A:$B,2,FALSE), "NA")</f>
        <v>17.530999999999999</v>
      </c>
      <c r="AQ9" s="31">
        <f>_xlfn.IFNA(VLOOKUP($A9,ZAFCPIALLMINMEI!$A:$B,2,FALSE), "NA")</f>
        <v>46.542549999999999</v>
      </c>
      <c r="AR9" s="31">
        <f>_xlfn.IFNA(VLOOKUP($A9,LCULMN01ZAQ661S!$A:$B,2,FALSE), "NA")</f>
        <v>41.557440249999999</v>
      </c>
      <c r="AS9" s="31">
        <f>_xlfn.IFNA(VLOOKUP($A9,NGDPRSAXDCZAQ!$A:$B,2,FALSE), "NA")</f>
        <v>710256.4</v>
      </c>
      <c r="AT9" s="31">
        <f>_xlfn.IFNA(VLOOKUP($A9,'M.W00.PCOBA.USD'!$A:$B,2,FALSE), "NA")</f>
        <v>13934.78</v>
      </c>
      <c r="AU9" s="31">
        <f>_xlfn.IFNA(VLOOKUP($A9,BSCICP03O9M665S!$A:$B,2,FALSE), "NA")</f>
        <v>101.6922214872</v>
      </c>
      <c r="AV9" s="31">
        <f>_xlfn.IFNA(VLOOKUP($A9,LOLITOAAOECDE!$A:$B,2,FALSE), "NA")</f>
        <v>100.3769732727</v>
      </c>
      <c r="AW9" s="31" t="str">
        <f>_xlfn.IFNA(VLOOKUP($A9,'IP7110'!$A:$B,2,FALSE), "NA")</f>
        <v>NA</v>
      </c>
      <c r="AX9" s="31" t="str">
        <f>_xlfn.IFNA(VLOOKUP($A9,'WPS061'!$A:$B,2,FALSE), "NA")</f>
        <v>NA</v>
      </c>
      <c r="AY9" s="31">
        <f>_xlfn.IFNA(VLOOKUP($A9,'GS10'!$A:$B,2,FALSE), "NA")</f>
        <v>5.83</v>
      </c>
      <c r="AZ9" s="31">
        <f>_xlfn.IFNA(VLOOKUP($A9,'GS5'!$A:$B,2,FALSE), "NA")</f>
        <v>6.06</v>
      </c>
      <c r="BA9" s="31">
        <f>_xlfn.IFNA(VLOOKUP($A9,'GS30'!$A:$B,2,FALSE), "NA")</f>
        <v>5.72</v>
      </c>
      <c r="BB9" s="31">
        <f>_xlfn.IFNA(VLOOKUP($A9,DAX!$A:$B,2,FALSE), "NA")</f>
        <v>7216.45</v>
      </c>
      <c r="BC9" s="31">
        <f>_xlfn.IFNA(VLOOKUP($A9,SMI!$A:$B,2,FALSE), "NA")</f>
        <v>8219.9</v>
      </c>
      <c r="BD9" s="31">
        <f>_xlfn.IFNA(VLOOKUP($A9,NASDAQCOM!$A:$B,2,FALSE), "NA")</f>
        <v>4206.3500000000004</v>
      </c>
      <c r="BE9" s="31" t="str">
        <f>_xlfn.IFNA(VLOOKUP($A9,FTSE100!$A:$B,2,FALSE), "NA")</f>
        <v>NA</v>
      </c>
      <c r="BF9" s="31">
        <f>_xlfn.IFNA(VLOOKUP($A9,'M.W00.PGOLD.USD'!$A:$B,2,FALSE), "NA")</f>
        <v>277.3</v>
      </c>
      <c r="BG9" s="31">
        <f>_xlfn.IFNA(VLOOKUP($A9,'M.W00.PSILVER.USD'!$A:$B,2,FALSE), "NA")</f>
        <v>4.9779999999999998</v>
      </c>
      <c r="BH9" s="31" t="str">
        <f>_xlfn.IFNA(VLOOKUP($A9,WPU10170502!$A:$B,2,FALSE), "NA")</f>
        <v>NA</v>
      </c>
      <c r="BI9" s="31">
        <f>_xlfn.IFNA(VLOOKUP($A9,'M.W00.PSILVER.USD'!$A:$B,2,FALSE), "NA")</f>
        <v>4.9779999999999998</v>
      </c>
      <c r="BJ9" s="31">
        <f>_xlfn.IFNA(VLOOKUP($A9,'M.W00.PSILVER.USD'!$A:$B,2,FALSE), "NA")</f>
        <v>4.9779999999999998</v>
      </c>
      <c r="BK9" s="31">
        <f>_xlfn.IFNA(VLOOKUP($A9,FEDfunds!$A:$B,2,FALSE), "NA")</f>
        <v>6.5</v>
      </c>
      <c r="BL9" s="31">
        <f>_xlfn.IFNA(VLOOKUP($A9,Vehicles_miles_traveled!$A:$B,2,FALSE), "NA")</f>
        <v>229311</v>
      </c>
      <c r="BM9" s="31">
        <f>_xlfn.IFNA(VLOOKUP($A9,New_car_dealer!$A:$B,2,FALSE), "NA")</f>
        <v>56931</v>
      </c>
      <c r="BN9" s="31" t="str">
        <f>_xlfn.IFNA(VLOOKUP($A9,Platinum_total_demand!$A:$Z,4,FALSE), "NA")</f>
        <v>NA</v>
      </c>
      <c r="BO9" s="31" t="str">
        <f>_xlfn.IFNA(VLOOKUP($A9,Palladium_total_demand!$A:$Z,4,FALSE), "NA")</f>
        <v>NA</v>
      </c>
      <c r="BP9" s="31" t="str">
        <f>_xlfn.IFNA(VLOOKUP($A9,Rhodium_total_demand!$A:$Z,4,FALSE), "NA")</f>
        <v>NA</v>
      </c>
      <c r="BQ9" s="31" t="str">
        <f>_xlfn.IFNA(VLOOKUP($A9,Platinum_total_supply!$A:$Z,4,FALSE), "NA")</f>
        <v>NA</v>
      </c>
      <c r="BR9" s="31" t="str">
        <f>_xlfn.IFNA(VLOOKUP($A9,Palladium_total_supply!$A:$Z,4,FALSE), "NA")</f>
        <v>NA</v>
      </c>
      <c r="BS9" s="31" t="str">
        <f>_xlfn.IFNA(VLOOKUP($A9,Rhodium_total_supply!$A:$Z,4,FALSE), "NA")</f>
        <v>NA</v>
      </c>
      <c r="BT9" s="31" t="str">
        <f>_xlfn.IFNA(VLOOKUP($A9,Equities!$A:$Z,2,FALSE), "NA")</f>
        <v>NA</v>
      </c>
      <c r="BU9" s="31" t="str">
        <f>_xlfn.IFNA(VLOOKUP($A9,Equities!$A:$Z,3,FALSE), "NA")</f>
        <v>NA</v>
      </c>
      <c r="BV9" s="31" t="str">
        <f>_xlfn.IFNA(VLOOKUP($A9,Equities!$A:$Z,4,FALSE), "NA")</f>
        <v>NA</v>
      </c>
      <c r="BW9" s="31" t="str">
        <f>_xlfn.IFNA(VLOOKUP($A9,Equities!$A:$Z,5,FALSE), "NA")</f>
        <v>NA</v>
      </c>
      <c r="BX9" s="31" t="str">
        <f>_xlfn.IFNA(VLOOKUP($A9,Equities!$A:$Z,6,FALSE), "NA")</f>
        <v>NA</v>
      </c>
      <c r="BY9" s="31" t="str">
        <f>_xlfn.IFNA(VLOOKUP($A9,Income_equities!$A:$Z,2,FALSE), "NA")</f>
        <v>NA</v>
      </c>
      <c r="BZ9" s="31" t="str">
        <f>_xlfn.IFNA(VLOOKUP($A9,Income_equities!$A:$Z,3,FALSE), "NA")</f>
        <v>NA</v>
      </c>
      <c r="CA9" s="31" t="str">
        <f>_xlfn.IFNA(VLOOKUP($A9,Income_equities!$A:$Z,4,FALSE), "NA")</f>
        <v>NA</v>
      </c>
      <c r="CB9" s="31" t="str">
        <f>_xlfn.IFNA(VLOOKUP($A9,Income_equities!$A:$Z,5,FALSE), "NA")</f>
        <v>NA</v>
      </c>
      <c r="CC9" s="31" t="str">
        <f>_xlfn.IFNA(VLOOKUP($A9,PGM_equities!$A:$Z,2,FALSE), "NA")</f>
        <v>NA</v>
      </c>
      <c r="CD9" s="31" t="str">
        <f>_xlfn.IFNA(VLOOKUP($A9,PGM_equities!$A:$Z,3,FALSE), "NA")</f>
        <v>NA</v>
      </c>
      <c r="CE9" s="31" t="str">
        <f>_xlfn.IFNA(VLOOKUP($A9,PGM_equities!$A:$Z,4,FALSE), "NA")</f>
        <v>NA</v>
      </c>
      <c r="CF9" s="31" t="str">
        <f>_xlfn.IFNA(VLOOKUP($A9,PGM_equities!$A:$Z,5,FALSE), "NA")</f>
        <v>NA</v>
      </c>
      <c r="CG9" s="31" t="str">
        <f>_xlfn.IFNA(VLOOKUP($A9,Platinum_market_balance!$A:$Z,2,FALSE), "NA")</f>
        <v>NA</v>
      </c>
      <c r="CH9" s="31" t="str">
        <f>_xlfn.IFNA(VLOOKUP($A9,Platinum_market_balance!$A:$Z,3,FALSE), "NA")</f>
        <v>NA</v>
      </c>
      <c r="CI9" s="31" t="str">
        <f>_xlfn.IFNA(VLOOKUP($A9,Platinum_market_balance!$A:$Z,4,FALSE), "NA")</f>
        <v>NA</v>
      </c>
      <c r="CJ9" s="31" t="str">
        <f>_xlfn.IFNA(VLOOKUP($A9,Platinum_market_balance!$A:$Z,5,FALSE), "NA")</f>
        <v>NA</v>
      </c>
      <c r="CK9" s="31" t="str">
        <f>_xlfn.IFNA(VLOOKUP($A9,Palladium_market_balance!$A:$Z,2,FALSE), "NA")</f>
        <v>NA</v>
      </c>
      <c r="CL9" s="31" t="str">
        <f>_xlfn.IFNA(VLOOKUP($A9,Palladium_market_balance!$A:$Z,3,FALSE), "NA")</f>
        <v>NA</v>
      </c>
      <c r="CM9" s="31" t="str">
        <f>_xlfn.IFNA(VLOOKUP($A9,Palladium_market_balance!$A:$Z,4,FALSE), "NA")</f>
        <v>NA</v>
      </c>
      <c r="CN9" s="31" t="str">
        <f>_xlfn.IFNA(VLOOKUP($A9,Palladium_market_balance!$A:$Z,5,FALSE), "NA")</f>
        <v>NA</v>
      </c>
      <c r="CO9" s="31" t="str">
        <f>_xlfn.IFNA(VLOOKUP($A9,Rhodium_market_balance!$A:$Z,2,FALSE), "NA")</f>
        <v>NA</v>
      </c>
      <c r="CP9" s="31" t="str">
        <f>_xlfn.IFNA(VLOOKUP($A9,Rhodium_market_balance!$A:$Z,3,FALSE), "NA")</f>
        <v>NA</v>
      </c>
      <c r="CQ9" s="31" t="str">
        <f>_xlfn.IFNA(VLOOKUP($A9,Rhodium_market_balance!$A:$Z,4,FALSE), "NA")</f>
        <v>NA</v>
      </c>
      <c r="CR9" s="31" t="str">
        <f>_xlfn.IFNA(VLOOKUP($A9,Rhodium_market_balance!$A:$Z,5,FALSE), "NA")</f>
        <v>NA</v>
      </c>
      <c r="CS9" s="31" t="str">
        <f>_xlfn.IFNA(VLOOKUP($A9,CFTCs!$A:$Z,2,FALSE), "NA")</f>
        <v>NA</v>
      </c>
      <c r="CT9" s="31" t="str">
        <f>_xlfn.IFNA(VLOOKUP($A9,CFTCs!$A:$Z,3,FALSE), "NA")</f>
        <v>NA</v>
      </c>
      <c r="CU9" s="31" t="str">
        <f>_xlfn.IFNA(VLOOKUP($A9,CFTCs!$A:$Z,4,FALSE), "NA")</f>
        <v>NA</v>
      </c>
      <c r="CV9" s="31" t="str">
        <f>_xlfn.IFNA(VLOOKUP($A9,CFTCs!$A:$Z,5,FALSE), "NA")</f>
        <v>NA</v>
      </c>
      <c r="CW9" s="31" t="str">
        <f>_xlfn.IFNA(VLOOKUP($A9,Open_interest!$A:$Z,2,FALSE), "NA")</f>
        <v>NA</v>
      </c>
      <c r="CX9" s="31" t="str">
        <f>_xlfn.IFNA(VLOOKUP($A9,Open_interest!$A:$Z,3,FALSE), "NA")</f>
        <v>NA</v>
      </c>
      <c r="CY9" s="31" t="str">
        <f>IF(_xlfn.IFNA(VLOOKUP($A9,ETF_holdings!$A:$Z,2,FALSE), "NA")=0,"NA",_xlfn.IFNA(VLOOKUP($A9,ETF_holdings!$A:$Z,2,FALSE), "NA"))</f>
        <v>NA</v>
      </c>
      <c r="CZ9" s="31" t="str">
        <f>IF(_xlfn.IFNA(VLOOKUP($A9,ETF_holdings!$A:$Z,3,FALSE), "NA")=0,"NA",_xlfn.IFNA(VLOOKUP($A9,ETF_holdings!$A:$Z,3,FALSE), "NA"))</f>
        <v>NA</v>
      </c>
      <c r="DA9" s="31" t="str">
        <f>_xlfn.IFNA(VLOOKUP($A9,ETF_holdings!$A:$Z,4,FALSE), "NA")</f>
        <v>NA</v>
      </c>
      <c r="DB9" s="31" t="str">
        <f>IF(_xlfn.IFNA(VLOOKUP($A9,ETF_holdings!$A:$Z,4,FALSE), "NA")=0,"NA",_xlfn.IFNA(VLOOKUP($A9,ETF_holdings!$A:$Z,4,FALSE), "NA"))</f>
        <v>NA</v>
      </c>
      <c r="DC9" s="31" t="str">
        <f>IF(_xlfn.IFNA(VLOOKUP($A9,ETF_holdings!$A:$Z,6,FALSE), "NA")=0,"NA",_xlfn.IFNA(VLOOKUP($A9,ETF_holdings!$A:$Z,6,FALSE), "NA"))</f>
        <v>NA</v>
      </c>
      <c r="DD9" s="31" t="str">
        <f>IF(_xlfn.IFNA(VLOOKUP($A9,ETF_holdings!$A:$Z,7,FALSE), "NA")=0,"NA",_xlfn.IFNA(VLOOKUP($A9,ETF_holdings!$A:$Z,7,FALSE), "NA"))</f>
        <v>NA</v>
      </c>
      <c r="DE9" s="31" t="str">
        <f>IF(_xlfn.IFNA(VLOOKUP($A9,ETF_holdings!$A:$Z,8,FALSE), "NA")=0,"NA",_xlfn.IFNA(VLOOKUP($A9,ETF_holdings!$A:$Z,8,FALSE), "NA"))</f>
        <v>NA</v>
      </c>
      <c r="DF9" s="31" t="str">
        <f>IF(_xlfn.IFNA(VLOOKUP($A9,ETF_holdings!$A:$Z,10,FALSE), "NA")=0,"NA",_xlfn.IFNA(VLOOKUP($A9,ETF_holdings!$A:$Z,10,FALSE), "NA"))</f>
        <v>NA</v>
      </c>
      <c r="DG9" s="31" t="str">
        <f>IF(_xlfn.IFNA(VLOOKUP($A9,ETF_holdings!$A:$Z,10,FALSE), "NA")=0,"NA",_xlfn.IFNA(VLOOKUP($A9,ETF_holdings!$A:$Z,10,FALSE), "NA"))</f>
        <v>NA</v>
      </c>
      <c r="DH9" s="31" t="str">
        <f>IF(_xlfn.IFNA(VLOOKUP($A9,ETF_holdings!$A:$Z,11,FALSE), "NA")=0,"NA",_xlfn.IFNA(VLOOKUP($A9,ETF_holdings!$A:$Z,11,FALSE), "NA"))</f>
        <v>NA</v>
      </c>
      <c r="DI9" s="31" t="str">
        <f>IF(_xlfn.IFNA(VLOOKUP($A9,ETF_holdings!$A:$Z,12,FALSE), "NA")=0,"NA",_xlfn.IFNA(VLOOKUP($A9,ETF_holdings!$A:$Z,12,FALSE), "NA"))</f>
        <v>NA</v>
      </c>
      <c r="DJ9" s="31" t="str">
        <f>IF(_xlfn.IFNA(VLOOKUP($A9,ETF_holdings!$A:$Z,13,FALSE), "NA")=0,"NA",_xlfn.IFNA(VLOOKUP($A9,ETF_holdings!$A:$Z,13,FALSE), "NA"))</f>
        <v>NA</v>
      </c>
      <c r="DK9" s="31">
        <f>IF(_xlfn.IFNA(VLOOKUP($A9,Platinum_RSI!$A:$P,2,FALSE), "NA")=0,"NA",_xlfn.IFNA(VLOOKUP($A9,Platinum_RSI!$A:$P,2,FALSE), "NA"))</f>
        <v>99.73</v>
      </c>
      <c r="DL9" s="31">
        <f>IF(_xlfn.IFNA(VLOOKUP($A9,Platinum_RSI!$A:$P,3,FALSE), "NA")=0,"NA",_xlfn.IFNA(VLOOKUP($A9,Platinum_RSI!$A:$P,3,FALSE), "NA"))</f>
        <v>89.31</v>
      </c>
      <c r="DM9" s="31">
        <f>IF(_xlfn.IFNA(VLOOKUP($A9,Platinum_RSI!$A:$P,4,FALSE), "NA")=0,"NA",_xlfn.IFNA(VLOOKUP($A9,Platinum_RSI!$A:$P,4,FALSE), "NA"))</f>
        <v>80.97</v>
      </c>
      <c r="DN9" s="31">
        <f>IF(_xlfn.IFNA(VLOOKUP($A9,Platinum_RSI!$A:$P,5,FALSE), "NA")=0,"NA",_xlfn.IFNA(VLOOKUP($A9,Platinum_RSI!$A:$P,5,FALSE), "NA"))</f>
        <v>68.23</v>
      </c>
      <c r="DO9" s="31">
        <f>IF(_xlfn.IFNA(VLOOKUP($A9,Palladium_RSI!$A:$Q,2,FALSE), "NA")=0,"NA",_xlfn.IFNA(VLOOKUP($A9,Palladium_RSI!$A:$Q,2,FALSE), "NA"))</f>
        <v>57.32</v>
      </c>
      <c r="DP9" s="31">
        <f>IF(_xlfn.IFNA(VLOOKUP($A9,Palladium_RSI!$A:$Q, 3,FALSE), "NA")=0,"NA",_xlfn.IFNA(VLOOKUP($A9,Palladium_RSI!$A:$Q,3,FALSE), "NA"))</f>
        <v>66.14</v>
      </c>
      <c r="DQ9" s="31">
        <f>IF(_xlfn.IFNA(VLOOKUP($A9,Palladium_RSI!$A:$Q,4,FALSE), "NA")=0,"NA",_xlfn.IFNA(VLOOKUP($A9,Palladium_RSI!$A:$Q,4,FALSE), "NA"))</f>
        <v>67.52</v>
      </c>
      <c r="DR9" s="31">
        <f>IF(_xlfn.IFNA(VLOOKUP($A9,Palladium_RSI!$A:$Q,5,FALSE), "NA")=0,"NA",_xlfn.IFNA(VLOOKUP($A9,Palladium_RSI!$A:$Q,5,FALSE), "NA"))</f>
        <v>68.430000000000007</v>
      </c>
      <c r="DS9" s="31">
        <f>IF(_xlfn.IFNA(VLOOKUP($A9,Car_production!$A:$L,2,FALSE), "NA")=0,"NA",_xlfn.IFNA(VLOOKUP($A9,Car_production!$A:$L,2,FALSE), "NA"))</f>
        <v>466.3</v>
      </c>
      <c r="DT9" s="31">
        <f>IF(_xlfn.IFNA(VLOOKUP($A9,Car_production!$A:$L,3,FALSE), "NA")=0,"NA",_xlfn.IFNA(VLOOKUP($A9,Car_production!$A:$L,3,FALSE), "NA"))</f>
        <v>366.87647521636507</v>
      </c>
      <c r="DU9" s="31" t="str">
        <f>IF(_xlfn.IFNA(VLOOKUP($A9,Car_production!$A:$L,4,FALSE), "NA")=0,"NA",_xlfn.IFNA(VLOOKUP($A9,Car_production!$A:$L,13,FALSE), "NA"))</f>
        <v>NA</v>
      </c>
      <c r="DV9" s="31" t="str">
        <f>IF(_xlfn.IFNA(VLOOKUP($A9,Car_production!$A:$L,5,FALSE), "NA")=0,"NA",_xlfn.IFNA(VLOOKUP($A9,Car_production!$A:$L,5,FALSE), "NA"))</f>
        <v>NA</v>
      </c>
      <c r="DW9" s="31">
        <f>IF(_xlfn.IFNA(VLOOKUP($A9,Car_production!$A:$L,6,FALSE), "NA")=0,"NA",_xlfn.IFNA(VLOOKUP($A9,Car_production!$A:$L,6,FALSE), "NA"))</f>
        <v>99.6</v>
      </c>
      <c r="DX9" s="31">
        <f>IF(_xlfn.IFNA(VLOOKUP($A9,Car_production!$A:$L,7,FALSE), "NA")=0,"NA",_xlfn.IFNA(VLOOKUP($A9,Car_production!$A:$L,7,FALSE), "NA"))</f>
        <v>97.360703812316714</v>
      </c>
      <c r="DY9" s="31">
        <f>IF(_xlfn.IFNA(VLOOKUP($A9,Car_production!$A:$L,8,FALSE), "NA")=0,"NA",_xlfn.IFNA(VLOOKUP($A9,Car_production!$A:$L,8,FALSE), "NA"))</f>
        <v>94.7</v>
      </c>
      <c r="DZ9" s="31">
        <f>IF(_xlfn.IFNA(VLOOKUP($A9,Car_production!$A:$L,9,FALSE), "NA")=0,"NA",_xlfn.IFNA(VLOOKUP($A9,Car_production!$A:$L,9,FALSE), "NA"))</f>
        <v>119.57070707070707</v>
      </c>
      <c r="EA9" s="31" t="str">
        <f>IF(_xlfn.IFNA(VLOOKUP($A9,Car_production!$A:$L,10,FALSE), "NA")=0,"NA",_xlfn.IFNA(VLOOKUP($A9,Car_production!$A:$L,10,FALSE), "NA"))</f>
        <v>NA</v>
      </c>
      <c r="EB9" s="31">
        <f>IF(_xlfn.IFNA(VLOOKUP($A9,Car_production_index!$A:$L,2,FALSE), "NA")=0,"NA",_xlfn.IFNA(VLOOKUP($A9,Car_production_index!$A:$L,2,FALSE), "NA"))</f>
        <v>0.12988212567506568</v>
      </c>
      <c r="EC9" s="31">
        <f>IF(_xlfn.IFNA(VLOOKUP($A9,Car_production_index!$A:$L,3,FALSE), "NA")=0,"NA",_xlfn.IFNA(VLOOKUP($A9,Car_production_index!$A:$L,3,FALSE), "NA"))</f>
        <v>0.28841781767755698</v>
      </c>
      <c r="ED9" s="31">
        <f>IF(_xlfn.IFNA(VLOOKUP($A9,Car_production_index!$A:$L,4,FALSE), "NA")=0,"NA",_xlfn.IFNA(VLOOKUP($A9,Car_production_index!$A:$L,4,FALSE), "NA"))</f>
        <v>0.11532484761598555</v>
      </c>
      <c r="EE9" s="31">
        <f>IF(_xlfn.IFNA(VLOOKUP($A9,Car_production_index!$A:$L,5,FALSE), "NA")=0,"NA",_xlfn.IFNA(VLOOKUP($A9,Car_production_index!$A:$L,5,FALSE), "NA"))</f>
        <v>0.18839036868302067</v>
      </c>
      <c r="EF9" s="31">
        <f>IF(_xlfn.IFNA(VLOOKUP($A9,Car_production_index!$A:$L,6,FALSE), "NA")=0,"NA",_xlfn.IFNA(VLOOKUP($A9,Car_production_index!$A:$L,6,FALSE), "NA"))</f>
        <v>0.72201515965162888</v>
      </c>
    </row>
    <row r="10" spans="1:136">
      <c r="A10" s="26">
        <v>36770</v>
      </c>
      <c r="B10" s="25">
        <f>IFERROR(VLOOKUP($A10,Palladium_spot_price!$A:$B,2,FALSE), "NA")</f>
        <v>738.85</v>
      </c>
      <c r="C10" s="25">
        <f>IFERROR(VLOOKUP($A10,Platinum_spot_price!$A:$B,2,FALSE), "NA")</f>
        <v>595.75</v>
      </c>
      <c r="D10" s="25">
        <f>IFERROR(VLOOKUP($A10,Rhodium_spot_price!$A:$B,2,FALSE), "NA")</f>
        <v>1972.5</v>
      </c>
      <c r="E10" s="25">
        <f>IFERROR(VLOOKUP(A10,'Coal Australia'!A:B,2,FALSE), "NA")</f>
        <v>27.15</v>
      </c>
      <c r="F10" s="25">
        <f>IFERROR(VLOOKUP(A10,'Russian Ruble'!A:B,2,FALSE), "NA")</f>
        <v>27.798100000000002</v>
      </c>
      <c r="G10" s="25" t="str">
        <f>IFERROR(VLOOKUP($A10,'GDP Germany'!A:B,2,FALSE),"NA")</f>
        <v>NA</v>
      </c>
      <c r="H10" s="25" t="str">
        <f>IFERROR(VLOOKUP($A10,'GDP EU28'!A:B,2,FALSE),"NA")</f>
        <v>NA</v>
      </c>
      <c r="I10" s="25" t="str">
        <f>IFERROR(VLOOKUP($A10,'GDP US'!A:B,2,FALSE),"NA")</f>
        <v>NA</v>
      </c>
      <c r="J10" s="29" t="str">
        <f>IFERROR(VLOOKUP($A10,'GDP CNY'!A:C,2,FALSE),"NA")</f>
        <v>NA</v>
      </c>
      <c r="K10" s="25">
        <f>IFERROR(VLOOKUP($A10,WTI!$A:$B,2,FALSE),"NA")</f>
        <v>33.880000000000003</v>
      </c>
      <c r="L10" s="25">
        <f>IFERROR(VLOOKUP($A10,Brent!$A:$B,2,FALSE),"NA")</f>
        <v>33.14</v>
      </c>
      <c r="M10" s="25">
        <f>IFERROR(VLOOKUP($A10,'EURO EXC RATE'!$A:$B,2,FALSE),"NA")</f>
        <v>0.86950000000000005</v>
      </c>
      <c r="N10" s="25">
        <f>IFERROR(VLOOKUP($A10,'Baltic Dry Index'!$A:$B,2,FALSE),"NA")</f>
        <v>1739</v>
      </c>
      <c r="O10" s="25">
        <f>IFERROR(VLOOKUP($A10,EXR_CNY_USD!$A:$B,2,FALSE),"NA")</f>
        <v>8.2784999999999993</v>
      </c>
      <c r="P10" s="25">
        <f>IFERROR(VLOOKUP($A10,'NATURAL GAS'!A:B,2,FALSE),"NA")</f>
        <v>5.0599999999999996</v>
      </c>
      <c r="Q10" s="25">
        <f>IFERROR(VLOOKUP($A10,VIX!$A:$B,2,FALSE), "NA")</f>
        <v>20.57</v>
      </c>
      <c r="R10" s="25">
        <f>IFERROR(VLOOKUP($A10,CLI_US!$A:$B,2,FALSE), "NA")</f>
        <v>100.10690510453099</v>
      </c>
      <c r="S10" s="25">
        <f>IFERROR(VLOOKUP($A10,CLI_CHN!$A:$B,2,FALSE), "NA")</f>
        <v>98.633459999999999</v>
      </c>
      <c r="T10" s="25">
        <f>IFERROR(VLOOKUP($A10,CLI_EURO!$A:$B,2,FALSE), "NA")</f>
        <v>101.617766836279</v>
      </c>
      <c r="U10" s="25">
        <f>IFERROR(VLOOKUP($A10,CPILFESL!$A:$B,2,FALSE), "NA")</f>
        <v>173.6</v>
      </c>
      <c r="V10" s="31">
        <f>_xlfn.IFNA(VLOOKUP($A10,'PET.RWTC.M'!$A:$B,2,FALSE), "NA")</f>
        <v>33.880000000000003</v>
      </c>
      <c r="W10" s="31">
        <f>_xlfn.IFNA(VLOOKUP($A10,PALLFNFINDEXQ!$A:$B,2,FALSE), "NA")</f>
        <v>61.453155000000002</v>
      </c>
      <c r="X10" s="31">
        <f>_xlfn.IFNA(VLOOKUP($A10,DEXSFUS!$A:$B,2,FALSE), "NA")</f>
        <v>6.9450000000000003</v>
      </c>
      <c r="Y10" s="31">
        <f>_xlfn.IFNA(VLOOKUP($A10,PNICKUSDM!$A:$B,2,FALSE), "NA")</f>
        <v>8624.8095240000002</v>
      </c>
      <c r="Z10" s="31">
        <f>_xlfn.IFNA(VLOOKUP($A10,'WPU1011'!$A:$B,2,FALSE), "NA")</f>
        <v>94.9</v>
      </c>
      <c r="AA10" s="31">
        <f>_xlfn.IFNA(VLOOKUP($A10,PCU3399103399101!$A:$B,2,FALSE), "NA")</f>
        <v>124.3</v>
      </c>
      <c r="AB10" s="31">
        <f>_xlfn.IFNA(VLOOKUP($A10,TSIFRGHTC!$A:$B,2,FALSE), "NA")</f>
        <v>0</v>
      </c>
      <c r="AC10" s="31">
        <f>_xlfn.IFNA(VLOOKUP($A10,TSIFRGHTC!$A:$B,2,FALSE), "NA")</f>
        <v>0</v>
      </c>
      <c r="AD10" s="31">
        <f>_xlfn.IFNA(VLOOKUP($A10,PPICMM!$A:$B,2,FALSE), "NA")</f>
        <v>122.3</v>
      </c>
      <c r="AE10" s="31">
        <f>_xlfn.IFNA(VLOOKUP($A10,IPB50001N!$A:$B,2,FALSE), "NA")</f>
        <v>94.770600000000002</v>
      </c>
      <c r="AF10" s="31">
        <f>_xlfn.IFNA(VLOOKUP($A10,A31ATI!$A:$B,2,FALSE), "NA")</f>
        <v>12657</v>
      </c>
      <c r="AG10" s="31">
        <f>_xlfn.IFNA(VLOOKUP($A10,A31ANO!$A:$B,2,FALSE), "NA")</f>
        <v>5670</v>
      </c>
      <c r="AH10" s="31">
        <f>_xlfn.IFNA(VLOOKUP($A10,IPG21223S!$A:$B,2,FALSE), "NA")</f>
        <v>113.94199999999999</v>
      </c>
      <c r="AI10" s="31">
        <f>_xlfn.IFNA(VLOOKUP($A10,PIORECRUSDM!$A:$B,2,FALSE), "NA")</f>
        <v>12.45</v>
      </c>
      <c r="AJ10" s="31" t="str">
        <f>_xlfn.IFNA(VLOOKUP($A10,GVZCLS!$A:$B,2,FALSE), "NA")</f>
        <v>NA</v>
      </c>
      <c r="AK10" s="31" t="str">
        <f>_xlfn.IFNA(VLOOKUP($A10,VXSLVCLS!$A:$B,2,FALSE), "NA")</f>
        <v>NA</v>
      </c>
      <c r="AL10" s="31">
        <f>_xlfn.IFNA(VLOOKUP($A10,PNRGINDEXM!$A:$B,2,FALSE), "NA")</f>
        <v>83.121870000000001</v>
      </c>
      <c r="AM10" s="31">
        <f>_xlfn.IFNA(VLOOKUP($A10,Nikkei225!$A:$B,2,FALSE), "NA")</f>
        <v>16739.78</v>
      </c>
      <c r="AN10" s="31">
        <f>_xlfn.IFNA(VLOOKUP($A10,EXJPUS!$A:$B,2,FALSE), "NA")</f>
        <v>106.83750000000001</v>
      </c>
      <c r="AO10" s="31" t="str">
        <f>_xlfn.IFNA(VLOOKUP($A10,PCU33613361!$A:$B,2,FALSE), "NA")</f>
        <v>NA</v>
      </c>
      <c r="AP10" s="31">
        <f>_xlfn.IFNA(VLOOKUP($A10,TOTALSA!$A:$B,2,FALSE), "NA")</f>
        <v>18.654</v>
      </c>
      <c r="AQ10" s="31">
        <f>_xlfn.IFNA(VLOOKUP($A10,ZAFCPIALLMINMEI!$A:$B,2,FALSE), "NA")</f>
        <v>46.772500000000001</v>
      </c>
      <c r="AR10" s="31">
        <f>_xlfn.IFNA(VLOOKUP($A10,LCULMN01ZAQ661S!$A:$B,2,FALSE), "NA")</f>
        <v>41.557440249999999</v>
      </c>
      <c r="AS10" s="31">
        <f>_xlfn.IFNA(VLOOKUP($A10,NGDPRSAXDCZAQ!$A:$B,2,FALSE), "NA")</f>
        <v>710256.4</v>
      </c>
      <c r="AT10" s="31">
        <f>_xlfn.IFNA(VLOOKUP($A10,'M.W00.PCOBA.USD'!$A:$B,2,FALSE), "NA")</f>
        <v>15029.76</v>
      </c>
      <c r="AU10" s="31">
        <f>_xlfn.IFNA(VLOOKUP($A10,BSCICP03O9M665S!$A:$B,2,FALSE), "NA")</f>
        <v>101.6234187559</v>
      </c>
      <c r="AV10" s="31">
        <f>_xlfn.IFNA(VLOOKUP($A10,LOLITOAAOECDE!$A:$B,2,FALSE), "NA")</f>
        <v>100.1209244617</v>
      </c>
      <c r="AW10" s="31" t="str">
        <f>_xlfn.IFNA(VLOOKUP($A10,'IP7110'!$A:$B,2,FALSE), "NA")</f>
        <v>NA</v>
      </c>
      <c r="AX10" s="31" t="str">
        <f>_xlfn.IFNA(VLOOKUP($A10,'WPS061'!$A:$B,2,FALSE), "NA")</f>
        <v>NA</v>
      </c>
      <c r="AY10" s="31">
        <f>_xlfn.IFNA(VLOOKUP($A10,'GS10'!$A:$B,2,FALSE), "NA")</f>
        <v>5.8</v>
      </c>
      <c r="AZ10" s="31">
        <f>_xlfn.IFNA(VLOOKUP($A10,'GS5'!$A:$B,2,FALSE), "NA")</f>
        <v>5.93</v>
      </c>
      <c r="BA10" s="31">
        <f>_xlfn.IFNA(VLOOKUP($A10,'GS30'!$A:$B,2,FALSE), "NA")</f>
        <v>5.83</v>
      </c>
      <c r="BB10" s="31">
        <f>_xlfn.IFNA(VLOOKUP($A10,DAX!$A:$B,2,FALSE), "NA")</f>
        <v>6798.12</v>
      </c>
      <c r="BC10" s="31">
        <f>_xlfn.IFNA(VLOOKUP($A10,SMI!$A:$B,2,FALSE), "NA")</f>
        <v>7713.3</v>
      </c>
      <c r="BD10" s="31">
        <f>_xlfn.IFNA(VLOOKUP($A10,NASDAQCOM!$A:$B,2,FALSE), "NA")</f>
        <v>3672.82</v>
      </c>
      <c r="BE10" s="31" t="str">
        <f>_xlfn.IFNA(VLOOKUP($A10,FTSE100!$A:$B,2,FALSE), "NA")</f>
        <v>NA</v>
      </c>
      <c r="BF10" s="31">
        <f>_xlfn.IFNA(VLOOKUP($A10,'M.W00.PGOLD.USD'!$A:$B,2,FALSE), "NA")</f>
        <v>277.2</v>
      </c>
      <c r="BG10" s="31">
        <f>_xlfn.IFNA(VLOOKUP($A10,'M.W00.PSILVER.USD'!$A:$B,2,FALSE), "NA")</f>
        <v>4.9550000000000001</v>
      </c>
      <c r="BH10" s="31" t="str">
        <f>_xlfn.IFNA(VLOOKUP($A10,WPU10170502!$A:$B,2,FALSE), "NA")</f>
        <v>NA</v>
      </c>
      <c r="BI10" s="31">
        <f>_xlfn.IFNA(VLOOKUP($A10,'M.W00.PSILVER.USD'!$A:$B,2,FALSE), "NA")</f>
        <v>4.9550000000000001</v>
      </c>
      <c r="BJ10" s="31">
        <f>_xlfn.IFNA(VLOOKUP($A10,'M.W00.PSILVER.USD'!$A:$B,2,FALSE), "NA")</f>
        <v>4.9550000000000001</v>
      </c>
      <c r="BK10" s="31">
        <f>_xlfn.IFNA(VLOOKUP($A10,FEDfunds!$A:$B,2,FALSE), "NA")</f>
        <v>6.52</v>
      </c>
      <c r="BL10" s="31">
        <f>_xlfn.IFNA(VLOOKUP($A10,Vehicles_miles_traveled!$A:$B,2,FALSE), "NA")</f>
        <v>230960</v>
      </c>
      <c r="BM10" s="31">
        <f>_xlfn.IFNA(VLOOKUP($A10,New_car_dealer!$A:$B,2,FALSE), "NA")</f>
        <v>52112</v>
      </c>
      <c r="BN10" s="31" t="str">
        <f>_xlfn.IFNA(VLOOKUP($A10,Platinum_total_demand!$A:$Z,4,FALSE), "NA")</f>
        <v>NA</v>
      </c>
      <c r="BO10" s="31" t="str">
        <f>_xlfn.IFNA(VLOOKUP($A10,Palladium_total_demand!$A:$Z,4,FALSE), "NA")</f>
        <v>NA</v>
      </c>
      <c r="BP10" s="31" t="str">
        <f>_xlfn.IFNA(VLOOKUP($A10,Rhodium_total_demand!$A:$Z,4,FALSE), "NA")</f>
        <v>NA</v>
      </c>
      <c r="BQ10" s="31" t="str">
        <f>_xlfn.IFNA(VLOOKUP($A10,Platinum_total_supply!$A:$Z,4,FALSE), "NA")</f>
        <v>NA</v>
      </c>
      <c r="BR10" s="31" t="str">
        <f>_xlfn.IFNA(VLOOKUP($A10,Palladium_total_supply!$A:$Z,4,FALSE), "NA")</f>
        <v>NA</v>
      </c>
      <c r="BS10" s="31" t="str">
        <f>_xlfn.IFNA(VLOOKUP($A10,Rhodium_total_supply!$A:$Z,4,FALSE), "NA")</f>
        <v>NA</v>
      </c>
      <c r="BT10" s="31" t="str">
        <f>_xlfn.IFNA(VLOOKUP($A10,Equities!$A:$Z,2,FALSE), "NA")</f>
        <v>NA</v>
      </c>
      <c r="BU10" s="31" t="str">
        <f>_xlfn.IFNA(VLOOKUP($A10,Equities!$A:$Z,3,FALSE), "NA")</f>
        <v>NA</v>
      </c>
      <c r="BV10" s="31" t="str">
        <f>_xlfn.IFNA(VLOOKUP($A10,Equities!$A:$Z,4,FALSE), "NA")</f>
        <v>NA</v>
      </c>
      <c r="BW10" s="31" t="str">
        <f>_xlfn.IFNA(VLOOKUP($A10,Equities!$A:$Z,5,FALSE), "NA")</f>
        <v>NA</v>
      </c>
      <c r="BX10" s="31" t="str">
        <f>_xlfn.IFNA(VLOOKUP($A10,Equities!$A:$Z,6,FALSE), "NA")</f>
        <v>NA</v>
      </c>
      <c r="BY10" s="31" t="str">
        <f>_xlfn.IFNA(VLOOKUP($A10,Income_equities!$A:$Z,2,FALSE), "NA")</f>
        <v>NA</v>
      </c>
      <c r="BZ10" s="31" t="str">
        <f>_xlfn.IFNA(VLOOKUP($A10,Income_equities!$A:$Z,3,FALSE), "NA")</f>
        <v>NA</v>
      </c>
      <c r="CA10" s="31" t="str">
        <f>_xlfn.IFNA(VLOOKUP($A10,Income_equities!$A:$Z,4,FALSE), "NA")</f>
        <v>NA</v>
      </c>
      <c r="CB10" s="31" t="str">
        <f>_xlfn.IFNA(VLOOKUP($A10,Income_equities!$A:$Z,5,FALSE), "NA")</f>
        <v>NA</v>
      </c>
      <c r="CC10" s="31" t="str">
        <f>_xlfn.IFNA(VLOOKUP($A10,PGM_equities!$A:$Z,2,FALSE), "NA")</f>
        <v>NA</v>
      </c>
      <c r="CD10" s="31" t="str">
        <f>_xlfn.IFNA(VLOOKUP($A10,PGM_equities!$A:$Z,3,FALSE), "NA")</f>
        <v>NA</v>
      </c>
      <c r="CE10" s="31" t="str">
        <f>_xlfn.IFNA(VLOOKUP($A10,PGM_equities!$A:$Z,4,FALSE), "NA")</f>
        <v>NA</v>
      </c>
      <c r="CF10" s="31" t="str">
        <f>_xlfn.IFNA(VLOOKUP($A10,PGM_equities!$A:$Z,5,FALSE), "NA")</f>
        <v>NA</v>
      </c>
      <c r="CG10" s="31" t="str">
        <f>_xlfn.IFNA(VLOOKUP($A10,Platinum_market_balance!$A:$Z,2,FALSE), "NA")</f>
        <v>NA</v>
      </c>
      <c r="CH10" s="31" t="str">
        <f>_xlfn.IFNA(VLOOKUP($A10,Platinum_market_balance!$A:$Z,3,FALSE), "NA")</f>
        <v>NA</v>
      </c>
      <c r="CI10" s="31" t="str">
        <f>_xlfn.IFNA(VLOOKUP($A10,Platinum_market_balance!$A:$Z,4,FALSE), "NA")</f>
        <v>NA</v>
      </c>
      <c r="CJ10" s="31" t="str">
        <f>_xlfn.IFNA(VLOOKUP($A10,Platinum_market_balance!$A:$Z,5,FALSE), "NA")</f>
        <v>NA</v>
      </c>
      <c r="CK10" s="31" t="str">
        <f>_xlfn.IFNA(VLOOKUP($A10,Palladium_market_balance!$A:$Z,2,FALSE), "NA")</f>
        <v>NA</v>
      </c>
      <c r="CL10" s="31" t="str">
        <f>_xlfn.IFNA(VLOOKUP($A10,Palladium_market_balance!$A:$Z,3,FALSE), "NA")</f>
        <v>NA</v>
      </c>
      <c r="CM10" s="31" t="str">
        <f>_xlfn.IFNA(VLOOKUP($A10,Palladium_market_balance!$A:$Z,4,FALSE), "NA")</f>
        <v>NA</v>
      </c>
      <c r="CN10" s="31" t="str">
        <f>_xlfn.IFNA(VLOOKUP($A10,Palladium_market_balance!$A:$Z,5,FALSE), "NA")</f>
        <v>NA</v>
      </c>
      <c r="CO10" s="31" t="str">
        <f>_xlfn.IFNA(VLOOKUP($A10,Rhodium_market_balance!$A:$Z,2,FALSE), "NA")</f>
        <v>NA</v>
      </c>
      <c r="CP10" s="31" t="str">
        <f>_xlfn.IFNA(VLOOKUP($A10,Rhodium_market_balance!$A:$Z,3,FALSE), "NA")</f>
        <v>NA</v>
      </c>
      <c r="CQ10" s="31" t="str">
        <f>_xlfn.IFNA(VLOOKUP($A10,Rhodium_market_balance!$A:$Z,4,FALSE), "NA")</f>
        <v>NA</v>
      </c>
      <c r="CR10" s="31" t="str">
        <f>_xlfn.IFNA(VLOOKUP($A10,Rhodium_market_balance!$A:$Z,5,FALSE), "NA")</f>
        <v>NA</v>
      </c>
      <c r="CS10" s="31" t="str">
        <f>_xlfn.IFNA(VLOOKUP($A10,CFTCs!$A:$Z,2,FALSE), "NA")</f>
        <v>NA</v>
      </c>
      <c r="CT10" s="31" t="str">
        <f>_xlfn.IFNA(VLOOKUP($A10,CFTCs!$A:$Z,3,FALSE), "NA")</f>
        <v>NA</v>
      </c>
      <c r="CU10" s="31" t="str">
        <f>_xlfn.IFNA(VLOOKUP($A10,CFTCs!$A:$Z,4,FALSE), "NA")</f>
        <v>NA</v>
      </c>
      <c r="CV10" s="31" t="str">
        <f>_xlfn.IFNA(VLOOKUP($A10,CFTCs!$A:$Z,5,FALSE), "NA")</f>
        <v>NA</v>
      </c>
      <c r="CW10" s="31" t="str">
        <f>_xlfn.IFNA(VLOOKUP($A10,Open_interest!$A:$Z,2,FALSE), "NA")</f>
        <v>NA</v>
      </c>
      <c r="CX10" s="31" t="str">
        <f>_xlfn.IFNA(VLOOKUP($A10,Open_interest!$A:$Z,3,FALSE), "NA")</f>
        <v>NA</v>
      </c>
      <c r="CY10" s="31" t="str">
        <f>IF(_xlfn.IFNA(VLOOKUP($A10,ETF_holdings!$A:$Z,2,FALSE), "NA")=0,"NA",_xlfn.IFNA(VLOOKUP($A10,ETF_holdings!$A:$Z,2,FALSE), "NA"))</f>
        <v>NA</v>
      </c>
      <c r="CZ10" s="31" t="str">
        <f>IF(_xlfn.IFNA(VLOOKUP($A10,ETF_holdings!$A:$Z,3,FALSE), "NA")=0,"NA",_xlfn.IFNA(VLOOKUP($A10,ETF_holdings!$A:$Z,3,FALSE), "NA"))</f>
        <v>NA</v>
      </c>
      <c r="DA10" s="31" t="str">
        <f>_xlfn.IFNA(VLOOKUP($A10,ETF_holdings!$A:$Z,4,FALSE), "NA")</f>
        <v>NA</v>
      </c>
      <c r="DB10" s="31" t="str">
        <f>IF(_xlfn.IFNA(VLOOKUP($A10,ETF_holdings!$A:$Z,4,FALSE), "NA")=0,"NA",_xlfn.IFNA(VLOOKUP($A10,ETF_holdings!$A:$Z,4,FALSE), "NA"))</f>
        <v>NA</v>
      </c>
      <c r="DC10" s="31" t="str">
        <f>IF(_xlfn.IFNA(VLOOKUP($A10,ETF_holdings!$A:$Z,6,FALSE), "NA")=0,"NA",_xlfn.IFNA(VLOOKUP($A10,ETF_holdings!$A:$Z,6,FALSE), "NA"))</f>
        <v>NA</v>
      </c>
      <c r="DD10" s="31" t="str">
        <f>IF(_xlfn.IFNA(VLOOKUP($A10,ETF_holdings!$A:$Z,7,FALSE), "NA")=0,"NA",_xlfn.IFNA(VLOOKUP($A10,ETF_holdings!$A:$Z,7,FALSE), "NA"))</f>
        <v>NA</v>
      </c>
      <c r="DE10" s="31" t="str">
        <f>IF(_xlfn.IFNA(VLOOKUP($A10,ETF_holdings!$A:$Z,8,FALSE), "NA")=0,"NA",_xlfn.IFNA(VLOOKUP($A10,ETF_holdings!$A:$Z,8,FALSE), "NA"))</f>
        <v>NA</v>
      </c>
      <c r="DF10" s="31" t="str">
        <f>IF(_xlfn.IFNA(VLOOKUP($A10,ETF_holdings!$A:$Z,10,FALSE), "NA")=0,"NA",_xlfn.IFNA(VLOOKUP($A10,ETF_holdings!$A:$Z,10,FALSE), "NA"))</f>
        <v>NA</v>
      </c>
      <c r="DG10" s="31" t="str">
        <f>IF(_xlfn.IFNA(VLOOKUP($A10,ETF_holdings!$A:$Z,10,FALSE), "NA")=0,"NA",_xlfn.IFNA(VLOOKUP($A10,ETF_holdings!$A:$Z,10,FALSE), "NA"))</f>
        <v>NA</v>
      </c>
      <c r="DH10" s="31" t="str">
        <f>IF(_xlfn.IFNA(VLOOKUP($A10,ETF_holdings!$A:$Z,11,FALSE), "NA")=0,"NA",_xlfn.IFNA(VLOOKUP($A10,ETF_holdings!$A:$Z,11,FALSE), "NA"))</f>
        <v>NA</v>
      </c>
      <c r="DI10" s="31" t="str">
        <f>IF(_xlfn.IFNA(VLOOKUP($A10,ETF_holdings!$A:$Z,12,FALSE), "NA")=0,"NA",_xlfn.IFNA(VLOOKUP($A10,ETF_holdings!$A:$Z,12,FALSE), "NA"))</f>
        <v>NA</v>
      </c>
      <c r="DJ10" s="31" t="str">
        <f>IF(_xlfn.IFNA(VLOOKUP($A10,ETF_holdings!$A:$Z,13,FALSE), "NA")=0,"NA",_xlfn.IFNA(VLOOKUP($A10,ETF_holdings!$A:$Z,13,FALSE), "NA"))</f>
        <v>NA</v>
      </c>
      <c r="DK10" s="31">
        <f>IF(_xlfn.IFNA(VLOOKUP($A10,Platinum_RSI!$A:$P,2,FALSE), "NA")=0,"NA",_xlfn.IFNA(VLOOKUP($A10,Platinum_RSI!$A:$P,2,FALSE), "NA"))</f>
        <v>80.180000000000007</v>
      </c>
      <c r="DL10" s="31">
        <f>IF(_xlfn.IFNA(VLOOKUP($A10,Platinum_RSI!$A:$P,3,FALSE), "NA")=0,"NA",_xlfn.IFNA(VLOOKUP($A10,Platinum_RSI!$A:$P,3,FALSE), "NA"))</f>
        <v>84.57</v>
      </c>
      <c r="DM10" s="31">
        <f>IF(_xlfn.IFNA(VLOOKUP($A10,Platinum_RSI!$A:$P,4,FALSE), "NA")=0,"NA",_xlfn.IFNA(VLOOKUP($A10,Platinum_RSI!$A:$P,4,FALSE), "NA"))</f>
        <v>78.209999999999994</v>
      </c>
      <c r="DN10" s="31">
        <f>IF(_xlfn.IFNA(VLOOKUP($A10,Platinum_RSI!$A:$P,5,FALSE), "NA")=0,"NA",_xlfn.IFNA(VLOOKUP($A10,Platinum_RSI!$A:$P,5,FALSE), "NA"))</f>
        <v>67.09</v>
      </c>
      <c r="DO10" s="31">
        <f>IF(_xlfn.IFNA(VLOOKUP($A10,Palladium_RSI!$A:$Q,2,FALSE), "NA")=0,"NA",_xlfn.IFNA(VLOOKUP($A10,Palladium_RSI!$A:$Q,2,FALSE), "NA"))</f>
        <v>56.78</v>
      </c>
      <c r="DP10" s="31">
        <f>IF(_xlfn.IFNA(VLOOKUP($A10,Palladium_RSI!$A:$Q, 3,FALSE), "NA")=0,"NA",_xlfn.IFNA(VLOOKUP($A10,Palladium_RSI!$A:$Q,3,FALSE), "NA"))</f>
        <v>65.91</v>
      </c>
      <c r="DQ10" s="31">
        <f>IF(_xlfn.IFNA(VLOOKUP($A10,Palladium_RSI!$A:$Q,4,FALSE), "NA")=0,"NA",_xlfn.IFNA(VLOOKUP($A10,Palladium_RSI!$A:$Q,4,FALSE), "NA"))</f>
        <v>67.34</v>
      </c>
      <c r="DR10" s="31">
        <f>IF(_xlfn.IFNA(VLOOKUP($A10,Palladium_RSI!$A:$Q,5,FALSE), "NA")=0,"NA",_xlfn.IFNA(VLOOKUP($A10,Palladium_RSI!$A:$Q,5,FALSE), "NA"))</f>
        <v>68.3</v>
      </c>
      <c r="DS10" s="31">
        <f>IF(_xlfn.IFNA(VLOOKUP($A10,Car_production!$A:$L,2,FALSE), "NA")=0,"NA",_xlfn.IFNA(VLOOKUP($A10,Car_production!$A:$L,2,FALSE), "NA"))</f>
        <v>464.1</v>
      </c>
      <c r="DT10" s="31">
        <f>IF(_xlfn.IFNA(VLOOKUP($A10,Car_production!$A:$L,3,FALSE), "NA")=0,"NA",_xlfn.IFNA(VLOOKUP($A10,Car_production!$A:$L,3,FALSE), "NA"))</f>
        <v>365.1455546813533</v>
      </c>
      <c r="DU10" s="31" t="str">
        <f>IF(_xlfn.IFNA(VLOOKUP($A10,Car_production!$A:$L,4,FALSE), "NA")=0,"NA",_xlfn.IFNA(VLOOKUP($A10,Car_production!$A:$L,13,FALSE), "NA"))</f>
        <v>NA</v>
      </c>
      <c r="DV10" s="31" t="str">
        <f>IF(_xlfn.IFNA(VLOOKUP($A10,Car_production!$A:$L,5,FALSE), "NA")=0,"NA",_xlfn.IFNA(VLOOKUP($A10,Car_production!$A:$L,5,FALSE), "NA"))</f>
        <v>NA</v>
      </c>
      <c r="DW10" s="31">
        <f>IF(_xlfn.IFNA(VLOOKUP($A10,Car_production!$A:$L,6,FALSE), "NA")=0,"NA",_xlfn.IFNA(VLOOKUP($A10,Car_production!$A:$L,6,FALSE), "NA"))</f>
        <v>112.1</v>
      </c>
      <c r="DX10" s="31">
        <f>IF(_xlfn.IFNA(VLOOKUP($A10,Car_production!$A:$L,7,FALSE), "NA")=0,"NA",_xlfn.IFNA(VLOOKUP($A10,Car_production!$A:$L,7,FALSE), "NA"))</f>
        <v>109.57966764418376</v>
      </c>
      <c r="DY10" s="31">
        <f>IF(_xlfn.IFNA(VLOOKUP($A10,Car_production!$A:$L,8,FALSE), "NA")=0,"NA",_xlfn.IFNA(VLOOKUP($A10,Car_production!$A:$L,8,FALSE), "NA"))</f>
        <v>89.2</v>
      </c>
      <c r="DZ10" s="31">
        <f>IF(_xlfn.IFNA(VLOOKUP($A10,Car_production!$A:$L,9,FALSE), "NA")=0,"NA",_xlfn.IFNA(VLOOKUP($A10,Car_production!$A:$L,9,FALSE), "NA"))</f>
        <v>112.62626262626263</v>
      </c>
      <c r="EA10" s="31" t="str">
        <f>IF(_xlfn.IFNA(VLOOKUP($A10,Car_production!$A:$L,10,FALSE), "NA")=0,"NA",_xlfn.IFNA(VLOOKUP($A10,Car_production!$A:$L,10,FALSE), "NA"))</f>
        <v>NA</v>
      </c>
      <c r="EB10" s="31">
        <f>IF(_xlfn.IFNA(VLOOKUP($A10,Car_production_index!$A:$L,2,FALSE), "NA")=0,"NA",_xlfn.IFNA(VLOOKUP($A10,Car_production_index!$A:$L,2,FALSE), "NA"))</f>
        <v>0.12988212567506568</v>
      </c>
      <c r="EC10" s="31">
        <f>IF(_xlfn.IFNA(VLOOKUP($A10,Car_production_index!$A:$L,3,FALSE), "NA")=0,"NA",_xlfn.IFNA(VLOOKUP($A10,Car_production_index!$A:$L,3,FALSE), "NA"))</f>
        <v>0.28791781767755698</v>
      </c>
      <c r="ED10" s="31">
        <f>IF(_xlfn.IFNA(VLOOKUP($A10,Car_production_index!$A:$L,4,FALSE), "NA")=0,"NA",_xlfn.IFNA(VLOOKUP($A10,Car_production_index!$A:$L,4,FALSE), "NA"))</f>
        <v>0.11632484761598555</v>
      </c>
      <c r="EE10" s="31">
        <f>IF(_xlfn.IFNA(VLOOKUP($A10,Car_production_index!$A:$L,5,FALSE), "NA")=0,"NA",_xlfn.IFNA(VLOOKUP($A10,Car_production_index!$A:$L,5,FALSE), "NA"))</f>
        <v>0.18789036868302067</v>
      </c>
      <c r="EF10" s="31">
        <f>IF(_xlfn.IFNA(VLOOKUP($A10,Car_production_index!$A:$L,6,FALSE), "NA")=0,"NA",_xlfn.IFNA(VLOOKUP($A10,Car_production_index!$A:$L,6,FALSE), "NA"))</f>
        <v>0.72201515965162888</v>
      </c>
    </row>
    <row r="11" spans="1:136">
      <c r="A11" s="26">
        <v>36800</v>
      </c>
      <c r="B11" s="25">
        <f>IFERROR(VLOOKUP($A11,Palladium_spot_price!$A:$B,2,FALSE), "NA")</f>
        <v>748.45454545454504</v>
      </c>
      <c r="C11" s="25">
        <f>IFERROR(VLOOKUP($A11,Platinum_spot_price!$A:$B,2,FALSE), "NA")</f>
        <v>584.36363636363603</v>
      </c>
      <c r="D11" s="25">
        <f>IFERROR(VLOOKUP($A11,Rhodium_spot_price!$A:$B,2,FALSE), "NA")</f>
        <v>1650</v>
      </c>
      <c r="E11" s="25">
        <f>IFERROR(VLOOKUP(A11,'Coal Australia'!A:B,2,FALSE), "NA")</f>
        <v>27.15</v>
      </c>
      <c r="F11" s="25">
        <f>IFERROR(VLOOKUP(A11,'Russian Ruble'!A:B,2,FALSE), "NA")</f>
        <v>27.87</v>
      </c>
      <c r="G11" s="25">
        <f>IFERROR(VLOOKUP($A11,'GDP Germany'!A:B,2,FALSE),"NA")</f>
        <v>590192.30000000005</v>
      </c>
      <c r="H11" s="25">
        <f>IFERROR(VLOOKUP($A11,'GDP EU28'!A:B,2,FALSE),"NA")</f>
        <v>2003035.1</v>
      </c>
      <c r="I11" s="25">
        <f>IFERROR(VLOOKUP($A11,'GDP US'!A:B,2,FALSE),"NA")</f>
        <v>13183.89</v>
      </c>
      <c r="J11" s="29">
        <f>IFERROR(VLOOKUP($A11,'GDP CNY'!A:C,2,FALSE),"NA")</f>
        <v>8.8000000000000007</v>
      </c>
      <c r="K11" s="25">
        <f>IFERROR(VLOOKUP($A11,WTI!$A:$B,2,FALSE),"NA")</f>
        <v>33.11</v>
      </c>
      <c r="L11" s="25">
        <f>IFERROR(VLOOKUP($A11,Brent!$A:$B,2,FALSE),"NA")</f>
        <v>30.96</v>
      </c>
      <c r="M11" s="25">
        <f>IFERROR(VLOOKUP($A11,'EURO EXC RATE'!$A:$B,2,FALSE),"NA")</f>
        <v>0.85250000000000004</v>
      </c>
      <c r="N11" s="25">
        <f>IFERROR(VLOOKUP($A11,'Baltic Dry Index'!$A:$B,2,FALSE),"NA")</f>
        <v>1759</v>
      </c>
      <c r="O11" s="25">
        <f>IFERROR(VLOOKUP($A11,EXR_CNY_USD!$A:$B,2,FALSE),"NA")</f>
        <v>8.2784999999999993</v>
      </c>
      <c r="P11" s="25">
        <f>IFERROR(VLOOKUP($A11,'NATURAL GAS'!A:B,2,FALSE),"NA")</f>
        <v>5.0199999999999996</v>
      </c>
      <c r="Q11" s="25">
        <f>IFERROR(VLOOKUP($A11,VIX!$A:$B,2,FALSE), "NA")</f>
        <v>23.63</v>
      </c>
      <c r="R11" s="25">
        <f>IFERROR(VLOOKUP($A11,CLI_US!$A:$B,2,FALSE), "NA")</f>
        <v>99.837340312848099</v>
      </c>
      <c r="S11" s="25">
        <f>IFERROR(VLOOKUP($A11,CLI_CHN!$A:$B,2,FALSE), "NA")</f>
        <v>98.397710000000004</v>
      </c>
      <c r="T11" s="25">
        <f>IFERROR(VLOOKUP($A11,CLI_EURO!$A:$B,2,FALSE), "NA")</f>
        <v>101.529968387709</v>
      </c>
      <c r="U11" s="25">
        <f>IFERROR(VLOOKUP($A11,CPILFESL!$A:$B,2,FALSE), "NA")</f>
        <v>173.9</v>
      </c>
      <c r="V11" s="31">
        <f>_xlfn.IFNA(VLOOKUP($A11,'PET.RWTC.M'!$A:$B,2,FALSE), "NA")</f>
        <v>33.11</v>
      </c>
      <c r="W11" s="31">
        <f>_xlfn.IFNA(VLOOKUP($A11,PALLFNFINDEXQ!$A:$B,2,FALSE), "NA")</f>
        <v>63.680680930000001</v>
      </c>
      <c r="X11" s="31">
        <f>_xlfn.IFNA(VLOOKUP($A11,DEXSFUS!$A:$B,2,FALSE), "NA")</f>
        <v>6.9450000000000003</v>
      </c>
      <c r="Y11" s="31">
        <f>_xlfn.IFNA(VLOOKUP($A11,PNICKUSDM!$A:$B,2,FALSE), "NA")</f>
        <v>7650.636364</v>
      </c>
      <c r="Z11" s="31">
        <f>_xlfn.IFNA(VLOOKUP($A11,'WPU1011'!$A:$B,2,FALSE), "NA")</f>
        <v>94.9</v>
      </c>
      <c r="AA11" s="31">
        <f>_xlfn.IFNA(VLOOKUP($A11,'WPU1011'!$A:$B,2,FALSE), "NA")</f>
        <v>94.9</v>
      </c>
      <c r="AB11" s="31">
        <f>_xlfn.IFNA(VLOOKUP($A11,TSIFRGHTC!$A:$B,2,FALSE), "NA")</f>
        <v>-0.2</v>
      </c>
      <c r="AC11" s="31">
        <f>_xlfn.IFNA(VLOOKUP($A11,TSIFRGHTC!$A:$B,2,FALSE), "NA")</f>
        <v>-0.2</v>
      </c>
      <c r="AD11" s="31">
        <f>_xlfn.IFNA(VLOOKUP($A11,PPICMM!$A:$B,2,FALSE), "NA")</f>
        <v>120.8</v>
      </c>
      <c r="AE11" s="31">
        <f>_xlfn.IFNA(VLOOKUP($A11,IPB50001N!$A:$B,2,FALSE), "NA")</f>
        <v>93.916700000000006</v>
      </c>
      <c r="AF11" s="31">
        <f>_xlfn.IFNA(VLOOKUP($A11,A31ATI!$A:$B,2,FALSE), "NA")</f>
        <v>12608</v>
      </c>
      <c r="AG11" s="31">
        <f>_xlfn.IFNA(VLOOKUP($A11,A31ANO!$A:$B,2,FALSE), "NA")</f>
        <v>5331</v>
      </c>
      <c r="AH11" s="31">
        <f>_xlfn.IFNA(VLOOKUP($A11,IPG21223S!$A:$B,2,FALSE), "NA")</f>
        <v>109.2655</v>
      </c>
      <c r="AI11" s="31">
        <f>_xlfn.IFNA(VLOOKUP($A11,PIORECRUSDM!$A:$B,2,FALSE), "NA")</f>
        <v>12.45</v>
      </c>
      <c r="AJ11" s="31" t="str">
        <f>_xlfn.IFNA(VLOOKUP($A11,GVZCLS!$A:$B,2,FALSE), "NA")</f>
        <v>NA</v>
      </c>
      <c r="AK11" s="31" t="str">
        <f>_xlfn.IFNA(VLOOKUP($A11,VXSLVCLS!$A:$B,2,FALSE), "NA")</f>
        <v>NA</v>
      </c>
      <c r="AL11" s="31">
        <f>_xlfn.IFNA(VLOOKUP($A11,PNRGINDEXM!$A:$B,2,FALSE), "NA")</f>
        <v>82.635599999999997</v>
      </c>
      <c r="AM11" s="31">
        <f>_xlfn.IFNA(VLOOKUP($A11,Nikkei225!$A:$B,2,FALSE), "NA")</f>
        <v>16739.78</v>
      </c>
      <c r="AN11" s="31">
        <f>_xlfn.IFNA(VLOOKUP($A11,EXJPUS!$A:$B,2,FALSE), "NA")</f>
        <v>108.44289999999999</v>
      </c>
      <c r="AO11" s="31" t="str">
        <f>_xlfn.IFNA(VLOOKUP($A11,PCU33613361!$A:$B,2,FALSE), "NA")</f>
        <v>NA</v>
      </c>
      <c r="AP11" s="31">
        <f>_xlfn.IFNA(VLOOKUP($A11,TOTALSA!$A:$B,2,FALSE), "NA")</f>
        <v>17.513999999999999</v>
      </c>
      <c r="AQ11" s="31">
        <f>_xlfn.IFNA(VLOOKUP($A11,ZAFCPIALLMINMEI!$A:$B,2,FALSE), "NA")</f>
        <v>46.910469999999997</v>
      </c>
      <c r="AR11" s="31">
        <f>_xlfn.IFNA(VLOOKUP($A11,LCULMN01ZAQ661S!$A:$B,2,FALSE), "NA")</f>
        <v>41.017733229999997</v>
      </c>
      <c r="AS11" s="31">
        <f>_xlfn.IFNA(VLOOKUP($A11,NGDPRSAXDCZAQ!$A:$B,2,FALSE), "NA")</f>
        <v>716300.4</v>
      </c>
      <c r="AT11" s="31">
        <f>_xlfn.IFNA(VLOOKUP($A11,'M.W00.PCOBA.USD'!$A:$B,2,FALSE), "NA")</f>
        <v>16681.82</v>
      </c>
      <c r="AU11" s="31">
        <f>_xlfn.IFNA(VLOOKUP($A11,BSCICP03O9M665S!$A:$B,2,FALSE), "NA")</f>
        <v>101.5280794328</v>
      </c>
      <c r="AV11" s="31">
        <f>_xlfn.IFNA(VLOOKUP($A11,LOLITOAAOECDE!$A:$B,2,FALSE), "NA")</f>
        <v>99.811826651100006</v>
      </c>
      <c r="AW11" s="31" t="str">
        <f>_xlfn.IFNA(VLOOKUP($A11,'IP7110'!$A:$B,2,FALSE), "NA")</f>
        <v>NA</v>
      </c>
      <c r="AX11" s="31" t="str">
        <f>_xlfn.IFNA(VLOOKUP($A11,'WPS061'!$A:$B,2,FALSE), "NA")</f>
        <v>NA</v>
      </c>
      <c r="AY11" s="31">
        <f>_xlfn.IFNA(VLOOKUP($A11,'GS10'!$A:$B,2,FALSE), "NA")</f>
        <v>5.74</v>
      </c>
      <c r="AZ11" s="31">
        <f>_xlfn.IFNA(VLOOKUP($A11,'GS5'!$A:$B,2,FALSE), "NA")</f>
        <v>5.78</v>
      </c>
      <c r="BA11" s="31">
        <f>_xlfn.IFNA(VLOOKUP($A11,'GS30'!$A:$B,2,FALSE), "NA")</f>
        <v>5.8</v>
      </c>
      <c r="BB11" s="31">
        <f>_xlfn.IFNA(VLOOKUP($A11,DAX!$A:$B,2,FALSE), "NA")</f>
        <v>7077.44</v>
      </c>
      <c r="BC11" s="31">
        <f>_xlfn.IFNA(VLOOKUP($A11,SMI!$A:$B,2,FALSE), "NA")</f>
        <v>7977.5</v>
      </c>
      <c r="BD11" s="31">
        <f>_xlfn.IFNA(VLOOKUP($A11,NASDAQCOM!$A:$B,2,FALSE), "NA")</f>
        <v>3369.63</v>
      </c>
      <c r="BE11" s="31" t="str">
        <f>_xlfn.IFNA(VLOOKUP($A11,FTSE100!$A:$B,2,FALSE), "NA")</f>
        <v>NA</v>
      </c>
      <c r="BF11" s="31">
        <f>_xlfn.IFNA(VLOOKUP($A11,'M.W00.PGOLD.USD'!$A:$B,2,FALSE), "NA")</f>
        <v>275.85000000000002</v>
      </c>
      <c r="BG11" s="31">
        <f>_xlfn.IFNA(VLOOKUP($A11,'M.W00.PSILVER.USD'!$A:$B,2,FALSE), "NA")</f>
        <v>4.8849999999999998</v>
      </c>
      <c r="BH11" s="31" t="str">
        <f>_xlfn.IFNA(VLOOKUP($A11,WPU10170502!$A:$B,2,FALSE), "NA")</f>
        <v>NA</v>
      </c>
      <c r="BI11" s="31">
        <f>_xlfn.IFNA(VLOOKUP($A11,'M.W00.PSILVER.USD'!$A:$B,2,FALSE), "NA")</f>
        <v>4.8849999999999998</v>
      </c>
      <c r="BJ11" s="31">
        <f>_xlfn.IFNA(VLOOKUP($A11,'M.W00.PSILVER.USD'!$A:$B,2,FALSE), "NA")</f>
        <v>4.8849999999999998</v>
      </c>
      <c r="BK11" s="31">
        <f>_xlfn.IFNA(VLOOKUP($A11,FEDfunds!$A:$B,2,FALSE), "NA")</f>
        <v>6.51</v>
      </c>
      <c r="BL11" s="31">
        <f>_xlfn.IFNA(VLOOKUP($A11,Vehicles_miles_traveled!$A:$B,2,FALSE), "NA")</f>
        <v>230484</v>
      </c>
      <c r="BM11" s="31">
        <f>_xlfn.IFNA(VLOOKUP($A11,New_car_dealer!$A:$B,2,FALSE), "NA")</f>
        <v>50745</v>
      </c>
      <c r="BN11" s="31" t="str">
        <f>_xlfn.IFNA(VLOOKUP($A11,Platinum_total_demand!$A:$Z,4,FALSE), "NA")</f>
        <v>NA</v>
      </c>
      <c r="BO11" s="31" t="str">
        <f>_xlfn.IFNA(VLOOKUP($A11,Palladium_total_demand!$A:$Z,4,FALSE), "NA")</f>
        <v>NA</v>
      </c>
      <c r="BP11" s="31" t="str">
        <f>_xlfn.IFNA(VLOOKUP($A11,Rhodium_total_demand!$A:$Z,4,FALSE), "NA")</f>
        <v>NA</v>
      </c>
      <c r="BQ11" s="31" t="str">
        <f>_xlfn.IFNA(VLOOKUP($A11,Platinum_total_supply!$A:$Z,4,FALSE), "NA")</f>
        <v>NA</v>
      </c>
      <c r="BR11" s="31" t="str">
        <f>_xlfn.IFNA(VLOOKUP($A11,Palladium_total_supply!$A:$Z,4,FALSE), "NA")</f>
        <v>NA</v>
      </c>
      <c r="BS11" s="31" t="str">
        <f>_xlfn.IFNA(VLOOKUP($A11,Rhodium_total_supply!$A:$Z,4,FALSE), "NA")</f>
        <v>NA</v>
      </c>
      <c r="BT11" s="31" t="str">
        <f>_xlfn.IFNA(VLOOKUP($A11,Equities!$A:$Z,2,FALSE), "NA")</f>
        <v>NA</v>
      </c>
      <c r="BU11" s="31" t="str">
        <f>_xlfn.IFNA(VLOOKUP($A11,Equities!$A:$Z,3,FALSE), "NA")</f>
        <v>NA</v>
      </c>
      <c r="BV11" s="31" t="str">
        <f>_xlfn.IFNA(VLOOKUP($A11,Equities!$A:$Z,4,FALSE), "NA")</f>
        <v>NA</v>
      </c>
      <c r="BW11" s="31" t="str">
        <f>_xlfn.IFNA(VLOOKUP($A11,Equities!$A:$Z,5,FALSE), "NA")</f>
        <v>NA</v>
      </c>
      <c r="BX11" s="31" t="str">
        <f>_xlfn.IFNA(VLOOKUP($A11,Equities!$A:$Z,6,FALSE), "NA")</f>
        <v>NA</v>
      </c>
      <c r="BY11" s="31" t="str">
        <f>_xlfn.IFNA(VLOOKUP($A11,Income_equities!$A:$Z,2,FALSE), "NA")</f>
        <v>NA</v>
      </c>
      <c r="BZ11" s="31" t="str">
        <f>_xlfn.IFNA(VLOOKUP($A11,Income_equities!$A:$Z,3,FALSE), "NA")</f>
        <v>NA</v>
      </c>
      <c r="CA11" s="31" t="str">
        <f>_xlfn.IFNA(VLOOKUP($A11,Income_equities!$A:$Z,4,FALSE), "NA")</f>
        <v>NA</v>
      </c>
      <c r="CB11" s="31" t="str">
        <f>_xlfn.IFNA(VLOOKUP($A11,Income_equities!$A:$Z,5,FALSE), "NA")</f>
        <v>NA</v>
      </c>
      <c r="CC11" s="31" t="str">
        <f>_xlfn.IFNA(VLOOKUP($A11,PGM_equities!$A:$Z,2,FALSE), "NA")</f>
        <v>NA</v>
      </c>
      <c r="CD11" s="31" t="str">
        <f>_xlfn.IFNA(VLOOKUP($A11,PGM_equities!$A:$Z,3,FALSE), "NA")</f>
        <v>NA</v>
      </c>
      <c r="CE11" s="31" t="str">
        <f>_xlfn.IFNA(VLOOKUP($A11,PGM_equities!$A:$Z,4,FALSE), "NA")</f>
        <v>NA</v>
      </c>
      <c r="CF11" s="31" t="str">
        <f>_xlfn.IFNA(VLOOKUP($A11,PGM_equities!$A:$Z,5,FALSE), "NA")</f>
        <v>NA</v>
      </c>
      <c r="CG11" s="31" t="str">
        <f>_xlfn.IFNA(VLOOKUP($A11,Platinum_market_balance!$A:$Z,2,FALSE), "NA")</f>
        <v>NA</v>
      </c>
      <c r="CH11" s="31" t="str">
        <f>_xlfn.IFNA(VLOOKUP($A11,Platinum_market_balance!$A:$Z,3,FALSE), "NA")</f>
        <v>NA</v>
      </c>
      <c r="CI11" s="31" t="str">
        <f>_xlfn.IFNA(VLOOKUP($A11,Platinum_market_balance!$A:$Z,4,FALSE), "NA")</f>
        <v>NA</v>
      </c>
      <c r="CJ11" s="31" t="str">
        <f>_xlfn.IFNA(VLOOKUP($A11,Platinum_market_balance!$A:$Z,5,FALSE), "NA")</f>
        <v>NA</v>
      </c>
      <c r="CK11" s="31" t="str">
        <f>_xlfn.IFNA(VLOOKUP($A11,Palladium_market_balance!$A:$Z,2,FALSE), "NA")</f>
        <v>NA</v>
      </c>
      <c r="CL11" s="31" t="str">
        <f>_xlfn.IFNA(VLOOKUP($A11,Palladium_market_balance!$A:$Z,3,FALSE), "NA")</f>
        <v>NA</v>
      </c>
      <c r="CM11" s="31" t="str">
        <f>_xlfn.IFNA(VLOOKUP($A11,Palladium_market_balance!$A:$Z,4,FALSE), "NA")</f>
        <v>NA</v>
      </c>
      <c r="CN11" s="31" t="str">
        <f>_xlfn.IFNA(VLOOKUP($A11,Palladium_market_balance!$A:$Z,5,FALSE), "NA")</f>
        <v>NA</v>
      </c>
      <c r="CO11" s="31" t="str">
        <f>_xlfn.IFNA(VLOOKUP($A11,Rhodium_market_balance!$A:$Z,2,FALSE), "NA")</f>
        <v>NA</v>
      </c>
      <c r="CP11" s="31" t="str">
        <f>_xlfn.IFNA(VLOOKUP($A11,Rhodium_market_balance!$A:$Z,3,FALSE), "NA")</f>
        <v>NA</v>
      </c>
      <c r="CQ11" s="31" t="str">
        <f>_xlfn.IFNA(VLOOKUP($A11,Rhodium_market_balance!$A:$Z,4,FALSE), "NA")</f>
        <v>NA</v>
      </c>
      <c r="CR11" s="31" t="str">
        <f>_xlfn.IFNA(VLOOKUP($A11,Rhodium_market_balance!$A:$Z,5,FALSE), "NA")</f>
        <v>NA</v>
      </c>
      <c r="CS11" s="31" t="str">
        <f>_xlfn.IFNA(VLOOKUP($A11,CFTCs!$A:$Z,2,FALSE), "NA")</f>
        <v>NA</v>
      </c>
      <c r="CT11" s="31" t="str">
        <f>_xlfn.IFNA(VLOOKUP($A11,CFTCs!$A:$Z,3,FALSE), "NA")</f>
        <v>NA</v>
      </c>
      <c r="CU11" s="31" t="str">
        <f>_xlfn.IFNA(VLOOKUP($A11,CFTCs!$A:$Z,4,FALSE), "NA")</f>
        <v>NA</v>
      </c>
      <c r="CV11" s="31" t="str">
        <f>_xlfn.IFNA(VLOOKUP($A11,CFTCs!$A:$Z,5,FALSE), "NA")</f>
        <v>NA</v>
      </c>
      <c r="CW11" s="31" t="str">
        <f>_xlfn.IFNA(VLOOKUP($A11,Open_interest!$A:$Z,2,FALSE), "NA")</f>
        <v>NA</v>
      </c>
      <c r="CX11" s="31" t="str">
        <f>_xlfn.IFNA(VLOOKUP($A11,Open_interest!$A:$Z,3,FALSE), "NA")</f>
        <v>NA</v>
      </c>
      <c r="CY11" s="31" t="str">
        <f>IF(_xlfn.IFNA(VLOOKUP($A11,ETF_holdings!$A:$Z,2,FALSE), "NA")=0,"NA",_xlfn.IFNA(VLOOKUP($A11,ETF_holdings!$A:$Z,2,FALSE), "NA"))</f>
        <v>NA</v>
      </c>
      <c r="CZ11" s="31" t="str">
        <f>IF(_xlfn.IFNA(VLOOKUP($A11,ETF_holdings!$A:$Z,3,FALSE), "NA")=0,"NA",_xlfn.IFNA(VLOOKUP($A11,ETF_holdings!$A:$Z,3,FALSE), "NA"))</f>
        <v>NA</v>
      </c>
      <c r="DA11" s="31" t="str">
        <f>_xlfn.IFNA(VLOOKUP($A11,ETF_holdings!$A:$Z,4,FALSE), "NA")</f>
        <v>NA</v>
      </c>
      <c r="DB11" s="31" t="str">
        <f>IF(_xlfn.IFNA(VLOOKUP($A11,ETF_holdings!$A:$Z,4,FALSE), "NA")=0,"NA",_xlfn.IFNA(VLOOKUP($A11,ETF_holdings!$A:$Z,4,FALSE), "NA"))</f>
        <v>NA</v>
      </c>
      <c r="DC11" s="31" t="str">
        <f>IF(_xlfn.IFNA(VLOOKUP($A11,ETF_holdings!$A:$Z,6,FALSE), "NA")=0,"NA",_xlfn.IFNA(VLOOKUP($A11,ETF_holdings!$A:$Z,6,FALSE), "NA"))</f>
        <v>NA</v>
      </c>
      <c r="DD11" s="31" t="str">
        <f>IF(_xlfn.IFNA(VLOOKUP($A11,ETF_holdings!$A:$Z,7,FALSE), "NA")=0,"NA",_xlfn.IFNA(VLOOKUP($A11,ETF_holdings!$A:$Z,7,FALSE), "NA"))</f>
        <v>NA</v>
      </c>
      <c r="DE11" s="31" t="str">
        <f>IF(_xlfn.IFNA(VLOOKUP($A11,ETF_holdings!$A:$Z,8,FALSE), "NA")=0,"NA",_xlfn.IFNA(VLOOKUP($A11,ETF_holdings!$A:$Z,8,FALSE), "NA"))</f>
        <v>NA</v>
      </c>
      <c r="DF11" s="31" t="str">
        <f>IF(_xlfn.IFNA(VLOOKUP($A11,ETF_holdings!$A:$Z,10,FALSE), "NA")=0,"NA",_xlfn.IFNA(VLOOKUP($A11,ETF_holdings!$A:$Z,10,FALSE), "NA"))</f>
        <v>NA</v>
      </c>
      <c r="DG11" s="31" t="str">
        <f>IF(_xlfn.IFNA(VLOOKUP($A11,ETF_holdings!$A:$Z,10,FALSE), "NA")=0,"NA",_xlfn.IFNA(VLOOKUP($A11,ETF_holdings!$A:$Z,10,FALSE), "NA"))</f>
        <v>NA</v>
      </c>
      <c r="DH11" s="31" t="str">
        <f>IF(_xlfn.IFNA(VLOOKUP($A11,ETF_holdings!$A:$Z,11,FALSE), "NA")=0,"NA",_xlfn.IFNA(VLOOKUP($A11,ETF_holdings!$A:$Z,11,FALSE), "NA"))</f>
        <v>NA</v>
      </c>
      <c r="DI11" s="31" t="str">
        <f>IF(_xlfn.IFNA(VLOOKUP($A11,ETF_holdings!$A:$Z,12,FALSE), "NA")=0,"NA",_xlfn.IFNA(VLOOKUP($A11,ETF_holdings!$A:$Z,12,FALSE), "NA"))</f>
        <v>NA</v>
      </c>
      <c r="DJ11" s="31" t="str">
        <f>IF(_xlfn.IFNA(VLOOKUP($A11,ETF_holdings!$A:$Z,13,FALSE), "NA")=0,"NA",_xlfn.IFNA(VLOOKUP($A11,ETF_holdings!$A:$Z,13,FALSE), "NA"))</f>
        <v>NA</v>
      </c>
      <c r="DK11" s="31">
        <f>IF(_xlfn.IFNA(VLOOKUP($A11,Platinum_RSI!$A:$P,2,FALSE), "NA")=0,"NA",_xlfn.IFNA(VLOOKUP($A11,Platinum_RSI!$A:$P,2,FALSE), "NA"))</f>
        <v>78.14</v>
      </c>
      <c r="DL11" s="31">
        <f>IF(_xlfn.IFNA(VLOOKUP($A11,Platinum_RSI!$A:$P,3,FALSE), "NA")=0,"NA",_xlfn.IFNA(VLOOKUP($A11,Platinum_RSI!$A:$P,3,FALSE), "NA"))</f>
        <v>84.13</v>
      </c>
      <c r="DM11" s="31">
        <f>IF(_xlfn.IFNA(VLOOKUP($A11,Platinum_RSI!$A:$P,4,FALSE), "NA")=0,"NA",_xlfn.IFNA(VLOOKUP($A11,Platinum_RSI!$A:$P,4,FALSE), "NA"))</f>
        <v>77.95</v>
      </c>
      <c r="DN11" s="31">
        <f>IF(_xlfn.IFNA(VLOOKUP($A11,Platinum_RSI!$A:$P,5,FALSE), "NA")=0,"NA",_xlfn.IFNA(VLOOKUP($A11,Platinum_RSI!$A:$P,5,FALSE), "NA"))</f>
        <v>66.989999999999995</v>
      </c>
      <c r="DO11" s="31">
        <f>IF(_xlfn.IFNA(VLOOKUP($A11,Palladium_RSI!$A:$Q,2,FALSE), "NA")=0,"NA",_xlfn.IFNA(VLOOKUP($A11,Palladium_RSI!$A:$Q,2,FALSE), "NA"))</f>
        <v>71.09</v>
      </c>
      <c r="DP11" s="31">
        <f>IF(_xlfn.IFNA(VLOOKUP($A11,Palladium_RSI!$A:$Q, 3,FALSE), "NA")=0,"NA",_xlfn.IFNA(VLOOKUP($A11,Palladium_RSI!$A:$Q,3,FALSE), "NA"))</f>
        <v>70.02</v>
      </c>
      <c r="DQ11" s="31">
        <f>IF(_xlfn.IFNA(VLOOKUP($A11,Palladium_RSI!$A:$Q,4,FALSE), "NA")=0,"NA",_xlfn.IFNA(VLOOKUP($A11,Palladium_RSI!$A:$Q,4,FALSE), "NA"))</f>
        <v>70.349999999999994</v>
      </c>
      <c r="DR11" s="31">
        <f>IF(_xlfn.IFNA(VLOOKUP($A11,Palladium_RSI!$A:$Q,5,FALSE), "NA")=0,"NA",_xlfn.IFNA(VLOOKUP($A11,Palladium_RSI!$A:$Q,5,FALSE), "NA"))</f>
        <v>70.34</v>
      </c>
      <c r="DS11" s="31">
        <f>IF(_xlfn.IFNA(VLOOKUP($A11,Car_production!$A:$L,2,FALSE), "NA")=0,"NA",_xlfn.IFNA(VLOOKUP($A11,Car_production!$A:$L,2,FALSE), "NA"))</f>
        <v>445.8</v>
      </c>
      <c r="DT11" s="31">
        <f>IF(_xlfn.IFNA(VLOOKUP($A11,Car_production!$A:$L,3,FALSE), "NA")=0,"NA",_xlfn.IFNA(VLOOKUP($A11,Car_production!$A:$L,3,FALSE), "NA"))</f>
        <v>350.74744295830055</v>
      </c>
      <c r="DU11" s="31" t="str">
        <f>IF(_xlfn.IFNA(VLOOKUP($A11,Car_production!$A:$L,4,FALSE), "NA")=0,"NA",_xlfn.IFNA(VLOOKUP($A11,Car_production!$A:$L,13,FALSE), "NA"))</f>
        <v>NA</v>
      </c>
      <c r="DV11" s="31" t="str">
        <f>IF(_xlfn.IFNA(VLOOKUP($A11,Car_production!$A:$L,5,FALSE), "NA")=0,"NA",_xlfn.IFNA(VLOOKUP($A11,Car_production!$A:$L,5,FALSE), "NA"))</f>
        <v>NA</v>
      </c>
      <c r="DW11" s="31">
        <f>IF(_xlfn.IFNA(VLOOKUP($A11,Car_production!$A:$L,6,FALSE), "NA")=0,"NA",_xlfn.IFNA(VLOOKUP($A11,Car_production!$A:$L,6,FALSE), "NA"))</f>
        <v>107.8</v>
      </c>
      <c r="DX11" s="31">
        <f>IF(_xlfn.IFNA(VLOOKUP($A11,Car_production!$A:$L,7,FALSE), "NA")=0,"NA",_xlfn.IFNA(VLOOKUP($A11,Car_production!$A:$L,7,FALSE), "NA"))</f>
        <v>105.3763440860215</v>
      </c>
      <c r="DY11" s="31">
        <f>IF(_xlfn.IFNA(VLOOKUP($A11,Car_production!$A:$L,8,FALSE), "NA")=0,"NA",_xlfn.IFNA(VLOOKUP($A11,Car_production!$A:$L,8,FALSE), "NA"))</f>
        <v>91.9</v>
      </c>
      <c r="DZ11" s="31">
        <f>IF(_xlfn.IFNA(VLOOKUP($A11,Car_production!$A:$L,9,FALSE), "NA")=0,"NA",_xlfn.IFNA(VLOOKUP($A11,Car_production!$A:$L,9,FALSE), "NA"))</f>
        <v>116.03535353535355</v>
      </c>
      <c r="EA11" s="31" t="str">
        <f>IF(_xlfn.IFNA(VLOOKUP($A11,Car_production!$A:$L,10,FALSE), "NA")=0,"NA",_xlfn.IFNA(VLOOKUP($A11,Car_production!$A:$L,10,FALSE), "NA"))</f>
        <v>NA</v>
      </c>
      <c r="EB11" s="31">
        <f>IF(_xlfn.IFNA(VLOOKUP($A11,Car_production_index!$A:$L,2,FALSE), "NA")=0,"NA",_xlfn.IFNA(VLOOKUP($A11,Car_production_index!$A:$L,2,FALSE), "NA"))</f>
        <v>0.12988212567506568</v>
      </c>
      <c r="EC11" s="31">
        <f>IF(_xlfn.IFNA(VLOOKUP($A11,Car_production_index!$A:$L,3,FALSE), "NA")=0,"NA",_xlfn.IFNA(VLOOKUP($A11,Car_production_index!$A:$L,3,FALSE), "NA"))</f>
        <v>0.28741781767755697</v>
      </c>
      <c r="ED11" s="31">
        <f>IF(_xlfn.IFNA(VLOOKUP($A11,Car_production_index!$A:$L,4,FALSE), "NA")=0,"NA",_xlfn.IFNA(VLOOKUP($A11,Car_production_index!$A:$L,4,FALSE), "NA"))</f>
        <v>0.11732484761598555</v>
      </c>
      <c r="EE11" s="31">
        <f>IF(_xlfn.IFNA(VLOOKUP($A11,Car_production_index!$A:$L,5,FALSE), "NA")=0,"NA",_xlfn.IFNA(VLOOKUP($A11,Car_production_index!$A:$L,5,FALSE), "NA"))</f>
        <v>0.18739036868302067</v>
      </c>
      <c r="EF11" s="31">
        <f>IF(_xlfn.IFNA(VLOOKUP($A11,Car_production_index!$A:$L,6,FALSE), "NA")=0,"NA",_xlfn.IFNA(VLOOKUP($A11,Car_production_index!$A:$L,6,FALSE), "NA"))</f>
        <v>0.72201515965162888</v>
      </c>
    </row>
    <row r="12" spans="1:136">
      <c r="A12" s="26">
        <v>36831</v>
      </c>
      <c r="B12" s="25">
        <f>IFERROR(VLOOKUP($A12,Palladium_spot_price!$A:$B,2,FALSE), "NA")</f>
        <v>792.55</v>
      </c>
      <c r="C12" s="25">
        <f>IFERROR(VLOOKUP($A12,Platinum_spot_price!$A:$B,2,FALSE), "NA")</f>
        <v>599.29999999999995</v>
      </c>
      <c r="D12" s="25">
        <f>IFERROR(VLOOKUP($A12,Rhodium_spot_price!$A:$B,2,FALSE), "NA")</f>
        <v>2035</v>
      </c>
      <c r="E12" s="25">
        <f>IFERROR(VLOOKUP(A12,'Coal Australia'!A:B,2,FALSE), "NA")</f>
        <v>27.15</v>
      </c>
      <c r="F12" s="25">
        <f>IFERROR(VLOOKUP(A12,'Russian Ruble'!A:B,2,FALSE), "NA")</f>
        <v>27.809200000000001</v>
      </c>
      <c r="G12" s="25" t="str">
        <f>IFERROR(VLOOKUP($A12,'GDP Germany'!A:B,2,FALSE),"NA")</f>
        <v>NA</v>
      </c>
      <c r="H12" s="25" t="str">
        <f>IFERROR(VLOOKUP($A12,'GDP EU28'!A:B,2,FALSE),"NA")</f>
        <v>NA</v>
      </c>
      <c r="I12" s="25" t="str">
        <f>IFERROR(VLOOKUP($A12,'GDP US'!A:B,2,FALSE),"NA")</f>
        <v>NA</v>
      </c>
      <c r="J12" s="29" t="str">
        <f>IFERROR(VLOOKUP($A12,'GDP CNY'!A:C,2,FALSE),"NA")</f>
        <v>NA</v>
      </c>
      <c r="K12" s="25">
        <f>IFERROR(VLOOKUP($A12,WTI!$A:$B,2,FALSE),"NA")</f>
        <v>34.42</v>
      </c>
      <c r="L12" s="25">
        <f>IFERROR(VLOOKUP($A12,Brent!$A:$B,2,FALSE),"NA")</f>
        <v>32.549999999999997</v>
      </c>
      <c r="M12" s="25">
        <f>IFERROR(VLOOKUP($A12,'EURO EXC RATE'!$A:$B,2,FALSE),"NA")</f>
        <v>0.85519999999999996</v>
      </c>
      <c r="N12" s="25">
        <f>IFERROR(VLOOKUP($A12,'Baltic Dry Index'!$A:$B,2,FALSE),"NA")</f>
        <v>1672</v>
      </c>
      <c r="O12" s="25">
        <f>IFERROR(VLOOKUP($A12,EXR_CNY_USD!$A:$B,2,FALSE),"NA")</f>
        <v>8.2774000000000001</v>
      </c>
      <c r="P12" s="25">
        <f>IFERROR(VLOOKUP($A12,'NATURAL GAS'!A:B,2,FALSE),"NA")</f>
        <v>5.52</v>
      </c>
      <c r="Q12" s="25">
        <f>IFERROR(VLOOKUP($A12,VIX!$A:$B,2,FALSE), "NA")</f>
        <v>29.65</v>
      </c>
      <c r="R12" s="25">
        <f>IFERROR(VLOOKUP($A12,CLI_US!$A:$B,2,FALSE), "NA")</f>
        <v>99.530720006040696</v>
      </c>
      <c r="S12" s="25">
        <f>IFERROR(VLOOKUP($A12,CLI_CHN!$A:$B,2,FALSE), "NA")</f>
        <v>98.219399999999993</v>
      </c>
      <c r="T12" s="25">
        <f>IFERROR(VLOOKUP($A12,CLI_EURO!$A:$B,2,FALSE), "NA")</f>
        <v>101.413310903623</v>
      </c>
      <c r="U12" s="25">
        <f>IFERROR(VLOOKUP($A12,CPILFESL!$A:$B,2,FALSE), "NA")</f>
        <v>174.2</v>
      </c>
      <c r="V12" s="31">
        <f>_xlfn.IFNA(VLOOKUP($A12,'PET.RWTC.M'!$A:$B,2,FALSE), "NA")</f>
        <v>34.42</v>
      </c>
      <c r="W12" s="31">
        <f>_xlfn.IFNA(VLOOKUP($A12,PALLFNFINDEXQ!$A:$B,2,FALSE), "NA")</f>
        <v>63.680680930000001</v>
      </c>
      <c r="X12" s="31">
        <f>_xlfn.IFNA(VLOOKUP($A12,DEXSFUS!$A:$B,2,FALSE), "NA")</f>
        <v>7.4987000000000004</v>
      </c>
      <c r="Y12" s="31">
        <f>_xlfn.IFNA(VLOOKUP($A12,PNICKUSDM!$A:$B,2,FALSE), "NA")</f>
        <v>7350.5909089999996</v>
      </c>
      <c r="Z12" s="31">
        <f>_xlfn.IFNA(VLOOKUP($A12,'WPU1011'!$A:$B,2,FALSE), "NA")</f>
        <v>94.9</v>
      </c>
      <c r="AA12" s="31">
        <f>_xlfn.IFNA(VLOOKUP($A12,PCU3399103399101!$A:$B,2,FALSE), "NA")</f>
        <v>124.3</v>
      </c>
      <c r="AB12" s="31">
        <f>_xlfn.IFNA(VLOOKUP($A12,TSIFRGHTC!$A:$B,2,FALSE), "NA")</f>
        <v>0.4</v>
      </c>
      <c r="AC12" s="31">
        <f>_xlfn.IFNA(VLOOKUP($A12,TSIFRGHTC!$A:$B,2,FALSE), "NA")</f>
        <v>0.4</v>
      </c>
      <c r="AD12" s="31">
        <f>_xlfn.IFNA(VLOOKUP($A12,PPICMM!$A:$B,2,FALSE), "NA")</f>
        <v>115.1</v>
      </c>
      <c r="AE12" s="31">
        <f>_xlfn.IFNA(VLOOKUP($A12,IPB50001N!$A:$B,2,FALSE), "NA")</f>
        <v>92.837900000000005</v>
      </c>
      <c r="AF12" s="31">
        <f>_xlfn.IFNA(VLOOKUP($A12,A31ATI!$A:$B,2,FALSE), "NA")</f>
        <v>12465</v>
      </c>
      <c r="AG12" s="31">
        <f>_xlfn.IFNA(VLOOKUP($A12,A31ANO!$A:$B,2,FALSE), "NA")</f>
        <v>5297</v>
      </c>
      <c r="AH12" s="31">
        <f>_xlfn.IFNA(VLOOKUP($A12,IPG21223S!$A:$B,2,FALSE), "NA")</f>
        <v>117.0665</v>
      </c>
      <c r="AI12" s="31">
        <f>_xlfn.IFNA(VLOOKUP($A12,PIORECRUSDM!$A:$B,2,FALSE), "NA")</f>
        <v>12.45</v>
      </c>
      <c r="AJ12" s="31" t="str">
        <f>_xlfn.IFNA(VLOOKUP($A12,GVZCLS!$A:$B,2,FALSE), "NA")</f>
        <v>NA</v>
      </c>
      <c r="AK12" s="31" t="str">
        <f>_xlfn.IFNA(VLOOKUP($A12,VXSLVCLS!$A:$B,2,FALSE), "NA")</f>
        <v>NA</v>
      </c>
      <c r="AL12" s="31">
        <f>_xlfn.IFNA(VLOOKUP($A12,PNRGINDEXM!$A:$B,2,FALSE), "NA")</f>
        <v>85.150599999999997</v>
      </c>
      <c r="AM12" s="31">
        <f>_xlfn.IFNA(VLOOKUP($A12,Nikkei225!$A:$B,2,FALSE), "NA")</f>
        <v>14872.39</v>
      </c>
      <c r="AN12" s="31">
        <f>_xlfn.IFNA(VLOOKUP($A12,EXJPUS!$A:$B,2,FALSE), "NA")</f>
        <v>109.0095</v>
      </c>
      <c r="AO12" s="31" t="str">
        <f>_xlfn.IFNA(VLOOKUP($A12,PCU33613361!$A:$B,2,FALSE), "NA")</f>
        <v>NA</v>
      </c>
      <c r="AP12" s="31">
        <f>_xlfn.IFNA(VLOOKUP($A12,TOTALSA!$A:$B,2,FALSE), "NA")</f>
        <v>16.634</v>
      </c>
      <c r="AQ12" s="31">
        <f>_xlfn.IFNA(VLOOKUP($A12,ZAFCPIALLMINMEI!$A:$B,2,FALSE), "NA")</f>
        <v>47.002450000000003</v>
      </c>
      <c r="AR12" s="31">
        <f>_xlfn.IFNA(VLOOKUP($A12,LCULMN01ZAQ661S!$A:$B,2,FALSE), "NA")</f>
        <v>41.017733229999997</v>
      </c>
      <c r="AS12" s="31">
        <f>_xlfn.IFNA(VLOOKUP($A12,NGDPRSAXDCZAQ!$A:$B,2,FALSE), "NA")</f>
        <v>716300.4</v>
      </c>
      <c r="AT12" s="31">
        <f>_xlfn.IFNA(VLOOKUP($A12,'M.W00.PCOBA.USD'!$A:$B,2,FALSE), "NA")</f>
        <v>16000</v>
      </c>
      <c r="AU12" s="31">
        <f>_xlfn.IFNA(VLOOKUP($A12,BSCICP03O9M665S!$A:$B,2,FALSE), "NA")</f>
        <v>101.4317825932</v>
      </c>
      <c r="AV12" s="31">
        <f>_xlfn.IFNA(VLOOKUP($A12,LOLITOAAOECDE!$A:$B,2,FALSE), "NA")</f>
        <v>99.459514577199997</v>
      </c>
      <c r="AW12" s="31" t="str">
        <f>_xlfn.IFNA(VLOOKUP($A12,'IP7110'!$A:$B,2,FALSE), "NA")</f>
        <v>NA</v>
      </c>
      <c r="AX12" s="31" t="str">
        <f>_xlfn.IFNA(VLOOKUP($A12,'WPS061'!$A:$B,2,FALSE), "NA")</f>
        <v>NA</v>
      </c>
      <c r="AY12" s="31">
        <f>_xlfn.IFNA(VLOOKUP($A12,'GS10'!$A:$B,2,FALSE), "NA")</f>
        <v>5.72</v>
      </c>
      <c r="AZ12" s="31">
        <f>_xlfn.IFNA(VLOOKUP($A12,'GS5'!$A:$B,2,FALSE), "NA")</f>
        <v>5.7</v>
      </c>
      <c r="BA12" s="31">
        <f>_xlfn.IFNA(VLOOKUP($A12,'GS30'!$A:$B,2,FALSE), "NA")</f>
        <v>5.78</v>
      </c>
      <c r="BB12" s="31">
        <f>_xlfn.IFNA(VLOOKUP($A12,DAX!$A:$B,2,FALSE), "NA")</f>
        <v>6372.33</v>
      </c>
      <c r="BC12" s="31">
        <f>_xlfn.IFNA(VLOOKUP($A12,SMI!$A:$B,2,FALSE), "NA")</f>
        <v>7981.9</v>
      </c>
      <c r="BD12" s="31">
        <f>_xlfn.IFNA(VLOOKUP($A12,NASDAQCOM!$A:$B,2,FALSE), "NA")</f>
        <v>2597.9299999999998</v>
      </c>
      <c r="BE12" s="31" t="str">
        <f>_xlfn.IFNA(VLOOKUP($A12,FTSE100!$A:$B,2,FALSE), "NA")</f>
        <v>NA</v>
      </c>
      <c r="BF12" s="31">
        <f>_xlfn.IFNA(VLOOKUP($A12,'M.W00.PGOLD.USD'!$A:$B,2,FALSE), "NA")</f>
        <v>269.75</v>
      </c>
      <c r="BG12" s="31">
        <f>_xlfn.IFNA(VLOOKUP($A12,'M.W00.PSILVER.USD'!$A:$B,2,FALSE), "NA")</f>
        <v>4.75</v>
      </c>
      <c r="BH12" s="31" t="str">
        <f>_xlfn.IFNA(VLOOKUP($A12,WPU10170502!$A:$B,2,FALSE), "NA")</f>
        <v>NA</v>
      </c>
      <c r="BI12" s="31">
        <f>_xlfn.IFNA(VLOOKUP($A12,'M.W00.PSILVER.USD'!$A:$B,2,FALSE), "NA")</f>
        <v>4.75</v>
      </c>
      <c r="BJ12" s="31">
        <f>_xlfn.IFNA(VLOOKUP($A12,'M.W00.PSILVER.USD'!$A:$B,2,FALSE), "NA")</f>
        <v>4.75</v>
      </c>
      <c r="BK12" s="31">
        <f>_xlfn.IFNA(VLOOKUP($A12,FEDfunds!$A:$B,2,FALSE), "NA")</f>
        <v>6.51</v>
      </c>
      <c r="BL12" s="31">
        <f>_xlfn.IFNA(VLOOKUP($A12,Vehicles_miles_traveled!$A:$B,2,FALSE), "NA")</f>
        <v>229738</v>
      </c>
      <c r="BM12" s="31">
        <f>_xlfn.IFNA(VLOOKUP($A12,New_car_dealer!$A:$B,2,FALSE), "NA")</f>
        <v>46458</v>
      </c>
      <c r="BN12" s="31" t="str">
        <f>_xlfn.IFNA(VLOOKUP($A12,Platinum_total_demand!$A:$Z,4,FALSE), "NA")</f>
        <v>NA</v>
      </c>
      <c r="BO12" s="31" t="str">
        <f>_xlfn.IFNA(VLOOKUP($A12,Palladium_total_demand!$A:$Z,4,FALSE), "NA")</f>
        <v>NA</v>
      </c>
      <c r="BP12" s="31" t="str">
        <f>_xlfn.IFNA(VLOOKUP($A12,Rhodium_total_demand!$A:$Z,4,FALSE), "NA")</f>
        <v>NA</v>
      </c>
      <c r="BQ12" s="31" t="str">
        <f>_xlfn.IFNA(VLOOKUP($A12,Platinum_total_supply!$A:$Z,4,FALSE), "NA")</f>
        <v>NA</v>
      </c>
      <c r="BR12" s="31" t="str">
        <f>_xlfn.IFNA(VLOOKUP($A12,Palladium_total_supply!$A:$Z,4,FALSE), "NA")</f>
        <v>NA</v>
      </c>
      <c r="BS12" s="31" t="str">
        <f>_xlfn.IFNA(VLOOKUP($A12,Rhodium_total_supply!$A:$Z,4,FALSE), "NA")</f>
        <v>NA</v>
      </c>
      <c r="BT12" s="31" t="str">
        <f>_xlfn.IFNA(VLOOKUP($A12,Equities!$A:$Z,2,FALSE), "NA")</f>
        <v>NA</v>
      </c>
      <c r="BU12" s="31" t="str">
        <f>_xlfn.IFNA(VLOOKUP($A12,Equities!$A:$Z,3,FALSE), "NA")</f>
        <v>NA</v>
      </c>
      <c r="BV12" s="31" t="str">
        <f>_xlfn.IFNA(VLOOKUP($A12,Equities!$A:$Z,4,FALSE), "NA")</f>
        <v>NA</v>
      </c>
      <c r="BW12" s="31" t="str">
        <f>_xlfn.IFNA(VLOOKUP($A12,Equities!$A:$Z,5,FALSE), "NA")</f>
        <v>NA</v>
      </c>
      <c r="BX12" s="31" t="str">
        <f>_xlfn.IFNA(VLOOKUP($A12,Equities!$A:$Z,6,FALSE), "NA")</f>
        <v>NA</v>
      </c>
      <c r="BY12" s="31" t="str">
        <f>_xlfn.IFNA(VLOOKUP($A12,Income_equities!$A:$Z,2,FALSE), "NA")</f>
        <v>NA</v>
      </c>
      <c r="BZ12" s="31" t="str">
        <f>_xlfn.IFNA(VLOOKUP($A12,Income_equities!$A:$Z,3,FALSE), "NA")</f>
        <v>NA</v>
      </c>
      <c r="CA12" s="31" t="str">
        <f>_xlfn.IFNA(VLOOKUP($A12,Income_equities!$A:$Z,4,FALSE), "NA")</f>
        <v>NA</v>
      </c>
      <c r="CB12" s="31" t="str">
        <f>_xlfn.IFNA(VLOOKUP($A12,Income_equities!$A:$Z,5,FALSE), "NA")</f>
        <v>NA</v>
      </c>
      <c r="CC12" s="31" t="str">
        <f>_xlfn.IFNA(VLOOKUP($A12,PGM_equities!$A:$Z,2,FALSE), "NA")</f>
        <v>NA</v>
      </c>
      <c r="CD12" s="31" t="str">
        <f>_xlfn.IFNA(VLOOKUP($A12,PGM_equities!$A:$Z,3,FALSE), "NA")</f>
        <v>NA</v>
      </c>
      <c r="CE12" s="31" t="str">
        <f>_xlfn.IFNA(VLOOKUP($A12,PGM_equities!$A:$Z,4,FALSE), "NA")</f>
        <v>NA</v>
      </c>
      <c r="CF12" s="31" t="str">
        <f>_xlfn.IFNA(VLOOKUP($A12,PGM_equities!$A:$Z,5,FALSE), "NA")</f>
        <v>NA</v>
      </c>
      <c r="CG12" s="31" t="str">
        <f>_xlfn.IFNA(VLOOKUP($A12,Platinum_market_balance!$A:$Z,2,FALSE), "NA")</f>
        <v>NA</v>
      </c>
      <c r="CH12" s="31" t="str">
        <f>_xlfn.IFNA(VLOOKUP($A12,Platinum_market_balance!$A:$Z,3,FALSE), "NA")</f>
        <v>NA</v>
      </c>
      <c r="CI12" s="31" t="str">
        <f>_xlfn.IFNA(VLOOKUP($A12,Platinum_market_balance!$A:$Z,4,FALSE), "NA")</f>
        <v>NA</v>
      </c>
      <c r="CJ12" s="31" t="str">
        <f>_xlfn.IFNA(VLOOKUP($A12,Platinum_market_balance!$A:$Z,5,FALSE), "NA")</f>
        <v>NA</v>
      </c>
      <c r="CK12" s="31" t="str">
        <f>_xlfn.IFNA(VLOOKUP($A12,Palladium_market_balance!$A:$Z,2,FALSE), "NA")</f>
        <v>NA</v>
      </c>
      <c r="CL12" s="31" t="str">
        <f>_xlfn.IFNA(VLOOKUP($A12,Palladium_market_balance!$A:$Z,3,FALSE), "NA")</f>
        <v>NA</v>
      </c>
      <c r="CM12" s="31" t="str">
        <f>_xlfn.IFNA(VLOOKUP($A12,Palladium_market_balance!$A:$Z,4,FALSE), "NA")</f>
        <v>NA</v>
      </c>
      <c r="CN12" s="31" t="str">
        <f>_xlfn.IFNA(VLOOKUP($A12,Palladium_market_balance!$A:$Z,5,FALSE), "NA")</f>
        <v>NA</v>
      </c>
      <c r="CO12" s="31" t="str">
        <f>_xlfn.IFNA(VLOOKUP($A12,Rhodium_market_balance!$A:$Z,2,FALSE), "NA")</f>
        <v>NA</v>
      </c>
      <c r="CP12" s="31" t="str">
        <f>_xlfn.IFNA(VLOOKUP($A12,Rhodium_market_balance!$A:$Z,3,FALSE), "NA")</f>
        <v>NA</v>
      </c>
      <c r="CQ12" s="31" t="str">
        <f>_xlfn.IFNA(VLOOKUP($A12,Rhodium_market_balance!$A:$Z,4,FALSE), "NA")</f>
        <v>NA</v>
      </c>
      <c r="CR12" s="31" t="str">
        <f>_xlfn.IFNA(VLOOKUP($A12,Rhodium_market_balance!$A:$Z,5,FALSE), "NA")</f>
        <v>NA</v>
      </c>
      <c r="CS12" s="31" t="str">
        <f>_xlfn.IFNA(VLOOKUP($A12,CFTCs!$A:$Z,2,FALSE), "NA")</f>
        <v>NA</v>
      </c>
      <c r="CT12" s="31" t="str">
        <f>_xlfn.IFNA(VLOOKUP($A12,CFTCs!$A:$Z,3,FALSE), "NA")</f>
        <v>NA</v>
      </c>
      <c r="CU12" s="31" t="str">
        <f>_xlfn.IFNA(VLOOKUP($A12,CFTCs!$A:$Z,4,FALSE), "NA")</f>
        <v>NA</v>
      </c>
      <c r="CV12" s="31" t="str">
        <f>_xlfn.IFNA(VLOOKUP($A12,CFTCs!$A:$Z,5,FALSE), "NA")</f>
        <v>NA</v>
      </c>
      <c r="CW12" s="31" t="str">
        <f>_xlfn.IFNA(VLOOKUP($A12,Open_interest!$A:$Z,2,FALSE), "NA")</f>
        <v>NA</v>
      </c>
      <c r="CX12" s="31" t="str">
        <f>_xlfn.IFNA(VLOOKUP($A12,Open_interest!$A:$Z,3,FALSE), "NA")</f>
        <v>NA</v>
      </c>
      <c r="CY12" s="31" t="str">
        <f>IF(_xlfn.IFNA(VLOOKUP($A12,ETF_holdings!$A:$Z,2,FALSE), "NA")=0,"NA",_xlfn.IFNA(VLOOKUP($A12,ETF_holdings!$A:$Z,2,FALSE), "NA"))</f>
        <v>NA</v>
      </c>
      <c r="CZ12" s="31" t="str">
        <f>IF(_xlfn.IFNA(VLOOKUP($A12,ETF_holdings!$A:$Z,3,FALSE), "NA")=0,"NA",_xlfn.IFNA(VLOOKUP($A12,ETF_holdings!$A:$Z,3,FALSE), "NA"))</f>
        <v>NA</v>
      </c>
      <c r="DA12" s="31" t="str">
        <f>_xlfn.IFNA(VLOOKUP($A12,ETF_holdings!$A:$Z,4,FALSE), "NA")</f>
        <v>NA</v>
      </c>
      <c r="DB12" s="31" t="str">
        <f>IF(_xlfn.IFNA(VLOOKUP($A12,ETF_holdings!$A:$Z,4,FALSE), "NA")=0,"NA",_xlfn.IFNA(VLOOKUP($A12,ETF_holdings!$A:$Z,4,FALSE), "NA"))</f>
        <v>NA</v>
      </c>
      <c r="DC12" s="31" t="str">
        <f>IF(_xlfn.IFNA(VLOOKUP($A12,ETF_holdings!$A:$Z,6,FALSE), "NA")=0,"NA",_xlfn.IFNA(VLOOKUP($A12,ETF_holdings!$A:$Z,6,FALSE), "NA"))</f>
        <v>NA</v>
      </c>
      <c r="DD12" s="31" t="str">
        <f>IF(_xlfn.IFNA(VLOOKUP($A12,ETF_holdings!$A:$Z,7,FALSE), "NA")=0,"NA",_xlfn.IFNA(VLOOKUP($A12,ETF_holdings!$A:$Z,7,FALSE), "NA"))</f>
        <v>NA</v>
      </c>
      <c r="DE12" s="31" t="str">
        <f>IF(_xlfn.IFNA(VLOOKUP($A12,ETF_holdings!$A:$Z,8,FALSE), "NA")=0,"NA",_xlfn.IFNA(VLOOKUP($A12,ETF_holdings!$A:$Z,8,FALSE), "NA"))</f>
        <v>NA</v>
      </c>
      <c r="DF12" s="31" t="str">
        <f>IF(_xlfn.IFNA(VLOOKUP($A12,ETF_holdings!$A:$Z,10,FALSE), "NA")=0,"NA",_xlfn.IFNA(VLOOKUP($A12,ETF_holdings!$A:$Z,10,FALSE), "NA"))</f>
        <v>NA</v>
      </c>
      <c r="DG12" s="31" t="str">
        <f>IF(_xlfn.IFNA(VLOOKUP($A12,ETF_holdings!$A:$Z,10,FALSE), "NA")=0,"NA",_xlfn.IFNA(VLOOKUP($A12,ETF_holdings!$A:$Z,10,FALSE), "NA"))</f>
        <v>NA</v>
      </c>
      <c r="DH12" s="31" t="str">
        <f>IF(_xlfn.IFNA(VLOOKUP($A12,ETF_holdings!$A:$Z,11,FALSE), "NA")=0,"NA",_xlfn.IFNA(VLOOKUP($A12,ETF_holdings!$A:$Z,11,FALSE), "NA"))</f>
        <v>NA</v>
      </c>
      <c r="DI12" s="31" t="str">
        <f>IF(_xlfn.IFNA(VLOOKUP($A12,ETF_holdings!$A:$Z,12,FALSE), "NA")=0,"NA",_xlfn.IFNA(VLOOKUP($A12,ETF_holdings!$A:$Z,12,FALSE), "NA"))</f>
        <v>NA</v>
      </c>
      <c r="DJ12" s="31" t="str">
        <f>IF(_xlfn.IFNA(VLOOKUP($A12,ETF_holdings!$A:$Z,13,FALSE), "NA")=0,"NA",_xlfn.IFNA(VLOOKUP($A12,ETF_holdings!$A:$Z,13,FALSE), "NA"))</f>
        <v>NA</v>
      </c>
      <c r="DK12" s="31">
        <f>IF(_xlfn.IFNA(VLOOKUP($A12,Platinum_RSI!$A:$P,2,FALSE), "NA")=0,"NA",_xlfn.IFNA(VLOOKUP($A12,Platinum_RSI!$A:$P,2,FALSE), "NA"))</f>
        <v>91.3</v>
      </c>
      <c r="DL12" s="31">
        <f>IF(_xlfn.IFNA(VLOOKUP($A12,Platinum_RSI!$A:$P,3,FALSE), "NA")=0,"NA",_xlfn.IFNA(VLOOKUP($A12,Platinum_RSI!$A:$P,3,FALSE), "NA"))</f>
        <v>87.15</v>
      </c>
      <c r="DM12" s="31">
        <f>IF(_xlfn.IFNA(VLOOKUP($A12,Platinum_RSI!$A:$P,4,FALSE), "NA")=0,"NA",_xlfn.IFNA(VLOOKUP($A12,Platinum_RSI!$A:$P,4,FALSE), "NA"))</f>
        <v>80.64</v>
      </c>
      <c r="DN12" s="31">
        <f>IF(_xlfn.IFNA(VLOOKUP($A12,Platinum_RSI!$A:$P,5,FALSE), "NA")=0,"NA",_xlfn.IFNA(VLOOKUP($A12,Platinum_RSI!$A:$P,5,FALSE), "NA"))</f>
        <v>68.930000000000007</v>
      </c>
      <c r="DO12" s="31">
        <f>IF(_xlfn.IFNA(VLOOKUP($A12,Palladium_RSI!$A:$Q,2,FALSE), "NA")=0,"NA",_xlfn.IFNA(VLOOKUP($A12,Palladium_RSI!$A:$Q,2,FALSE), "NA"))</f>
        <v>77.290000000000006</v>
      </c>
      <c r="DP12" s="31">
        <f>IF(_xlfn.IFNA(VLOOKUP($A12,Palladium_RSI!$A:$Q, 3,FALSE), "NA")=0,"NA",_xlfn.IFNA(VLOOKUP($A12,Palladium_RSI!$A:$Q,3,FALSE), "NA"))</f>
        <v>72.099999999999994</v>
      </c>
      <c r="DQ12" s="31">
        <f>IF(_xlfn.IFNA(VLOOKUP($A12,Palladium_RSI!$A:$Q,4,FALSE), "NA")=0,"NA",_xlfn.IFNA(VLOOKUP($A12,Palladium_RSI!$A:$Q,4,FALSE), "NA"))</f>
        <v>71.88</v>
      </c>
      <c r="DR12" s="31">
        <f>IF(_xlfn.IFNA(VLOOKUP($A12,Palladium_RSI!$A:$Q,5,FALSE), "NA")=0,"NA",_xlfn.IFNA(VLOOKUP($A12,Palladium_RSI!$A:$Q,5,FALSE), "NA"))</f>
        <v>71.39</v>
      </c>
      <c r="DS12" s="31">
        <f>IF(_xlfn.IFNA(VLOOKUP($A12,Car_production!$A:$L,2,FALSE), "NA")=0,"NA",_xlfn.IFNA(VLOOKUP($A12,Car_production!$A:$L,2,FALSE), "NA"))</f>
        <v>413.1</v>
      </c>
      <c r="DT12" s="31">
        <f>IF(_xlfn.IFNA(VLOOKUP($A12,Car_production!$A:$L,3,FALSE), "NA")=0,"NA",_xlfn.IFNA(VLOOKUP($A12,Car_production!$A:$L,3,FALSE), "NA"))</f>
        <v>325.01966955153426</v>
      </c>
      <c r="DU12" s="31" t="str">
        <f>IF(_xlfn.IFNA(VLOOKUP($A12,Car_production!$A:$L,4,FALSE), "NA")=0,"NA",_xlfn.IFNA(VLOOKUP($A12,Car_production!$A:$L,13,FALSE), "NA"))</f>
        <v>NA</v>
      </c>
      <c r="DV12" s="31" t="str">
        <f>IF(_xlfn.IFNA(VLOOKUP($A12,Car_production!$A:$L,5,FALSE), "NA")=0,"NA",_xlfn.IFNA(VLOOKUP($A12,Car_production!$A:$L,5,FALSE), "NA"))</f>
        <v>NA</v>
      </c>
      <c r="DW12" s="31">
        <f>IF(_xlfn.IFNA(VLOOKUP($A12,Car_production!$A:$L,6,FALSE), "NA")=0,"NA",_xlfn.IFNA(VLOOKUP($A12,Car_production!$A:$L,6,FALSE), "NA"))</f>
        <v>106.6</v>
      </c>
      <c r="DX12" s="31">
        <f>IF(_xlfn.IFNA(VLOOKUP($A12,Car_production!$A:$L,7,FALSE), "NA")=0,"NA",_xlfn.IFNA(VLOOKUP($A12,Car_production!$A:$L,7,FALSE), "NA"))</f>
        <v>104.20332355816227</v>
      </c>
      <c r="DY12" s="31">
        <f>IF(_xlfn.IFNA(VLOOKUP($A12,Car_production!$A:$L,8,FALSE), "NA")=0,"NA",_xlfn.IFNA(VLOOKUP($A12,Car_production!$A:$L,8,FALSE), "NA"))</f>
        <v>92.8</v>
      </c>
      <c r="DZ12" s="31">
        <f>IF(_xlfn.IFNA(VLOOKUP($A12,Car_production!$A:$L,9,FALSE), "NA")=0,"NA",_xlfn.IFNA(VLOOKUP($A12,Car_production!$A:$L,9,FALSE), "NA"))</f>
        <v>117.17171717171718</v>
      </c>
      <c r="EA12" s="31" t="str">
        <f>IF(_xlfn.IFNA(VLOOKUP($A12,Car_production!$A:$L,10,FALSE), "NA")=0,"NA",_xlfn.IFNA(VLOOKUP($A12,Car_production!$A:$L,10,FALSE), "NA"))</f>
        <v>NA</v>
      </c>
      <c r="EB12" s="31">
        <f>IF(_xlfn.IFNA(VLOOKUP($A12,Car_production_index!$A:$L,2,FALSE), "NA")=0,"NA",_xlfn.IFNA(VLOOKUP($A12,Car_production_index!$A:$L,2,FALSE), "NA"))</f>
        <v>0.12988212567506568</v>
      </c>
      <c r="EC12" s="31">
        <f>IF(_xlfn.IFNA(VLOOKUP($A12,Car_production_index!$A:$L,3,FALSE), "NA")=0,"NA",_xlfn.IFNA(VLOOKUP($A12,Car_production_index!$A:$L,3,FALSE), "NA"))</f>
        <v>0.28691781767755697</v>
      </c>
      <c r="ED12" s="31">
        <f>IF(_xlfn.IFNA(VLOOKUP($A12,Car_production_index!$A:$L,4,FALSE), "NA")=0,"NA",_xlfn.IFNA(VLOOKUP($A12,Car_production_index!$A:$L,4,FALSE), "NA"))</f>
        <v>0.11832484761598555</v>
      </c>
      <c r="EE12" s="31">
        <f>IF(_xlfn.IFNA(VLOOKUP($A12,Car_production_index!$A:$L,5,FALSE), "NA")=0,"NA",_xlfn.IFNA(VLOOKUP($A12,Car_production_index!$A:$L,5,FALSE), "NA"))</f>
        <v>0.18689036868302067</v>
      </c>
      <c r="EF12" s="31">
        <f>IF(_xlfn.IFNA(VLOOKUP($A12,Car_production_index!$A:$L,6,FALSE), "NA")=0,"NA",_xlfn.IFNA(VLOOKUP($A12,Car_production_index!$A:$L,6,FALSE), "NA"))</f>
        <v>0.72201515965162888</v>
      </c>
    </row>
    <row r="13" spans="1:136">
      <c r="A13" s="26">
        <v>36861</v>
      </c>
      <c r="B13" s="25">
        <f>IFERROR(VLOOKUP($A13,Palladium_spot_price!$A:$B,2,FALSE), "NA")</f>
        <v>928.55</v>
      </c>
      <c r="C13" s="25">
        <f>IFERROR(VLOOKUP($A13,Platinum_spot_price!$A:$B,2,FALSE), "NA")</f>
        <v>614.95000000000005</v>
      </c>
      <c r="D13" s="25">
        <f>IFERROR(VLOOKUP($A13,Rhodium_spot_price!$A:$B,2,FALSE), "NA")</f>
        <v>2057.5</v>
      </c>
      <c r="E13" s="25">
        <f>IFERROR(VLOOKUP(A13,'Coal Australia'!A:B,2,FALSE), "NA")</f>
        <v>30.75</v>
      </c>
      <c r="F13" s="25">
        <f>IFERROR(VLOOKUP(A13,'Russian Ruble'!A:B,2,FALSE), "NA")</f>
        <v>27.9663</v>
      </c>
      <c r="G13" s="25" t="str">
        <f>IFERROR(VLOOKUP($A13,'GDP Germany'!A:B,2,FALSE),"NA")</f>
        <v>NA</v>
      </c>
      <c r="H13" s="25" t="str">
        <f>IFERROR(VLOOKUP($A13,'GDP EU28'!A:B,2,FALSE),"NA")</f>
        <v>NA</v>
      </c>
      <c r="I13" s="25" t="str">
        <f>IFERROR(VLOOKUP($A13,'GDP US'!A:B,2,FALSE),"NA")</f>
        <v>NA</v>
      </c>
      <c r="J13" s="29" t="str">
        <f>IFERROR(VLOOKUP($A13,'GDP CNY'!A:C,2,FALSE),"NA")</f>
        <v>NA</v>
      </c>
      <c r="K13" s="25">
        <f>IFERROR(VLOOKUP($A13,WTI!$A:$B,2,FALSE),"NA")</f>
        <v>28.44</v>
      </c>
      <c r="L13" s="25">
        <f>IFERROR(VLOOKUP($A13,Brent!$A:$B,2,FALSE),"NA")</f>
        <v>25.66</v>
      </c>
      <c r="M13" s="25">
        <f>IFERROR(VLOOKUP($A13,'EURO EXC RATE'!$A:$B,2,FALSE),"NA")</f>
        <v>0.89829999999999999</v>
      </c>
      <c r="N13" s="25">
        <f>IFERROR(VLOOKUP($A13,'Baltic Dry Index'!$A:$B,2,FALSE),"NA")</f>
        <v>1599</v>
      </c>
      <c r="O13" s="25">
        <f>IFERROR(VLOOKUP($A13,EXR_CNY_USD!$A:$B,2,FALSE),"NA")</f>
        <v>8.2771000000000008</v>
      </c>
      <c r="P13" s="25">
        <f>IFERROR(VLOOKUP($A13,'NATURAL GAS'!A:B,2,FALSE),"NA")</f>
        <v>8.9</v>
      </c>
      <c r="Q13" s="25">
        <f>IFERROR(VLOOKUP($A13,VIX!$A:$B,2,FALSE), "NA")</f>
        <v>26.85</v>
      </c>
      <c r="R13" s="25">
        <f>IFERROR(VLOOKUP($A13,CLI_US!$A:$B,2,FALSE), "NA")</f>
        <v>99.200730582690099</v>
      </c>
      <c r="S13" s="25">
        <f>IFERROR(VLOOKUP($A13,CLI_CHN!$A:$B,2,FALSE), "NA")</f>
        <v>98.078969999999998</v>
      </c>
      <c r="T13" s="25">
        <f>IFERROR(VLOOKUP($A13,CLI_EURO!$A:$B,2,FALSE), "NA")</f>
        <v>101.265524983945</v>
      </c>
      <c r="U13" s="25">
        <f>IFERROR(VLOOKUP($A13,CPILFESL!$A:$B,2,FALSE), "NA")</f>
        <v>174.6</v>
      </c>
      <c r="V13" s="31">
        <f>_xlfn.IFNA(VLOOKUP($A13,'PET.RWTC.M'!$A:$B,2,FALSE), "NA")</f>
        <v>28.44</v>
      </c>
      <c r="W13" s="31">
        <f>_xlfn.IFNA(VLOOKUP($A13,PALLFNFINDEXQ!$A:$B,2,FALSE), "NA")</f>
        <v>63.680680930000001</v>
      </c>
      <c r="X13" s="31">
        <f>_xlfn.IFNA(VLOOKUP($A13,DEXSFUS!$A:$B,2,FALSE), "NA")</f>
        <v>7.6550000000000002</v>
      </c>
      <c r="Y13" s="31">
        <f>_xlfn.IFNA(VLOOKUP($A13,PNICKUSDM!$A:$B,2,FALSE), "NA")</f>
        <v>7318.8</v>
      </c>
      <c r="Z13" s="31">
        <f>_xlfn.IFNA(VLOOKUP($A13,'WPU1011'!$A:$B,2,FALSE), "NA")</f>
        <v>94.9</v>
      </c>
      <c r="AA13" s="31">
        <f>_xlfn.IFNA(VLOOKUP($A13,'WPU1011'!$A:$B,2,FALSE), "NA")</f>
        <v>94.9</v>
      </c>
      <c r="AB13" s="31">
        <f>_xlfn.IFNA(VLOOKUP($A13,TSIFRGHTC!$A:$B,2,FALSE), "NA")</f>
        <v>-0.9</v>
      </c>
      <c r="AC13" s="31">
        <f>_xlfn.IFNA(VLOOKUP($A13,TSIFRGHTC!$A:$B,2,FALSE), "NA")</f>
        <v>-0.9</v>
      </c>
      <c r="AD13" s="31">
        <f>_xlfn.IFNA(VLOOKUP($A13,PPICMM!$A:$B,2,FALSE), "NA")</f>
        <v>119.6</v>
      </c>
      <c r="AE13" s="31">
        <f>_xlfn.IFNA(VLOOKUP($A13,IPB50001N!$A:$B,2,FALSE), "NA")</f>
        <v>92.388099999999994</v>
      </c>
      <c r="AF13" s="31">
        <f>_xlfn.IFNA(VLOOKUP($A13,A31ATI!$A:$B,2,FALSE), "NA")</f>
        <v>12334</v>
      </c>
      <c r="AG13" s="31">
        <f>_xlfn.IFNA(VLOOKUP($A13,A31ANO!$A:$B,2,FALSE), "NA")</f>
        <v>5162</v>
      </c>
      <c r="AH13" s="31">
        <f>_xlfn.IFNA(VLOOKUP($A13,IPG21223S!$A:$B,2,FALSE), "NA")</f>
        <v>120.18810000000001</v>
      </c>
      <c r="AI13" s="31">
        <f>_xlfn.IFNA(VLOOKUP($A13,PIORECRUSDM!$A:$B,2,FALSE), "NA")</f>
        <v>12.45</v>
      </c>
      <c r="AJ13" s="31" t="str">
        <f>_xlfn.IFNA(VLOOKUP($A13,GVZCLS!$A:$B,2,FALSE), "NA")</f>
        <v>NA</v>
      </c>
      <c r="AK13" s="31" t="str">
        <f>_xlfn.IFNA(VLOOKUP($A13,VXSLVCLS!$A:$B,2,FALSE), "NA")</f>
        <v>NA</v>
      </c>
      <c r="AL13" s="31">
        <f>_xlfn.IFNA(VLOOKUP($A13,PNRGINDEXM!$A:$B,2,FALSE), "NA")</f>
        <v>84.126109999999997</v>
      </c>
      <c r="AM13" s="31">
        <f>_xlfn.IFNA(VLOOKUP($A13,Nikkei225!$A:$B,2,FALSE), "NA")</f>
        <v>14835.33</v>
      </c>
      <c r="AN13" s="31">
        <f>_xlfn.IFNA(VLOOKUP($A13,EXJPUS!$A:$B,2,FALSE), "NA")</f>
        <v>112.209</v>
      </c>
      <c r="AO13" s="31" t="str">
        <f>_xlfn.IFNA(VLOOKUP($A13,PCU33613361!$A:$B,2,FALSE), "NA")</f>
        <v>NA</v>
      </c>
      <c r="AP13" s="31">
        <f>_xlfn.IFNA(VLOOKUP($A13,TOTALSA!$A:$B,2,FALSE), "NA")</f>
        <v>16.222000000000001</v>
      </c>
      <c r="AQ13" s="31">
        <f>_xlfn.IFNA(VLOOKUP($A13,ZAFCPIALLMINMEI!$A:$B,2,FALSE), "NA")</f>
        <v>47.140419999999999</v>
      </c>
      <c r="AR13" s="31">
        <f>_xlfn.IFNA(VLOOKUP($A13,LCULMN01ZAQ661S!$A:$B,2,FALSE), "NA")</f>
        <v>41.017733229999997</v>
      </c>
      <c r="AS13" s="31">
        <f>_xlfn.IFNA(VLOOKUP($A13,NGDPRSAXDCZAQ!$A:$B,2,FALSE), "NA")</f>
        <v>716300.4</v>
      </c>
      <c r="AT13" s="31">
        <f>_xlfn.IFNA(VLOOKUP($A13,'M.W00.PCOBA.USD'!$A:$B,2,FALSE), "NA")</f>
        <v>16000</v>
      </c>
      <c r="AU13" s="31">
        <f>_xlfn.IFNA(VLOOKUP($A13,BSCICP03O9M665S!$A:$B,2,FALSE), "NA")</f>
        <v>101.33829611580001</v>
      </c>
      <c r="AV13" s="31">
        <f>_xlfn.IFNA(VLOOKUP($A13,LOLITOAAOECDE!$A:$B,2,FALSE), "NA")</f>
        <v>99.079079574999994</v>
      </c>
      <c r="AW13" s="31" t="str">
        <f>_xlfn.IFNA(VLOOKUP($A13,'IP7110'!$A:$B,2,FALSE), "NA")</f>
        <v>NA</v>
      </c>
      <c r="AX13" s="31" t="str">
        <f>_xlfn.IFNA(VLOOKUP($A13,'WPS061'!$A:$B,2,FALSE), "NA")</f>
        <v>NA</v>
      </c>
      <c r="AY13" s="31">
        <f>_xlfn.IFNA(VLOOKUP($A13,'GS10'!$A:$B,2,FALSE), "NA")</f>
        <v>5.24</v>
      </c>
      <c r="AZ13" s="31">
        <f>_xlfn.IFNA(VLOOKUP($A13,'GS5'!$A:$B,2,FALSE), "NA")</f>
        <v>5.17</v>
      </c>
      <c r="BA13" s="31">
        <f>_xlfn.IFNA(VLOOKUP($A13,'GS30'!$A:$B,2,FALSE), "NA")</f>
        <v>5.49</v>
      </c>
      <c r="BB13" s="31">
        <f>_xlfn.IFNA(VLOOKUP($A13,DAX!$A:$B,2,FALSE), "NA")</f>
        <v>6433.61</v>
      </c>
      <c r="BC13" s="31">
        <f>_xlfn.IFNA(VLOOKUP($A13,SMI!$A:$B,2,FALSE), "NA")</f>
        <v>8135.4</v>
      </c>
      <c r="BD13" s="31">
        <f>_xlfn.IFNA(VLOOKUP($A13,NASDAQCOM!$A:$B,2,FALSE), "NA")</f>
        <v>2470.52</v>
      </c>
      <c r="BE13" s="31" t="str">
        <f>_xlfn.IFNA(VLOOKUP($A13,FTSE100!$A:$B,2,FALSE), "NA")</f>
        <v>NA</v>
      </c>
      <c r="BF13" s="31">
        <f>_xlfn.IFNA(VLOOKUP($A13,'M.W00.PGOLD.USD'!$A:$B,2,FALSE), "NA")</f>
        <v>275.10000000000002</v>
      </c>
      <c r="BG13" s="31">
        <f>_xlfn.IFNA(VLOOKUP($A13,'M.W00.PSILVER.USD'!$A:$B,2,FALSE), "NA")</f>
        <v>4.7450000000000001</v>
      </c>
      <c r="BH13" s="31" t="str">
        <f>_xlfn.IFNA(VLOOKUP($A13,WPU10170502!$A:$B,2,FALSE), "NA")</f>
        <v>NA</v>
      </c>
      <c r="BI13" s="31">
        <f>_xlfn.IFNA(VLOOKUP($A13,'M.W00.PSILVER.USD'!$A:$B,2,FALSE), "NA")</f>
        <v>4.7450000000000001</v>
      </c>
      <c r="BJ13" s="31">
        <f>_xlfn.IFNA(VLOOKUP($A13,'M.W00.PSILVER.USD'!$A:$B,2,FALSE), "NA")</f>
        <v>4.7450000000000001</v>
      </c>
      <c r="BK13" s="31">
        <f>_xlfn.IFNA(VLOOKUP($A13,FEDfunds!$A:$B,2,FALSE), "NA")</f>
        <v>6.4</v>
      </c>
      <c r="BL13" s="31">
        <f>_xlfn.IFNA(VLOOKUP($A13,Vehicles_miles_traveled!$A:$B,2,FALSE), "NA")</f>
        <v>224618</v>
      </c>
      <c r="BM13" s="31">
        <f>_xlfn.IFNA(VLOOKUP($A13,New_car_dealer!$A:$B,2,FALSE), "NA")</f>
        <v>44611</v>
      </c>
      <c r="BN13" s="31" t="str">
        <f>_xlfn.IFNA(VLOOKUP($A13,Platinum_total_demand!$A:$Z,4,FALSE), "NA")</f>
        <v>NA</v>
      </c>
      <c r="BO13" s="31" t="str">
        <f>_xlfn.IFNA(VLOOKUP($A13,Palladium_total_demand!$A:$Z,4,FALSE), "NA")</f>
        <v>NA</v>
      </c>
      <c r="BP13" s="31" t="str">
        <f>_xlfn.IFNA(VLOOKUP($A13,Rhodium_total_demand!$A:$Z,4,FALSE), "NA")</f>
        <v>NA</v>
      </c>
      <c r="BQ13" s="31" t="str">
        <f>_xlfn.IFNA(VLOOKUP($A13,Platinum_total_supply!$A:$Z,4,FALSE), "NA")</f>
        <v>NA</v>
      </c>
      <c r="BR13" s="31" t="str">
        <f>_xlfn.IFNA(VLOOKUP($A13,Palladium_total_supply!$A:$Z,4,FALSE), "NA")</f>
        <v>NA</v>
      </c>
      <c r="BS13" s="31" t="str">
        <f>_xlfn.IFNA(VLOOKUP($A13,Rhodium_total_supply!$A:$Z,4,FALSE), "NA")</f>
        <v>NA</v>
      </c>
      <c r="BT13" s="31">
        <f>_xlfn.IFNA(VLOOKUP($A13,Equities!$A:$Z,2,FALSE), "NA")</f>
        <v>3223.4250000000002</v>
      </c>
      <c r="BU13" s="31">
        <f>_xlfn.IFNA(VLOOKUP($A13,Equities!$A:$Z,3,FALSE), "NA")</f>
        <v>3821.81</v>
      </c>
      <c r="BV13" s="31">
        <f>_xlfn.IFNA(VLOOKUP($A13,Equities!$A:$Z,4,FALSE), "NA")</f>
        <v>4387.2950000000001</v>
      </c>
      <c r="BW13" s="31">
        <f>_xlfn.IFNA(VLOOKUP($A13,Equities!$A:$Z,5,FALSE), "NA")</f>
        <v>4134.6265000000003</v>
      </c>
      <c r="BX13" s="31">
        <f>_xlfn.IFNA(VLOOKUP($A13,Equities!$A:$Z,6,FALSE), "NA")</f>
        <v>457.89249999999998</v>
      </c>
      <c r="BY13" s="31">
        <f>_xlfn.IFNA(VLOOKUP($A13,Income_equities!$A:$Z,2,FALSE), "NA")</f>
        <v>930.32500000000005</v>
      </c>
      <c r="BZ13" s="31">
        <f>_xlfn.IFNA(VLOOKUP($A13,Income_equities!$A:$Z,3,FALSE), "NA")</f>
        <v>186.80165</v>
      </c>
      <c r="CA13" s="31">
        <f>_xlfn.IFNA(VLOOKUP($A13,Income_equities!$A:$Z,4,FALSE), "NA")</f>
        <v>104.42635</v>
      </c>
      <c r="CB13" s="31">
        <f>_xlfn.IFNA(VLOOKUP($A13,Income_equities!$A:$Z,5,FALSE), "NA")</f>
        <v>168.35210000000001</v>
      </c>
      <c r="CC13" s="31">
        <f>_xlfn.IFNA(VLOOKUP($A13,PGM_equities!$A:$Z,2,FALSE), "NA")</f>
        <v>615.45000000000005</v>
      </c>
      <c r="CD13" s="31">
        <f>_xlfn.IFNA(VLOOKUP($A13,PGM_equities!$A:$Z,3,FALSE), "NA")</f>
        <v>272.27499999999998</v>
      </c>
      <c r="CE13" s="31">
        <f>_xlfn.IFNA(VLOOKUP($A13,PGM_equities!$A:$Z,4,FALSE), "NA")</f>
        <v>4.5949999999999998</v>
      </c>
      <c r="CF13" s="31">
        <f>_xlfn.IFNA(VLOOKUP($A13,PGM_equities!$A:$Z,5,FALSE), "NA")</f>
        <v>958.22500000000002</v>
      </c>
      <c r="CG13" s="31" t="str">
        <f>_xlfn.IFNA(VLOOKUP($A13,Platinum_market_balance!$A:$Z,2,FALSE), "NA")</f>
        <v>NA</v>
      </c>
      <c r="CH13" s="31" t="str">
        <f>_xlfn.IFNA(VLOOKUP($A13,Platinum_market_balance!$A:$Z,3,FALSE), "NA")</f>
        <v>NA</v>
      </c>
      <c r="CI13" s="31" t="str">
        <f>_xlfn.IFNA(VLOOKUP($A13,Platinum_market_balance!$A:$Z,4,FALSE), "NA")</f>
        <v>NA</v>
      </c>
      <c r="CJ13" s="31" t="str">
        <f>_xlfn.IFNA(VLOOKUP($A13,Platinum_market_balance!$A:$Z,5,FALSE), "NA")</f>
        <v>NA</v>
      </c>
      <c r="CK13" s="31" t="str">
        <f>_xlfn.IFNA(VLOOKUP($A13,Palladium_market_balance!$A:$Z,2,FALSE), "NA")</f>
        <v>NA</v>
      </c>
      <c r="CL13" s="31" t="str">
        <f>_xlfn.IFNA(VLOOKUP($A13,Palladium_market_balance!$A:$Z,3,FALSE), "NA")</f>
        <v>NA</v>
      </c>
      <c r="CM13" s="31" t="str">
        <f>_xlfn.IFNA(VLOOKUP($A13,Palladium_market_balance!$A:$Z,4,FALSE), "NA")</f>
        <v>NA</v>
      </c>
      <c r="CN13" s="31" t="str">
        <f>_xlfn.IFNA(VLOOKUP($A13,Palladium_market_balance!$A:$Z,5,FALSE), "NA")</f>
        <v>NA</v>
      </c>
      <c r="CO13" s="31" t="str">
        <f>_xlfn.IFNA(VLOOKUP($A13,Rhodium_market_balance!$A:$Z,2,FALSE), "NA")</f>
        <v>NA</v>
      </c>
      <c r="CP13" s="31" t="str">
        <f>_xlfn.IFNA(VLOOKUP($A13,Rhodium_market_balance!$A:$Z,3,FALSE), "NA")</f>
        <v>NA</v>
      </c>
      <c r="CQ13" s="31" t="str">
        <f>_xlfn.IFNA(VLOOKUP($A13,Rhodium_market_balance!$A:$Z,4,FALSE), "NA")</f>
        <v>NA</v>
      </c>
      <c r="CR13" s="31" t="str">
        <f>_xlfn.IFNA(VLOOKUP($A13,Rhodium_market_balance!$A:$Z,5,FALSE), "NA")</f>
        <v>NA</v>
      </c>
      <c r="CS13" s="31" t="str">
        <f>_xlfn.IFNA(VLOOKUP($A13,CFTCs!$A:$Z,2,FALSE), "NA")</f>
        <v>NA</v>
      </c>
      <c r="CT13" s="31" t="str">
        <f>_xlfn.IFNA(VLOOKUP($A13,CFTCs!$A:$Z,3,FALSE), "NA")</f>
        <v>NA</v>
      </c>
      <c r="CU13" s="31" t="str">
        <f>_xlfn.IFNA(VLOOKUP($A13,CFTCs!$A:$Z,4,FALSE), "NA")</f>
        <v>NA</v>
      </c>
      <c r="CV13" s="31" t="str">
        <f>_xlfn.IFNA(VLOOKUP($A13,CFTCs!$A:$Z,5,FALSE), "NA")</f>
        <v>NA</v>
      </c>
      <c r="CW13" s="31" t="str">
        <f>_xlfn.IFNA(VLOOKUP($A13,Open_interest!$A:$Z,2,FALSE), "NA")</f>
        <v>NA</v>
      </c>
      <c r="CX13" s="31" t="str">
        <f>_xlfn.IFNA(VLOOKUP($A13,Open_interest!$A:$Z,3,FALSE), "NA")</f>
        <v>NA</v>
      </c>
      <c r="CY13" s="31" t="str">
        <f>IF(_xlfn.IFNA(VLOOKUP($A13,ETF_holdings!$A:$Z,2,FALSE), "NA")=0,"NA",_xlfn.IFNA(VLOOKUP($A13,ETF_holdings!$A:$Z,2,FALSE), "NA"))</f>
        <v>NA</v>
      </c>
      <c r="CZ13" s="31" t="str">
        <f>IF(_xlfn.IFNA(VLOOKUP($A13,ETF_holdings!$A:$Z,3,FALSE), "NA")=0,"NA",_xlfn.IFNA(VLOOKUP($A13,ETF_holdings!$A:$Z,3,FALSE), "NA"))</f>
        <v>NA</v>
      </c>
      <c r="DA13" s="31" t="str">
        <f>_xlfn.IFNA(VLOOKUP($A13,ETF_holdings!$A:$Z,4,FALSE), "NA")</f>
        <v>NA</v>
      </c>
      <c r="DB13" s="31" t="str">
        <f>IF(_xlfn.IFNA(VLOOKUP($A13,ETF_holdings!$A:$Z,4,FALSE), "NA")=0,"NA",_xlfn.IFNA(VLOOKUP($A13,ETF_holdings!$A:$Z,4,FALSE), "NA"))</f>
        <v>NA</v>
      </c>
      <c r="DC13" s="31" t="str">
        <f>IF(_xlfn.IFNA(VLOOKUP($A13,ETF_holdings!$A:$Z,6,FALSE), "NA")=0,"NA",_xlfn.IFNA(VLOOKUP($A13,ETF_holdings!$A:$Z,6,FALSE), "NA"))</f>
        <v>NA</v>
      </c>
      <c r="DD13" s="31" t="str">
        <f>IF(_xlfn.IFNA(VLOOKUP($A13,ETF_holdings!$A:$Z,7,FALSE), "NA")=0,"NA",_xlfn.IFNA(VLOOKUP($A13,ETF_holdings!$A:$Z,7,FALSE), "NA"))</f>
        <v>NA</v>
      </c>
      <c r="DE13" s="31" t="str">
        <f>IF(_xlfn.IFNA(VLOOKUP($A13,ETF_holdings!$A:$Z,8,FALSE), "NA")=0,"NA",_xlfn.IFNA(VLOOKUP($A13,ETF_holdings!$A:$Z,8,FALSE), "NA"))</f>
        <v>NA</v>
      </c>
      <c r="DF13" s="31" t="str">
        <f>IF(_xlfn.IFNA(VLOOKUP($A13,ETF_holdings!$A:$Z,10,FALSE), "NA")=0,"NA",_xlfn.IFNA(VLOOKUP($A13,ETF_holdings!$A:$Z,10,FALSE), "NA"))</f>
        <v>NA</v>
      </c>
      <c r="DG13" s="31" t="str">
        <f>IF(_xlfn.IFNA(VLOOKUP($A13,ETF_holdings!$A:$Z,10,FALSE), "NA")=0,"NA",_xlfn.IFNA(VLOOKUP($A13,ETF_holdings!$A:$Z,10,FALSE), "NA"))</f>
        <v>NA</v>
      </c>
      <c r="DH13" s="31" t="str">
        <f>IF(_xlfn.IFNA(VLOOKUP($A13,ETF_holdings!$A:$Z,11,FALSE), "NA")=0,"NA",_xlfn.IFNA(VLOOKUP($A13,ETF_holdings!$A:$Z,11,FALSE), "NA"))</f>
        <v>NA</v>
      </c>
      <c r="DI13" s="31" t="str">
        <f>IF(_xlfn.IFNA(VLOOKUP($A13,ETF_holdings!$A:$Z,12,FALSE), "NA")=0,"NA",_xlfn.IFNA(VLOOKUP($A13,ETF_holdings!$A:$Z,12,FALSE), "NA"))</f>
        <v>NA</v>
      </c>
      <c r="DJ13" s="31" t="str">
        <f>IF(_xlfn.IFNA(VLOOKUP($A13,ETF_holdings!$A:$Z,13,FALSE), "NA")=0,"NA",_xlfn.IFNA(VLOOKUP($A13,ETF_holdings!$A:$Z,13,FALSE), "NA"))</f>
        <v>NA</v>
      </c>
      <c r="DK13" s="31">
        <f>IF(_xlfn.IFNA(VLOOKUP($A13,Platinum_RSI!$A:$P,2,FALSE), "NA")=0,"NA",_xlfn.IFNA(VLOOKUP($A13,Platinum_RSI!$A:$P,2,FALSE), "NA"))</f>
        <v>92.23</v>
      </c>
      <c r="DL13" s="31">
        <f>IF(_xlfn.IFNA(VLOOKUP($A13,Platinum_RSI!$A:$P,3,FALSE), "NA")=0,"NA",_xlfn.IFNA(VLOOKUP($A13,Platinum_RSI!$A:$P,3,FALSE), "NA"))</f>
        <v>87.5</v>
      </c>
      <c r="DM13" s="31">
        <f>IF(_xlfn.IFNA(VLOOKUP($A13,Platinum_RSI!$A:$P,4,FALSE), "NA")=0,"NA",_xlfn.IFNA(VLOOKUP($A13,Platinum_RSI!$A:$P,4,FALSE), "NA"))</f>
        <v>80.97</v>
      </c>
      <c r="DN13" s="31">
        <f>IF(_xlfn.IFNA(VLOOKUP($A13,Platinum_RSI!$A:$P,5,FALSE), "NA")=0,"NA",_xlfn.IFNA(VLOOKUP($A13,Platinum_RSI!$A:$P,5,FALSE), "NA"))</f>
        <v>69.180000000000007</v>
      </c>
      <c r="DO13" s="31">
        <f>IF(_xlfn.IFNA(VLOOKUP($A13,Palladium_RSI!$A:$Q,2,FALSE), "NA")=0,"NA",_xlfn.IFNA(VLOOKUP($A13,Palladium_RSI!$A:$Q,2,FALSE), "NA"))</f>
        <v>89.58</v>
      </c>
      <c r="DP13" s="31">
        <f>IF(_xlfn.IFNA(VLOOKUP($A13,Palladium_RSI!$A:$Q, 3,FALSE), "NA")=0,"NA",_xlfn.IFNA(VLOOKUP($A13,Palladium_RSI!$A:$Q,3,FALSE), "NA"))</f>
        <v>78.3</v>
      </c>
      <c r="DQ13" s="31">
        <f>IF(_xlfn.IFNA(VLOOKUP($A13,Palladium_RSI!$A:$Q,4,FALSE), "NA")=0,"NA",_xlfn.IFNA(VLOOKUP($A13,Palladium_RSI!$A:$Q,4,FALSE), "NA"))</f>
        <v>76.64</v>
      </c>
      <c r="DR13" s="31">
        <f>IF(_xlfn.IFNA(VLOOKUP($A13,Palladium_RSI!$A:$Q,5,FALSE), "NA")=0,"NA",_xlfn.IFNA(VLOOKUP($A13,Palladium_RSI!$A:$Q,5,FALSE), "NA"))</f>
        <v>74.77</v>
      </c>
      <c r="DS13" s="31">
        <f>IF(_xlfn.IFNA(VLOOKUP($A13,Car_production!$A:$L,2,FALSE), "NA")=0,"NA",_xlfn.IFNA(VLOOKUP($A13,Car_production!$A:$L,2,FALSE), "NA"))</f>
        <v>393.2</v>
      </c>
      <c r="DT13" s="31">
        <f>IF(_xlfn.IFNA(VLOOKUP($A13,Car_production!$A:$L,3,FALSE), "NA")=0,"NA",_xlfn.IFNA(VLOOKUP($A13,Car_production!$A:$L,3,FALSE), "NA"))</f>
        <v>309.36270653029112</v>
      </c>
      <c r="DU13" s="31" t="str">
        <f>IF(_xlfn.IFNA(VLOOKUP($A13,Car_production!$A:$L,4,FALSE), "NA")=0,"NA",_xlfn.IFNA(VLOOKUP($A13,Car_production!$A:$L,13,FALSE), "NA"))</f>
        <v>NA</v>
      </c>
      <c r="DV13" s="31" t="str">
        <f>IF(_xlfn.IFNA(VLOOKUP($A13,Car_production!$A:$L,5,FALSE), "NA")=0,"NA",_xlfn.IFNA(VLOOKUP($A13,Car_production!$A:$L,5,FALSE), "NA"))</f>
        <v>NA</v>
      </c>
      <c r="DW13" s="31">
        <f>IF(_xlfn.IFNA(VLOOKUP($A13,Car_production!$A:$L,6,FALSE), "NA")=0,"NA",_xlfn.IFNA(VLOOKUP($A13,Car_production!$A:$L,6,FALSE), "NA"))</f>
        <v>104.6</v>
      </c>
      <c r="DX13" s="31">
        <f>IF(_xlfn.IFNA(VLOOKUP($A13,Car_production!$A:$L,7,FALSE), "NA")=0,"NA",_xlfn.IFNA(VLOOKUP($A13,Car_production!$A:$L,7,FALSE), "NA"))</f>
        <v>102.24828934506354</v>
      </c>
      <c r="DY13" s="31">
        <f>IF(_xlfn.IFNA(VLOOKUP($A13,Car_production!$A:$L,8,FALSE), "NA")=0,"NA",_xlfn.IFNA(VLOOKUP($A13,Car_production!$A:$L,8,FALSE), "NA"))</f>
        <v>98.9</v>
      </c>
      <c r="DZ13" s="31">
        <f>IF(_xlfn.IFNA(VLOOKUP($A13,Car_production!$A:$L,9,FALSE), "NA")=0,"NA",_xlfn.IFNA(VLOOKUP($A13,Car_production!$A:$L,9,FALSE), "NA"))</f>
        <v>124.87373737373737</v>
      </c>
      <c r="EA13" s="31" t="str">
        <f>IF(_xlfn.IFNA(VLOOKUP($A13,Car_production!$A:$L,10,FALSE), "NA")=0,"NA",_xlfn.IFNA(VLOOKUP($A13,Car_production!$A:$L,10,FALSE), "NA"))</f>
        <v>NA</v>
      </c>
      <c r="EB13" s="31">
        <f>IF(_xlfn.IFNA(VLOOKUP($A13,Car_production_index!$A:$L,2,FALSE), "NA")=0,"NA",_xlfn.IFNA(VLOOKUP($A13,Car_production_index!$A:$L,2,FALSE), "NA"))</f>
        <v>0.12988212567506568</v>
      </c>
      <c r="EC13" s="31">
        <f>IF(_xlfn.IFNA(VLOOKUP($A13,Car_production_index!$A:$L,3,FALSE), "NA")=0,"NA",_xlfn.IFNA(VLOOKUP($A13,Car_production_index!$A:$L,3,FALSE), "NA"))</f>
        <v>0.28641781767755697</v>
      </c>
      <c r="ED13" s="31">
        <f>IF(_xlfn.IFNA(VLOOKUP($A13,Car_production_index!$A:$L,4,FALSE), "NA")=0,"NA",_xlfn.IFNA(VLOOKUP($A13,Car_production_index!$A:$L,4,FALSE), "NA"))</f>
        <v>0.11932484761598555</v>
      </c>
      <c r="EE13" s="31">
        <f>IF(_xlfn.IFNA(VLOOKUP($A13,Car_production_index!$A:$L,5,FALSE), "NA")=0,"NA",_xlfn.IFNA(VLOOKUP($A13,Car_production_index!$A:$L,5,FALSE), "NA"))</f>
        <v>0.18639036868302067</v>
      </c>
      <c r="EF13" s="31">
        <f>IF(_xlfn.IFNA(VLOOKUP($A13,Car_production_index!$A:$L,6,FALSE), "NA")=0,"NA",_xlfn.IFNA(VLOOKUP($A13,Car_production_index!$A:$L,6,FALSE), "NA"))</f>
        <v>0.72201515965162888</v>
      </c>
    </row>
    <row r="14" spans="1:136">
      <c r="A14" s="26">
        <v>36892</v>
      </c>
      <c r="B14" s="25">
        <f>IFERROR(VLOOKUP($A14,Palladium_spot_price!$A:$B,2,FALSE), "NA")</f>
        <v>1054.5909090908999</v>
      </c>
      <c r="C14" s="25">
        <f>IFERROR(VLOOKUP($A14,Platinum_spot_price!$A:$B,2,FALSE), "NA")</f>
        <v>625.5</v>
      </c>
      <c r="D14" s="25">
        <f>IFERROR(VLOOKUP($A14,Rhodium_spot_price!$A:$B,2,FALSE), "NA")</f>
        <v>2128.4090909090901</v>
      </c>
      <c r="E14" s="25">
        <f>IFERROR(VLOOKUP(A14,'Coal Australia'!A:B,2,FALSE), "NA")</f>
        <v>32.1</v>
      </c>
      <c r="F14" s="25">
        <f>IFERROR(VLOOKUP(A14,'Russian Ruble'!A:B,2,FALSE), "NA")</f>
        <v>28.359200000000001</v>
      </c>
      <c r="G14" s="25">
        <f>IFERROR(VLOOKUP($A14,'GDP Germany'!A:B,2,FALSE),"NA")</f>
        <v>588380</v>
      </c>
      <c r="H14" s="25">
        <f>IFERROR(VLOOKUP($A14,'GDP EU28'!A:B,2,FALSE),"NA")</f>
        <v>2035211.3</v>
      </c>
      <c r="I14" s="25">
        <f>IFERROR(VLOOKUP($A14,'GDP US'!A:B,2,FALSE),"NA")</f>
        <v>13262.25</v>
      </c>
      <c r="J14" s="29">
        <f>IFERROR(VLOOKUP($A14,'GDP CNY'!A:C,2,FALSE),"NA")</f>
        <v>7.5</v>
      </c>
      <c r="K14" s="25">
        <f>IFERROR(VLOOKUP($A14,WTI!$A:$B,2,FALSE),"NA")</f>
        <v>29.59</v>
      </c>
      <c r="L14" s="25">
        <f>IFERROR(VLOOKUP($A14,Brent!$A:$B,2,FALSE),"NA")</f>
        <v>25.62</v>
      </c>
      <c r="M14" s="25">
        <f>IFERROR(VLOOKUP($A14,'EURO EXC RATE'!$A:$B,2,FALSE),"NA")</f>
        <v>0.93759999999999999</v>
      </c>
      <c r="N14" s="25">
        <f>IFERROR(VLOOKUP($A14,'Baltic Dry Index'!$A:$B,2,FALSE),"NA")</f>
        <v>1504</v>
      </c>
      <c r="O14" s="25">
        <f>IFERROR(VLOOKUP($A14,EXR_CNY_USD!$A:$B,2,FALSE),"NA")</f>
        <v>8.2775999999999996</v>
      </c>
      <c r="P14" s="25">
        <f>IFERROR(VLOOKUP($A14,'NATURAL GAS'!A:B,2,FALSE),"NA")</f>
        <v>8.17</v>
      </c>
      <c r="Q14" s="25">
        <f>IFERROR(VLOOKUP($A14,VIX!$A:$B,2,FALSE), "NA")</f>
        <v>22.02</v>
      </c>
      <c r="R14" s="25">
        <f>IFERROR(VLOOKUP($A14,CLI_US!$A:$B,2,FALSE), "NA")</f>
        <v>98.900120239109697</v>
      </c>
      <c r="S14" s="25">
        <f>IFERROR(VLOOKUP($A14,CLI_CHN!$A:$B,2,FALSE), "NA")</f>
        <v>97.971279999999993</v>
      </c>
      <c r="T14" s="25">
        <f>IFERROR(VLOOKUP($A14,CLI_EURO!$A:$B,2,FALSE), "NA")</f>
        <v>101.083228890333</v>
      </c>
      <c r="U14" s="25">
        <f>IFERROR(VLOOKUP($A14,CPILFESL!$A:$B,2,FALSE), "NA")</f>
        <v>175.6</v>
      </c>
      <c r="V14" s="31">
        <f>_xlfn.IFNA(VLOOKUP($A14,'PET.RWTC.M'!$A:$B,2,FALSE), "NA")</f>
        <v>29.59</v>
      </c>
      <c r="W14" s="31">
        <f>_xlfn.IFNA(VLOOKUP($A14,PALLFNFINDEXQ!$A:$B,2,FALSE), "NA")</f>
        <v>61.380297349999999</v>
      </c>
      <c r="X14" s="31">
        <f>_xlfn.IFNA(VLOOKUP($A14,DEXSFUS!$A:$B,2,FALSE), "NA")</f>
        <v>7.57</v>
      </c>
      <c r="Y14" s="31">
        <f>_xlfn.IFNA(VLOOKUP($A14,PNICKUSDM!$A:$B,2,FALSE), "NA")</f>
        <v>6975.9090910000004</v>
      </c>
      <c r="Z14" s="31">
        <f>_xlfn.IFNA(VLOOKUP($A14,'WPU1011'!$A:$B,2,FALSE), "NA")</f>
        <v>95.6</v>
      </c>
      <c r="AA14" s="31">
        <f>_xlfn.IFNA(VLOOKUP($A14,PCU3399103399101!$A:$B,2,FALSE), "NA")</f>
        <v>124.4</v>
      </c>
      <c r="AB14" s="31">
        <f>_xlfn.IFNA(VLOOKUP($A14,TSIFRGHTC!$A:$B,2,FALSE), "NA")</f>
        <v>0.4</v>
      </c>
      <c r="AC14" s="31">
        <f>_xlfn.IFNA(VLOOKUP($A14,TSIFRGHTC!$A:$B,2,FALSE), "NA")</f>
        <v>0.4</v>
      </c>
      <c r="AD14" s="31">
        <f>_xlfn.IFNA(VLOOKUP($A14,PPICMM!$A:$B,2,FALSE), "NA")</f>
        <v>117.4</v>
      </c>
      <c r="AE14" s="31">
        <f>_xlfn.IFNA(VLOOKUP($A14,IPB50001N!$A:$B,2,FALSE), "NA")</f>
        <v>91.208699999999993</v>
      </c>
      <c r="AF14" s="31">
        <f>_xlfn.IFNA(VLOOKUP($A14,A31ATI!$A:$B,2,FALSE), "NA")</f>
        <v>12237</v>
      </c>
      <c r="AG14" s="31">
        <f>_xlfn.IFNA(VLOOKUP($A14,A31ANO!$A:$B,2,FALSE), "NA")</f>
        <v>5194</v>
      </c>
      <c r="AH14" s="31">
        <f>_xlfn.IFNA(VLOOKUP($A14,IPG21223S!$A:$B,2,FALSE), "NA")</f>
        <v>118.99169999999999</v>
      </c>
      <c r="AI14" s="31">
        <f>_xlfn.IFNA(VLOOKUP($A14,PIORECRUSDM!$A:$B,2,FALSE), "NA")</f>
        <v>12.99</v>
      </c>
      <c r="AJ14" s="31" t="str">
        <f>_xlfn.IFNA(VLOOKUP($A14,GVZCLS!$A:$B,2,FALSE), "NA")</f>
        <v>NA</v>
      </c>
      <c r="AK14" s="31" t="str">
        <f>_xlfn.IFNA(VLOOKUP($A14,VXSLVCLS!$A:$B,2,FALSE), "NA")</f>
        <v>NA</v>
      </c>
      <c r="AL14" s="31">
        <f>_xlfn.IFNA(VLOOKUP($A14,PNRGINDEXM!$A:$B,2,FALSE), "NA")</f>
        <v>83.181449999999998</v>
      </c>
      <c r="AM14" s="31">
        <f>_xlfn.IFNA(VLOOKUP($A14,Nikkei225!$A:$B,2,FALSE), "NA")</f>
        <v>14835.33</v>
      </c>
      <c r="AN14" s="31">
        <f>_xlfn.IFNA(VLOOKUP($A14,EXJPUS!$A:$B,2,FALSE), "NA")</f>
        <v>116.67189999999999</v>
      </c>
      <c r="AO14" s="31" t="str">
        <f>_xlfn.IFNA(VLOOKUP($A14,PCU33613361!$A:$B,2,FALSE), "NA")</f>
        <v>NA</v>
      </c>
      <c r="AP14" s="31">
        <f>_xlfn.IFNA(VLOOKUP($A14,TOTALSA!$A:$B,2,FALSE), "NA")</f>
        <v>17.652000000000001</v>
      </c>
      <c r="AQ14" s="31">
        <f>_xlfn.IFNA(VLOOKUP($A14,ZAFCPIALLMINMEI!$A:$B,2,FALSE), "NA")</f>
        <v>47.738300000000002</v>
      </c>
      <c r="AR14" s="31">
        <f>_xlfn.IFNA(VLOOKUP($A14,LCULMN01ZAQ661S!$A:$B,2,FALSE), "NA")</f>
        <v>41.865844260000003</v>
      </c>
      <c r="AS14" s="31">
        <f>_xlfn.IFNA(VLOOKUP($A14,NGDPRSAXDCZAQ!$A:$B,2,FALSE), "NA")</f>
        <v>720702.2</v>
      </c>
      <c r="AT14" s="31">
        <f>_xlfn.IFNA(VLOOKUP($A14,'M.W00.PCOBA.USD'!$A:$B,2,FALSE), "NA")</f>
        <v>13500</v>
      </c>
      <c r="AU14" s="31">
        <f>_xlfn.IFNA(VLOOKUP($A14,BSCICP03O9M665S!$A:$B,2,FALSE), "NA")</f>
        <v>101.1365131474</v>
      </c>
      <c r="AV14" s="31">
        <f>_xlfn.IFNA(VLOOKUP($A14,LOLITOAAOECDE!$A:$B,2,FALSE), "NA")</f>
        <v>98.730437259699997</v>
      </c>
      <c r="AW14" s="31" t="str">
        <f>_xlfn.IFNA(VLOOKUP($A14,'IP7110'!$A:$B,2,FALSE), "NA")</f>
        <v>NA</v>
      </c>
      <c r="AX14" s="31" t="str">
        <f>_xlfn.IFNA(VLOOKUP($A14,'WPS061'!$A:$B,2,FALSE), "NA")</f>
        <v>NA</v>
      </c>
      <c r="AY14" s="31">
        <f>_xlfn.IFNA(VLOOKUP($A14,'GS10'!$A:$B,2,FALSE), "NA")</f>
        <v>5.16</v>
      </c>
      <c r="AZ14" s="31">
        <f>_xlfn.IFNA(VLOOKUP($A14,'GS5'!$A:$B,2,FALSE), "NA")</f>
        <v>4.8600000000000003</v>
      </c>
      <c r="BA14" s="31">
        <f>_xlfn.IFNA(VLOOKUP($A14,'GS30'!$A:$B,2,FALSE), "NA")</f>
        <v>5.54</v>
      </c>
      <c r="BB14" s="31">
        <f>_xlfn.IFNA(VLOOKUP($A14,DAX!$A:$B,2,FALSE), "NA")</f>
        <v>6795.14</v>
      </c>
      <c r="BC14" s="31">
        <f>_xlfn.IFNA(VLOOKUP($A14,SMI!$A:$B,2,FALSE), "NA")</f>
        <v>8057.4</v>
      </c>
      <c r="BD14" s="31">
        <f>_xlfn.IFNA(VLOOKUP($A14,NASDAQCOM!$A:$B,2,FALSE), "NA")</f>
        <v>2772.73</v>
      </c>
      <c r="BE14" s="31" t="str">
        <f>_xlfn.IFNA(VLOOKUP($A14,FTSE100!$A:$B,2,FALSE), "NA")</f>
        <v>NA</v>
      </c>
      <c r="BF14" s="31">
        <f>_xlfn.IFNA(VLOOKUP($A14,'M.W00.PGOLD.USD'!$A:$B,2,FALSE), "NA")</f>
        <v>272.8</v>
      </c>
      <c r="BG14" s="31">
        <f>_xlfn.IFNA(VLOOKUP($A14,'M.W00.PSILVER.USD'!$A:$B,2,FALSE), "NA")</f>
        <v>4.82</v>
      </c>
      <c r="BH14" s="31" t="str">
        <f>_xlfn.IFNA(VLOOKUP($A14,WPU10170502!$A:$B,2,FALSE), "NA")</f>
        <v>NA</v>
      </c>
      <c r="BI14" s="31">
        <f>_xlfn.IFNA(VLOOKUP($A14,'M.W00.PSILVER.USD'!$A:$B,2,FALSE), "NA")</f>
        <v>4.82</v>
      </c>
      <c r="BJ14" s="31">
        <f>_xlfn.IFNA(VLOOKUP($A14,'M.W00.PSILVER.USD'!$A:$B,2,FALSE), "NA")</f>
        <v>4.82</v>
      </c>
      <c r="BK14" s="31">
        <f>_xlfn.IFNA(VLOOKUP($A14,FEDfunds!$A:$B,2,FALSE), "NA")</f>
        <v>5.98</v>
      </c>
      <c r="BL14" s="31">
        <f>_xlfn.IFNA(VLOOKUP($A14,Vehicles_miles_traveled!$A:$B,2,FALSE), "NA")</f>
        <v>231440</v>
      </c>
      <c r="BM14" s="31">
        <f>_xlfn.IFNA(VLOOKUP($A14,New_car_dealer!$A:$B,2,FALSE), "NA")</f>
        <v>47306</v>
      </c>
      <c r="BN14" s="31" t="str">
        <f>_xlfn.IFNA(VLOOKUP($A14,Platinum_total_demand!$A:$Z,4,FALSE), "NA")</f>
        <v>NA</v>
      </c>
      <c r="BO14" s="31" t="str">
        <f>_xlfn.IFNA(VLOOKUP($A14,Palladium_total_demand!$A:$Z,4,FALSE), "NA")</f>
        <v>NA</v>
      </c>
      <c r="BP14" s="31" t="str">
        <f>_xlfn.IFNA(VLOOKUP($A14,Rhodium_total_demand!$A:$Z,4,FALSE), "NA")</f>
        <v>NA</v>
      </c>
      <c r="BQ14" s="31" t="str">
        <f>_xlfn.IFNA(VLOOKUP($A14,Platinum_total_supply!$A:$Z,4,FALSE), "NA")</f>
        <v>NA</v>
      </c>
      <c r="BR14" s="31" t="str">
        <f>_xlfn.IFNA(VLOOKUP($A14,Palladium_total_supply!$A:$Z,4,FALSE), "NA")</f>
        <v>NA</v>
      </c>
      <c r="BS14" s="31" t="str">
        <f>_xlfn.IFNA(VLOOKUP($A14,Rhodium_total_supply!$A:$Z,4,FALSE), "NA")</f>
        <v>NA</v>
      </c>
      <c r="BT14" s="31">
        <f>_xlfn.IFNA(VLOOKUP($A14,Equities!$A:$Z,2,FALSE), "NA")</f>
        <v>3254.5830434782602</v>
      </c>
      <c r="BU14" s="31">
        <f>_xlfn.IFNA(VLOOKUP($A14,Equities!$A:$Z,3,FALSE), "NA")</f>
        <v>3848.44869565217</v>
      </c>
      <c r="BV14" s="31">
        <f>_xlfn.IFNA(VLOOKUP($A14,Equities!$A:$Z,4,FALSE), "NA")</f>
        <v>4376.6830434782596</v>
      </c>
      <c r="BW14" s="31">
        <f>_xlfn.IFNA(VLOOKUP($A14,Equities!$A:$Z,5,FALSE), "NA")</f>
        <v>4046.1113043478199</v>
      </c>
      <c r="BX14" s="31">
        <f>_xlfn.IFNA(VLOOKUP($A14,Equities!$A:$Z,6,FALSE), "NA")</f>
        <v>492.51782608695601</v>
      </c>
      <c r="BY14" s="31">
        <f>_xlfn.IFNA(VLOOKUP($A14,Income_equities!$A:$Z,2,FALSE), "NA")</f>
        <v>938.598695652174</v>
      </c>
      <c r="BZ14" s="31">
        <f>_xlfn.IFNA(VLOOKUP($A14,Income_equities!$A:$Z,3,FALSE), "NA")</f>
        <v>187.48813913043401</v>
      </c>
      <c r="CA14" s="31">
        <f>_xlfn.IFNA(VLOOKUP($A14,Income_equities!$A:$Z,4,FALSE), "NA")</f>
        <v>105.068017391304</v>
      </c>
      <c r="CB14" s="31">
        <f>_xlfn.IFNA(VLOOKUP($A14,Income_equities!$A:$Z,5,FALSE), "NA")</f>
        <v>169.653430434782</v>
      </c>
      <c r="CC14" s="31">
        <f>_xlfn.IFNA(VLOOKUP($A14,PGM_equities!$A:$Z,2,FALSE), "NA")</f>
        <v>621.50434782608602</v>
      </c>
      <c r="CD14" s="31">
        <f>_xlfn.IFNA(VLOOKUP($A14,PGM_equities!$A:$Z,3,FALSE), "NA")</f>
        <v>265.890434782608</v>
      </c>
      <c r="CE14" s="31">
        <f>_xlfn.IFNA(VLOOKUP($A14,PGM_equities!$A:$Z,4,FALSE), "NA")</f>
        <v>4.6795652173912998</v>
      </c>
      <c r="CF14" s="31">
        <f>_xlfn.IFNA(VLOOKUP($A14,PGM_equities!$A:$Z,5,FALSE), "NA")</f>
        <v>1042.9108695652101</v>
      </c>
      <c r="CG14" s="31" t="str">
        <f>_xlfn.IFNA(VLOOKUP($A14,Platinum_market_balance!$A:$Z,2,FALSE), "NA")</f>
        <v>NA</v>
      </c>
      <c r="CH14" s="31" t="str">
        <f>_xlfn.IFNA(VLOOKUP($A14,Platinum_market_balance!$A:$Z,3,FALSE), "NA")</f>
        <v>NA</v>
      </c>
      <c r="CI14" s="31" t="str">
        <f>_xlfn.IFNA(VLOOKUP($A14,Platinum_market_balance!$A:$Z,4,FALSE), "NA")</f>
        <v>NA</v>
      </c>
      <c r="CJ14" s="31" t="str">
        <f>_xlfn.IFNA(VLOOKUP($A14,Platinum_market_balance!$A:$Z,5,FALSE), "NA")</f>
        <v>NA</v>
      </c>
      <c r="CK14" s="31" t="str">
        <f>_xlfn.IFNA(VLOOKUP($A14,Palladium_market_balance!$A:$Z,2,FALSE), "NA")</f>
        <v>NA</v>
      </c>
      <c r="CL14" s="31" t="str">
        <f>_xlfn.IFNA(VLOOKUP($A14,Palladium_market_balance!$A:$Z,3,FALSE), "NA")</f>
        <v>NA</v>
      </c>
      <c r="CM14" s="31" t="str">
        <f>_xlfn.IFNA(VLOOKUP($A14,Palladium_market_balance!$A:$Z,4,FALSE), "NA")</f>
        <v>NA</v>
      </c>
      <c r="CN14" s="31" t="str">
        <f>_xlfn.IFNA(VLOOKUP($A14,Palladium_market_balance!$A:$Z,5,FALSE), "NA")</f>
        <v>NA</v>
      </c>
      <c r="CO14" s="31" t="str">
        <f>_xlfn.IFNA(VLOOKUP($A14,Rhodium_market_balance!$A:$Z,2,FALSE), "NA")</f>
        <v>NA</v>
      </c>
      <c r="CP14" s="31" t="str">
        <f>_xlfn.IFNA(VLOOKUP($A14,Rhodium_market_balance!$A:$Z,3,FALSE), "NA")</f>
        <v>NA</v>
      </c>
      <c r="CQ14" s="31" t="str">
        <f>_xlfn.IFNA(VLOOKUP($A14,Rhodium_market_balance!$A:$Z,4,FALSE), "NA")</f>
        <v>NA</v>
      </c>
      <c r="CR14" s="31" t="str">
        <f>_xlfn.IFNA(VLOOKUP($A14,Rhodium_market_balance!$A:$Z,5,FALSE), "NA")</f>
        <v>NA</v>
      </c>
      <c r="CS14" s="31" t="str">
        <f>_xlfn.IFNA(VLOOKUP($A14,CFTCs!$A:$Z,2,FALSE), "NA")</f>
        <v>NA</v>
      </c>
      <c r="CT14" s="31" t="str">
        <f>_xlfn.IFNA(VLOOKUP($A14,CFTCs!$A:$Z,3,FALSE), "NA")</f>
        <v>NA</v>
      </c>
      <c r="CU14" s="31" t="str">
        <f>_xlfn.IFNA(VLOOKUP($A14,CFTCs!$A:$Z,4,FALSE), "NA")</f>
        <v>NA</v>
      </c>
      <c r="CV14" s="31" t="str">
        <f>_xlfn.IFNA(VLOOKUP($A14,CFTCs!$A:$Z,5,FALSE), "NA")</f>
        <v>NA</v>
      </c>
      <c r="CW14" s="31" t="str">
        <f>_xlfn.IFNA(VLOOKUP($A14,Open_interest!$A:$Z,2,FALSE), "NA")</f>
        <v>NA</v>
      </c>
      <c r="CX14" s="31" t="str">
        <f>_xlfn.IFNA(VLOOKUP($A14,Open_interest!$A:$Z,3,FALSE), "NA")</f>
        <v>NA</v>
      </c>
      <c r="CY14" s="31" t="str">
        <f>IF(_xlfn.IFNA(VLOOKUP($A14,ETF_holdings!$A:$Z,2,FALSE), "NA")=0,"NA",_xlfn.IFNA(VLOOKUP($A14,ETF_holdings!$A:$Z,2,FALSE), "NA"))</f>
        <v>NA</v>
      </c>
      <c r="CZ14" s="31" t="str">
        <f>IF(_xlfn.IFNA(VLOOKUP($A14,ETF_holdings!$A:$Z,3,FALSE), "NA")=0,"NA",_xlfn.IFNA(VLOOKUP($A14,ETF_holdings!$A:$Z,3,FALSE), "NA"))</f>
        <v>NA</v>
      </c>
      <c r="DA14" s="31" t="str">
        <f>_xlfn.IFNA(VLOOKUP($A14,ETF_holdings!$A:$Z,4,FALSE), "NA")</f>
        <v>NA</v>
      </c>
      <c r="DB14" s="31" t="str">
        <f>IF(_xlfn.IFNA(VLOOKUP($A14,ETF_holdings!$A:$Z,4,FALSE), "NA")=0,"NA",_xlfn.IFNA(VLOOKUP($A14,ETF_holdings!$A:$Z,4,FALSE), "NA"))</f>
        <v>NA</v>
      </c>
      <c r="DC14" s="31" t="str">
        <f>IF(_xlfn.IFNA(VLOOKUP($A14,ETF_holdings!$A:$Z,6,FALSE), "NA")=0,"NA",_xlfn.IFNA(VLOOKUP($A14,ETF_holdings!$A:$Z,6,FALSE), "NA"))</f>
        <v>NA</v>
      </c>
      <c r="DD14" s="31" t="str">
        <f>IF(_xlfn.IFNA(VLOOKUP($A14,ETF_holdings!$A:$Z,7,FALSE), "NA")=0,"NA",_xlfn.IFNA(VLOOKUP($A14,ETF_holdings!$A:$Z,7,FALSE), "NA"))</f>
        <v>NA</v>
      </c>
      <c r="DE14" s="31" t="str">
        <f>IF(_xlfn.IFNA(VLOOKUP($A14,ETF_holdings!$A:$Z,8,FALSE), "NA")=0,"NA",_xlfn.IFNA(VLOOKUP($A14,ETF_holdings!$A:$Z,8,FALSE), "NA"))</f>
        <v>NA</v>
      </c>
      <c r="DF14" s="31" t="str">
        <f>IF(_xlfn.IFNA(VLOOKUP($A14,ETF_holdings!$A:$Z,10,FALSE), "NA")=0,"NA",_xlfn.IFNA(VLOOKUP($A14,ETF_holdings!$A:$Z,10,FALSE), "NA"))</f>
        <v>NA</v>
      </c>
      <c r="DG14" s="31" t="str">
        <f>IF(_xlfn.IFNA(VLOOKUP($A14,ETF_holdings!$A:$Z,10,FALSE), "NA")=0,"NA",_xlfn.IFNA(VLOOKUP($A14,ETF_holdings!$A:$Z,10,FALSE), "NA"))</f>
        <v>NA</v>
      </c>
      <c r="DH14" s="31" t="str">
        <f>IF(_xlfn.IFNA(VLOOKUP($A14,ETF_holdings!$A:$Z,11,FALSE), "NA")=0,"NA",_xlfn.IFNA(VLOOKUP($A14,ETF_holdings!$A:$Z,11,FALSE), "NA"))</f>
        <v>NA</v>
      </c>
      <c r="DI14" s="31" t="str">
        <f>IF(_xlfn.IFNA(VLOOKUP($A14,ETF_holdings!$A:$Z,12,FALSE), "NA")=0,"NA",_xlfn.IFNA(VLOOKUP($A14,ETF_holdings!$A:$Z,12,FALSE), "NA"))</f>
        <v>NA</v>
      </c>
      <c r="DJ14" s="31" t="str">
        <f>IF(_xlfn.IFNA(VLOOKUP($A14,ETF_holdings!$A:$Z,13,FALSE), "NA")=0,"NA",_xlfn.IFNA(VLOOKUP($A14,ETF_holdings!$A:$Z,13,FALSE), "NA"))</f>
        <v>NA</v>
      </c>
      <c r="DK14" s="31">
        <f>IF(_xlfn.IFNA(VLOOKUP($A14,Platinum_RSI!$A:$P,2,FALSE), "NA")=0,"NA",_xlfn.IFNA(VLOOKUP($A14,Platinum_RSI!$A:$P,2,FALSE), "NA"))</f>
        <v>67.34</v>
      </c>
      <c r="DL14" s="31">
        <f>IF(_xlfn.IFNA(VLOOKUP($A14,Platinum_RSI!$A:$P,3,FALSE), "NA")=0,"NA",_xlfn.IFNA(VLOOKUP($A14,Platinum_RSI!$A:$P,3,FALSE), "NA"))</f>
        <v>81.66</v>
      </c>
      <c r="DM14" s="31">
        <f>IF(_xlfn.IFNA(VLOOKUP($A14,Platinum_RSI!$A:$P,4,FALSE), "NA")=0,"NA",_xlfn.IFNA(VLOOKUP($A14,Platinum_RSI!$A:$P,4,FALSE), "NA"))</f>
        <v>77.67</v>
      </c>
      <c r="DN14" s="31">
        <f>IF(_xlfn.IFNA(VLOOKUP($A14,Platinum_RSI!$A:$P,5,FALSE), "NA")=0,"NA",_xlfn.IFNA(VLOOKUP($A14,Platinum_RSI!$A:$P,5,FALSE), "NA"))</f>
        <v>67.89</v>
      </c>
      <c r="DO14" s="31">
        <f>IF(_xlfn.IFNA(VLOOKUP($A14,Palladium_RSI!$A:$Q,2,FALSE), "NA")=0,"NA",_xlfn.IFNA(VLOOKUP($A14,Palladium_RSI!$A:$Q,2,FALSE), "NA"))</f>
        <v>93.49</v>
      </c>
      <c r="DP14" s="31">
        <f>IF(_xlfn.IFNA(VLOOKUP($A14,Palladium_RSI!$A:$Q, 3,FALSE), "NA")=0,"NA",_xlfn.IFNA(VLOOKUP($A14,Palladium_RSI!$A:$Q,3,FALSE), "NA"))</f>
        <v>81.7</v>
      </c>
      <c r="DQ14" s="31">
        <f>IF(_xlfn.IFNA(VLOOKUP($A14,Palladium_RSI!$A:$Q,4,FALSE), "NA")=0,"NA",_xlfn.IFNA(VLOOKUP($A14,Palladium_RSI!$A:$Q,4,FALSE), "NA"))</f>
        <v>79.42</v>
      </c>
      <c r="DR14" s="31">
        <f>IF(_xlfn.IFNA(VLOOKUP($A14,Palladium_RSI!$A:$Q,5,FALSE), "NA")=0,"NA",_xlfn.IFNA(VLOOKUP($A14,Palladium_RSI!$A:$Q,5,FALSE), "NA"))</f>
        <v>76.87</v>
      </c>
      <c r="DS14" s="31">
        <f>IF(_xlfn.IFNA(VLOOKUP($A14,Car_production!$A:$L,2,FALSE), "NA")=0,"NA",_xlfn.IFNA(VLOOKUP($A14,Car_production!$A:$L,2,FALSE), "NA"))</f>
        <v>405.9</v>
      </c>
      <c r="DT14" s="31">
        <f>IF(_xlfn.IFNA(VLOOKUP($A14,Car_production!$A:$L,3,FALSE), "NA")=0,"NA",_xlfn.IFNA(VLOOKUP($A14,Car_production!$A:$L,3,FALSE), "NA"))</f>
        <v>319.35483870967738</v>
      </c>
      <c r="DU14" s="31" t="str">
        <f>IF(_xlfn.IFNA(VLOOKUP($A14,Car_production!$A:$L,4,FALSE), "NA")=0,"NA",_xlfn.IFNA(VLOOKUP($A14,Car_production!$A:$L,13,FALSE), "NA"))</f>
        <v>NA</v>
      </c>
      <c r="DV14" s="31" t="str">
        <f>IF(_xlfn.IFNA(VLOOKUP($A14,Car_production!$A:$L,5,FALSE), "NA")=0,"NA",_xlfn.IFNA(VLOOKUP($A14,Car_production!$A:$L,5,FALSE), "NA"))</f>
        <v>NA</v>
      </c>
      <c r="DW14" s="31">
        <f>IF(_xlfn.IFNA(VLOOKUP($A14,Car_production!$A:$L,6,FALSE), "NA")=0,"NA",_xlfn.IFNA(VLOOKUP($A14,Car_production!$A:$L,6,FALSE), "NA"))</f>
        <v>114.1</v>
      </c>
      <c r="DX14" s="31">
        <f>IF(_xlfn.IFNA(VLOOKUP($A14,Car_production!$A:$L,7,FALSE), "NA")=0,"NA",_xlfn.IFNA(VLOOKUP($A14,Car_production!$A:$L,7,FALSE), "NA"))</f>
        <v>111.5347018572825</v>
      </c>
      <c r="DY14" s="31">
        <f>IF(_xlfn.IFNA(VLOOKUP($A14,Car_production!$A:$L,8,FALSE), "NA")=0,"NA",_xlfn.IFNA(VLOOKUP($A14,Car_production!$A:$L,8,FALSE), "NA"))</f>
        <v>86.7</v>
      </c>
      <c r="DZ14" s="31">
        <f>IF(_xlfn.IFNA(VLOOKUP($A14,Car_production!$A:$L,9,FALSE), "NA")=0,"NA",_xlfn.IFNA(VLOOKUP($A14,Car_production!$A:$L,9,FALSE), "NA"))</f>
        <v>109.46969696969697</v>
      </c>
      <c r="EA14" s="31" t="str">
        <f>IF(_xlfn.IFNA(VLOOKUP($A14,Car_production!$A:$L,10,FALSE), "NA")=0,"NA",_xlfn.IFNA(VLOOKUP($A14,Car_production!$A:$L,10,FALSE), "NA"))</f>
        <v>NA</v>
      </c>
      <c r="EB14" s="31">
        <f>IF(_xlfn.IFNA(VLOOKUP($A14,Car_production_index!$A:$L,2,FALSE), "NA")=0,"NA",_xlfn.IFNA(VLOOKUP($A14,Car_production_index!$A:$L,2,FALSE), "NA"))</f>
        <v>0.12988212567506568</v>
      </c>
      <c r="EC14" s="31">
        <f>IF(_xlfn.IFNA(VLOOKUP($A14,Car_production_index!$A:$L,3,FALSE), "NA")=0,"NA",_xlfn.IFNA(VLOOKUP($A14,Car_production_index!$A:$L,3,FALSE), "NA"))</f>
        <v>0.28591781767755697</v>
      </c>
      <c r="ED14" s="31">
        <f>IF(_xlfn.IFNA(VLOOKUP($A14,Car_production_index!$A:$L,4,FALSE), "NA")=0,"NA",_xlfn.IFNA(VLOOKUP($A14,Car_production_index!$A:$L,4,FALSE), "NA"))</f>
        <v>0.12032484761598555</v>
      </c>
      <c r="EE14" s="31">
        <f>IF(_xlfn.IFNA(VLOOKUP($A14,Car_production_index!$A:$L,5,FALSE), "NA")=0,"NA",_xlfn.IFNA(VLOOKUP($A14,Car_production_index!$A:$L,5,FALSE), "NA"))</f>
        <v>0.18589036868302067</v>
      </c>
      <c r="EF14" s="31">
        <f>IF(_xlfn.IFNA(VLOOKUP($A14,Car_production_index!$A:$L,6,FALSE), "NA")=0,"NA",_xlfn.IFNA(VLOOKUP($A14,Car_production_index!$A:$L,6,FALSE), "NA"))</f>
        <v>0.72201515965162888</v>
      </c>
    </row>
    <row r="15" spans="1:136">
      <c r="A15" s="26">
        <v>36923</v>
      </c>
      <c r="B15" s="25">
        <f>IFERROR(VLOOKUP($A15,Palladium_spot_price!$A:$B,2,FALSE), "NA")</f>
        <v>984.36842105263099</v>
      </c>
      <c r="C15" s="25">
        <f>IFERROR(VLOOKUP($A15,Platinum_spot_price!$A:$B,2,FALSE), "NA")</f>
        <v>604.84210526315701</v>
      </c>
      <c r="D15" s="25">
        <f>IFERROR(VLOOKUP($A15,Rhodium_spot_price!$A:$B,2,FALSE), "NA")</f>
        <v>2255.78947368421</v>
      </c>
      <c r="E15" s="25">
        <f>IFERROR(VLOOKUP(A15,'Coal Australia'!A:B,2,FALSE), "NA")</f>
        <v>32.1</v>
      </c>
      <c r="F15" s="25">
        <f>IFERROR(VLOOKUP(A15,'Russian Ruble'!A:B,2,FALSE), "NA")</f>
        <v>28.594200000000001</v>
      </c>
      <c r="G15" s="25" t="str">
        <f>IFERROR(VLOOKUP($A15,'GDP Germany'!A:B,2,FALSE),"NA")</f>
        <v>NA</v>
      </c>
      <c r="H15" s="25" t="str">
        <f>IFERROR(VLOOKUP($A15,'GDP EU28'!A:B,2,FALSE),"NA")</f>
        <v>NA</v>
      </c>
      <c r="I15" s="25" t="str">
        <f>IFERROR(VLOOKUP($A15,'GDP US'!A:B,2,FALSE),"NA")</f>
        <v>NA</v>
      </c>
      <c r="J15" s="29" t="str">
        <f>IFERROR(VLOOKUP($A15,'GDP CNY'!A:C,2,FALSE),"NA")</f>
        <v>NA</v>
      </c>
      <c r="K15" s="25">
        <f>IFERROR(VLOOKUP($A15,WTI!$A:$B,2,FALSE),"NA")</f>
        <v>29.61</v>
      </c>
      <c r="L15" s="25">
        <f>IFERROR(VLOOKUP($A15,Brent!$A:$B,2,FALSE),"NA")</f>
        <v>27.5</v>
      </c>
      <c r="M15" s="25">
        <f>IFERROR(VLOOKUP($A15,'EURO EXC RATE'!$A:$B,2,FALSE),"NA")</f>
        <v>0.92049999999999998</v>
      </c>
      <c r="N15" s="25">
        <f>IFERROR(VLOOKUP($A15,'Baltic Dry Index'!$A:$B,2,FALSE),"NA")</f>
        <v>1537</v>
      </c>
      <c r="O15" s="25">
        <f>IFERROR(VLOOKUP($A15,EXR_CNY_USD!$A:$B,2,FALSE),"NA")</f>
        <v>8.2771000000000008</v>
      </c>
      <c r="P15" s="25">
        <f>IFERROR(VLOOKUP($A15,'NATURAL GAS'!A:B,2,FALSE),"NA")</f>
        <v>5.61</v>
      </c>
      <c r="Q15" s="25">
        <f>IFERROR(VLOOKUP($A15,VIX!$A:$B,2,FALSE), "NA")</f>
        <v>28.35</v>
      </c>
      <c r="R15" s="25">
        <f>IFERROR(VLOOKUP($A15,CLI_US!$A:$B,2,FALSE), "NA")</f>
        <v>98.670176265638204</v>
      </c>
      <c r="S15" s="25">
        <f>IFERROR(VLOOKUP($A15,CLI_CHN!$A:$B,2,FALSE), "NA")</f>
        <v>97.909030000000001</v>
      </c>
      <c r="T15" s="25">
        <f>IFERROR(VLOOKUP($A15,CLI_EURO!$A:$B,2,FALSE), "NA")</f>
        <v>100.87234465981599</v>
      </c>
      <c r="U15" s="25">
        <f>IFERROR(VLOOKUP($A15,CPILFESL!$A:$B,2,FALSE), "NA")</f>
        <v>176</v>
      </c>
      <c r="V15" s="31">
        <f>_xlfn.IFNA(VLOOKUP($A15,'PET.RWTC.M'!$A:$B,2,FALSE), "NA")</f>
        <v>29.61</v>
      </c>
      <c r="W15" s="31">
        <f>_xlfn.IFNA(VLOOKUP($A15,PALLFNFINDEXQ!$A:$B,2,FALSE), "NA")</f>
        <v>61.380297349999999</v>
      </c>
      <c r="X15" s="31">
        <f>_xlfn.IFNA(VLOOKUP($A15,DEXSFUS!$A:$B,2,FALSE), "NA")</f>
        <v>7.73</v>
      </c>
      <c r="Y15" s="31">
        <f>_xlfn.IFNA(VLOOKUP($A15,PNICKUSDM!$A:$B,2,FALSE), "NA")</f>
        <v>6546.8</v>
      </c>
      <c r="Z15" s="31">
        <f>_xlfn.IFNA(VLOOKUP($A15,'WPU1011'!$A:$B,2,FALSE), "NA")</f>
        <v>95.6</v>
      </c>
      <c r="AA15" s="31">
        <f>_xlfn.IFNA(VLOOKUP($A15,'WPU1011'!$A:$B,2,FALSE), "NA")</f>
        <v>95.6</v>
      </c>
      <c r="AB15" s="31">
        <f>_xlfn.IFNA(VLOOKUP($A15,TSIFRGHTC!$A:$B,2,FALSE), "NA")</f>
        <v>-0.1</v>
      </c>
      <c r="AC15" s="31">
        <f>_xlfn.IFNA(VLOOKUP($A15,TSIFRGHTC!$A:$B,2,FALSE), "NA")</f>
        <v>-0.1</v>
      </c>
      <c r="AD15" s="31">
        <f>_xlfn.IFNA(VLOOKUP($A15,PPICMM!$A:$B,2,FALSE), "NA")</f>
        <v>117.9</v>
      </c>
      <c r="AE15" s="31">
        <f>_xlfn.IFNA(VLOOKUP($A15,IPB50001N!$A:$B,2,FALSE), "NA")</f>
        <v>91.308199999999999</v>
      </c>
      <c r="AF15" s="31">
        <f>_xlfn.IFNA(VLOOKUP($A15,A31ATI!$A:$B,2,FALSE), "NA")</f>
        <v>12122</v>
      </c>
      <c r="AG15" s="31">
        <f>_xlfn.IFNA(VLOOKUP($A15,A31ANO!$A:$B,2,FALSE), "NA")</f>
        <v>5246</v>
      </c>
      <c r="AH15" s="31">
        <f>_xlfn.IFNA(VLOOKUP($A15,IPG21223S!$A:$B,2,FALSE), "NA")</f>
        <v>116.59739999999999</v>
      </c>
      <c r="AI15" s="31">
        <f>_xlfn.IFNA(VLOOKUP($A15,PIORECRUSDM!$A:$B,2,FALSE), "NA")</f>
        <v>12.99</v>
      </c>
      <c r="AJ15" s="31" t="str">
        <f>_xlfn.IFNA(VLOOKUP($A15,GVZCLS!$A:$B,2,FALSE), "NA")</f>
        <v>NA</v>
      </c>
      <c r="AK15" s="31" t="str">
        <f>_xlfn.IFNA(VLOOKUP($A15,VXSLVCLS!$A:$B,2,FALSE), "NA")</f>
        <v>NA</v>
      </c>
      <c r="AL15" s="31">
        <f>_xlfn.IFNA(VLOOKUP($A15,PNRGINDEXM!$A:$B,2,FALSE), "NA")</f>
        <v>76.917370000000005</v>
      </c>
      <c r="AM15" s="31">
        <f>_xlfn.IFNA(VLOOKUP($A15,Nikkei225!$A:$B,2,FALSE), "NA")</f>
        <v>13779.55</v>
      </c>
      <c r="AN15" s="31">
        <f>_xlfn.IFNA(VLOOKUP($A15,EXJPUS!$A:$B,2,FALSE), "NA")</f>
        <v>116.2337</v>
      </c>
      <c r="AO15" s="31" t="str">
        <f>_xlfn.IFNA(VLOOKUP($A15,PCU33613361!$A:$B,2,FALSE), "NA")</f>
        <v>NA</v>
      </c>
      <c r="AP15" s="31">
        <f>_xlfn.IFNA(VLOOKUP($A15,TOTALSA!$A:$B,2,FALSE), "NA")</f>
        <v>17.826000000000001</v>
      </c>
      <c r="AQ15" s="31">
        <f>_xlfn.IFNA(VLOOKUP($A15,ZAFCPIALLMINMEI!$A:$B,2,FALSE), "NA")</f>
        <v>47.876269999999998</v>
      </c>
      <c r="AR15" s="31">
        <f>_xlfn.IFNA(VLOOKUP($A15,LCULMN01ZAQ661S!$A:$B,2,FALSE), "NA")</f>
        <v>41.865844260000003</v>
      </c>
      <c r="AS15" s="31">
        <f>_xlfn.IFNA(VLOOKUP($A15,NGDPRSAXDCZAQ!$A:$B,2,FALSE), "NA")</f>
        <v>720702.2</v>
      </c>
      <c r="AT15" s="31">
        <f>_xlfn.IFNA(VLOOKUP($A15,'M.W00.PCOBA.USD'!$A:$B,2,FALSE), "NA")</f>
        <v>13900</v>
      </c>
      <c r="AU15" s="31">
        <f>_xlfn.IFNA(VLOOKUP($A15,BSCICP03O9M665S!$A:$B,2,FALSE), "NA")</f>
        <v>100.7666068532</v>
      </c>
      <c r="AV15" s="31">
        <f>_xlfn.IFNA(VLOOKUP($A15,LOLITOAAOECDE!$A:$B,2,FALSE), "NA")</f>
        <v>98.4624588641</v>
      </c>
      <c r="AW15" s="31" t="str">
        <f>_xlfn.IFNA(VLOOKUP($A15,'IP7110'!$A:$B,2,FALSE), "NA")</f>
        <v>NA</v>
      </c>
      <c r="AX15" s="31" t="str">
        <f>_xlfn.IFNA(VLOOKUP($A15,'WPS061'!$A:$B,2,FALSE), "NA")</f>
        <v>NA</v>
      </c>
      <c r="AY15" s="31">
        <f>_xlfn.IFNA(VLOOKUP($A15,'GS10'!$A:$B,2,FALSE), "NA")</f>
        <v>5.0999999999999996</v>
      </c>
      <c r="AZ15" s="31">
        <f>_xlfn.IFNA(VLOOKUP($A15,'GS5'!$A:$B,2,FALSE), "NA")</f>
        <v>4.8899999999999997</v>
      </c>
      <c r="BA15" s="31">
        <f>_xlfn.IFNA(VLOOKUP($A15,'GS30'!$A:$B,2,FALSE), "NA")</f>
        <v>5.45</v>
      </c>
      <c r="BB15" s="31">
        <f>_xlfn.IFNA(VLOOKUP($A15,DAX!$A:$B,2,FALSE), "NA")</f>
        <v>6208.24</v>
      </c>
      <c r="BC15" s="31">
        <f>_xlfn.IFNA(VLOOKUP($A15,SMI!$A:$B,2,FALSE), "NA")</f>
        <v>7701.8</v>
      </c>
      <c r="BD15" s="31">
        <f>_xlfn.IFNA(VLOOKUP($A15,NASDAQCOM!$A:$B,2,FALSE), "NA")</f>
        <v>2151.83</v>
      </c>
      <c r="BE15" s="31">
        <f>_xlfn.IFNA(VLOOKUP($A15,FTSE100!$A:$B,2,FALSE), "NA")</f>
        <v>5917.9</v>
      </c>
      <c r="BF15" s="31">
        <f>_xlfn.IFNA(VLOOKUP($A15,'M.W00.PGOLD.USD'!$A:$B,2,FALSE), "NA")</f>
        <v>268.10000000000002</v>
      </c>
      <c r="BG15" s="31">
        <f>_xlfn.IFNA(VLOOKUP($A15,'M.W00.PSILVER.USD'!$A:$B,2,FALSE), "NA")</f>
        <v>4.798</v>
      </c>
      <c r="BH15" s="31" t="str">
        <f>_xlfn.IFNA(VLOOKUP($A15,WPU10170502!$A:$B,2,FALSE), "NA")</f>
        <v>NA</v>
      </c>
      <c r="BI15" s="31">
        <f>_xlfn.IFNA(VLOOKUP($A15,'M.W00.PSILVER.USD'!$A:$B,2,FALSE), "NA")</f>
        <v>4.798</v>
      </c>
      <c r="BJ15" s="31">
        <f>_xlfn.IFNA(VLOOKUP($A15,'M.W00.PSILVER.USD'!$A:$B,2,FALSE), "NA")</f>
        <v>4.798</v>
      </c>
      <c r="BK15" s="31">
        <f>_xlfn.IFNA(VLOOKUP($A15,FEDfunds!$A:$B,2,FALSE), "NA")</f>
        <v>5.49</v>
      </c>
      <c r="BL15" s="31">
        <f>_xlfn.IFNA(VLOOKUP($A15,Vehicles_miles_traveled!$A:$B,2,FALSE), "NA")</f>
        <v>230594</v>
      </c>
      <c r="BM15" s="31">
        <f>_xlfn.IFNA(VLOOKUP($A15,New_car_dealer!$A:$B,2,FALSE), "NA")</f>
        <v>49251</v>
      </c>
      <c r="BN15" s="31" t="str">
        <f>_xlfn.IFNA(VLOOKUP($A15,Platinum_total_demand!$A:$Z,4,FALSE), "NA")</f>
        <v>NA</v>
      </c>
      <c r="BO15" s="31" t="str">
        <f>_xlfn.IFNA(VLOOKUP($A15,Palladium_total_demand!$A:$Z,4,FALSE), "NA")</f>
        <v>NA</v>
      </c>
      <c r="BP15" s="31" t="str">
        <f>_xlfn.IFNA(VLOOKUP($A15,Rhodium_total_demand!$A:$Z,4,FALSE), "NA")</f>
        <v>NA</v>
      </c>
      <c r="BQ15" s="31" t="str">
        <f>_xlfn.IFNA(VLOOKUP($A15,Platinum_total_supply!$A:$Z,4,FALSE), "NA")</f>
        <v>NA</v>
      </c>
      <c r="BR15" s="31" t="str">
        <f>_xlfn.IFNA(VLOOKUP($A15,Palladium_total_supply!$A:$Z,4,FALSE), "NA")</f>
        <v>NA</v>
      </c>
      <c r="BS15" s="31" t="str">
        <f>_xlfn.IFNA(VLOOKUP($A15,Rhodium_total_supply!$A:$Z,4,FALSE), "NA")</f>
        <v>NA</v>
      </c>
      <c r="BT15" s="31">
        <f>_xlfn.IFNA(VLOOKUP($A15,Equities!$A:$Z,2,FALSE), "NA")</f>
        <v>3161.9489999999901</v>
      </c>
      <c r="BU15" s="31">
        <f>_xlfn.IFNA(VLOOKUP($A15,Equities!$A:$Z,3,FALSE), "NA")</f>
        <v>3768.3984999999998</v>
      </c>
      <c r="BV15" s="31">
        <f>_xlfn.IFNA(VLOOKUP($A15,Equities!$A:$Z,4,FALSE), "NA")</f>
        <v>4186.91</v>
      </c>
      <c r="BW15" s="31">
        <f>_xlfn.IFNA(VLOOKUP($A15,Equities!$A:$Z,5,FALSE), "NA")</f>
        <v>3968.7659999999901</v>
      </c>
      <c r="BX15" s="31">
        <f>_xlfn.IFNA(VLOOKUP($A15,Equities!$A:$Z,6,FALSE), "NA")</f>
        <v>501.27644999999899</v>
      </c>
      <c r="BY15" s="31">
        <f>_xlfn.IFNA(VLOOKUP($A15,Income_equities!$A:$Z,2,FALSE), "NA")</f>
        <v>945.72349999999904</v>
      </c>
      <c r="BZ15" s="31">
        <f>_xlfn.IFNA(VLOOKUP($A15,Income_equities!$A:$Z,3,FALSE), "NA")</f>
        <v>188.70820999999901</v>
      </c>
      <c r="CA15" s="31">
        <f>_xlfn.IFNA(VLOOKUP($A15,Income_equities!$A:$Z,4,FALSE), "NA")</f>
        <v>105.52775</v>
      </c>
      <c r="CB15" s="31">
        <f>_xlfn.IFNA(VLOOKUP($A15,Income_equities!$A:$Z,5,FALSE), "NA")</f>
        <v>171.09569500000001</v>
      </c>
      <c r="CC15" s="31">
        <f>_xlfn.IFNA(VLOOKUP($A15,PGM_equities!$A:$Z,2,FALSE), "NA")</f>
        <v>602.05499999999995</v>
      </c>
      <c r="CD15" s="31">
        <f>_xlfn.IFNA(VLOOKUP($A15,PGM_equities!$A:$Z,3,FALSE), "NA")</f>
        <v>261.91149999999999</v>
      </c>
      <c r="CE15" s="31">
        <f>_xlfn.IFNA(VLOOKUP($A15,PGM_equities!$A:$Z,4,FALSE), "NA")</f>
        <v>4.5427499999999998</v>
      </c>
      <c r="CF15" s="31">
        <f>_xlfn.IFNA(VLOOKUP($A15,PGM_equities!$A:$Z,5,FALSE), "NA")</f>
        <v>970.27499999999998</v>
      </c>
      <c r="CG15" s="31" t="str">
        <f>_xlfn.IFNA(VLOOKUP($A15,Platinum_market_balance!$A:$Z,2,FALSE), "NA")</f>
        <v>NA</v>
      </c>
      <c r="CH15" s="31" t="str">
        <f>_xlfn.IFNA(VLOOKUP($A15,Platinum_market_balance!$A:$Z,3,FALSE), "NA")</f>
        <v>NA</v>
      </c>
      <c r="CI15" s="31" t="str">
        <f>_xlfn.IFNA(VLOOKUP($A15,Platinum_market_balance!$A:$Z,4,FALSE), "NA")</f>
        <v>NA</v>
      </c>
      <c r="CJ15" s="31" t="str">
        <f>_xlfn.IFNA(VLOOKUP($A15,Platinum_market_balance!$A:$Z,5,FALSE), "NA")</f>
        <v>NA</v>
      </c>
      <c r="CK15" s="31" t="str">
        <f>_xlfn.IFNA(VLOOKUP($A15,Palladium_market_balance!$A:$Z,2,FALSE), "NA")</f>
        <v>NA</v>
      </c>
      <c r="CL15" s="31" t="str">
        <f>_xlfn.IFNA(VLOOKUP($A15,Palladium_market_balance!$A:$Z,3,FALSE), "NA")</f>
        <v>NA</v>
      </c>
      <c r="CM15" s="31" t="str">
        <f>_xlfn.IFNA(VLOOKUP($A15,Palladium_market_balance!$A:$Z,4,FALSE), "NA")</f>
        <v>NA</v>
      </c>
      <c r="CN15" s="31" t="str">
        <f>_xlfn.IFNA(VLOOKUP($A15,Palladium_market_balance!$A:$Z,5,FALSE), "NA")</f>
        <v>NA</v>
      </c>
      <c r="CO15" s="31" t="str">
        <f>_xlfn.IFNA(VLOOKUP($A15,Rhodium_market_balance!$A:$Z,2,FALSE), "NA")</f>
        <v>NA</v>
      </c>
      <c r="CP15" s="31" t="str">
        <f>_xlfn.IFNA(VLOOKUP($A15,Rhodium_market_balance!$A:$Z,3,FALSE), "NA")</f>
        <v>NA</v>
      </c>
      <c r="CQ15" s="31" t="str">
        <f>_xlfn.IFNA(VLOOKUP($A15,Rhodium_market_balance!$A:$Z,4,FALSE), "NA")</f>
        <v>NA</v>
      </c>
      <c r="CR15" s="31" t="str">
        <f>_xlfn.IFNA(VLOOKUP($A15,Rhodium_market_balance!$A:$Z,5,FALSE), "NA")</f>
        <v>NA</v>
      </c>
      <c r="CS15" s="31" t="str">
        <f>_xlfn.IFNA(VLOOKUP($A15,CFTCs!$A:$Z,2,FALSE), "NA")</f>
        <v>NA</v>
      </c>
      <c r="CT15" s="31" t="str">
        <f>_xlfn.IFNA(VLOOKUP($A15,CFTCs!$A:$Z,3,FALSE), "NA")</f>
        <v>NA</v>
      </c>
      <c r="CU15" s="31" t="str">
        <f>_xlfn.IFNA(VLOOKUP($A15,CFTCs!$A:$Z,4,FALSE), "NA")</f>
        <v>NA</v>
      </c>
      <c r="CV15" s="31" t="str">
        <f>_xlfn.IFNA(VLOOKUP($A15,CFTCs!$A:$Z,5,FALSE), "NA")</f>
        <v>NA</v>
      </c>
      <c r="CW15" s="31" t="str">
        <f>_xlfn.IFNA(VLOOKUP($A15,Open_interest!$A:$Z,2,FALSE), "NA")</f>
        <v>NA</v>
      </c>
      <c r="CX15" s="31" t="str">
        <f>_xlfn.IFNA(VLOOKUP($A15,Open_interest!$A:$Z,3,FALSE), "NA")</f>
        <v>NA</v>
      </c>
      <c r="CY15" s="31" t="str">
        <f>IF(_xlfn.IFNA(VLOOKUP($A15,ETF_holdings!$A:$Z,2,FALSE), "NA")=0,"NA",_xlfn.IFNA(VLOOKUP($A15,ETF_holdings!$A:$Z,2,FALSE), "NA"))</f>
        <v>NA</v>
      </c>
      <c r="CZ15" s="31" t="str">
        <f>IF(_xlfn.IFNA(VLOOKUP($A15,ETF_holdings!$A:$Z,3,FALSE), "NA")=0,"NA",_xlfn.IFNA(VLOOKUP($A15,ETF_holdings!$A:$Z,3,FALSE), "NA"))</f>
        <v>NA</v>
      </c>
      <c r="DA15" s="31" t="str">
        <f>_xlfn.IFNA(VLOOKUP($A15,ETF_holdings!$A:$Z,4,FALSE), "NA")</f>
        <v>NA</v>
      </c>
      <c r="DB15" s="31" t="str">
        <f>IF(_xlfn.IFNA(VLOOKUP($A15,ETF_holdings!$A:$Z,4,FALSE), "NA")=0,"NA",_xlfn.IFNA(VLOOKUP($A15,ETF_holdings!$A:$Z,4,FALSE), "NA"))</f>
        <v>NA</v>
      </c>
      <c r="DC15" s="31" t="str">
        <f>IF(_xlfn.IFNA(VLOOKUP($A15,ETF_holdings!$A:$Z,6,FALSE), "NA")=0,"NA",_xlfn.IFNA(VLOOKUP($A15,ETF_holdings!$A:$Z,6,FALSE), "NA"))</f>
        <v>NA</v>
      </c>
      <c r="DD15" s="31" t="str">
        <f>IF(_xlfn.IFNA(VLOOKUP($A15,ETF_holdings!$A:$Z,7,FALSE), "NA")=0,"NA",_xlfn.IFNA(VLOOKUP($A15,ETF_holdings!$A:$Z,7,FALSE), "NA"))</f>
        <v>NA</v>
      </c>
      <c r="DE15" s="31" t="str">
        <f>IF(_xlfn.IFNA(VLOOKUP($A15,ETF_holdings!$A:$Z,8,FALSE), "NA")=0,"NA",_xlfn.IFNA(VLOOKUP($A15,ETF_holdings!$A:$Z,8,FALSE), "NA"))</f>
        <v>NA</v>
      </c>
      <c r="DF15" s="31" t="str">
        <f>IF(_xlfn.IFNA(VLOOKUP($A15,ETF_holdings!$A:$Z,10,FALSE), "NA")=0,"NA",_xlfn.IFNA(VLOOKUP($A15,ETF_holdings!$A:$Z,10,FALSE), "NA"))</f>
        <v>NA</v>
      </c>
      <c r="DG15" s="31" t="str">
        <f>IF(_xlfn.IFNA(VLOOKUP($A15,ETF_holdings!$A:$Z,10,FALSE), "NA")=0,"NA",_xlfn.IFNA(VLOOKUP($A15,ETF_holdings!$A:$Z,10,FALSE), "NA"))</f>
        <v>NA</v>
      </c>
      <c r="DH15" s="31" t="str">
        <f>IF(_xlfn.IFNA(VLOOKUP($A15,ETF_holdings!$A:$Z,11,FALSE), "NA")=0,"NA",_xlfn.IFNA(VLOOKUP($A15,ETF_holdings!$A:$Z,11,FALSE), "NA"))</f>
        <v>NA</v>
      </c>
      <c r="DI15" s="31" t="str">
        <f>IF(_xlfn.IFNA(VLOOKUP($A15,ETF_holdings!$A:$Z,12,FALSE), "NA")=0,"NA",_xlfn.IFNA(VLOOKUP($A15,ETF_holdings!$A:$Z,12,FALSE), "NA"))</f>
        <v>NA</v>
      </c>
      <c r="DJ15" s="31" t="str">
        <f>IF(_xlfn.IFNA(VLOOKUP($A15,ETF_holdings!$A:$Z,13,FALSE), "NA")=0,"NA",_xlfn.IFNA(VLOOKUP($A15,ETF_holdings!$A:$Z,13,FALSE), "NA"))</f>
        <v>NA</v>
      </c>
      <c r="DK15" s="31">
        <f>IF(_xlfn.IFNA(VLOOKUP($A15,Platinum_RSI!$A:$P,2,FALSE), "NA")=0,"NA",_xlfn.IFNA(VLOOKUP($A15,Platinum_RSI!$A:$P,2,FALSE), "NA"))</f>
        <v>77.06</v>
      </c>
      <c r="DL15" s="31">
        <f>IF(_xlfn.IFNA(VLOOKUP($A15,Platinum_RSI!$A:$P,3,FALSE), "NA")=0,"NA",_xlfn.IFNA(VLOOKUP($A15,Platinum_RSI!$A:$P,3,FALSE), "NA"))</f>
        <v>83</v>
      </c>
      <c r="DM15" s="31">
        <f>IF(_xlfn.IFNA(VLOOKUP($A15,Platinum_RSI!$A:$P,4,FALSE), "NA")=0,"NA",_xlfn.IFNA(VLOOKUP($A15,Platinum_RSI!$A:$P,4,FALSE), "NA"))</f>
        <v>78.650000000000006</v>
      </c>
      <c r="DN15" s="31">
        <f>IF(_xlfn.IFNA(VLOOKUP($A15,Platinum_RSI!$A:$P,5,FALSE), "NA")=0,"NA",_xlfn.IFNA(VLOOKUP($A15,Platinum_RSI!$A:$P,5,FALSE), "NA"))</f>
        <v>68.52</v>
      </c>
      <c r="DO15" s="31">
        <f>IF(_xlfn.IFNA(VLOOKUP($A15,Palladium_RSI!$A:$Q,2,FALSE), "NA")=0,"NA",_xlfn.IFNA(VLOOKUP($A15,Palladium_RSI!$A:$Q,2,FALSE), "NA"))</f>
        <v>42.06</v>
      </c>
      <c r="DP15" s="31">
        <f>IF(_xlfn.IFNA(VLOOKUP($A15,Palladium_RSI!$A:$Q, 3,FALSE), "NA")=0,"NA",_xlfn.IFNA(VLOOKUP($A15,Palladium_RSI!$A:$Q,3,FALSE), "NA"))</f>
        <v>59.12</v>
      </c>
      <c r="DQ15" s="31">
        <f>IF(_xlfn.IFNA(VLOOKUP($A15,Palladium_RSI!$A:$Q,4,FALSE), "NA")=0,"NA",_xlfn.IFNA(VLOOKUP($A15,Palladium_RSI!$A:$Q,4,FALSE), "NA"))</f>
        <v>62.13</v>
      </c>
      <c r="DR15" s="31">
        <f>IF(_xlfn.IFNA(VLOOKUP($A15,Palladium_RSI!$A:$Q,5,FALSE), "NA")=0,"NA",_xlfn.IFNA(VLOOKUP($A15,Palladium_RSI!$A:$Q,5,FALSE), "NA"))</f>
        <v>64.78</v>
      </c>
      <c r="DS15" s="31">
        <f>IF(_xlfn.IFNA(VLOOKUP($A15,Car_production!$A:$L,2,FALSE), "NA")=0,"NA",_xlfn.IFNA(VLOOKUP($A15,Car_production!$A:$L,2,FALSE), "NA"))</f>
        <v>387.5</v>
      </c>
      <c r="DT15" s="31">
        <f>IF(_xlfn.IFNA(VLOOKUP($A15,Car_production!$A:$L,3,FALSE), "NA")=0,"NA",_xlfn.IFNA(VLOOKUP($A15,Car_production!$A:$L,3,FALSE), "NA"))</f>
        <v>304.8780487804878</v>
      </c>
      <c r="DU15" s="31" t="str">
        <f>IF(_xlfn.IFNA(VLOOKUP($A15,Car_production!$A:$L,4,FALSE), "NA")=0,"NA",_xlfn.IFNA(VLOOKUP($A15,Car_production!$A:$L,13,FALSE), "NA"))</f>
        <v>NA</v>
      </c>
      <c r="DV15" s="31" t="str">
        <f>IF(_xlfn.IFNA(VLOOKUP($A15,Car_production!$A:$L,5,FALSE), "NA")=0,"NA",_xlfn.IFNA(VLOOKUP($A15,Car_production!$A:$L,5,FALSE), "NA"))</f>
        <v>NA</v>
      </c>
      <c r="DW15" s="31">
        <f>IF(_xlfn.IFNA(VLOOKUP($A15,Car_production!$A:$L,6,FALSE), "NA")=0,"NA",_xlfn.IFNA(VLOOKUP($A15,Car_production!$A:$L,6,FALSE), "NA"))</f>
        <v>112.1</v>
      </c>
      <c r="DX15" s="31">
        <f>IF(_xlfn.IFNA(VLOOKUP($A15,Car_production!$A:$L,7,FALSE), "NA")=0,"NA",_xlfn.IFNA(VLOOKUP($A15,Car_production!$A:$L,7,FALSE), "NA"))</f>
        <v>109.57966764418376</v>
      </c>
      <c r="DY15" s="31">
        <f>IF(_xlfn.IFNA(VLOOKUP($A15,Car_production!$A:$L,8,FALSE), "NA")=0,"NA",_xlfn.IFNA(VLOOKUP($A15,Car_production!$A:$L,8,FALSE), "NA"))</f>
        <v>94.1</v>
      </c>
      <c r="DZ15" s="31">
        <f>IF(_xlfn.IFNA(VLOOKUP($A15,Car_production!$A:$L,9,FALSE), "NA")=0,"NA",_xlfn.IFNA(VLOOKUP($A15,Car_production!$A:$L,9,FALSE), "NA"))</f>
        <v>118.81313131313129</v>
      </c>
      <c r="EA15" s="31" t="str">
        <f>IF(_xlfn.IFNA(VLOOKUP($A15,Car_production!$A:$L,10,FALSE), "NA")=0,"NA",_xlfn.IFNA(VLOOKUP($A15,Car_production!$A:$L,10,FALSE), "NA"))</f>
        <v>NA</v>
      </c>
      <c r="EB15" s="31">
        <f>IF(_xlfn.IFNA(VLOOKUP($A15,Car_production_index!$A:$L,2,FALSE), "NA")=0,"NA",_xlfn.IFNA(VLOOKUP($A15,Car_production_index!$A:$L,2,FALSE), "NA"))</f>
        <v>0.12988212567506568</v>
      </c>
      <c r="EC15" s="31">
        <f>IF(_xlfn.IFNA(VLOOKUP($A15,Car_production_index!$A:$L,3,FALSE), "NA")=0,"NA",_xlfn.IFNA(VLOOKUP($A15,Car_production_index!$A:$L,3,FALSE), "NA"))</f>
        <v>0.28541781767755697</v>
      </c>
      <c r="ED15" s="31">
        <f>IF(_xlfn.IFNA(VLOOKUP($A15,Car_production_index!$A:$L,4,FALSE), "NA")=0,"NA",_xlfn.IFNA(VLOOKUP($A15,Car_production_index!$A:$L,4,FALSE), "NA"))</f>
        <v>0.12132484761598555</v>
      </c>
      <c r="EE15" s="31">
        <f>IF(_xlfn.IFNA(VLOOKUP($A15,Car_production_index!$A:$L,5,FALSE), "NA")=0,"NA",_xlfn.IFNA(VLOOKUP($A15,Car_production_index!$A:$L,5,FALSE), "NA"))</f>
        <v>0.18539036868302067</v>
      </c>
      <c r="EF15" s="31">
        <f>IF(_xlfn.IFNA(VLOOKUP($A15,Car_production_index!$A:$L,6,FALSE), "NA")=0,"NA",_xlfn.IFNA(VLOOKUP($A15,Car_production_index!$A:$L,6,FALSE), "NA"))</f>
        <v>0.72201515965162888</v>
      </c>
    </row>
    <row r="16" spans="1:136">
      <c r="A16" s="26">
        <v>36951</v>
      </c>
      <c r="B16" s="25">
        <f>IFERROR(VLOOKUP($A16,Palladium_spot_price!$A:$B,2,FALSE), "NA")</f>
        <v>790.54545454545405</v>
      </c>
      <c r="C16" s="25">
        <f>IFERROR(VLOOKUP($A16,Platinum_spot_price!$A:$B,2,FALSE), "NA")</f>
        <v>587.81818181818096</v>
      </c>
      <c r="D16" s="25">
        <f>IFERROR(VLOOKUP($A16,Rhodium_spot_price!$A:$B,2,FALSE), "NA")</f>
        <v>2049.54545454545</v>
      </c>
      <c r="E16" s="25">
        <f>IFERROR(VLOOKUP(A16,'Coal Australia'!A:B,2,FALSE), "NA")</f>
        <v>32.6</v>
      </c>
      <c r="F16" s="25">
        <f>IFERROR(VLOOKUP(A16,'Russian Ruble'!A:B,2,FALSE), "NA")</f>
        <v>28.6769</v>
      </c>
      <c r="G16" s="25" t="str">
        <f>IFERROR(VLOOKUP($A16,'GDP Germany'!A:B,2,FALSE),"NA")</f>
        <v>NA</v>
      </c>
      <c r="H16" s="25" t="str">
        <f>IFERROR(VLOOKUP($A16,'GDP EU28'!A:B,2,FALSE),"NA")</f>
        <v>NA</v>
      </c>
      <c r="I16" s="25" t="str">
        <f>IFERROR(VLOOKUP($A16,'GDP US'!A:B,2,FALSE),"NA")</f>
        <v>NA</v>
      </c>
      <c r="J16" s="29" t="str">
        <f>IFERROR(VLOOKUP($A16,'GDP CNY'!A:C,2,FALSE),"NA")</f>
        <v>NA</v>
      </c>
      <c r="K16" s="25">
        <f>IFERROR(VLOOKUP($A16,WTI!$A:$B,2,FALSE),"NA")</f>
        <v>27.25</v>
      </c>
      <c r="L16" s="25">
        <f>IFERROR(VLOOKUP($A16,Brent!$A:$B,2,FALSE),"NA")</f>
        <v>24.5</v>
      </c>
      <c r="M16" s="25">
        <f>IFERROR(VLOOKUP($A16,'EURO EXC RATE'!$A:$B,2,FALSE),"NA")</f>
        <v>0.9083</v>
      </c>
      <c r="N16" s="25">
        <f>IFERROR(VLOOKUP($A16,'Baltic Dry Index'!$A:$B,2,FALSE),"NA")</f>
        <v>1438</v>
      </c>
      <c r="O16" s="25">
        <f>IFERROR(VLOOKUP($A16,EXR_CNY_USD!$A:$B,2,FALSE),"NA")</f>
        <v>8.2774999999999999</v>
      </c>
      <c r="P16" s="25">
        <f>IFERROR(VLOOKUP($A16,'NATURAL GAS'!A:B,2,FALSE),"NA")</f>
        <v>5.23</v>
      </c>
      <c r="Q16" s="25">
        <f>IFERROR(VLOOKUP($A16,VIX!$A:$B,2,FALSE), "NA")</f>
        <v>28.64</v>
      </c>
      <c r="R16" s="25">
        <f>IFERROR(VLOOKUP($A16,CLI_US!$A:$B,2,FALSE), "NA")</f>
        <v>98.522398321793901</v>
      </c>
      <c r="S16" s="25">
        <f>IFERROR(VLOOKUP($A16,CLI_CHN!$A:$B,2,FALSE), "NA")</f>
        <v>97.88485</v>
      </c>
      <c r="T16" s="25">
        <f>IFERROR(VLOOKUP($A16,CLI_EURO!$A:$B,2,FALSE), "NA")</f>
        <v>100.63960846609</v>
      </c>
      <c r="U16" s="25">
        <f>IFERROR(VLOOKUP($A16,CPILFESL!$A:$B,2,FALSE), "NA")</f>
        <v>176.1</v>
      </c>
      <c r="V16" s="31">
        <f>_xlfn.IFNA(VLOOKUP($A16,'PET.RWTC.M'!$A:$B,2,FALSE), "NA")</f>
        <v>27.25</v>
      </c>
      <c r="W16" s="31">
        <f>_xlfn.IFNA(VLOOKUP($A16,PALLFNFINDEXQ!$A:$B,2,FALSE), "NA")</f>
        <v>61.380297349999999</v>
      </c>
      <c r="X16" s="31">
        <f>_xlfn.IFNA(VLOOKUP($A16,DEXSFUS!$A:$B,2,FALSE), "NA")</f>
        <v>7.7374999999999998</v>
      </c>
      <c r="Y16" s="31">
        <f>_xlfn.IFNA(VLOOKUP($A16,PNICKUSDM!$A:$B,2,FALSE), "NA")</f>
        <v>6165.181818</v>
      </c>
      <c r="Z16" s="31">
        <f>_xlfn.IFNA(VLOOKUP($A16,'WPU1011'!$A:$B,2,FALSE), "NA")</f>
        <v>96.3</v>
      </c>
      <c r="AA16" s="31">
        <f>_xlfn.IFNA(VLOOKUP($A16,PCU3399103399101!$A:$B,2,FALSE), "NA")</f>
        <v>124.2</v>
      </c>
      <c r="AB16" s="31">
        <f>_xlfn.IFNA(VLOOKUP($A16,TSIFRGHTC!$A:$B,2,FALSE), "NA")</f>
        <v>0.2</v>
      </c>
      <c r="AC16" s="31">
        <f>_xlfn.IFNA(VLOOKUP($A16,TSIFRGHTC!$A:$B,2,FALSE), "NA")</f>
        <v>0.2</v>
      </c>
      <c r="AD16" s="31">
        <f>_xlfn.IFNA(VLOOKUP($A16,PPICMM!$A:$B,2,FALSE), "NA")</f>
        <v>116.4</v>
      </c>
      <c r="AE16" s="31">
        <f>_xlfn.IFNA(VLOOKUP($A16,IPB50001N!$A:$B,2,FALSE), "NA")</f>
        <v>92.2517</v>
      </c>
      <c r="AF16" s="31">
        <f>_xlfn.IFNA(VLOOKUP($A16,A31ATI!$A:$B,2,FALSE), "NA")</f>
        <v>11936</v>
      </c>
      <c r="AG16" s="31">
        <f>_xlfn.IFNA(VLOOKUP($A16,A31ANO!$A:$B,2,FALSE), "NA")</f>
        <v>5226</v>
      </c>
      <c r="AH16" s="31">
        <f>_xlfn.IFNA(VLOOKUP($A16,IPG21223S!$A:$B,2,FALSE), "NA")</f>
        <v>106.6739</v>
      </c>
      <c r="AI16" s="31">
        <f>_xlfn.IFNA(VLOOKUP($A16,PIORECRUSDM!$A:$B,2,FALSE), "NA")</f>
        <v>12.99</v>
      </c>
      <c r="AJ16" s="31" t="str">
        <f>_xlfn.IFNA(VLOOKUP($A16,GVZCLS!$A:$B,2,FALSE), "NA")</f>
        <v>NA</v>
      </c>
      <c r="AK16" s="31" t="str">
        <f>_xlfn.IFNA(VLOOKUP($A16,VXSLVCLS!$A:$B,2,FALSE), "NA")</f>
        <v>NA</v>
      </c>
      <c r="AL16" s="31">
        <f>_xlfn.IFNA(VLOOKUP($A16,PNRGINDEXM!$A:$B,2,FALSE), "NA")</f>
        <v>72.361530000000002</v>
      </c>
      <c r="AM16" s="31">
        <f>_xlfn.IFNA(VLOOKUP($A16,Nikkei225!$A:$B,2,FALSE), "NA")</f>
        <v>12681.66</v>
      </c>
      <c r="AN16" s="31">
        <f>_xlfn.IFNA(VLOOKUP($A16,EXJPUS!$A:$B,2,FALSE), "NA")</f>
        <v>121.505</v>
      </c>
      <c r="AO16" s="31" t="str">
        <f>_xlfn.IFNA(VLOOKUP($A16,PCU33613361!$A:$B,2,FALSE), "NA")</f>
        <v>NA</v>
      </c>
      <c r="AP16" s="31">
        <f>_xlfn.IFNA(VLOOKUP($A16,TOTALSA!$A:$B,2,FALSE), "NA")</f>
        <v>17.248000000000001</v>
      </c>
      <c r="AQ16" s="31">
        <f>_xlfn.IFNA(VLOOKUP($A16,ZAFCPIALLMINMEI!$A:$B,2,FALSE), "NA")</f>
        <v>48.198210000000003</v>
      </c>
      <c r="AR16" s="31">
        <f>_xlfn.IFNA(VLOOKUP($A16,LCULMN01ZAQ661S!$A:$B,2,FALSE), "NA")</f>
        <v>41.865844260000003</v>
      </c>
      <c r="AS16" s="31">
        <f>_xlfn.IFNA(VLOOKUP($A16,NGDPRSAXDCZAQ!$A:$B,2,FALSE), "NA")</f>
        <v>720702.2</v>
      </c>
      <c r="AT16" s="31">
        <f>_xlfn.IFNA(VLOOKUP($A16,'M.W00.PCOBA.USD'!$A:$B,2,FALSE), "NA")</f>
        <v>14272.73</v>
      </c>
      <c r="AU16" s="31">
        <f>_xlfn.IFNA(VLOOKUP($A16,BSCICP03O9M665S!$A:$B,2,FALSE), "NA")</f>
        <v>100.510769614</v>
      </c>
      <c r="AV16" s="31">
        <f>_xlfn.IFNA(VLOOKUP($A16,LOLITOAAOECDE!$A:$B,2,FALSE), "NA")</f>
        <v>98.289283262799998</v>
      </c>
      <c r="AW16" s="31" t="str">
        <f>_xlfn.IFNA(VLOOKUP($A16,'IP7110'!$A:$B,2,FALSE), "NA")</f>
        <v>NA</v>
      </c>
      <c r="AX16" s="31" t="str">
        <f>_xlfn.IFNA(VLOOKUP($A16,'WPS061'!$A:$B,2,FALSE), "NA")</f>
        <v>NA</v>
      </c>
      <c r="AY16" s="31">
        <f>_xlfn.IFNA(VLOOKUP($A16,'GS10'!$A:$B,2,FALSE), "NA")</f>
        <v>4.8899999999999997</v>
      </c>
      <c r="AZ16" s="31">
        <f>_xlfn.IFNA(VLOOKUP($A16,'GS5'!$A:$B,2,FALSE), "NA")</f>
        <v>4.6399999999999997</v>
      </c>
      <c r="BA16" s="31">
        <f>_xlfn.IFNA(VLOOKUP($A16,'GS30'!$A:$B,2,FALSE), "NA")</f>
        <v>5.34</v>
      </c>
      <c r="BB16" s="31">
        <f>_xlfn.IFNA(VLOOKUP($A16,DAX!$A:$B,2,FALSE), "NA")</f>
        <v>5829.95</v>
      </c>
      <c r="BC16" s="31">
        <f>_xlfn.IFNA(VLOOKUP($A16,SMI!$A:$B,2,FALSE), "NA")</f>
        <v>7167.8</v>
      </c>
      <c r="BD16" s="31">
        <f>_xlfn.IFNA(VLOOKUP($A16,NASDAQCOM!$A:$B,2,FALSE), "NA")</f>
        <v>1840.26</v>
      </c>
      <c r="BE16" s="31">
        <f>_xlfn.IFNA(VLOOKUP($A16,FTSE100!$A:$B,2,FALSE), "NA")</f>
        <v>5633.7</v>
      </c>
      <c r="BF16" s="31">
        <f>_xlfn.IFNA(VLOOKUP($A16,'M.W00.PGOLD.USD'!$A:$B,2,FALSE), "NA")</f>
        <v>270.5</v>
      </c>
      <c r="BG16" s="31">
        <f>_xlfn.IFNA(VLOOKUP($A16,'M.W00.PSILVER.USD'!$A:$B,2,FALSE), "NA")</f>
        <v>4.51</v>
      </c>
      <c r="BH16" s="31" t="str">
        <f>_xlfn.IFNA(VLOOKUP($A16,WPU10170502!$A:$B,2,FALSE), "NA")</f>
        <v>NA</v>
      </c>
      <c r="BI16" s="31">
        <f>_xlfn.IFNA(VLOOKUP($A16,'M.W00.PSILVER.USD'!$A:$B,2,FALSE), "NA")</f>
        <v>4.51</v>
      </c>
      <c r="BJ16" s="31">
        <f>_xlfn.IFNA(VLOOKUP($A16,'M.W00.PSILVER.USD'!$A:$B,2,FALSE), "NA")</f>
        <v>4.51</v>
      </c>
      <c r="BK16" s="31">
        <f>_xlfn.IFNA(VLOOKUP($A16,FEDfunds!$A:$B,2,FALSE), "NA")</f>
        <v>5.31</v>
      </c>
      <c r="BL16" s="31">
        <f>_xlfn.IFNA(VLOOKUP($A16,Vehicles_miles_traveled!$A:$B,2,FALSE), "NA")</f>
        <v>231213</v>
      </c>
      <c r="BM16" s="31">
        <f>_xlfn.IFNA(VLOOKUP($A16,New_car_dealer!$A:$B,2,FALSE), "NA")</f>
        <v>56675</v>
      </c>
      <c r="BN16" s="31" t="str">
        <f>_xlfn.IFNA(VLOOKUP($A16,Platinum_total_demand!$A:$Z,4,FALSE), "NA")</f>
        <v>NA</v>
      </c>
      <c r="BO16" s="31" t="str">
        <f>_xlfn.IFNA(VLOOKUP($A16,Palladium_total_demand!$A:$Z,4,FALSE), "NA")</f>
        <v>NA</v>
      </c>
      <c r="BP16" s="31" t="str">
        <f>_xlfn.IFNA(VLOOKUP($A16,Rhodium_total_demand!$A:$Z,4,FALSE), "NA")</f>
        <v>NA</v>
      </c>
      <c r="BQ16" s="31" t="str">
        <f>_xlfn.IFNA(VLOOKUP($A16,Platinum_total_supply!$A:$Z,4,FALSE), "NA")</f>
        <v>NA</v>
      </c>
      <c r="BR16" s="31" t="str">
        <f>_xlfn.IFNA(VLOOKUP($A16,Palladium_total_supply!$A:$Z,4,FALSE), "NA")</f>
        <v>NA</v>
      </c>
      <c r="BS16" s="31" t="str">
        <f>_xlfn.IFNA(VLOOKUP($A16,Rhodium_total_supply!$A:$Z,4,FALSE), "NA")</f>
        <v>NA</v>
      </c>
      <c r="BT16" s="31">
        <f>_xlfn.IFNA(VLOOKUP($A16,Equities!$A:$Z,2,FALSE), "NA")</f>
        <v>2898.57409090909</v>
      </c>
      <c r="BU16" s="31">
        <f>_xlfn.IFNA(VLOOKUP($A16,Equities!$A:$Z,3,FALSE), "NA")</f>
        <v>3423.5509090908999</v>
      </c>
      <c r="BV16" s="31">
        <f>_xlfn.IFNA(VLOOKUP($A16,Equities!$A:$Z,4,FALSE), "NA")</f>
        <v>3851.9372727272698</v>
      </c>
      <c r="BW16" s="31">
        <f>_xlfn.IFNA(VLOOKUP($A16,Equities!$A:$Z,5,FALSE), "NA")</f>
        <v>3778.422</v>
      </c>
      <c r="BX16" s="31">
        <f>_xlfn.IFNA(VLOOKUP($A16,Equities!$A:$Z,6,FALSE), "NA")</f>
        <v>456.42940909090902</v>
      </c>
      <c r="BY16" s="31">
        <f>_xlfn.IFNA(VLOOKUP($A16,Income_equities!$A:$Z,2,FALSE), "NA")</f>
        <v>957.724999999999</v>
      </c>
      <c r="BZ16" s="31">
        <f>_xlfn.IFNA(VLOOKUP($A16,Income_equities!$A:$Z,3,FALSE), "NA")</f>
        <v>191.39213636363601</v>
      </c>
      <c r="CA16" s="31">
        <f>_xlfn.IFNA(VLOOKUP($A16,Income_equities!$A:$Z,4,FALSE), "NA")</f>
        <v>106.394522727272</v>
      </c>
      <c r="CB16" s="31">
        <f>_xlfn.IFNA(VLOOKUP($A16,Income_equities!$A:$Z,5,FALSE), "NA")</f>
        <v>173.42418181818101</v>
      </c>
      <c r="CC16" s="31">
        <f>_xlfn.IFNA(VLOOKUP($A16,PGM_equities!$A:$Z,2,FALSE), "NA")</f>
        <v>584.02272727272702</v>
      </c>
      <c r="CD16" s="31">
        <f>_xlfn.IFNA(VLOOKUP($A16,PGM_equities!$A:$Z,3,FALSE), "NA")</f>
        <v>263.10227272727201</v>
      </c>
      <c r="CE16" s="31">
        <f>_xlfn.IFNA(VLOOKUP($A16,PGM_equities!$A:$Z,4,FALSE), "NA")</f>
        <v>4.3965909090909001</v>
      </c>
      <c r="CF16" s="31">
        <f>_xlfn.IFNA(VLOOKUP($A16,PGM_equities!$A:$Z,5,FALSE), "NA")</f>
        <v>779.80454545454495</v>
      </c>
      <c r="CG16" s="31" t="str">
        <f>_xlfn.IFNA(VLOOKUP($A16,Platinum_market_balance!$A:$Z,2,FALSE), "NA")</f>
        <v>NA</v>
      </c>
      <c r="CH16" s="31" t="str">
        <f>_xlfn.IFNA(VLOOKUP($A16,Platinum_market_balance!$A:$Z,3,FALSE), "NA")</f>
        <v>NA</v>
      </c>
      <c r="CI16" s="31" t="str">
        <f>_xlfn.IFNA(VLOOKUP($A16,Platinum_market_balance!$A:$Z,4,FALSE), "NA")</f>
        <v>NA</v>
      </c>
      <c r="CJ16" s="31" t="str">
        <f>_xlfn.IFNA(VLOOKUP($A16,Platinum_market_balance!$A:$Z,5,FALSE), "NA")</f>
        <v>NA</v>
      </c>
      <c r="CK16" s="31" t="str">
        <f>_xlfn.IFNA(VLOOKUP($A16,Palladium_market_balance!$A:$Z,2,FALSE), "NA")</f>
        <v>NA</v>
      </c>
      <c r="CL16" s="31" t="str">
        <f>_xlfn.IFNA(VLOOKUP($A16,Palladium_market_balance!$A:$Z,3,FALSE), "NA")</f>
        <v>NA</v>
      </c>
      <c r="CM16" s="31" t="str">
        <f>_xlfn.IFNA(VLOOKUP($A16,Palladium_market_balance!$A:$Z,4,FALSE), "NA")</f>
        <v>NA</v>
      </c>
      <c r="CN16" s="31" t="str">
        <f>_xlfn.IFNA(VLOOKUP($A16,Palladium_market_balance!$A:$Z,5,FALSE), "NA")</f>
        <v>NA</v>
      </c>
      <c r="CO16" s="31" t="str">
        <f>_xlfn.IFNA(VLOOKUP($A16,Rhodium_market_balance!$A:$Z,2,FALSE), "NA")</f>
        <v>NA</v>
      </c>
      <c r="CP16" s="31" t="str">
        <f>_xlfn.IFNA(VLOOKUP($A16,Rhodium_market_balance!$A:$Z,3,FALSE), "NA")</f>
        <v>NA</v>
      </c>
      <c r="CQ16" s="31" t="str">
        <f>_xlfn.IFNA(VLOOKUP($A16,Rhodium_market_balance!$A:$Z,4,FALSE), "NA")</f>
        <v>NA</v>
      </c>
      <c r="CR16" s="31" t="str">
        <f>_xlfn.IFNA(VLOOKUP($A16,Rhodium_market_balance!$A:$Z,5,FALSE), "NA")</f>
        <v>NA</v>
      </c>
      <c r="CS16" s="31" t="str">
        <f>_xlfn.IFNA(VLOOKUP($A16,CFTCs!$A:$Z,2,FALSE), "NA")</f>
        <v>NA</v>
      </c>
      <c r="CT16" s="31" t="str">
        <f>_xlfn.IFNA(VLOOKUP($A16,CFTCs!$A:$Z,3,FALSE), "NA")</f>
        <v>NA</v>
      </c>
      <c r="CU16" s="31" t="str">
        <f>_xlfn.IFNA(VLOOKUP($A16,CFTCs!$A:$Z,4,FALSE), "NA")</f>
        <v>NA</v>
      </c>
      <c r="CV16" s="31" t="str">
        <f>_xlfn.IFNA(VLOOKUP($A16,CFTCs!$A:$Z,5,FALSE), "NA")</f>
        <v>NA</v>
      </c>
      <c r="CW16" s="31" t="str">
        <f>_xlfn.IFNA(VLOOKUP($A16,Open_interest!$A:$Z,2,FALSE), "NA")</f>
        <v>NA</v>
      </c>
      <c r="CX16" s="31" t="str">
        <f>_xlfn.IFNA(VLOOKUP($A16,Open_interest!$A:$Z,3,FALSE), "NA")</f>
        <v>NA</v>
      </c>
      <c r="CY16" s="31" t="str">
        <f>IF(_xlfn.IFNA(VLOOKUP($A16,ETF_holdings!$A:$Z,2,FALSE), "NA")=0,"NA",_xlfn.IFNA(VLOOKUP($A16,ETF_holdings!$A:$Z,2,FALSE), "NA"))</f>
        <v>NA</v>
      </c>
      <c r="CZ16" s="31" t="str">
        <f>IF(_xlfn.IFNA(VLOOKUP($A16,ETF_holdings!$A:$Z,3,FALSE), "NA")=0,"NA",_xlfn.IFNA(VLOOKUP($A16,ETF_holdings!$A:$Z,3,FALSE), "NA"))</f>
        <v>NA</v>
      </c>
      <c r="DA16" s="31" t="str">
        <f>_xlfn.IFNA(VLOOKUP($A16,ETF_holdings!$A:$Z,4,FALSE), "NA")</f>
        <v>NA</v>
      </c>
      <c r="DB16" s="31" t="str">
        <f>IF(_xlfn.IFNA(VLOOKUP($A16,ETF_holdings!$A:$Z,4,FALSE), "NA")=0,"NA",_xlfn.IFNA(VLOOKUP($A16,ETF_holdings!$A:$Z,4,FALSE), "NA"))</f>
        <v>NA</v>
      </c>
      <c r="DC16" s="31" t="str">
        <f>IF(_xlfn.IFNA(VLOOKUP($A16,ETF_holdings!$A:$Z,6,FALSE), "NA")=0,"NA",_xlfn.IFNA(VLOOKUP($A16,ETF_holdings!$A:$Z,6,FALSE), "NA"))</f>
        <v>NA</v>
      </c>
      <c r="DD16" s="31" t="str">
        <f>IF(_xlfn.IFNA(VLOOKUP($A16,ETF_holdings!$A:$Z,7,FALSE), "NA")=0,"NA",_xlfn.IFNA(VLOOKUP($A16,ETF_holdings!$A:$Z,7,FALSE), "NA"))</f>
        <v>NA</v>
      </c>
      <c r="DE16" s="31" t="str">
        <f>IF(_xlfn.IFNA(VLOOKUP($A16,ETF_holdings!$A:$Z,8,FALSE), "NA")=0,"NA",_xlfn.IFNA(VLOOKUP($A16,ETF_holdings!$A:$Z,8,FALSE), "NA"))</f>
        <v>NA</v>
      </c>
      <c r="DF16" s="31" t="str">
        <f>IF(_xlfn.IFNA(VLOOKUP($A16,ETF_holdings!$A:$Z,10,FALSE), "NA")=0,"NA",_xlfn.IFNA(VLOOKUP($A16,ETF_holdings!$A:$Z,10,FALSE), "NA"))</f>
        <v>NA</v>
      </c>
      <c r="DG16" s="31" t="str">
        <f>IF(_xlfn.IFNA(VLOOKUP($A16,ETF_holdings!$A:$Z,10,FALSE), "NA")=0,"NA",_xlfn.IFNA(VLOOKUP($A16,ETF_holdings!$A:$Z,10,FALSE), "NA"))</f>
        <v>NA</v>
      </c>
      <c r="DH16" s="31" t="str">
        <f>IF(_xlfn.IFNA(VLOOKUP($A16,ETF_holdings!$A:$Z,11,FALSE), "NA")=0,"NA",_xlfn.IFNA(VLOOKUP($A16,ETF_holdings!$A:$Z,11,FALSE), "NA"))</f>
        <v>NA</v>
      </c>
      <c r="DI16" s="31" t="str">
        <f>IF(_xlfn.IFNA(VLOOKUP($A16,ETF_holdings!$A:$Z,12,FALSE), "NA")=0,"NA",_xlfn.IFNA(VLOOKUP($A16,ETF_holdings!$A:$Z,12,FALSE), "NA"))</f>
        <v>NA</v>
      </c>
      <c r="DJ16" s="31" t="str">
        <f>IF(_xlfn.IFNA(VLOOKUP($A16,ETF_holdings!$A:$Z,13,FALSE), "NA")=0,"NA",_xlfn.IFNA(VLOOKUP($A16,ETF_holdings!$A:$Z,13,FALSE), "NA"))</f>
        <v>NA</v>
      </c>
      <c r="DK16" s="31">
        <f>IF(_xlfn.IFNA(VLOOKUP($A16,Platinum_RSI!$A:$P,2,FALSE), "NA")=0,"NA",_xlfn.IFNA(VLOOKUP($A16,Platinum_RSI!$A:$P,2,FALSE), "NA"))</f>
        <v>20.5</v>
      </c>
      <c r="DL16" s="31">
        <f>IF(_xlfn.IFNA(VLOOKUP($A16,Platinum_RSI!$A:$P,3,FALSE), "NA")=0,"NA",_xlfn.IFNA(VLOOKUP($A16,Platinum_RSI!$A:$P,3,FALSE), "NA"))</f>
        <v>55.06</v>
      </c>
      <c r="DM16" s="31">
        <f>IF(_xlfn.IFNA(VLOOKUP($A16,Platinum_RSI!$A:$P,4,FALSE), "NA")=0,"NA",_xlfn.IFNA(VLOOKUP($A16,Platinum_RSI!$A:$P,4,FALSE), "NA"))</f>
        <v>60.88</v>
      </c>
      <c r="DN16" s="31">
        <f>IF(_xlfn.IFNA(VLOOKUP($A16,Platinum_RSI!$A:$P,5,FALSE), "NA")=0,"NA",_xlfn.IFNA(VLOOKUP($A16,Platinum_RSI!$A:$P,5,FALSE), "NA"))</f>
        <v>60.8</v>
      </c>
      <c r="DO16" s="31">
        <f>IF(_xlfn.IFNA(VLOOKUP($A16,Palladium_RSI!$A:$Q,2,FALSE), "NA")=0,"NA",_xlfn.IFNA(VLOOKUP($A16,Palladium_RSI!$A:$Q,2,FALSE), "NA"))</f>
        <v>31.11</v>
      </c>
      <c r="DP16" s="31">
        <f>IF(_xlfn.IFNA(VLOOKUP($A16,Palladium_RSI!$A:$Q, 3,FALSE), "NA")=0,"NA",_xlfn.IFNA(VLOOKUP($A16,Palladium_RSI!$A:$Q,3,FALSE), "NA"))</f>
        <v>52.19</v>
      </c>
      <c r="DQ16" s="31">
        <f>IF(_xlfn.IFNA(VLOOKUP($A16,Palladium_RSI!$A:$Q,4,FALSE), "NA")=0,"NA",_xlfn.IFNA(VLOOKUP($A16,Palladium_RSI!$A:$Q,4,FALSE), "NA"))</f>
        <v>56.48</v>
      </c>
      <c r="DR16" s="31">
        <f>IF(_xlfn.IFNA(VLOOKUP($A16,Palladium_RSI!$A:$Q,5,FALSE), "NA")=0,"NA",_xlfn.IFNA(VLOOKUP($A16,Palladium_RSI!$A:$Q,5,FALSE), "NA"))</f>
        <v>60.58</v>
      </c>
      <c r="DS16" s="31">
        <f>IF(_xlfn.IFNA(VLOOKUP($A16,Car_production!$A:$L,2,FALSE), "NA")=0,"NA",_xlfn.IFNA(VLOOKUP($A16,Car_production!$A:$L,2,FALSE), "NA"))</f>
        <v>416</v>
      </c>
      <c r="DT16" s="31">
        <f>IF(_xlfn.IFNA(VLOOKUP($A16,Car_production!$A:$L,3,FALSE), "NA")=0,"NA",_xlfn.IFNA(VLOOKUP($A16,Car_production!$A:$L,3,FALSE), "NA"))</f>
        <v>327.30133752950434</v>
      </c>
      <c r="DU16" s="31" t="str">
        <f>IF(_xlfn.IFNA(VLOOKUP($A16,Car_production!$A:$L,4,FALSE), "NA")=0,"NA",_xlfn.IFNA(VLOOKUP($A16,Car_production!$A:$L,13,FALSE), "NA"))</f>
        <v>NA</v>
      </c>
      <c r="DV16" s="31" t="str">
        <f>IF(_xlfn.IFNA(VLOOKUP($A16,Car_production!$A:$L,5,FALSE), "NA")=0,"NA",_xlfn.IFNA(VLOOKUP($A16,Car_production!$A:$L,5,FALSE), "NA"))</f>
        <v>NA</v>
      </c>
      <c r="DW16" s="31">
        <f>IF(_xlfn.IFNA(VLOOKUP($A16,Car_production!$A:$L,6,FALSE), "NA")=0,"NA",_xlfn.IFNA(VLOOKUP($A16,Car_production!$A:$L,6,FALSE), "NA"))</f>
        <v>107.8</v>
      </c>
      <c r="DX16" s="31">
        <f>IF(_xlfn.IFNA(VLOOKUP($A16,Car_production!$A:$L,7,FALSE), "NA")=0,"NA",_xlfn.IFNA(VLOOKUP($A16,Car_production!$A:$L,7,FALSE), "NA"))</f>
        <v>105.3763440860215</v>
      </c>
      <c r="DY16" s="31">
        <f>IF(_xlfn.IFNA(VLOOKUP($A16,Car_production!$A:$L,8,FALSE), "NA")=0,"NA",_xlfn.IFNA(VLOOKUP($A16,Car_production!$A:$L,8,FALSE), "NA"))</f>
        <v>91.9</v>
      </c>
      <c r="DZ16" s="31">
        <f>IF(_xlfn.IFNA(VLOOKUP($A16,Car_production!$A:$L,9,FALSE), "NA")=0,"NA",_xlfn.IFNA(VLOOKUP($A16,Car_production!$A:$L,9,FALSE), "NA"))</f>
        <v>116.03535353535355</v>
      </c>
      <c r="EA16" s="31" t="str">
        <f>IF(_xlfn.IFNA(VLOOKUP($A16,Car_production!$A:$L,10,FALSE), "NA")=0,"NA",_xlfn.IFNA(VLOOKUP($A16,Car_production!$A:$L,10,FALSE), "NA"))</f>
        <v>NA</v>
      </c>
      <c r="EB16" s="31">
        <f>IF(_xlfn.IFNA(VLOOKUP($A16,Car_production_index!$A:$L,2,FALSE), "NA")=0,"NA",_xlfn.IFNA(VLOOKUP($A16,Car_production_index!$A:$L,2,FALSE), "NA"))</f>
        <v>0.12988212567506568</v>
      </c>
      <c r="EC16" s="31">
        <f>IF(_xlfn.IFNA(VLOOKUP($A16,Car_production_index!$A:$L,3,FALSE), "NA")=0,"NA",_xlfn.IFNA(VLOOKUP($A16,Car_production_index!$A:$L,3,FALSE), "NA"))</f>
        <v>0.28491781767755697</v>
      </c>
      <c r="ED16" s="31">
        <f>IF(_xlfn.IFNA(VLOOKUP($A16,Car_production_index!$A:$L,4,FALSE), "NA")=0,"NA",_xlfn.IFNA(VLOOKUP($A16,Car_production_index!$A:$L,4,FALSE), "NA"))</f>
        <v>0.12232484761598555</v>
      </c>
      <c r="EE16" s="31">
        <f>IF(_xlfn.IFNA(VLOOKUP($A16,Car_production_index!$A:$L,5,FALSE), "NA")=0,"NA",_xlfn.IFNA(VLOOKUP($A16,Car_production_index!$A:$L,5,FALSE), "NA"))</f>
        <v>0.18489036868302067</v>
      </c>
      <c r="EF16" s="31">
        <f>IF(_xlfn.IFNA(VLOOKUP($A16,Car_production_index!$A:$L,6,FALSE), "NA")=0,"NA",_xlfn.IFNA(VLOOKUP($A16,Car_production_index!$A:$L,6,FALSE), "NA"))</f>
        <v>0.72201515965162888</v>
      </c>
    </row>
    <row r="17" spans="1:136">
      <c r="A17" s="26">
        <v>36982</v>
      </c>
      <c r="B17" s="25">
        <f>IFERROR(VLOOKUP($A17,Palladium_spot_price!$A:$B,2,FALSE), "NA")</f>
        <v>704.65</v>
      </c>
      <c r="C17" s="25">
        <f>IFERROR(VLOOKUP($A17,Platinum_spot_price!$A:$B,2,FALSE), "NA")</f>
        <v>598.54999999999995</v>
      </c>
      <c r="D17" s="25">
        <f>IFERROR(VLOOKUP($A17,Rhodium_spot_price!$A:$B,2,FALSE), "NA")</f>
        <v>1901.25</v>
      </c>
      <c r="E17" s="25">
        <f>IFERROR(VLOOKUP(A17,'Coal Australia'!A:B,2,FALSE), "NA")</f>
        <v>33.5</v>
      </c>
      <c r="F17" s="25">
        <f>IFERROR(VLOOKUP(A17,'Russian Ruble'!A:B,2,FALSE), "NA")</f>
        <v>28.846399999999999</v>
      </c>
      <c r="G17" s="25">
        <f>IFERROR(VLOOKUP($A17,'GDP Germany'!A:B,2,FALSE),"NA")</f>
        <v>600212</v>
      </c>
      <c r="H17" s="25">
        <f>IFERROR(VLOOKUP($A17,'GDP EU28'!A:B,2,FALSE),"NA")</f>
        <v>2055732.6</v>
      </c>
      <c r="I17" s="25">
        <f>IFERROR(VLOOKUP($A17,'GDP US'!A:B,2,FALSE),"NA")</f>
        <v>13219.251</v>
      </c>
      <c r="J17" s="29">
        <f>IFERROR(VLOOKUP($A17,'GDP CNY'!A:C,2,FALSE),"NA")</f>
        <v>9.5</v>
      </c>
      <c r="K17" s="25">
        <f>IFERROR(VLOOKUP($A17,WTI!$A:$B,2,FALSE),"NA")</f>
        <v>27.49</v>
      </c>
      <c r="L17" s="25">
        <f>IFERROR(VLOOKUP($A17,Brent!$A:$B,2,FALSE),"NA")</f>
        <v>25.66</v>
      </c>
      <c r="M17" s="25">
        <f>IFERROR(VLOOKUP($A17,'EURO EXC RATE'!$A:$B,2,FALSE),"NA")</f>
        <v>0.89249999999999996</v>
      </c>
      <c r="N17" s="25">
        <f>IFERROR(VLOOKUP($A17,'Baltic Dry Index'!$A:$B,2,FALSE),"NA")</f>
        <v>1459</v>
      </c>
      <c r="O17" s="25">
        <f>IFERROR(VLOOKUP($A17,EXR_CNY_USD!$A:$B,2,FALSE),"NA")</f>
        <v>8.2771000000000008</v>
      </c>
      <c r="P17" s="25">
        <f>IFERROR(VLOOKUP($A17,'NATURAL GAS'!A:B,2,FALSE),"NA")</f>
        <v>5.19</v>
      </c>
      <c r="Q17" s="25">
        <f>IFERROR(VLOOKUP($A17,VIX!$A:$B,2,FALSE), "NA")</f>
        <v>25.48</v>
      </c>
      <c r="R17" s="25">
        <f>IFERROR(VLOOKUP($A17,CLI_US!$A:$B,2,FALSE), "NA")</f>
        <v>98.449523686424399</v>
      </c>
      <c r="S17" s="25">
        <f>IFERROR(VLOOKUP($A17,CLI_CHN!$A:$B,2,FALSE), "NA")</f>
        <v>97.864350000000002</v>
      </c>
      <c r="T17" s="25">
        <f>IFERROR(VLOOKUP($A17,CLI_EURO!$A:$B,2,FALSE), "NA")</f>
        <v>100.39490376464499</v>
      </c>
      <c r="U17" s="25">
        <f>IFERROR(VLOOKUP($A17,CPILFESL!$A:$B,2,FALSE), "NA")</f>
        <v>176.4</v>
      </c>
      <c r="V17" s="31">
        <f>_xlfn.IFNA(VLOOKUP($A17,'PET.RWTC.M'!$A:$B,2,FALSE), "NA")</f>
        <v>27.49</v>
      </c>
      <c r="W17" s="31">
        <f>_xlfn.IFNA(VLOOKUP($A17,PALLFNFINDEXQ!$A:$B,2,FALSE), "NA")</f>
        <v>59.298128579999997</v>
      </c>
      <c r="X17" s="31">
        <f>_xlfn.IFNA(VLOOKUP($A17,DEXSFUS!$A:$B,2,FALSE), "NA")</f>
        <v>7.7374999999999998</v>
      </c>
      <c r="Y17" s="31">
        <f>_xlfn.IFNA(VLOOKUP($A17,PNICKUSDM!$A:$B,2,FALSE), "NA")</f>
        <v>6363.1111110000002</v>
      </c>
      <c r="Z17" s="31">
        <f>_xlfn.IFNA(VLOOKUP($A17,'WPU1011'!$A:$B,2,FALSE), "NA")</f>
        <v>96.3</v>
      </c>
      <c r="AA17" s="31">
        <f>_xlfn.IFNA(VLOOKUP($A17,'WPU1011'!$A:$B,2,FALSE), "NA")</f>
        <v>96.3</v>
      </c>
      <c r="AB17" s="31">
        <f>_xlfn.IFNA(VLOOKUP($A17,TSIFRGHTC!$A:$B,2,FALSE), "NA")</f>
        <v>-1.5</v>
      </c>
      <c r="AC17" s="31">
        <f>_xlfn.IFNA(VLOOKUP($A17,TSIFRGHTC!$A:$B,2,FALSE), "NA")</f>
        <v>-1.5</v>
      </c>
      <c r="AD17" s="31">
        <f>_xlfn.IFNA(VLOOKUP($A17,PPICMM!$A:$B,2,FALSE), "NA")</f>
        <v>111.9</v>
      </c>
      <c r="AE17" s="31">
        <f>_xlfn.IFNA(VLOOKUP($A17,IPB50001N!$A:$B,2,FALSE), "NA")</f>
        <v>89.136600000000001</v>
      </c>
      <c r="AF17" s="31">
        <f>_xlfn.IFNA(VLOOKUP($A17,A31ATI!$A:$B,2,FALSE), "NA")</f>
        <v>11780</v>
      </c>
      <c r="AG17" s="31">
        <f>_xlfn.IFNA(VLOOKUP($A17,A31ANO!$A:$B,2,FALSE), "NA")</f>
        <v>5071</v>
      </c>
      <c r="AH17" s="31">
        <f>_xlfn.IFNA(VLOOKUP($A17,IPG21223S!$A:$B,2,FALSE), "NA")</f>
        <v>115.0133</v>
      </c>
      <c r="AI17" s="31">
        <f>_xlfn.IFNA(VLOOKUP($A17,PIORECRUSDM!$A:$B,2,FALSE), "NA")</f>
        <v>12.99</v>
      </c>
      <c r="AJ17" s="31" t="str">
        <f>_xlfn.IFNA(VLOOKUP($A17,GVZCLS!$A:$B,2,FALSE), "NA")</f>
        <v>NA</v>
      </c>
      <c r="AK17" s="31" t="str">
        <f>_xlfn.IFNA(VLOOKUP($A17,VXSLVCLS!$A:$B,2,FALSE), "NA")</f>
        <v>NA</v>
      </c>
      <c r="AL17" s="31">
        <f>_xlfn.IFNA(VLOOKUP($A17,PNRGINDEXM!$A:$B,2,FALSE), "NA")</f>
        <v>73.375900000000001</v>
      </c>
      <c r="AM17" s="31">
        <f>_xlfn.IFNA(VLOOKUP($A17,Nikkei225!$A:$B,2,FALSE), "NA")</f>
        <v>12681.66</v>
      </c>
      <c r="AN17" s="31">
        <f>_xlfn.IFNA(VLOOKUP($A17,EXJPUS!$A:$B,2,FALSE), "NA")</f>
        <v>123.771</v>
      </c>
      <c r="AO17" s="31" t="str">
        <f>_xlfn.IFNA(VLOOKUP($A17,PCU33613361!$A:$B,2,FALSE), "NA")</f>
        <v>NA</v>
      </c>
      <c r="AP17" s="31">
        <f>_xlfn.IFNA(VLOOKUP($A17,TOTALSA!$A:$B,2,FALSE), "NA")</f>
        <v>16.872</v>
      </c>
      <c r="AQ17" s="31">
        <f>_xlfn.IFNA(VLOOKUP($A17,ZAFCPIALLMINMEI!$A:$B,2,FALSE), "NA")</f>
        <v>48.428159999999998</v>
      </c>
      <c r="AR17" s="31">
        <f>_xlfn.IFNA(VLOOKUP($A17,LCULMN01ZAQ661S!$A:$B,2,FALSE), "NA")</f>
        <v>43.716268309999997</v>
      </c>
      <c r="AS17" s="31">
        <f>_xlfn.IFNA(VLOOKUP($A17,NGDPRSAXDCZAQ!$A:$B,2,FALSE), "NA")</f>
        <v>724303.5</v>
      </c>
      <c r="AT17" s="31">
        <f>_xlfn.IFNA(VLOOKUP($A17,'M.W00.PCOBA.USD'!$A:$B,2,FALSE), "NA")</f>
        <v>14119.05</v>
      </c>
      <c r="AU17" s="31">
        <f>_xlfn.IFNA(VLOOKUP($A17,BSCICP03O9M665S!$A:$B,2,FALSE), "NA")</f>
        <v>100.4729221682</v>
      </c>
      <c r="AV17" s="31">
        <f>_xlfn.IFNA(VLOOKUP($A17,LOLITOAAOECDE!$A:$B,2,FALSE), "NA")</f>
        <v>98.202506403200005</v>
      </c>
      <c r="AW17" s="31" t="str">
        <f>_xlfn.IFNA(VLOOKUP($A17,'IP7110'!$A:$B,2,FALSE), "NA")</f>
        <v>NA</v>
      </c>
      <c r="AX17" s="31" t="str">
        <f>_xlfn.IFNA(VLOOKUP($A17,'WPS061'!$A:$B,2,FALSE), "NA")</f>
        <v>NA</v>
      </c>
      <c r="AY17" s="31">
        <f>_xlfn.IFNA(VLOOKUP($A17,'GS10'!$A:$B,2,FALSE), "NA")</f>
        <v>5.14</v>
      </c>
      <c r="AZ17" s="31">
        <f>_xlfn.IFNA(VLOOKUP($A17,'GS5'!$A:$B,2,FALSE), "NA")</f>
        <v>4.76</v>
      </c>
      <c r="BA17" s="31">
        <f>_xlfn.IFNA(VLOOKUP($A17,'GS30'!$A:$B,2,FALSE), "NA")</f>
        <v>5.65</v>
      </c>
      <c r="BB17" s="31">
        <f>_xlfn.IFNA(VLOOKUP($A17,DAX!$A:$B,2,FALSE), "NA")</f>
        <v>6264.51</v>
      </c>
      <c r="BC17" s="31">
        <f>_xlfn.IFNA(VLOOKUP($A17,SMI!$A:$B,2,FALSE), "NA")</f>
        <v>7327.2</v>
      </c>
      <c r="BD17" s="31">
        <f>_xlfn.IFNA(VLOOKUP($A17,NASDAQCOM!$A:$B,2,FALSE), "NA")</f>
        <v>2116.2399999999998</v>
      </c>
      <c r="BE17" s="31">
        <f>_xlfn.IFNA(VLOOKUP($A17,FTSE100!$A:$B,2,FALSE), "NA")</f>
        <v>5966.9</v>
      </c>
      <c r="BF17" s="31">
        <f>_xlfn.IFNA(VLOOKUP($A17,'M.W00.PGOLD.USD'!$A:$B,2,FALSE), "NA")</f>
        <v>264.45</v>
      </c>
      <c r="BG17" s="31">
        <f>_xlfn.IFNA(VLOOKUP($A17,'M.W00.PSILVER.USD'!$A:$B,2,FALSE), "NA")</f>
        <v>4.4349999999999996</v>
      </c>
      <c r="BH17" s="31" t="str">
        <f>_xlfn.IFNA(VLOOKUP($A17,WPU10170502!$A:$B,2,FALSE), "NA")</f>
        <v>NA</v>
      </c>
      <c r="BI17" s="31">
        <f>_xlfn.IFNA(VLOOKUP($A17,'M.W00.PSILVER.USD'!$A:$B,2,FALSE), "NA")</f>
        <v>4.4349999999999996</v>
      </c>
      <c r="BJ17" s="31">
        <f>_xlfn.IFNA(VLOOKUP($A17,'M.W00.PSILVER.USD'!$A:$B,2,FALSE), "NA")</f>
        <v>4.4349999999999996</v>
      </c>
      <c r="BK17" s="31">
        <f>_xlfn.IFNA(VLOOKUP($A17,FEDfunds!$A:$B,2,FALSE), "NA")</f>
        <v>4.8</v>
      </c>
      <c r="BL17" s="31">
        <f>_xlfn.IFNA(VLOOKUP($A17,Vehicles_miles_traveled!$A:$B,2,FALSE), "NA")</f>
        <v>232979</v>
      </c>
      <c r="BM17" s="31">
        <f>_xlfn.IFNA(VLOOKUP($A17,New_car_dealer!$A:$B,2,FALSE), "NA")</f>
        <v>52336</v>
      </c>
      <c r="BN17" s="31" t="str">
        <f>_xlfn.IFNA(VLOOKUP($A17,Platinum_total_demand!$A:$Z,4,FALSE), "NA")</f>
        <v>NA</v>
      </c>
      <c r="BO17" s="31" t="str">
        <f>_xlfn.IFNA(VLOOKUP($A17,Palladium_total_demand!$A:$Z,4,FALSE), "NA")</f>
        <v>NA</v>
      </c>
      <c r="BP17" s="31" t="str">
        <f>_xlfn.IFNA(VLOOKUP($A17,Rhodium_total_demand!$A:$Z,4,FALSE), "NA")</f>
        <v>NA</v>
      </c>
      <c r="BQ17" s="31" t="str">
        <f>_xlfn.IFNA(VLOOKUP($A17,Platinum_total_supply!$A:$Z,4,FALSE), "NA")</f>
        <v>NA</v>
      </c>
      <c r="BR17" s="31" t="str">
        <f>_xlfn.IFNA(VLOOKUP($A17,Palladium_total_supply!$A:$Z,4,FALSE), "NA")</f>
        <v>NA</v>
      </c>
      <c r="BS17" s="31" t="str">
        <f>_xlfn.IFNA(VLOOKUP($A17,Rhodium_total_supply!$A:$Z,4,FALSE), "NA")</f>
        <v>NA</v>
      </c>
      <c r="BT17" s="31">
        <f>_xlfn.IFNA(VLOOKUP($A17,Equities!$A:$Z,2,FALSE), "NA")</f>
        <v>2916.29952380952</v>
      </c>
      <c r="BU17" s="31">
        <f>_xlfn.IFNA(VLOOKUP($A17,Equities!$A:$Z,3,FALSE), "NA")</f>
        <v>3445.2599999999902</v>
      </c>
      <c r="BV17" s="31">
        <f>_xlfn.IFNA(VLOOKUP($A17,Equities!$A:$Z,4,FALSE), "NA")</f>
        <v>3852.7280952380902</v>
      </c>
      <c r="BW17" s="31">
        <f>_xlfn.IFNA(VLOOKUP($A17,Equities!$A:$Z,5,FALSE), "NA")</f>
        <v>3913.8805238095201</v>
      </c>
      <c r="BX17" s="31">
        <f>_xlfn.IFNA(VLOOKUP($A17,Equities!$A:$Z,6,FALSE), "NA")</f>
        <v>433.76128571428501</v>
      </c>
      <c r="BY17" s="31">
        <f>_xlfn.IFNA(VLOOKUP($A17,Income_equities!$A:$Z,2,FALSE), "NA")</f>
        <v>956.46809523809497</v>
      </c>
      <c r="BZ17" s="31">
        <f>_xlfn.IFNA(VLOOKUP($A17,Income_equities!$A:$Z,3,FALSE), "NA")</f>
        <v>190.06042857142799</v>
      </c>
      <c r="CA17" s="31">
        <f>_xlfn.IFNA(VLOOKUP($A17,Income_equities!$A:$Z,4,FALSE), "NA")</f>
        <v>106.12796190476099</v>
      </c>
      <c r="CB17" s="31">
        <f>_xlfn.IFNA(VLOOKUP($A17,Income_equities!$A:$Z,5,FALSE), "NA")</f>
        <v>172.42546190476099</v>
      </c>
      <c r="CC17" s="31">
        <f>_xlfn.IFNA(VLOOKUP($A17,PGM_equities!$A:$Z,2,FALSE), "NA")</f>
        <v>596.75</v>
      </c>
      <c r="CD17" s="31">
        <f>_xlfn.IFNA(VLOOKUP($A17,PGM_equities!$A:$Z,3,FALSE), "NA")</f>
        <v>260.88761904761901</v>
      </c>
      <c r="CE17" s="31">
        <f>_xlfn.IFNA(VLOOKUP($A17,PGM_equities!$A:$Z,4,FALSE), "NA")</f>
        <v>4.38357142857142</v>
      </c>
      <c r="CF17" s="31">
        <f>_xlfn.IFNA(VLOOKUP($A17,PGM_equities!$A:$Z,5,FALSE), "NA")</f>
        <v>694.19047619047603</v>
      </c>
      <c r="CG17" s="31" t="str">
        <f>_xlfn.IFNA(VLOOKUP($A17,Platinum_market_balance!$A:$Z,2,FALSE), "NA")</f>
        <v>NA</v>
      </c>
      <c r="CH17" s="31" t="str">
        <f>_xlfn.IFNA(VLOOKUP($A17,Platinum_market_balance!$A:$Z,3,FALSE), "NA")</f>
        <v>NA</v>
      </c>
      <c r="CI17" s="31" t="str">
        <f>_xlfn.IFNA(VLOOKUP($A17,Platinum_market_balance!$A:$Z,4,FALSE), "NA")</f>
        <v>NA</v>
      </c>
      <c r="CJ17" s="31" t="str">
        <f>_xlfn.IFNA(VLOOKUP($A17,Platinum_market_balance!$A:$Z,5,FALSE), "NA")</f>
        <v>NA</v>
      </c>
      <c r="CK17" s="31" t="str">
        <f>_xlfn.IFNA(VLOOKUP($A17,Palladium_market_balance!$A:$Z,2,FALSE), "NA")</f>
        <v>NA</v>
      </c>
      <c r="CL17" s="31" t="str">
        <f>_xlfn.IFNA(VLOOKUP($A17,Palladium_market_balance!$A:$Z,3,FALSE), "NA")</f>
        <v>NA</v>
      </c>
      <c r="CM17" s="31" t="str">
        <f>_xlfn.IFNA(VLOOKUP($A17,Palladium_market_balance!$A:$Z,4,FALSE), "NA")</f>
        <v>NA</v>
      </c>
      <c r="CN17" s="31" t="str">
        <f>_xlfn.IFNA(VLOOKUP($A17,Palladium_market_balance!$A:$Z,5,FALSE), "NA")</f>
        <v>NA</v>
      </c>
      <c r="CO17" s="31" t="str">
        <f>_xlfn.IFNA(VLOOKUP($A17,Rhodium_market_balance!$A:$Z,2,FALSE), "NA")</f>
        <v>NA</v>
      </c>
      <c r="CP17" s="31" t="str">
        <f>_xlfn.IFNA(VLOOKUP($A17,Rhodium_market_balance!$A:$Z,3,FALSE), "NA")</f>
        <v>NA</v>
      </c>
      <c r="CQ17" s="31" t="str">
        <f>_xlfn.IFNA(VLOOKUP($A17,Rhodium_market_balance!$A:$Z,4,FALSE), "NA")</f>
        <v>NA</v>
      </c>
      <c r="CR17" s="31" t="str">
        <f>_xlfn.IFNA(VLOOKUP($A17,Rhodium_market_balance!$A:$Z,5,FALSE), "NA")</f>
        <v>NA</v>
      </c>
      <c r="CS17" s="31" t="str">
        <f>_xlfn.IFNA(VLOOKUP($A17,CFTCs!$A:$Z,2,FALSE), "NA")</f>
        <v>NA</v>
      </c>
      <c r="CT17" s="31" t="str">
        <f>_xlfn.IFNA(VLOOKUP($A17,CFTCs!$A:$Z,3,FALSE), "NA")</f>
        <v>NA</v>
      </c>
      <c r="CU17" s="31" t="str">
        <f>_xlfn.IFNA(VLOOKUP($A17,CFTCs!$A:$Z,4,FALSE), "NA")</f>
        <v>NA</v>
      </c>
      <c r="CV17" s="31" t="str">
        <f>_xlfn.IFNA(VLOOKUP($A17,CFTCs!$A:$Z,5,FALSE), "NA")</f>
        <v>NA</v>
      </c>
      <c r="CW17" s="31" t="str">
        <f>_xlfn.IFNA(VLOOKUP($A17,Open_interest!$A:$Z,2,FALSE), "NA")</f>
        <v>NA</v>
      </c>
      <c r="CX17" s="31" t="str">
        <f>_xlfn.IFNA(VLOOKUP($A17,Open_interest!$A:$Z,3,FALSE), "NA")</f>
        <v>NA</v>
      </c>
      <c r="CY17" s="31" t="str">
        <f>IF(_xlfn.IFNA(VLOOKUP($A17,ETF_holdings!$A:$Z,2,FALSE), "NA")=0,"NA",_xlfn.IFNA(VLOOKUP($A17,ETF_holdings!$A:$Z,2,FALSE), "NA"))</f>
        <v>NA</v>
      </c>
      <c r="CZ17" s="31" t="str">
        <f>IF(_xlfn.IFNA(VLOOKUP($A17,ETF_holdings!$A:$Z,3,FALSE), "NA")=0,"NA",_xlfn.IFNA(VLOOKUP($A17,ETF_holdings!$A:$Z,3,FALSE), "NA"))</f>
        <v>NA</v>
      </c>
      <c r="DA17" s="31" t="str">
        <f>_xlfn.IFNA(VLOOKUP($A17,ETF_holdings!$A:$Z,4,FALSE), "NA")</f>
        <v>NA</v>
      </c>
      <c r="DB17" s="31" t="str">
        <f>IF(_xlfn.IFNA(VLOOKUP($A17,ETF_holdings!$A:$Z,4,FALSE), "NA")=0,"NA",_xlfn.IFNA(VLOOKUP($A17,ETF_holdings!$A:$Z,4,FALSE), "NA"))</f>
        <v>NA</v>
      </c>
      <c r="DC17" s="31" t="str">
        <f>IF(_xlfn.IFNA(VLOOKUP($A17,ETF_holdings!$A:$Z,6,FALSE), "NA")=0,"NA",_xlfn.IFNA(VLOOKUP($A17,ETF_holdings!$A:$Z,6,FALSE), "NA"))</f>
        <v>NA</v>
      </c>
      <c r="DD17" s="31" t="str">
        <f>IF(_xlfn.IFNA(VLOOKUP($A17,ETF_holdings!$A:$Z,7,FALSE), "NA")=0,"NA",_xlfn.IFNA(VLOOKUP($A17,ETF_holdings!$A:$Z,7,FALSE), "NA"))</f>
        <v>NA</v>
      </c>
      <c r="DE17" s="31" t="str">
        <f>IF(_xlfn.IFNA(VLOOKUP($A17,ETF_holdings!$A:$Z,8,FALSE), "NA")=0,"NA",_xlfn.IFNA(VLOOKUP($A17,ETF_holdings!$A:$Z,8,FALSE), "NA"))</f>
        <v>NA</v>
      </c>
      <c r="DF17" s="31" t="str">
        <f>IF(_xlfn.IFNA(VLOOKUP($A17,ETF_holdings!$A:$Z,10,FALSE), "NA")=0,"NA",_xlfn.IFNA(VLOOKUP($A17,ETF_holdings!$A:$Z,10,FALSE), "NA"))</f>
        <v>NA</v>
      </c>
      <c r="DG17" s="31" t="str">
        <f>IF(_xlfn.IFNA(VLOOKUP($A17,ETF_holdings!$A:$Z,10,FALSE), "NA")=0,"NA",_xlfn.IFNA(VLOOKUP($A17,ETF_holdings!$A:$Z,10,FALSE), "NA"))</f>
        <v>NA</v>
      </c>
      <c r="DH17" s="31" t="str">
        <f>IF(_xlfn.IFNA(VLOOKUP($A17,ETF_holdings!$A:$Z,11,FALSE), "NA")=0,"NA",_xlfn.IFNA(VLOOKUP($A17,ETF_holdings!$A:$Z,11,FALSE), "NA"))</f>
        <v>NA</v>
      </c>
      <c r="DI17" s="31" t="str">
        <f>IF(_xlfn.IFNA(VLOOKUP($A17,ETF_holdings!$A:$Z,12,FALSE), "NA")=0,"NA",_xlfn.IFNA(VLOOKUP($A17,ETF_holdings!$A:$Z,12,FALSE), "NA"))</f>
        <v>NA</v>
      </c>
      <c r="DJ17" s="31" t="str">
        <f>IF(_xlfn.IFNA(VLOOKUP($A17,ETF_holdings!$A:$Z,13,FALSE), "NA")=0,"NA",_xlfn.IFNA(VLOOKUP($A17,ETF_holdings!$A:$Z,13,FALSE), "NA"))</f>
        <v>NA</v>
      </c>
      <c r="DK17" s="31">
        <f>IF(_xlfn.IFNA(VLOOKUP($A17,Platinum_RSI!$A:$P,2,FALSE), "NA")=0,"NA",_xlfn.IFNA(VLOOKUP($A17,Platinum_RSI!$A:$P,2,FALSE), "NA"))</f>
        <v>55.85</v>
      </c>
      <c r="DL17" s="31">
        <f>IF(_xlfn.IFNA(VLOOKUP($A17,Platinum_RSI!$A:$P,3,FALSE), "NA")=0,"NA",_xlfn.IFNA(VLOOKUP($A17,Platinum_RSI!$A:$P,3,FALSE), "NA"))</f>
        <v>64.760000000000005</v>
      </c>
      <c r="DM17" s="31">
        <f>IF(_xlfn.IFNA(VLOOKUP($A17,Platinum_RSI!$A:$P,4,FALSE), "NA")=0,"NA",_xlfn.IFNA(VLOOKUP($A17,Platinum_RSI!$A:$P,4,FALSE), "NA"))</f>
        <v>66.760000000000005</v>
      </c>
      <c r="DN17" s="31">
        <f>IF(_xlfn.IFNA(VLOOKUP($A17,Platinum_RSI!$A:$P,5,FALSE), "NA")=0,"NA",_xlfn.IFNA(VLOOKUP($A17,Platinum_RSI!$A:$P,5,FALSE), "NA"))</f>
        <v>63.86</v>
      </c>
      <c r="DO17" s="31">
        <f>IF(_xlfn.IFNA(VLOOKUP($A17,Palladium_RSI!$A:$Q,2,FALSE), "NA")=0,"NA",_xlfn.IFNA(VLOOKUP($A17,Palladium_RSI!$A:$Q,2,FALSE), "NA"))</f>
        <v>25.18</v>
      </c>
      <c r="DP17" s="31">
        <f>IF(_xlfn.IFNA(VLOOKUP($A17,Palladium_RSI!$A:$Q, 3,FALSE), "NA")=0,"NA",_xlfn.IFNA(VLOOKUP($A17,Palladium_RSI!$A:$Q,3,FALSE), "NA"))</f>
        <v>48.36</v>
      </c>
      <c r="DQ17" s="31">
        <f>IF(_xlfn.IFNA(VLOOKUP($A17,Palladium_RSI!$A:$Q,4,FALSE), "NA")=0,"NA",_xlfn.IFNA(VLOOKUP($A17,Palladium_RSI!$A:$Q,4,FALSE), "NA"))</f>
        <v>53.34</v>
      </c>
      <c r="DR17" s="31">
        <f>IF(_xlfn.IFNA(VLOOKUP($A17,Palladium_RSI!$A:$Q,5,FALSE), "NA")=0,"NA",_xlfn.IFNA(VLOOKUP($A17,Palladium_RSI!$A:$Q,5,FALSE), "NA"))</f>
        <v>58.22</v>
      </c>
      <c r="DS17" s="31">
        <f>IF(_xlfn.IFNA(VLOOKUP($A17,Car_production!$A:$L,2,FALSE), "NA")=0,"NA",_xlfn.IFNA(VLOOKUP($A17,Car_production!$A:$L,2,FALSE), "NA"))</f>
        <v>416</v>
      </c>
      <c r="DT17" s="31">
        <f>IF(_xlfn.IFNA(VLOOKUP($A17,Car_production!$A:$L,3,FALSE), "NA")=0,"NA",_xlfn.IFNA(VLOOKUP($A17,Car_production!$A:$L,3,FALSE), "NA"))</f>
        <v>327.30133752950434</v>
      </c>
      <c r="DU17" s="31" t="str">
        <f>IF(_xlfn.IFNA(VLOOKUP($A17,Car_production!$A:$L,4,FALSE), "NA")=0,"NA",_xlfn.IFNA(VLOOKUP($A17,Car_production!$A:$L,13,FALSE), "NA"))</f>
        <v>NA</v>
      </c>
      <c r="DV17" s="31" t="str">
        <f>IF(_xlfn.IFNA(VLOOKUP($A17,Car_production!$A:$L,5,FALSE), "NA")=0,"NA",_xlfn.IFNA(VLOOKUP($A17,Car_production!$A:$L,5,FALSE), "NA"))</f>
        <v>NA</v>
      </c>
      <c r="DW17" s="31">
        <f>IF(_xlfn.IFNA(VLOOKUP($A17,Car_production!$A:$L,6,FALSE), "NA")=0,"NA",_xlfn.IFNA(VLOOKUP($A17,Car_production!$A:$L,6,FALSE), "NA"))</f>
        <v>67.7</v>
      </c>
      <c r="DX17" s="31">
        <f>IF(_xlfn.IFNA(VLOOKUP($A17,Car_production!$A:$L,7,FALSE), "NA")=0,"NA",_xlfn.IFNA(VLOOKUP($A17,Car_production!$A:$L,7,FALSE), "NA"))</f>
        <v>66.177908113391993</v>
      </c>
      <c r="DY17" s="31">
        <f>IF(_xlfn.IFNA(VLOOKUP($A17,Car_production!$A:$L,8,FALSE), "NA")=0,"NA",_xlfn.IFNA(VLOOKUP($A17,Car_production!$A:$L,8,FALSE), "NA"))</f>
        <v>92.4</v>
      </c>
      <c r="DZ17" s="31">
        <f>IF(_xlfn.IFNA(VLOOKUP($A17,Car_production!$A:$L,9,FALSE), "NA")=0,"NA",_xlfn.IFNA(VLOOKUP($A17,Car_production!$A:$L,9,FALSE), "NA"))</f>
        <v>116.66666666666667</v>
      </c>
      <c r="EA17" s="31" t="str">
        <f>IF(_xlfn.IFNA(VLOOKUP($A17,Car_production!$A:$L,10,FALSE), "NA")=0,"NA",_xlfn.IFNA(VLOOKUP($A17,Car_production!$A:$L,10,FALSE), "NA"))</f>
        <v>NA</v>
      </c>
      <c r="EB17" s="31">
        <f>IF(_xlfn.IFNA(VLOOKUP($A17,Car_production_index!$A:$L,2,FALSE), "NA")=0,"NA",_xlfn.IFNA(VLOOKUP($A17,Car_production_index!$A:$L,2,FALSE), "NA"))</f>
        <v>0.12988212567506568</v>
      </c>
      <c r="EC17" s="31">
        <f>IF(_xlfn.IFNA(VLOOKUP($A17,Car_production_index!$A:$L,3,FALSE), "NA")=0,"NA",_xlfn.IFNA(VLOOKUP($A17,Car_production_index!$A:$L,3,FALSE), "NA"))</f>
        <v>0.28441781767755697</v>
      </c>
      <c r="ED17" s="31">
        <f>IF(_xlfn.IFNA(VLOOKUP($A17,Car_production_index!$A:$L,4,FALSE), "NA")=0,"NA",_xlfn.IFNA(VLOOKUP($A17,Car_production_index!$A:$L,4,FALSE), "NA"))</f>
        <v>0.12332484761598556</v>
      </c>
      <c r="EE17" s="31">
        <f>IF(_xlfn.IFNA(VLOOKUP($A17,Car_production_index!$A:$L,5,FALSE), "NA")=0,"NA",_xlfn.IFNA(VLOOKUP($A17,Car_production_index!$A:$L,5,FALSE), "NA"))</f>
        <v>0.18439036868302067</v>
      </c>
      <c r="EF17" s="31">
        <f>IF(_xlfn.IFNA(VLOOKUP($A17,Car_production_index!$A:$L,6,FALSE), "NA")=0,"NA",_xlfn.IFNA(VLOOKUP($A17,Car_production_index!$A:$L,6,FALSE), "NA"))</f>
        <v>0.72201515965162888</v>
      </c>
    </row>
    <row r="18" spans="1:136">
      <c r="A18" s="26">
        <v>37012</v>
      </c>
      <c r="B18" s="25">
        <f>IFERROR(VLOOKUP($A18,Palladium_spot_price!$A:$B,2,FALSE), "NA")</f>
        <v>663.40909090908997</v>
      </c>
      <c r="C18" s="25">
        <f>IFERROR(VLOOKUP($A18,Platinum_spot_price!$A:$B,2,FALSE), "NA")</f>
        <v>613.81818181818096</v>
      </c>
      <c r="D18" s="25">
        <f>IFERROR(VLOOKUP($A18,Rhodium_spot_price!$A:$B,2,FALSE), "NA")</f>
        <v>1844.3181818181799</v>
      </c>
      <c r="E18" s="25">
        <f>IFERROR(VLOOKUP(A18,'Coal Australia'!A:B,2,FALSE), "NA")</f>
        <v>33.799999999999997</v>
      </c>
      <c r="F18" s="25">
        <f>IFERROR(VLOOKUP(A18,'Russian Ruble'!A:B,2,FALSE), "NA")</f>
        <v>29.0183</v>
      </c>
      <c r="G18" s="25" t="str">
        <f>IFERROR(VLOOKUP($A18,'GDP Germany'!A:B,2,FALSE),"NA")</f>
        <v>NA</v>
      </c>
      <c r="H18" s="25" t="str">
        <f>IFERROR(VLOOKUP($A18,'GDP EU28'!A:B,2,FALSE),"NA")</f>
        <v>NA</v>
      </c>
      <c r="I18" s="25" t="str">
        <f>IFERROR(VLOOKUP($A18,'GDP US'!A:B,2,FALSE),"NA")</f>
        <v>NA</v>
      </c>
      <c r="J18" s="29" t="str">
        <f>IFERROR(VLOOKUP($A18,'GDP CNY'!A:C,2,FALSE),"NA")</f>
        <v>NA</v>
      </c>
      <c r="K18" s="25">
        <f>IFERROR(VLOOKUP($A18,WTI!$A:$B,2,FALSE),"NA")</f>
        <v>28.63</v>
      </c>
      <c r="L18" s="25">
        <f>IFERROR(VLOOKUP($A18,Brent!$A:$B,2,FALSE),"NA")</f>
        <v>28.31</v>
      </c>
      <c r="M18" s="25">
        <f>IFERROR(VLOOKUP($A18,'EURO EXC RATE'!$A:$B,2,FALSE),"NA")</f>
        <v>0.87529999999999997</v>
      </c>
      <c r="N18" s="25">
        <f>IFERROR(VLOOKUP($A18,'Baltic Dry Index'!$A:$B,2,FALSE),"NA")</f>
        <v>1389</v>
      </c>
      <c r="O18" s="25">
        <f>IFERROR(VLOOKUP($A18,EXR_CNY_USD!$A:$B,2,FALSE),"NA")</f>
        <v>8.2769999999999992</v>
      </c>
      <c r="P18" s="25">
        <f>IFERROR(VLOOKUP($A18,'NATURAL GAS'!A:B,2,FALSE),"NA")</f>
        <v>4.1900000000000004</v>
      </c>
      <c r="Q18" s="25">
        <f>IFERROR(VLOOKUP($A18,VIX!$A:$B,2,FALSE), "NA")</f>
        <v>22.64</v>
      </c>
      <c r="R18" s="25">
        <f>IFERROR(VLOOKUP($A18,CLI_US!$A:$B,2,FALSE), "NA")</f>
        <v>98.428123812039402</v>
      </c>
      <c r="S18" s="25">
        <f>IFERROR(VLOOKUP($A18,CLI_CHN!$A:$B,2,FALSE), "NA")</f>
        <v>97.821929999999995</v>
      </c>
      <c r="T18" s="25">
        <f>IFERROR(VLOOKUP($A18,CLI_EURO!$A:$B,2,FALSE), "NA")</f>
        <v>100.148343626737</v>
      </c>
      <c r="U18" s="25">
        <f>IFERROR(VLOOKUP($A18,CPILFESL!$A:$B,2,FALSE), "NA")</f>
        <v>177.3</v>
      </c>
      <c r="V18" s="31">
        <f>_xlfn.IFNA(VLOOKUP($A18,'PET.RWTC.M'!$A:$B,2,FALSE), "NA")</f>
        <v>28.63</v>
      </c>
      <c r="W18" s="31">
        <f>_xlfn.IFNA(VLOOKUP($A18,PALLFNFINDEXQ!$A:$B,2,FALSE), "NA")</f>
        <v>59.298128579999997</v>
      </c>
      <c r="X18" s="31">
        <f>_xlfn.IFNA(VLOOKUP($A18,DEXSFUS!$A:$B,2,FALSE), "NA")</f>
        <v>8.0225000000000009</v>
      </c>
      <c r="Y18" s="31">
        <f>_xlfn.IFNA(VLOOKUP($A18,PNICKUSDM!$A:$B,2,FALSE), "NA")</f>
        <v>7086.4761900000003</v>
      </c>
      <c r="Z18" s="31">
        <f>_xlfn.IFNA(VLOOKUP($A18,'WPU1011'!$A:$B,2,FALSE), "NA")</f>
        <v>96.3</v>
      </c>
      <c r="AA18" s="31">
        <f>_xlfn.IFNA(VLOOKUP($A18,PCU3399103399101!$A:$B,2,FALSE), "NA")</f>
        <v>125.4</v>
      </c>
      <c r="AB18" s="31">
        <f>_xlfn.IFNA(VLOOKUP($A18,TSIFRGHTC!$A:$B,2,FALSE), "NA")</f>
        <v>1.5</v>
      </c>
      <c r="AC18" s="31">
        <f>_xlfn.IFNA(VLOOKUP($A18,TSIFRGHTC!$A:$B,2,FALSE), "NA")</f>
        <v>1.5</v>
      </c>
      <c r="AD18" s="31">
        <f>_xlfn.IFNA(VLOOKUP($A18,PPICMM!$A:$B,2,FALSE), "NA")</f>
        <v>115.3</v>
      </c>
      <c r="AE18" s="31">
        <f>_xlfn.IFNA(VLOOKUP($A18,IPB50001N!$A:$B,2,FALSE), "NA")</f>
        <v>89.885300000000001</v>
      </c>
      <c r="AF18" s="31">
        <f>_xlfn.IFNA(VLOOKUP($A18,A31ATI!$A:$B,2,FALSE), "NA")</f>
        <v>11522</v>
      </c>
      <c r="AG18" s="31">
        <f>_xlfn.IFNA(VLOOKUP($A18,A31ANO!$A:$B,2,FALSE), "NA")</f>
        <v>5240</v>
      </c>
      <c r="AH18" s="31">
        <f>_xlfn.IFNA(VLOOKUP($A18,IPG21223S!$A:$B,2,FALSE), "NA")</f>
        <v>114.038</v>
      </c>
      <c r="AI18" s="31">
        <f>_xlfn.IFNA(VLOOKUP($A18,PIORECRUSDM!$A:$B,2,FALSE), "NA")</f>
        <v>12.99</v>
      </c>
      <c r="AJ18" s="31" t="str">
        <f>_xlfn.IFNA(VLOOKUP($A18,GVZCLS!$A:$B,2,FALSE), "NA")</f>
        <v>NA</v>
      </c>
      <c r="AK18" s="31" t="str">
        <f>_xlfn.IFNA(VLOOKUP($A18,VXSLVCLS!$A:$B,2,FALSE), "NA")</f>
        <v>NA</v>
      </c>
      <c r="AL18" s="31">
        <f>_xlfn.IFNA(VLOOKUP($A18,PNRGINDEXM!$A:$B,2,FALSE), "NA")</f>
        <v>73.758300000000006</v>
      </c>
      <c r="AM18" s="31">
        <f>_xlfn.IFNA(VLOOKUP($A18,Nikkei225!$A:$B,2,FALSE), "NA")</f>
        <v>14425.46</v>
      </c>
      <c r="AN18" s="31">
        <f>_xlfn.IFNA(VLOOKUP($A18,EXJPUS!$A:$B,2,FALSE), "NA")</f>
        <v>121.76819999999999</v>
      </c>
      <c r="AO18" s="31" t="str">
        <f>_xlfn.IFNA(VLOOKUP($A18,PCU33613361!$A:$B,2,FALSE), "NA")</f>
        <v>NA</v>
      </c>
      <c r="AP18" s="31">
        <f>_xlfn.IFNA(VLOOKUP($A18,TOTALSA!$A:$B,2,FALSE), "NA")</f>
        <v>16.876000000000001</v>
      </c>
      <c r="AQ18" s="31">
        <f>_xlfn.IFNA(VLOOKUP($A18,ZAFCPIALLMINMEI!$A:$B,2,FALSE), "NA")</f>
        <v>48.612119999999997</v>
      </c>
      <c r="AR18" s="31">
        <f>_xlfn.IFNA(VLOOKUP($A18,LCULMN01ZAQ661S!$A:$B,2,FALSE), "NA")</f>
        <v>43.716268309999997</v>
      </c>
      <c r="AS18" s="31">
        <f>_xlfn.IFNA(VLOOKUP($A18,NGDPRSAXDCZAQ!$A:$B,2,FALSE), "NA")</f>
        <v>724303.5</v>
      </c>
      <c r="AT18" s="31">
        <f>_xlfn.IFNA(VLOOKUP($A18,'M.W00.PCOBA.USD'!$A:$B,2,FALSE), "NA")</f>
        <v>10908.7</v>
      </c>
      <c r="AU18" s="31">
        <f>_xlfn.IFNA(VLOOKUP($A18,BSCICP03O9M665S!$A:$B,2,FALSE), "NA")</f>
        <v>100.4245041466</v>
      </c>
      <c r="AV18" s="31">
        <f>_xlfn.IFNA(VLOOKUP($A18,LOLITOAAOECDE!$A:$B,2,FALSE), "NA")</f>
        <v>98.176051230300004</v>
      </c>
      <c r="AW18" s="31" t="str">
        <f>_xlfn.IFNA(VLOOKUP($A18,'IP7110'!$A:$B,2,FALSE), "NA")</f>
        <v>NA</v>
      </c>
      <c r="AX18" s="31" t="str">
        <f>_xlfn.IFNA(VLOOKUP($A18,'WPS061'!$A:$B,2,FALSE), "NA")</f>
        <v>NA</v>
      </c>
      <c r="AY18" s="31">
        <f>_xlfn.IFNA(VLOOKUP($A18,'GS10'!$A:$B,2,FALSE), "NA")</f>
        <v>5.39</v>
      </c>
      <c r="AZ18" s="31">
        <f>_xlfn.IFNA(VLOOKUP($A18,'GS5'!$A:$B,2,FALSE), "NA")</f>
        <v>4.93</v>
      </c>
      <c r="BA18" s="31">
        <f>_xlfn.IFNA(VLOOKUP($A18,'GS30'!$A:$B,2,FALSE), "NA")</f>
        <v>5.78</v>
      </c>
      <c r="BB18" s="31">
        <f>_xlfn.IFNA(VLOOKUP($A18,DAX!$A:$B,2,FALSE), "NA")</f>
        <v>6123.26</v>
      </c>
      <c r="BC18" s="31">
        <f>_xlfn.IFNA(VLOOKUP($A18,SMI!$A:$B,2,FALSE), "NA")</f>
        <v>7487.6</v>
      </c>
      <c r="BD18" s="31">
        <f>_xlfn.IFNA(VLOOKUP($A18,NASDAQCOM!$A:$B,2,FALSE), "NA")</f>
        <v>2110.4899999999998</v>
      </c>
      <c r="BE18" s="31">
        <f>_xlfn.IFNA(VLOOKUP($A18,FTSE100!$A:$B,2,FALSE), "NA")</f>
        <v>5796.1</v>
      </c>
      <c r="BF18" s="31">
        <f>_xlfn.IFNA(VLOOKUP($A18,'M.W00.PGOLD.USD'!$A:$B,2,FALSE), "NA")</f>
        <v>288.35000000000002</v>
      </c>
      <c r="BG18" s="31">
        <f>_xlfn.IFNA(VLOOKUP($A18,'M.W00.PSILVER.USD'!$A:$B,2,FALSE), "NA")</f>
        <v>4.625</v>
      </c>
      <c r="BH18" s="31" t="str">
        <f>_xlfn.IFNA(VLOOKUP($A18,WPU10170502!$A:$B,2,FALSE), "NA")</f>
        <v>NA</v>
      </c>
      <c r="BI18" s="31">
        <f>_xlfn.IFNA(VLOOKUP($A18,'M.W00.PSILVER.USD'!$A:$B,2,FALSE), "NA")</f>
        <v>4.625</v>
      </c>
      <c r="BJ18" s="31">
        <f>_xlfn.IFNA(VLOOKUP($A18,'M.W00.PSILVER.USD'!$A:$B,2,FALSE), "NA")</f>
        <v>4.625</v>
      </c>
      <c r="BK18" s="31">
        <f>_xlfn.IFNA(VLOOKUP($A18,FEDfunds!$A:$B,2,FALSE), "NA")</f>
        <v>4.21</v>
      </c>
      <c r="BL18" s="31">
        <f>_xlfn.IFNA(VLOOKUP($A18,Vehicles_miles_traveled!$A:$B,2,FALSE), "NA")</f>
        <v>232128</v>
      </c>
      <c r="BM18" s="31">
        <f>_xlfn.IFNA(VLOOKUP($A18,New_car_dealer!$A:$B,2,FALSE), "NA")</f>
        <v>58144</v>
      </c>
      <c r="BN18" s="31" t="str">
        <f>_xlfn.IFNA(VLOOKUP($A18,Platinum_total_demand!$A:$Z,4,FALSE), "NA")</f>
        <v>NA</v>
      </c>
      <c r="BO18" s="31" t="str">
        <f>_xlfn.IFNA(VLOOKUP($A18,Palladium_total_demand!$A:$Z,4,FALSE), "NA")</f>
        <v>NA</v>
      </c>
      <c r="BP18" s="31" t="str">
        <f>_xlfn.IFNA(VLOOKUP($A18,Rhodium_total_demand!$A:$Z,4,FALSE), "NA")</f>
        <v>NA</v>
      </c>
      <c r="BQ18" s="31" t="str">
        <f>_xlfn.IFNA(VLOOKUP($A18,Platinum_total_supply!$A:$Z,4,FALSE), "NA")</f>
        <v>NA</v>
      </c>
      <c r="BR18" s="31" t="str">
        <f>_xlfn.IFNA(VLOOKUP($A18,Palladium_total_supply!$A:$Z,4,FALSE), "NA")</f>
        <v>NA</v>
      </c>
      <c r="BS18" s="31" t="str">
        <f>_xlfn.IFNA(VLOOKUP($A18,Rhodium_total_supply!$A:$Z,4,FALSE), "NA")</f>
        <v>NA</v>
      </c>
      <c r="BT18" s="31">
        <f>_xlfn.IFNA(VLOOKUP($A18,Equities!$A:$Z,2,FALSE), "NA")</f>
        <v>3064.71608695652</v>
      </c>
      <c r="BU18" s="31">
        <f>_xlfn.IFNA(VLOOKUP($A18,Equities!$A:$Z,3,FALSE), "NA")</f>
        <v>3684.9021739130399</v>
      </c>
      <c r="BV18" s="31">
        <f>_xlfn.IFNA(VLOOKUP($A18,Equities!$A:$Z,4,FALSE), "NA")</f>
        <v>3932.49565217391</v>
      </c>
      <c r="BW18" s="31">
        <f>_xlfn.IFNA(VLOOKUP($A18,Equities!$A:$Z,5,FALSE), "NA")</f>
        <v>4140.3052608695598</v>
      </c>
      <c r="BX18" s="31">
        <f>_xlfn.IFNA(VLOOKUP($A18,Equities!$A:$Z,6,FALSE), "NA")</f>
        <v>460.05113043478201</v>
      </c>
      <c r="BY18" s="31">
        <f>_xlfn.IFNA(VLOOKUP($A18,Income_equities!$A:$Z,2,FALSE), "NA")</f>
        <v>957.99304347826001</v>
      </c>
      <c r="BZ18" s="31">
        <f>_xlfn.IFNA(VLOOKUP($A18,Income_equities!$A:$Z,3,FALSE), "NA")</f>
        <v>189.136995652173</v>
      </c>
      <c r="CA18" s="31">
        <f>_xlfn.IFNA(VLOOKUP($A18,Income_equities!$A:$Z,4,FALSE), "NA")</f>
        <v>105.711156521739</v>
      </c>
      <c r="CB18" s="31">
        <f>_xlfn.IFNA(VLOOKUP($A18,Income_equities!$A:$Z,5,FALSE), "NA")</f>
        <v>173.52634347826</v>
      </c>
      <c r="CC18" s="31">
        <f>_xlfn.IFNA(VLOOKUP($A18,PGM_equities!$A:$Z,2,FALSE), "NA")</f>
        <v>611.63043478260795</v>
      </c>
      <c r="CD18" s="31">
        <f>_xlfn.IFNA(VLOOKUP($A18,PGM_equities!$A:$Z,3,FALSE), "NA")</f>
        <v>272.11913043478199</v>
      </c>
      <c r="CE18" s="31">
        <f>_xlfn.IFNA(VLOOKUP($A18,PGM_equities!$A:$Z,4,FALSE), "NA")</f>
        <v>4.4367391304347796</v>
      </c>
      <c r="CF18" s="31">
        <f>_xlfn.IFNA(VLOOKUP($A18,PGM_equities!$A:$Z,5,FALSE), "NA")</f>
        <v>658.41304347825997</v>
      </c>
      <c r="CG18" s="31" t="str">
        <f>_xlfn.IFNA(VLOOKUP($A18,Platinum_market_balance!$A:$Z,2,FALSE), "NA")</f>
        <v>NA</v>
      </c>
      <c r="CH18" s="31" t="str">
        <f>_xlfn.IFNA(VLOOKUP($A18,Platinum_market_balance!$A:$Z,3,FALSE), "NA")</f>
        <v>NA</v>
      </c>
      <c r="CI18" s="31" t="str">
        <f>_xlfn.IFNA(VLOOKUP($A18,Platinum_market_balance!$A:$Z,4,FALSE), "NA")</f>
        <v>NA</v>
      </c>
      <c r="CJ18" s="31" t="str">
        <f>_xlfn.IFNA(VLOOKUP($A18,Platinum_market_balance!$A:$Z,5,FALSE), "NA")</f>
        <v>NA</v>
      </c>
      <c r="CK18" s="31" t="str">
        <f>_xlfn.IFNA(VLOOKUP($A18,Palladium_market_balance!$A:$Z,2,FALSE), "NA")</f>
        <v>NA</v>
      </c>
      <c r="CL18" s="31" t="str">
        <f>_xlfn.IFNA(VLOOKUP($A18,Palladium_market_balance!$A:$Z,3,FALSE), "NA")</f>
        <v>NA</v>
      </c>
      <c r="CM18" s="31" t="str">
        <f>_xlfn.IFNA(VLOOKUP($A18,Palladium_market_balance!$A:$Z,4,FALSE), "NA")</f>
        <v>NA</v>
      </c>
      <c r="CN18" s="31" t="str">
        <f>_xlfn.IFNA(VLOOKUP($A18,Palladium_market_balance!$A:$Z,5,FALSE), "NA")</f>
        <v>NA</v>
      </c>
      <c r="CO18" s="31" t="str">
        <f>_xlfn.IFNA(VLOOKUP($A18,Rhodium_market_balance!$A:$Z,2,FALSE), "NA")</f>
        <v>NA</v>
      </c>
      <c r="CP18" s="31" t="str">
        <f>_xlfn.IFNA(VLOOKUP($A18,Rhodium_market_balance!$A:$Z,3,FALSE), "NA")</f>
        <v>NA</v>
      </c>
      <c r="CQ18" s="31" t="str">
        <f>_xlfn.IFNA(VLOOKUP($A18,Rhodium_market_balance!$A:$Z,4,FALSE), "NA")</f>
        <v>NA</v>
      </c>
      <c r="CR18" s="31" t="str">
        <f>_xlfn.IFNA(VLOOKUP($A18,Rhodium_market_balance!$A:$Z,5,FALSE), "NA")</f>
        <v>NA</v>
      </c>
      <c r="CS18" s="31" t="str">
        <f>_xlfn.IFNA(VLOOKUP($A18,CFTCs!$A:$Z,2,FALSE), "NA")</f>
        <v>NA</v>
      </c>
      <c r="CT18" s="31" t="str">
        <f>_xlfn.IFNA(VLOOKUP($A18,CFTCs!$A:$Z,3,FALSE), "NA")</f>
        <v>NA</v>
      </c>
      <c r="CU18" s="31" t="str">
        <f>_xlfn.IFNA(VLOOKUP($A18,CFTCs!$A:$Z,4,FALSE), "NA")</f>
        <v>NA</v>
      </c>
      <c r="CV18" s="31" t="str">
        <f>_xlfn.IFNA(VLOOKUP($A18,CFTCs!$A:$Z,5,FALSE), "NA")</f>
        <v>NA</v>
      </c>
      <c r="CW18" s="31" t="str">
        <f>_xlfn.IFNA(VLOOKUP($A18,Open_interest!$A:$Z,2,FALSE), "NA")</f>
        <v>NA</v>
      </c>
      <c r="CX18" s="31" t="str">
        <f>_xlfn.IFNA(VLOOKUP($A18,Open_interest!$A:$Z,3,FALSE), "NA")</f>
        <v>NA</v>
      </c>
      <c r="CY18" s="31" t="str">
        <f>IF(_xlfn.IFNA(VLOOKUP($A18,ETF_holdings!$A:$Z,2,FALSE), "NA")=0,"NA",_xlfn.IFNA(VLOOKUP($A18,ETF_holdings!$A:$Z,2,FALSE), "NA"))</f>
        <v>NA</v>
      </c>
      <c r="CZ18" s="31" t="str">
        <f>IF(_xlfn.IFNA(VLOOKUP($A18,ETF_holdings!$A:$Z,3,FALSE), "NA")=0,"NA",_xlfn.IFNA(VLOOKUP($A18,ETF_holdings!$A:$Z,3,FALSE), "NA"))</f>
        <v>NA</v>
      </c>
      <c r="DA18" s="31" t="str">
        <f>_xlfn.IFNA(VLOOKUP($A18,ETF_holdings!$A:$Z,4,FALSE), "NA")</f>
        <v>NA</v>
      </c>
      <c r="DB18" s="31" t="str">
        <f>IF(_xlfn.IFNA(VLOOKUP($A18,ETF_holdings!$A:$Z,4,FALSE), "NA")=0,"NA",_xlfn.IFNA(VLOOKUP($A18,ETF_holdings!$A:$Z,4,FALSE), "NA"))</f>
        <v>NA</v>
      </c>
      <c r="DC18" s="31" t="str">
        <f>IF(_xlfn.IFNA(VLOOKUP($A18,ETF_holdings!$A:$Z,6,FALSE), "NA")=0,"NA",_xlfn.IFNA(VLOOKUP($A18,ETF_holdings!$A:$Z,6,FALSE), "NA"))</f>
        <v>NA</v>
      </c>
      <c r="DD18" s="31" t="str">
        <f>IF(_xlfn.IFNA(VLOOKUP($A18,ETF_holdings!$A:$Z,7,FALSE), "NA")=0,"NA",_xlfn.IFNA(VLOOKUP($A18,ETF_holdings!$A:$Z,7,FALSE), "NA"))</f>
        <v>NA</v>
      </c>
      <c r="DE18" s="31" t="str">
        <f>IF(_xlfn.IFNA(VLOOKUP($A18,ETF_holdings!$A:$Z,8,FALSE), "NA")=0,"NA",_xlfn.IFNA(VLOOKUP($A18,ETF_holdings!$A:$Z,8,FALSE), "NA"))</f>
        <v>NA</v>
      </c>
      <c r="DF18" s="31" t="str">
        <f>IF(_xlfn.IFNA(VLOOKUP($A18,ETF_holdings!$A:$Z,10,FALSE), "NA")=0,"NA",_xlfn.IFNA(VLOOKUP($A18,ETF_holdings!$A:$Z,10,FALSE), "NA"))</f>
        <v>NA</v>
      </c>
      <c r="DG18" s="31" t="str">
        <f>IF(_xlfn.IFNA(VLOOKUP($A18,ETF_holdings!$A:$Z,10,FALSE), "NA")=0,"NA",_xlfn.IFNA(VLOOKUP($A18,ETF_holdings!$A:$Z,10,FALSE), "NA"))</f>
        <v>NA</v>
      </c>
      <c r="DH18" s="31" t="str">
        <f>IF(_xlfn.IFNA(VLOOKUP($A18,ETF_holdings!$A:$Z,11,FALSE), "NA")=0,"NA",_xlfn.IFNA(VLOOKUP($A18,ETF_holdings!$A:$Z,11,FALSE), "NA"))</f>
        <v>NA</v>
      </c>
      <c r="DI18" s="31" t="str">
        <f>IF(_xlfn.IFNA(VLOOKUP($A18,ETF_holdings!$A:$Z,12,FALSE), "NA")=0,"NA",_xlfn.IFNA(VLOOKUP($A18,ETF_holdings!$A:$Z,12,FALSE), "NA"))</f>
        <v>NA</v>
      </c>
      <c r="DJ18" s="31" t="str">
        <f>IF(_xlfn.IFNA(VLOOKUP($A18,ETF_holdings!$A:$Z,13,FALSE), "NA")=0,"NA",_xlfn.IFNA(VLOOKUP($A18,ETF_holdings!$A:$Z,13,FALSE), "NA"))</f>
        <v>NA</v>
      </c>
      <c r="DK18" s="31">
        <f>IF(_xlfn.IFNA(VLOOKUP($A18,Platinum_RSI!$A:$P,2,FALSE), "NA")=0,"NA",_xlfn.IFNA(VLOOKUP($A18,Platinum_RSI!$A:$P,2,FALSE), "NA"))</f>
        <v>61.1</v>
      </c>
      <c r="DL18" s="31">
        <f>IF(_xlfn.IFNA(VLOOKUP($A18,Platinum_RSI!$A:$P,3,FALSE), "NA")=0,"NA",_xlfn.IFNA(VLOOKUP($A18,Platinum_RSI!$A:$P,3,FALSE), "NA"))</f>
        <v>66.42</v>
      </c>
      <c r="DM18" s="31">
        <f>IF(_xlfn.IFNA(VLOOKUP($A18,Platinum_RSI!$A:$P,4,FALSE), "NA")=0,"NA",_xlfn.IFNA(VLOOKUP($A18,Platinum_RSI!$A:$P,4,FALSE), "NA"))</f>
        <v>67.819999999999993</v>
      </c>
      <c r="DN18" s="31">
        <f>IF(_xlfn.IFNA(VLOOKUP($A18,Platinum_RSI!$A:$P,5,FALSE), "NA")=0,"NA",_xlfn.IFNA(VLOOKUP($A18,Platinum_RSI!$A:$P,5,FALSE), "NA"))</f>
        <v>64.44</v>
      </c>
      <c r="DO18" s="31">
        <f>IF(_xlfn.IFNA(VLOOKUP($A18,Palladium_RSI!$A:$Q,2,FALSE), "NA")=0,"NA",_xlfn.IFNA(VLOOKUP($A18,Palladium_RSI!$A:$Q,2,FALSE), "NA"))</f>
        <v>20.190000000000001</v>
      </c>
      <c r="DP18" s="31">
        <f>IF(_xlfn.IFNA(VLOOKUP($A18,Palladium_RSI!$A:$Q, 3,FALSE), "NA")=0,"NA",_xlfn.IFNA(VLOOKUP($A18,Palladium_RSI!$A:$Q,3,FALSE), "NA"))</f>
        <v>45.13</v>
      </c>
      <c r="DQ18" s="31">
        <f>IF(_xlfn.IFNA(VLOOKUP($A18,Palladium_RSI!$A:$Q,4,FALSE), "NA")=0,"NA",_xlfn.IFNA(VLOOKUP($A18,Palladium_RSI!$A:$Q,4,FALSE), "NA"))</f>
        <v>50.7</v>
      </c>
      <c r="DR18" s="31">
        <f>IF(_xlfn.IFNA(VLOOKUP($A18,Palladium_RSI!$A:$Q,5,FALSE), "NA")=0,"NA",_xlfn.IFNA(VLOOKUP($A18,Palladium_RSI!$A:$Q,5,FALSE), "NA"))</f>
        <v>56.26</v>
      </c>
      <c r="DS18" s="31">
        <f>IF(_xlfn.IFNA(VLOOKUP($A18,Car_production!$A:$L,2,FALSE), "NA")=0,"NA",_xlfn.IFNA(VLOOKUP($A18,Car_production!$A:$L,2,FALSE), "NA"))</f>
        <v>427.2</v>
      </c>
      <c r="DT18" s="31">
        <f>IF(_xlfn.IFNA(VLOOKUP($A18,Car_production!$A:$L,3,FALSE), "NA")=0,"NA",_xlfn.IFNA(VLOOKUP($A18,Car_production!$A:$L,3,FALSE), "NA"))</f>
        <v>336.11329661683715</v>
      </c>
      <c r="DU18" s="31" t="str">
        <f>IF(_xlfn.IFNA(VLOOKUP($A18,Car_production!$A:$L,4,FALSE), "NA")=0,"NA",_xlfn.IFNA(VLOOKUP($A18,Car_production!$A:$L,13,FALSE), "NA"))</f>
        <v>NA</v>
      </c>
      <c r="DV18" s="31" t="str">
        <f>IF(_xlfn.IFNA(VLOOKUP($A18,Car_production!$A:$L,5,FALSE), "NA")=0,"NA",_xlfn.IFNA(VLOOKUP($A18,Car_production!$A:$L,5,FALSE), "NA"))</f>
        <v>NA</v>
      </c>
      <c r="DW18" s="31">
        <f>IF(_xlfn.IFNA(VLOOKUP($A18,Car_production!$A:$L,6,FALSE), "NA")=0,"NA",_xlfn.IFNA(VLOOKUP($A18,Car_production!$A:$L,6,FALSE), "NA"))</f>
        <v>117.2</v>
      </c>
      <c r="DX18" s="31">
        <f>IF(_xlfn.IFNA(VLOOKUP($A18,Car_production!$A:$L,7,FALSE), "NA")=0,"NA",_xlfn.IFNA(VLOOKUP($A18,Car_production!$A:$L,7,FALSE), "NA"))</f>
        <v>114.56500488758554</v>
      </c>
      <c r="DY18" s="31">
        <f>IF(_xlfn.IFNA(VLOOKUP($A18,Car_production!$A:$L,8,FALSE), "NA")=0,"NA",_xlfn.IFNA(VLOOKUP($A18,Car_production!$A:$L,8,FALSE), "NA"))</f>
        <v>92</v>
      </c>
      <c r="DZ18" s="31">
        <f>IF(_xlfn.IFNA(VLOOKUP($A18,Car_production!$A:$L,9,FALSE), "NA")=0,"NA",_xlfn.IFNA(VLOOKUP($A18,Car_production!$A:$L,9,FALSE), "NA"))</f>
        <v>116.16161616161615</v>
      </c>
      <c r="EA18" s="31" t="str">
        <f>IF(_xlfn.IFNA(VLOOKUP($A18,Car_production!$A:$L,10,FALSE), "NA")=0,"NA",_xlfn.IFNA(VLOOKUP($A18,Car_production!$A:$L,10,FALSE), "NA"))</f>
        <v>NA</v>
      </c>
      <c r="EB18" s="31">
        <f>IF(_xlfn.IFNA(VLOOKUP($A18,Car_production_index!$A:$L,2,FALSE), "NA")=0,"NA",_xlfn.IFNA(VLOOKUP($A18,Car_production_index!$A:$L,2,FALSE), "NA"))</f>
        <v>0.12988212567506568</v>
      </c>
      <c r="EC18" s="31">
        <f>IF(_xlfn.IFNA(VLOOKUP($A18,Car_production_index!$A:$L,3,FALSE), "NA")=0,"NA",_xlfn.IFNA(VLOOKUP($A18,Car_production_index!$A:$L,3,FALSE), "NA"))</f>
        <v>0.28391781767755697</v>
      </c>
      <c r="ED18" s="31">
        <f>IF(_xlfn.IFNA(VLOOKUP($A18,Car_production_index!$A:$L,4,FALSE), "NA")=0,"NA",_xlfn.IFNA(VLOOKUP($A18,Car_production_index!$A:$L,4,FALSE), "NA"))</f>
        <v>0.12432484761598556</v>
      </c>
      <c r="EE18" s="31">
        <f>IF(_xlfn.IFNA(VLOOKUP($A18,Car_production_index!$A:$L,5,FALSE), "NA")=0,"NA",_xlfn.IFNA(VLOOKUP($A18,Car_production_index!$A:$L,5,FALSE), "NA"))</f>
        <v>0.18389036868302067</v>
      </c>
      <c r="EF18" s="31">
        <f>IF(_xlfn.IFNA(VLOOKUP($A18,Car_production_index!$A:$L,6,FALSE), "NA")=0,"NA",_xlfn.IFNA(VLOOKUP($A18,Car_production_index!$A:$L,6,FALSE), "NA"))</f>
        <v>0.72201515965162888</v>
      </c>
    </row>
    <row r="19" spans="1:136">
      <c r="A19" s="26">
        <v>37043</v>
      </c>
      <c r="B19" s="25">
        <f>IFERROR(VLOOKUP($A19,Palladium_spot_price!$A:$B,2,FALSE), "NA")</f>
        <v>619.66666666666595</v>
      </c>
      <c r="C19" s="25">
        <f>IFERROR(VLOOKUP($A19,Platinum_spot_price!$A:$B,2,FALSE), "NA")</f>
        <v>582.71428571428498</v>
      </c>
      <c r="D19" s="25">
        <f>IFERROR(VLOOKUP($A19,Rhodium_spot_price!$A:$B,2,FALSE), "NA")</f>
        <v>1735.7142857142801</v>
      </c>
      <c r="E19" s="25">
        <f>IFERROR(VLOOKUP(A19,'Coal Australia'!A:B,2,FALSE), "NA")</f>
        <v>33.9</v>
      </c>
      <c r="F19" s="25">
        <f>IFERROR(VLOOKUP(A19,'Russian Ruble'!A:B,2,FALSE), "NA")</f>
        <v>29.1144</v>
      </c>
      <c r="G19" s="25" t="str">
        <f>IFERROR(VLOOKUP($A19,'GDP Germany'!A:B,2,FALSE),"NA")</f>
        <v>NA</v>
      </c>
      <c r="H19" s="25" t="str">
        <f>IFERROR(VLOOKUP($A19,'GDP EU28'!A:B,2,FALSE),"NA")</f>
        <v>NA</v>
      </c>
      <c r="I19" s="25" t="str">
        <f>IFERROR(VLOOKUP($A19,'GDP US'!A:B,2,FALSE),"NA")</f>
        <v>NA</v>
      </c>
      <c r="J19" s="29" t="str">
        <f>IFERROR(VLOOKUP($A19,'GDP CNY'!A:C,2,FALSE),"NA")</f>
        <v>NA</v>
      </c>
      <c r="K19" s="25">
        <f>IFERROR(VLOOKUP($A19,WTI!$A:$B,2,FALSE),"NA")</f>
        <v>27.6</v>
      </c>
      <c r="L19" s="25">
        <f>IFERROR(VLOOKUP($A19,Brent!$A:$B,2,FALSE),"NA")</f>
        <v>27.85</v>
      </c>
      <c r="M19" s="25">
        <f>IFERROR(VLOOKUP($A19,'EURO EXC RATE'!$A:$B,2,FALSE),"NA")</f>
        <v>0.85299999999999998</v>
      </c>
      <c r="N19" s="25">
        <f>IFERROR(VLOOKUP($A19,'Baltic Dry Index'!$A:$B,2,FALSE),"NA")</f>
        <v>1386</v>
      </c>
      <c r="O19" s="25">
        <f>IFERROR(VLOOKUP($A19,EXR_CNY_USD!$A:$B,2,FALSE),"NA")</f>
        <v>8.2769999999999992</v>
      </c>
      <c r="P19" s="25">
        <f>IFERROR(VLOOKUP($A19,'NATURAL GAS'!A:B,2,FALSE),"NA")</f>
        <v>3.72</v>
      </c>
      <c r="Q19" s="25">
        <f>IFERROR(VLOOKUP($A19,VIX!$A:$B,2,FALSE), "NA")</f>
        <v>19.059999999999999</v>
      </c>
      <c r="R19" s="25">
        <f>IFERROR(VLOOKUP($A19,CLI_US!$A:$B,2,FALSE), "NA")</f>
        <v>98.4093521750587</v>
      </c>
      <c r="S19" s="25">
        <f>IFERROR(VLOOKUP($A19,CLI_CHN!$A:$B,2,FALSE), "NA")</f>
        <v>97.762630000000001</v>
      </c>
      <c r="T19" s="25">
        <f>IFERROR(VLOOKUP($A19,CLI_EURO!$A:$B,2,FALSE), "NA")</f>
        <v>99.901704033493402</v>
      </c>
      <c r="U19" s="25">
        <f>IFERROR(VLOOKUP($A19,CPILFESL!$A:$B,2,FALSE), "NA")</f>
        <v>177.7</v>
      </c>
      <c r="V19" s="31">
        <f>_xlfn.IFNA(VLOOKUP($A19,'PET.RWTC.M'!$A:$B,2,FALSE), "NA")</f>
        <v>27.6</v>
      </c>
      <c r="W19" s="31">
        <f>_xlfn.IFNA(VLOOKUP($A19,PALLFNFINDEXQ!$A:$B,2,FALSE), "NA")</f>
        <v>59.298128579999997</v>
      </c>
      <c r="X19" s="31">
        <f>_xlfn.IFNA(VLOOKUP($A19,DEXSFUS!$A:$B,2,FALSE), "NA")</f>
        <v>8.0350000000000001</v>
      </c>
      <c r="Y19" s="31">
        <f>_xlfn.IFNA(VLOOKUP($A19,PNICKUSDM!$A:$B,2,FALSE), "NA")</f>
        <v>6674.3333329999996</v>
      </c>
      <c r="Z19" s="31">
        <f>_xlfn.IFNA(VLOOKUP($A19,'WPU1011'!$A:$B,2,FALSE), "NA")</f>
        <v>96.3</v>
      </c>
      <c r="AA19" s="31">
        <f>_xlfn.IFNA(VLOOKUP($A19,'WPU1011'!$A:$B,2,FALSE), "NA")</f>
        <v>96.3</v>
      </c>
      <c r="AB19" s="31">
        <f>_xlfn.IFNA(VLOOKUP($A19,TSIFRGHTC!$A:$B,2,FALSE), "NA")</f>
        <v>-0.8</v>
      </c>
      <c r="AC19" s="31">
        <f>_xlfn.IFNA(VLOOKUP($A19,TSIFRGHTC!$A:$B,2,FALSE), "NA")</f>
        <v>-0.8</v>
      </c>
      <c r="AD19" s="31">
        <f>_xlfn.IFNA(VLOOKUP($A19,PPICMM!$A:$B,2,FALSE), "NA")</f>
        <v>112.3</v>
      </c>
      <c r="AE19" s="31">
        <f>_xlfn.IFNA(VLOOKUP($A19,IPB50001N!$A:$B,2,FALSE), "NA")</f>
        <v>92.043300000000002</v>
      </c>
      <c r="AF19" s="31">
        <f>_xlfn.IFNA(VLOOKUP($A19,A31ATI!$A:$B,2,FALSE), "NA")</f>
        <v>11295</v>
      </c>
      <c r="AG19" s="31">
        <f>_xlfn.IFNA(VLOOKUP($A19,A31ANO!$A:$B,2,FALSE), "NA")</f>
        <v>5680</v>
      </c>
      <c r="AH19" s="31">
        <f>_xlfn.IFNA(VLOOKUP($A19,IPG21223S!$A:$B,2,FALSE), "NA")</f>
        <v>111.3507</v>
      </c>
      <c r="AI19" s="31">
        <f>_xlfn.IFNA(VLOOKUP($A19,PIORECRUSDM!$A:$B,2,FALSE), "NA")</f>
        <v>12.99</v>
      </c>
      <c r="AJ19" s="31" t="str">
        <f>_xlfn.IFNA(VLOOKUP($A19,GVZCLS!$A:$B,2,FALSE), "NA")</f>
        <v>NA</v>
      </c>
      <c r="AK19" s="31" t="str">
        <f>_xlfn.IFNA(VLOOKUP($A19,VXSLVCLS!$A:$B,2,FALSE), "NA")</f>
        <v>NA</v>
      </c>
      <c r="AL19" s="31">
        <f>_xlfn.IFNA(VLOOKUP($A19,PNRGINDEXM!$A:$B,2,FALSE), "NA")</f>
        <v>71.154269999999997</v>
      </c>
      <c r="AM19" s="31">
        <f>_xlfn.IFNA(VLOOKUP($A19,Nikkei225!$A:$B,2,FALSE), "NA")</f>
        <v>13261.84</v>
      </c>
      <c r="AN19" s="31">
        <f>_xlfn.IFNA(VLOOKUP($A19,EXJPUS!$A:$B,2,FALSE), "NA")</f>
        <v>122.351</v>
      </c>
      <c r="AO19" s="31" t="str">
        <f>_xlfn.IFNA(VLOOKUP($A19,PCU33613361!$A:$B,2,FALSE), "NA")</f>
        <v>NA</v>
      </c>
      <c r="AP19" s="31">
        <f>_xlfn.IFNA(VLOOKUP($A19,TOTALSA!$A:$B,2,FALSE), "NA")</f>
        <v>17.463999999999999</v>
      </c>
      <c r="AQ19" s="31">
        <f>_xlfn.IFNA(VLOOKUP($A19,ZAFCPIALLMINMEI!$A:$B,2,FALSE), "NA")</f>
        <v>48.842080000000003</v>
      </c>
      <c r="AR19" s="31">
        <f>_xlfn.IFNA(VLOOKUP($A19,LCULMN01ZAQ661S!$A:$B,2,FALSE), "NA")</f>
        <v>43.716268309999997</v>
      </c>
      <c r="AS19" s="31">
        <f>_xlfn.IFNA(VLOOKUP($A19,NGDPRSAXDCZAQ!$A:$B,2,FALSE), "NA")</f>
        <v>724303.5</v>
      </c>
      <c r="AT19" s="31">
        <f>_xlfn.IFNA(VLOOKUP($A19,'M.W00.PCOBA.USD'!$A:$B,2,FALSE), "NA")</f>
        <v>10814.29</v>
      </c>
      <c r="AU19" s="31">
        <f>_xlfn.IFNA(VLOOKUP($A19,BSCICP03O9M665S!$A:$B,2,FALSE), "NA")</f>
        <v>100.23609978189999</v>
      </c>
      <c r="AV19" s="31">
        <f>_xlfn.IFNA(VLOOKUP($A19,LOLITOAAOECDE!$A:$B,2,FALSE), "NA")</f>
        <v>98.153341364900001</v>
      </c>
      <c r="AW19" s="31" t="str">
        <f>_xlfn.IFNA(VLOOKUP($A19,'IP7110'!$A:$B,2,FALSE), "NA")</f>
        <v>NA</v>
      </c>
      <c r="AX19" s="31" t="str">
        <f>_xlfn.IFNA(VLOOKUP($A19,'WPS061'!$A:$B,2,FALSE), "NA")</f>
        <v>NA</v>
      </c>
      <c r="AY19" s="31">
        <f>_xlfn.IFNA(VLOOKUP($A19,'GS10'!$A:$B,2,FALSE), "NA")</f>
        <v>5.28</v>
      </c>
      <c r="AZ19" s="31">
        <f>_xlfn.IFNA(VLOOKUP($A19,'GS5'!$A:$B,2,FALSE), "NA")</f>
        <v>4.8099999999999996</v>
      </c>
      <c r="BA19" s="31">
        <f>_xlfn.IFNA(VLOOKUP($A19,'GS30'!$A:$B,2,FALSE), "NA")</f>
        <v>5.67</v>
      </c>
      <c r="BB19" s="31">
        <f>_xlfn.IFNA(VLOOKUP($A19,DAX!$A:$B,2,FALSE), "NA")</f>
        <v>6058.38</v>
      </c>
      <c r="BC19" s="31">
        <f>_xlfn.IFNA(VLOOKUP($A19,SMI!$A:$B,2,FALSE), "NA")</f>
        <v>7240.2</v>
      </c>
      <c r="BD19" s="31">
        <f>_xlfn.IFNA(VLOOKUP($A19,NASDAQCOM!$A:$B,2,FALSE), "NA")</f>
        <v>2161.2399999999998</v>
      </c>
      <c r="BE19" s="31">
        <f>_xlfn.IFNA(VLOOKUP($A19,FTSE100!$A:$B,2,FALSE), "NA")</f>
        <v>5642.5</v>
      </c>
      <c r="BF19" s="31">
        <f>_xlfn.IFNA(VLOOKUP($A19,'M.W00.PGOLD.USD'!$A:$B,2,FALSE), "NA")</f>
        <v>276</v>
      </c>
      <c r="BG19" s="31">
        <f>_xlfn.IFNA(VLOOKUP($A19,'M.W00.PSILVER.USD'!$A:$B,2,FALSE), "NA")</f>
        <v>4.45</v>
      </c>
      <c r="BH19" s="31" t="str">
        <f>_xlfn.IFNA(VLOOKUP($A19,WPU10170502!$A:$B,2,FALSE), "NA")</f>
        <v>NA</v>
      </c>
      <c r="BI19" s="31">
        <f>_xlfn.IFNA(VLOOKUP($A19,'M.W00.PSILVER.USD'!$A:$B,2,FALSE), "NA")</f>
        <v>4.45</v>
      </c>
      <c r="BJ19" s="31">
        <f>_xlfn.IFNA(VLOOKUP($A19,'M.W00.PSILVER.USD'!$A:$B,2,FALSE), "NA")</f>
        <v>4.45</v>
      </c>
      <c r="BK19" s="31">
        <f>_xlfn.IFNA(VLOOKUP($A19,FEDfunds!$A:$B,2,FALSE), "NA")</f>
        <v>3.97</v>
      </c>
      <c r="BL19" s="31">
        <f>_xlfn.IFNA(VLOOKUP($A19,Vehicles_miles_traveled!$A:$B,2,FALSE), "NA")</f>
        <v>231532</v>
      </c>
      <c r="BM19" s="31">
        <f>_xlfn.IFNA(VLOOKUP($A19,New_car_dealer!$A:$B,2,FALSE), "NA")</f>
        <v>57024</v>
      </c>
      <c r="BN19" s="31" t="str">
        <f>_xlfn.IFNA(VLOOKUP($A19,Platinum_total_demand!$A:$Z,4,FALSE), "NA")</f>
        <v>NA</v>
      </c>
      <c r="BO19" s="31" t="str">
        <f>_xlfn.IFNA(VLOOKUP($A19,Palladium_total_demand!$A:$Z,4,FALSE), "NA")</f>
        <v>NA</v>
      </c>
      <c r="BP19" s="31" t="str">
        <f>_xlfn.IFNA(VLOOKUP($A19,Rhodium_total_demand!$A:$Z,4,FALSE), "NA")</f>
        <v>NA</v>
      </c>
      <c r="BQ19" s="31" t="str">
        <f>_xlfn.IFNA(VLOOKUP($A19,Platinum_total_supply!$A:$Z,4,FALSE), "NA")</f>
        <v>NA</v>
      </c>
      <c r="BR19" s="31" t="str">
        <f>_xlfn.IFNA(VLOOKUP($A19,Palladium_total_supply!$A:$Z,4,FALSE), "NA")</f>
        <v>NA</v>
      </c>
      <c r="BS19" s="31" t="str">
        <f>_xlfn.IFNA(VLOOKUP($A19,Rhodium_total_supply!$A:$Z,4,FALSE), "NA")</f>
        <v>NA</v>
      </c>
      <c r="BT19" s="31">
        <f>_xlfn.IFNA(VLOOKUP($A19,Equities!$A:$Z,2,FALSE), "NA")</f>
        <v>2951.97285714285</v>
      </c>
      <c r="BU19" s="31">
        <f>_xlfn.IFNA(VLOOKUP($A19,Equities!$A:$Z,3,FALSE), "NA")</f>
        <v>3599.3357142857099</v>
      </c>
      <c r="BV19" s="31">
        <f>_xlfn.IFNA(VLOOKUP($A19,Equities!$A:$Z,4,FALSE), "NA")</f>
        <v>3724.2</v>
      </c>
      <c r="BW19" s="31">
        <f>_xlfn.IFNA(VLOOKUP($A19,Equities!$A:$Z,5,FALSE), "NA")</f>
        <v>3859.6542857142799</v>
      </c>
      <c r="BX19" s="31">
        <f>_xlfn.IFNA(VLOOKUP($A19,Equities!$A:$Z,6,FALSE), "NA")</f>
        <v>454.69604761904702</v>
      </c>
      <c r="BY19" s="31">
        <f>_xlfn.IFNA(VLOOKUP($A19,Income_equities!$A:$Z,2,FALSE), "NA")</f>
        <v>968.32571428571396</v>
      </c>
      <c r="BZ19" s="31">
        <f>_xlfn.IFNA(VLOOKUP($A19,Income_equities!$A:$Z,3,FALSE), "NA")</f>
        <v>191.076228571428</v>
      </c>
      <c r="CA19" s="31">
        <f>_xlfn.IFNA(VLOOKUP($A19,Income_equities!$A:$Z,4,FALSE), "NA")</f>
        <v>106.56890476190399</v>
      </c>
      <c r="CB19" s="31">
        <f>_xlfn.IFNA(VLOOKUP($A19,Income_equities!$A:$Z,5,FALSE), "NA")</f>
        <v>174.51108095238001</v>
      </c>
      <c r="CC19" s="31">
        <f>_xlfn.IFNA(VLOOKUP($A19,PGM_equities!$A:$Z,2,FALSE), "NA")</f>
        <v>579.97619047619003</v>
      </c>
      <c r="CD19" s="31">
        <f>_xlfn.IFNA(VLOOKUP($A19,PGM_equities!$A:$Z,3,FALSE), "NA")</f>
        <v>271.11238095238002</v>
      </c>
      <c r="CE19" s="31">
        <f>_xlfn.IFNA(VLOOKUP($A19,PGM_equities!$A:$Z,4,FALSE), "NA")</f>
        <v>4.3766666666666598</v>
      </c>
      <c r="CF19" s="31">
        <f>_xlfn.IFNA(VLOOKUP($A19,PGM_equities!$A:$Z,5,FALSE), "NA")</f>
        <v>615.28571428571399</v>
      </c>
      <c r="CG19" s="31" t="str">
        <f>_xlfn.IFNA(VLOOKUP($A19,Platinum_market_balance!$A:$Z,2,FALSE), "NA")</f>
        <v>NA</v>
      </c>
      <c r="CH19" s="31" t="str">
        <f>_xlfn.IFNA(VLOOKUP($A19,Platinum_market_balance!$A:$Z,3,FALSE), "NA")</f>
        <v>NA</v>
      </c>
      <c r="CI19" s="31" t="str">
        <f>_xlfn.IFNA(VLOOKUP($A19,Platinum_market_balance!$A:$Z,4,FALSE), "NA")</f>
        <v>NA</v>
      </c>
      <c r="CJ19" s="31" t="str">
        <f>_xlfn.IFNA(VLOOKUP($A19,Platinum_market_balance!$A:$Z,5,FALSE), "NA")</f>
        <v>NA</v>
      </c>
      <c r="CK19" s="31" t="str">
        <f>_xlfn.IFNA(VLOOKUP($A19,Palladium_market_balance!$A:$Z,2,FALSE), "NA")</f>
        <v>NA</v>
      </c>
      <c r="CL19" s="31" t="str">
        <f>_xlfn.IFNA(VLOOKUP($A19,Palladium_market_balance!$A:$Z,3,FALSE), "NA")</f>
        <v>NA</v>
      </c>
      <c r="CM19" s="31" t="str">
        <f>_xlfn.IFNA(VLOOKUP($A19,Palladium_market_balance!$A:$Z,4,FALSE), "NA")</f>
        <v>NA</v>
      </c>
      <c r="CN19" s="31" t="str">
        <f>_xlfn.IFNA(VLOOKUP($A19,Palladium_market_balance!$A:$Z,5,FALSE), "NA")</f>
        <v>NA</v>
      </c>
      <c r="CO19" s="31" t="str">
        <f>_xlfn.IFNA(VLOOKUP($A19,Rhodium_market_balance!$A:$Z,2,FALSE), "NA")</f>
        <v>NA</v>
      </c>
      <c r="CP19" s="31" t="str">
        <f>_xlfn.IFNA(VLOOKUP($A19,Rhodium_market_balance!$A:$Z,3,FALSE), "NA")</f>
        <v>NA</v>
      </c>
      <c r="CQ19" s="31" t="str">
        <f>_xlfn.IFNA(VLOOKUP($A19,Rhodium_market_balance!$A:$Z,4,FALSE), "NA")</f>
        <v>NA</v>
      </c>
      <c r="CR19" s="31" t="str">
        <f>_xlfn.IFNA(VLOOKUP($A19,Rhodium_market_balance!$A:$Z,5,FALSE), "NA")</f>
        <v>NA</v>
      </c>
      <c r="CS19" s="31" t="str">
        <f>_xlfn.IFNA(VLOOKUP($A19,CFTCs!$A:$Z,2,FALSE), "NA")</f>
        <v>NA</v>
      </c>
      <c r="CT19" s="31" t="str">
        <f>_xlfn.IFNA(VLOOKUP($A19,CFTCs!$A:$Z,3,FALSE), "NA")</f>
        <v>NA</v>
      </c>
      <c r="CU19" s="31" t="str">
        <f>_xlfn.IFNA(VLOOKUP($A19,CFTCs!$A:$Z,4,FALSE), "NA")</f>
        <v>NA</v>
      </c>
      <c r="CV19" s="31" t="str">
        <f>_xlfn.IFNA(VLOOKUP($A19,CFTCs!$A:$Z,5,FALSE), "NA")</f>
        <v>NA</v>
      </c>
      <c r="CW19" s="31" t="str">
        <f>_xlfn.IFNA(VLOOKUP($A19,Open_interest!$A:$Z,2,FALSE), "NA")</f>
        <v>NA</v>
      </c>
      <c r="CX19" s="31" t="str">
        <f>_xlfn.IFNA(VLOOKUP($A19,Open_interest!$A:$Z,3,FALSE), "NA")</f>
        <v>NA</v>
      </c>
      <c r="CY19" s="31" t="str">
        <f>IF(_xlfn.IFNA(VLOOKUP($A19,ETF_holdings!$A:$Z,2,FALSE), "NA")=0,"NA",_xlfn.IFNA(VLOOKUP($A19,ETF_holdings!$A:$Z,2,FALSE), "NA"))</f>
        <v>NA</v>
      </c>
      <c r="CZ19" s="31" t="str">
        <f>IF(_xlfn.IFNA(VLOOKUP($A19,ETF_holdings!$A:$Z,3,FALSE), "NA")=0,"NA",_xlfn.IFNA(VLOOKUP($A19,ETF_holdings!$A:$Z,3,FALSE), "NA"))</f>
        <v>NA</v>
      </c>
      <c r="DA19" s="31" t="str">
        <f>_xlfn.IFNA(VLOOKUP($A19,ETF_holdings!$A:$Z,4,FALSE), "NA")</f>
        <v>NA</v>
      </c>
      <c r="DB19" s="31" t="str">
        <f>IF(_xlfn.IFNA(VLOOKUP($A19,ETF_holdings!$A:$Z,4,FALSE), "NA")=0,"NA",_xlfn.IFNA(VLOOKUP($A19,ETF_holdings!$A:$Z,4,FALSE), "NA"))</f>
        <v>NA</v>
      </c>
      <c r="DC19" s="31" t="str">
        <f>IF(_xlfn.IFNA(VLOOKUP($A19,ETF_holdings!$A:$Z,6,FALSE), "NA")=0,"NA",_xlfn.IFNA(VLOOKUP($A19,ETF_holdings!$A:$Z,6,FALSE), "NA"))</f>
        <v>NA</v>
      </c>
      <c r="DD19" s="31" t="str">
        <f>IF(_xlfn.IFNA(VLOOKUP($A19,ETF_holdings!$A:$Z,7,FALSE), "NA")=0,"NA",_xlfn.IFNA(VLOOKUP($A19,ETF_holdings!$A:$Z,7,FALSE), "NA"))</f>
        <v>NA</v>
      </c>
      <c r="DE19" s="31" t="str">
        <f>IF(_xlfn.IFNA(VLOOKUP($A19,ETF_holdings!$A:$Z,8,FALSE), "NA")=0,"NA",_xlfn.IFNA(VLOOKUP($A19,ETF_holdings!$A:$Z,8,FALSE), "NA"))</f>
        <v>NA</v>
      </c>
      <c r="DF19" s="31" t="str">
        <f>IF(_xlfn.IFNA(VLOOKUP($A19,ETF_holdings!$A:$Z,10,FALSE), "NA")=0,"NA",_xlfn.IFNA(VLOOKUP($A19,ETF_holdings!$A:$Z,10,FALSE), "NA"))</f>
        <v>NA</v>
      </c>
      <c r="DG19" s="31" t="str">
        <f>IF(_xlfn.IFNA(VLOOKUP($A19,ETF_holdings!$A:$Z,10,FALSE), "NA")=0,"NA",_xlfn.IFNA(VLOOKUP($A19,ETF_holdings!$A:$Z,10,FALSE), "NA"))</f>
        <v>NA</v>
      </c>
      <c r="DH19" s="31" t="str">
        <f>IF(_xlfn.IFNA(VLOOKUP($A19,ETF_holdings!$A:$Z,11,FALSE), "NA")=0,"NA",_xlfn.IFNA(VLOOKUP($A19,ETF_holdings!$A:$Z,11,FALSE), "NA"))</f>
        <v>NA</v>
      </c>
      <c r="DI19" s="31" t="str">
        <f>IF(_xlfn.IFNA(VLOOKUP($A19,ETF_holdings!$A:$Z,12,FALSE), "NA")=0,"NA",_xlfn.IFNA(VLOOKUP($A19,ETF_holdings!$A:$Z,12,FALSE), "NA"))</f>
        <v>NA</v>
      </c>
      <c r="DJ19" s="31" t="str">
        <f>IF(_xlfn.IFNA(VLOOKUP($A19,ETF_holdings!$A:$Z,13,FALSE), "NA")=0,"NA",_xlfn.IFNA(VLOOKUP($A19,ETF_holdings!$A:$Z,13,FALSE), "NA"))</f>
        <v>NA</v>
      </c>
      <c r="DK19" s="31">
        <f>IF(_xlfn.IFNA(VLOOKUP($A19,Platinum_RSI!$A:$P,2,FALSE), "NA")=0,"NA",_xlfn.IFNA(VLOOKUP($A19,Platinum_RSI!$A:$P,2,FALSE), "NA"))</f>
        <v>31.37</v>
      </c>
      <c r="DL19" s="31">
        <f>IF(_xlfn.IFNA(VLOOKUP($A19,Platinum_RSI!$A:$P,3,FALSE), "NA")=0,"NA",_xlfn.IFNA(VLOOKUP($A19,Platinum_RSI!$A:$P,3,FALSE), "NA"))</f>
        <v>51.89</v>
      </c>
      <c r="DM19" s="31">
        <f>IF(_xlfn.IFNA(VLOOKUP($A19,Platinum_RSI!$A:$P,4,FALSE), "NA")=0,"NA",_xlfn.IFNA(VLOOKUP($A19,Platinum_RSI!$A:$P,4,FALSE), "NA"))</f>
        <v>57.4</v>
      </c>
      <c r="DN19" s="31">
        <f>IF(_xlfn.IFNA(VLOOKUP($A19,Platinum_RSI!$A:$P,5,FALSE), "NA")=0,"NA",_xlfn.IFNA(VLOOKUP($A19,Platinum_RSI!$A:$P,5,FALSE), "NA"))</f>
        <v>59.2</v>
      </c>
      <c r="DO19" s="31">
        <f>IF(_xlfn.IFNA(VLOOKUP($A19,Palladium_RSI!$A:$Q,2,FALSE), "NA")=0,"NA",_xlfn.IFNA(VLOOKUP($A19,Palladium_RSI!$A:$Q,2,FALSE), "NA"))</f>
        <v>16.239999999999998</v>
      </c>
      <c r="DP19" s="31">
        <f>IF(_xlfn.IFNA(VLOOKUP($A19,Palladium_RSI!$A:$Q, 3,FALSE), "NA")=0,"NA",_xlfn.IFNA(VLOOKUP($A19,Palladium_RSI!$A:$Q,3,FALSE), "NA"))</f>
        <v>42.51</v>
      </c>
      <c r="DQ19" s="31">
        <f>IF(_xlfn.IFNA(VLOOKUP($A19,Palladium_RSI!$A:$Q,4,FALSE), "NA")=0,"NA",_xlfn.IFNA(VLOOKUP($A19,Palladium_RSI!$A:$Q,4,FALSE), "NA"))</f>
        <v>48.59</v>
      </c>
      <c r="DR19" s="31">
        <f>IF(_xlfn.IFNA(VLOOKUP($A19,Palladium_RSI!$A:$Q,5,FALSE), "NA")=0,"NA",_xlfn.IFNA(VLOOKUP($A19,Palladium_RSI!$A:$Q,5,FALSE), "NA"))</f>
        <v>54.71</v>
      </c>
      <c r="DS19" s="31">
        <f>IF(_xlfn.IFNA(VLOOKUP($A19,Car_production!$A:$L,2,FALSE), "NA")=0,"NA",_xlfn.IFNA(VLOOKUP($A19,Car_production!$A:$L,2,FALSE), "NA"))</f>
        <v>415.9</v>
      </c>
      <c r="DT19" s="31">
        <f>IF(_xlfn.IFNA(VLOOKUP($A19,Car_production!$A:$L,3,FALSE), "NA")=0,"NA",_xlfn.IFNA(VLOOKUP($A19,Car_production!$A:$L,3,FALSE), "NA"))</f>
        <v>327.2226593233674</v>
      </c>
      <c r="DU19" s="31" t="str">
        <f>IF(_xlfn.IFNA(VLOOKUP($A19,Car_production!$A:$L,4,FALSE), "NA")=0,"NA",_xlfn.IFNA(VLOOKUP($A19,Car_production!$A:$L,13,FALSE), "NA"))</f>
        <v>NA</v>
      </c>
      <c r="DV19" s="31" t="str">
        <f>IF(_xlfn.IFNA(VLOOKUP($A19,Car_production!$A:$L,5,FALSE), "NA")=0,"NA",_xlfn.IFNA(VLOOKUP($A19,Car_production!$A:$L,5,FALSE), "NA"))</f>
        <v>NA</v>
      </c>
      <c r="DW19" s="31">
        <f>IF(_xlfn.IFNA(VLOOKUP($A19,Car_production!$A:$L,6,FALSE), "NA")=0,"NA",_xlfn.IFNA(VLOOKUP($A19,Car_production!$A:$L,6,FALSE), "NA"))</f>
        <v>86.4</v>
      </c>
      <c r="DX19" s="31">
        <f>IF(_xlfn.IFNA(VLOOKUP($A19,Car_production!$A:$L,7,FALSE), "NA")=0,"NA",_xlfn.IFNA(VLOOKUP($A19,Car_production!$A:$L,7,FALSE), "NA"))</f>
        <v>84.457478005865099</v>
      </c>
      <c r="DY19" s="31">
        <f>IF(_xlfn.IFNA(VLOOKUP($A19,Car_production!$A:$L,8,FALSE), "NA")=0,"NA",_xlfn.IFNA(VLOOKUP($A19,Car_production!$A:$L,8,FALSE), "NA"))</f>
        <v>94.1</v>
      </c>
      <c r="DZ19" s="31">
        <f>IF(_xlfn.IFNA(VLOOKUP($A19,Car_production!$A:$L,9,FALSE), "NA")=0,"NA",_xlfn.IFNA(VLOOKUP($A19,Car_production!$A:$L,9,FALSE), "NA"))</f>
        <v>118.81313131313129</v>
      </c>
      <c r="EA19" s="31" t="str">
        <f>IF(_xlfn.IFNA(VLOOKUP($A19,Car_production!$A:$L,10,FALSE), "NA")=0,"NA",_xlfn.IFNA(VLOOKUP($A19,Car_production!$A:$L,10,FALSE), "NA"))</f>
        <v>NA</v>
      </c>
      <c r="EB19" s="31">
        <f>IF(_xlfn.IFNA(VLOOKUP($A19,Car_production_index!$A:$L,2,FALSE), "NA")=0,"NA",_xlfn.IFNA(VLOOKUP($A19,Car_production_index!$A:$L,2,FALSE), "NA"))</f>
        <v>0.12988212567506568</v>
      </c>
      <c r="EC19" s="31">
        <f>IF(_xlfn.IFNA(VLOOKUP($A19,Car_production_index!$A:$L,3,FALSE), "NA")=0,"NA",_xlfn.IFNA(VLOOKUP($A19,Car_production_index!$A:$L,3,FALSE), "NA"))</f>
        <v>0.28341781767755697</v>
      </c>
      <c r="ED19" s="31">
        <f>IF(_xlfn.IFNA(VLOOKUP($A19,Car_production_index!$A:$L,4,FALSE), "NA")=0,"NA",_xlfn.IFNA(VLOOKUP($A19,Car_production_index!$A:$L,4,FALSE), "NA"))</f>
        <v>0.12532484761598556</v>
      </c>
      <c r="EE19" s="31">
        <f>IF(_xlfn.IFNA(VLOOKUP($A19,Car_production_index!$A:$L,5,FALSE), "NA")=0,"NA",_xlfn.IFNA(VLOOKUP($A19,Car_production_index!$A:$L,5,FALSE), "NA"))</f>
        <v>0.18339036868302067</v>
      </c>
      <c r="EF19" s="31">
        <f>IF(_xlfn.IFNA(VLOOKUP($A19,Car_production_index!$A:$L,6,FALSE), "NA")=0,"NA",_xlfn.IFNA(VLOOKUP($A19,Car_production_index!$A:$L,6,FALSE), "NA"))</f>
        <v>0.72201515965162888</v>
      </c>
    </row>
    <row r="20" spans="1:136">
      <c r="A20" s="26">
        <v>37073</v>
      </c>
      <c r="B20" s="25">
        <f>IFERROR(VLOOKUP($A20,Palladium_spot_price!$A:$B,2,FALSE), "NA")</f>
        <v>526.38095238095195</v>
      </c>
      <c r="C20" s="25">
        <f>IFERROR(VLOOKUP($A20,Platinum_spot_price!$A:$B,2,FALSE), "NA")</f>
        <v>532.76190476190402</v>
      </c>
      <c r="D20" s="25">
        <f>IFERROR(VLOOKUP($A20,Rhodium_spot_price!$A:$B,2,FALSE), "NA")</f>
        <v>1695.23809523809</v>
      </c>
      <c r="E20" s="25">
        <f>IFERROR(VLOOKUP(A20,'Coal Australia'!A:B,2,FALSE), "NA")</f>
        <v>34</v>
      </c>
      <c r="F20" s="25">
        <f>IFERROR(VLOOKUP(A20,'Russian Ruble'!A:B,2,FALSE), "NA")</f>
        <v>29.217300000000002</v>
      </c>
      <c r="G20" s="25">
        <f>IFERROR(VLOOKUP($A20,'GDP Germany'!A:B,2,FALSE),"NA")</f>
        <v>599863.5</v>
      </c>
      <c r="H20" s="25">
        <f>IFERROR(VLOOKUP($A20,'GDP EU28'!A:B,2,FALSE),"NA")</f>
        <v>2066950.9</v>
      </c>
      <c r="I20" s="25">
        <f>IFERROR(VLOOKUP($A20,'GDP US'!A:B,2,FALSE),"NA")</f>
        <v>13301.394</v>
      </c>
      <c r="J20" s="29">
        <f>IFERROR(VLOOKUP($A20,'GDP CNY'!A:C,2,FALSE),"NA")</f>
        <v>8.6</v>
      </c>
      <c r="K20" s="25">
        <f>IFERROR(VLOOKUP($A20,WTI!$A:$B,2,FALSE),"NA")</f>
        <v>26.43</v>
      </c>
      <c r="L20" s="25">
        <f>IFERROR(VLOOKUP($A20,Brent!$A:$B,2,FALSE),"NA")</f>
        <v>24.61</v>
      </c>
      <c r="M20" s="25">
        <f>IFERROR(VLOOKUP($A20,'EURO EXC RATE'!$A:$B,2,FALSE),"NA")</f>
        <v>0.86150000000000004</v>
      </c>
      <c r="N20" s="25">
        <f>IFERROR(VLOOKUP($A20,'Baltic Dry Index'!$A:$B,2,FALSE),"NA")</f>
        <v>1049</v>
      </c>
      <c r="O20" s="25">
        <f>IFERROR(VLOOKUP($A20,EXR_CNY_USD!$A:$B,2,FALSE),"NA")</f>
        <v>8.2768999999999995</v>
      </c>
      <c r="P20" s="25">
        <f>IFERROR(VLOOKUP($A20,'NATURAL GAS'!A:B,2,FALSE),"NA")</f>
        <v>3.11</v>
      </c>
      <c r="Q20" s="25">
        <f>IFERROR(VLOOKUP($A20,VIX!$A:$B,2,FALSE), "NA")</f>
        <v>21.62</v>
      </c>
      <c r="R20" s="25">
        <f>IFERROR(VLOOKUP($A20,CLI_US!$A:$B,2,FALSE), "NA")</f>
        <v>98.371379677367599</v>
      </c>
      <c r="S20" s="25">
        <f>IFERROR(VLOOKUP($A20,CLI_CHN!$A:$B,2,FALSE), "NA")</f>
        <v>97.696079999999995</v>
      </c>
      <c r="T20" s="25">
        <f>IFERROR(VLOOKUP($A20,CLI_EURO!$A:$B,2,FALSE), "NA")</f>
        <v>99.664298307996702</v>
      </c>
      <c r="U20" s="25">
        <f>IFERROR(VLOOKUP($A20,CPILFESL!$A:$B,2,FALSE), "NA")</f>
        <v>177.4</v>
      </c>
      <c r="V20" s="31">
        <f>_xlfn.IFNA(VLOOKUP($A20,'PET.RWTC.M'!$A:$B,2,FALSE), "NA")</f>
        <v>26.43</v>
      </c>
      <c r="W20" s="31">
        <f>_xlfn.IFNA(VLOOKUP($A20,PALLFNFINDEXQ!$A:$B,2,FALSE), "NA")</f>
        <v>55.29135419</v>
      </c>
      <c r="X20" s="31">
        <f>_xlfn.IFNA(VLOOKUP($A20,DEXSFUS!$A:$B,2,FALSE), "NA")</f>
        <v>8.0350000000000001</v>
      </c>
      <c r="Y20" s="31">
        <f>_xlfn.IFNA(VLOOKUP($A20,PNICKUSDM!$A:$B,2,FALSE), "NA")</f>
        <v>5962.5454550000004</v>
      </c>
      <c r="Z20" s="31">
        <f>_xlfn.IFNA(VLOOKUP($A20,'WPU1011'!$A:$B,2,FALSE), "NA")</f>
        <v>96.3</v>
      </c>
      <c r="AA20" s="31">
        <f>_xlfn.IFNA(VLOOKUP($A20,PCU3399103399101!$A:$B,2,FALSE), "NA")</f>
        <v>125.9</v>
      </c>
      <c r="AB20" s="31">
        <f>_xlfn.IFNA(VLOOKUP($A20,TSIFRGHTC!$A:$B,2,FALSE), "NA")</f>
        <v>-0.8</v>
      </c>
      <c r="AC20" s="31">
        <f>_xlfn.IFNA(VLOOKUP($A20,TSIFRGHTC!$A:$B,2,FALSE), "NA")</f>
        <v>-0.8</v>
      </c>
      <c r="AD20" s="31">
        <f>_xlfn.IFNA(VLOOKUP($A20,PPICMM!$A:$B,2,FALSE), "NA")</f>
        <v>108.9</v>
      </c>
      <c r="AE20" s="31">
        <f>_xlfn.IFNA(VLOOKUP($A20,IPB50001N!$A:$B,2,FALSE), "NA")</f>
        <v>87.689599999999999</v>
      </c>
      <c r="AF20" s="31">
        <f>_xlfn.IFNA(VLOOKUP($A20,A31ATI!$A:$B,2,FALSE), "NA")</f>
        <v>11148</v>
      </c>
      <c r="AG20" s="31">
        <f>_xlfn.IFNA(VLOOKUP($A20,A31ANO!$A:$B,2,FALSE), "NA")</f>
        <v>5079</v>
      </c>
      <c r="AH20" s="31">
        <f>_xlfn.IFNA(VLOOKUP($A20,IPG21223S!$A:$B,2,FALSE), "NA")</f>
        <v>111.5825</v>
      </c>
      <c r="AI20" s="31">
        <f>_xlfn.IFNA(VLOOKUP($A20,PIORECRUSDM!$A:$B,2,FALSE), "NA")</f>
        <v>12.99</v>
      </c>
      <c r="AJ20" s="31" t="str">
        <f>_xlfn.IFNA(VLOOKUP($A20,GVZCLS!$A:$B,2,FALSE), "NA")</f>
        <v>NA</v>
      </c>
      <c r="AK20" s="31" t="str">
        <f>_xlfn.IFNA(VLOOKUP($A20,VXSLVCLS!$A:$B,2,FALSE), "NA")</f>
        <v>NA</v>
      </c>
      <c r="AL20" s="31">
        <f>_xlfn.IFNA(VLOOKUP($A20,PNRGINDEXM!$A:$B,2,FALSE), "NA")</f>
        <v>64.966560000000001</v>
      </c>
      <c r="AM20" s="31">
        <f>_xlfn.IFNA(VLOOKUP($A20,Nikkei225!$A:$B,2,FALSE), "NA")</f>
        <v>13261.84</v>
      </c>
      <c r="AN20" s="31">
        <f>_xlfn.IFNA(VLOOKUP($A20,EXJPUS!$A:$B,2,FALSE), "NA")</f>
        <v>124.49809999999999</v>
      </c>
      <c r="AO20" s="31" t="str">
        <f>_xlfn.IFNA(VLOOKUP($A20,PCU33613361!$A:$B,2,FALSE), "NA")</f>
        <v>NA</v>
      </c>
      <c r="AP20" s="31">
        <f>_xlfn.IFNA(VLOOKUP($A20,TOTALSA!$A:$B,2,FALSE), "NA")</f>
        <v>16.463000000000001</v>
      </c>
      <c r="AQ20" s="31">
        <f>_xlfn.IFNA(VLOOKUP($A20,ZAFCPIALLMINMEI!$A:$B,2,FALSE), "NA")</f>
        <v>48.79609</v>
      </c>
      <c r="AR20" s="31">
        <f>_xlfn.IFNA(VLOOKUP($A20,LCULMN01ZAQ661S!$A:$B,2,FALSE), "NA")</f>
        <v>44.795682339999999</v>
      </c>
      <c r="AS20" s="31">
        <f>_xlfn.IFNA(VLOOKUP($A20,NGDPRSAXDCZAQ!$A:$B,2,FALSE), "NA")</f>
        <v>726228.4</v>
      </c>
      <c r="AT20" s="31">
        <f>_xlfn.IFNA(VLOOKUP($A20,'M.W00.PCOBA.USD'!$A:$B,2,FALSE), "NA")</f>
        <v>10293.18</v>
      </c>
      <c r="AU20" s="31">
        <f>_xlfn.IFNA(VLOOKUP($A20,BSCICP03O9M665S!$A:$B,2,FALSE), "NA")</f>
        <v>99.934569176799997</v>
      </c>
      <c r="AV20" s="31">
        <f>_xlfn.IFNA(VLOOKUP($A20,LOLITOAAOECDE!$A:$B,2,FALSE), "NA")</f>
        <v>98.108810753599997</v>
      </c>
      <c r="AW20" s="31" t="str">
        <f>_xlfn.IFNA(VLOOKUP($A20,'IP7110'!$A:$B,2,FALSE), "NA")</f>
        <v>NA</v>
      </c>
      <c r="AX20" s="31" t="str">
        <f>_xlfn.IFNA(VLOOKUP($A20,'WPS061'!$A:$B,2,FALSE), "NA")</f>
        <v>NA</v>
      </c>
      <c r="AY20" s="31">
        <f>_xlfn.IFNA(VLOOKUP($A20,'GS10'!$A:$B,2,FALSE), "NA")</f>
        <v>5.24</v>
      </c>
      <c r="AZ20" s="31">
        <f>_xlfn.IFNA(VLOOKUP($A20,'GS5'!$A:$B,2,FALSE), "NA")</f>
        <v>4.76</v>
      </c>
      <c r="BA20" s="31">
        <f>_xlfn.IFNA(VLOOKUP($A20,'GS30'!$A:$B,2,FALSE), "NA")</f>
        <v>5.61</v>
      </c>
      <c r="BB20" s="31">
        <f>_xlfn.IFNA(VLOOKUP($A20,DAX!$A:$B,2,FALSE), "NA")</f>
        <v>5861.19</v>
      </c>
      <c r="BC20" s="31">
        <f>_xlfn.IFNA(VLOOKUP($A20,SMI!$A:$B,2,FALSE), "NA")</f>
        <v>6847.3</v>
      </c>
      <c r="BD20" s="31">
        <f>_xlfn.IFNA(VLOOKUP($A20,NASDAQCOM!$A:$B,2,FALSE), "NA")</f>
        <v>2027.13</v>
      </c>
      <c r="BE20" s="31">
        <f>_xlfn.IFNA(VLOOKUP($A20,FTSE100!$A:$B,2,FALSE), "NA")</f>
        <v>5529.1</v>
      </c>
      <c r="BF20" s="31">
        <f>_xlfn.IFNA(VLOOKUP($A20,'M.W00.PGOLD.USD'!$A:$B,2,FALSE), "NA")</f>
        <v>271.55</v>
      </c>
      <c r="BG20" s="31">
        <f>_xlfn.IFNA(VLOOKUP($A20,'M.W00.PSILVER.USD'!$A:$B,2,FALSE), "NA")</f>
        <v>4.3099999999999996</v>
      </c>
      <c r="BH20" s="31" t="str">
        <f>_xlfn.IFNA(VLOOKUP($A20,WPU10170502!$A:$B,2,FALSE), "NA")</f>
        <v>NA</v>
      </c>
      <c r="BI20" s="31">
        <f>_xlfn.IFNA(VLOOKUP($A20,'M.W00.PSILVER.USD'!$A:$B,2,FALSE), "NA")</f>
        <v>4.3099999999999996</v>
      </c>
      <c r="BJ20" s="31">
        <f>_xlfn.IFNA(VLOOKUP($A20,'M.W00.PSILVER.USD'!$A:$B,2,FALSE), "NA")</f>
        <v>4.3099999999999996</v>
      </c>
      <c r="BK20" s="31">
        <f>_xlfn.IFNA(VLOOKUP($A20,FEDfunds!$A:$B,2,FALSE), "NA")</f>
        <v>3.77</v>
      </c>
      <c r="BL20" s="31">
        <f>_xlfn.IFNA(VLOOKUP($A20,Vehicles_miles_traveled!$A:$B,2,FALSE), "NA")</f>
        <v>233068</v>
      </c>
      <c r="BM20" s="31">
        <f>_xlfn.IFNA(VLOOKUP($A20,New_car_dealer!$A:$B,2,FALSE), "NA")</f>
        <v>54088</v>
      </c>
      <c r="BN20" s="31" t="str">
        <f>_xlfn.IFNA(VLOOKUP($A20,Platinum_total_demand!$A:$Z,4,FALSE), "NA")</f>
        <v>NA</v>
      </c>
      <c r="BO20" s="31" t="str">
        <f>_xlfn.IFNA(VLOOKUP($A20,Palladium_total_demand!$A:$Z,4,FALSE), "NA")</f>
        <v>NA</v>
      </c>
      <c r="BP20" s="31" t="str">
        <f>_xlfn.IFNA(VLOOKUP($A20,Rhodium_total_demand!$A:$Z,4,FALSE), "NA")</f>
        <v>NA</v>
      </c>
      <c r="BQ20" s="31" t="str">
        <f>_xlfn.IFNA(VLOOKUP($A20,Platinum_total_supply!$A:$Z,4,FALSE), "NA")</f>
        <v>NA</v>
      </c>
      <c r="BR20" s="31" t="str">
        <f>_xlfn.IFNA(VLOOKUP($A20,Palladium_total_supply!$A:$Z,4,FALSE), "NA")</f>
        <v>NA</v>
      </c>
      <c r="BS20" s="31" t="str">
        <f>_xlfn.IFNA(VLOOKUP($A20,Rhodium_total_supply!$A:$Z,4,FALSE), "NA")</f>
        <v>NA</v>
      </c>
      <c r="BT20" s="31">
        <f>_xlfn.IFNA(VLOOKUP($A20,Equities!$A:$Z,2,FALSE), "NA")</f>
        <v>2853.2818181818102</v>
      </c>
      <c r="BU20" s="31">
        <f>_xlfn.IFNA(VLOOKUP($A20,Equities!$A:$Z,3,FALSE), "NA")</f>
        <v>3515.2968181818101</v>
      </c>
      <c r="BV20" s="31">
        <f>_xlfn.IFNA(VLOOKUP($A20,Equities!$A:$Z,4,FALSE), "NA")</f>
        <v>3579.7204545454501</v>
      </c>
      <c r="BW20" s="31">
        <f>_xlfn.IFNA(VLOOKUP($A20,Equities!$A:$Z,5,FALSE), "NA")</f>
        <v>3607.1663181818099</v>
      </c>
      <c r="BX20" s="31">
        <f>_xlfn.IFNA(VLOOKUP($A20,Equities!$A:$Z,6,FALSE), "NA")</f>
        <v>425.57572727272702</v>
      </c>
      <c r="BY20" s="31">
        <f>_xlfn.IFNA(VLOOKUP($A20,Income_equities!$A:$Z,2,FALSE), "NA")</f>
        <v>975.13227272727295</v>
      </c>
      <c r="BZ20" s="31">
        <f>_xlfn.IFNA(VLOOKUP($A20,Income_equities!$A:$Z,3,FALSE), "NA")</f>
        <v>192.63651363636299</v>
      </c>
      <c r="CA20" s="31">
        <f>_xlfn.IFNA(VLOOKUP($A20,Income_equities!$A:$Z,4,FALSE), "NA")</f>
        <v>107.07629999999899</v>
      </c>
      <c r="CB20" s="31">
        <f>_xlfn.IFNA(VLOOKUP($A20,Income_equities!$A:$Z,5,FALSE), "NA")</f>
        <v>173.725277272727</v>
      </c>
      <c r="CC20" s="31">
        <f>_xlfn.IFNA(VLOOKUP($A20,PGM_equities!$A:$Z,2,FALSE), "NA")</f>
        <v>531.06818181818096</v>
      </c>
      <c r="CD20" s="31">
        <f>_xlfn.IFNA(VLOOKUP($A20,PGM_equities!$A:$Z,3,FALSE), "NA")</f>
        <v>267.773181818181</v>
      </c>
      <c r="CE20" s="31">
        <f>_xlfn.IFNA(VLOOKUP($A20,PGM_equities!$A:$Z,4,FALSE), "NA")</f>
        <v>4.2563636363636297</v>
      </c>
      <c r="CF20" s="31">
        <f>_xlfn.IFNA(VLOOKUP($A20,PGM_equities!$A:$Z,5,FALSE), "NA")</f>
        <v>525.59090909090901</v>
      </c>
      <c r="CG20" s="31" t="str">
        <f>_xlfn.IFNA(VLOOKUP($A20,Platinum_market_balance!$A:$Z,2,FALSE), "NA")</f>
        <v>NA</v>
      </c>
      <c r="CH20" s="31" t="str">
        <f>_xlfn.IFNA(VLOOKUP($A20,Platinum_market_balance!$A:$Z,3,FALSE), "NA")</f>
        <v>NA</v>
      </c>
      <c r="CI20" s="31" t="str">
        <f>_xlfn.IFNA(VLOOKUP($A20,Platinum_market_balance!$A:$Z,4,FALSE), "NA")</f>
        <v>NA</v>
      </c>
      <c r="CJ20" s="31" t="str">
        <f>_xlfn.IFNA(VLOOKUP($A20,Platinum_market_balance!$A:$Z,5,FALSE), "NA")</f>
        <v>NA</v>
      </c>
      <c r="CK20" s="31" t="str">
        <f>_xlfn.IFNA(VLOOKUP($A20,Palladium_market_balance!$A:$Z,2,FALSE), "NA")</f>
        <v>NA</v>
      </c>
      <c r="CL20" s="31" t="str">
        <f>_xlfn.IFNA(VLOOKUP($A20,Palladium_market_balance!$A:$Z,3,FALSE), "NA")</f>
        <v>NA</v>
      </c>
      <c r="CM20" s="31" t="str">
        <f>_xlfn.IFNA(VLOOKUP($A20,Palladium_market_balance!$A:$Z,4,FALSE), "NA")</f>
        <v>NA</v>
      </c>
      <c r="CN20" s="31" t="str">
        <f>_xlfn.IFNA(VLOOKUP($A20,Palladium_market_balance!$A:$Z,5,FALSE), "NA")</f>
        <v>NA</v>
      </c>
      <c r="CO20" s="31" t="str">
        <f>_xlfn.IFNA(VLOOKUP($A20,Rhodium_market_balance!$A:$Z,2,FALSE), "NA")</f>
        <v>NA</v>
      </c>
      <c r="CP20" s="31" t="str">
        <f>_xlfn.IFNA(VLOOKUP($A20,Rhodium_market_balance!$A:$Z,3,FALSE), "NA")</f>
        <v>NA</v>
      </c>
      <c r="CQ20" s="31" t="str">
        <f>_xlfn.IFNA(VLOOKUP($A20,Rhodium_market_balance!$A:$Z,4,FALSE), "NA")</f>
        <v>NA</v>
      </c>
      <c r="CR20" s="31" t="str">
        <f>_xlfn.IFNA(VLOOKUP($A20,Rhodium_market_balance!$A:$Z,5,FALSE), "NA")</f>
        <v>NA</v>
      </c>
      <c r="CS20" s="31" t="str">
        <f>_xlfn.IFNA(VLOOKUP($A20,CFTCs!$A:$Z,2,FALSE), "NA")</f>
        <v>NA</v>
      </c>
      <c r="CT20" s="31" t="str">
        <f>_xlfn.IFNA(VLOOKUP($A20,CFTCs!$A:$Z,3,FALSE), "NA")</f>
        <v>NA</v>
      </c>
      <c r="CU20" s="31" t="str">
        <f>_xlfn.IFNA(VLOOKUP($A20,CFTCs!$A:$Z,4,FALSE), "NA")</f>
        <v>NA</v>
      </c>
      <c r="CV20" s="31" t="str">
        <f>_xlfn.IFNA(VLOOKUP($A20,CFTCs!$A:$Z,5,FALSE), "NA")</f>
        <v>NA</v>
      </c>
      <c r="CW20" s="31" t="str">
        <f>_xlfn.IFNA(VLOOKUP($A20,Open_interest!$A:$Z,2,FALSE), "NA")</f>
        <v>NA</v>
      </c>
      <c r="CX20" s="31" t="str">
        <f>_xlfn.IFNA(VLOOKUP($A20,Open_interest!$A:$Z,3,FALSE), "NA")</f>
        <v>NA</v>
      </c>
      <c r="CY20" s="31" t="str">
        <f>IF(_xlfn.IFNA(VLOOKUP($A20,ETF_holdings!$A:$Z,2,FALSE), "NA")=0,"NA",_xlfn.IFNA(VLOOKUP($A20,ETF_holdings!$A:$Z,2,FALSE), "NA"))</f>
        <v>NA</v>
      </c>
      <c r="CZ20" s="31" t="str">
        <f>IF(_xlfn.IFNA(VLOOKUP($A20,ETF_holdings!$A:$Z,3,FALSE), "NA")=0,"NA",_xlfn.IFNA(VLOOKUP($A20,ETF_holdings!$A:$Z,3,FALSE), "NA"))</f>
        <v>NA</v>
      </c>
      <c r="DA20" s="31" t="str">
        <f>_xlfn.IFNA(VLOOKUP($A20,ETF_holdings!$A:$Z,4,FALSE), "NA")</f>
        <v>NA</v>
      </c>
      <c r="DB20" s="31" t="str">
        <f>IF(_xlfn.IFNA(VLOOKUP($A20,ETF_holdings!$A:$Z,4,FALSE), "NA")=0,"NA",_xlfn.IFNA(VLOOKUP($A20,ETF_holdings!$A:$Z,4,FALSE), "NA"))</f>
        <v>NA</v>
      </c>
      <c r="DC20" s="31" t="str">
        <f>IF(_xlfn.IFNA(VLOOKUP($A20,ETF_holdings!$A:$Z,6,FALSE), "NA")=0,"NA",_xlfn.IFNA(VLOOKUP($A20,ETF_holdings!$A:$Z,6,FALSE), "NA"))</f>
        <v>NA</v>
      </c>
      <c r="DD20" s="31" t="str">
        <f>IF(_xlfn.IFNA(VLOOKUP($A20,ETF_holdings!$A:$Z,7,FALSE), "NA")=0,"NA",_xlfn.IFNA(VLOOKUP($A20,ETF_holdings!$A:$Z,7,FALSE), "NA"))</f>
        <v>NA</v>
      </c>
      <c r="DE20" s="31" t="str">
        <f>IF(_xlfn.IFNA(VLOOKUP($A20,ETF_holdings!$A:$Z,8,FALSE), "NA")=0,"NA",_xlfn.IFNA(VLOOKUP($A20,ETF_holdings!$A:$Z,8,FALSE), "NA"))</f>
        <v>NA</v>
      </c>
      <c r="DF20" s="31" t="str">
        <f>IF(_xlfn.IFNA(VLOOKUP($A20,ETF_holdings!$A:$Z,10,FALSE), "NA")=0,"NA",_xlfn.IFNA(VLOOKUP($A20,ETF_holdings!$A:$Z,10,FALSE), "NA"))</f>
        <v>NA</v>
      </c>
      <c r="DG20" s="31" t="str">
        <f>IF(_xlfn.IFNA(VLOOKUP($A20,ETF_holdings!$A:$Z,10,FALSE), "NA")=0,"NA",_xlfn.IFNA(VLOOKUP($A20,ETF_holdings!$A:$Z,10,FALSE), "NA"))</f>
        <v>NA</v>
      </c>
      <c r="DH20" s="31" t="str">
        <f>IF(_xlfn.IFNA(VLOOKUP($A20,ETF_holdings!$A:$Z,11,FALSE), "NA")=0,"NA",_xlfn.IFNA(VLOOKUP($A20,ETF_holdings!$A:$Z,11,FALSE), "NA"))</f>
        <v>NA</v>
      </c>
      <c r="DI20" s="31" t="str">
        <f>IF(_xlfn.IFNA(VLOOKUP($A20,ETF_holdings!$A:$Z,12,FALSE), "NA")=0,"NA",_xlfn.IFNA(VLOOKUP($A20,ETF_holdings!$A:$Z,12,FALSE), "NA"))</f>
        <v>NA</v>
      </c>
      <c r="DJ20" s="31" t="str">
        <f>IF(_xlfn.IFNA(VLOOKUP($A20,ETF_holdings!$A:$Z,13,FALSE), "NA")=0,"NA",_xlfn.IFNA(VLOOKUP($A20,ETF_holdings!$A:$Z,13,FALSE), "NA"))</f>
        <v>NA</v>
      </c>
      <c r="DK20" s="31">
        <f>IF(_xlfn.IFNA(VLOOKUP($A20,Platinum_RSI!$A:$P,2,FALSE), "NA")=0,"NA",_xlfn.IFNA(VLOOKUP($A20,Platinum_RSI!$A:$P,2,FALSE), "NA"))</f>
        <v>12.78</v>
      </c>
      <c r="DL20" s="31">
        <f>IF(_xlfn.IFNA(VLOOKUP($A20,Platinum_RSI!$A:$P,3,FALSE), "NA")=0,"NA",_xlfn.IFNA(VLOOKUP($A20,Platinum_RSI!$A:$P,3,FALSE), "NA"))</f>
        <v>34.81</v>
      </c>
      <c r="DM20" s="31">
        <f>IF(_xlfn.IFNA(VLOOKUP($A20,Platinum_RSI!$A:$P,4,FALSE), "NA")=0,"NA",_xlfn.IFNA(VLOOKUP($A20,Platinum_RSI!$A:$P,4,FALSE), "NA"))</f>
        <v>43.16</v>
      </c>
      <c r="DN20" s="31">
        <f>IF(_xlfn.IFNA(VLOOKUP($A20,Platinum_RSI!$A:$P,5,FALSE), "NA")=0,"NA",_xlfn.IFNA(VLOOKUP($A20,Platinum_RSI!$A:$P,5,FALSE), "NA"))</f>
        <v>50.7</v>
      </c>
      <c r="DO20" s="31">
        <f>IF(_xlfn.IFNA(VLOOKUP($A20,Palladium_RSI!$A:$Q,2,FALSE), "NA")=0,"NA",_xlfn.IFNA(VLOOKUP($A20,Palladium_RSI!$A:$Q,2,FALSE), "NA"))</f>
        <v>8.02</v>
      </c>
      <c r="DP20" s="31">
        <f>IF(_xlfn.IFNA(VLOOKUP($A20,Palladium_RSI!$A:$Q, 3,FALSE), "NA")=0,"NA",_xlfn.IFNA(VLOOKUP($A20,Palladium_RSI!$A:$Q,3,FALSE), "NA"))</f>
        <v>34.630000000000003</v>
      </c>
      <c r="DQ20" s="31">
        <f>IF(_xlfn.IFNA(VLOOKUP($A20,Palladium_RSI!$A:$Q,4,FALSE), "NA")=0,"NA",_xlfn.IFNA(VLOOKUP($A20,Palladium_RSI!$A:$Q,4,FALSE), "NA"))</f>
        <v>42.01</v>
      </c>
      <c r="DR20" s="31">
        <f>IF(_xlfn.IFNA(VLOOKUP($A20,Palladium_RSI!$A:$Q,5,FALSE), "NA")=0,"NA",_xlfn.IFNA(VLOOKUP($A20,Palladium_RSI!$A:$Q,5,FALSE), "NA"))</f>
        <v>49.73</v>
      </c>
      <c r="DS20" s="31">
        <f>IF(_xlfn.IFNA(VLOOKUP($A20,Car_production!$A:$L,2,FALSE), "NA")=0,"NA",_xlfn.IFNA(VLOOKUP($A20,Car_production!$A:$L,2,FALSE), "NA"))</f>
        <v>384.7</v>
      </c>
      <c r="DT20" s="31">
        <f>IF(_xlfn.IFNA(VLOOKUP($A20,Car_production!$A:$L,3,FALSE), "NA")=0,"NA",_xlfn.IFNA(VLOOKUP($A20,Car_production!$A:$L,3,FALSE), "NA"))</f>
        <v>302.67505900865461</v>
      </c>
      <c r="DU20" s="31" t="str">
        <f>IF(_xlfn.IFNA(VLOOKUP($A20,Car_production!$A:$L,4,FALSE), "NA")=0,"NA",_xlfn.IFNA(VLOOKUP($A20,Car_production!$A:$L,13,FALSE), "NA"))</f>
        <v>NA</v>
      </c>
      <c r="DV20" s="31" t="str">
        <f>IF(_xlfn.IFNA(VLOOKUP($A20,Car_production!$A:$L,5,FALSE), "NA")=0,"NA",_xlfn.IFNA(VLOOKUP($A20,Car_production!$A:$L,5,FALSE), "NA"))</f>
        <v>NA</v>
      </c>
      <c r="DW20" s="31">
        <f>IF(_xlfn.IFNA(VLOOKUP($A20,Car_production!$A:$L,6,FALSE), "NA")=0,"NA",_xlfn.IFNA(VLOOKUP($A20,Car_production!$A:$L,6,FALSE), "NA"))</f>
        <v>92.2</v>
      </c>
      <c r="DX20" s="31">
        <f>IF(_xlfn.IFNA(VLOOKUP($A20,Car_production!$A:$L,7,FALSE), "NA")=0,"NA",_xlfn.IFNA(VLOOKUP($A20,Car_production!$A:$L,7,FALSE), "NA"))</f>
        <v>90.12707722385143</v>
      </c>
      <c r="DY20" s="31">
        <f>IF(_xlfn.IFNA(VLOOKUP($A20,Car_production!$A:$L,8,FALSE), "NA")=0,"NA",_xlfn.IFNA(VLOOKUP($A20,Car_production!$A:$L,8,FALSE), "NA"))</f>
        <v>95.5</v>
      </c>
      <c r="DZ20" s="31">
        <f>IF(_xlfn.IFNA(VLOOKUP($A20,Car_production!$A:$L,9,FALSE), "NA")=0,"NA",_xlfn.IFNA(VLOOKUP($A20,Car_production!$A:$L,9,FALSE), "NA"))</f>
        <v>120.58080808080807</v>
      </c>
      <c r="EA20" s="31" t="str">
        <f>IF(_xlfn.IFNA(VLOOKUP($A20,Car_production!$A:$L,10,FALSE), "NA")=0,"NA",_xlfn.IFNA(VLOOKUP($A20,Car_production!$A:$L,10,FALSE), "NA"))</f>
        <v>NA</v>
      </c>
      <c r="EB20" s="31">
        <f>IF(_xlfn.IFNA(VLOOKUP($A20,Car_production_index!$A:$L,2,FALSE), "NA")=0,"NA",_xlfn.IFNA(VLOOKUP($A20,Car_production_index!$A:$L,2,FALSE), "NA"))</f>
        <v>0.12988212567506568</v>
      </c>
      <c r="EC20" s="31">
        <f>IF(_xlfn.IFNA(VLOOKUP($A20,Car_production_index!$A:$L,3,FALSE), "NA")=0,"NA",_xlfn.IFNA(VLOOKUP($A20,Car_production_index!$A:$L,3,FALSE), "NA"))</f>
        <v>0.28291781767755697</v>
      </c>
      <c r="ED20" s="31">
        <f>IF(_xlfn.IFNA(VLOOKUP($A20,Car_production_index!$A:$L,4,FALSE), "NA")=0,"NA",_xlfn.IFNA(VLOOKUP($A20,Car_production_index!$A:$L,4,FALSE), "NA"))</f>
        <v>0.12632484761598556</v>
      </c>
      <c r="EE20" s="31">
        <f>IF(_xlfn.IFNA(VLOOKUP($A20,Car_production_index!$A:$L,5,FALSE), "NA")=0,"NA",_xlfn.IFNA(VLOOKUP($A20,Car_production_index!$A:$L,5,FALSE), "NA"))</f>
        <v>0.18289036868302067</v>
      </c>
      <c r="EF20" s="31">
        <f>IF(_xlfn.IFNA(VLOOKUP($A20,Car_production_index!$A:$L,6,FALSE), "NA")=0,"NA",_xlfn.IFNA(VLOOKUP($A20,Car_production_index!$A:$L,6,FALSE), "NA"))</f>
        <v>0.72201515965162888</v>
      </c>
    </row>
    <row r="21" spans="1:136">
      <c r="A21" s="26">
        <v>37104</v>
      </c>
      <c r="B21" s="25">
        <f>IFERROR(VLOOKUP($A21,Palladium_spot_price!$A:$B,2,FALSE), "NA")</f>
        <v>459.82608695652101</v>
      </c>
      <c r="C21" s="25">
        <f>IFERROR(VLOOKUP($A21,Platinum_spot_price!$A:$B,2,FALSE), "NA")</f>
        <v>456.21739130434702</v>
      </c>
      <c r="D21" s="25">
        <f>IFERROR(VLOOKUP($A21,Rhodium_spot_price!$A:$B,2,FALSE), "NA")</f>
        <v>1522.3913043478201</v>
      </c>
      <c r="E21" s="25">
        <f>IFERROR(VLOOKUP(A21,'Coal Australia'!A:B,2,FALSE), "NA")</f>
        <v>33.799999999999997</v>
      </c>
      <c r="F21" s="25">
        <f>IFERROR(VLOOKUP(A21,'Russian Ruble'!A:B,2,FALSE), "NA")</f>
        <v>29.345199999999998</v>
      </c>
      <c r="G21" s="25" t="str">
        <f>IFERROR(VLOOKUP($A21,'GDP Germany'!A:B,2,FALSE),"NA")</f>
        <v>NA</v>
      </c>
      <c r="H21" s="25" t="str">
        <f>IFERROR(VLOOKUP($A21,'GDP EU28'!A:B,2,FALSE),"NA")</f>
        <v>NA</v>
      </c>
      <c r="I21" s="25" t="str">
        <f>IFERROR(VLOOKUP($A21,'GDP US'!A:B,2,FALSE),"NA")</f>
        <v>NA</v>
      </c>
      <c r="J21" s="29" t="str">
        <f>IFERROR(VLOOKUP($A21,'GDP CNY'!A:C,2,FALSE),"NA")</f>
        <v>NA</v>
      </c>
      <c r="K21" s="25">
        <f>IFERROR(VLOOKUP($A21,WTI!$A:$B,2,FALSE),"NA")</f>
        <v>27.37</v>
      </c>
      <c r="L21" s="25">
        <f>IFERROR(VLOOKUP($A21,Brent!$A:$B,2,FALSE),"NA")</f>
        <v>25.68</v>
      </c>
      <c r="M21" s="25">
        <f>IFERROR(VLOOKUP($A21,'EURO EXC RATE'!$A:$B,2,FALSE),"NA")</f>
        <v>0.90139999999999998</v>
      </c>
      <c r="N21" s="25">
        <f>IFERROR(VLOOKUP($A21,'Baltic Dry Index'!$A:$B,2,FALSE),"NA")</f>
        <v>927</v>
      </c>
      <c r="O21" s="25">
        <f>IFERROR(VLOOKUP($A21,EXR_CNY_USD!$A:$B,2,FALSE),"NA")</f>
        <v>8.2769999999999992</v>
      </c>
      <c r="P21" s="25">
        <f>IFERROR(VLOOKUP($A21,'NATURAL GAS'!A:B,2,FALSE),"NA")</f>
        <v>2.97</v>
      </c>
      <c r="Q21" s="25">
        <f>IFERROR(VLOOKUP($A21,VIX!$A:$B,2,FALSE), "NA")</f>
        <v>24.92</v>
      </c>
      <c r="R21" s="25">
        <f>IFERROR(VLOOKUP($A21,CLI_US!$A:$B,2,FALSE), "NA")</f>
        <v>98.316940959112401</v>
      </c>
      <c r="S21" s="25">
        <f>IFERROR(VLOOKUP($A21,CLI_CHN!$A:$B,2,FALSE), "NA")</f>
        <v>97.652540000000002</v>
      </c>
      <c r="T21" s="25">
        <f>IFERROR(VLOOKUP($A21,CLI_EURO!$A:$B,2,FALSE), "NA")</f>
        <v>99.450351496280803</v>
      </c>
      <c r="U21" s="25">
        <f>IFERROR(VLOOKUP($A21,CPILFESL!$A:$B,2,FALSE), "NA")</f>
        <v>177.4</v>
      </c>
      <c r="V21" s="31">
        <f>_xlfn.IFNA(VLOOKUP($A21,'PET.RWTC.M'!$A:$B,2,FALSE), "NA")</f>
        <v>27.37</v>
      </c>
      <c r="W21" s="31">
        <f>_xlfn.IFNA(VLOOKUP($A21,PALLFNFINDEXQ!$A:$B,2,FALSE), "NA")</f>
        <v>55.29135419</v>
      </c>
      <c r="X21" s="31">
        <f>_xlfn.IFNA(VLOOKUP($A21,DEXSFUS!$A:$B,2,FALSE), "NA")</f>
        <v>8.2449999999999992</v>
      </c>
      <c r="Y21" s="31">
        <f>_xlfn.IFNA(VLOOKUP($A21,PNICKUSDM!$A:$B,2,FALSE), "NA")</f>
        <v>5525.636364</v>
      </c>
      <c r="Z21" s="31">
        <f>_xlfn.IFNA(VLOOKUP($A21,'WPU1011'!$A:$B,2,FALSE), "NA")</f>
        <v>96.3</v>
      </c>
      <c r="AA21" s="31">
        <f>_xlfn.IFNA(VLOOKUP($A21,'WPU1011'!$A:$B,2,FALSE), "NA")</f>
        <v>96.3</v>
      </c>
      <c r="AB21" s="31">
        <f>_xlfn.IFNA(VLOOKUP($A21,TSIFRGHTC!$A:$B,2,FALSE), "NA")</f>
        <v>1.4</v>
      </c>
      <c r="AC21" s="31">
        <f>_xlfn.IFNA(VLOOKUP($A21,TSIFRGHTC!$A:$B,2,FALSE), "NA")</f>
        <v>1.4</v>
      </c>
      <c r="AD21" s="31">
        <f>_xlfn.IFNA(VLOOKUP($A21,PPICMM!$A:$B,2,FALSE), "NA")</f>
        <v>105.4</v>
      </c>
      <c r="AE21" s="31">
        <f>_xlfn.IFNA(VLOOKUP($A21,IPB50001N!$A:$B,2,FALSE), "NA")</f>
        <v>91.155799999999999</v>
      </c>
      <c r="AF21" s="31">
        <f>_xlfn.IFNA(VLOOKUP($A21,A31ATI!$A:$B,2,FALSE), "NA")</f>
        <v>11028</v>
      </c>
      <c r="AG21" s="31">
        <f>_xlfn.IFNA(VLOOKUP($A21,A31ANO!$A:$B,2,FALSE), "NA")</f>
        <v>4813</v>
      </c>
      <c r="AH21" s="31">
        <f>_xlfn.IFNA(VLOOKUP($A21,IPG21223S!$A:$B,2,FALSE), "NA")</f>
        <v>110.2863</v>
      </c>
      <c r="AI21" s="31">
        <f>_xlfn.IFNA(VLOOKUP($A21,PIORECRUSDM!$A:$B,2,FALSE), "NA")</f>
        <v>12.99</v>
      </c>
      <c r="AJ21" s="31" t="str">
        <f>_xlfn.IFNA(VLOOKUP($A21,GVZCLS!$A:$B,2,FALSE), "NA")</f>
        <v>NA</v>
      </c>
      <c r="AK21" s="31" t="str">
        <f>_xlfn.IFNA(VLOOKUP($A21,VXSLVCLS!$A:$B,2,FALSE), "NA")</f>
        <v>NA</v>
      </c>
      <c r="AL21" s="31">
        <f>_xlfn.IFNA(VLOOKUP($A21,PNRGINDEXM!$A:$B,2,FALSE), "NA")</f>
        <v>66.102519999999998</v>
      </c>
      <c r="AM21" s="31">
        <f>_xlfn.IFNA(VLOOKUP($A21,Nikkei225!$A:$B,2,FALSE), "NA")</f>
        <v>11959.33</v>
      </c>
      <c r="AN21" s="31">
        <f>_xlfn.IFNA(VLOOKUP($A21,EXJPUS!$A:$B,2,FALSE), "NA")</f>
        <v>121.367</v>
      </c>
      <c r="AO21" s="31" t="str">
        <f>_xlfn.IFNA(VLOOKUP($A21,PCU33613361!$A:$B,2,FALSE), "NA")</f>
        <v>NA</v>
      </c>
      <c r="AP21" s="31">
        <f>_xlfn.IFNA(VLOOKUP($A21,TOTALSA!$A:$B,2,FALSE), "NA")</f>
        <v>16.347999999999999</v>
      </c>
      <c r="AQ21" s="31">
        <f>_xlfn.IFNA(VLOOKUP($A21,ZAFCPIALLMINMEI!$A:$B,2,FALSE), "NA")</f>
        <v>48.70411</v>
      </c>
      <c r="AR21" s="31">
        <f>_xlfn.IFNA(VLOOKUP($A21,LCULMN01ZAQ661S!$A:$B,2,FALSE), "NA")</f>
        <v>44.795682339999999</v>
      </c>
      <c r="AS21" s="31">
        <f>_xlfn.IFNA(VLOOKUP($A21,NGDPRSAXDCZAQ!$A:$B,2,FALSE), "NA")</f>
        <v>726228.4</v>
      </c>
      <c r="AT21" s="31">
        <f>_xlfn.IFNA(VLOOKUP($A21,'M.W00.PCOBA.USD'!$A:$B,2,FALSE), "NA")</f>
        <v>9681.52</v>
      </c>
      <c r="AU21" s="31">
        <f>_xlfn.IFNA(VLOOKUP($A21,BSCICP03O9M665S!$A:$B,2,FALSE), "NA")</f>
        <v>99.458710577900007</v>
      </c>
      <c r="AV21" s="31">
        <f>_xlfn.IFNA(VLOOKUP($A21,LOLITOAAOECDE!$A:$B,2,FALSE), "NA")</f>
        <v>98.045384510700003</v>
      </c>
      <c r="AW21" s="31" t="str">
        <f>_xlfn.IFNA(VLOOKUP($A21,'IP7110'!$A:$B,2,FALSE), "NA")</f>
        <v>NA</v>
      </c>
      <c r="AX21" s="31" t="str">
        <f>_xlfn.IFNA(VLOOKUP($A21,'WPS061'!$A:$B,2,FALSE), "NA")</f>
        <v>NA</v>
      </c>
      <c r="AY21" s="31">
        <f>_xlfn.IFNA(VLOOKUP($A21,'GS10'!$A:$B,2,FALSE), "NA")</f>
        <v>4.97</v>
      </c>
      <c r="AZ21" s="31">
        <f>_xlfn.IFNA(VLOOKUP($A21,'GS5'!$A:$B,2,FALSE), "NA")</f>
        <v>4.57</v>
      </c>
      <c r="BA21" s="31">
        <f>_xlfn.IFNA(VLOOKUP($A21,'GS30'!$A:$B,2,FALSE), "NA")</f>
        <v>5.48</v>
      </c>
      <c r="BB21" s="31">
        <f>_xlfn.IFNA(VLOOKUP($A21,DAX!$A:$B,2,FALSE), "NA")</f>
        <v>5188.17</v>
      </c>
      <c r="BC21" s="31">
        <f>_xlfn.IFNA(VLOOKUP($A21,SMI!$A:$B,2,FALSE), "NA")</f>
        <v>6582.4</v>
      </c>
      <c r="BD21" s="31">
        <f>_xlfn.IFNA(VLOOKUP($A21,NASDAQCOM!$A:$B,2,FALSE), "NA")</f>
        <v>1805.43</v>
      </c>
      <c r="BE21" s="31">
        <f>_xlfn.IFNA(VLOOKUP($A21,FTSE100!$A:$B,2,FALSE), "NA")</f>
        <v>5345</v>
      </c>
      <c r="BF21" s="31">
        <f>_xlfn.IFNA(VLOOKUP($A21,'M.W00.PGOLD.USD'!$A:$B,2,FALSE), "NA")</f>
        <v>277.75</v>
      </c>
      <c r="BG21" s="31">
        <f>_xlfn.IFNA(VLOOKUP($A21,'M.W00.PSILVER.USD'!$A:$B,2,FALSE), "NA")</f>
        <v>4.24</v>
      </c>
      <c r="BH21" s="31" t="str">
        <f>_xlfn.IFNA(VLOOKUP($A21,WPU10170502!$A:$B,2,FALSE), "NA")</f>
        <v>NA</v>
      </c>
      <c r="BI21" s="31">
        <f>_xlfn.IFNA(VLOOKUP($A21,'M.W00.PSILVER.USD'!$A:$B,2,FALSE), "NA")</f>
        <v>4.24</v>
      </c>
      <c r="BJ21" s="31">
        <f>_xlfn.IFNA(VLOOKUP($A21,'M.W00.PSILVER.USD'!$A:$B,2,FALSE), "NA")</f>
        <v>4.24</v>
      </c>
      <c r="BK21" s="31">
        <f>_xlfn.IFNA(VLOOKUP($A21,FEDfunds!$A:$B,2,FALSE), "NA")</f>
        <v>3.65</v>
      </c>
      <c r="BL21" s="31">
        <f>_xlfn.IFNA(VLOOKUP($A21,Vehicles_miles_traveled!$A:$B,2,FALSE), "NA")</f>
        <v>233241</v>
      </c>
      <c r="BM21" s="31">
        <f>_xlfn.IFNA(VLOOKUP($A21,New_car_dealer!$A:$B,2,FALSE), "NA")</f>
        <v>58125</v>
      </c>
      <c r="BN21" s="31" t="str">
        <f>_xlfn.IFNA(VLOOKUP($A21,Platinum_total_demand!$A:$Z,4,FALSE), "NA")</f>
        <v>NA</v>
      </c>
      <c r="BO21" s="31" t="str">
        <f>_xlfn.IFNA(VLOOKUP($A21,Palladium_total_demand!$A:$Z,4,FALSE), "NA")</f>
        <v>NA</v>
      </c>
      <c r="BP21" s="31" t="str">
        <f>_xlfn.IFNA(VLOOKUP($A21,Rhodium_total_demand!$A:$Z,4,FALSE), "NA")</f>
        <v>NA</v>
      </c>
      <c r="BQ21" s="31" t="str">
        <f>_xlfn.IFNA(VLOOKUP($A21,Platinum_total_supply!$A:$Z,4,FALSE), "NA")</f>
        <v>NA</v>
      </c>
      <c r="BR21" s="31" t="str">
        <f>_xlfn.IFNA(VLOOKUP($A21,Palladium_total_supply!$A:$Z,4,FALSE), "NA")</f>
        <v>NA</v>
      </c>
      <c r="BS21" s="31" t="str">
        <f>_xlfn.IFNA(VLOOKUP($A21,Rhodium_total_supply!$A:$Z,4,FALSE), "NA")</f>
        <v>NA</v>
      </c>
      <c r="BT21" s="31">
        <f>_xlfn.IFNA(VLOOKUP($A21,Equities!$A:$Z,2,FALSE), "NA")</f>
        <v>2829.99565217391</v>
      </c>
      <c r="BU21" s="31">
        <f>_xlfn.IFNA(VLOOKUP($A21,Equities!$A:$Z,3,FALSE), "NA")</f>
        <v>3430.0304347826</v>
      </c>
      <c r="BV21" s="31">
        <f>_xlfn.IFNA(VLOOKUP($A21,Equities!$A:$Z,4,FALSE), "NA")</f>
        <v>3652.4386956521698</v>
      </c>
      <c r="BW21" s="31">
        <f>_xlfn.IFNA(VLOOKUP($A21,Equities!$A:$Z,5,FALSE), "NA")</f>
        <v>3562.1178695652102</v>
      </c>
      <c r="BX21" s="31">
        <f>_xlfn.IFNA(VLOOKUP($A21,Equities!$A:$Z,6,FALSE), "NA")</f>
        <v>423.02886956521701</v>
      </c>
      <c r="BY21" s="31">
        <f>_xlfn.IFNA(VLOOKUP($A21,Income_equities!$A:$Z,2,FALSE), "NA")</f>
        <v>989.39086956521703</v>
      </c>
      <c r="BZ21" s="31">
        <f>_xlfn.IFNA(VLOOKUP($A21,Income_equities!$A:$Z,3,FALSE), "NA")</f>
        <v>195.727973913043</v>
      </c>
      <c r="CA21" s="31">
        <f>_xlfn.IFNA(VLOOKUP($A21,Income_equities!$A:$Z,4,FALSE), "NA")</f>
        <v>108.53838695652099</v>
      </c>
      <c r="CB21" s="31">
        <f>_xlfn.IFNA(VLOOKUP($A21,Income_equities!$A:$Z,5,FALSE), "NA")</f>
        <v>173.744599999999</v>
      </c>
      <c r="CC21" s="31">
        <f>_xlfn.IFNA(VLOOKUP($A21,PGM_equities!$A:$Z,2,FALSE), "NA")</f>
        <v>453.78260869565202</v>
      </c>
      <c r="CD21" s="31">
        <f>_xlfn.IFNA(VLOOKUP($A21,PGM_equities!$A:$Z,3,FALSE), "NA")</f>
        <v>272.93695652173898</v>
      </c>
      <c r="CE21" s="31">
        <f>_xlfn.IFNA(VLOOKUP($A21,PGM_equities!$A:$Z,4,FALSE), "NA")</f>
        <v>4.2060869565217303</v>
      </c>
      <c r="CF21" s="31">
        <f>_xlfn.IFNA(VLOOKUP($A21,PGM_equities!$A:$Z,5,FALSE), "NA")</f>
        <v>454.82608695652101</v>
      </c>
      <c r="CG21" s="31" t="str">
        <f>_xlfn.IFNA(VLOOKUP($A21,Platinum_market_balance!$A:$Z,2,FALSE), "NA")</f>
        <v>NA</v>
      </c>
      <c r="CH21" s="31" t="str">
        <f>_xlfn.IFNA(VLOOKUP($A21,Platinum_market_balance!$A:$Z,3,FALSE), "NA")</f>
        <v>NA</v>
      </c>
      <c r="CI21" s="31" t="str">
        <f>_xlfn.IFNA(VLOOKUP($A21,Platinum_market_balance!$A:$Z,4,FALSE), "NA")</f>
        <v>NA</v>
      </c>
      <c r="CJ21" s="31" t="str">
        <f>_xlfn.IFNA(VLOOKUP($A21,Platinum_market_balance!$A:$Z,5,FALSE), "NA")</f>
        <v>NA</v>
      </c>
      <c r="CK21" s="31" t="str">
        <f>_xlfn.IFNA(VLOOKUP($A21,Palladium_market_balance!$A:$Z,2,FALSE), "NA")</f>
        <v>NA</v>
      </c>
      <c r="CL21" s="31" t="str">
        <f>_xlfn.IFNA(VLOOKUP($A21,Palladium_market_balance!$A:$Z,3,FALSE), "NA")</f>
        <v>NA</v>
      </c>
      <c r="CM21" s="31" t="str">
        <f>_xlfn.IFNA(VLOOKUP($A21,Palladium_market_balance!$A:$Z,4,FALSE), "NA")</f>
        <v>NA</v>
      </c>
      <c r="CN21" s="31" t="str">
        <f>_xlfn.IFNA(VLOOKUP($A21,Palladium_market_balance!$A:$Z,5,FALSE), "NA")</f>
        <v>NA</v>
      </c>
      <c r="CO21" s="31" t="str">
        <f>_xlfn.IFNA(VLOOKUP($A21,Rhodium_market_balance!$A:$Z,2,FALSE), "NA")</f>
        <v>NA</v>
      </c>
      <c r="CP21" s="31" t="str">
        <f>_xlfn.IFNA(VLOOKUP($A21,Rhodium_market_balance!$A:$Z,3,FALSE), "NA")</f>
        <v>NA</v>
      </c>
      <c r="CQ21" s="31" t="str">
        <f>_xlfn.IFNA(VLOOKUP($A21,Rhodium_market_balance!$A:$Z,4,FALSE), "NA")</f>
        <v>NA</v>
      </c>
      <c r="CR21" s="31" t="str">
        <f>_xlfn.IFNA(VLOOKUP($A21,Rhodium_market_balance!$A:$Z,5,FALSE), "NA")</f>
        <v>NA</v>
      </c>
      <c r="CS21" s="31" t="str">
        <f>_xlfn.IFNA(VLOOKUP($A21,CFTCs!$A:$Z,2,FALSE), "NA")</f>
        <v>NA</v>
      </c>
      <c r="CT21" s="31" t="str">
        <f>_xlfn.IFNA(VLOOKUP($A21,CFTCs!$A:$Z,3,FALSE), "NA")</f>
        <v>NA</v>
      </c>
      <c r="CU21" s="31" t="str">
        <f>_xlfn.IFNA(VLOOKUP($A21,CFTCs!$A:$Z,4,FALSE), "NA")</f>
        <v>NA</v>
      </c>
      <c r="CV21" s="31" t="str">
        <f>_xlfn.IFNA(VLOOKUP($A21,CFTCs!$A:$Z,5,FALSE), "NA")</f>
        <v>NA</v>
      </c>
      <c r="CW21" s="31" t="str">
        <f>_xlfn.IFNA(VLOOKUP($A21,Open_interest!$A:$Z,2,FALSE), "NA")</f>
        <v>NA</v>
      </c>
      <c r="CX21" s="31" t="str">
        <f>_xlfn.IFNA(VLOOKUP($A21,Open_interest!$A:$Z,3,FALSE), "NA")</f>
        <v>NA</v>
      </c>
      <c r="CY21" s="31" t="str">
        <f>IF(_xlfn.IFNA(VLOOKUP($A21,ETF_holdings!$A:$Z,2,FALSE), "NA")=0,"NA",_xlfn.IFNA(VLOOKUP($A21,ETF_holdings!$A:$Z,2,FALSE), "NA"))</f>
        <v>NA</v>
      </c>
      <c r="CZ21" s="31" t="str">
        <f>IF(_xlfn.IFNA(VLOOKUP($A21,ETF_holdings!$A:$Z,3,FALSE), "NA")=0,"NA",_xlfn.IFNA(VLOOKUP($A21,ETF_holdings!$A:$Z,3,FALSE), "NA"))</f>
        <v>NA</v>
      </c>
      <c r="DA21" s="31" t="str">
        <f>_xlfn.IFNA(VLOOKUP($A21,ETF_holdings!$A:$Z,4,FALSE), "NA")</f>
        <v>NA</v>
      </c>
      <c r="DB21" s="31" t="str">
        <f>IF(_xlfn.IFNA(VLOOKUP($A21,ETF_holdings!$A:$Z,4,FALSE), "NA")=0,"NA",_xlfn.IFNA(VLOOKUP($A21,ETF_holdings!$A:$Z,4,FALSE), "NA"))</f>
        <v>NA</v>
      </c>
      <c r="DC21" s="31" t="str">
        <f>IF(_xlfn.IFNA(VLOOKUP($A21,ETF_holdings!$A:$Z,6,FALSE), "NA")=0,"NA",_xlfn.IFNA(VLOOKUP($A21,ETF_holdings!$A:$Z,6,FALSE), "NA"))</f>
        <v>NA</v>
      </c>
      <c r="DD21" s="31" t="str">
        <f>IF(_xlfn.IFNA(VLOOKUP($A21,ETF_holdings!$A:$Z,7,FALSE), "NA")=0,"NA",_xlfn.IFNA(VLOOKUP($A21,ETF_holdings!$A:$Z,7,FALSE), "NA"))</f>
        <v>NA</v>
      </c>
      <c r="DE21" s="31" t="str">
        <f>IF(_xlfn.IFNA(VLOOKUP($A21,ETF_holdings!$A:$Z,8,FALSE), "NA")=0,"NA",_xlfn.IFNA(VLOOKUP($A21,ETF_holdings!$A:$Z,8,FALSE), "NA"))</f>
        <v>NA</v>
      </c>
      <c r="DF21" s="31" t="str">
        <f>IF(_xlfn.IFNA(VLOOKUP($A21,ETF_holdings!$A:$Z,10,FALSE), "NA")=0,"NA",_xlfn.IFNA(VLOOKUP($A21,ETF_holdings!$A:$Z,10,FALSE), "NA"))</f>
        <v>NA</v>
      </c>
      <c r="DG21" s="31" t="str">
        <f>IF(_xlfn.IFNA(VLOOKUP($A21,ETF_holdings!$A:$Z,10,FALSE), "NA")=0,"NA",_xlfn.IFNA(VLOOKUP($A21,ETF_holdings!$A:$Z,10,FALSE), "NA"))</f>
        <v>NA</v>
      </c>
      <c r="DH21" s="31" t="str">
        <f>IF(_xlfn.IFNA(VLOOKUP($A21,ETF_holdings!$A:$Z,11,FALSE), "NA")=0,"NA",_xlfn.IFNA(VLOOKUP($A21,ETF_holdings!$A:$Z,11,FALSE), "NA"))</f>
        <v>NA</v>
      </c>
      <c r="DI21" s="31" t="str">
        <f>IF(_xlfn.IFNA(VLOOKUP($A21,ETF_holdings!$A:$Z,12,FALSE), "NA")=0,"NA",_xlfn.IFNA(VLOOKUP($A21,ETF_holdings!$A:$Z,12,FALSE), "NA"))</f>
        <v>NA</v>
      </c>
      <c r="DJ21" s="31" t="str">
        <f>IF(_xlfn.IFNA(VLOOKUP($A21,ETF_holdings!$A:$Z,13,FALSE), "NA")=0,"NA",_xlfn.IFNA(VLOOKUP($A21,ETF_holdings!$A:$Z,13,FALSE), "NA"))</f>
        <v>NA</v>
      </c>
      <c r="DK21" s="31">
        <f>IF(_xlfn.IFNA(VLOOKUP($A21,Platinum_RSI!$A:$P,2,FALSE), "NA")=0,"NA",_xlfn.IFNA(VLOOKUP($A21,Platinum_RSI!$A:$P,2,FALSE), "NA"))</f>
        <v>9.64</v>
      </c>
      <c r="DL21" s="31">
        <f>IF(_xlfn.IFNA(VLOOKUP($A21,Platinum_RSI!$A:$P,3,FALSE), "NA")=0,"NA",_xlfn.IFNA(VLOOKUP($A21,Platinum_RSI!$A:$P,3,FALSE), "NA"))</f>
        <v>30.66</v>
      </c>
      <c r="DM21" s="31">
        <f>IF(_xlfn.IFNA(VLOOKUP($A21,Platinum_RSI!$A:$P,4,FALSE), "NA")=0,"NA",_xlfn.IFNA(VLOOKUP($A21,Platinum_RSI!$A:$P,4,FALSE), "NA"))</f>
        <v>39.31</v>
      </c>
      <c r="DN21" s="31">
        <f>IF(_xlfn.IFNA(VLOOKUP($A21,Platinum_RSI!$A:$P,5,FALSE), "NA")=0,"NA",_xlfn.IFNA(VLOOKUP($A21,Platinum_RSI!$A:$P,5,FALSE), "NA"))</f>
        <v>48.08</v>
      </c>
      <c r="DO21" s="31">
        <f>IF(_xlfn.IFNA(VLOOKUP($A21,Palladium_RSI!$A:$Q,2,FALSE), "NA")=0,"NA",_xlfn.IFNA(VLOOKUP($A21,Palladium_RSI!$A:$Q,2,FALSE), "NA"))</f>
        <v>7.66</v>
      </c>
      <c r="DP21" s="31">
        <f>IF(_xlfn.IFNA(VLOOKUP($A21,Palladium_RSI!$A:$Q, 3,FALSE), "NA")=0,"NA",_xlfn.IFNA(VLOOKUP($A21,Palladium_RSI!$A:$Q,3,FALSE), "NA"))</f>
        <v>34.19</v>
      </c>
      <c r="DQ21" s="31">
        <f>IF(_xlfn.IFNA(VLOOKUP($A21,Palladium_RSI!$A:$Q,4,FALSE), "NA")=0,"NA",_xlfn.IFNA(VLOOKUP($A21,Palladium_RSI!$A:$Q,4,FALSE), "NA"))</f>
        <v>41.64</v>
      </c>
      <c r="DR21" s="31">
        <f>IF(_xlfn.IFNA(VLOOKUP($A21,Palladium_RSI!$A:$Q,5,FALSE), "NA")=0,"NA",_xlfn.IFNA(VLOOKUP($A21,Palladium_RSI!$A:$Q,5,FALSE), "NA"))</f>
        <v>49.45</v>
      </c>
      <c r="DS21" s="31">
        <f>IF(_xlfn.IFNA(VLOOKUP($A21,Car_production!$A:$L,2,FALSE), "NA")=0,"NA",_xlfn.IFNA(VLOOKUP($A21,Car_production!$A:$L,2,FALSE), "NA"))</f>
        <v>387.8</v>
      </c>
      <c r="DT21" s="31">
        <f>IF(_xlfn.IFNA(VLOOKUP($A21,Car_production!$A:$L,3,FALSE), "NA")=0,"NA",_xlfn.IFNA(VLOOKUP($A21,Car_production!$A:$L,3,FALSE), "NA"))</f>
        <v>305.11408339889852</v>
      </c>
      <c r="DU21" s="31" t="str">
        <f>IF(_xlfn.IFNA(VLOOKUP($A21,Car_production!$A:$L,4,FALSE), "NA")=0,"NA",_xlfn.IFNA(VLOOKUP($A21,Car_production!$A:$L,13,FALSE), "NA"))</f>
        <v>NA</v>
      </c>
      <c r="DV21" s="31" t="str">
        <f>IF(_xlfn.IFNA(VLOOKUP($A21,Car_production!$A:$L,5,FALSE), "NA")=0,"NA",_xlfn.IFNA(VLOOKUP($A21,Car_production!$A:$L,5,FALSE), "NA"))</f>
        <v>NA</v>
      </c>
      <c r="DW21" s="31">
        <f>IF(_xlfn.IFNA(VLOOKUP($A21,Car_production!$A:$L,6,FALSE), "NA")=0,"NA",_xlfn.IFNA(VLOOKUP($A21,Car_production!$A:$L,6,FALSE), "NA"))</f>
        <v>100.2</v>
      </c>
      <c r="DX21" s="31">
        <f>IF(_xlfn.IFNA(VLOOKUP($A21,Car_production!$A:$L,7,FALSE), "NA")=0,"NA",_xlfn.IFNA(VLOOKUP($A21,Car_production!$A:$L,7,FALSE), "NA"))</f>
        <v>97.94721407624634</v>
      </c>
      <c r="DY21" s="31">
        <f>IF(_xlfn.IFNA(VLOOKUP($A21,Car_production!$A:$L,8,FALSE), "NA")=0,"NA",_xlfn.IFNA(VLOOKUP($A21,Car_production!$A:$L,8,FALSE), "NA"))</f>
        <v>98.3</v>
      </c>
      <c r="DZ21" s="31">
        <f>IF(_xlfn.IFNA(VLOOKUP($A21,Car_production!$A:$L,9,FALSE), "NA")=0,"NA",_xlfn.IFNA(VLOOKUP($A21,Car_production!$A:$L,9,FALSE), "NA"))</f>
        <v>124.11616161616162</v>
      </c>
      <c r="EA21" s="31" t="str">
        <f>IF(_xlfn.IFNA(VLOOKUP($A21,Car_production!$A:$L,10,FALSE), "NA")=0,"NA",_xlfn.IFNA(VLOOKUP($A21,Car_production!$A:$L,10,FALSE), "NA"))</f>
        <v>NA</v>
      </c>
      <c r="EB21" s="31">
        <f>IF(_xlfn.IFNA(VLOOKUP($A21,Car_production_index!$A:$L,2,FALSE), "NA")=0,"NA",_xlfn.IFNA(VLOOKUP($A21,Car_production_index!$A:$L,2,FALSE), "NA"))</f>
        <v>0.12988212567506568</v>
      </c>
      <c r="EC21" s="31">
        <f>IF(_xlfn.IFNA(VLOOKUP($A21,Car_production_index!$A:$L,3,FALSE), "NA")=0,"NA",_xlfn.IFNA(VLOOKUP($A21,Car_production_index!$A:$L,3,FALSE), "NA"))</f>
        <v>0.28241781767755697</v>
      </c>
      <c r="ED21" s="31">
        <f>IF(_xlfn.IFNA(VLOOKUP($A21,Car_production_index!$A:$L,4,FALSE), "NA")=0,"NA",_xlfn.IFNA(VLOOKUP($A21,Car_production_index!$A:$L,4,FALSE), "NA"))</f>
        <v>0.12732484761598556</v>
      </c>
      <c r="EE21" s="31">
        <f>IF(_xlfn.IFNA(VLOOKUP($A21,Car_production_index!$A:$L,5,FALSE), "NA")=0,"NA",_xlfn.IFNA(VLOOKUP($A21,Car_production_index!$A:$L,5,FALSE), "NA"))</f>
        <v>0.18239036868302066</v>
      </c>
      <c r="EF21" s="31">
        <f>IF(_xlfn.IFNA(VLOOKUP($A21,Car_production_index!$A:$L,6,FALSE), "NA")=0,"NA",_xlfn.IFNA(VLOOKUP($A21,Car_production_index!$A:$L,6,FALSE), "NA"))</f>
        <v>0.72201515965162888</v>
      </c>
    </row>
    <row r="22" spans="1:136">
      <c r="A22" s="26">
        <v>37135</v>
      </c>
      <c r="B22" s="25">
        <f>IFERROR(VLOOKUP($A22,Palladium_spot_price!$A:$B,2,FALSE), "NA")</f>
        <v>447.21052631578902</v>
      </c>
      <c r="C22" s="25">
        <f>IFERROR(VLOOKUP($A22,Platinum_spot_price!$A:$B,2,FALSE), "NA")</f>
        <v>462.63157894736798</v>
      </c>
      <c r="D22" s="25">
        <f>IFERROR(VLOOKUP($A22,Rhodium_spot_price!$A:$B,2,FALSE), "NA")</f>
        <v>1272.10526315789</v>
      </c>
      <c r="E22" s="25">
        <f>IFERROR(VLOOKUP(A22,'Coal Australia'!A:B,2,FALSE), "NA")</f>
        <v>32.799999999999997</v>
      </c>
      <c r="F22" s="25">
        <f>IFERROR(VLOOKUP(A22,'Russian Ruble'!A:B,2,FALSE), "NA")</f>
        <v>29.428799999999999</v>
      </c>
      <c r="G22" s="25" t="str">
        <f>IFERROR(VLOOKUP($A22,'GDP Germany'!A:B,2,FALSE),"NA")</f>
        <v>NA</v>
      </c>
      <c r="H22" s="25" t="str">
        <f>IFERROR(VLOOKUP($A22,'GDP EU28'!A:B,2,FALSE),"NA")</f>
        <v>NA</v>
      </c>
      <c r="I22" s="25" t="str">
        <f>IFERROR(VLOOKUP($A22,'GDP US'!A:B,2,FALSE),"NA")</f>
        <v>NA</v>
      </c>
      <c r="J22" s="29" t="str">
        <f>IFERROR(VLOOKUP($A22,'GDP CNY'!A:C,2,FALSE),"NA")</f>
        <v>NA</v>
      </c>
      <c r="K22" s="25">
        <f>IFERROR(VLOOKUP($A22,WTI!$A:$B,2,FALSE),"NA")</f>
        <v>26.2</v>
      </c>
      <c r="L22" s="25">
        <f>IFERROR(VLOOKUP($A22,Brent!$A:$B,2,FALSE),"NA")</f>
        <v>25.62</v>
      </c>
      <c r="M22" s="25">
        <f>IFERROR(VLOOKUP($A22,'EURO EXC RATE'!$A:$B,2,FALSE),"NA")</f>
        <v>0.91139999999999999</v>
      </c>
      <c r="N22" s="25">
        <f>IFERROR(VLOOKUP($A22,'Baltic Dry Index'!$A:$B,2,FALSE),"NA")</f>
        <v>952</v>
      </c>
      <c r="O22" s="25">
        <f>IFERROR(VLOOKUP($A22,EXR_CNY_USD!$A:$B,2,FALSE),"NA")</f>
        <v>8.2767999999999997</v>
      </c>
      <c r="P22" s="25">
        <f>IFERROR(VLOOKUP($A22,'NATURAL GAS'!A:B,2,FALSE),"NA")</f>
        <v>2.19</v>
      </c>
      <c r="Q22" s="25">
        <f>IFERROR(VLOOKUP($A22,VIX!$A:$B,2,FALSE), "NA")</f>
        <v>31.93</v>
      </c>
      <c r="R22" s="25">
        <f>IFERROR(VLOOKUP($A22,CLI_US!$A:$B,2,FALSE), "NA")</f>
        <v>98.282264119576496</v>
      </c>
      <c r="S22" s="25">
        <f>IFERROR(VLOOKUP($A22,CLI_CHN!$A:$B,2,FALSE), "NA")</f>
        <v>97.655869999999993</v>
      </c>
      <c r="T22" s="25">
        <f>IFERROR(VLOOKUP($A22,CLI_EURO!$A:$B,2,FALSE), "NA")</f>
        <v>99.273378615462406</v>
      </c>
      <c r="U22" s="25">
        <f>IFERROR(VLOOKUP($A22,CPILFESL!$A:$B,2,FALSE), "NA")</f>
        <v>178.1</v>
      </c>
      <c r="V22" s="31">
        <f>_xlfn.IFNA(VLOOKUP($A22,'PET.RWTC.M'!$A:$B,2,FALSE), "NA")</f>
        <v>26.2</v>
      </c>
      <c r="W22" s="31">
        <f>_xlfn.IFNA(VLOOKUP($A22,PALLFNFINDEXQ!$A:$B,2,FALSE), "NA")</f>
        <v>55.29135419</v>
      </c>
      <c r="X22" s="31">
        <f>_xlfn.IFNA(VLOOKUP($A22,DEXSFUS!$A:$B,2,FALSE), "NA")</f>
        <v>8.2449999999999992</v>
      </c>
      <c r="Y22" s="31">
        <f>_xlfn.IFNA(VLOOKUP($A22,PNICKUSDM!$A:$B,2,FALSE), "NA")</f>
        <v>5057.6499999999996</v>
      </c>
      <c r="Z22" s="31">
        <f>_xlfn.IFNA(VLOOKUP($A22,'WPU1011'!$A:$B,2,FALSE), "NA")</f>
        <v>96.3</v>
      </c>
      <c r="AA22" s="31">
        <f>_xlfn.IFNA(VLOOKUP($A22,PCU3399103399101!$A:$B,2,FALSE), "NA")</f>
        <v>126.3</v>
      </c>
      <c r="AB22" s="31">
        <f>_xlfn.IFNA(VLOOKUP($A22,TSIFRGHTC!$A:$B,2,FALSE), "NA")</f>
        <v>-1.2</v>
      </c>
      <c r="AC22" s="31">
        <f>_xlfn.IFNA(VLOOKUP($A22,TSIFRGHTC!$A:$B,2,FALSE), "NA")</f>
        <v>-1.2</v>
      </c>
      <c r="AD22" s="31">
        <f>_xlfn.IFNA(VLOOKUP($A22,PPICMM!$A:$B,2,FALSE), "NA")</f>
        <v>104.7</v>
      </c>
      <c r="AE22" s="31">
        <f>_xlfn.IFNA(VLOOKUP($A22,IPB50001N!$A:$B,2,FALSE), "NA")</f>
        <v>90.375100000000003</v>
      </c>
      <c r="AF22" s="31">
        <f>_xlfn.IFNA(VLOOKUP($A22,A31ATI!$A:$B,2,FALSE), "NA")</f>
        <v>10936</v>
      </c>
      <c r="AG22" s="31">
        <f>_xlfn.IFNA(VLOOKUP($A22,A31ANO!$A:$B,2,FALSE), "NA")</f>
        <v>5053</v>
      </c>
      <c r="AH22" s="31">
        <f>_xlfn.IFNA(VLOOKUP($A22,IPG21223S!$A:$B,2,FALSE), "NA")</f>
        <v>109.14830000000001</v>
      </c>
      <c r="AI22" s="31">
        <f>_xlfn.IFNA(VLOOKUP($A22,PIORECRUSDM!$A:$B,2,FALSE), "NA")</f>
        <v>12.99</v>
      </c>
      <c r="AJ22" s="31" t="str">
        <f>_xlfn.IFNA(VLOOKUP($A22,GVZCLS!$A:$B,2,FALSE), "NA")</f>
        <v>NA</v>
      </c>
      <c r="AK22" s="31" t="str">
        <f>_xlfn.IFNA(VLOOKUP($A22,VXSLVCLS!$A:$B,2,FALSE), "NA")</f>
        <v>NA</v>
      </c>
      <c r="AL22" s="31">
        <f>_xlfn.IFNA(VLOOKUP($A22,PNRGINDEXM!$A:$B,2,FALSE), "NA")</f>
        <v>62.71931</v>
      </c>
      <c r="AM22" s="31">
        <f>_xlfn.IFNA(VLOOKUP($A22,Nikkei225!$A:$B,2,FALSE), "NA")</f>
        <v>11959.33</v>
      </c>
      <c r="AN22" s="31">
        <f>_xlfn.IFNA(VLOOKUP($A22,EXJPUS!$A:$B,2,FALSE), "NA")</f>
        <v>118.6117</v>
      </c>
      <c r="AO22" s="31" t="str">
        <f>_xlfn.IFNA(VLOOKUP($A22,PCU33613361!$A:$B,2,FALSE), "NA")</f>
        <v>NA</v>
      </c>
      <c r="AP22" s="31">
        <f>_xlfn.IFNA(VLOOKUP($A22,TOTALSA!$A:$B,2,FALSE), "NA")</f>
        <v>16.364999999999998</v>
      </c>
      <c r="AQ22" s="31">
        <f>_xlfn.IFNA(VLOOKUP($A22,ZAFCPIALLMINMEI!$A:$B,2,FALSE), "NA")</f>
        <v>48.842080000000003</v>
      </c>
      <c r="AR22" s="31">
        <f>_xlfn.IFNA(VLOOKUP($A22,LCULMN01ZAQ661S!$A:$B,2,FALSE), "NA")</f>
        <v>44.795682339999999</v>
      </c>
      <c r="AS22" s="31">
        <f>_xlfn.IFNA(VLOOKUP($A22,NGDPRSAXDCZAQ!$A:$B,2,FALSE), "NA")</f>
        <v>726228.4</v>
      </c>
      <c r="AT22" s="31">
        <f>_xlfn.IFNA(VLOOKUP($A22,'M.W00.PCOBA.USD'!$A:$B,2,FALSE), "NA")</f>
        <v>9312.5</v>
      </c>
      <c r="AU22" s="31">
        <f>_xlfn.IFNA(VLOOKUP($A22,BSCICP03O9M665S!$A:$B,2,FALSE), "NA")</f>
        <v>98.923083797199993</v>
      </c>
      <c r="AV22" s="31">
        <f>_xlfn.IFNA(VLOOKUP($A22,LOLITOAAOECDE!$A:$B,2,FALSE), "NA")</f>
        <v>98.004748785800004</v>
      </c>
      <c r="AW22" s="31" t="str">
        <f>_xlfn.IFNA(VLOOKUP($A22,'IP7110'!$A:$B,2,FALSE), "NA")</f>
        <v>NA</v>
      </c>
      <c r="AX22" s="31" t="str">
        <f>_xlfn.IFNA(VLOOKUP($A22,'WPS061'!$A:$B,2,FALSE), "NA")</f>
        <v>NA</v>
      </c>
      <c r="AY22" s="31">
        <f>_xlfn.IFNA(VLOOKUP($A22,'GS10'!$A:$B,2,FALSE), "NA")</f>
        <v>4.7300000000000004</v>
      </c>
      <c r="AZ22" s="31">
        <f>_xlfn.IFNA(VLOOKUP($A22,'GS5'!$A:$B,2,FALSE), "NA")</f>
        <v>4.12</v>
      </c>
      <c r="BA22" s="31">
        <f>_xlfn.IFNA(VLOOKUP($A22,'GS30'!$A:$B,2,FALSE), "NA")</f>
        <v>5.48</v>
      </c>
      <c r="BB22" s="31">
        <f>_xlfn.IFNA(VLOOKUP($A22,DAX!$A:$B,2,FALSE), "NA")</f>
        <v>4308.1499999999996</v>
      </c>
      <c r="BC22" s="31">
        <f>_xlfn.IFNA(VLOOKUP($A22,SMI!$A:$B,2,FALSE), "NA")</f>
        <v>6014.2</v>
      </c>
      <c r="BD22" s="31">
        <f>_xlfn.IFNA(VLOOKUP($A22,NASDAQCOM!$A:$B,2,FALSE), "NA")</f>
        <v>1498.8</v>
      </c>
      <c r="BE22" s="31">
        <f>_xlfn.IFNA(VLOOKUP($A22,FTSE100!$A:$B,2,FALSE), "NA")</f>
        <v>4903.3999999999996</v>
      </c>
      <c r="BF22" s="31">
        <f>_xlfn.IFNA(VLOOKUP($A22,'M.W00.PGOLD.USD'!$A:$B,2,FALSE), "NA")</f>
        <v>291.60000000000002</v>
      </c>
      <c r="BG22" s="31">
        <f>_xlfn.IFNA(VLOOKUP($A22,'M.W00.PSILVER.USD'!$A:$B,2,FALSE), "NA")</f>
        <v>4.62</v>
      </c>
      <c r="BH22" s="31" t="str">
        <f>_xlfn.IFNA(VLOOKUP($A22,WPU10170502!$A:$B,2,FALSE), "NA")</f>
        <v>NA</v>
      </c>
      <c r="BI22" s="31">
        <f>_xlfn.IFNA(VLOOKUP($A22,'M.W00.PSILVER.USD'!$A:$B,2,FALSE), "NA")</f>
        <v>4.62</v>
      </c>
      <c r="BJ22" s="31">
        <f>_xlfn.IFNA(VLOOKUP($A22,'M.W00.PSILVER.USD'!$A:$B,2,FALSE), "NA")</f>
        <v>4.62</v>
      </c>
      <c r="BK22" s="31">
        <f>_xlfn.IFNA(VLOOKUP($A22,FEDfunds!$A:$B,2,FALSE), "NA")</f>
        <v>3.07</v>
      </c>
      <c r="BL22" s="31">
        <f>_xlfn.IFNA(VLOOKUP($A22,Vehicles_miles_traveled!$A:$B,2,FALSE), "NA")</f>
        <v>232258</v>
      </c>
      <c r="BM22" s="31">
        <f>_xlfn.IFNA(VLOOKUP($A22,New_car_dealer!$A:$B,2,FALSE), "NA")</f>
        <v>48652</v>
      </c>
      <c r="BN22" s="31" t="str">
        <f>_xlfn.IFNA(VLOOKUP($A22,Platinum_total_demand!$A:$Z,4,FALSE), "NA")</f>
        <v>NA</v>
      </c>
      <c r="BO22" s="31" t="str">
        <f>_xlfn.IFNA(VLOOKUP($A22,Palladium_total_demand!$A:$Z,4,FALSE), "NA")</f>
        <v>NA</v>
      </c>
      <c r="BP22" s="31" t="str">
        <f>_xlfn.IFNA(VLOOKUP($A22,Rhodium_total_demand!$A:$Z,4,FALSE), "NA")</f>
        <v>NA</v>
      </c>
      <c r="BQ22" s="31" t="str">
        <f>_xlfn.IFNA(VLOOKUP($A22,Platinum_total_supply!$A:$Z,4,FALSE), "NA")</f>
        <v>NA</v>
      </c>
      <c r="BR22" s="31" t="str">
        <f>_xlfn.IFNA(VLOOKUP($A22,Palladium_total_supply!$A:$Z,4,FALSE), "NA")</f>
        <v>NA</v>
      </c>
      <c r="BS22" s="31" t="str">
        <f>_xlfn.IFNA(VLOOKUP($A22,Rhodium_total_supply!$A:$Z,4,FALSE), "NA")</f>
        <v>NA</v>
      </c>
      <c r="BT22" s="31">
        <f>_xlfn.IFNA(VLOOKUP($A22,Equities!$A:$Z,2,FALSE), "NA")</f>
        <v>2526.0294999999901</v>
      </c>
      <c r="BU22" s="31">
        <f>_xlfn.IFNA(VLOOKUP($A22,Equities!$A:$Z,3,FALSE), "NA")</f>
        <v>3086.4065000000001</v>
      </c>
      <c r="BV22" s="31">
        <f>_xlfn.IFNA(VLOOKUP($A22,Equities!$A:$Z,4,FALSE), "NA")</f>
        <v>3209.8555000000001</v>
      </c>
      <c r="BW22" s="31">
        <f>_xlfn.IFNA(VLOOKUP($A22,Equities!$A:$Z,5,FALSE), "NA")</f>
        <v>3209.6927500000002</v>
      </c>
      <c r="BX22" s="31">
        <f>_xlfn.IFNA(VLOOKUP($A22,Equities!$A:$Z,6,FALSE), "NA")</f>
        <v>375.32405</v>
      </c>
      <c r="BY22" s="31">
        <f>_xlfn.IFNA(VLOOKUP($A22,Income_equities!$A:$Z,2,FALSE), "NA")</f>
        <v>1000.52449999999</v>
      </c>
      <c r="BZ22" s="31">
        <f>_xlfn.IFNA(VLOOKUP($A22,Income_equities!$A:$Z,3,FALSE), "NA")</f>
        <v>198.64549</v>
      </c>
      <c r="CA22" s="31">
        <f>_xlfn.IFNA(VLOOKUP($A22,Income_equities!$A:$Z,4,FALSE), "NA")</f>
        <v>109.288515</v>
      </c>
      <c r="CB22" s="31">
        <f>_xlfn.IFNA(VLOOKUP($A22,Income_equities!$A:$Z,5,FALSE), "NA")</f>
        <v>173.73948999999999</v>
      </c>
      <c r="CC22" s="31">
        <f>_xlfn.IFNA(VLOOKUP($A22,PGM_equities!$A:$Z,2,FALSE), "NA")</f>
        <v>458.6</v>
      </c>
      <c r="CD22" s="31">
        <f>_xlfn.IFNA(VLOOKUP($A22,PGM_equities!$A:$Z,3,FALSE), "NA")</f>
        <v>283.57499999999999</v>
      </c>
      <c r="CE22" s="31">
        <f>_xlfn.IFNA(VLOOKUP($A22,PGM_equities!$A:$Z,4,FALSE), "NA")</f>
        <v>4.3802500000000002</v>
      </c>
      <c r="CF22" s="31">
        <f>_xlfn.IFNA(VLOOKUP($A22,PGM_equities!$A:$Z,5,FALSE), "NA")</f>
        <v>442.625</v>
      </c>
      <c r="CG22" s="31" t="str">
        <f>_xlfn.IFNA(VLOOKUP($A22,Platinum_market_balance!$A:$Z,2,FALSE), "NA")</f>
        <v>NA</v>
      </c>
      <c r="CH22" s="31" t="str">
        <f>_xlfn.IFNA(VLOOKUP($A22,Platinum_market_balance!$A:$Z,3,FALSE), "NA")</f>
        <v>NA</v>
      </c>
      <c r="CI22" s="31" t="str">
        <f>_xlfn.IFNA(VLOOKUP($A22,Platinum_market_balance!$A:$Z,4,FALSE), "NA")</f>
        <v>NA</v>
      </c>
      <c r="CJ22" s="31" t="str">
        <f>_xlfn.IFNA(VLOOKUP($A22,Platinum_market_balance!$A:$Z,5,FALSE), "NA")</f>
        <v>NA</v>
      </c>
      <c r="CK22" s="31" t="str">
        <f>_xlfn.IFNA(VLOOKUP($A22,Palladium_market_balance!$A:$Z,2,FALSE), "NA")</f>
        <v>NA</v>
      </c>
      <c r="CL22" s="31" t="str">
        <f>_xlfn.IFNA(VLOOKUP($A22,Palladium_market_balance!$A:$Z,3,FALSE), "NA")</f>
        <v>NA</v>
      </c>
      <c r="CM22" s="31" t="str">
        <f>_xlfn.IFNA(VLOOKUP($A22,Palladium_market_balance!$A:$Z,4,FALSE), "NA")</f>
        <v>NA</v>
      </c>
      <c r="CN22" s="31" t="str">
        <f>_xlfn.IFNA(VLOOKUP($A22,Palladium_market_balance!$A:$Z,5,FALSE), "NA")</f>
        <v>NA</v>
      </c>
      <c r="CO22" s="31" t="str">
        <f>_xlfn.IFNA(VLOOKUP($A22,Rhodium_market_balance!$A:$Z,2,FALSE), "NA")</f>
        <v>NA</v>
      </c>
      <c r="CP22" s="31" t="str">
        <f>_xlfn.IFNA(VLOOKUP($A22,Rhodium_market_balance!$A:$Z,3,FALSE), "NA")</f>
        <v>NA</v>
      </c>
      <c r="CQ22" s="31" t="str">
        <f>_xlfn.IFNA(VLOOKUP($A22,Rhodium_market_balance!$A:$Z,4,FALSE), "NA")</f>
        <v>NA</v>
      </c>
      <c r="CR22" s="31" t="str">
        <f>_xlfn.IFNA(VLOOKUP($A22,Rhodium_market_balance!$A:$Z,5,FALSE), "NA")</f>
        <v>NA</v>
      </c>
      <c r="CS22" s="31" t="str">
        <f>_xlfn.IFNA(VLOOKUP($A22,CFTCs!$A:$Z,2,FALSE), "NA")</f>
        <v>NA</v>
      </c>
      <c r="CT22" s="31" t="str">
        <f>_xlfn.IFNA(VLOOKUP($A22,CFTCs!$A:$Z,3,FALSE), "NA")</f>
        <v>NA</v>
      </c>
      <c r="CU22" s="31" t="str">
        <f>_xlfn.IFNA(VLOOKUP($A22,CFTCs!$A:$Z,4,FALSE), "NA")</f>
        <v>NA</v>
      </c>
      <c r="CV22" s="31" t="str">
        <f>_xlfn.IFNA(VLOOKUP($A22,CFTCs!$A:$Z,5,FALSE), "NA")</f>
        <v>NA</v>
      </c>
      <c r="CW22" s="31" t="str">
        <f>_xlfn.IFNA(VLOOKUP($A22,Open_interest!$A:$Z,2,FALSE), "NA")</f>
        <v>NA</v>
      </c>
      <c r="CX22" s="31" t="str">
        <f>_xlfn.IFNA(VLOOKUP($A22,Open_interest!$A:$Z,3,FALSE), "NA")</f>
        <v>NA</v>
      </c>
      <c r="CY22" s="31" t="str">
        <f>IF(_xlfn.IFNA(VLOOKUP($A22,ETF_holdings!$A:$Z,2,FALSE), "NA")=0,"NA",_xlfn.IFNA(VLOOKUP($A22,ETF_holdings!$A:$Z,2,FALSE), "NA"))</f>
        <v>NA</v>
      </c>
      <c r="CZ22" s="31" t="str">
        <f>IF(_xlfn.IFNA(VLOOKUP($A22,ETF_holdings!$A:$Z,3,FALSE), "NA")=0,"NA",_xlfn.IFNA(VLOOKUP($A22,ETF_holdings!$A:$Z,3,FALSE), "NA"))</f>
        <v>NA</v>
      </c>
      <c r="DA22" s="31" t="str">
        <f>_xlfn.IFNA(VLOOKUP($A22,ETF_holdings!$A:$Z,4,FALSE), "NA")</f>
        <v>NA</v>
      </c>
      <c r="DB22" s="31" t="str">
        <f>IF(_xlfn.IFNA(VLOOKUP($A22,ETF_holdings!$A:$Z,4,FALSE), "NA")=0,"NA",_xlfn.IFNA(VLOOKUP($A22,ETF_holdings!$A:$Z,4,FALSE), "NA"))</f>
        <v>NA</v>
      </c>
      <c r="DC22" s="31" t="str">
        <f>IF(_xlfn.IFNA(VLOOKUP($A22,ETF_holdings!$A:$Z,6,FALSE), "NA")=0,"NA",_xlfn.IFNA(VLOOKUP($A22,ETF_holdings!$A:$Z,6,FALSE), "NA"))</f>
        <v>NA</v>
      </c>
      <c r="DD22" s="31" t="str">
        <f>IF(_xlfn.IFNA(VLOOKUP($A22,ETF_holdings!$A:$Z,7,FALSE), "NA")=0,"NA",_xlfn.IFNA(VLOOKUP($A22,ETF_holdings!$A:$Z,7,FALSE), "NA"))</f>
        <v>NA</v>
      </c>
      <c r="DE22" s="31" t="str">
        <f>IF(_xlfn.IFNA(VLOOKUP($A22,ETF_holdings!$A:$Z,8,FALSE), "NA")=0,"NA",_xlfn.IFNA(VLOOKUP($A22,ETF_holdings!$A:$Z,8,FALSE), "NA"))</f>
        <v>NA</v>
      </c>
      <c r="DF22" s="31" t="str">
        <f>IF(_xlfn.IFNA(VLOOKUP($A22,ETF_holdings!$A:$Z,10,FALSE), "NA")=0,"NA",_xlfn.IFNA(VLOOKUP($A22,ETF_holdings!$A:$Z,10,FALSE), "NA"))</f>
        <v>NA</v>
      </c>
      <c r="DG22" s="31" t="str">
        <f>IF(_xlfn.IFNA(VLOOKUP($A22,ETF_holdings!$A:$Z,10,FALSE), "NA")=0,"NA",_xlfn.IFNA(VLOOKUP($A22,ETF_holdings!$A:$Z,10,FALSE), "NA"))</f>
        <v>NA</v>
      </c>
      <c r="DH22" s="31" t="str">
        <f>IF(_xlfn.IFNA(VLOOKUP($A22,ETF_holdings!$A:$Z,11,FALSE), "NA")=0,"NA",_xlfn.IFNA(VLOOKUP($A22,ETF_holdings!$A:$Z,11,FALSE), "NA"))</f>
        <v>NA</v>
      </c>
      <c r="DI22" s="31" t="str">
        <f>IF(_xlfn.IFNA(VLOOKUP($A22,ETF_holdings!$A:$Z,12,FALSE), "NA")=0,"NA",_xlfn.IFNA(VLOOKUP($A22,ETF_holdings!$A:$Z,12,FALSE), "NA"))</f>
        <v>NA</v>
      </c>
      <c r="DJ22" s="31" t="str">
        <f>IF(_xlfn.IFNA(VLOOKUP($A22,ETF_holdings!$A:$Z,13,FALSE), "NA")=0,"NA",_xlfn.IFNA(VLOOKUP($A22,ETF_holdings!$A:$Z,13,FALSE), "NA"))</f>
        <v>NA</v>
      </c>
      <c r="DK22" s="31">
        <f>IF(_xlfn.IFNA(VLOOKUP($A22,Platinum_RSI!$A:$P,2,FALSE), "NA")=0,"NA",_xlfn.IFNA(VLOOKUP($A22,Platinum_RSI!$A:$P,2,FALSE), "NA"))</f>
        <v>8.66</v>
      </c>
      <c r="DL22" s="31">
        <f>IF(_xlfn.IFNA(VLOOKUP($A22,Platinum_RSI!$A:$P,3,FALSE), "NA")=0,"NA",_xlfn.IFNA(VLOOKUP($A22,Platinum_RSI!$A:$P,3,FALSE), "NA"))</f>
        <v>29.43</v>
      </c>
      <c r="DM22" s="31">
        <f>IF(_xlfn.IFNA(VLOOKUP($A22,Platinum_RSI!$A:$P,4,FALSE), "NA")=0,"NA",_xlfn.IFNA(VLOOKUP($A22,Platinum_RSI!$A:$P,4,FALSE), "NA"))</f>
        <v>38.18</v>
      </c>
      <c r="DN22" s="31">
        <f>IF(_xlfn.IFNA(VLOOKUP($A22,Platinum_RSI!$A:$P,5,FALSE), "NA")=0,"NA",_xlfn.IFNA(VLOOKUP($A22,Platinum_RSI!$A:$P,5,FALSE), "NA"))</f>
        <v>47.3</v>
      </c>
      <c r="DO22" s="31">
        <f>IF(_xlfn.IFNA(VLOOKUP($A22,Palladium_RSI!$A:$Q,2,FALSE), "NA")=0,"NA",_xlfn.IFNA(VLOOKUP($A22,Palladium_RSI!$A:$Q,2,FALSE), "NA"))</f>
        <v>4.37</v>
      </c>
      <c r="DP22" s="31">
        <f>IF(_xlfn.IFNA(VLOOKUP($A22,Palladium_RSI!$A:$Q, 3,FALSE), "NA")=0,"NA",_xlfn.IFNA(VLOOKUP($A22,Palladium_RSI!$A:$Q,3,FALSE), "NA"))</f>
        <v>29.46</v>
      </c>
      <c r="DQ22" s="31">
        <f>IF(_xlfn.IFNA(VLOOKUP($A22,Palladium_RSI!$A:$Q,4,FALSE), "NA")=0,"NA",_xlfn.IFNA(VLOOKUP($A22,Palladium_RSI!$A:$Q,4,FALSE), "NA"))</f>
        <v>37.58</v>
      </c>
      <c r="DR22" s="31">
        <f>IF(_xlfn.IFNA(VLOOKUP($A22,Palladium_RSI!$A:$Q,5,FALSE), "NA")=0,"NA",_xlfn.IFNA(VLOOKUP($A22,Palladium_RSI!$A:$Q,5,FALSE), "NA"))</f>
        <v>46.34</v>
      </c>
      <c r="DS22" s="31">
        <f>IF(_xlfn.IFNA(VLOOKUP($A22,Car_production!$A:$L,2,FALSE), "NA")=0,"NA",_xlfn.IFNA(VLOOKUP($A22,Car_production!$A:$L,2,FALSE), "NA"))</f>
        <v>382.7</v>
      </c>
      <c r="DT22" s="31">
        <f>IF(_xlfn.IFNA(VLOOKUP($A22,Car_production!$A:$L,3,FALSE), "NA")=0,"NA",_xlfn.IFNA(VLOOKUP($A22,Car_production!$A:$L,3,FALSE), "NA"))</f>
        <v>301.10149488591662</v>
      </c>
      <c r="DU22" s="31" t="str">
        <f>IF(_xlfn.IFNA(VLOOKUP($A22,Car_production!$A:$L,4,FALSE), "NA")=0,"NA",_xlfn.IFNA(VLOOKUP($A22,Car_production!$A:$L,13,FALSE), "NA"))</f>
        <v>NA</v>
      </c>
      <c r="DV22" s="31" t="str">
        <f>IF(_xlfn.IFNA(VLOOKUP($A22,Car_production!$A:$L,5,FALSE), "NA")=0,"NA",_xlfn.IFNA(VLOOKUP($A22,Car_production!$A:$L,5,FALSE), "NA"))</f>
        <v>NA</v>
      </c>
      <c r="DW22" s="31">
        <f>IF(_xlfn.IFNA(VLOOKUP($A22,Car_production!$A:$L,6,FALSE), "NA")=0,"NA",_xlfn.IFNA(VLOOKUP($A22,Car_production!$A:$L,6,FALSE), "NA"))</f>
        <v>94.1</v>
      </c>
      <c r="DX22" s="31">
        <f>IF(_xlfn.IFNA(VLOOKUP($A22,Car_production!$A:$L,7,FALSE), "NA")=0,"NA",_xlfn.IFNA(VLOOKUP($A22,Car_production!$A:$L,7,FALSE), "NA"))</f>
        <v>91.98435972629521</v>
      </c>
      <c r="DY22" s="31">
        <f>IF(_xlfn.IFNA(VLOOKUP($A22,Car_production!$A:$L,8,FALSE), "NA")=0,"NA",_xlfn.IFNA(VLOOKUP($A22,Car_production!$A:$L,8,FALSE), "NA"))</f>
        <v>93.7</v>
      </c>
      <c r="DZ22" s="31">
        <f>IF(_xlfn.IFNA(VLOOKUP($A22,Car_production!$A:$L,9,FALSE), "NA")=0,"NA",_xlfn.IFNA(VLOOKUP($A22,Car_production!$A:$L,9,FALSE), "NA"))</f>
        <v>118.30808080808082</v>
      </c>
      <c r="EA22" s="31" t="str">
        <f>IF(_xlfn.IFNA(VLOOKUP($A22,Car_production!$A:$L,10,FALSE), "NA")=0,"NA",_xlfn.IFNA(VLOOKUP($A22,Car_production!$A:$L,10,FALSE), "NA"))</f>
        <v>NA</v>
      </c>
      <c r="EB22" s="31">
        <f>IF(_xlfn.IFNA(VLOOKUP($A22,Car_production_index!$A:$L,2,FALSE), "NA")=0,"NA",_xlfn.IFNA(VLOOKUP($A22,Car_production_index!$A:$L,2,FALSE), "NA"))</f>
        <v>0.12988212567506568</v>
      </c>
      <c r="EC22" s="31">
        <f>IF(_xlfn.IFNA(VLOOKUP($A22,Car_production_index!$A:$L,3,FALSE), "NA")=0,"NA",_xlfn.IFNA(VLOOKUP($A22,Car_production_index!$A:$L,3,FALSE), "NA"))</f>
        <v>0.28191781767755697</v>
      </c>
      <c r="ED22" s="31">
        <f>IF(_xlfn.IFNA(VLOOKUP($A22,Car_production_index!$A:$L,4,FALSE), "NA")=0,"NA",_xlfn.IFNA(VLOOKUP($A22,Car_production_index!$A:$L,4,FALSE), "NA"))</f>
        <v>0.12832484761598556</v>
      </c>
      <c r="EE22" s="31">
        <f>IF(_xlfn.IFNA(VLOOKUP($A22,Car_production_index!$A:$L,5,FALSE), "NA")=0,"NA",_xlfn.IFNA(VLOOKUP($A22,Car_production_index!$A:$L,5,FALSE), "NA"))</f>
        <v>0.18189036868302066</v>
      </c>
      <c r="EF22" s="31">
        <f>IF(_xlfn.IFNA(VLOOKUP($A22,Car_production_index!$A:$L,6,FALSE), "NA")=0,"NA",_xlfn.IFNA(VLOOKUP($A22,Car_production_index!$A:$L,6,FALSE), "NA"))</f>
        <v>0.72201515965162888</v>
      </c>
    </row>
    <row r="23" spans="1:136">
      <c r="A23" s="26">
        <v>37165</v>
      </c>
      <c r="B23" s="25">
        <f>IFERROR(VLOOKUP($A23,Palladium_spot_price!$A:$B,2,FALSE), "NA")</f>
        <v>340.52173913043401</v>
      </c>
      <c r="C23" s="25">
        <f>IFERROR(VLOOKUP($A23,Platinum_spot_price!$A:$B,2,FALSE), "NA")</f>
        <v>435.91304347826002</v>
      </c>
      <c r="D23" s="25">
        <f>IFERROR(VLOOKUP($A23,Rhodium_spot_price!$A:$B,2,FALSE), "NA")</f>
        <v>940.21739130434696</v>
      </c>
      <c r="E23" s="25">
        <f>IFERROR(VLOOKUP(A23,'Coal Australia'!A:B,2,FALSE), "NA")</f>
        <v>32.4</v>
      </c>
      <c r="F23" s="25">
        <f>IFERROR(VLOOKUP(A23,'Russian Ruble'!A:B,2,FALSE), "NA")</f>
        <v>29.534400000000002</v>
      </c>
      <c r="G23" s="25">
        <f>IFERROR(VLOOKUP($A23,'GDP Germany'!A:B,2,FALSE),"NA")</f>
        <v>598887.69999999995</v>
      </c>
      <c r="H23" s="25">
        <f>IFERROR(VLOOKUP($A23,'GDP EU28'!A:B,2,FALSE),"NA")</f>
        <v>2087363.6</v>
      </c>
      <c r="I23" s="25">
        <f>IFERROR(VLOOKUP($A23,'GDP US'!A:B,2,FALSE),"NA")</f>
        <v>13248.142</v>
      </c>
      <c r="J23" s="29">
        <f>IFERROR(VLOOKUP($A23,'GDP CNY'!A:C,2,FALSE),"NA")</f>
        <v>8</v>
      </c>
      <c r="K23" s="25">
        <f>IFERROR(VLOOKUP($A23,WTI!$A:$B,2,FALSE),"NA")</f>
        <v>22.17</v>
      </c>
      <c r="L23" s="25">
        <f>IFERROR(VLOOKUP($A23,Brent!$A:$B,2,FALSE),"NA")</f>
        <v>20.54</v>
      </c>
      <c r="M23" s="25">
        <f>IFERROR(VLOOKUP($A23,'EURO EXC RATE'!$A:$B,2,FALSE),"NA")</f>
        <v>0.90500000000000003</v>
      </c>
      <c r="N23" s="25">
        <f>IFERROR(VLOOKUP($A23,'Baltic Dry Index'!$A:$B,2,FALSE),"NA")</f>
        <v>861</v>
      </c>
      <c r="O23" s="25">
        <f>IFERROR(VLOOKUP($A23,EXR_CNY_USD!$A:$B,2,FALSE),"NA")</f>
        <v>8.2767999999999997</v>
      </c>
      <c r="P23" s="25">
        <f>IFERROR(VLOOKUP($A23,'NATURAL GAS'!A:B,2,FALSE),"NA")</f>
        <v>2.46</v>
      </c>
      <c r="Q23" s="25">
        <f>IFERROR(VLOOKUP($A23,VIX!$A:$B,2,FALSE), "NA")</f>
        <v>33.56</v>
      </c>
      <c r="R23" s="25">
        <f>IFERROR(VLOOKUP($A23,CLI_US!$A:$B,2,FALSE), "NA")</f>
        <v>98.329652314727895</v>
      </c>
      <c r="S23" s="25">
        <f>IFERROR(VLOOKUP($A23,CLI_CHN!$A:$B,2,FALSE), "NA")</f>
        <v>97.720609999999994</v>
      </c>
      <c r="T23" s="25">
        <f>IFERROR(VLOOKUP($A23,CLI_EURO!$A:$B,2,FALSE), "NA")</f>
        <v>99.161997383999804</v>
      </c>
      <c r="U23" s="25">
        <f>IFERROR(VLOOKUP($A23,CPILFESL!$A:$B,2,FALSE), "NA")</f>
        <v>177.6</v>
      </c>
      <c r="V23" s="31">
        <f>_xlfn.IFNA(VLOOKUP($A23,'PET.RWTC.M'!$A:$B,2,FALSE), "NA")</f>
        <v>22.17</v>
      </c>
      <c r="W23" s="31">
        <f>_xlfn.IFNA(VLOOKUP($A23,PALLFNFINDEXQ!$A:$B,2,FALSE), "NA")</f>
        <v>48.836407639999997</v>
      </c>
      <c r="X23" s="31">
        <f>_xlfn.IFNA(VLOOKUP($A23,DEXSFUS!$A:$B,2,FALSE), "NA")</f>
        <v>9.0661000000000005</v>
      </c>
      <c r="Y23" s="31">
        <f>_xlfn.IFNA(VLOOKUP($A23,PNICKUSDM!$A:$B,2,FALSE), "NA")</f>
        <v>4830.7826089999999</v>
      </c>
      <c r="Z23" s="31">
        <f>_xlfn.IFNA(VLOOKUP($A23,'WPU1011'!$A:$B,2,FALSE), "NA")</f>
        <v>96.3</v>
      </c>
      <c r="AA23" s="31">
        <f>_xlfn.IFNA(VLOOKUP($A23,'WPU1011'!$A:$B,2,FALSE), "NA")</f>
        <v>96.3</v>
      </c>
      <c r="AB23" s="31">
        <f>_xlfn.IFNA(VLOOKUP($A23,TSIFRGHTC!$A:$B,2,FALSE), "NA")</f>
        <v>0.8</v>
      </c>
      <c r="AC23" s="31">
        <f>_xlfn.IFNA(VLOOKUP($A23,TSIFRGHTC!$A:$B,2,FALSE), "NA")</f>
        <v>0.8</v>
      </c>
      <c r="AD23" s="31">
        <f>_xlfn.IFNA(VLOOKUP($A23,PPICMM!$A:$B,2,FALSE), "NA")</f>
        <v>101.4</v>
      </c>
      <c r="AE23" s="31">
        <f>_xlfn.IFNA(VLOOKUP($A23,IPB50001N!$A:$B,2,FALSE), "NA")</f>
        <v>89.300600000000003</v>
      </c>
      <c r="AF23" s="31">
        <f>_xlfn.IFNA(VLOOKUP($A23,A31ATI!$A:$B,2,FALSE), "NA")</f>
        <v>10808</v>
      </c>
      <c r="AG23" s="31">
        <f>_xlfn.IFNA(VLOOKUP($A23,A31ANO!$A:$B,2,FALSE), "NA")</f>
        <v>4519</v>
      </c>
      <c r="AH23" s="31">
        <f>_xlfn.IFNA(VLOOKUP($A23,IPG21223S!$A:$B,2,FALSE), "NA")</f>
        <v>112.5581</v>
      </c>
      <c r="AI23" s="31">
        <f>_xlfn.IFNA(VLOOKUP($A23,PIORECRUSDM!$A:$B,2,FALSE), "NA")</f>
        <v>12.99</v>
      </c>
      <c r="AJ23" s="31" t="str">
        <f>_xlfn.IFNA(VLOOKUP($A23,GVZCLS!$A:$B,2,FALSE), "NA")</f>
        <v>NA</v>
      </c>
      <c r="AK23" s="31" t="str">
        <f>_xlfn.IFNA(VLOOKUP($A23,VXSLVCLS!$A:$B,2,FALSE), "NA")</f>
        <v>NA</v>
      </c>
      <c r="AL23" s="31">
        <f>_xlfn.IFNA(VLOOKUP($A23,PNRGINDEXM!$A:$B,2,FALSE), "NA")</f>
        <v>55.4313</v>
      </c>
      <c r="AM23" s="31">
        <f>_xlfn.IFNA(VLOOKUP($A23,Nikkei225!$A:$B,2,FALSE), "NA")</f>
        <v>9972.2800000000007</v>
      </c>
      <c r="AN23" s="31">
        <f>_xlfn.IFNA(VLOOKUP($A23,EXJPUS!$A:$B,2,FALSE), "NA")</f>
        <v>121.45359999999999</v>
      </c>
      <c r="AO23" s="31" t="str">
        <f>_xlfn.IFNA(VLOOKUP($A23,PCU33613361!$A:$B,2,FALSE), "NA")</f>
        <v>NA</v>
      </c>
      <c r="AP23" s="31">
        <f>_xlfn.IFNA(VLOOKUP($A23,TOTALSA!$A:$B,2,FALSE), "NA")</f>
        <v>22.055</v>
      </c>
      <c r="AQ23" s="31">
        <f>_xlfn.IFNA(VLOOKUP($A23,ZAFCPIALLMINMEI!$A:$B,2,FALSE), "NA")</f>
        <v>48.79609</v>
      </c>
      <c r="AR23" s="31">
        <f>_xlfn.IFNA(VLOOKUP($A23,LCULMN01ZAQ661S!$A:$B,2,FALSE), "NA")</f>
        <v>43.793369310000003</v>
      </c>
      <c r="AS23" s="31">
        <f>_xlfn.IFNA(VLOOKUP($A23,NGDPRSAXDCZAQ!$A:$B,2,FALSE), "NA")</f>
        <v>731815.4</v>
      </c>
      <c r="AT23" s="31">
        <f>_xlfn.IFNA(VLOOKUP($A23,'M.W00.PCOBA.USD'!$A:$B,2,FALSE), "NA")</f>
        <v>8250</v>
      </c>
      <c r="AU23" s="31">
        <f>_xlfn.IFNA(VLOOKUP($A23,BSCICP03O9M665S!$A:$B,2,FALSE), "NA")</f>
        <v>98.626357005299994</v>
      </c>
      <c r="AV23" s="31">
        <f>_xlfn.IFNA(VLOOKUP($A23,LOLITOAAOECDE!$A:$B,2,FALSE), "NA")</f>
        <v>98.058847205999996</v>
      </c>
      <c r="AW23" s="31" t="str">
        <f>_xlfn.IFNA(VLOOKUP($A23,'IP7110'!$A:$B,2,FALSE), "NA")</f>
        <v>NA</v>
      </c>
      <c r="AX23" s="31" t="str">
        <f>_xlfn.IFNA(VLOOKUP($A23,'WPS061'!$A:$B,2,FALSE), "NA")</f>
        <v>NA</v>
      </c>
      <c r="AY23" s="31">
        <f>_xlfn.IFNA(VLOOKUP($A23,'GS10'!$A:$B,2,FALSE), "NA")</f>
        <v>4.57</v>
      </c>
      <c r="AZ23" s="31">
        <f>_xlfn.IFNA(VLOOKUP($A23,'GS5'!$A:$B,2,FALSE), "NA")</f>
        <v>3.91</v>
      </c>
      <c r="BA23" s="31">
        <f>_xlfn.IFNA(VLOOKUP($A23,'GS30'!$A:$B,2,FALSE), "NA")</f>
        <v>5.32</v>
      </c>
      <c r="BB23" s="31">
        <f>_xlfn.IFNA(VLOOKUP($A23,DAX!$A:$B,2,FALSE), "NA")</f>
        <v>4559.13</v>
      </c>
      <c r="BC23" s="31">
        <f>_xlfn.IFNA(VLOOKUP($A23,SMI!$A:$B,2,FALSE), "NA")</f>
        <v>6081</v>
      </c>
      <c r="BD23" s="31">
        <f>_xlfn.IFNA(VLOOKUP($A23,NASDAQCOM!$A:$B,2,FALSE), "NA")</f>
        <v>1690.2</v>
      </c>
      <c r="BE23" s="31">
        <f>_xlfn.IFNA(VLOOKUP($A23,FTSE100!$A:$B,2,FALSE), "NA")</f>
        <v>5039.7</v>
      </c>
      <c r="BF23" s="31">
        <f>_xlfn.IFNA(VLOOKUP($A23,'M.W00.PGOLD.USD'!$A:$B,2,FALSE), "NA")</f>
        <v>292.85000000000002</v>
      </c>
      <c r="BG23" s="31">
        <f>_xlfn.IFNA(VLOOKUP($A23,'M.W00.PSILVER.USD'!$A:$B,2,FALSE), "NA")</f>
        <v>4.6449999999999996</v>
      </c>
      <c r="BH23" s="31" t="str">
        <f>_xlfn.IFNA(VLOOKUP($A23,WPU10170502!$A:$B,2,FALSE), "NA")</f>
        <v>NA</v>
      </c>
      <c r="BI23" s="31">
        <f>_xlfn.IFNA(VLOOKUP($A23,'M.W00.PSILVER.USD'!$A:$B,2,FALSE), "NA")</f>
        <v>4.6449999999999996</v>
      </c>
      <c r="BJ23" s="31">
        <f>_xlfn.IFNA(VLOOKUP($A23,'M.W00.PSILVER.USD'!$A:$B,2,FALSE), "NA")</f>
        <v>4.6449999999999996</v>
      </c>
      <c r="BK23" s="31">
        <f>_xlfn.IFNA(VLOOKUP($A23,FEDfunds!$A:$B,2,FALSE), "NA")</f>
        <v>2.4900000000000002</v>
      </c>
      <c r="BL23" s="31">
        <f>_xlfn.IFNA(VLOOKUP($A23,Vehicles_miles_traveled!$A:$B,2,FALSE), "NA")</f>
        <v>233640</v>
      </c>
      <c r="BM23" s="31">
        <f>_xlfn.IFNA(VLOOKUP($A23,New_car_dealer!$A:$B,2,FALSE), "NA")</f>
        <v>65947</v>
      </c>
      <c r="BN23" s="31" t="str">
        <f>_xlfn.IFNA(VLOOKUP($A23,Platinum_total_demand!$A:$Z,4,FALSE), "NA")</f>
        <v>NA</v>
      </c>
      <c r="BO23" s="31" t="str">
        <f>_xlfn.IFNA(VLOOKUP($A23,Palladium_total_demand!$A:$Z,4,FALSE), "NA")</f>
        <v>NA</v>
      </c>
      <c r="BP23" s="31" t="str">
        <f>_xlfn.IFNA(VLOOKUP($A23,Rhodium_total_demand!$A:$Z,4,FALSE), "NA")</f>
        <v>NA</v>
      </c>
      <c r="BQ23" s="31" t="str">
        <f>_xlfn.IFNA(VLOOKUP($A23,Platinum_total_supply!$A:$Z,4,FALSE), "NA")</f>
        <v>NA</v>
      </c>
      <c r="BR23" s="31" t="str">
        <f>_xlfn.IFNA(VLOOKUP($A23,Palladium_total_supply!$A:$Z,4,FALSE), "NA")</f>
        <v>NA</v>
      </c>
      <c r="BS23" s="31" t="str">
        <f>_xlfn.IFNA(VLOOKUP($A23,Rhodium_total_supply!$A:$Z,4,FALSE), "NA")</f>
        <v>NA</v>
      </c>
      <c r="BT23" s="31">
        <f>_xlfn.IFNA(VLOOKUP($A23,Equities!$A:$Z,2,FALSE), "NA")</f>
        <v>2575.5126086956502</v>
      </c>
      <c r="BU23" s="31">
        <f>_xlfn.IFNA(VLOOKUP($A23,Equities!$A:$Z,3,FALSE), "NA")</f>
        <v>3142.9226086956501</v>
      </c>
      <c r="BV23" s="31">
        <f>_xlfn.IFNA(VLOOKUP($A23,Equities!$A:$Z,4,FALSE), "NA")</f>
        <v>3316.5482608695602</v>
      </c>
      <c r="BW23" s="31">
        <f>_xlfn.IFNA(VLOOKUP($A23,Equities!$A:$Z,5,FALSE), "NA")</f>
        <v>3191.9128260869502</v>
      </c>
      <c r="BX23" s="31">
        <f>_xlfn.IFNA(VLOOKUP($A23,Equities!$A:$Z,6,FALSE), "NA")</f>
        <v>367.161565217391</v>
      </c>
      <c r="BY23" s="31">
        <f>_xlfn.IFNA(VLOOKUP($A23,Income_equities!$A:$Z,2,FALSE), "NA")</f>
        <v>1015.66652173913</v>
      </c>
      <c r="BZ23" s="31">
        <f>_xlfn.IFNA(VLOOKUP($A23,Income_equities!$A:$Z,3,FALSE), "NA")</f>
        <v>202.131386956521</v>
      </c>
      <c r="CA23" s="31">
        <f>_xlfn.IFNA(VLOOKUP($A23,Income_equities!$A:$Z,4,FALSE), "NA")</f>
        <v>111.115986956521</v>
      </c>
      <c r="CB23" s="31">
        <f>_xlfn.IFNA(VLOOKUP($A23,Income_equities!$A:$Z,5,FALSE), "NA")</f>
        <v>174.12129999999999</v>
      </c>
      <c r="CC23" s="31">
        <f>_xlfn.IFNA(VLOOKUP($A23,PGM_equities!$A:$Z,2,FALSE), "NA")</f>
        <v>432.97826086956502</v>
      </c>
      <c r="CD23" s="31">
        <f>_xlfn.IFNA(VLOOKUP($A23,PGM_equities!$A:$Z,3,FALSE), "NA")</f>
        <v>283.08391304347799</v>
      </c>
      <c r="CE23" s="31">
        <f>_xlfn.IFNA(VLOOKUP($A23,PGM_equities!$A:$Z,4,FALSE), "NA")</f>
        <v>4.3921739130434698</v>
      </c>
      <c r="CF23" s="31">
        <f>_xlfn.IFNA(VLOOKUP($A23,PGM_equities!$A:$Z,5,FALSE), "NA")</f>
        <v>335.21739130434702</v>
      </c>
      <c r="CG23" s="31" t="str">
        <f>_xlfn.IFNA(VLOOKUP($A23,Platinum_market_balance!$A:$Z,2,FALSE), "NA")</f>
        <v>NA</v>
      </c>
      <c r="CH23" s="31" t="str">
        <f>_xlfn.IFNA(VLOOKUP($A23,Platinum_market_balance!$A:$Z,3,FALSE), "NA")</f>
        <v>NA</v>
      </c>
      <c r="CI23" s="31" t="str">
        <f>_xlfn.IFNA(VLOOKUP($A23,Platinum_market_balance!$A:$Z,4,FALSE), "NA")</f>
        <v>NA</v>
      </c>
      <c r="CJ23" s="31" t="str">
        <f>_xlfn.IFNA(VLOOKUP($A23,Platinum_market_balance!$A:$Z,5,FALSE), "NA")</f>
        <v>NA</v>
      </c>
      <c r="CK23" s="31" t="str">
        <f>_xlfn.IFNA(VLOOKUP($A23,Palladium_market_balance!$A:$Z,2,FALSE), "NA")</f>
        <v>NA</v>
      </c>
      <c r="CL23" s="31" t="str">
        <f>_xlfn.IFNA(VLOOKUP($A23,Palladium_market_balance!$A:$Z,3,FALSE), "NA")</f>
        <v>NA</v>
      </c>
      <c r="CM23" s="31" t="str">
        <f>_xlfn.IFNA(VLOOKUP($A23,Palladium_market_balance!$A:$Z,4,FALSE), "NA")</f>
        <v>NA</v>
      </c>
      <c r="CN23" s="31" t="str">
        <f>_xlfn.IFNA(VLOOKUP($A23,Palladium_market_balance!$A:$Z,5,FALSE), "NA")</f>
        <v>NA</v>
      </c>
      <c r="CO23" s="31" t="str">
        <f>_xlfn.IFNA(VLOOKUP($A23,Rhodium_market_balance!$A:$Z,2,FALSE), "NA")</f>
        <v>NA</v>
      </c>
      <c r="CP23" s="31" t="str">
        <f>_xlfn.IFNA(VLOOKUP($A23,Rhodium_market_balance!$A:$Z,3,FALSE), "NA")</f>
        <v>NA</v>
      </c>
      <c r="CQ23" s="31" t="str">
        <f>_xlfn.IFNA(VLOOKUP($A23,Rhodium_market_balance!$A:$Z,4,FALSE), "NA")</f>
        <v>NA</v>
      </c>
      <c r="CR23" s="31" t="str">
        <f>_xlfn.IFNA(VLOOKUP($A23,Rhodium_market_balance!$A:$Z,5,FALSE), "NA")</f>
        <v>NA</v>
      </c>
      <c r="CS23" s="31" t="str">
        <f>_xlfn.IFNA(VLOOKUP($A23,CFTCs!$A:$Z,2,FALSE), "NA")</f>
        <v>NA</v>
      </c>
      <c r="CT23" s="31" t="str">
        <f>_xlfn.IFNA(VLOOKUP($A23,CFTCs!$A:$Z,3,FALSE), "NA")</f>
        <v>NA</v>
      </c>
      <c r="CU23" s="31" t="str">
        <f>_xlfn.IFNA(VLOOKUP($A23,CFTCs!$A:$Z,4,FALSE), "NA")</f>
        <v>NA</v>
      </c>
      <c r="CV23" s="31" t="str">
        <f>_xlfn.IFNA(VLOOKUP($A23,CFTCs!$A:$Z,5,FALSE), "NA")</f>
        <v>NA</v>
      </c>
      <c r="CW23" s="31" t="str">
        <f>_xlfn.IFNA(VLOOKUP($A23,Open_interest!$A:$Z,2,FALSE), "NA")</f>
        <v>NA</v>
      </c>
      <c r="CX23" s="31" t="str">
        <f>_xlfn.IFNA(VLOOKUP($A23,Open_interest!$A:$Z,3,FALSE), "NA")</f>
        <v>NA</v>
      </c>
      <c r="CY23" s="31" t="str">
        <f>IF(_xlfn.IFNA(VLOOKUP($A23,ETF_holdings!$A:$Z,2,FALSE), "NA")=0,"NA",_xlfn.IFNA(VLOOKUP($A23,ETF_holdings!$A:$Z,2,FALSE), "NA"))</f>
        <v>NA</v>
      </c>
      <c r="CZ23" s="31" t="str">
        <f>IF(_xlfn.IFNA(VLOOKUP($A23,ETF_holdings!$A:$Z,3,FALSE), "NA")=0,"NA",_xlfn.IFNA(VLOOKUP($A23,ETF_holdings!$A:$Z,3,FALSE), "NA"))</f>
        <v>NA</v>
      </c>
      <c r="DA23" s="31" t="str">
        <f>_xlfn.IFNA(VLOOKUP($A23,ETF_holdings!$A:$Z,4,FALSE), "NA")</f>
        <v>NA</v>
      </c>
      <c r="DB23" s="31" t="str">
        <f>IF(_xlfn.IFNA(VLOOKUP($A23,ETF_holdings!$A:$Z,4,FALSE), "NA")=0,"NA",_xlfn.IFNA(VLOOKUP($A23,ETF_holdings!$A:$Z,4,FALSE), "NA"))</f>
        <v>NA</v>
      </c>
      <c r="DC23" s="31" t="str">
        <f>IF(_xlfn.IFNA(VLOOKUP($A23,ETF_holdings!$A:$Z,6,FALSE), "NA")=0,"NA",_xlfn.IFNA(VLOOKUP($A23,ETF_holdings!$A:$Z,6,FALSE), "NA"))</f>
        <v>NA</v>
      </c>
      <c r="DD23" s="31" t="str">
        <f>IF(_xlfn.IFNA(VLOOKUP($A23,ETF_holdings!$A:$Z,7,FALSE), "NA")=0,"NA",_xlfn.IFNA(VLOOKUP($A23,ETF_holdings!$A:$Z,7,FALSE), "NA"))</f>
        <v>NA</v>
      </c>
      <c r="DE23" s="31" t="str">
        <f>IF(_xlfn.IFNA(VLOOKUP($A23,ETF_holdings!$A:$Z,8,FALSE), "NA")=0,"NA",_xlfn.IFNA(VLOOKUP($A23,ETF_holdings!$A:$Z,8,FALSE), "NA"))</f>
        <v>NA</v>
      </c>
      <c r="DF23" s="31" t="str">
        <f>IF(_xlfn.IFNA(VLOOKUP($A23,ETF_holdings!$A:$Z,10,FALSE), "NA")=0,"NA",_xlfn.IFNA(VLOOKUP($A23,ETF_holdings!$A:$Z,10,FALSE), "NA"))</f>
        <v>NA</v>
      </c>
      <c r="DG23" s="31" t="str">
        <f>IF(_xlfn.IFNA(VLOOKUP($A23,ETF_holdings!$A:$Z,10,FALSE), "NA")=0,"NA",_xlfn.IFNA(VLOOKUP($A23,ETF_holdings!$A:$Z,10,FALSE), "NA"))</f>
        <v>NA</v>
      </c>
      <c r="DH23" s="31" t="str">
        <f>IF(_xlfn.IFNA(VLOOKUP($A23,ETF_holdings!$A:$Z,11,FALSE), "NA")=0,"NA",_xlfn.IFNA(VLOOKUP($A23,ETF_holdings!$A:$Z,11,FALSE), "NA"))</f>
        <v>NA</v>
      </c>
      <c r="DI23" s="31" t="str">
        <f>IF(_xlfn.IFNA(VLOOKUP($A23,ETF_holdings!$A:$Z,12,FALSE), "NA")=0,"NA",_xlfn.IFNA(VLOOKUP($A23,ETF_holdings!$A:$Z,12,FALSE), "NA"))</f>
        <v>NA</v>
      </c>
      <c r="DJ23" s="31" t="str">
        <f>IF(_xlfn.IFNA(VLOOKUP($A23,ETF_holdings!$A:$Z,13,FALSE), "NA")=0,"NA",_xlfn.IFNA(VLOOKUP($A23,ETF_holdings!$A:$Z,13,FALSE), "NA"))</f>
        <v>NA</v>
      </c>
      <c r="DK23" s="31">
        <f>IF(_xlfn.IFNA(VLOOKUP($A23,Platinum_RSI!$A:$P,2,FALSE), "NA")=0,"NA",_xlfn.IFNA(VLOOKUP($A23,Platinum_RSI!$A:$P,2,FALSE), "NA"))</f>
        <v>6.51</v>
      </c>
      <c r="DL23" s="31">
        <f>IF(_xlfn.IFNA(VLOOKUP($A23,Platinum_RSI!$A:$P,3,FALSE), "NA")=0,"NA",_xlfn.IFNA(VLOOKUP($A23,Platinum_RSI!$A:$P,3,FALSE), "NA"))</f>
        <v>26.85</v>
      </c>
      <c r="DM23" s="31">
        <f>IF(_xlfn.IFNA(VLOOKUP($A23,Platinum_RSI!$A:$P,4,FALSE), "NA")=0,"NA",_xlfn.IFNA(VLOOKUP($A23,Platinum_RSI!$A:$P,4,FALSE), "NA"))</f>
        <v>35.799999999999997</v>
      </c>
      <c r="DN23" s="31">
        <f>IF(_xlfn.IFNA(VLOOKUP($A23,Platinum_RSI!$A:$P,5,FALSE), "NA")=0,"NA",_xlfn.IFNA(VLOOKUP($A23,Platinum_RSI!$A:$P,5,FALSE), "NA"))</f>
        <v>45.66</v>
      </c>
      <c r="DO23" s="31">
        <f>IF(_xlfn.IFNA(VLOOKUP($A23,Palladium_RSI!$A:$Q,2,FALSE), "NA")=0,"NA",_xlfn.IFNA(VLOOKUP($A23,Palladium_RSI!$A:$Q,2,FALSE), "NA"))</f>
        <v>3.43</v>
      </c>
      <c r="DP23" s="31">
        <f>IF(_xlfn.IFNA(VLOOKUP($A23,Palladium_RSI!$A:$Q, 3,FALSE), "NA")=0,"NA",_xlfn.IFNA(VLOOKUP($A23,Palladium_RSI!$A:$Q,3,FALSE), "NA"))</f>
        <v>27.64</v>
      </c>
      <c r="DQ23" s="31">
        <f>IF(_xlfn.IFNA(VLOOKUP($A23,Palladium_RSI!$A:$Q,4,FALSE), "NA")=0,"NA",_xlfn.IFNA(VLOOKUP($A23,Palladium_RSI!$A:$Q,4,FALSE), "NA"))</f>
        <v>35.979999999999997</v>
      </c>
      <c r="DR23" s="31">
        <f>IF(_xlfn.IFNA(VLOOKUP($A23,Palladium_RSI!$A:$Q,5,FALSE), "NA")=0,"NA",_xlfn.IFNA(VLOOKUP($A23,Palladium_RSI!$A:$Q,5,FALSE), "NA"))</f>
        <v>45.1</v>
      </c>
      <c r="DS23" s="31">
        <f>IF(_xlfn.IFNA(VLOOKUP($A23,Car_production!$A:$L,2,FALSE), "NA")=0,"NA",_xlfn.IFNA(VLOOKUP($A23,Car_production!$A:$L,2,FALSE), "NA"))</f>
        <v>371.9</v>
      </c>
      <c r="DT23" s="31">
        <f>IF(_xlfn.IFNA(VLOOKUP($A23,Car_production!$A:$L,3,FALSE), "NA")=0,"NA",_xlfn.IFNA(VLOOKUP($A23,Car_production!$A:$L,3,FALSE), "NA"))</f>
        <v>292.60424862313135</v>
      </c>
      <c r="DU23" s="31" t="str">
        <f>IF(_xlfn.IFNA(VLOOKUP($A23,Car_production!$A:$L,4,FALSE), "NA")=0,"NA",_xlfn.IFNA(VLOOKUP($A23,Car_production!$A:$L,13,FALSE), "NA"))</f>
        <v>NA</v>
      </c>
      <c r="DV23" s="31" t="str">
        <f>IF(_xlfn.IFNA(VLOOKUP($A23,Car_production!$A:$L,5,FALSE), "NA")=0,"NA",_xlfn.IFNA(VLOOKUP($A23,Car_production!$A:$L,5,FALSE), "NA"))</f>
        <v>NA</v>
      </c>
      <c r="DW23" s="31">
        <f>IF(_xlfn.IFNA(VLOOKUP($A23,Car_production!$A:$L,6,FALSE), "NA")=0,"NA",_xlfn.IFNA(VLOOKUP($A23,Car_production!$A:$L,6,FALSE), "NA"))</f>
        <v>85.6</v>
      </c>
      <c r="DX23" s="31">
        <f>IF(_xlfn.IFNA(VLOOKUP($A23,Car_production!$A:$L,7,FALSE), "NA")=0,"NA",_xlfn.IFNA(VLOOKUP($A23,Car_production!$A:$L,7,FALSE), "NA"))</f>
        <v>83.675464320625608</v>
      </c>
      <c r="DY23" s="31">
        <f>IF(_xlfn.IFNA(VLOOKUP($A23,Car_production!$A:$L,8,FALSE), "NA")=0,"NA",_xlfn.IFNA(VLOOKUP($A23,Car_production!$A:$L,8,FALSE), "NA"))</f>
        <v>94.1</v>
      </c>
      <c r="DZ23" s="31">
        <f>IF(_xlfn.IFNA(VLOOKUP($A23,Car_production!$A:$L,9,FALSE), "NA")=0,"NA",_xlfn.IFNA(VLOOKUP($A23,Car_production!$A:$L,9,FALSE), "NA"))</f>
        <v>118.81313131313129</v>
      </c>
      <c r="EA23" s="31" t="str">
        <f>IF(_xlfn.IFNA(VLOOKUP($A23,Car_production!$A:$L,10,FALSE), "NA")=0,"NA",_xlfn.IFNA(VLOOKUP($A23,Car_production!$A:$L,10,FALSE), "NA"))</f>
        <v>NA</v>
      </c>
      <c r="EB23" s="31">
        <f>IF(_xlfn.IFNA(VLOOKUP($A23,Car_production_index!$A:$L,2,FALSE), "NA")=0,"NA",_xlfn.IFNA(VLOOKUP($A23,Car_production_index!$A:$L,2,FALSE), "NA"))</f>
        <v>0.12988212567506568</v>
      </c>
      <c r="EC23" s="31">
        <f>IF(_xlfn.IFNA(VLOOKUP($A23,Car_production_index!$A:$L,3,FALSE), "NA")=0,"NA",_xlfn.IFNA(VLOOKUP($A23,Car_production_index!$A:$L,3,FALSE), "NA"))</f>
        <v>0.28141781767755697</v>
      </c>
      <c r="ED23" s="31">
        <f>IF(_xlfn.IFNA(VLOOKUP($A23,Car_production_index!$A:$L,4,FALSE), "NA")=0,"NA",_xlfn.IFNA(VLOOKUP($A23,Car_production_index!$A:$L,4,FALSE), "NA"))</f>
        <v>0.12932484761598556</v>
      </c>
      <c r="EE23" s="31">
        <f>IF(_xlfn.IFNA(VLOOKUP($A23,Car_production_index!$A:$L,5,FALSE), "NA")=0,"NA",_xlfn.IFNA(VLOOKUP($A23,Car_production_index!$A:$L,5,FALSE), "NA"))</f>
        <v>0.18139036868302066</v>
      </c>
      <c r="EF23" s="31">
        <f>IF(_xlfn.IFNA(VLOOKUP($A23,Car_production_index!$A:$L,6,FALSE), "NA")=0,"NA",_xlfn.IFNA(VLOOKUP($A23,Car_production_index!$A:$L,6,FALSE), "NA"))</f>
        <v>0.72201515965162888</v>
      </c>
    </row>
    <row r="24" spans="1:136">
      <c r="A24" s="26">
        <v>37196</v>
      </c>
      <c r="B24" s="25">
        <f>IFERROR(VLOOKUP($A24,Palladium_spot_price!$A:$B,2,FALSE), "NA")</f>
        <v>333.05</v>
      </c>
      <c r="C24" s="25">
        <f>IFERROR(VLOOKUP($A24,Platinum_spot_price!$A:$B,2,FALSE), "NA")</f>
        <v>432.7</v>
      </c>
      <c r="D24" s="25">
        <f>IFERROR(VLOOKUP($A24,Rhodium_spot_price!$A:$B,2,FALSE), "NA")</f>
        <v>833.75</v>
      </c>
      <c r="E24" s="25">
        <f>IFERROR(VLOOKUP(A24,'Coal Australia'!A:B,2,FALSE), "NA")</f>
        <v>29.4</v>
      </c>
      <c r="F24" s="25">
        <f>IFERROR(VLOOKUP(A24,'Russian Ruble'!A:B,2,FALSE), "NA")</f>
        <v>29.7956</v>
      </c>
      <c r="G24" s="25" t="str">
        <f>IFERROR(VLOOKUP($A24,'GDP Germany'!A:B,2,FALSE),"NA")</f>
        <v>NA</v>
      </c>
      <c r="H24" s="25" t="str">
        <f>IFERROR(VLOOKUP($A24,'GDP EU28'!A:B,2,FALSE),"NA")</f>
        <v>NA</v>
      </c>
      <c r="I24" s="25" t="str">
        <f>IFERROR(VLOOKUP($A24,'GDP US'!A:B,2,FALSE),"NA")</f>
        <v>NA</v>
      </c>
      <c r="J24" s="29" t="str">
        <f>IFERROR(VLOOKUP($A24,'GDP CNY'!A:C,2,FALSE),"NA")</f>
        <v>NA</v>
      </c>
      <c r="K24" s="25">
        <f>IFERROR(VLOOKUP($A24,WTI!$A:$B,2,FALSE),"NA")</f>
        <v>19.64</v>
      </c>
      <c r="L24" s="25">
        <f>IFERROR(VLOOKUP($A24,Brent!$A:$B,2,FALSE),"NA")</f>
        <v>18.8</v>
      </c>
      <c r="M24" s="25">
        <f>IFERROR(VLOOKUP($A24,'EURO EXC RATE'!$A:$B,2,FALSE),"NA")</f>
        <v>0.88829999999999998</v>
      </c>
      <c r="N24" s="25">
        <f>IFERROR(VLOOKUP($A24,'Baltic Dry Index'!$A:$B,2,FALSE),"NA")</f>
        <v>868</v>
      </c>
      <c r="O24" s="25">
        <f>IFERROR(VLOOKUP($A24,EXR_CNY_USD!$A:$B,2,FALSE),"NA")</f>
        <v>8.2768999999999995</v>
      </c>
      <c r="P24" s="25">
        <f>IFERROR(VLOOKUP($A24,'NATURAL GAS'!A:B,2,FALSE),"NA")</f>
        <v>2.34</v>
      </c>
      <c r="Q24" s="25">
        <f>IFERROR(VLOOKUP($A24,VIX!$A:$B,2,FALSE), "NA")</f>
        <v>23.84</v>
      </c>
      <c r="R24" s="25">
        <f>IFERROR(VLOOKUP($A24,CLI_US!$A:$B,2,FALSE), "NA")</f>
        <v>98.482068322333504</v>
      </c>
      <c r="S24" s="25">
        <f>IFERROR(VLOOKUP($A24,CLI_CHN!$A:$B,2,FALSE), "NA")</f>
        <v>97.844980000000007</v>
      </c>
      <c r="T24" s="25">
        <f>IFERROR(VLOOKUP($A24,CLI_EURO!$A:$B,2,FALSE), "NA")</f>
        <v>99.129539514830398</v>
      </c>
      <c r="U24" s="25">
        <f>IFERROR(VLOOKUP($A24,CPILFESL!$A:$B,2,FALSE), "NA")</f>
        <v>177.5</v>
      </c>
      <c r="V24" s="31">
        <f>_xlfn.IFNA(VLOOKUP($A24,'PET.RWTC.M'!$A:$B,2,FALSE), "NA")</f>
        <v>19.64</v>
      </c>
      <c r="W24" s="31">
        <f>_xlfn.IFNA(VLOOKUP($A24,PALLFNFINDEXQ!$A:$B,2,FALSE), "NA")</f>
        <v>48.836407639999997</v>
      </c>
      <c r="X24" s="31">
        <f>_xlfn.IFNA(VLOOKUP($A24,DEXSFUS!$A:$B,2,FALSE), "NA")</f>
        <v>9.5299999999999994</v>
      </c>
      <c r="Y24" s="31">
        <f>_xlfn.IFNA(VLOOKUP($A24,PNICKUSDM!$A:$B,2,FALSE), "NA")</f>
        <v>5131.318182</v>
      </c>
      <c r="Z24" s="31">
        <f>_xlfn.IFNA(VLOOKUP($A24,'WPU1011'!$A:$B,2,FALSE), "NA")</f>
        <v>96.3</v>
      </c>
      <c r="AA24" s="31">
        <f>_xlfn.IFNA(VLOOKUP($A24,PCU3399103399101!$A:$B,2,FALSE), "NA")</f>
        <v>126.4</v>
      </c>
      <c r="AB24" s="31">
        <f>_xlfn.IFNA(VLOOKUP($A24,TSIFRGHTC!$A:$B,2,FALSE), "NA")</f>
        <v>-0.8</v>
      </c>
      <c r="AC24" s="31">
        <f>_xlfn.IFNA(VLOOKUP($A24,TSIFRGHTC!$A:$B,2,FALSE), "NA")</f>
        <v>-0.8</v>
      </c>
      <c r="AD24" s="31">
        <f>_xlfn.IFNA(VLOOKUP($A24,PPICMM!$A:$B,2,FALSE), "NA")</f>
        <v>100.7</v>
      </c>
      <c r="AE24" s="31">
        <f>_xlfn.IFNA(VLOOKUP($A24,IPB50001N!$A:$B,2,FALSE), "NA")</f>
        <v>87.748800000000003</v>
      </c>
      <c r="AF24" s="31">
        <f>_xlfn.IFNA(VLOOKUP($A24,A31ATI!$A:$B,2,FALSE), "NA")</f>
        <v>10649</v>
      </c>
      <c r="AG24" s="31">
        <f>_xlfn.IFNA(VLOOKUP($A24,A31ANO!$A:$B,2,FALSE), "NA")</f>
        <v>4832</v>
      </c>
      <c r="AH24" s="31">
        <f>_xlfn.IFNA(VLOOKUP($A24,IPG21223S!$A:$B,2,FALSE), "NA")</f>
        <v>99.011099999999999</v>
      </c>
      <c r="AI24" s="31">
        <f>_xlfn.IFNA(VLOOKUP($A24,PIORECRUSDM!$A:$B,2,FALSE), "NA")</f>
        <v>12.99</v>
      </c>
      <c r="AJ24" s="31" t="str">
        <f>_xlfn.IFNA(VLOOKUP($A24,GVZCLS!$A:$B,2,FALSE), "NA")</f>
        <v>NA</v>
      </c>
      <c r="AK24" s="31" t="str">
        <f>_xlfn.IFNA(VLOOKUP($A24,VXSLVCLS!$A:$B,2,FALSE), "NA")</f>
        <v>NA</v>
      </c>
      <c r="AL24" s="31">
        <f>_xlfn.IFNA(VLOOKUP($A24,PNRGINDEXM!$A:$B,2,FALSE), "NA")</f>
        <v>50.466009999999997</v>
      </c>
      <c r="AM24" s="31">
        <f>_xlfn.IFNA(VLOOKUP($A24,Nikkei225!$A:$B,2,FALSE), "NA")</f>
        <v>10347.280000000001</v>
      </c>
      <c r="AN24" s="31">
        <f>_xlfn.IFNA(VLOOKUP($A24,EXJPUS!$A:$B,2,FALSE), "NA")</f>
        <v>122.4055</v>
      </c>
      <c r="AO24" s="31" t="str">
        <f>_xlfn.IFNA(VLOOKUP($A24,PCU33613361!$A:$B,2,FALSE), "NA")</f>
        <v>NA</v>
      </c>
      <c r="AP24" s="31">
        <f>_xlfn.IFNA(VLOOKUP($A24,TOTALSA!$A:$B,2,FALSE), "NA")</f>
        <v>18.030999999999999</v>
      </c>
      <c r="AQ24" s="31">
        <f>_xlfn.IFNA(VLOOKUP($A24,ZAFCPIALLMINMEI!$A:$B,2,FALSE), "NA")</f>
        <v>49.026040000000002</v>
      </c>
      <c r="AR24" s="31">
        <f>_xlfn.IFNA(VLOOKUP($A24,LCULMN01ZAQ661S!$A:$B,2,FALSE), "NA")</f>
        <v>43.793369310000003</v>
      </c>
      <c r="AS24" s="31">
        <f>_xlfn.IFNA(VLOOKUP($A24,NGDPRSAXDCZAQ!$A:$B,2,FALSE), "NA")</f>
        <v>731815.4</v>
      </c>
      <c r="AT24" s="31">
        <f>_xlfn.IFNA(VLOOKUP($A24,'M.W00.PCOBA.USD'!$A:$B,2,FALSE), "NA")</f>
        <v>8250</v>
      </c>
      <c r="AU24" s="31">
        <f>_xlfn.IFNA(VLOOKUP($A24,BSCICP03O9M665S!$A:$B,2,FALSE), "NA")</f>
        <v>98.5714914932</v>
      </c>
      <c r="AV24" s="31">
        <f>_xlfn.IFNA(VLOOKUP($A24,LOLITOAAOECDE!$A:$B,2,FALSE), "NA")</f>
        <v>98.234223983899994</v>
      </c>
      <c r="AW24" s="31" t="str">
        <f>_xlfn.IFNA(VLOOKUP($A24,'IP7110'!$A:$B,2,FALSE), "NA")</f>
        <v>NA</v>
      </c>
      <c r="AX24" s="31" t="str">
        <f>_xlfn.IFNA(VLOOKUP($A24,'WPS061'!$A:$B,2,FALSE), "NA")</f>
        <v>NA</v>
      </c>
      <c r="AY24" s="31">
        <f>_xlfn.IFNA(VLOOKUP($A24,'GS10'!$A:$B,2,FALSE), "NA")</f>
        <v>4.6500000000000004</v>
      </c>
      <c r="AZ24" s="31">
        <f>_xlfn.IFNA(VLOOKUP($A24,'GS5'!$A:$B,2,FALSE), "NA")</f>
        <v>3.97</v>
      </c>
      <c r="BA24" s="31">
        <f>_xlfn.IFNA(VLOOKUP($A24,'GS30'!$A:$B,2,FALSE), "NA")</f>
        <v>5.12</v>
      </c>
      <c r="BB24" s="31">
        <f>_xlfn.IFNA(VLOOKUP($A24,DAX!$A:$B,2,FALSE), "NA")</f>
        <v>4989.91</v>
      </c>
      <c r="BC24" s="31">
        <f>_xlfn.IFNA(VLOOKUP($A24,SMI!$A:$B,2,FALSE), "NA")</f>
        <v>6237</v>
      </c>
      <c r="BD24" s="31">
        <f>_xlfn.IFNA(VLOOKUP($A24,NASDAQCOM!$A:$B,2,FALSE), "NA")</f>
        <v>1930.58</v>
      </c>
      <c r="BE24" s="31">
        <f>_xlfn.IFNA(VLOOKUP($A24,FTSE100!$A:$B,2,FALSE), "NA")</f>
        <v>5203.6000000000004</v>
      </c>
      <c r="BF24" s="31">
        <f>_xlfn.IFNA(VLOOKUP($A24,'M.W00.PGOLD.USD'!$A:$B,2,FALSE), "NA")</f>
        <v>280.5</v>
      </c>
      <c r="BG24" s="31">
        <f>_xlfn.IFNA(VLOOKUP($A24,'M.W00.PSILVER.USD'!$A:$B,2,FALSE), "NA")</f>
        <v>4.2350000000000003</v>
      </c>
      <c r="BH24" s="31" t="str">
        <f>_xlfn.IFNA(VLOOKUP($A24,WPU10170502!$A:$B,2,FALSE), "NA")</f>
        <v>NA</v>
      </c>
      <c r="BI24" s="31">
        <f>_xlfn.IFNA(VLOOKUP($A24,'M.W00.PSILVER.USD'!$A:$B,2,FALSE), "NA")</f>
        <v>4.2350000000000003</v>
      </c>
      <c r="BJ24" s="31">
        <f>_xlfn.IFNA(VLOOKUP($A24,'M.W00.PSILVER.USD'!$A:$B,2,FALSE), "NA")</f>
        <v>4.2350000000000003</v>
      </c>
      <c r="BK24" s="31">
        <f>_xlfn.IFNA(VLOOKUP($A24,FEDfunds!$A:$B,2,FALSE), "NA")</f>
        <v>2.09</v>
      </c>
      <c r="BL24" s="31">
        <f>_xlfn.IFNA(VLOOKUP($A24,Vehicles_miles_traveled!$A:$B,2,FALSE), "NA")</f>
        <v>236645</v>
      </c>
      <c r="BM24" s="31">
        <f>_xlfn.IFNA(VLOOKUP($A24,New_car_dealer!$A:$B,2,FALSE), "NA")</f>
        <v>52687</v>
      </c>
      <c r="BN24" s="31" t="str">
        <f>_xlfn.IFNA(VLOOKUP($A24,Platinum_total_demand!$A:$Z,4,FALSE), "NA")</f>
        <v>NA</v>
      </c>
      <c r="BO24" s="31" t="str">
        <f>_xlfn.IFNA(VLOOKUP($A24,Palladium_total_demand!$A:$Z,4,FALSE), "NA")</f>
        <v>NA</v>
      </c>
      <c r="BP24" s="31" t="str">
        <f>_xlfn.IFNA(VLOOKUP($A24,Rhodium_total_demand!$A:$Z,4,FALSE), "NA")</f>
        <v>NA</v>
      </c>
      <c r="BQ24" s="31" t="str">
        <f>_xlfn.IFNA(VLOOKUP($A24,Platinum_total_supply!$A:$Z,4,FALSE), "NA")</f>
        <v>NA</v>
      </c>
      <c r="BR24" s="31" t="str">
        <f>_xlfn.IFNA(VLOOKUP($A24,Palladium_total_supply!$A:$Z,4,FALSE), "NA")</f>
        <v>NA</v>
      </c>
      <c r="BS24" s="31" t="str">
        <f>_xlfn.IFNA(VLOOKUP($A24,Rhodium_total_supply!$A:$Z,4,FALSE), "NA")</f>
        <v>NA</v>
      </c>
      <c r="BT24" s="31">
        <f>_xlfn.IFNA(VLOOKUP($A24,Equities!$A:$Z,2,FALSE), "NA")</f>
        <v>2673.3522727272698</v>
      </c>
      <c r="BU24" s="31">
        <f>_xlfn.IFNA(VLOOKUP($A24,Equities!$A:$Z,3,FALSE), "NA")</f>
        <v>3293.6818181818098</v>
      </c>
      <c r="BV24" s="31">
        <f>_xlfn.IFNA(VLOOKUP($A24,Equities!$A:$Z,4,FALSE), "NA")</f>
        <v>3447.14</v>
      </c>
      <c r="BW24" s="31">
        <f>_xlfn.IFNA(VLOOKUP($A24,Equities!$A:$Z,5,FALSE), "NA")</f>
        <v>3114.8157272727199</v>
      </c>
      <c r="BX24" s="31">
        <f>_xlfn.IFNA(VLOOKUP($A24,Equities!$A:$Z,6,FALSE), "NA")</f>
        <v>404.06922727272701</v>
      </c>
      <c r="BY24" s="31">
        <f>_xlfn.IFNA(VLOOKUP($A24,Income_equities!$A:$Z,2,FALSE), "NA")</f>
        <v>1019.1795454545399</v>
      </c>
      <c r="BZ24" s="31">
        <f>_xlfn.IFNA(VLOOKUP($A24,Income_equities!$A:$Z,3,FALSE), "NA")</f>
        <v>202.81546818181801</v>
      </c>
      <c r="CA24" s="31">
        <f>_xlfn.IFNA(VLOOKUP($A24,Income_equities!$A:$Z,4,FALSE), "NA")</f>
        <v>112.358822727272</v>
      </c>
      <c r="CB24" s="31">
        <f>_xlfn.IFNA(VLOOKUP($A24,Income_equities!$A:$Z,5,FALSE), "NA")</f>
        <v>174.24244090908999</v>
      </c>
      <c r="CC24" s="31">
        <f>_xlfn.IFNA(VLOOKUP($A24,PGM_equities!$A:$Z,2,FALSE), "NA")</f>
        <v>431.64772727272702</v>
      </c>
      <c r="CD24" s="31">
        <f>_xlfn.IFNA(VLOOKUP($A24,PGM_equities!$A:$Z,3,FALSE), "NA")</f>
        <v>276.00590909090897</v>
      </c>
      <c r="CE24" s="31">
        <f>_xlfn.IFNA(VLOOKUP($A24,PGM_equities!$A:$Z,4,FALSE), "NA")</f>
        <v>4.1190909090909003</v>
      </c>
      <c r="CF24" s="31">
        <f>_xlfn.IFNA(VLOOKUP($A24,PGM_equities!$A:$Z,5,FALSE), "NA")</f>
        <v>328.27272727272702</v>
      </c>
      <c r="CG24" s="31" t="str">
        <f>_xlfn.IFNA(VLOOKUP($A24,Platinum_market_balance!$A:$Z,2,FALSE), "NA")</f>
        <v>NA</v>
      </c>
      <c r="CH24" s="31" t="str">
        <f>_xlfn.IFNA(VLOOKUP($A24,Platinum_market_balance!$A:$Z,3,FALSE), "NA")</f>
        <v>NA</v>
      </c>
      <c r="CI24" s="31" t="str">
        <f>_xlfn.IFNA(VLOOKUP($A24,Platinum_market_balance!$A:$Z,4,FALSE), "NA")</f>
        <v>NA</v>
      </c>
      <c r="CJ24" s="31" t="str">
        <f>_xlfn.IFNA(VLOOKUP($A24,Platinum_market_balance!$A:$Z,5,FALSE), "NA")</f>
        <v>NA</v>
      </c>
      <c r="CK24" s="31" t="str">
        <f>_xlfn.IFNA(VLOOKUP($A24,Palladium_market_balance!$A:$Z,2,FALSE), "NA")</f>
        <v>NA</v>
      </c>
      <c r="CL24" s="31" t="str">
        <f>_xlfn.IFNA(VLOOKUP($A24,Palladium_market_balance!$A:$Z,3,FALSE), "NA")</f>
        <v>NA</v>
      </c>
      <c r="CM24" s="31" t="str">
        <f>_xlfn.IFNA(VLOOKUP($A24,Palladium_market_balance!$A:$Z,4,FALSE), "NA")</f>
        <v>NA</v>
      </c>
      <c r="CN24" s="31" t="str">
        <f>_xlfn.IFNA(VLOOKUP($A24,Palladium_market_balance!$A:$Z,5,FALSE), "NA")</f>
        <v>NA</v>
      </c>
      <c r="CO24" s="31" t="str">
        <f>_xlfn.IFNA(VLOOKUP($A24,Rhodium_market_balance!$A:$Z,2,FALSE), "NA")</f>
        <v>NA</v>
      </c>
      <c r="CP24" s="31" t="str">
        <f>_xlfn.IFNA(VLOOKUP($A24,Rhodium_market_balance!$A:$Z,3,FALSE), "NA")</f>
        <v>NA</v>
      </c>
      <c r="CQ24" s="31" t="str">
        <f>_xlfn.IFNA(VLOOKUP($A24,Rhodium_market_balance!$A:$Z,4,FALSE), "NA")</f>
        <v>NA</v>
      </c>
      <c r="CR24" s="31" t="str">
        <f>_xlfn.IFNA(VLOOKUP($A24,Rhodium_market_balance!$A:$Z,5,FALSE), "NA")</f>
        <v>NA</v>
      </c>
      <c r="CS24" s="31" t="str">
        <f>_xlfn.IFNA(VLOOKUP($A24,CFTCs!$A:$Z,2,FALSE), "NA")</f>
        <v>NA</v>
      </c>
      <c r="CT24" s="31" t="str">
        <f>_xlfn.IFNA(VLOOKUP($A24,CFTCs!$A:$Z,3,FALSE), "NA")</f>
        <v>NA</v>
      </c>
      <c r="CU24" s="31" t="str">
        <f>_xlfn.IFNA(VLOOKUP($A24,CFTCs!$A:$Z,4,FALSE), "NA")</f>
        <v>NA</v>
      </c>
      <c r="CV24" s="31" t="str">
        <f>_xlfn.IFNA(VLOOKUP($A24,CFTCs!$A:$Z,5,FALSE), "NA")</f>
        <v>NA</v>
      </c>
      <c r="CW24" s="31" t="str">
        <f>_xlfn.IFNA(VLOOKUP($A24,Open_interest!$A:$Z,2,FALSE), "NA")</f>
        <v>NA</v>
      </c>
      <c r="CX24" s="31" t="str">
        <f>_xlfn.IFNA(VLOOKUP($A24,Open_interest!$A:$Z,3,FALSE), "NA")</f>
        <v>NA</v>
      </c>
      <c r="CY24" s="31" t="str">
        <f>IF(_xlfn.IFNA(VLOOKUP($A24,ETF_holdings!$A:$Z,2,FALSE), "NA")=0,"NA",_xlfn.IFNA(VLOOKUP($A24,ETF_holdings!$A:$Z,2,FALSE), "NA"))</f>
        <v>NA</v>
      </c>
      <c r="CZ24" s="31" t="str">
        <f>IF(_xlfn.IFNA(VLOOKUP($A24,ETF_holdings!$A:$Z,3,FALSE), "NA")=0,"NA",_xlfn.IFNA(VLOOKUP($A24,ETF_holdings!$A:$Z,3,FALSE), "NA"))</f>
        <v>NA</v>
      </c>
      <c r="DA24" s="31" t="str">
        <f>_xlfn.IFNA(VLOOKUP($A24,ETF_holdings!$A:$Z,4,FALSE), "NA")</f>
        <v>NA</v>
      </c>
      <c r="DB24" s="31" t="str">
        <f>IF(_xlfn.IFNA(VLOOKUP($A24,ETF_holdings!$A:$Z,4,FALSE), "NA")=0,"NA",_xlfn.IFNA(VLOOKUP($A24,ETF_holdings!$A:$Z,4,FALSE), "NA"))</f>
        <v>NA</v>
      </c>
      <c r="DC24" s="31" t="str">
        <f>IF(_xlfn.IFNA(VLOOKUP($A24,ETF_holdings!$A:$Z,6,FALSE), "NA")=0,"NA",_xlfn.IFNA(VLOOKUP($A24,ETF_holdings!$A:$Z,6,FALSE), "NA"))</f>
        <v>NA</v>
      </c>
      <c r="DD24" s="31" t="str">
        <f>IF(_xlfn.IFNA(VLOOKUP($A24,ETF_holdings!$A:$Z,7,FALSE), "NA")=0,"NA",_xlfn.IFNA(VLOOKUP($A24,ETF_holdings!$A:$Z,7,FALSE), "NA"))</f>
        <v>NA</v>
      </c>
      <c r="DE24" s="31" t="str">
        <f>IF(_xlfn.IFNA(VLOOKUP($A24,ETF_holdings!$A:$Z,8,FALSE), "NA")=0,"NA",_xlfn.IFNA(VLOOKUP($A24,ETF_holdings!$A:$Z,8,FALSE), "NA"))</f>
        <v>NA</v>
      </c>
      <c r="DF24" s="31" t="str">
        <f>IF(_xlfn.IFNA(VLOOKUP($A24,ETF_holdings!$A:$Z,10,FALSE), "NA")=0,"NA",_xlfn.IFNA(VLOOKUP($A24,ETF_holdings!$A:$Z,10,FALSE), "NA"))</f>
        <v>NA</v>
      </c>
      <c r="DG24" s="31" t="str">
        <f>IF(_xlfn.IFNA(VLOOKUP($A24,ETF_holdings!$A:$Z,10,FALSE), "NA")=0,"NA",_xlfn.IFNA(VLOOKUP($A24,ETF_holdings!$A:$Z,10,FALSE), "NA"))</f>
        <v>NA</v>
      </c>
      <c r="DH24" s="31" t="str">
        <f>IF(_xlfn.IFNA(VLOOKUP($A24,ETF_holdings!$A:$Z,11,FALSE), "NA")=0,"NA",_xlfn.IFNA(VLOOKUP($A24,ETF_holdings!$A:$Z,11,FALSE), "NA"))</f>
        <v>NA</v>
      </c>
      <c r="DI24" s="31" t="str">
        <f>IF(_xlfn.IFNA(VLOOKUP($A24,ETF_holdings!$A:$Z,12,FALSE), "NA")=0,"NA",_xlfn.IFNA(VLOOKUP($A24,ETF_holdings!$A:$Z,12,FALSE), "NA"))</f>
        <v>NA</v>
      </c>
      <c r="DJ24" s="31" t="str">
        <f>IF(_xlfn.IFNA(VLOOKUP($A24,ETF_holdings!$A:$Z,13,FALSE), "NA")=0,"NA",_xlfn.IFNA(VLOOKUP($A24,ETF_holdings!$A:$Z,13,FALSE), "NA"))</f>
        <v>NA</v>
      </c>
      <c r="DK24" s="31">
        <f>IF(_xlfn.IFNA(VLOOKUP($A24,Platinum_RSI!$A:$P,2,FALSE), "NA")=0,"NA",_xlfn.IFNA(VLOOKUP($A24,Platinum_RSI!$A:$P,2,FALSE), "NA"))</f>
        <v>43.57</v>
      </c>
      <c r="DL24" s="31">
        <f>IF(_xlfn.IFNA(VLOOKUP($A24,Platinum_RSI!$A:$P,3,FALSE), "NA")=0,"NA",_xlfn.IFNA(VLOOKUP($A24,Platinum_RSI!$A:$P,3,FALSE), "NA"))</f>
        <v>37.72</v>
      </c>
      <c r="DM24" s="31">
        <f>IF(_xlfn.IFNA(VLOOKUP($A24,Platinum_RSI!$A:$P,4,FALSE), "NA")=0,"NA",_xlfn.IFNA(VLOOKUP($A24,Platinum_RSI!$A:$P,4,FALSE), "NA"))</f>
        <v>42.62</v>
      </c>
      <c r="DN24" s="31">
        <f>IF(_xlfn.IFNA(VLOOKUP($A24,Platinum_RSI!$A:$P,5,FALSE), "NA")=0,"NA",_xlfn.IFNA(VLOOKUP($A24,Platinum_RSI!$A:$P,5,FALSE), "NA"))</f>
        <v>48.91</v>
      </c>
      <c r="DO24" s="31">
        <f>IF(_xlfn.IFNA(VLOOKUP($A24,Palladium_RSI!$A:$Q,2,FALSE), "NA")=0,"NA",_xlfn.IFNA(VLOOKUP($A24,Palladium_RSI!$A:$Q,2,FALSE), "NA"))</f>
        <v>23.92</v>
      </c>
      <c r="DP24" s="31">
        <f>IF(_xlfn.IFNA(VLOOKUP($A24,Palladium_RSI!$A:$Q, 3,FALSE), "NA")=0,"NA",_xlfn.IFNA(VLOOKUP($A24,Palladium_RSI!$A:$Q,3,FALSE), "NA"))</f>
        <v>31.62</v>
      </c>
      <c r="DQ24" s="31">
        <f>IF(_xlfn.IFNA(VLOOKUP($A24,Palladium_RSI!$A:$Q,4,FALSE), "NA")=0,"NA",_xlfn.IFNA(VLOOKUP($A24,Palladium_RSI!$A:$Q,4,FALSE), "NA"))</f>
        <v>38.340000000000003</v>
      </c>
      <c r="DR24" s="31">
        <f>IF(_xlfn.IFNA(VLOOKUP($A24,Palladium_RSI!$A:$Q,5,FALSE), "NA")=0,"NA",_xlfn.IFNA(VLOOKUP($A24,Palladium_RSI!$A:$Q,5,FALSE), "NA"))</f>
        <v>46.34</v>
      </c>
      <c r="DS24" s="31">
        <f>IF(_xlfn.IFNA(VLOOKUP($A24,Car_production!$A:$L,2,FALSE), "NA")=0,"NA",_xlfn.IFNA(VLOOKUP($A24,Car_production!$A:$L,2,FALSE), "NA"))</f>
        <v>395.3</v>
      </c>
      <c r="DT24" s="31">
        <f>IF(_xlfn.IFNA(VLOOKUP($A24,Car_production!$A:$L,3,FALSE), "NA")=0,"NA",_xlfn.IFNA(VLOOKUP($A24,Car_production!$A:$L,3,FALSE), "NA"))</f>
        <v>311.01494885916605</v>
      </c>
      <c r="DU24" s="31" t="str">
        <f>IF(_xlfn.IFNA(VLOOKUP($A24,Car_production!$A:$L,4,FALSE), "NA")=0,"NA",_xlfn.IFNA(VLOOKUP($A24,Car_production!$A:$L,13,FALSE), "NA"))</f>
        <v>NA</v>
      </c>
      <c r="DV24" s="31" t="str">
        <f>IF(_xlfn.IFNA(VLOOKUP($A24,Car_production!$A:$L,5,FALSE), "NA")=0,"NA",_xlfn.IFNA(VLOOKUP($A24,Car_production!$A:$L,5,FALSE), "NA"))</f>
        <v>NA</v>
      </c>
      <c r="DW24" s="31">
        <f>IF(_xlfn.IFNA(VLOOKUP($A24,Car_production!$A:$L,6,FALSE), "NA")=0,"NA",_xlfn.IFNA(VLOOKUP($A24,Car_production!$A:$L,6,FALSE), "NA"))</f>
        <v>76.5</v>
      </c>
      <c r="DX24" s="31">
        <f>IF(_xlfn.IFNA(VLOOKUP($A24,Car_production!$A:$L,7,FALSE), "NA")=0,"NA",_xlfn.IFNA(VLOOKUP($A24,Car_production!$A:$L,7,FALSE), "NA"))</f>
        <v>74.780058651026394</v>
      </c>
      <c r="DY24" s="31">
        <f>IF(_xlfn.IFNA(VLOOKUP($A24,Car_production!$A:$L,8,FALSE), "NA")=0,"NA",_xlfn.IFNA(VLOOKUP($A24,Car_production!$A:$L,8,FALSE), "NA"))</f>
        <v>89.2</v>
      </c>
      <c r="DZ24" s="31">
        <f>IF(_xlfn.IFNA(VLOOKUP($A24,Car_production!$A:$L,9,FALSE), "NA")=0,"NA",_xlfn.IFNA(VLOOKUP($A24,Car_production!$A:$L,9,FALSE), "NA"))</f>
        <v>112.62626262626263</v>
      </c>
      <c r="EA24" s="31" t="str">
        <f>IF(_xlfn.IFNA(VLOOKUP($A24,Car_production!$A:$L,10,FALSE), "NA")=0,"NA",_xlfn.IFNA(VLOOKUP($A24,Car_production!$A:$L,10,FALSE), "NA"))</f>
        <v>NA</v>
      </c>
      <c r="EB24" s="31">
        <f>IF(_xlfn.IFNA(VLOOKUP($A24,Car_production_index!$A:$L,2,FALSE), "NA")=0,"NA",_xlfn.IFNA(VLOOKUP($A24,Car_production_index!$A:$L,2,FALSE), "NA"))</f>
        <v>0.12988212567506568</v>
      </c>
      <c r="EC24" s="31">
        <f>IF(_xlfn.IFNA(VLOOKUP($A24,Car_production_index!$A:$L,3,FALSE), "NA")=0,"NA",_xlfn.IFNA(VLOOKUP($A24,Car_production_index!$A:$L,3,FALSE), "NA"))</f>
        <v>0.28091781767755697</v>
      </c>
      <c r="ED24" s="31">
        <f>IF(_xlfn.IFNA(VLOOKUP($A24,Car_production_index!$A:$L,4,FALSE), "NA")=0,"NA",_xlfn.IFNA(VLOOKUP($A24,Car_production_index!$A:$L,4,FALSE), "NA"))</f>
        <v>0.13032484761598556</v>
      </c>
      <c r="EE24" s="31">
        <f>IF(_xlfn.IFNA(VLOOKUP($A24,Car_production_index!$A:$L,5,FALSE), "NA")=0,"NA",_xlfn.IFNA(VLOOKUP($A24,Car_production_index!$A:$L,5,FALSE), "NA"))</f>
        <v>0.18089036868302066</v>
      </c>
      <c r="EF24" s="31">
        <f>IF(_xlfn.IFNA(VLOOKUP($A24,Car_production_index!$A:$L,6,FALSE), "NA")=0,"NA",_xlfn.IFNA(VLOOKUP($A24,Car_production_index!$A:$L,6,FALSE), "NA"))</f>
        <v>0.72201515965162888</v>
      </c>
    </row>
    <row r="25" spans="1:136">
      <c r="A25" s="26">
        <v>37226</v>
      </c>
      <c r="B25" s="25">
        <f>IFERROR(VLOOKUP($A25,Palladium_spot_price!$A:$B,2,FALSE), "NA")</f>
        <v>405.63157894736798</v>
      </c>
      <c r="C25" s="25">
        <f>IFERROR(VLOOKUP($A25,Platinum_spot_price!$A:$B,2,FALSE), "NA")</f>
        <v>466.052631578947</v>
      </c>
      <c r="D25" s="25">
        <f>IFERROR(VLOOKUP($A25,Rhodium_spot_price!$A:$B,2,FALSE), "NA")</f>
        <v>1005.2631578947301</v>
      </c>
      <c r="E25" s="25">
        <f>IFERROR(VLOOKUP(A25,'Coal Australia'!A:B,2,FALSE), "NA")</f>
        <v>27.35</v>
      </c>
      <c r="F25" s="25">
        <f>IFERROR(VLOOKUP(A25,'Russian Ruble'!A:B,2,FALSE), "NA")</f>
        <v>30.0916</v>
      </c>
      <c r="G25" s="25" t="str">
        <f>IFERROR(VLOOKUP($A25,'GDP Germany'!A:B,2,FALSE),"NA")</f>
        <v>NA</v>
      </c>
      <c r="H25" s="25" t="str">
        <f>IFERROR(VLOOKUP($A25,'GDP EU28'!A:B,2,FALSE),"NA")</f>
        <v>NA</v>
      </c>
      <c r="I25" s="25" t="str">
        <f>IFERROR(VLOOKUP($A25,'GDP US'!A:B,2,FALSE),"NA")</f>
        <v>NA</v>
      </c>
      <c r="J25" s="29" t="str">
        <f>IFERROR(VLOOKUP($A25,'GDP CNY'!A:C,2,FALSE),"NA")</f>
        <v>NA</v>
      </c>
      <c r="K25" s="25">
        <f>IFERROR(VLOOKUP($A25,WTI!$A:$B,2,FALSE),"NA")</f>
        <v>19.39</v>
      </c>
      <c r="L25" s="25">
        <f>IFERROR(VLOOKUP($A25,Brent!$A:$B,2,FALSE),"NA")</f>
        <v>18.71</v>
      </c>
      <c r="M25" s="25">
        <f>IFERROR(VLOOKUP($A25,'EURO EXC RATE'!$A:$B,2,FALSE),"NA")</f>
        <v>0.89119999999999999</v>
      </c>
      <c r="N25" s="25">
        <f>IFERROR(VLOOKUP($A25,'Baltic Dry Index'!$A:$B,2,FALSE),"NA")</f>
        <v>876</v>
      </c>
      <c r="O25" s="25">
        <f>IFERROR(VLOOKUP($A25,EXR_CNY_USD!$A:$B,2,FALSE),"NA")</f>
        <v>8.2764000000000006</v>
      </c>
      <c r="P25" s="25">
        <f>IFERROR(VLOOKUP($A25,'NATURAL GAS'!A:B,2,FALSE),"NA")</f>
        <v>2.2999999999999998</v>
      </c>
      <c r="Q25" s="25">
        <f>IFERROR(VLOOKUP($A25,VIX!$A:$B,2,FALSE), "NA")</f>
        <v>23.8</v>
      </c>
      <c r="R25" s="25">
        <f>IFERROR(VLOOKUP($A25,CLI_US!$A:$B,2,FALSE), "NA")</f>
        <v>98.7204023146586</v>
      </c>
      <c r="S25" s="25">
        <f>IFERROR(VLOOKUP($A25,CLI_CHN!$A:$B,2,FALSE), "NA")</f>
        <v>98.011880000000005</v>
      </c>
      <c r="T25" s="25">
        <f>IFERROR(VLOOKUP($A25,CLI_EURO!$A:$B,2,FALSE), "NA")</f>
        <v>99.168402288226105</v>
      </c>
      <c r="U25" s="25">
        <f>IFERROR(VLOOKUP($A25,CPILFESL!$A:$B,2,FALSE), "NA")</f>
        <v>177.4</v>
      </c>
      <c r="V25" s="31">
        <f>_xlfn.IFNA(VLOOKUP($A25,'PET.RWTC.M'!$A:$B,2,FALSE), "NA")</f>
        <v>19.39</v>
      </c>
      <c r="W25" s="31">
        <f>_xlfn.IFNA(VLOOKUP($A25,PALLFNFINDEXQ!$A:$B,2,FALSE), "NA")</f>
        <v>48.836407639999997</v>
      </c>
      <c r="X25" s="31">
        <f>_xlfn.IFNA(VLOOKUP($A25,DEXSFUS!$A:$B,2,FALSE), "NA")</f>
        <v>9.5299999999999994</v>
      </c>
      <c r="Y25" s="31">
        <f>_xlfn.IFNA(VLOOKUP($A25,PNICKUSDM!$A:$B,2,FALSE), "NA")</f>
        <v>5315.8235290000002</v>
      </c>
      <c r="Z25" s="31">
        <f>_xlfn.IFNA(VLOOKUP($A25,'WPU1011'!$A:$B,2,FALSE), "NA")</f>
        <v>96.3</v>
      </c>
      <c r="AA25" s="31">
        <f>_xlfn.IFNA(VLOOKUP($A25,'WPU1011'!$A:$B,2,FALSE), "NA")</f>
        <v>96.3</v>
      </c>
      <c r="AB25" s="31">
        <f>_xlfn.IFNA(VLOOKUP($A25,TSIFRGHTC!$A:$B,2,FALSE), "NA")</f>
        <v>-0.5</v>
      </c>
      <c r="AC25" s="31">
        <f>_xlfn.IFNA(VLOOKUP($A25,TSIFRGHTC!$A:$B,2,FALSE), "NA")</f>
        <v>-0.5</v>
      </c>
      <c r="AD25" s="31">
        <f>_xlfn.IFNA(VLOOKUP($A25,PPICMM!$A:$B,2,FALSE), "NA")</f>
        <v>102.6</v>
      </c>
      <c r="AE25" s="31">
        <f>_xlfn.IFNA(VLOOKUP($A25,IPB50001N!$A:$B,2,FALSE), "NA")</f>
        <v>87.297200000000004</v>
      </c>
      <c r="AF25" s="31">
        <f>_xlfn.IFNA(VLOOKUP($A25,A31ATI!$A:$B,2,FALSE), "NA")</f>
        <v>10460</v>
      </c>
      <c r="AG25" s="31">
        <f>_xlfn.IFNA(VLOOKUP($A25,A31ANO!$A:$B,2,FALSE), "NA")</f>
        <v>5088</v>
      </c>
      <c r="AH25" s="31">
        <f>_xlfn.IFNA(VLOOKUP($A25,IPG21223S!$A:$B,2,FALSE), "NA")</f>
        <v>104.9614</v>
      </c>
      <c r="AI25" s="31">
        <f>_xlfn.IFNA(VLOOKUP($A25,PIORECRUSDM!$A:$B,2,FALSE), "NA")</f>
        <v>12.99</v>
      </c>
      <c r="AJ25" s="31" t="str">
        <f>_xlfn.IFNA(VLOOKUP($A25,GVZCLS!$A:$B,2,FALSE), "NA")</f>
        <v>NA</v>
      </c>
      <c r="AK25" s="31" t="str">
        <f>_xlfn.IFNA(VLOOKUP($A25,VXSLVCLS!$A:$B,2,FALSE), "NA")</f>
        <v>NA</v>
      </c>
      <c r="AL25" s="31">
        <f>_xlfn.IFNA(VLOOKUP($A25,PNRGINDEXM!$A:$B,2,FALSE), "NA")</f>
        <v>49.715200000000003</v>
      </c>
      <c r="AM25" s="31">
        <f>_xlfn.IFNA(VLOOKUP($A25,Nikkei225!$A:$B,2,FALSE), "NA")</f>
        <v>10347.280000000001</v>
      </c>
      <c r="AN25" s="31">
        <f>_xlfn.IFNA(VLOOKUP($A25,EXJPUS!$A:$B,2,FALSE), "NA")</f>
        <v>127.5945</v>
      </c>
      <c r="AO25" s="31" t="str">
        <f>_xlfn.IFNA(VLOOKUP($A25,PCU33613361!$A:$B,2,FALSE), "NA")</f>
        <v>NA</v>
      </c>
      <c r="AP25" s="31">
        <f>_xlfn.IFNA(VLOOKUP($A25,TOTALSA!$A:$B,2,FALSE), "NA")</f>
        <v>16.465</v>
      </c>
      <c r="AQ25" s="31">
        <f>_xlfn.IFNA(VLOOKUP($A25,ZAFCPIALLMINMEI!$A:$B,2,FALSE), "NA")</f>
        <v>49.30198</v>
      </c>
      <c r="AR25" s="31">
        <f>_xlfn.IFNA(VLOOKUP($A25,LCULMN01ZAQ661S!$A:$B,2,FALSE), "NA")</f>
        <v>43.793369310000003</v>
      </c>
      <c r="AS25" s="31">
        <f>_xlfn.IFNA(VLOOKUP($A25,NGDPRSAXDCZAQ!$A:$B,2,FALSE), "NA")</f>
        <v>731815.4</v>
      </c>
      <c r="AT25" s="31">
        <f>_xlfn.IFNA(VLOOKUP($A25,'M.W00.PCOBA.USD'!$A:$B,2,FALSE), "NA")</f>
        <v>7592.86</v>
      </c>
      <c r="AU25" s="31">
        <f>_xlfn.IFNA(VLOOKUP($A25,BSCICP03O9M665S!$A:$B,2,FALSE), "NA")</f>
        <v>98.641497691400005</v>
      </c>
      <c r="AV25" s="31">
        <f>_xlfn.IFNA(VLOOKUP($A25,LOLITOAAOECDE!$A:$B,2,FALSE), "NA")</f>
        <v>98.508790568799995</v>
      </c>
      <c r="AW25" s="31" t="str">
        <f>_xlfn.IFNA(VLOOKUP($A25,'IP7110'!$A:$B,2,FALSE), "NA")</f>
        <v>NA</v>
      </c>
      <c r="AX25" s="31" t="str">
        <f>_xlfn.IFNA(VLOOKUP($A25,'WPS061'!$A:$B,2,FALSE), "NA")</f>
        <v>NA</v>
      </c>
      <c r="AY25" s="31">
        <f>_xlfn.IFNA(VLOOKUP($A25,'GS10'!$A:$B,2,FALSE), "NA")</f>
        <v>5.09</v>
      </c>
      <c r="AZ25" s="31">
        <f>_xlfn.IFNA(VLOOKUP($A25,'GS5'!$A:$B,2,FALSE), "NA")</f>
        <v>4.3899999999999997</v>
      </c>
      <c r="BA25" s="31">
        <f>_xlfn.IFNA(VLOOKUP($A25,'GS30'!$A:$B,2,FALSE), "NA")</f>
        <v>5.48</v>
      </c>
      <c r="BB25" s="31">
        <f>_xlfn.IFNA(VLOOKUP($A25,DAX!$A:$B,2,FALSE), "NA")</f>
        <v>5160.1000000000004</v>
      </c>
      <c r="BC25" s="31">
        <f>_xlfn.IFNA(VLOOKUP($A25,SMI!$A:$B,2,FALSE), "NA")</f>
        <v>6417.8</v>
      </c>
      <c r="BD25" s="31">
        <f>_xlfn.IFNA(VLOOKUP($A25,NASDAQCOM!$A:$B,2,FALSE), "NA")</f>
        <v>1950.4</v>
      </c>
      <c r="BE25" s="31">
        <f>_xlfn.IFNA(VLOOKUP($A25,FTSE100!$A:$B,2,FALSE), "NA")</f>
        <v>5217.3999999999996</v>
      </c>
      <c r="BF25" s="31">
        <f>_xlfn.IFNA(VLOOKUP($A25,'M.W00.PGOLD.USD'!$A:$B,2,FALSE), "NA")</f>
        <v>278.89999999999998</v>
      </c>
      <c r="BG25" s="31">
        <f>_xlfn.IFNA(VLOOKUP($A25,'M.W00.PSILVER.USD'!$A:$B,2,FALSE), "NA")</f>
        <v>4.54</v>
      </c>
      <c r="BH25" s="31" t="str">
        <f>_xlfn.IFNA(VLOOKUP($A25,WPU10170502!$A:$B,2,FALSE), "NA")</f>
        <v>NA</v>
      </c>
      <c r="BI25" s="31">
        <f>_xlfn.IFNA(VLOOKUP($A25,'M.W00.PSILVER.USD'!$A:$B,2,FALSE), "NA")</f>
        <v>4.54</v>
      </c>
      <c r="BJ25" s="31">
        <f>_xlfn.IFNA(VLOOKUP($A25,'M.W00.PSILVER.USD'!$A:$B,2,FALSE), "NA")</f>
        <v>4.54</v>
      </c>
      <c r="BK25" s="31">
        <f>_xlfn.IFNA(VLOOKUP($A25,FEDfunds!$A:$B,2,FALSE), "NA")</f>
        <v>1.82</v>
      </c>
      <c r="BL25" s="31">
        <f>_xlfn.IFNA(VLOOKUP($A25,Vehicles_miles_traveled!$A:$B,2,FALSE), "NA")</f>
        <v>237073</v>
      </c>
      <c r="BM25" s="31">
        <f>_xlfn.IFNA(VLOOKUP($A25,New_car_dealer!$A:$B,2,FALSE), "NA")</f>
        <v>49178</v>
      </c>
      <c r="BN25" s="31" t="str">
        <f>_xlfn.IFNA(VLOOKUP($A25,Platinum_total_demand!$A:$Z,4,FALSE), "NA")</f>
        <v>NA</v>
      </c>
      <c r="BO25" s="31" t="str">
        <f>_xlfn.IFNA(VLOOKUP($A25,Palladium_total_demand!$A:$Z,4,FALSE), "NA")</f>
        <v>NA</v>
      </c>
      <c r="BP25" s="31" t="str">
        <f>_xlfn.IFNA(VLOOKUP($A25,Rhodium_total_demand!$A:$Z,4,FALSE), "NA")</f>
        <v>NA</v>
      </c>
      <c r="BQ25" s="31" t="str">
        <f>_xlfn.IFNA(VLOOKUP($A25,Platinum_total_supply!$A:$Z,4,FALSE), "NA")</f>
        <v>NA</v>
      </c>
      <c r="BR25" s="31" t="str">
        <f>_xlfn.IFNA(VLOOKUP($A25,Palladium_total_supply!$A:$Z,4,FALSE), "NA")</f>
        <v>NA</v>
      </c>
      <c r="BS25" s="31" t="str">
        <f>_xlfn.IFNA(VLOOKUP($A25,Rhodium_total_supply!$A:$Z,4,FALSE), "NA")</f>
        <v>NA</v>
      </c>
      <c r="BT25" s="31">
        <f>_xlfn.IFNA(VLOOKUP($A25,Equities!$A:$Z,2,FALSE), "NA")</f>
        <v>2694.8528571428501</v>
      </c>
      <c r="BU25" s="31">
        <f>_xlfn.IFNA(VLOOKUP($A25,Equities!$A:$Z,3,FALSE), "NA")</f>
        <v>3337.7833333333301</v>
      </c>
      <c r="BV25" s="31">
        <f>_xlfn.IFNA(VLOOKUP($A25,Equities!$A:$Z,4,FALSE), "NA")</f>
        <v>3482.3699999999899</v>
      </c>
      <c r="BW25" s="31">
        <f>_xlfn.IFNA(VLOOKUP($A25,Equities!$A:$Z,5,FALSE), "NA")</f>
        <v>2948.8793333333301</v>
      </c>
      <c r="BX25" s="31">
        <f>_xlfn.IFNA(VLOOKUP($A25,Equities!$A:$Z,6,FALSE), "NA")</f>
        <v>436.91314285714202</v>
      </c>
      <c r="BY25" s="31">
        <f>_xlfn.IFNA(VLOOKUP($A25,Income_equities!$A:$Z,2,FALSE), "NA")</f>
        <v>1005.73142857142</v>
      </c>
      <c r="BZ25" s="31">
        <f>_xlfn.IFNA(VLOOKUP($A25,Income_equities!$A:$Z,3,FALSE), "NA")</f>
        <v>198.75343809523801</v>
      </c>
      <c r="CA25" s="31">
        <f>_xlfn.IFNA(VLOOKUP($A25,Income_equities!$A:$Z,4,FALSE), "NA")</f>
        <v>111.292357142857</v>
      </c>
      <c r="CB25" s="31">
        <f>_xlfn.IFNA(VLOOKUP($A25,Income_equities!$A:$Z,5,FALSE), "NA")</f>
        <v>174.25967142857101</v>
      </c>
      <c r="CC25" s="31">
        <f>_xlfn.IFNA(VLOOKUP($A25,PGM_equities!$A:$Z,2,FALSE), "NA")</f>
        <v>463</v>
      </c>
      <c r="CD25" s="31">
        <f>_xlfn.IFNA(VLOOKUP($A25,PGM_equities!$A:$Z,3,FALSE), "NA")</f>
        <v>276.45476190476103</v>
      </c>
      <c r="CE25" s="31">
        <f>_xlfn.IFNA(VLOOKUP($A25,PGM_equities!$A:$Z,4,FALSE), "NA")</f>
        <v>4.39619047619047</v>
      </c>
      <c r="CF25" s="31">
        <f>_xlfn.IFNA(VLOOKUP($A25,PGM_equities!$A:$Z,5,FALSE), "NA")</f>
        <v>401.97619047619003</v>
      </c>
      <c r="CG25" s="31" t="str">
        <f>_xlfn.IFNA(VLOOKUP($A25,Platinum_market_balance!$A:$Z,2,FALSE), "NA")</f>
        <v>NA</v>
      </c>
      <c r="CH25" s="31" t="str">
        <f>_xlfn.IFNA(VLOOKUP($A25,Platinum_market_balance!$A:$Z,3,FALSE), "NA")</f>
        <v>NA</v>
      </c>
      <c r="CI25" s="31" t="str">
        <f>_xlfn.IFNA(VLOOKUP($A25,Platinum_market_balance!$A:$Z,4,FALSE), "NA")</f>
        <v>NA</v>
      </c>
      <c r="CJ25" s="31" t="str">
        <f>_xlfn.IFNA(VLOOKUP($A25,Platinum_market_balance!$A:$Z,5,FALSE), "NA")</f>
        <v>NA</v>
      </c>
      <c r="CK25" s="31" t="str">
        <f>_xlfn.IFNA(VLOOKUP($A25,Palladium_market_balance!$A:$Z,2,FALSE), "NA")</f>
        <v>NA</v>
      </c>
      <c r="CL25" s="31" t="str">
        <f>_xlfn.IFNA(VLOOKUP($A25,Palladium_market_balance!$A:$Z,3,FALSE), "NA")</f>
        <v>NA</v>
      </c>
      <c r="CM25" s="31" t="str">
        <f>_xlfn.IFNA(VLOOKUP($A25,Palladium_market_balance!$A:$Z,4,FALSE), "NA")</f>
        <v>NA</v>
      </c>
      <c r="CN25" s="31" t="str">
        <f>_xlfn.IFNA(VLOOKUP($A25,Palladium_market_balance!$A:$Z,5,FALSE), "NA")</f>
        <v>NA</v>
      </c>
      <c r="CO25" s="31" t="str">
        <f>_xlfn.IFNA(VLOOKUP($A25,Rhodium_market_balance!$A:$Z,2,FALSE), "NA")</f>
        <v>NA</v>
      </c>
      <c r="CP25" s="31" t="str">
        <f>_xlfn.IFNA(VLOOKUP($A25,Rhodium_market_balance!$A:$Z,3,FALSE), "NA")</f>
        <v>NA</v>
      </c>
      <c r="CQ25" s="31" t="str">
        <f>_xlfn.IFNA(VLOOKUP($A25,Rhodium_market_balance!$A:$Z,4,FALSE), "NA")</f>
        <v>NA</v>
      </c>
      <c r="CR25" s="31" t="str">
        <f>_xlfn.IFNA(VLOOKUP($A25,Rhodium_market_balance!$A:$Z,5,FALSE), "NA")</f>
        <v>NA</v>
      </c>
      <c r="CS25" s="31" t="str">
        <f>_xlfn.IFNA(VLOOKUP($A25,CFTCs!$A:$Z,2,FALSE), "NA")</f>
        <v>NA</v>
      </c>
      <c r="CT25" s="31" t="str">
        <f>_xlfn.IFNA(VLOOKUP($A25,CFTCs!$A:$Z,3,FALSE), "NA")</f>
        <v>NA</v>
      </c>
      <c r="CU25" s="31" t="str">
        <f>_xlfn.IFNA(VLOOKUP($A25,CFTCs!$A:$Z,4,FALSE), "NA")</f>
        <v>NA</v>
      </c>
      <c r="CV25" s="31" t="str">
        <f>_xlfn.IFNA(VLOOKUP($A25,CFTCs!$A:$Z,5,FALSE), "NA")</f>
        <v>NA</v>
      </c>
      <c r="CW25" s="31" t="str">
        <f>_xlfn.IFNA(VLOOKUP($A25,Open_interest!$A:$Z,2,FALSE), "NA")</f>
        <v>NA</v>
      </c>
      <c r="CX25" s="31" t="str">
        <f>_xlfn.IFNA(VLOOKUP($A25,Open_interest!$A:$Z,3,FALSE), "NA")</f>
        <v>NA</v>
      </c>
      <c r="CY25" s="31" t="str">
        <f>IF(_xlfn.IFNA(VLOOKUP($A25,ETF_holdings!$A:$Z,2,FALSE), "NA")=0,"NA",_xlfn.IFNA(VLOOKUP($A25,ETF_holdings!$A:$Z,2,FALSE), "NA"))</f>
        <v>NA</v>
      </c>
      <c r="CZ25" s="31" t="str">
        <f>IF(_xlfn.IFNA(VLOOKUP($A25,ETF_holdings!$A:$Z,3,FALSE), "NA")=0,"NA",_xlfn.IFNA(VLOOKUP($A25,ETF_holdings!$A:$Z,3,FALSE), "NA"))</f>
        <v>NA</v>
      </c>
      <c r="DA25" s="31" t="str">
        <f>_xlfn.IFNA(VLOOKUP($A25,ETF_holdings!$A:$Z,4,FALSE), "NA")</f>
        <v>NA</v>
      </c>
      <c r="DB25" s="31" t="str">
        <f>IF(_xlfn.IFNA(VLOOKUP($A25,ETF_holdings!$A:$Z,4,FALSE), "NA")=0,"NA",_xlfn.IFNA(VLOOKUP($A25,ETF_holdings!$A:$Z,4,FALSE), "NA"))</f>
        <v>NA</v>
      </c>
      <c r="DC25" s="31" t="str">
        <f>IF(_xlfn.IFNA(VLOOKUP($A25,ETF_holdings!$A:$Z,6,FALSE), "NA")=0,"NA",_xlfn.IFNA(VLOOKUP($A25,ETF_holdings!$A:$Z,6,FALSE), "NA"))</f>
        <v>NA</v>
      </c>
      <c r="DD25" s="31" t="str">
        <f>IF(_xlfn.IFNA(VLOOKUP($A25,ETF_holdings!$A:$Z,7,FALSE), "NA")=0,"NA",_xlfn.IFNA(VLOOKUP($A25,ETF_holdings!$A:$Z,7,FALSE), "NA"))</f>
        <v>NA</v>
      </c>
      <c r="DE25" s="31" t="str">
        <f>IF(_xlfn.IFNA(VLOOKUP($A25,ETF_holdings!$A:$Z,8,FALSE), "NA")=0,"NA",_xlfn.IFNA(VLOOKUP($A25,ETF_holdings!$A:$Z,8,FALSE), "NA"))</f>
        <v>NA</v>
      </c>
      <c r="DF25" s="31" t="str">
        <f>IF(_xlfn.IFNA(VLOOKUP($A25,ETF_holdings!$A:$Z,10,FALSE), "NA")=0,"NA",_xlfn.IFNA(VLOOKUP($A25,ETF_holdings!$A:$Z,10,FALSE), "NA"))</f>
        <v>NA</v>
      </c>
      <c r="DG25" s="31" t="str">
        <f>IF(_xlfn.IFNA(VLOOKUP($A25,ETF_holdings!$A:$Z,10,FALSE), "NA")=0,"NA",_xlfn.IFNA(VLOOKUP($A25,ETF_holdings!$A:$Z,10,FALSE), "NA"))</f>
        <v>NA</v>
      </c>
      <c r="DH25" s="31" t="str">
        <f>IF(_xlfn.IFNA(VLOOKUP($A25,ETF_holdings!$A:$Z,11,FALSE), "NA")=0,"NA",_xlfn.IFNA(VLOOKUP($A25,ETF_holdings!$A:$Z,11,FALSE), "NA"))</f>
        <v>NA</v>
      </c>
      <c r="DI25" s="31" t="str">
        <f>IF(_xlfn.IFNA(VLOOKUP($A25,ETF_holdings!$A:$Z,12,FALSE), "NA")=0,"NA",_xlfn.IFNA(VLOOKUP($A25,ETF_holdings!$A:$Z,12,FALSE), "NA"))</f>
        <v>NA</v>
      </c>
      <c r="DJ25" s="31" t="str">
        <f>IF(_xlfn.IFNA(VLOOKUP($A25,ETF_holdings!$A:$Z,13,FALSE), "NA")=0,"NA",_xlfn.IFNA(VLOOKUP($A25,ETF_holdings!$A:$Z,13,FALSE), "NA"))</f>
        <v>NA</v>
      </c>
      <c r="DK25" s="31">
        <f>IF(_xlfn.IFNA(VLOOKUP($A25,Platinum_RSI!$A:$P,2,FALSE), "NA")=0,"NA",_xlfn.IFNA(VLOOKUP($A25,Platinum_RSI!$A:$P,2,FALSE), "NA"))</f>
        <v>66.92</v>
      </c>
      <c r="DL25" s="31">
        <f>IF(_xlfn.IFNA(VLOOKUP($A25,Platinum_RSI!$A:$P,3,FALSE), "NA")=0,"NA",_xlfn.IFNA(VLOOKUP($A25,Platinum_RSI!$A:$P,3,FALSE), "NA"))</f>
        <v>48.04</v>
      </c>
      <c r="DM25" s="31">
        <f>IF(_xlfn.IFNA(VLOOKUP($A25,Platinum_RSI!$A:$P,4,FALSE), "NA")=0,"NA",_xlfn.IFNA(VLOOKUP($A25,Platinum_RSI!$A:$P,4,FALSE), "NA"))</f>
        <v>49.48</v>
      </c>
      <c r="DN25" s="31">
        <f>IF(_xlfn.IFNA(VLOOKUP($A25,Platinum_RSI!$A:$P,5,FALSE), "NA")=0,"NA",_xlfn.IFNA(VLOOKUP($A25,Platinum_RSI!$A:$P,5,FALSE), "NA"))</f>
        <v>52.41</v>
      </c>
      <c r="DO25" s="31">
        <f>IF(_xlfn.IFNA(VLOOKUP($A25,Palladium_RSI!$A:$Q,2,FALSE), "NA")=0,"NA",_xlfn.IFNA(VLOOKUP($A25,Palladium_RSI!$A:$Q,2,FALSE), "NA"))</f>
        <v>60.24</v>
      </c>
      <c r="DP25" s="31">
        <f>IF(_xlfn.IFNA(VLOOKUP($A25,Palladium_RSI!$A:$Q, 3,FALSE), "NA")=0,"NA",_xlfn.IFNA(VLOOKUP($A25,Palladium_RSI!$A:$Q,3,FALSE), "NA"))</f>
        <v>41.94</v>
      </c>
      <c r="DQ25" s="31">
        <f>IF(_xlfn.IFNA(VLOOKUP($A25,Palladium_RSI!$A:$Q,4,FALSE), "NA")=0,"NA",_xlfn.IFNA(VLOOKUP($A25,Palladium_RSI!$A:$Q,4,FALSE), "NA"))</f>
        <v>44.66</v>
      </c>
      <c r="DR25" s="31">
        <f>IF(_xlfn.IFNA(VLOOKUP($A25,Palladium_RSI!$A:$Q,5,FALSE), "NA")=0,"NA",_xlfn.IFNA(VLOOKUP($A25,Palladium_RSI!$A:$Q,5,FALSE), "NA"))</f>
        <v>49.73</v>
      </c>
      <c r="DS25" s="31">
        <f>IF(_xlfn.IFNA(VLOOKUP($A25,Car_production!$A:$L,2,FALSE), "NA")=0,"NA",_xlfn.IFNA(VLOOKUP($A25,Car_production!$A:$L,2,FALSE), "NA"))</f>
        <v>417.9</v>
      </c>
      <c r="DT25" s="31">
        <f>IF(_xlfn.IFNA(VLOOKUP($A25,Car_production!$A:$L,3,FALSE), "NA")=0,"NA",_xlfn.IFNA(VLOOKUP($A25,Car_production!$A:$L,3,FALSE), "NA"))</f>
        <v>328.79622344610544</v>
      </c>
      <c r="DU25" s="31" t="str">
        <f>IF(_xlfn.IFNA(VLOOKUP($A25,Car_production!$A:$L,4,FALSE), "NA")=0,"NA",_xlfn.IFNA(VLOOKUP($A25,Car_production!$A:$L,13,FALSE), "NA"))</f>
        <v>NA</v>
      </c>
      <c r="DV25" s="31" t="str">
        <f>IF(_xlfn.IFNA(VLOOKUP($A25,Car_production!$A:$L,5,FALSE), "NA")=0,"NA",_xlfn.IFNA(VLOOKUP($A25,Car_production!$A:$L,5,FALSE), "NA"))</f>
        <v>NA</v>
      </c>
      <c r="DW25" s="31">
        <f>IF(_xlfn.IFNA(VLOOKUP($A25,Car_production!$A:$L,6,FALSE), "NA")=0,"NA",_xlfn.IFNA(VLOOKUP($A25,Car_production!$A:$L,6,FALSE), "NA"))</f>
        <v>89.3</v>
      </c>
      <c r="DX25" s="31">
        <f>IF(_xlfn.IFNA(VLOOKUP($A25,Car_production!$A:$L,7,FALSE), "NA")=0,"NA",_xlfn.IFNA(VLOOKUP($A25,Car_production!$A:$L,7,FALSE), "NA"))</f>
        <v>87.292277614858264</v>
      </c>
      <c r="DY25" s="31">
        <f>IF(_xlfn.IFNA(VLOOKUP($A25,Car_production!$A:$L,8,FALSE), "NA")=0,"NA",_xlfn.IFNA(VLOOKUP($A25,Car_production!$A:$L,8,FALSE), "NA"))</f>
        <v>93.2</v>
      </c>
      <c r="DZ25" s="31">
        <f>IF(_xlfn.IFNA(VLOOKUP($A25,Car_production!$A:$L,9,FALSE), "NA")=0,"NA",_xlfn.IFNA(VLOOKUP($A25,Car_production!$A:$L,9,FALSE), "NA"))</f>
        <v>117.67676767676767</v>
      </c>
      <c r="EA25" s="31" t="str">
        <f>IF(_xlfn.IFNA(VLOOKUP($A25,Car_production!$A:$L,10,FALSE), "NA")=0,"NA",_xlfn.IFNA(VLOOKUP($A25,Car_production!$A:$L,10,FALSE), "NA"))</f>
        <v>NA</v>
      </c>
      <c r="EB25" s="31">
        <f>IF(_xlfn.IFNA(VLOOKUP($A25,Car_production_index!$A:$L,2,FALSE), "NA")=0,"NA",_xlfn.IFNA(VLOOKUP($A25,Car_production_index!$A:$L,2,FALSE), "NA"))</f>
        <v>0.12988212567506568</v>
      </c>
      <c r="EC25" s="31">
        <f>IF(_xlfn.IFNA(VLOOKUP($A25,Car_production_index!$A:$L,3,FALSE), "NA")=0,"NA",_xlfn.IFNA(VLOOKUP($A25,Car_production_index!$A:$L,3,FALSE), "NA"))</f>
        <v>0.28041781767755697</v>
      </c>
      <c r="ED25" s="31">
        <f>IF(_xlfn.IFNA(VLOOKUP($A25,Car_production_index!$A:$L,4,FALSE), "NA")=0,"NA",_xlfn.IFNA(VLOOKUP($A25,Car_production_index!$A:$L,4,FALSE), "NA"))</f>
        <v>0.13132484761598556</v>
      </c>
      <c r="EE25" s="31">
        <f>IF(_xlfn.IFNA(VLOOKUP($A25,Car_production_index!$A:$L,5,FALSE), "NA")=0,"NA",_xlfn.IFNA(VLOOKUP($A25,Car_production_index!$A:$L,5,FALSE), "NA"))</f>
        <v>0.18039036868302066</v>
      </c>
      <c r="EF25" s="31">
        <f>IF(_xlfn.IFNA(VLOOKUP($A25,Car_production_index!$A:$L,6,FALSE), "NA")=0,"NA",_xlfn.IFNA(VLOOKUP($A25,Car_production_index!$A:$L,6,FALSE), "NA"))</f>
        <v>0.72201515965162888</v>
      </c>
    </row>
    <row r="26" spans="1:136">
      <c r="A26" s="26">
        <v>37257</v>
      </c>
      <c r="B26" s="25">
        <f>IFERROR(VLOOKUP($A26,Palladium_spot_price!$A:$B,2,FALSE), "NA")</f>
        <v>412.18181818181802</v>
      </c>
      <c r="C26" s="25">
        <f>IFERROR(VLOOKUP($A26,Platinum_spot_price!$A:$B,2,FALSE), "NA")</f>
        <v>475.18181818181802</v>
      </c>
      <c r="D26" s="25">
        <f>IFERROR(VLOOKUP($A26,Rhodium_spot_price!$A:$B,2,FALSE), "NA")</f>
        <v>1025.45454545454</v>
      </c>
      <c r="E26" s="25">
        <f>IFERROR(VLOOKUP(A26,'Coal Australia'!A:B,2,FALSE), "NA")</f>
        <v>29.1</v>
      </c>
      <c r="F26" s="25">
        <f>IFERROR(VLOOKUP(A26,'Russian Ruble'!A:B,2,FALSE), "NA")</f>
        <v>30.466899999999999</v>
      </c>
      <c r="G26" s="25">
        <f>IFERROR(VLOOKUP($A26,'GDP Germany'!A:B,2,FALSE),"NA")</f>
        <v>598190.69999999995</v>
      </c>
      <c r="H26" s="25">
        <f>IFERROR(VLOOKUP($A26,'GDP EU28'!A:B,2,FALSE),"NA")</f>
        <v>2109718.6</v>
      </c>
      <c r="I26" s="25">
        <f>IFERROR(VLOOKUP($A26,'GDP US'!A:B,2,FALSE),"NA")</f>
        <v>13284.880999999999</v>
      </c>
      <c r="J26" s="29">
        <f>IFERROR(VLOOKUP($A26,'GDP CNY'!A:C,2,FALSE),"NA")</f>
        <v>7.5</v>
      </c>
      <c r="K26" s="25">
        <f>IFERROR(VLOOKUP($A26,WTI!$A:$B,2,FALSE),"NA")</f>
        <v>19.72</v>
      </c>
      <c r="L26" s="25">
        <f>IFERROR(VLOOKUP($A26,Brent!$A:$B,2,FALSE),"NA")</f>
        <v>19.420000000000002</v>
      </c>
      <c r="M26" s="25">
        <f>IFERROR(VLOOKUP($A26,'EURO EXC RATE'!$A:$B,2,FALSE),"NA")</f>
        <v>0.88319999999999999</v>
      </c>
      <c r="N26" s="25">
        <f>IFERROR(VLOOKUP($A26,'Baltic Dry Index'!$A:$B,2,FALSE),"NA")</f>
        <v>908</v>
      </c>
      <c r="O26" s="25">
        <f>IFERROR(VLOOKUP($A26,EXR_CNY_USD!$A:$B,2,FALSE),"NA")</f>
        <v>8.2771000000000008</v>
      </c>
      <c r="P26" s="25">
        <f>IFERROR(VLOOKUP($A26,'NATURAL GAS'!A:B,2,FALSE),"NA")</f>
        <v>2.3199999999999998</v>
      </c>
      <c r="Q26" s="25">
        <f>IFERROR(VLOOKUP($A26,VIX!$A:$B,2,FALSE), "NA")</f>
        <v>21.09</v>
      </c>
      <c r="R26" s="25">
        <f>IFERROR(VLOOKUP($A26,CLI_US!$A:$B,2,FALSE), "NA")</f>
        <v>98.9956985963493</v>
      </c>
      <c r="S26" s="25">
        <f>IFERROR(VLOOKUP($A26,CLI_CHN!$A:$B,2,FALSE), "NA")</f>
        <v>98.203310000000002</v>
      </c>
      <c r="T26" s="25">
        <f>IFERROR(VLOOKUP($A26,CLI_EURO!$A:$B,2,FALSE), "NA")</f>
        <v>99.254474435220899</v>
      </c>
      <c r="U26" s="25">
        <f>IFERROR(VLOOKUP($A26,CPILFESL!$A:$B,2,FALSE), "NA")</f>
        <v>177.7</v>
      </c>
      <c r="V26" s="31">
        <f>_xlfn.IFNA(VLOOKUP($A26,'PET.RWTC.M'!$A:$B,2,FALSE), "NA")</f>
        <v>19.72</v>
      </c>
      <c r="W26" s="31">
        <f>_xlfn.IFNA(VLOOKUP($A26,PALLFNFINDEXQ!$A:$B,2,FALSE), "NA")</f>
        <v>50.690733209999998</v>
      </c>
      <c r="X26" s="31">
        <f>_xlfn.IFNA(VLOOKUP($A26,DEXSFUS!$A:$B,2,FALSE), "NA")</f>
        <v>12</v>
      </c>
      <c r="Y26" s="31">
        <f>_xlfn.IFNA(VLOOKUP($A26,PNICKUSDM!$A:$B,2,FALSE), "NA")</f>
        <v>6061.363636</v>
      </c>
      <c r="Z26" s="31">
        <f>_xlfn.IFNA(VLOOKUP($A26,'WPU1011'!$A:$B,2,FALSE), "NA")</f>
        <v>95.4</v>
      </c>
      <c r="AA26" s="31">
        <f>_xlfn.IFNA(VLOOKUP($A26,PCU3399103399101!$A:$B,2,FALSE), "NA")</f>
        <v>126.5</v>
      </c>
      <c r="AB26" s="31">
        <f>_xlfn.IFNA(VLOOKUP($A26,TSIFRGHTC!$A:$B,2,FALSE), "NA")</f>
        <v>1.2</v>
      </c>
      <c r="AC26" s="31">
        <f>_xlfn.IFNA(VLOOKUP($A26,TSIFRGHTC!$A:$B,2,FALSE), "NA")</f>
        <v>1.2</v>
      </c>
      <c r="AD26" s="31">
        <f>_xlfn.IFNA(VLOOKUP($A26,PPICMM!$A:$B,2,FALSE), "NA")</f>
        <v>104.4</v>
      </c>
      <c r="AE26" s="31">
        <f>_xlfn.IFNA(VLOOKUP($A26,IPB50001N!$A:$B,2,FALSE), "NA")</f>
        <v>87.7256</v>
      </c>
      <c r="AF26" s="31">
        <f>_xlfn.IFNA(VLOOKUP($A26,A31ATI!$A:$B,2,FALSE), "NA")</f>
        <v>10315</v>
      </c>
      <c r="AG26" s="31">
        <f>_xlfn.IFNA(VLOOKUP($A26,A31ANO!$A:$B,2,FALSE), "NA")</f>
        <v>5134</v>
      </c>
      <c r="AH26" s="31">
        <f>_xlfn.IFNA(VLOOKUP($A26,IPG21223S!$A:$B,2,FALSE), "NA")</f>
        <v>99.591200000000001</v>
      </c>
      <c r="AI26" s="31">
        <f>_xlfn.IFNA(VLOOKUP($A26,PIORECRUSDM!$A:$B,2,FALSE), "NA")</f>
        <v>12.68</v>
      </c>
      <c r="AJ26" s="31" t="str">
        <f>_xlfn.IFNA(VLOOKUP($A26,GVZCLS!$A:$B,2,FALSE), "NA")</f>
        <v>NA</v>
      </c>
      <c r="AK26" s="31" t="str">
        <f>_xlfn.IFNA(VLOOKUP($A26,VXSLVCLS!$A:$B,2,FALSE), "NA")</f>
        <v>NA</v>
      </c>
      <c r="AL26" s="31">
        <f>_xlfn.IFNA(VLOOKUP($A26,PNRGINDEXM!$A:$B,2,FALSE), "NA")</f>
        <v>49.582560000000001</v>
      </c>
      <c r="AM26" s="31">
        <f>_xlfn.IFNA(VLOOKUP($A26,Nikkei225!$A:$B,2,FALSE), "NA")</f>
        <v>10347.280000000001</v>
      </c>
      <c r="AN26" s="31">
        <f>_xlfn.IFNA(VLOOKUP($A26,EXJPUS!$A:$B,2,FALSE), "NA")</f>
        <v>132.6833</v>
      </c>
      <c r="AO26" s="31" t="str">
        <f>_xlfn.IFNA(VLOOKUP($A26,PCU33613361!$A:$B,2,FALSE), "NA")</f>
        <v>NA</v>
      </c>
      <c r="AP26" s="31">
        <f>_xlfn.IFNA(VLOOKUP($A26,TOTALSA!$A:$B,2,FALSE), "NA")</f>
        <v>16.523</v>
      </c>
      <c r="AQ26" s="31">
        <f>_xlfn.IFNA(VLOOKUP($A26,ZAFCPIALLMINMEI!$A:$B,2,FALSE), "NA")</f>
        <v>50.129820000000002</v>
      </c>
      <c r="AR26" s="31">
        <f>_xlfn.IFNA(VLOOKUP($A26,LCULMN01ZAQ661S!$A:$B,2,FALSE), "NA")</f>
        <v>44.255975329999998</v>
      </c>
      <c r="AS26" s="31">
        <f>_xlfn.IFNA(VLOOKUP($A26,NGDPRSAXDCZAQ!$A:$B,2,FALSE), "NA")</f>
        <v>739763</v>
      </c>
      <c r="AT26" s="31">
        <f>_xlfn.IFNA(VLOOKUP($A26,'M.W00.PCOBA.USD'!$A:$B,2,FALSE), "NA")</f>
        <v>6950</v>
      </c>
      <c r="AU26" s="31">
        <f>_xlfn.IFNA(VLOOKUP($A26,BSCICP03O9M665S!$A:$B,2,FALSE), "NA")</f>
        <v>98.787166227</v>
      </c>
      <c r="AV26" s="31">
        <f>_xlfn.IFNA(VLOOKUP($A26,LOLITOAAOECDE!$A:$B,2,FALSE), "NA")</f>
        <v>98.825966802699995</v>
      </c>
      <c r="AW26" s="31" t="str">
        <f>_xlfn.IFNA(VLOOKUP($A26,'IP7110'!$A:$B,2,FALSE), "NA")</f>
        <v>NA</v>
      </c>
      <c r="AX26" s="31" t="str">
        <f>_xlfn.IFNA(VLOOKUP($A26,'WPS061'!$A:$B,2,FALSE), "NA")</f>
        <v>NA</v>
      </c>
      <c r="AY26" s="31">
        <f>_xlfn.IFNA(VLOOKUP($A26,'GS10'!$A:$B,2,FALSE), "NA")</f>
        <v>5.04</v>
      </c>
      <c r="AZ26" s="31">
        <f>_xlfn.IFNA(VLOOKUP($A26,'GS5'!$A:$B,2,FALSE), "NA")</f>
        <v>4.34</v>
      </c>
      <c r="BA26" s="31">
        <f>_xlfn.IFNA(VLOOKUP($A26,'GS30'!$A:$B,2,FALSE), "NA")</f>
        <v>5.45</v>
      </c>
      <c r="BB26" s="31">
        <f>_xlfn.IFNA(VLOOKUP($A26,DAX!$A:$B,2,FALSE), "NA")</f>
        <v>5107.6099999999997</v>
      </c>
      <c r="BC26" s="31">
        <f>_xlfn.IFNA(VLOOKUP($A26,SMI!$A:$B,2,FALSE), "NA")</f>
        <v>6237.3</v>
      </c>
      <c r="BD26" s="31">
        <f>_xlfn.IFNA(VLOOKUP($A26,NASDAQCOM!$A:$B,2,FALSE), "NA")</f>
        <v>1934.03</v>
      </c>
      <c r="BE26" s="31">
        <f>_xlfn.IFNA(VLOOKUP($A26,FTSE100!$A:$B,2,FALSE), "NA")</f>
        <v>5164.8</v>
      </c>
      <c r="BF26" s="31">
        <f>_xlfn.IFNA(VLOOKUP($A26,'M.W00.PGOLD.USD'!$A:$B,2,FALSE), "NA")</f>
        <v>287.95</v>
      </c>
      <c r="BG26" s="31">
        <f>_xlfn.IFNA(VLOOKUP($A26,'M.W00.PSILVER.USD'!$A:$B,2,FALSE), "NA")</f>
        <v>4.8449999999999998</v>
      </c>
      <c r="BH26" s="31" t="str">
        <f>_xlfn.IFNA(VLOOKUP($A26,WPU10170502!$A:$B,2,FALSE), "NA")</f>
        <v>NA</v>
      </c>
      <c r="BI26" s="31">
        <f>_xlfn.IFNA(VLOOKUP($A26,'M.W00.PSILVER.USD'!$A:$B,2,FALSE), "NA")</f>
        <v>4.8449999999999998</v>
      </c>
      <c r="BJ26" s="31">
        <f>_xlfn.IFNA(VLOOKUP($A26,'M.W00.PSILVER.USD'!$A:$B,2,FALSE), "NA")</f>
        <v>4.8449999999999998</v>
      </c>
      <c r="BK26" s="31">
        <f>_xlfn.IFNA(VLOOKUP($A26,FEDfunds!$A:$B,2,FALSE), "NA")</f>
        <v>1.73</v>
      </c>
      <c r="BL26" s="31">
        <f>_xlfn.IFNA(VLOOKUP($A26,Vehicles_miles_traveled!$A:$B,2,FALSE), "NA")</f>
        <v>236600</v>
      </c>
      <c r="BM26" s="31">
        <f>_xlfn.IFNA(VLOOKUP($A26,New_car_dealer!$A:$B,2,FALSE), "NA")</f>
        <v>48146</v>
      </c>
      <c r="BN26" s="31" t="str">
        <f>_xlfn.IFNA(VLOOKUP($A26,Platinum_total_demand!$A:$Z,4,FALSE), "NA")</f>
        <v>NA</v>
      </c>
      <c r="BO26" s="31" t="str">
        <f>_xlfn.IFNA(VLOOKUP($A26,Palladium_total_demand!$A:$Z,4,FALSE), "NA")</f>
        <v>NA</v>
      </c>
      <c r="BP26" s="31" t="str">
        <f>_xlfn.IFNA(VLOOKUP($A26,Rhodium_total_demand!$A:$Z,4,FALSE), "NA")</f>
        <v>NA</v>
      </c>
      <c r="BQ26" s="31" t="str">
        <f>_xlfn.IFNA(VLOOKUP($A26,Platinum_total_supply!$A:$Z,4,FALSE), "NA")</f>
        <v>NA</v>
      </c>
      <c r="BR26" s="31" t="str">
        <f>_xlfn.IFNA(VLOOKUP($A26,Palladium_total_supply!$A:$Z,4,FALSE), "NA")</f>
        <v>NA</v>
      </c>
      <c r="BS26" s="31" t="str">
        <f>_xlfn.IFNA(VLOOKUP($A26,Rhodium_total_supply!$A:$Z,4,FALSE), "NA")</f>
        <v>NA</v>
      </c>
      <c r="BT26" s="31">
        <f>_xlfn.IFNA(VLOOKUP($A26,Equities!$A:$Z,2,FALSE), "NA")</f>
        <v>2676.5247826086902</v>
      </c>
      <c r="BU26" s="31">
        <f>_xlfn.IFNA(VLOOKUP($A26,Equities!$A:$Z,3,FALSE), "NA")</f>
        <v>3327.9621739130398</v>
      </c>
      <c r="BV26" s="31">
        <f>_xlfn.IFNA(VLOOKUP($A26,Equities!$A:$Z,4,FALSE), "NA")</f>
        <v>3457.4165217391301</v>
      </c>
      <c r="BW26" s="31">
        <f>_xlfn.IFNA(VLOOKUP($A26,Equities!$A:$Z,5,FALSE), "NA")</f>
        <v>2818.3053043478199</v>
      </c>
      <c r="BX26" s="31">
        <f>_xlfn.IFNA(VLOOKUP($A26,Equities!$A:$Z,6,FALSE), "NA")</f>
        <v>459.66665217391301</v>
      </c>
      <c r="BY26" s="31">
        <f>_xlfn.IFNA(VLOOKUP($A26,Income_equities!$A:$Z,2,FALSE), "NA")</f>
        <v>1016.19956521739</v>
      </c>
      <c r="BZ26" s="31">
        <f>_xlfn.IFNA(VLOOKUP($A26,Income_equities!$A:$Z,3,FALSE), "NA")</f>
        <v>200.42751739130401</v>
      </c>
      <c r="CA26" s="31">
        <f>_xlfn.IFNA(VLOOKUP($A26,Income_equities!$A:$Z,4,FALSE), "NA")</f>
        <v>111.34735217391299</v>
      </c>
      <c r="CB26" s="31">
        <f>_xlfn.IFNA(VLOOKUP($A26,Income_equities!$A:$Z,5,FALSE), "NA")</f>
        <v>173.655152173913</v>
      </c>
      <c r="CC26" s="31">
        <f>_xlfn.IFNA(VLOOKUP($A26,PGM_equities!$A:$Z,2,FALSE), "NA")</f>
        <v>472.06521739130397</v>
      </c>
      <c r="CD26" s="31">
        <f>_xlfn.IFNA(VLOOKUP($A26,PGM_equities!$A:$Z,3,FALSE), "NA")</f>
        <v>281.90869565217298</v>
      </c>
      <c r="CE26" s="31">
        <f>_xlfn.IFNA(VLOOKUP($A26,PGM_equities!$A:$Z,4,FALSE), "NA")</f>
        <v>4.5069565217391299</v>
      </c>
      <c r="CF26" s="31">
        <f>_xlfn.IFNA(VLOOKUP($A26,PGM_equities!$A:$Z,5,FALSE), "NA")</f>
        <v>409.95652173912998</v>
      </c>
      <c r="CG26" s="31" t="str">
        <f>_xlfn.IFNA(VLOOKUP($A26,Platinum_market_balance!$A:$Z,2,FALSE), "NA")</f>
        <v>NA</v>
      </c>
      <c r="CH26" s="31" t="str">
        <f>_xlfn.IFNA(VLOOKUP($A26,Platinum_market_balance!$A:$Z,3,FALSE), "NA")</f>
        <v>NA</v>
      </c>
      <c r="CI26" s="31" t="str">
        <f>_xlfn.IFNA(VLOOKUP($A26,Platinum_market_balance!$A:$Z,4,FALSE), "NA")</f>
        <v>NA</v>
      </c>
      <c r="CJ26" s="31" t="str">
        <f>_xlfn.IFNA(VLOOKUP($A26,Platinum_market_balance!$A:$Z,5,FALSE), "NA")</f>
        <v>NA</v>
      </c>
      <c r="CK26" s="31" t="str">
        <f>_xlfn.IFNA(VLOOKUP($A26,Palladium_market_balance!$A:$Z,2,FALSE), "NA")</f>
        <v>NA</v>
      </c>
      <c r="CL26" s="31" t="str">
        <f>_xlfn.IFNA(VLOOKUP($A26,Palladium_market_balance!$A:$Z,3,FALSE), "NA")</f>
        <v>NA</v>
      </c>
      <c r="CM26" s="31" t="str">
        <f>_xlfn.IFNA(VLOOKUP($A26,Palladium_market_balance!$A:$Z,4,FALSE), "NA")</f>
        <v>NA</v>
      </c>
      <c r="CN26" s="31" t="str">
        <f>_xlfn.IFNA(VLOOKUP($A26,Palladium_market_balance!$A:$Z,5,FALSE), "NA")</f>
        <v>NA</v>
      </c>
      <c r="CO26" s="31" t="str">
        <f>_xlfn.IFNA(VLOOKUP($A26,Rhodium_market_balance!$A:$Z,2,FALSE), "NA")</f>
        <v>NA</v>
      </c>
      <c r="CP26" s="31" t="str">
        <f>_xlfn.IFNA(VLOOKUP($A26,Rhodium_market_balance!$A:$Z,3,FALSE), "NA")</f>
        <v>NA</v>
      </c>
      <c r="CQ26" s="31" t="str">
        <f>_xlfn.IFNA(VLOOKUP($A26,Rhodium_market_balance!$A:$Z,4,FALSE), "NA")</f>
        <v>NA</v>
      </c>
      <c r="CR26" s="31" t="str">
        <f>_xlfn.IFNA(VLOOKUP($A26,Rhodium_market_balance!$A:$Z,5,FALSE), "NA")</f>
        <v>NA</v>
      </c>
      <c r="CS26" s="31" t="str">
        <f>_xlfn.IFNA(VLOOKUP($A26,CFTCs!$A:$Z,2,FALSE), "NA")</f>
        <v>NA</v>
      </c>
      <c r="CT26" s="31" t="str">
        <f>_xlfn.IFNA(VLOOKUP($A26,CFTCs!$A:$Z,3,FALSE), "NA")</f>
        <v>NA</v>
      </c>
      <c r="CU26" s="31" t="str">
        <f>_xlfn.IFNA(VLOOKUP($A26,CFTCs!$A:$Z,4,FALSE), "NA")</f>
        <v>NA</v>
      </c>
      <c r="CV26" s="31" t="str">
        <f>_xlfn.IFNA(VLOOKUP($A26,CFTCs!$A:$Z,5,FALSE), "NA")</f>
        <v>NA</v>
      </c>
      <c r="CW26" s="31" t="str">
        <f>_xlfn.IFNA(VLOOKUP($A26,Open_interest!$A:$Z,2,FALSE), "NA")</f>
        <v>NA</v>
      </c>
      <c r="CX26" s="31" t="str">
        <f>_xlfn.IFNA(VLOOKUP($A26,Open_interest!$A:$Z,3,FALSE), "NA")</f>
        <v>NA</v>
      </c>
      <c r="CY26" s="31" t="str">
        <f>IF(_xlfn.IFNA(VLOOKUP($A26,ETF_holdings!$A:$Z,2,FALSE), "NA")=0,"NA",_xlfn.IFNA(VLOOKUP($A26,ETF_holdings!$A:$Z,2,FALSE), "NA"))</f>
        <v>NA</v>
      </c>
      <c r="CZ26" s="31" t="str">
        <f>IF(_xlfn.IFNA(VLOOKUP($A26,ETF_holdings!$A:$Z,3,FALSE), "NA")=0,"NA",_xlfn.IFNA(VLOOKUP($A26,ETF_holdings!$A:$Z,3,FALSE), "NA"))</f>
        <v>NA</v>
      </c>
      <c r="DA26" s="31" t="str">
        <f>_xlfn.IFNA(VLOOKUP($A26,ETF_holdings!$A:$Z,4,FALSE), "NA")</f>
        <v>NA</v>
      </c>
      <c r="DB26" s="31" t="str">
        <f>IF(_xlfn.IFNA(VLOOKUP($A26,ETF_holdings!$A:$Z,4,FALSE), "NA")=0,"NA",_xlfn.IFNA(VLOOKUP($A26,ETF_holdings!$A:$Z,4,FALSE), "NA"))</f>
        <v>NA</v>
      </c>
      <c r="DC26" s="31" t="str">
        <f>IF(_xlfn.IFNA(VLOOKUP($A26,ETF_holdings!$A:$Z,6,FALSE), "NA")=0,"NA",_xlfn.IFNA(VLOOKUP($A26,ETF_holdings!$A:$Z,6,FALSE), "NA"))</f>
        <v>NA</v>
      </c>
      <c r="DD26" s="31" t="str">
        <f>IF(_xlfn.IFNA(VLOOKUP($A26,ETF_holdings!$A:$Z,7,FALSE), "NA")=0,"NA",_xlfn.IFNA(VLOOKUP($A26,ETF_holdings!$A:$Z,7,FALSE), "NA"))</f>
        <v>NA</v>
      </c>
      <c r="DE26" s="31" t="str">
        <f>IF(_xlfn.IFNA(VLOOKUP($A26,ETF_holdings!$A:$Z,8,FALSE), "NA")=0,"NA",_xlfn.IFNA(VLOOKUP($A26,ETF_holdings!$A:$Z,8,FALSE), "NA"))</f>
        <v>NA</v>
      </c>
      <c r="DF26" s="31" t="str">
        <f>IF(_xlfn.IFNA(VLOOKUP($A26,ETF_holdings!$A:$Z,10,FALSE), "NA")=0,"NA",_xlfn.IFNA(VLOOKUP($A26,ETF_holdings!$A:$Z,10,FALSE), "NA"))</f>
        <v>NA</v>
      </c>
      <c r="DG26" s="31" t="str">
        <f>IF(_xlfn.IFNA(VLOOKUP($A26,ETF_holdings!$A:$Z,10,FALSE), "NA")=0,"NA",_xlfn.IFNA(VLOOKUP($A26,ETF_holdings!$A:$Z,10,FALSE), "NA"))</f>
        <v>NA</v>
      </c>
      <c r="DH26" s="31" t="str">
        <f>IF(_xlfn.IFNA(VLOOKUP($A26,ETF_holdings!$A:$Z,11,FALSE), "NA")=0,"NA",_xlfn.IFNA(VLOOKUP($A26,ETF_holdings!$A:$Z,11,FALSE), "NA"))</f>
        <v>NA</v>
      </c>
      <c r="DI26" s="31" t="str">
        <f>IF(_xlfn.IFNA(VLOOKUP($A26,ETF_holdings!$A:$Z,12,FALSE), "NA")=0,"NA",_xlfn.IFNA(VLOOKUP($A26,ETF_holdings!$A:$Z,12,FALSE), "NA"))</f>
        <v>NA</v>
      </c>
      <c r="DJ26" s="31" t="str">
        <f>IF(_xlfn.IFNA(VLOOKUP($A26,ETF_holdings!$A:$Z,13,FALSE), "NA")=0,"NA",_xlfn.IFNA(VLOOKUP($A26,ETF_holdings!$A:$Z,13,FALSE), "NA"))</f>
        <v>NA</v>
      </c>
      <c r="DK26" s="31">
        <f>IF(_xlfn.IFNA(VLOOKUP($A26,Platinum_RSI!$A:$P,2,FALSE), "NA")=0,"NA",_xlfn.IFNA(VLOOKUP($A26,Platinum_RSI!$A:$P,2,FALSE), "NA"))</f>
        <v>40.9</v>
      </c>
      <c r="DL26" s="31">
        <f>IF(_xlfn.IFNA(VLOOKUP($A26,Platinum_RSI!$A:$P,3,FALSE), "NA")=0,"NA",_xlfn.IFNA(VLOOKUP($A26,Platinum_RSI!$A:$P,3,FALSE), "NA"))</f>
        <v>40.33</v>
      </c>
      <c r="DM26" s="31">
        <f>IF(_xlfn.IFNA(VLOOKUP($A26,Platinum_RSI!$A:$P,4,FALSE), "NA")=0,"NA",_xlfn.IFNA(VLOOKUP($A26,Platinum_RSI!$A:$P,4,FALSE), "NA"))</f>
        <v>43.71</v>
      </c>
      <c r="DN26" s="31">
        <f>IF(_xlfn.IFNA(VLOOKUP($A26,Platinum_RSI!$A:$P,5,FALSE), "NA")=0,"NA",_xlfn.IFNA(VLOOKUP($A26,Platinum_RSI!$A:$P,5,FALSE), "NA"))</f>
        <v>48.86</v>
      </c>
      <c r="DO26" s="31">
        <f>IF(_xlfn.IFNA(VLOOKUP($A26,Palladium_RSI!$A:$Q,2,FALSE), "NA")=0,"NA",_xlfn.IFNA(VLOOKUP($A26,Palladium_RSI!$A:$Q,2,FALSE), "NA"))</f>
        <v>38.130000000000003</v>
      </c>
      <c r="DP26" s="31">
        <f>IF(_xlfn.IFNA(VLOOKUP($A26,Palladium_RSI!$A:$Q, 3,FALSE), "NA")=0,"NA",_xlfn.IFNA(VLOOKUP($A26,Palladium_RSI!$A:$Q,3,FALSE), "NA"))</f>
        <v>36.869999999999997</v>
      </c>
      <c r="DQ26" s="31">
        <f>IF(_xlfn.IFNA(VLOOKUP($A26,Palladium_RSI!$A:$Q,4,FALSE), "NA")=0,"NA",_xlfn.IFNA(VLOOKUP($A26,Palladium_RSI!$A:$Q,4,FALSE), "NA"))</f>
        <v>41</v>
      </c>
      <c r="DR26" s="31">
        <f>IF(_xlfn.IFNA(VLOOKUP($A26,Palladium_RSI!$A:$Q,5,FALSE), "NA")=0,"NA",_xlfn.IFNA(VLOOKUP($A26,Palladium_RSI!$A:$Q,5,FALSE), "NA"))</f>
        <v>47.23</v>
      </c>
      <c r="DS26" s="31">
        <f>IF(_xlfn.IFNA(VLOOKUP($A26,Car_production!$A:$L,2,FALSE), "NA")=0,"NA",_xlfn.IFNA(VLOOKUP($A26,Car_production!$A:$L,2,FALSE), "NA"))</f>
        <v>410.9</v>
      </c>
      <c r="DT26" s="31">
        <f>IF(_xlfn.IFNA(VLOOKUP($A26,Car_production!$A:$L,3,FALSE), "NA")=0,"NA",_xlfn.IFNA(VLOOKUP($A26,Car_production!$A:$L,3,FALSE), "NA"))</f>
        <v>323.28874901652244</v>
      </c>
      <c r="DU26" s="31" t="str">
        <f>IF(_xlfn.IFNA(VLOOKUP($A26,Car_production!$A:$L,4,FALSE), "NA")=0,"NA",_xlfn.IFNA(VLOOKUP($A26,Car_production!$A:$L,13,FALSE), "NA"))</f>
        <v>NA</v>
      </c>
      <c r="DV26" s="31" t="str">
        <f>IF(_xlfn.IFNA(VLOOKUP($A26,Car_production!$A:$L,5,FALSE), "NA")=0,"NA",_xlfn.IFNA(VLOOKUP($A26,Car_production!$A:$L,5,FALSE), "NA"))</f>
        <v>NA</v>
      </c>
      <c r="DW26" s="31">
        <f>IF(_xlfn.IFNA(VLOOKUP($A26,Car_production!$A:$L,6,FALSE), "NA")=0,"NA",_xlfn.IFNA(VLOOKUP($A26,Car_production!$A:$L,6,FALSE), "NA"))</f>
        <v>77</v>
      </c>
      <c r="DX26" s="31">
        <f>IF(_xlfn.IFNA(VLOOKUP($A26,Car_production!$A:$L,7,FALSE), "NA")=0,"NA",_xlfn.IFNA(VLOOKUP($A26,Car_production!$A:$L,7,FALSE), "NA"))</f>
        <v>75.268817204301072</v>
      </c>
      <c r="DY26" s="31">
        <f>IF(_xlfn.IFNA(VLOOKUP($A26,Car_production!$A:$L,8,FALSE), "NA")=0,"NA",_xlfn.IFNA(VLOOKUP($A26,Car_production!$A:$L,8,FALSE), "NA"))</f>
        <v>93.8</v>
      </c>
      <c r="DZ26" s="31">
        <f>IF(_xlfn.IFNA(VLOOKUP($A26,Car_production!$A:$L,9,FALSE), "NA")=0,"NA",_xlfn.IFNA(VLOOKUP($A26,Car_production!$A:$L,9,FALSE), "NA"))</f>
        <v>118.43434343434342</v>
      </c>
      <c r="EA26" s="31" t="str">
        <f>IF(_xlfn.IFNA(VLOOKUP($A26,Car_production!$A:$L,10,FALSE), "NA")=0,"NA",_xlfn.IFNA(VLOOKUP($A26,Car_production!$A:$L,10,FALSE), "NA"))</f>
        <v>NA</v>
      </c>
      <c r="EB26" s="31">
        <f>IF(_xlfn.IFNA(VLOOKUP($A26,Car_production_index!$A:$L,2,FALSE), "NA")=0,"NA",_xlfn.IFNA(VLOOKUP($A26,Car_production_index!$A:$L,2,FALSE), "NA"))</f>
        <v>0.12988212567506568</v>
      </c>
      <c r="EC26" s="31">
        <f>IF(_xlfn.IFNA(VLOOKUP($A26,Car_production_index!$A:$L,3,FALSE), "NA")=0,"NA",_xlfn.IFNA(VLOOKUP($A26,Car_production_index!$A:$L,3,FALSE), "NA"))</f>
        <v>0.27991781767755697</v>
      </c>
      <c r="ED26" s="31">
        <f>IF(_xlfn.IFNA(VLOOKUP($A26,Car_production_index!$A:$L,4,FALSE), "NA")=0,"NA",_xlfn.IFNA(VLOOKUP($A26,Car_production_index!$A:$L,4,FALSE), "NA"))</f>
        <v>0.13232484761598556</v>
      </c>
      <c r="EE26" s="31">
        <f>IF(_xlfn.IFNA(VLOOKUP($A26,Car_production_index!$A:$L,5,FALSE), "NA")=0,"NA",_xlfn.IFNA(VLOOKUP($A26,Car_production_index!$A:$L,5,FALSE), "NA"))</f>
        <v>0.17989036868302066</v>
      </c>
      <c r="EF26" s="31">
        <f>IF(_xlfn.IFNA(VLOOKUP($A26,Car_production_index!$A:$L,6,FALSE), "NA")=0,"NA",_xlfn.IFNA(VLOOKUP($A26,Car_production_index!$A:$L,6,FALSE), "NA"))</f>
        <v>0.72201515965162888</v>
      </c>
    </row>
    <row r="27" spans="1:136">
      <c r="A27" s="26">
        <v>37288</v>
      </c>
      <c r="B27" s="25">
        <f>IFERROR(VLOOKUP($A27,Palladium_spot_price!$A:$B,2,FALSE), "NA")</f>
        <v>377.78947368421001</v>
      </c>
      <c r="C27" s="25">
        <f>IFERROR(VLOOKUP($A27,Platinum_spot_price!$A:$B,2,FALSE), "NA")</f>
        <v>474</v>
      </c>
      <c r="D27" s="25">
        <f>IFERROR(VLOOKUP($A27,Rhodium_spot_price!$A:$B,2,FALSE), "NA")</f>
        <v>961.05263157894694</v>
      </c>
      <c r="E27" s="25">
        <f>IFERROR(VLOOKUP(A27,'Coal Australia'!A:B,2,FALSE), "NA")</f>
        <v>29.85</v>
      </c>
      <c r="F27" s="25">
        <f>IFERROR(VLOOKUP(A27,'Russian Ruble'!A:B,2,FALSE), "NA")</f>
        <v>30.800699999999999</v>
      </c>
      <c r="G27" s="25" t="str">
        <f>IFERROR(VLOOKUP($A27,'GDP Germany'!A:B,2,FALSE),"NA")</f>
        <v>NA</v>
      </c>
      <c r="H27" s="25" t="str">
        <f>IFERROR(VLOOKUP($A27,'GDP EU28'!A:B,2,FALSE),"NA")</f>
        <v>NA</v>
      </c>
      <c r="I27" s="25" t="str">
        <f>IFERROR(VLOOKUP($A27,'GDP US'!A:B,2,FALSE),"NA")</f>
        <v>NA</v>
      </c>
      <c r="J27" s="29" t="str">
        <f>IFERROR(VLOOKUP($A27,'GDP CNY'!A:C,2,FALSE),"NA")</f>
        <v>NA</v>
      </c>
      <c r="K27" s="25">
        <f>IFERROR(VLOOKUP($A27,WTI!$A:$B,2,FALSE),"NA")</f>
        <v>20.72</v>
      </c>
      <c r="L27" s="25">
        <f>IFERROR(VLOOKUP($A27,Brent!$A:$B,2,FALSE),"NA")</f>
        <v>20.28</v>
      </c>
      <c r="M27" s="25">
        <f>IFERROR(VLOOKUP($A27,'EURO EXC RATE'!$A:$B,2,FALSE),"NA")</f>
        <v>0.87070000000000003</v>
      </c>
      <c r="N27" s="25">
        <f>IFERROR(VLOOKUP($A27,'Baltic Dry Index'!$A:$B,2,FALSE),"NA")</f>
        <v>1031</v>
      </c>
      <c r="O27" s="25">
        <f>IFERROR(VLOOKUP($A27,EXR_CNY_USD!$A:$B,2,FALSE),"NA")</f>
        <v>8.2766999999999999</v>
      </c>
      <c r="P27" s="25">
        <f>IFERROR(VLOOKUP($A27,'NATURAL GAS'!A:B,2,FALSE),"NA")</f>
        <v>2.3199999999999998</v>
      </c>
      <c r="Q27" s="25">
        <f>IFERROR(VLOOKUP($A27,VIX!$A:$B,2,FALSE), "NA")</f>
        <v>21.59</v>
      </c>
      <c r="R27" s="25">
        <f>IFERROR(VLOOKUP($A27,CLI_US!$A:$B,2,FALSE), "NA")</f>
        <v>99.256039196902904</v>
      </c>
      <c r="S27" s="25">
        <f>IFERROR(VLOOKUP($A27,CLI_CHN!$A:$B,2,FALSE), "NA")</f>
        <v>98.421930000000003</v>
      </c>
      <c r="T27" s="25">
        <f>IFERROR(VLOOKUP($A27,CLI_EURO!$A:$B,2,FALSE), "NA")</f>
        <v>99.362526611925801</v>
      </c>
      <c r="U27" s="25">
        <f>IFERROR(VLOOKUP($A27,CPILFESL!$A:$B,2,FALSE), "NA")</f>
        <v>178</v>
      </c>
      <c r="V27" s="31">
        <f>_xlfn.IFNA(VLOOKUP($A27,'PET.RWTC.M'!$A:$B,2,FALSE), "NA")</f>
        <v>20.72</v>
      </c>
      <c r="W27" s="31">
        <f>_xlfn.IFNA(VLOOKUP($A27,PALLFNFINDEXQ!$A:$B,2,FALSE), "NA")</f>
        <v>50.690733209999998</v>
      </c>
      <c r="X27" s="31">
        <f>_xlfn.IFNA(VLOOKUP($A27,DEXSFUS!$A:$B,2,FALSE), "NA")</f>
        <v>11.68</v>
      </c>
      <c r="Y27" s="31">
        <f>_xlfn.IFNA(VLOOKUP($A27,PNICKUSDM!$A:$B,2,FALSE), "NA")</f>
        <v>6039.95</v>
      </c>
      <c r="Z27" s="31">
        <f>_xlfn.IFNA(VLOOKUP($A27,'WPU1011'!$A:$B,2,FALSE), "NA")</f>
        <v>95.4</v>
      </c>
      <c r="AA27" s="31">
        <f>_xlfn.IFNA(VLOOKUP($A27,'WPU1011'!$A:$B,2,FALSE), "NA")</f>
        <v>95.4</v>
      </c>
      <c r="AB27" s="31">
        <f>_xlfn.IFNA(VLOOKUP($A27,TSIFRGHTC!$A:$B,2,FALSE), "NA")</f>
        <v>1.1000000000000001</v>
      </c>
      <c r="AC27" s="31">
        <f>_xlfn.IFNA(VLOOKUP($A27,TSIFRGHTC!$A:$B,2,FALSE), "NA")</f>
        <v>1.1000000000000001</v>
      </c>
      <c r="AD27" s="31">
        <f>_xlfn.IFNA(VLOOKUP($A27,PPICMM!$A:$B,2,FALSE), "NA")</f>
        <v>104.4</v>
      </c>
      <c r="AE27" s="31">
        <f>_xlfn.IFNA(VLOOKUP($A27,IPB50001N!$A:$B,2,FALSE), "NA")</f>
        <v>88.361500000000007</v>
      </c>
      <c r="AF27" s="31">
        <f>_xlfn.IFNA(VLOOKUP($A27,A31ATI!$A:$B,2,FALSE), "NA")</f>
        <v>10162</v>
      </c>
      <c r="AG27" s="31">
        <f>_xlfn.IFNA(VLOOKUP($A27,A31ANO!$A:$B,2,FALSE), "NA")</f>
        <v>5015</v>
      </c>
      <c r="AH27" s="31">
        <f>_xlfn.IFNA(VLOOKUP($A27,IPG21223S!$A:$B,2,FALSE), "NA")</f>
        <v>102.8588</v>
      </c>
      <c r="AI27" s="31">
        <f>_xlfn.IFNA(VLOOKUP($A27,PIORECRUSDM!$A:$B,2,FALSE), "NA")</f>
        <v>12.68</v>
      </c>
      <c r="AJ27" s="31" t="str">
        <f>_xlfn.IFNA(VLOOKUP($A27,GVZCLS!$A:$B,2,FALSE), "NA")</f>
        <v>NA</v>
      </c>
      <c r="AK27" s="31" t="str">
        <f>_xlfn.IFNA(VLOOKUP($A27,VXSLVCLS!$A:$B,2,FALSE), "NA")</f>
        <v>NA</v>
      </c>
      <c r="AL27" s="31">
        <f>_xlfn.IFNA(VLOOKUP($A27,PNRGINDEXM!$A:$B,2,FALSE), "NA")</f>
        <v>51.270499999999998</v>
      </c>
      <c r="AM27" s="31">
        <f>_xlfn.IFNA(VLOOKUP($A27,Nikkei225!$A:$B,2,FALSE), "NA")</f>
        <v>9791.43</v>
      </c>
      <c r="AN27" s="31">
        <f>_xlfn.IFNA(VLOOKUP($A27,EXJPUS!$A:$B,2,FALSE), "NA")</f>
        <v>133.64259999999999</v>
      </c>
      <c r="AO27" s="31" t="str">
        <f>_xlfn.IFNA(VLOOKUP($A27,PCU33613361!$A:$B,2,FALSE), "NA")</f>
        <v>NA</v>
      </c>
      <c r="AP27" s="31">
        <f>_xlfn.IFNA(VLOOKUP($A27,TOTALSA!$A:$B,2,FALSE), "NA")</f>
        <v>17.303999999999998</v>
      </c>
      <c r="AQ27" s="31">
        <f>_xlfn.IFNA(VLOOKUP($A27,ZAFCPIALLMINMEI!$A:$B,2,FALSE), "NA")</f>
        <v>50.735030000000002</v>
      </c>
      <c r="AR27" s="31">
        <f>_xlfn.IFNA(VLOOKUP($A27,LCULMN01ZAQ661S!$A:$B,2,FALSE), "NA")</f>
        <v>44.255975329999998</v>
      </c>
      <c r="AS27" s="31">
        <f>_xlfn.IFNA(VLOOKUP($A27,NGDPRSAXDCZAQ!$A:$B,2,FALSE), "NA")</f>
        <v>739763</v>
      </c>
      <c r="AT27" s="31">
        <f>_xlfn.IFNA(VLOOKUP($A27,'M.W00.PCOBA.USD'!$A:$B,2,FALSE), "NA")</f>
        <v>6950</v>
      </c>
      <c r="AU27" s="31">
        <f>_xlfn.IFNA(VLOOKUP($A27,BSCICP03O9M665S!$A:$B,2,FALSE), "NA")</f>
        <v>99.078139500399999</v>
      </c>
      <c r="AV27" s="31">
        <f>_xlfn.IFNA(VLOOKUP($A27,LOLITOAAOECDE!$A:$B,2,FALSE), "NA")</f>
        <v>99.125946645400006</v>
      </c>
      <c r="AW27" s="31" t="str">
        <f>_xlfn.IFNA(VLOOKUP($A27,'IP7110'!$A:$B,2,FALSE), "NA")</f>
        <v>NA</v>
      </c>
      <c r="AX27" s="31" t="str">
        <f>_xlfn.IFNA(VLOOKUP($A27,'WPS061'!$A:$B,2,FALSE), "NA")</f>
        <v>NA</v>
      </c>
      <c r="AY27" s="31">
        <f>_xlfn.IFNA(VLOOKUP($A27,'GS10'!$A:$B,2,FALSE), "NA")</f>
        <v>4.91</v>
      </c>
      <c r="AZ27" s="31">
        <f>_xlfn.IFNA(VLOOKUP($A27,'GS5'!$A:$B,2,FALSE), "NA")</f>
        <v>4.3</v>
      </c>
      <c r="BA27" s="31">
        <f>_xlfn.IFNA(VLOOKUP($A27,'GS30'!$A:$B,2,FALSE), "NA")</f>
        <v>5.45</v>
      </c>
      <c r="BB27" s="31">
        <f>_xlfn.IFNA(VLOOKUP($A27,DAX!$A:$B,2,FALSE), "NA")</f>
        <v>5039.08</v>
      </c>
      <c r="BC27" s="31">
        <f>_xlfn.IFNA(VLOOKUP($A27,SMI!$A:$B,2,FALSE), "NA")</f>
        <v>6352.8</v>
      </c>
      <c r="BD27" s="31">
        <f>_xlfn.IFNA(VLOOKUP($A27,NASDAQCOM!$A:$B,2,FALSE), "NA")</f>
        <v>1731.49</v>
      </c>
      <c r="BE27" s="31">
        <f>_xlfn.IFNA(VLOOKUP($A27,FTSE100!$A:$B,2,FALSE), "NA")</f>
        <v>5101</v>
      </c>
      <c r="BF27" s="31">
        <f>_xlfn.IFNA(VLOOKUP($A27,'M.W00.PGOLD.USD'!$A:$B,2,FALSE), "NA")</f>
        <v>305.10000000000002</v>
      </c>
      <c r="BG27" s="31">
        <f>_xlfn.IFNA(VLOOKUP($A27,'M.W00.PSILVER.USD'!$A:$B,2,FALSE), "NA")</f>
        <v>4.58</v>
      </c>
      <c r="BH27" s="31" t="str">
        <f>_xlfn.IFNA(VLOOKUP($A27,WPU10170502!$A:$B,2,FALSE), "NA")</f>
        <v>NA</v>
      </c>
      <c r="BI27" s="31">
        <f>_xlfn.IFNA(VLOOKUP($A27,'M.W00.PSILVER.USD'!$A:$B,2,FALSE), "NA")</f>
        <v>4.58</v>
      </c>
      <c r="BJ27" s="31">
        <f>_xlfn.IFNA(VLOOKUP($A27,'M.W00.PSILVER.USD'!$A:$B,2,FALSE), "NA")</f>
        <v>4.58</v>
      </c>
      <c r="BK27" s="31">
        <f>_xlfn.IFNA(VLOOKUP($A27,FEDfunds!$A:$B,2,FALSE), "NA")</f>
        <v>1.74</v>
      </c>
      <c r="BL27" s="31">
        <f>_xlfn.IFNA(VLOOKUP($A27,Vehicles_miles_traveled!$A:$B,2,FALSE), "NA")</f>
        <v>238042</v>
      </c>
      <c r="BM27" s="31">
        <f>_xlfn.IFNA(VLOOKUP($A27,New_car_dealer!$A:$B,2,FALSE), "NA")</f>
        <v>49591</v>
      </c>
      <c r="BN27" s="31" t="str">
        <f>_xlfn.IFNA(VLOOKUP($A27,Platinum_total_demand!$A:$Z,4,FALSE), "NA")</f>
        <v>NA</v>
      </c>
      <c r="BO27" s="31" t="str">
        <f>_xlfn.IFNA(VLOOKUP($A27,Palladium_total_demand!$A:$Z,4,FALSE), "NA")</f>
        <v>NA</v>
      </c>
      <c r="BP27" s="31" t="str">
        <f>_xlfn.IFNA(VLOOKUP($A27,Rhodium_total_demand!$A:$Z,4,FALSE), "NA")</f>
        <v>NA</v>
      </c>
      <c r="BQ27" s="31" t="str">
        <f>_xlfn.IFNA(VLOOKUP($A27,Platinum_total_supply!$A:$Z,4,FALSE), "NA")</f>
        <v>NA</v>
      </c>
      <c r="BR27" s="31" t="str">
        <f>_xlfn.IFNA(VLOOKUP($A27,Palladium_total_supply!$A:$Z,4,FALSE), "NA")</f>
        <v>NA</v>
      </c>
      <c r="BS27" s="31" t="str">
        <f>_xlfn.IFNA(VLOOKUP($A27,Rhodium_total_supply!$A:$Z,4,FALSE), "NA")</f>
        <v>NA</v>
      </c>
      <c r="BT27" s="31">
        <f>_xlfn.IFNA(VLOOKUP($A27,Equities!$A:$Z,2,FALSE), "NA")</f>
        <v>2583.9005000000002</v>
      </c>
      <c r="BU27" s="31">
        <f>_xlfn.IFNA(VLOOKUP($A27,Equities!$A:$Z,3,FALSE), "NA")</f>
        <v>3214.0004999999901</v>
      </c>
      <c r="BV27" s="31">
        <f>_xlfn.IFNA(VLOOKUP($A27,Equities!$A:$Z,4,FALSE), "NA")</f>
        <v>3332.0144999999902</v>
      </c>
      <c r="BW27" s="31">
        <f>_xlfn.IFNA(VLOOKUP($A27,Equities!$A:$Z,5,FALSE), "NA")</f>
        <v>2689.4384</v>
      </c>
      <c r="BX27" s="31">
        <f>_xlfn.IFNA(VLOOKUP($A27,Equities!$A:$Z,6,FALSE), "NA")</f>
        <v>464.0034</v>
      </c>
      <c r="BY27" s="31">
        <f>_xlfn.IFNA(VLOOKUP($A27,Income_equities!$A:$Z,2,FALSE), "NA")</f>
        <v>1023.5155</v>
      </c>
      <c r="BZ27" s="31">
        <f>_xlfn.IFNA(VLOOKUP($A27,Income_equities!$A:$Z,3,FALSE), "NA")</f>
        <v>202.04154999999901</v>
      </c>
      <c r="CA27" s="31">
        <f>_xlfn.IFNA(VLOOKUP($A27,Income_equities!$A:$Z,4,FALSE), "NA")</f>
        <v>111.39183</v>
      </c>
      <c r="CB27" s="31">
        <f>_xlfn.IFNA(VLOOKUP($A27,Income_equities!$A:$Z,5,FALSE), "NA")</f>
        <v>173.10831999999999</v>
      </c>
      <c r="CC27" s="31">
        <f>_xlfn.IFNA(VLOOKUP($A27,PGM_equities!$A:$Z,2,FALSE), "NA")</f>
        <v>471.22500000000002</v>
      </c>
      <c r="CD27" s="31">
        <f>_xlfn.IFNA(VLOOKUP($A27,PGM_equities!$A:$Z,3,FALSE), "NA")</f>
        <v>296.26149999999899</v>
      </c>
      <c r="CE27" s="31">
        <f>_xlfn.IFNA(VLOOKUP($A27,PGM_equities!$A:$Z,4,FALSE), "NA")</f>
        <v>4.43799999999999</v>
      </c>
      <c r="CF27" s="31">
        <f>_xlfn.IFNA(VLOOKUP($A27,PGM_equities!$A:$Z,5,FALSE), "NA")</f>
        <v>375.27499999999998</v>
      </c>
      <c r="CG27" s="31" t="str">
        <f>_xlfn.IFNA(VLOOKUP($A27,Platinum_market_balance!$A:$Z,2,FALSE), "NA")</f>
        <v>NA</v>
      </c>
      <c r="CH27" s="31" t="str">
        <f>_xlfn.IFNA(VLOOKUP($A27,Platinum_market_balance!$A:$Z,3,FALSE), "NA")</f>
        <v>NA</v>
      </c>
      <c r="CI27" s="31" t="str">
        <f>_xlfn.IFNA(VLOOKUP($A27,Platinum_market_balance!$A:$Z,4,FALSE), "NA")</f>
        <v>NA</v>
      </c>
      <c r="CJ27" s="31" t="str">
        <f>_xlfn.IFNA(VLOOKUP($A27,Platinum_market_balance!$A:$Z,5,FALSE), "NA")</f>
        <v>NA</v>
      </c>
      <c r="CK27" s="31" t="str">
        <f>_xlfn.IFNA(VLOOKUP($A27,Palladium_market_balance!$A:$Z,2,FALSE), "NA")</f>
        <v>NA</v>
      </c>
      <c r="CL27" s="31" t="str">
        <f>_xlfn.IFNA(VLOOKUP($A27,Palladium_market_balance!$A:$Z,3,FALSE), "NA")</f>
        <v>NA</v>
      </c>
      <c r="CM27" s="31" t="str">
        <f>_xlfn.IFNA(VLOOKUP($A27,Palladium_market_balance!$A:$Z,4,FALSE), "NA")</f>
        <v>NA</v>
      </c>
      <c r="CN27" s="31" t="str">
        <f>_xlfn.IFNA(VLOOKUP($A27,Palladium_market_balance!$A:$Z,5,FALSE), "NA")</f>
        <v>NA</v>
      </c>
      <c r="CO27" s="31" t="str">
        <f>_xlfn.IFNA(VLOOKUP($A27,Rhodium_market_balance!$A:$Z,2,FALSE), "NA")</f>
        <v>NA</v>
      </c>
      <c r="CP27" s="31" t="str">
        <f>_xlfn.IFNA(VLOOKUP($A27,Rhodium_market_balance!$A:$Z,3,FALSE), "NA")</f>
        <v>NA</v>
      </c>
      <c r="CQ27" s="31" t="str">
        <f>_xlfn.IFNA(VLOOKUP($A27,Rhodium_market_balance!$A:$Z,4,FALSE), "NA")</f>
        <v>NA</v>
      </c>
      <c r="CR27" s="31" t="str">
        <f>_xlfn.IFNA(VLOOKUP($A27,Rhodium_market_balance!$A:$Z,5,FALSE), "NA")</f>
        <v>NA</v>
      </c>
      <c r="CS27" s="31" t="str">
        <f>_xlfn.IFNA(VLOOKUP($A27,CFTCs!$A:$Z,2,FALSE), "NA")</f>
        <v>NA</v>
      </c>
      <c r="CT27" s="31" t="str">
        <f>_xlfn.IFNA(VLOOKUP($A27,CFTCs!$A:$Z,3,FALSE), "NA")</f>
        <v>NA</v>
      </c>
      <c r="CU27" s="31" t="str">
        <f>_xlfn.IFNA(VLOOKUP($A27,CFTCs!$A:$Z,4,FALSE), "NA")</f>
        <v>NA</v>
      </c>
      <c r="CV27" s="31" t="str">
        <f>_xlfn.IFNA(VLOOKUP($A27,CFTCs!$A:$Z,5,FALSE), "NA")</f>
        <v>NA</v>
      </c>
      <c r="CW27" s="31" t="str">
        <f>_xlfn.IFNA(VLOOKUP($A27,Open_interest!$A:$Z,2,FALSE), "NA")</f>
        <v>NA</v>
      </c>
      <c r="CX27" s="31" t="str">
        <f>_xlfn.IFNA(VLOOKUP($A27,Open_interest!$A:$Z,3,FALSE), "NA")</f>
        <v>NA</v>
      </c>
      <c r="CY27" s="31" t="str">
        <f>IF(_xlfn.IFNA(VLOOKUP($A27,ETF_holdings!$A:$Z,2,FALSE), "NA")=0,"NA",_xlfn.IFNA(VLOOKUP($A27,ETF_holdings!$A:$Z,2,FALSE), "NA"))</f>
        <v>NA</v>
      </c>
      <c r="CZ27" s="31" t="str">
        <f>IF(_xlfn.IFNA(VLOOKUP($A27,ETF_holdings!$A:$Z,3,FALSE), "NA")=0,"NA",_xlfn.IFNA(VLOOKUP($A27,ETF_holdings!$A:$Z,3,FALSE), "NA"))</f>
        <v>NA</v>
      </c>
      <c r="DA27" s="31" t="str">
        <f>_xlfn.IFNA(VLOOKUP($A27,ETF_holdings!$A:$Z,4,FALSE), "NA")</f>
        <v>NA</v>
      </c>
      <c r="DB27" s="31" t="str">
        <f>IF(_xlfn.IFNA(VLOOKUP($A27,ETF_holdings!$A:$Z,4,FALSE), "NA")=0,"NA",_xlfn.IFNA(VLOOKUP($A27,ETF_holdings!$A:$Z,4,FALSE), "NA"))</f>
        <v>NA</v>
      </c>
      <c r="DC27" s="31" t="str">
        <f>IF(_xlfn.IFNA(VLOOKUP($A27,ETF_holdings!$A:$Z,6,FALSE), "NA")=0,"NA",_xlfn.IFNA(VLOOKUP($A27,ETF_holdings!$A:$Z,6,FALSE), "NA"))</f>
        <v>NA</v>
      </c>
      <c r="DD27" s="31" t="str">
        <f>IF(_xlfn.IFNA(VLOOKUP($A27,ETF_holdings!$A:$Z,7,FALSE), "NA")=0,"NA",_xlfn.IFNA(VLOOKUP($A27,ETF_holdings!$A:$Z,7,FALSE), "NA"))</f>
        <v>NA</v>
      </c>
      <c r="DE27" s="31" t="str">
        <f>IF(_xlfn.IFNA(VLOOKUP($A27,ETF_holdings!$A:$Z,8,FALSE), "NA")=0,"NA",_xlfn.IFNA(VLOOKUP($A27,ETF_holdings!$A:$Z,8,FALSE), "NA"))</f>
        <v>NA</v>
      </c>
      <c r="DF27" s="31" t="str">
        <f>IF(_xlfn.IFNA(VLOOKUP($A27,ETF_holdings!$A:$Z,10,FALSE), "NA")=0,"NA",_xlfn.IFNA(VLOOKUP($A27,ETF_holdings!$A:$Z,10,FALSE), "NA"))</f>
        <v>NA</v>
      </c>
      <c r="DG27" s="31" t="str">
        <f>IF(_xlfn.IFNA(VLOOKUP($A27,ETF_holdings!$A:$Z,10,FALSE), "NA")=0,"NA",_xlfn.IFNA(VLOOKUP($A27,ETF_holdings!$A:$Z,10,FALSE), "NA"))</f>
        <v>NA</v>
      </c>
      <c r="DH27" s="31" t="str">
        <f>IF(_xlfn.IFNA(VLOOKUP($A27,ETF_holdings!$A:$Z,11,FALSE), "NA")=0,"NA",_xlfn.IFNA(VLOOKUP($A27,ETF_holdings!$A:$Z,11,FALSE), "NA"))</f>
        <v>NA</v>
      </c>
      <c r="DI27" s="31" t="str">
        <f>IF(_xlfn.IFNA(VLOOKUP($A27,ETF_holdings!$A:$Z,12,FALSE), "NA")=0,"NA",_xlfn.IFNA(VLOOKUP($A27,ETF_holdings!$A:$Z,12,FALSE), "NA"))</f>
        <v>NA</v>
      </c>
      <c r="DJ27" s="31" t="str">
        <f>IF(_xlfn.IFNA(VLOOKUP($A27,ETF_holdings!$A:$Z,13,FALSE), "NA")=0,"NA",_xlfn.IFNA(VLOOKUP($A27,ETF_holdings!$A:$Z,13,FALSE), "NA"))</f>
        <v>NA</v>
      </c>
      <c r="DK27" s="31">
        <f>IF(_xlfn.IFNA(VLOOKUP($A27,Platinum_RSI!$A:$P,2,FALSE), "NA")=0,"NA",_xlfn.IFNA(VLOOKUP($A27,Platinum_RSI!$A:$P,2,FALSE), "NA"))</f>
        <v>61.04</v>
      </c>
      <c r="DL27" s="31">
        <f>IF(_xlfn.IFNA(VLOOKUP($A27,Platinum_RSI!$A:$P,3,FALSE), "NA")=0,"NA",_xlfn.IFNA(VLOOKUP($A27,Platinum_RSI!$A:$P,3,FALSE), "NA"))</f>
        <v>48.56</v>
      </c>
      <c r="DM27" s="31">
        <f>IF(_xlfn.IFNA(VLOOKUP($A27,Platinum_RSI!$A:$P,4,FALSE), "NA")=0,"NA",_xlfn.IFNA(VLOOKUP($A27,Platinum_RSI!$A:$P,4,FALSE), "NA"))</f>
        <v>49.35</v>
      </c>
      <c r="DN27" s="31">
        <f>IF(_xlfn.IFNA(VLOOKUP($A27,Platinum_RSI!$A:$P,5,FALSE), "NA")=0,"NA",_xlfn.IFNA(VLOOKUP($A27,Platinum_RSI!$A:$P,5,FALSE), "NA"))</f>
        <v>51.85</v>
      </c>
      <c r="DO27" s="31">
        <f>IF(_xlfn.IFNA(VLOOKUP($A27,Palladium_RSI!$A:$Q,2,FALSE), "NA")=0,"NA",_xlfn.IFNA(VLOOKUP($A27,Palladium_RSI!$A:$Q,2,FALSE), "NA"))</f>
        <v>39.42</v>
      </c>
      <c r="DP27" s="31">
        <f>IF(_xlfn.IFNA(VLOOKUP($A27,Palladium_RSI!$A:$Q, 3,FALSE), "NA")=0,"NA",_xlfn.IFNA(VLOOKUP($A27,Palladium_RSI!$A:$Q,3,FALSE), "NA"))</f>
        <v>37.200000000000003</v>
      </c>
      <c r="DQ27" s="31">
        <f>IF(_xlfn.IFNA(VLOOKUP($A27,Palladium_RSI!$A:$Q,4,FALSE), "NA")=0,"NA",_xlfn.IFNA(VLOOKUP($A27,Palladium_RSI!$A:$Q,4,FALSE), "NA"))</f>
        <v>41.2</v>
      </c>
      <c r="DR27" s="31">
        <f>IF(_xlfn.IFNA(VLOOKUP($A27,Palladium_RSI!$A:$Q,5,FALSE), "NA")=0,"NA",_xlfn.IFNA(VLOOKUP($A27,Palladium_RSI!$A:$Q,5,FALSE), "NA"))</f>
        <v>47.34</v>
      </c>
      <c r="DS27" s="31">
        <f>IF(_xlfn.IFNA(VLOOKUP($A27,Car_production!$A:$L,2,FALSE), "NA")=0,"NA",_xlfn.IFNA(VLOOKUP($A27,Car_production!$A:$L,2,FALSE), "NA"))</f>
        <v>436.3</v>
      </c>
      <c r="DT27" s="31">
        <f>IF(_xlfn.IFNA(VLOOKUP($A27,Car_production!$A:$L,3,FALSE), "NA")=0,"NA",_xlfn.IFNA(VLOOKUP($A27,Car_production!$A:$L,3,FALSE), "NA"))</f>
        <v>343.27301337529508</v>
      </c>
      <c r="DU27" s="31" t="str">
        <f>IF(_xlfn.IFNA(VLOOKUP($A27,Car_production!$A:$L,4,FALSE), "NA")=0,"NA",_xlfn.IFNA(VLOOKUP($A27,Car_production!$A:$L,13,FALSE), "NA"))</f>
        <v>NA</v>
      </c>
      <c r="DV27" s="31" t="str">
        <f>IF(_xlfn.IFNA(VLOOKUP($A27,Car_production!$A:$L,5,FALSE), "NA")=0,"NA",_xlfn.IFNA(VLOOKUP($A27,Car_production!$A:$L,5,FALSE), "NA"))</f>
        <v>NA</v>
      </c>
      <c r="DW27" s="31">
        <f>IF(_xlfn.IFNA(VLOOKUP($A27,Car_production!$A:$L,6,FALSE), "NA")=0,"NA",_xlfn.IFNA(VLOOKUP($A27,Car_production!$A:$L,6,FALSE), "NA"))</f>
        <v>53.6</v>
      </c>
      <c r="DX27" s="31">
        <f>IF(_xlfn.IFNA(VLOOKUP($A27,Car_production!$A:$L,7,FALSE), "NA")=0,"NA",_xlfn.IFNA(VLOOKUP($A27,Car_production!$A:$L,7,FALSE), "NA"))</f>
        <v>52.394916911045939</v>
      </c>
      <c r="DY27" s="31">
        <f>IF(_xlfn.IFNA(VLOOKUP($A27,Car_production!$A:$L,8,FALSE), "NA")=0,"NA",_xlfn.IFNA(VLOOKUP($A27,Car_production!$A:$L,8,FALSE), "NA"))</f>
        <v>95.5</v>
      </c>
      <c r="DZ27" s="31">
        <f>IF(_xlfn.IFNA(VLOOKUP($A27,Car_production!$A:$L,9,FALSE), "NA")=0,"NA",_xlfn.IFNA(VLOOKUP($A27,Car_production!$A:$L,9,FALSE), "NA"))</f>
        <v>120.58080808080807</v>
      </c>
      <c r="EA27" s="31" t="str">
        <f>IF(_xlfn.IFNA(VLOOKUP($A27,Car_production!$A:$L,10,FALSE), "NA")=0,"NA",_xlfn.IFNA(VLOOKUP($A27,Car_production!$A:$L,10,FALSE), "NA"))</f>
        <v>NA</v>
      </c>
      <c r="EB27" s="31">
        <f>IF(_xlfn.IFNA(VLOOKUP($A27,Car_production_index!$A:$L,2,FALSE), "NA")=0,"NA",_xlfn.IFNA(VLOOKUP($A27,Car_production_index!$A:$L,2,FALSE), "NA"))</f>
        <v>0.12988212567506568</v>
      </c>
      <c r="EC27" s="31">
        <f>IF(_xlfn.IFNA(VLOOKUP($A27,Car_production_index!$A:$L,3,FALSE), "NA")=0,"NA",_xlfn.IFNA(VLOOKUP($A27,Car_production_index!$A:$L,3,FALSE), "NA"))</f>
        <v>0.27941781767755697</v>
      </c>
      <c r="ED27" s="31">
        <f>IF(_xlfn.IFNA(VLOOKUP($A27,Car_production_index!$A:$L,4,FALSE), "NA")=0,"NA",_xlfn.IFNA(VLOOKUP($A27,Car_production_index!$A:$L,4,FALSE), "NA"))</f>
        <v>0.13332484761598556</v>
      </c>
      <c r="EE27" s="31">
        <f>IF(_xlfn.IFNA(VLOOKUP($A27,Car_production_index!$A:$L,5,FALSE), "NA")=0,"NA",_xlfn.IFNA(VLOOKUP($A27,Car_production_index!$A:$L,5,FALSE), "NA"))</f>
        <v>0.17939036868302066</v>
      </c>
      <c r="EF27" s="31">
        <f>IF(_xlfn.IFNA(VLOOKUP($A27,Car_production_index!$A:$L,6,FALSE), "NA")=0,"NA",_xlfn.IFNA(VLOOKUP($A27,Car_production_index!$A:$L,6,FALSE), "NA"))</f>
        <v>0.72201515965162888</v>
      </c>
    </row>
    <row r="28" spans="1:136">
      <c r="A28" s="26">
        <v>37316</v>
      </c>
      <c r="B28" s="25">
        <f>IFERROR(VLOOKUP($A28,Palladium_spot_price!$A:$B,2,FALSE), "NA")</f>
        <v>377.65</v>
      </c>
      <c r="C28" s="25">
        <f>IFERROR(VLOOKUP($A28,Platinum_spot_price!$A:$B,2,FALSE), "NA")</f>
        <v>514.65</v>
      </c>
      <c r="D28" s="25">
        <f>IFERROR(VLOOKUP($A28,Rhodium_spot_price!$A:$B,2,FALSE), "NA")</f>
        <v>985.75</v>
      </c>
      <c r="E28" s="25">
        <f>IFERROR(VLOOKUP(A28,'Coal Australia'!A:B,2,FALSE), "NA")</f>
        <v>29.55</v>
      </c>
      <c r="F28" s="25">
        <f>IFERROR(VLOOKUP(A28,'Russian Ruble'!A:B,2,FALSE), "NA")</f>
        <v>31.059000000000001</v>
      </c>
      <c r="G28" s="25" t="str">
        <f>IFERROR(VLOOKUP($A28,'GDP Germany'!A:B,2,FALSE),"NA")</f>
        <v>NA</v>
      </c>
      <c r="H28" s="25" t="str">
        <f>IFERROR(VLOOKUP($A28,'GDP EU28'!A:B,2,FALSE),"NA")</f>
        <v>NA</v>
      </c>
      <c r="I28" s="25" t="str">
        <f>IFERROR(VLOOKUP($A28,'GDP US'!A:B,2,FALSE),"NA")</f>
        <v>NA</v>
      </c>
      <c r="J28" s="29" t="str">
        <f>IFERROR(VLOOKUP($A28,'GDP CNY'!A:C,2,FALSE),"NA")</f>
        <v>NA</v>
      </c>
      <c r="K28" s="25">
        <f>IFERROR(VLOOKUP($A28,WTI!$A:$B,2,FALSE),"NA")</f>
        <v>24.53</v>
      </c>
      <c r="L28" s="25">
        <f>IFERROR(VLOOKUP($A28,Brent!$A:$B,2,FALSE),"NA")</f>
        <v>23.7</v>
      </c>
      <c r="M28" s="25">
        <f>IFERROR(VLOOKUP($A28,'EURO EXC RATE'!$A:$B,2,FALSE),"NA")</f>
        <v>0.87660000000000005</v>
      </c>
      <c r="N28" s="25">
        <f>IFERROR(VLOOKUP($A28,'Baltic Dry Index'!$A:$B,2,FALSE),"NA")</f>
        <v>1082</v>
      </c>
      <c r="O28" s="25">
        <f>IFERROR(VLOOKUP($A28,EXR_CNY_USD!$A:$B,2,FALSE),"NA")</f>
        <v>8.2773000000000003</v>
      </c>
      <c r="P28" s="25">
        <f>IFERROR(VLOOKUP($A28,'NATURAL GAS'!A:B,2,FALSE),"NA")</f>
        <v>3.03</v>
      </c>
      <c r="Q28" s="25">
        <f>IFERROR(VLOOKUP($A28,VIX!$A:$B,2,FALSE), "NA")</f>
        <v>17.399999999999999</v>
      </c>
      <c r="R28" s="25">
        <f>IFERROR(VLOOKUP($A28,CLI_US!$A:$B,2,FALSE), "NA")</f>
        <v>99.451236467057697</v>
      </c>
      <c r="S28" s="25">
        <f>IFERROR(VLOOKUP($A28,CLI_CHN!$A:$B,2,FALSE), "NA")</f>
        <v>98.66977</v>
      </c>
      <c r="T28" s="25">
        <f>IFERROR(VLOOKUP($A28,CLI_EURO!$A:$B,2,FALSE), "NA")</f>
        <v>99.458741918952896</v>
      </c>
      <c r="U28" s="25">
        <f>IFERROR(VLOOKUP($A28,CPILFESL!$A:$B,2,FALSE), "NA")</f>
        <v>178.5</v>
      </c>
      <c r="V28" s="31">
        <f>_xlfn.IFNA(VLOOKUP($A28,'PET.RWTC.M'!$A:$B,2,FALSE), "NA")</f>
        <v>24.53</v>
      </c>
      <c r="W28" s="31">
        <f>_xlfn.IFNA(VLOOKUP($A28,PALLFNFINDEXQ!$A:$B,2,FALSE), "NA")</f>
        <v>50.690733209999998</v>
      </c>
      <c r="X28" s="31">
        <f>_xlfn.IFNA(VLOOKUP($A28,DEXSFUS!$A:$B,2,FALSE), "NA")</f>
        <v>11.282500000000001</v>
      </c>
      <c r="Y28" s="31">
        <f>_xlfn.IFNA(VLOOKUP($A28,PNICKUSDM!$A:$B,2,FALSE), "NA")</f>
        <v>6543.2</v>
      </c>
      <c r="Z28" s="31">
        <f>_xlfn.IFNA(VLOOKUP($A28,'WPU1011'!$A:$B,2,FALSE), "NA")</f>
        <v>95.4</v>
      </c>
      <c r="AA28" s="31">
        <f>_xlfn.IFNA(VLOOKUP($A28,PCU3399103399101!$A:$B,2,FALSE), "NA")</f>
        <v>126.9</v>
      </c>
      <c r="AB28" s="31">
        <f>_xlfn.IFNA(VLOOKUP($A28,TSIFRGHTC!$A:$B,2,FALSE), "NA")</f>
        <v>-0.8</v>
      </c>
      <c r="AC28" s="31">
        <f>_xlfn.IFNA(VLOOKUP($A28,TSIFRGHTC!$A:$B,2,FALSE), "NA")</f>
        <v>-0.8</v>
      </c>
      <c r="AD28" s="31">
        <f>_xlfn.IFNA(VLOOKUP($A28,PPICMM!$A:$B,2,FALSE), "NA")</f>
        <v>106.7</v>
      </c>
      <c r="AE28" s="31">
        <f>_xlfn.IFNA(VLOOKUP($A28,IPB50001N!$A:$B,2,FALSE), "NA")</f>
        <v>89.834800000000001</v>
      </c>
      <c r="AF28" s="31">
        <f>_xlfn.IFNA(VLOOKUP($A28,A31ATI!$A:$B,2,FALSE), "NA")</f>
        <v>10019</v>
      </c>
      <c r="AG28" s="31">
        <f>_xlfn.IFNA(VLOOKUP($A28,A31ANO!$A:$B,2,FALSE), "NA")</f>
        <v>5244</v>
      </c>
      <c r="AH28" s="31">
        <f>_xlfn.IFNA(VLOOKUP($A28,IPG21223S!$A:$B,2,FALSE), "NA")</f>
        <v>105.9579</v>
      </c>
      <c r="AI28" s="31">
        <f>_xlfn.IFNA(VLOOKUP($A28,PIORECRUSDM!$A:$B,2,FALSE), "NA")</f>
        <v>12.68</v>
      </c>
      <c r="AJ28" s="31" t="str">
        <f>_xlfn.IFNA(VLOOKUP($A28,GVZCLS!$A:$B,2,FALSE), "NA")</f>
        <v>NA</v>
      </c>
      <c r="AK28" s="31" t="str">
        <f>_xlfn.IFNA(VLOOKUP($A28,VXSLVCLS!$A:$B,2,FALSE), "NA")</f>
        <v>NA</v>
      </c>
      <c r="AL28" s="31">
        <f>_xlfn.IFNA(VLOOKUP($A28,PNRGINDEXM!$A:$B,2,FALSE), "NA")</f>
        <v>59.61354</v>
      </c>
      <c r="AM28" s="31">
        <f>_xlfn.IFNA(VLOOKUP($A28,Nikkei225!$A:$B,2,FALSE), "NA")</f>
        <v>10812</v>
      </c>
      <c r="AN28" s="31">
        <f>_xlfn.IFNA(VLOOKUP($A28,EXJPUS!$A:$B,2,FALSE), "NA")</f>
        <v>131.06100000000001</v>
      </c>
      <c r="AO28" s="31" t="str">
        <f>_xlfn.IFNA(VLOOKUP($A28,PCU33613361!$A:$B,2,FALSE), "NA")</f>
        <v>NA</v>
      </c>
      <c r="AP28" s="31">
        <f>_xlfn.IFNA(VLOOKUP($A28,TOTALSA!$A:$B,2,FALSE), "NA")</f>
        <v>17.106999999999999</v>
      </c>
      <c r="AQ28" s="31">
        <f>_xlfn.IFNA(VLOOKUP($A28,ZAFCPIALLMINMEI!$A:$B,2,FALSE), "NA")</f>
        <v>51.243969999999997</v>
      </c>
      <c r="AR28" s="31">
        <f>_xlfn.IFNA(VLOOKUP($A28,LCULMN01ZAQ661S!$A:$B,2,FALSE), "NA")</f>
        <v>44.255975329999998</v>
      </c>
      <c r="AS28" s="31">
        <f>_xlfn.IFNA(VLOOKUP($A28,NGDPRSAXDCZAQ!$A:$B,2,FALSE), "NA")</f>
        <v>739763</v>
      </c>
      <c r="AT28" s="31">
        <f>_xlfn.IFNA(VLOOKUP($A28,'M.W00.PCOBA.USD'!$A:$B,2,FALSE), "NA")</f>
        <v>6765.48</v>
      </c>
      <c r="AU28" s="31">
        <f>_xlfn.IFNA(VLOOKUP($A28,BSCICP03O9M665S!$A:$B,2,FALSE), "NA")</f>
        <v>99.397546804699999</v>
      </c>
      <c r="AV28" s="31">
        <f>_xlfn.IFNA(VLOOKUP($A28,LOLITOAAOECDE!$A:$B,2,FALSE), "NA")</f>
        <v>99.351293568299994</v>
      </c>
      <c r="AW28" s="31" t="str">
        <f>_xlfn.IFNA(VLOOKUP($A28,'IP7110'!$A:$B,2,FALSE), "NA")</f>
        <v>NA</v>
      </c>
      <c r="AX28" s="31" t="str">
        <f>_xlfn.IFNA(VLOOKUP($A28,'WPS061'!$A:$B,2,FALSE), "NA")</f>
        <v>NA</v>
      </c>
      <c r="AY28" s="31">
        <f>_xlfn.IFNA(VLOOKUP($A28,'GS10'!$A:$B,2,FALSE), "NA")</f>
        <v>5.28</v>
      </c>
      <c r="AZ28" s="31">
        <f>_xlfn.IFNA(VLOOKUP($A28,'GS5'!$A:$B,2,FALSE), "NA")</f>
        <v>4.74</v>
      </c>
      <c r="BA28" s="31">
        <f>_xlfn.IFNA(VLOOKUP($A28,'GS30'!$A:$B,2,FALSE), "NA")</f>
        <v>5.81</v>
      </c>
      <c r="BB28" s="31">
        <f>_xlfn.IFNA(VLOOKUP($A28,DAX!$A:$B,2,FALSE), "NA")</f>
        <v>5397.29</v>
      </c>
      <c r="BC28" s="31">
        <f>_xlfn.IFNA(VLOOKUP($A28,SMI!$A:$B,2,FALSE), "NA")</f>
        <v>6655.2</v>
      </c>
      <c r="BD28" s="31">
        <f>_xlfn.IFNA(VLOOKUP($A28,NASDAQCOM!$A:$B,2,FALSE), "NA")</f>
        <v>1845.35</v>
      </c>
      <c r="BE28" s="31">
        <f>_xlfn.IFNA(VLOOKUP($A28,FTSE100!$A:$B,2,FALSE), "NA")</f>
        <v>5271.8</v>
      </c>
      <c r="BF28" s="31">
        <f>_xlfn.IFNA(VLOOKUP($A28,'M.W00.PGOLD.USD'!$A:$B,2,FALSE), "NA")</f>
        <v>303</v>
      </c>
      <c r="BG28" s="31">
        <f>_xlfn.IFNA(VLOOKUP($A28,'M.W00.PSILVER.USD'!$A:$B,2,FALSE), "NA")</f>
        <v>4.6749999999999998</v>
      </c>
      <c r="BH28" s="31" t="str">
        <f>_xlfn.IFNA(VLOOKUP($A28,WPU10170502!$A:$B,2,FALSE), "NA")</f>
        <v>NA</v>
      </c>
      <c r="BI28" s="31">
        <f>_xlfn.IFNA(VLOOKUP($A28,'M.W00.PSILVER.USD'!$A:$B,2,FALSE), "NA")</f>
        <v>4.6749999999999998</v>
      </c>
      <c r="BJ28" s="31">
        <f>_xlfn.IFNA(VLOOKUP($A28,'M.W00.PSILVER.USD'!$A:$B,2,FALSE), "NA")</f>
        <v>4.6749999999999998</v>
      </c>
      <c r="BK28" s="31">
        <f>_xlfn.IFNA(VLOOKUP($A28,FEDfunds!$A:$B,2,FALSE), "NA")</f>
        <v>1.73</v>
      </c>
      <c r="BL28" s="31">
        <f>_xlfn.IFNA(VLOOKUP($A28,Vehicles_miles_traveled!$A:$B,2,FALSE), "NA")</f>
        <v>235856</v>
      </c>
      <c r="BM28" s="31">
        <f>_xlfn.IFNA(VLOOKUP($A28,New_car_dealer!$A:$B,2,FALSE), "NA")</f>
        <v>54904</v>
      </c>
      <c r="BN28" s="31" t="str">
        <f>_xlfn.IFNA(VLOOKUP($A28,Platinum_total_demand!$A:$Z,4,FALSE), "NA")</f>
        <v>NA</v>
      </c>
      <c r="BO28" s="31" t="str">
        <f>_xlfn.IFNA(VLOOKUP($A28,Palladium_total_demand!$A:$Z,4,FALSE), "NA")</f>
        <v>NA</v>
      </c>
      <c r="BP28" s="31" t="str">
        <f>_xlfn.IFNA(VLOOKUP($A28,Rhodium_total_demand!$A:$Z,4,FALSE), "NA")</f>
        <v>NA</v>
      </c>
      <c r="BQ28" s="31" t="str">
        <f>_xlfn.IFNA(VLOOKUP($A28,Platinum_total_supply!$A:$Z,4,FALSE), "NA")</f>
        <v>NA</v>
      </c>
      <c r="BR28" s="31" t="str">
        <f>_xlfn.IFNA(VLOOKUP($A28,Palladium_total_supply!$A:$Z,4,FALSE), "NA")</f>
        <v>NA</v>
      </c>
      <c r="BS28" s="31" t="str">
        <f>_xlfn.IFNA(VLOOKUP($A28,Rhodium_total_supply!$A:$Z,4,FALSE), "NA")</f>
        <v>NA</v>
      </c>
      <c r="BT28" s="31">
        <f>_xlfn.IFNA(VLOOKUP($A28,Equities!$A:$Z,2,FALSE), "NA")</f>
        <v>2734.6819047619001</v>
      </c>
      <c r="BU28" s="31">
        <f>_xlfn.IFNA(VLOOKUP($A28,Equities!$A:$Z,3,FALSE), "NA")</f>
        <v>3373.69333333333</v>
      </c>
      <c r="BV28" s="31">
        <f>_xlfn.IFNA(VLOOKUP($A28,Equities!$A:$Z,4,FALSE), "NA")</f>
        <v>3515.9338095237999</v>
      </c>
      <c r="BW28" s="31">
        <f>_xlfn.IFNA(VLOOKUP($A28,Equities!$A:$Z,5,FALSE), "NA")</f>
        <v>3077.4934761904701</v>
      </c>
      <c r="BX28" s="31">
        <f>_xlfn.IFNA(VLOOKUP($A28,Equities!$A:$Z,6,FALSE), "NA")</f>
        <v>492.697</v>
      </c>
      <c r="BY28" s="31">
        <f>_xlfn.IFNA(VLOOKUP($A28,Income_equities!$A:$Z,2,FALSE), "NA")</f>
        <v>1013.04904761904</v>
      </c>
      <c r="BZ28" s="31">
        <f>_xlfn.IFNA(VLOOKUP($A28,Income_equities!$A:$Z,3,FALSE), "NA")</f>
        <v>198.53012857142801</v>
      </c>
      <c r="CA28" s="31">
        <f>_xlfn.IFNA(VLOOKUP($A28,Income_equities!$A:$Z,4,FALSE), "NA")</f>
        <v>110.428104761904</v>
      </c>
      <c r="CB28" s="31">
        <f>_xlfn.IFNA(VLOOKUP($A28,Income_equities!$A:$Z,5,FALSE), "NA")</f>
        <v>174.102019047619</v>
      </c>
      <c r="CC28" s="31">
        <f>_xlfn.IFNA(VLOOKUP($A28,PGM_equities!$A:$Z,2,FALSE), "NA")</f>
        <v>513.76190476190402</v>
      </c>
      <c r="CD28" s="31">
        <f>_xlfn.IFNA(VLOOKUP($A28,PGM_equities!$A:$Z,3,FALSE), "NA")</f>
        <v>295</v>
      </c>
      <c r="CE28" s="31">
        <f>_xlfn.IFNA(VLOOKUP($A28,PGM_equities!$A:$Z,4,FALSE), "NA")</f>
        <v>4.5557142857142798</v>
      </c>
      <c r="CF28" s="31">
        <f>_xlfn.IFNA(VLOOKUP($A28,PGM_equities!$A:$Z,5,FALSE), "NA")</f>
        <v>375.38095238095201</v>
      </c>
      <c r="CG28" s="31" t="str">
        <f>_xlfn.IFNA(VLOOKUP($A28,Platinum_market_balance!$A:$Z,2,FALSE), "NA")</f>
        <v>NA</v>
      </c>
      <c r="CH28" s="31" t="str">
        <f>_xlfn.IFNA(VLOOKUP($A28,Platinum_market_balance!$A:$Z,3,FALSE), "NA")</f>
        <v>NA</v>
      </c>
      <c r="CI28" s="31" t="str">
        <f>_xlfn.IFNA(VLOOKUP($A28,Platinum_market_balance!$A:$Z,4,FALSE), "NA")</f>
        <v>NA</v>
      </c>
      <c r="CJ28" s="31" t="str">
        <f>_xlfn.IFNA(VLOOKUP($A28,Platinum_market_balance!$A:$Z,5,FALSE), "NA")</f>
        <v>NA</v>
      </c>
      <c r="CK28" s="31" t="str">
        <f>_xlfn.IFNA(VLOOKUP($A28,Palladium_market_balance!$A:$Z,2,FALSE), "NA")</f>
        <v>NA</v>
      </c>
      <c r="CL28" s="31" t="str">
        <f>_xlfn.IFNA(VLOOKUP($A28,Palladium_market_balance!$A:$Z,3,FALSE), "NA")</f>
        <v>NA</v>
      </c>
      <c r="CM28" s="31" t="str">
        <f>_xlfn.IFNA(VLOOKUP($A28,Palladium_market_balance!$A:$Z,4,FALSE), "NA")</f>
        <v>NA</v>
      </c>
      <c r="CN28" s="31" t="str">
        <f>_xlfn.IFNA(VLOOKUP($A28,Palladium_market_balance!$A:$Z,5,FALSE), "NA")</f>
        <v>NA</v>
      </c>
      <c r="CO28" s="31" t="str">
        <f>_xlfn.IFNA(VLOOKUP($A28,Rhodium_market_balance!$A:$Z,2,FALSE), "NA")</f>
        <v>NA</v>
      </c>
      <c r="CP28" s="31" t="str">
        <f>_xlfn.IFNA(VLOOKUP($A28,Rhodium_market_balance!$A:$Z,3,FALSE), "NA")</f>
        <v>NA</v>
      </c>
      <c r="CQ28" s="31" t="str">
        <f>_xlfn.IFNA(VLOOKUP($A28,Rhodium_market_balance!$A:$Z,4,FALSE), "NA")</f>
        <v>NA</v>
      </c>
      <c r="CR28" s="31" t="str">
        <f>_xlfn.IFNA(VLOOKUP($A28,Rhodium_market_balance!$A:$Z,5,FALSE), "NA")</f>
        <v>NA</v>
      </c>
      <c r="CS28" s="31" t="str">
        <f>_xlfn.IFNA(VLOOKUP($A28,CFTCs!$A:$Z,2,FALSE), "NA")</f>
        <v>NA</v>
      </c>
      <c r="CT28" s="31" t="str">
        <f>_xlfn.IFNA(VLOOKUP($A28,CFTCs!$A:$Z,3,FALSE), "NA")</f>
        <v>NA</v>
      </c>
      <c r="CU28" s="31" t="str">
        <f>_xlfn.IFNA(VLOOKUP($A28,CFTCs!$A:$Z,4,FALSE), "NA")</f>
        <v>NA</v>
      </c>
      <c r="CV28" s="31" t="str">
        <f>_xlfn.IFNA(VLOOKUP($A28,CFTCs!$A:$Z,5,FALSE), "NA")</f>
        <v>NA</v>
      </c>
      <c r="CW28" s="31" t="str">
        <f>_xlfn.IFNA(VLOOKUP($A28,Open_interest!$A:$Z,2,FALSE), "NA")</f>
        <v>NA</v>
      </c>
      <c r="CX28" s="31" t="str">
        <f>_xlfn.IFNA(VLOOKUP($A28,Open_interest!$A:$Z,3,FALSE), "NA")</f>
        <v>NA</v>
      </c>
      <c r="CY28" s="31" t="str">
        <f>IF(_xlfn.IFNA(VLOOKUP($A28,ETF_holdings!$A:$Z,2,FALSE), "NA")=0,"NA",_xlfn.IFNA(VLOOKUP($A28,ETF_holdings!$A:$Z,2,FALSE), "NA"))</f>
        <v>NA</v>
      </c>
      <c r="CZ28" s="31" t="str">
        <f>IF(_xlfn.IFNA(VLOOKUP($A28,ETF_holdings!$A:$Z,3,FALSE), "NA")=0,"NA",_xlfn.IFNA(VLOOKUP($A28,ETF_holdings!$A:$Z,3,FALSE), "NA"))</f>
        <v>NA</v>
      </c>
      <c r="DA28" s="31" t="str">
        <f>_xlfn.IFNA(VLOOKUP($A28,ETF_holdings!$A:$Z,4,FALSE), "NA")</f>
        <v>NA</v>
      </c>
      <c r="DB28" s="31" t="str">
        <f>IF(_xlfn.IFNA(VLOOKUP($A28,ETF_holdings!$A:$Z,4,FALSE), "NA")=0,"NA",_xlfn.IFNA(VLOOKUP($A28,ETF_holdings!$A:$Z,4,FALSE), "NA"))</f>
        <v>NA</v>
      </c>
      <c r="DC28" s="31" t="str">
        <f>IF(_xlfn.IFNA(VLOOKUP($A28,ETF_holdings!$A:$Z,6,FALSE), "NA")=0,"NA",_xlfn.IFNA(VLOOKUP($A28,ETF_holdings!$A:$Z,6,FALSE), "NA"))</f>
        <v>NA</v>
      </c>
      <c r="DD28" s="31" t="str">
        <f>IF(_xlfn.IFNA(VLOOKUP($A28,ETF_holdings!$A:$Z,7,FALSE), "NA")=0,"NA",_xlfn.IFNA(VLOOKUP($A28,ETF_holdings!$A:$Z,7,FALSE), "NA"))</f>
        <v>NA</v>
      </c>
      <c r="DE28" s="31" t="str">
        <f>IF(_xlfn.IFNA(VLOOKUP($A28,ETF_holdings!$A:$Z,8,FALSE), "NA")=0,"NA",_xlfn.IFNA(VLOOKUP($A28,ETF_holdings!$A:$Z,8,FALSE), "NA"))</f>
        <v>NA</v>
      </c>
      <c r="DF28" s="31" t="str">
        <f>IF(_xlfn.IFNA(VLOOKUP($A28,ETF_holdings!$A:$Z,10,FALSE), "NA")=0,"NA",_xlfn.IFNA(VLOOKUP($A28,ETF_holdings!$A:$Z,10,FALSE), "NA"))</f>
        <v>NA</v>
      </c>
      <c r="DG28" s="31" t="str">
        <f>IF(_xlfn.IFNA(VLOOKUP($A28,ETF_holdings!$A:$Z,10,FALSE), "NA")=0,"NA",_xlfn.IFNA(VLOOKUP($A28,ETF_holdings!$A:$Z,10,FALSE), "NA"))</f>
        <v>NA</v>
      </c>
      <c r="DH28" s="31" t="str">
        <f>IF(_xlfn.IFNA(VLOOKUP($A28,ETF_holdings!$A:$Z,11,FALSE), "NA")=0,"NA",_xlfn.IFNA(VLOOKUP($A28,ETF_holdings!$A:$Z,11,FALSE), "NA"))</f>
        <v>NA</v>
      </c>
      <c r="DI28" s="31" t="str">
        <f>IF(_xlfn.IFNA(VLOOKUP($A28,ETF_holdings!$A:$Z,12,FALSE), "NA")=0,"NA",_xlfn.IFNA(VLOOKUP($A28,ETF_holdings!$A:$Z,12,FALSE), "NA"))</f>
        <v>NA</v>
      </c>
      <c r="DJ28" s="31" t="str">
        <f>IF(_xlfn.IFNA(VLOOKUP($A28,ETF_holdings!$A:$Z,13,FALSE), "NA")=0,"NA",_xlfn.IFNA(VLOOKUP($A28,ETF_holdings!$A:$Z,13,FALSE), "NA"))</f>
        <v>NA</v>
      </c>
      <c r="DK28" s="31">
        <f>IF(_xlfn.IFNA(VLOOKUP($A28,Platinum_RSI!$A:$P,2,FALSE), "NA")=0,"NA",_xlfn.IFNA(VLOOKUP($A28,Platinum_RSI!$A:$P,2,FALSE), "NA"))</f>
        <v>72.849999999999994</v>
      </c>
      <c r="DL28" s="31">
        <f>IF(_xlfn.IFNA(VLOOKUP($A28,Platinum_RSI!$A:$P,3,FALSE), "NA")=0,"NA",_xlfn.IFNA(VLOOKUP($A28,Platinum_RSI!$A:$P,3,FALSE), "NA"))</f>
        <v>54.56</v>
      </c>
      <c r="DM28" s="31">
        <f>IF(_xlfn.IFNA(VLOOKUP($A28,Platinum_RSI!$A:$P,4,FALSE), "NA")=0,"NA",_xlfn.IFNA(VLOOKUP($A28,Platinum_RSI!$A:$P,4,FALSE), "NA"))</f>
        <v>53.61</v>
      </c>
      <c r="DN28" s="31">
        <f>IF(_xlfn.IFNA(VLOOKUP($A28,Platinum_RSI!$A:$P,5,FALSE), "NA")=0,"NA",_xlfn.IFNA(VLOOKUP($A28,Platinum_RSI!$A:$P,5,FALSE), "NA"))</f>
        <v>54.2</v>
      </c>
      <c r="DO28" s="31">
        <f>IF(_xlfn.IFNA(VLOOKUP($A28,Palladium_RSI!$A:$Q,2,FALSE), "NA")=0,"NA",_xlfn.IFNA(VLOOKUP($A28,Palladium_RSI!$A:$Q,2,FALSE), "NA"))</f>
        <v>48.33</v>
      </c>
      <c r="DP28" s="31">
        <f>IF(_xlfn.IFNA(VLOOKUP($A28,Palladium_RSI!$A:$Q, 3,FALSE), "NA")=0,"NA",_xlfn.IFNA(VLOOKUP($A28,Palladium_RSI!$A:$Q,3,FALSE), "NA"))</f>
        <v>39.17</v>
      </c>
      <c r="DQ28" s="31">
        <f>IF(_xlfn.IFNA(VLOOKUP($A28,Palladium_RSI!$A:$Q,4,FALSE), "NA")=0,"NA",_xlfn.IFNA(VLOOKUP($A28,Palladium_RSI!$A:$Q,4,FALSE), "NA"))</f>
        <v>42.36</v>
      </c>
      <c r="DR28" s="31">
        <f>IF(_xlfn.IFNA(VLOOKUP($A28,Palladium_RSI!$A:$Q,5,FALSE), "NA")=0,"NA",_xlfn.IFNA(VLOOKUP($A28,Palladium_RSI!$A:$Q,5,FALSE), "NA"))</f>
        <v>47.93</v>
      </c>
      <c r="DS28" s="31">
        <f>IF(_xlfn.IFNA(VLOOKUP($A28,Car_production!$A:$L,2,FALSE), "NA")=0,"NA",_xlfn.IFNA(VLOOKUP($A28,Car_production!$A:$L,2,FALSE), "NA"))</f>
        <v>428.4</v>
      </c>
      <c r="DT28" s="31">
        <f>IF(_xlfn.IFNA(VLOOKUP($A28,Car_production!$A:$L,3,FALSE), "NA")=0,"NA",_xlfn.IFNA(VLOOKUP($A28,Car_production!$A:$L,3,FALSE), "NA"))</f>
        <v>337.05743509047994</v>
      </c>
      <c r="DU28" s="31" t="str">
        <f>IF(_xlfn.IFNA(VLOOKUP($A28,Car_production!$A:$L,4,FALSE), "NA")=0,"NA",_xlfn.IFNA(VLOOKUP($A28,Car_production!$A:$L,13,FALSE), "NA"))</f>
        <v>NA</v>
      </c>
      <c r="DV28" s="31" t="str">
        <f>IF(_xlfn.IFNA(VLOOKUP($A28,Car_production!$A:$L,5,FALSE), "NA")=0,"NA",_xlfn.IFNA(VLOOKUP($A28,Car_production!$A:$L,5,FALSE), "NA"))</f>
        <v>NA</v>
      </c>
      <c r="DW28" s="31">
        <f>IF(_xlfn.IFNA(VLOOKUP($A28,Car_production!$A:$L,6,FALSE), "NA")=0,"NA",_xlfn.IFNA(VLOOKUP($A28,Car_production!$A:$L,6,FALSE), "NA"))</f>
        <v>83.4</v>
      </c>
      <c r="DX28" s="31">
        <f>IF(_xlfn.IFNA(VLOOKUP($A28,Car_production!$A:$L,7,FALSE), "NA")=0,"NA",_xlfn.IFNA(VLOOKUP($A28,Car_production!$A:$L,7,FALSE), "NA"))</f>
        <v>81.524926686217015</v>
      </c>
      <c r="DY28" s="31">
        <f>IF(_xlfn.IFNA(VLOOKUP($A28,Car_production!$A:$L,8,FALSE), "NA")=0,"NA",_xlfn.IFNA(VLOOKUP($A28,Car_production!$A:$L,8,FALSE), "NA"))</f>
        <v>95.8</v>
      </c>
      <c r="DZ28" s="31">
        <f>IF(_xlfn.IFNA(VLOOKUP($A28,Car_production!$A:$L,9,FALSE), "NA")=0,"NA",_xlfn.IFNA(VLOOKUP($A28,Car_production!$A:$L,9,FALSE), "NA"))</f>
        <v>120.95959595959596</v>
      </c>
      <c r="EA28" s="31" t="str">
        <f>IF(_xlfn.IFNA(VLOOKUP($A28,Car_production!$A:$L,10,FALSE), "NA")=0,"NA",_xlfn.IFNA(VLOOKUP($A28,Car_production!$A:$L,10,FALSE), "NA"))</f>
        <v>NA</v>
      </c>
      <c r="EB28" s="31">
        <f>IF(_xlfn.IFNA(VLOOKUP($A28,Car_production_index!$A:$L,2,FALSE), "NA")=0,"NA",_xlfn.IFNA(VLOOKUP($A28,Car_production_index!$A:$L,2,FALSE), "NA"))</f>
        <v>0.12988212567506568</v>
      </c>
      <c r="EC28" s="31">
        <f>IF(_xlfn.IFNA(VLOOKUP($A28,Car_production_index!$A:$L,3,FALSE), "NA")=0,"NA",_xlfn.IFNA(VLOOKUP($A28,Car_production_index!$A:$L,3,FALSE), "NA"))</f>
        <v>0.27891781767755697</v>
      </c>
      <c r="ED28" s="31">
        <f>IF(_xlfn.IFNA(VLOOKUP($A28,Car_production_index!$A:$L,4,FALSE), "NA")=0,"NA",_xlfn.IFNA(VLOOKUP($A28,Car_production_index!$A:$L,4,FALSE), "NA"))</f>
        <v>0.13432484761598557</v>
      </c>
      <c r="EE28" s="31">
        <f>IF(_xlfn.IFNA(VLOOKUP($A28,Car_production_index!$A:$L,5,FALSE), "NA")=0,"NA",_xlfn.IFNA(VLOOKUP($A28,Car_production_index!$A:$L,5,FALSE), "NA"))</f>
        <v>0.17889036868302066</v>
      </c>
      <c r="EF28" s="31">
        <f>IF(_xlfn.IFNA(VLOOKUP($A28,Car_production_index!$A:$L,6,FALSE), "NA")=0,"NA",_xlfn.IFNA(VLOOKUP($A28,Car_production_index!$A:$L,6,FALSE), "NA"))</f>
        <v>0.72201515965162888</v>
      </c>
    </row>
    <row r="29" spans="1:136">
      <c r="A29" s="26">
        <v>37347</v>
      </c>
      <c r="B29" s="25">
        <f>IFERROR(VLOOKUP($A29,Palladium_spot_price!$A:$B,2,FALSE), "NA")</f>
        <v>372.5</v>
      </c>
      <c r="C29" s="25">
        <f>IFERROR(VLOOKUP($A29,Platinum_spot_price!$A:$B,2,FALSE), "NA")</f>
        <v>542.09090909090901</v>
      </c>
      <c r="D29" s="25">
        <f>IFERROR(VLOOKUP($A29,Rhodium_spot_price!$A:$B,2,FALSE), "NA")</f>
        <v>990.22727272727195</v>
      </c>
      <c r="E29" s="25">
        <f>IFERROR(VLOOKUP(A29,'Coal Australia'!A:B,2,FALSE), "NA")</f>
        <v>28.84</v>
      </c>
      <c r="F29" s="25">
        <f>IFERROR(VLOOKUP(A29,'Russian Ruble'!A:B,2,FALSE), "NA")</f>
        <v>31.171700000000001</v>
      </c>
      <c r="G29" s="25">
        <f>IFERROR(VLOOKUP($A29,'GDP Germany'!A:B,2,FALSE),"NA")</f>
        <v>595054</v>
      </c>
      <c r="H29" s="25">
        <f>IFERROR(VLOOKUP($A29,'GDP EU28'!A:B,2,FALSE),"NA")</f>
        <v>2126794.6</v>
      </c>
      <c r="I29" s="25">
        <f>IFERROR(VLOOKUP($A29,'GDP US'!A:B,2,FALSE),"NA")</f>
        <v>13394.91</v>
      </c>
      <c r="J29" s="29">
        <f>IFERROR(VLOOKUP($A29,'GDP CNY'!A:C,2,FALSE),"NA")</f>
        <v>8.9</v>
      </c>
      <c r="K29" s="25">
        <f>IFERROR(VLOOKUP($A29,WTI!$A:$B,2,FALSE),"NA")</f>
        <v>26.18</v>
      </c>
      <c r="L29" s="25">
        <f>IFERROR(VLOOKUP($A29,Brent!$A:$B,2,FALSE),"NA")</f>
        <v>25.73</v>
      </c>
      <c r="M29" s="25">
        <f>IFERROR(VLOOKUP($A29,'EURO EXC RATE'!$A:$B,2,FALSE),"NA")</f>
        <v>0.88600000000000001</v>
      </c>
      <c r="N29" s="25">
        <f>IFERROR(VLOOKUP($A29,'Baltic Dry Index'!$A:$B,2,FALSE),"NA")</f>
        <v>1027</v>
      </c>
      <c r="O29" s="25">
        <f>IFERROR(VLOOKUP($A29,EXR_CNY_USD!$A:$B,2,FALSE),"NA")</f>
        <v>8.2772000000000006</v>
      </c>
      <c r="P29" s="25">
        <f>IFERROR(VLOOKUP($A29,'NATURAL GAS'!A:B,2,FALSE),"NA")</f>
        <v>3.43</v>
      </c>
      <c r="Q29" s="25">
        <f>IFERROR(VLOOKUP($A29,VIX!$A:$B,2,FALSE), "NA")</f>
        <v>21.91</v>
      </c>
      <c r="R29" s="25">
        <f>IFERROR(VLOOKUP($A29,CLI_US!$A:$B,2,FALSE), "NA")</f>
        <v>99.531550737454495</v>
      </c>
      <c r="S29" s="25">
        <f>IFERROR(VLOOKUP($A29,CLI_CHN!$A:$B,2,FALSE), "NA")</f>
        <v>98.90616</v>
      </c>
      <c r="T29" s="25">
        <f>IFERROR(VLOOKUP($A29,CLI_EURO!$A:$B,2,FALSE), "NA")</f>
        <v>99.514441439021198</v>
      </c>
      <c r="U29" s="25">
        <f>IFERROR(VLOOKUP($A29,CPILFESL!$A:$B,2,FALSE), "NA")</f>
        <v>179.3</v>
      </c>
      <c r="V29" s="31">
        <f>_xlfn.IFNA(VLOOKUP($A29,'PET.RWTC.M'!$A:$B,2,FALSE), "NA")</f>
        <v>26.18</v>
      </c>
      <c r="W29" s="31">
        <f>_xlfn.IFNA(VLOOKUP($A29,PALLFNFINDEXQ!$A:$B,2,FALSE), "NA")</f>
        <v>55.417514279999999</v>
      </c>
      <c r="X29" s="31">
        <f>_xlfn.IFNA(VLOOKUP($A29,DEXSFUS!$A:$B,2,FALSE), "NA")</f>
        <v>11.36</v>
      </c>
      <c r="Y29" s="31">
        <f>_xlfn.IFNA(VLOOKUP($A29,PNICKUSDM!$A:$B,2,FALSE), "NA")</f>
        <v>6956.8095240000002</v>
      </c>
      <c r="Z29" s="31">
        <f>_xlfn.IFNA(VLOOKUP($A29,'WPU1011'!$A:$B,2,FALSE), "NA")</f>
        <v>95.4</v>
      </c>
      <c r="AA29" s="31">
        <f>_xlfn.IFNA(VLOOKUP($A29,'WPU1011'!$A:$B,2,FALSE), "NA")</f>
        <v>95.4</v>
      </c>
      <c r="AB29" s="31">
        <f>_xlfn.IFNA(VLOOKUP($A29,TSIFRGHTC!$A:$B,2,FALSE), "NA")</f>
        <v>0.7</v>
      </c>
      <c r="AC29" s="31">
        <f>_xlfn.IFNA(VLOOKUP($A29,TSIFRGHTC!$A:$B,2,FALSE), "NA")</f>
        <v>0.7</v>
      </c>
      <c r="AD29" s="31">
        <f>_xlfn.IFNA(VLOOKUP($A29,PPICMM!$A:$B,2,FALSE), "NA")</f>
        <v>105.4</v>
      </c>
      <c r="AE29" s="31">
        <f>_xlfn.IFNA(VLOOKUP($A29,IPB50001N!$A:$B,2,FALSE), "NA")</f>
        <v>88.942999999999998</v>
      </c>
      <c r="AF29" s="31">
        <f>_xlfn.IFNA(VLOOKUP($A29,A31ATI!$A:$B,2,FALSE), "NA")</f>
        <v>9937</v>
      </c>
      <c r="AG29" s="31">
        <f>_xlfn.IFNA(VLOOKUP($A29,A31ANO!$A:$B,2,FALSE), "NA")</f>
        <v>5466</v>
      </c>
      <c r="AH29" s="31">
        <f>_xlfn.IFNA(VLOOKUP($A29,IPG21223S!$A:$B,2,FALSE), "NA")</f>
        <v>97.515000000000001</v>
      </c>
      <c r="AI29" s="31">
        <f>_xlfn.IFNA(VLOOKUP($A29,PIORECRUSDM!$A:$B,2,FALSE), "NA")</f>
        <v>12.68</v>
      </c>
      <c r="AJ29" s="31" t="str">
        <f>_xlfn.IFNA(VLOOKUP($A29,GVZCLS!$A:$B,2,FALSE), "NA")</f>
        <v>NA</v>
      </c>
      <c r="AK29" s="31" t="str">
        <f>_xlfn.IFNA(VLOOKUP($A29,VXSLVCLS!$A:$B,2,FALSE), "NA")</f>
        <v>NA</v>
      </c>
      <c r="AL29" s="31">
        <f>_xlfn.IFNA(VLOOKUP($A29,PNRGINDEXM!$A:$B,2,FALSE), "NA")</f>
        <v>63.673920000000003</v>
      </c>
      <c r="AM29" s="31">
        <f>_xlfn.IFNA(VLOOKUP($A29,Nikkei225!$A:$B,2,FALSE), "NA")</f>
        <v>11028.7</v>
      </c>
      <c r="AN29" s="31">
        <f>_xlfn.IFNA(VLOOKUP($A29,EXJPUS!$A:$B,2,FALSE), "NA")</f>
        <v>130.77180000000001</v>
      </c>
      <c r="AO29" s="31" t="str">
        <f>_xlfn.IFNA(VLOOKUP($A29,PCU33613361!$A:$B,2,FALSE), "NA")</f>
        <v>NA</v>
      </c>
      <c r="AP29" s="31">
        <f>_xlfn.IFNA(VLOOKUP($A29,TOTALSA!$A:$B,2,FALSE), "NA")</f>
        <v>17.667999999999999</v>
      </c>
      <c r="AQ29" s="31">
        <f>_xlfn.IFNA(VLOOKUP($A29,ZAFCPIALLMINMEI!$A:$B,2,FALSE), "NA")</f>
        <v>52.117400000000004</v>
      </c>
      <c r="AR29" s="31">
        <f>_xlfn.IFNA(VLOOKUP($A29,LCULMN01ZAQ661S!$A:$B,2,FALSE), "NA")</f>
        <v>44.949884349999998</v>
      </c>
      <c r="AS29" s="31">
        <f>_xlfn.IFNA(VLOOKUP($A29,NGDPRSAXDCZAQ!$A:$B,2,FALSE), "NA")</f>
        <v>749149.5</v>
      </c>
      <c r="AT29" s="31">
        <f>_xlfn.IFNA(VLOOKUP($A29,'M.W00.PCOBA.USD'!$A:$B,2,FALSE), "NA")</f>
        <v>6625</v>
      </c>
      <c r="AU29" s="31">
        <f>_xlfn.IFNA(VLOOKUP($A29,BSCICP03O9M665S!$A:$B,2,FALSE), "NA")</f>
        <v>99.617497784299999</v>
      </c>
      <c r="AV29" s="31">
        <f>_xlfn.IFNA(VLOOKUP($A29,LOLITOAAOECDE!$A:$B,2,FALSE), "NA")</f>
        <v>99.444736885300003</v>
      </c>
      <c r="AW29" s="31" t="str">
        <f>_xlfn.IFNA(VLOOKUP($A29,'IP7110'!$A:$B,2,FALSE), "NA")</f>
        <v>NA</v>
      </c>
      <c r="AX29" s="31" t="str">
        <f>_xlfn.IFNA(VLOOKUP($A29,'WPS061'!$A:$B,2,FALSE), "NA")</f>
        <v>NA</v>
      </c>
      <c r="AY29" s="31">
        <f>_xlfn.IFNA(VLOOKUP($A29,'GS10'!$A:$B,2,FALSE), "NA")</f>
        <v>5.21</v>
      </c>
      <c r="AZ29" s="31">
        <f>_xlfn.IFNA(VLOOKUP($A29,'GS5'!$A:$B,2,FALSE), "NA")</f>
        <v>4.6500000000000004</v>
      </c>
      <c r="BA29" s="31">
        <f>_xlfn.IFNA(VLOOKUP($A29,'GS30'!$A:$B,2,FALSE), "NA")</f>
        <v>5.79</v>
      </c>
      <c r="BB29" s="31">
        <f>_xlfn.IFNA(VLOOKUP($A29,DAX!$A:$B,2,FALSE), "NA")</f>
        <v>5041.2</v>
      </c>
      <c r="BC29" s="31">
        <f>_xlfn.IFNA(VLOOKUP($A29,SMI!$A:$B,2,FALSE), "NA")</f>
        <v>6557.6</v>
      </c>
      <c r="BD29" s="31">
        <f>_xlfn.IFNA(VLOOKUP($A29,NASDAQCOM!$A:$B,2,FALSE), "NA")</f>
        <v>1688.23</v>
      </c>
      <c r="BE29" s="31">
        <f>_xlfn.IFNA(VLOOKUP($A29,FTSE100!$A:$B,2,FALSE), "NA")</f>
        <v>5165.6000000000004</v>
      </c>
      <c r="BF29" s="31">
        <f>_xlfn.IFNA(VLOOKUP($A29,'M.W00.PGOLD.USD'!$A:$B,2,FALSE), "NA")</f>
        <v>310.64999999999998</v>
      </c>
      <c r="BG29" s="31">
        <f>_xlfn.IFNA(VLOOKUP($A29,'M.W00.PSILVER.USD'!$A:$B,2,FALSE), "NA")</f>
        <v>4.7</v>
      </c>
      <c r="BH29" s="31" t="str">
        <f>_xlfn.IFNA(VLOOKUP($A29,WPU10170502!$A:$B,2,FALSE), "NA")</f>
        <v>NA</v>
      </c>
      <c r="BI29" s="31">
        <f>_xlfn.IFNA(VLOOKUP($A29,'M.W00.PSILVER.USD'!$A:$B,2,FALSE), "NA")</f>
        <v>4.7</v>
      </c>
      <c r="BJ29" s="31">
        <f>_xlfn.IFNA(VLOOKUP($A29,'M.W00.PSILVER.USD'!$A:$B,2,FALSE), "NA")</f>
        <v>4.7</v>
      </c>
      <c r="BK29" s="31">
        <f>_xlfn.IFNA(VLOOKUP($A29,FEDfunds!$A:$B,2,FALSE), "NA")</f>
        <v>1.75</v>
      </c>
      <c r="BL29" s="31">
        <f>_xlfn.IFNA(VLOOKUP($A29,Vehicles_miles_traveled!$A:$B,2,FALSE), "NA")</f>
        <v>236362</v>
      </c>
      <c r="BM29" s="31">
        <f>_xlfn.IFNA(VLOOKUP($A29,New_car_dealer!$A:$B,2,FALSE), "NA")</f>
        <v>54982</v>
      </c>
      <c r="BN29" s="31" t="str">
        <f>_xlfn.IFNA(VLOOKUP($A29,Platinum_total_demand!$A:$Z,4,FALSE), "NA")</f>
        <v>NA</v>
      </c>
      <c r="BO29" s="31" t="str">
        <f>_xlfn.IFNA(VLOOKUP($A29,Palladium_total_demand!$A:$Z,4,FALSE), "NA")</f>
        <v>NA</v>
      </c>
      <c r="BP29" s="31" t="str">
        <f>_xlfn.IFNA(VLOOKUP($A29,Rhodium_total_demand!$A:$Z,4,FALSE), "NA")</f>
        <v>NA</v>
      </c>
      <c r="BQ29" s="31" t="str">
        <f>_xlfn.IFNA(VLOOKUP($A29,Platinum_total_supply!$A:$Z,4,FALSE), "NA")</f>
        <v>NA</v>
      </c>
      <c r="BR29" s="31" t="str">
        <f>_xlfn.IFNA(VLOOKUP($A29,Palladium_total_supply!$A:$Z,4,FALSE), "NA")</f>
        <v>NA</v>
      </c>
      <c r="BS29" s="31" t="str">
        <f>_xlfn.IFNA(VLOOKUP($A29,Rhodium_total_supply!$A:$Z,4,FALSE), "NA")</f>
        <v>NA</v>
      </c>
      <c r="BT29" s="31">
        <f>_xlfn.IFNA(VLOOKUP($A29,Equities!$A:$Z,2,FALSE), "NA")</f>
        <v>2677.0468181818101</v>
      </c>
      <c r="BU29" s="31">
        <f>_xlfn.IFNA(VLOOKUP($A29,Equities!$A:$Z,3,FALSE), "NA")</f>
        <v>3242.7818181818102</v>
      </c>
      <c r="BV29" s="31">
        <f>_xlfn.IFNA(VLOOKUP($A29,Equities!$A:$Z,4,FALSE), "NA")</f>
        <v>3523.08136363636</v>
      </c>
      <c r="BW29" s="31">
        <f>_xlfn.IFNA(VLOOKUP($A29,Equities!$A:$Z,5,FALSE), "NA")</f>
        <v>3089.2093636363602</v>
      </c>
      <c r="BX29" s="31">
        <f>_xlfn.IFNA(VLOOKUP($A29,Equities!$A:$Z,6,FALSE), "NA")</f>
        <v>505.89695454545398</v>
      </c>
      <c r="BY29" s="31">
        <f>_xlfn.IFNA(VLOOKUP($A29,Income_equities!$A:$Z,2,FALSE), "NA")</f>
        <v>1023.00636363636</v>
      </c>
      <c r="BZ29" s="31">
        <f>_xlfn.IFNA(VLOOKUP($A29,Income_equities!$A:$Z,3,FALSE), "NA")</f>
        <v>200.55857727272701</v>
      </c>
      <c r="CA29" s="31">
        <f>_xlfn.IFNA(VLOOKUP($A29,Income_equities!$A:$Z,4,FALSE), "NA")</f>
        <v>110.958781818181</v>
      </c>
      <c r="CB29" s="31">
        <f>_xlfn.IFNA(VLOOKUP($A29,Income_equities!$A:$Z,5,FALSE), "NA")</f>
        <v>174.81458636363601</v>
      </c>
      <c r="CC29" s="31">
        <f>_xlfn.IFNA(VLOOKUP($A29,PGM_equities!$A:$Z,2,FALSE), "NA")</f>
        <v>540.75</v>
      </c>
      <c r="CD29" s="31">
        <f>_xlfn.IFNA(VLOOKUP($A29,PGM_equities!$A:$Z,3,FALSE), "NA")</f>
        <v>303.208181818181</v>
      </c>
      <c r="CE29" s="31">
        <f>_xlfn.IFNA(VLOOKUP($A29,PGM_equities!$A:$Z,4,FALSE), "NA")</f>
        <v>4.5804545454545398</v>
      </c>
      <c r="CF29" s="31">
        <f>_xlfn.IFNA(VLOOKUP($A29,PGM_equities!$A:$Z,5,FALSE), "NA")</f>
        <v>370.97727272727201</v>
      </c>
      <c r="CG29" s="31" t="str">
        <f>_xlfn.IFNA(VLOOKUP($A29,Platinum_market_balance!$A:$Z,2,FALSE), "NA")</f>
        <v>NA</v>
      </c>
      <c r="CH29" s="31" t="str">
        <f>_xlfn.IFNA(VLOOKUP($A29,Platinum_market_balance!$A:$Z,3,FALSE), "NA")</f>
        <v>NA</v>
      </c>
      <c r="CI29" s="31" t="str">
        <f>_xlfn.IFNA(VLOOKUP($A29,Platinum_market_balance!$A:$Z,4,FALSE), "NA")</f>
        <v>NA</v>
      </c>
      <c r="CJ29" s="31" t="str">
        <f>_xlfn.IFNA(VLOOKUP($A29,Platinum_market_balance!$A:$Z,5,FALSE), "NA")</f>
        <v>NA</v>
      </c>
      <c r="CK29" s="31" t="str">
        <f>_xlfn.IFNA(VLOOKUP($A29,Palladium_market_balance!$A:$Z,2,FALSE), "NA")</f>
        <v>NA</v>
      </c>
      <c r="CL29" s="31" t="str">
        <f>_xlfn.IFNA(VLOOKUP($A29,Palladium_market_balance!$A:$Z,3,FALSE), "NA")</f>
        <v>NA</v>
      </c>
      <c r="CM29" s="31" t="str">
        <f>_xlfn.IFNA(VLOOKUP($A29,Palladium_market_balance!$A:$Z,4,FALSE), "NA")</f>
        <v>NA</v>
      </c>
      <c r="CN29" s="31" t="str">
        <f>_xlfn.IFNA(VLOOKUP($A29,Palladium_market_balance!$A:$Z,5,FALSE), "NA")</f>
        <v>NA</v>
      </c>
      <c r="CO29" s="31" t="str">
        <f>_xlfn.IFNA(VLOOKUP($A29,Rhodium_market_balance!$A:$Z,2,FALSE), "NA")</f>
        <v>NA</v>
      </c>
      <c r="CP29" s="31" t="str">
        <f>_xlfn.IFNA(VLOOKUP($A29,Rhodium_market_balance!$A:$Z,3,FALSE), "NA")</f>
        <v>NA</v>
      </c>
      <c r="CQ29" s="31" t="str">
        <f>_xlfn.IFNA(VLOOKUP($A29,Rhodium_market_balance!$A:$Z,4,FALSE), "NA")</f>
        <v>NA</v>
      </c>
      <c r="CR29" s="31" t="str">
        <f>_xlfn.IFNA(VLOOKUP($A29,Rhodium_market_balance!$A:$Z,5,FALSE), "NA")</f>
        <v>NA</v>
      </c>
      <c r="CS29" s="31" t="str">
        <f>_xlfn.IFNA(VLOOKUP($A29,CFTCs!$A:$Z,2,FALSE), "NA")</f>
        <v>NA</v>
      </c>
      <c r="CT29" s="31" t="str">
        <f>_xlfn.IFNA(VLOOKUP($A29,CFTCs!$A:$Z,3,FALSE), "NA")</f>
        <v>NA</v>
      </c>
      <c r="CU29" s="31" t="str">
        <f>_xlfn.IFNA(VLOOKUP($A29,CFTCs!$A:$Z,4,FALSE), "NA")</f>
        <v>NA</v>
      </c>
      <c r="CV29" s="31" t="str">
        <f>_xlfn.IFNA(VLOOKUP($A29,CFTCs!$A:$Z,5,FALSE), "NA")</f>
        <v>NA</v>
      </c>
      <c r="CW29" s="31" t="str">
        <f>_xlfn.IFNA(VLOOKUP($A29,Open_interest!$A:$Z,2,FALSE), "NA")</f>
        <v>NA</v>
      </c>
      <c r="CX29" s="31" t="str">
        <f>_xlfn.IFNA(VLOOKUP($A29,Open_interest!$A:$Z,3,FALSE), "NA")</f>
        <v>NA</v>
      </c>
      <c r="CY29" s="31" t="str">
        <f>IF(_xlfn.IFNA(VLOOKUP($A29,ETF_holdings!$A:$Z,2,FALSE), "NA")=0,"NA",_xlfn.IFNA(VLOOKUP($A29,ETF_holdings!$A:$Z,2,FALSE), "NA"))</f>
        <v>NA</v>
      </c>
      <c r="CZ29" s="31" t="str">
        <f>IF(_xlfn.IFNA(VLOOKUP($A29,ETF_holdings!$A:$Z,3,FALSE), "NA")=0,"NA",_xlfn.IFNA(VLOOKUP($A29,ETF_holdings!$A:$Z,3,FALSE), "NA"))</f>
        <v>NA</v>
      </c>
      <c r="DA29" s="31" t="str">
        <f>_xlfn.IFNA(VLOOKUP($A29,ETF_holdings!$A:$Z,4,FALSE), "NA")</f>
        <v>NA</v>
      </c>
      <c r="DB29" s="31" t="str">
        <f>IF(_xlfn.IFNA(VLOOKUP($A29,ETF_holdings!$A:$Z,4,FALSE), "NA")=0,"NA",_xlfn.IFNA(VLOOKUP($A29,ETF_holdings!$A:$Z,4,FALSE), "NA"))</f>
        <v>NA</v>
      </c>
      <c r="DC29" s="31" t="str">
        <f>IF(_xlfn.IFNA(VLOOKUP($A29,ETF_holdings!$A:$Z,6,FALSE), "NA")=0,"NA",_xlfn.IFNA(VLOOKUP($A29,ETF_holdings!$A:$Z,6,FALSE), "NA"))</f>
        <v>NA</v>
      </c>
      <c r="DD29" s="31" t="str">
        <f>IF(_xlfn.IFNA(VLOOKUP($A29,ETF_holdings!$A:$Z,7,FALSE), "NA")=0,"NA",_xlfn.IFNA(VLOOKUP($A29,ETF_holdings!$A:$Z,7,FALSE), "NA"))</f>
        <v>NA</v>
      </c>
      <c r="DE29" s="31" t="str">
        <f>IF(_xlfn.IFNA(VLOOKUP($A29,ETF_holdings!$A:$Z,8,FALSE), "NA")=0,"NA",_xlfn.IFNA(VLOOKUP($A29,ETF_holdings!$A:$Z,8,FALSE), "NA"))</f>
        <v>NA</v>
      </c>
      <c r="DF29" s="31" t="str">
        <f>IF(_xlfn.IFNA(VLOOKUP($A29,ETF_holdings!$A:$Z,10,FALSE), "NA")=0,"NA",_xlfn.IFNA(VLOOKUP($A29,ETF_holdings!$A:$Z,10,FALSE), "NA"))</f>
        <v>NA</v>
      </c>
      <c r="DG29" s="31" t="str">
        <f>IF(_xlfn.IFNA(VLOOKUP($A29,ETF_holdings!$A:$Z,10,FALSE), "NA")=0,"NA",_xlfn.IFNA(VLOOKUP($A29,ETF_holdings!$A:$Z,10,FALSE), "NA"))</f>
        <v>NA</v>
      </c>
      <c r="DH29" s="31" t="str">
        <f>IF(_xlfn.IFNA(VLOOKUP($A29,ETF_holdings!$A:$Z,11,FALSE), "NA")=0,"NA",_xlfn.IFNA(VLOOKUP($A29,ETF_holdings!$A:$Z,11,FALSE), "NA"))</f>
        <v>NA</v>
      </c>
      <c r="DI29" s="31" t="str">
        <f>IF(_xlfn.IFNA(VLOOKUP($A29,ETF_holdings!$A:$Z,12,FALSE), "NA")=0,"NA",_xlfn.IFNA(VLOOKUP($A29,ETF_holdings!$A:$Z,12,FALSE), "NA"))</f>
        <v>NA</v>
      </c>
      <c r="DJ29" s="31" t="str">
        <f>IF(_xlfn.IFNA(VLOOKUP($A29,ETF_holdings!$A:$Z,13,FALSE), "NA")=0,"NA",_xlfn.IFNA(VLOOKUP($A29,ETF_holdings!$A:$Z,13,FALSE), "NA"))</f>
        <v>NA</v>
      </c>
      <c r="DK29" s="31">
        <f>IF(_xlfn.IFNA(VLOOKUP($A29,Platinum_RSI!$A:$P,2,FALSE), "NA")=0,"NA",_xlfn.IFNA(VLOOKUP($A29,Platinum_RSI!$A:$P,2,FALSE), "NA"))</f>
        <v>76.3</v>
      </c>
      <c r="DL29" s="31">
        <f>IF(_xlfn.IFNA(VLOOKUP($A29,Platinum_RSI!$A:$P,3,FALSE), "NA")=0,"NA",_xlfn.IFNA(VLOOKUP($A29,Platinum_RSI!$A:$P,3,FALSE), "NA"))</f>
        <v>56.39</v>
      </c>
      <c r="DM29" s="31">
        <f>IF(_xlfn.IFNA(VLOOKUP($A29,Platinum_RSI!$A:$P,4,FALSE), "NA")=0,"NA",_xlfn.IFNA(VLOOKUP($A29,Platinum_RSI!$A:$P,4,FALSE), "NA"))</f>
        <v>54.91</v>
      </c>
      <c r="DN29" s="31">
        <f>IF(_xlfn.IFNA(VLOOKUP($A29,Platinum_RSI!$A:$P,5,FALSE), "NA")=0,"NA",_xlfn.IFNA(VLOOKUP($A29,Platinum_RSI!$A:$P,5,FALSE), "NA"))</f>
        <v>54.93</v>
      </c>
      <c r="DO29" s="31">
        <f>IF(_xlfn.IFNA(VLOOKUP($A29,Palladium_RSI!$A:$Q,2,FALSE), "NA")=0,"NA",_xlfn.IFNA(VLOOKUP($A29,Palladium_RSI!$A:$Q,2,FALSE), "NA"))</f>
        <v>33.630000000000003</v>
      </c>
      <c r="DP29" s="31">
        <f>IF(_xlfn.IFNA(VLOOKUP($A29,Palladium_RSI!$A:$Q, 3,FALSE), "NA")=0,"NA",_xlfn.IFNA(VLOOKUP($A29,Palladium_RSI!$A:$Q,3,FALSE), "NA"))</f>
        <v>36.61</v>
      </c>
      <c r="DQ29" s="31">
        <f>IF(_xlfn.IFNA(VLOOKUP($A29,Palladium_RSI!$A:$Q,4,FALSE), "NA")=0,"NA",_xlfn.IFNA(VLOOKUP($A29,Palladium_RSI!$A:$Q,4,FALSE), "NA"))</f>
        <v>40.65</v>
      </c>
      <c r="DR29" s="31">
        <f>IF(_xlfn.IFNA(VLOOKUP($A29,Palladium_RSI!$A:$Q,5,FALSE), "NA")=0,"NA",_xlfn.IFNA(VLOOKUP($A29,Palladium_RSI!$A:$Q,5,FALSE), "NA"))</f>
        <v>46.85</v>
      </c>
      <c r="DS29" s="31">
        <f>IF(_xlfn.IFNA(VLOOKUP($A29,Car_production!$A:$L,2,FALSE), "NA")=0,"NA",_xlfn.IFNA(VLOOKUP($A29,Car_production!$A:$L,2,FALSE), "NA"))</f>
        <v>434</v>
      </c>
      <c r="DT29" s="31">
        <f>IF(_xlfn.IFNA(VLOOKUP($A29,Car_production!$A:$L,3,FALSE), "NA")=0,"NA",_xlfn.IFNA(VLOOKUP($A29,Car_production!$A:$L,3,FALSE), "NA"))</f>
        <v>341.46341463414637</v>
      </c>
      <c r="DU29" s="31" t="str">
        <f>IF(_xlfn.IFNA(VLOOKUP($A29,Car_production!$A:$L,4,FALSE), "NA")=0,"NA",_xlfn.IFNA(VLOOKUP($A29,Car_production!$A:$L,13,FALSE), "NA"))</f>
        <v>NA</v>
      </c>
      <c r="DV29" s="31" t="str">
        <f>IF(_xlfn.IFNA(VLOOKUP($A29,Car_production!$A:$L,5,FALSE), "NA")=0,"NA",_xlfn.IFNA(VLOOKUP($A29,Car_production!$A:$L,5,FALSE), "NA"))</f>
        <v>NA</v>
      </c>
      <c r="DW29" s="31">
        <f>IF(_xlfn.IFNA(VLOOKUP($A29,Car_production!$A:$L,6,FALSE), "NA")=0,"NA",_xlfn.IFNA(VLOOKUP($A29,Car_production!$A:$L,6,FALSE), "NA"))</f>
        <v>108.9</v>
      </c>
      <c r="DX29" s="31">
        <f>IF(_xlfn.IFNA(VLOOKUP($A29,Car_production!$A:$L,7,FALSE), "NA")=0,"NA",_xlfn.IFNA(VLOOKUP($A29,Car_production!$A:$L,7,FALSE), "NA"))</f>
        <v>106.45161290322582</v>
      </c>
      <c r="DY29" s="31">
        <f>IF(_xlfn.IFNA(VLOOKUP($A29,Car_production!$A:$L,8,FALSE), "NA")=0,"NA",_xlfn.IFNA(VLOOKUP($A29,Car_production!$A:$L,8,FALSE), "NA"))</f>
        <v>95.8</v>
      </c>
      <c r="DZ29" s="31">
        <f>IF(_xlfn.IFNA(VLOOKUP($A29,Car_production!$A:$L,9,FALSE), "NA")=0,"NA",_xlfn.IFNA(VLOOKUP($A29,Car_production!$A:$L,9,FALSE), "NA"))</f>
        <v>120.95959595959596</v>
      </c>
      <c r="EA29" s="31" t="str">
        <f>IF(_xlfn.IFNA(VLOOKUP($A29,Car_production!$A:$L,10,FALSE), "NA")=0,"NA",_xlfn.IFNA(VLOOKUP($A29,Car_production!$A:$L,10,FALSE), "NA"))</f>
        <v>NA</v>
      </c>
      <c r="EB29" s="31">
        <f>IF(_xlfn.IFNA(VLOOKUP($A29,Car_production_index!$A:$L,2,FALSE), "NA")=0,"NA",_xlfn.IFNA(VLOOKUP($A29,Car_production_index!$A:$L,2,FALSE), "NA"))</f>
        <v>0.12988212567506568</v>
      </c>
      <c r="EC29" s="31">
        <f>IF(_xlfn.IFNA(VLOOKUP($A29,Car_production_index!$A:$L,3,FALSE), "NA")=0,"NA",_xlfn.IFNA(VLOOKUP($A29,Car_production_index!$A:$L,3,FALSE), "NA"))</f>
        <v>0.27841781767755697</v>
      </c>
      <c r="ED29" s="31">
        <f>IF(_xlfn.IFNA(VLOOKUP($A29,Car_production_index!$A:$L,4,FALSE), "NA")=0,"NA",_xlfn.IFNA(VLOOKUP($A29,Car_production_index!$A:$L,4,FALSE), "NA"))</f>
        <v>0.13532484761598557</v>
      </c>
      <c r="EE29" s="31">
        <f>IF(_xlfn.IFNA(VLOOKUP($A29,Car_production_index!$A:$L,5,FALSE), "NA")=0,"NA",_xlfn.IFNA(VLOOKUP($A29,Car_production_index!$A:$L,5,FALSE), "NA"))</f>
        <v>0.17839036868302066</v>
      </c>
      <c r="EF29" s="31">
        <f>IF(_xlfn.IFNA(VLOOKUP($A29,Car_production_index!$A:$L,6,FALSE), "NA")=0,"NA",_xlfn.IFNA(VLOOKUP($A29,Car_production_index!$A:$L,6,FALSE), "NA"))</f>
        <v>0.72201515965162888</v>
      </c>
    </row>
    <row r="30" spans="1:136">
      <c r="A30" s="26">
        <v>37377</v>
      </c>
      <c r="B30" s="25">
        <f>IFERROR(VLOOKUP($A30,Palladium_spot_price!$A:$B,2,FALSE), "NA")</f>
        <v>360</v>
      </c>
      <c r="C30" s="25">
        <f>IFERROR(VLOOKUP($A30,Platinum_spot_price!$A:$B,2,FALSE), "NA")</f>
        <v>536.90909090908997</v>
      </c>
      <c r="D30" s="25">
        <f>IFERROR(VLOOKUP($A30,Rhodium_spot_price!$A:$B,2,FALSE), "NA")</f>
        <v>890.68181818181802</v>
      </c>
      <c r="E30" s="25">
        <f>IFERROR(VLOOKUP(A30,'Coal Australia'!A:B,2,FALSE), "NA")</f>
        <v>28.63</v>
      </c>
      <c r="F30" s="25">
        <f>IFERROR(VLOOKUP(A30,'Russian Ruble'!A:B,2,FALSE), "NA")</f>
        <v>31.247599999999998</v>
      </c>
      <c r="G30" s="25" t="str">
        <f>IFERROR(VLOOKUP($A30,'GDP Germany'!A:B,2,FALSE),"NA")</f>
        <v>NA</v>
      </c>
      <c r="H30" s="25" t="str">
        <f>IFERROR(VLOOKUP($A30,'GDP EU28'!A:B,2,FALSE),"NA")</f>
        <v>NA</v>
      </c>
      <c r="I30" s="25" t="str">
        <f>IFERROR(VLOOKUP($A30,'GDP US'!A:B,2,FALSE),"NA")</f>
        <v>NA</v>
      </c>
      <c r="J30" s="29" t="str">
        <f>IFERROR(VLOOKUP($A30,'GDP CNY'!A:C,2,FALSE),"NA")</f>
        <v>NA</v>
      </c>
      <c r="K30" s="25">
        <f>IFERROR(VLOOKUP($A30,WTI!$A:$B,2,FALSE),"NA")</f>
        <v>27.04</v>
      </c>
      <c r="L30" s="25">
        <f>IFERROR(VLOOKUP($A30,Brent!$A:$B,2,FALSE),"NA")</f>
        <v>25.35</v>
      </c>
      <c r="M30" s="25">
        <f>IFERROR(VLOOKUP($A30,'EURO EXC RATE'!$A:$B,2,FALSE),"NA")</f>
        <v>0.91700000000000004</v>
      </c>
      <c r="N30" s="25">
        <f>IFERROR(VLOOKUP($A30,'Baltic Dry Index'!$A:$B,2,FALSE),"NA")</f>
        <v>1042</v>
      </c>
      <c r="O30" s="25">
        <f>IFERROR(VLOOKUP($A30,EXR_CNY_USD!$A:$B,2,FALSE),"NA")</f>
        <v>8.2769999999999992</v>
      </c>
      <c r="P30" s="25">
        <f>IFERROR(VLOOKUP($A30,'NATURAL GAS'!A:B,2,FALSE),"NA")</f>
        <v>3.5</v>
      </c>
      <c r="Q30" s="25">
        <f>IFERROR(VLOOKUP($A30,VIX!$A:$B,2,FALSE), "NA")</f>
        <v>19.98</v>
      </c>
      <c r="R30" s="25">
        <f>IFERROR(VLOOKUP($A30,CLI_US!$A:$B,2,FALSE), "NA")</f>
        <v>99.480156046796296</v>
      </c>
      <c r="S30" s="25">
        <f>IFERROR(VLOOKUP($A30,CLI_CHN!$A:$B,2,FALSE), "NA")</f>
        <v>99.119159999999994</v>
      </c>
      <c r="T30" s="25">
        <f>IFERROR(VLOOKUP($A30,CLI_EURO!$A:$B,2,FALSE), "NA")</f>
        <v>99.519309966806901</v>
      </c>
      <c r="U30" s="25">
        <f>IFERROR(VLOOKUP($A30,CPILFESL!$A:$B,2,FALSE), "NA")</f>
        <v>179.5</v>
      </c>
      <c r="V30" s="31">
        <f>_xlfn.IFNA(VLOOKUP($A30,'PET.RWTC.M'!$A:$B,2,FALSE), "NA")</f>
        <v>27.04</v>
      </c>
      <c r="W30" s="31">
        <f>_xlfn.IFNA(VLOOKUP($A30,PALLFNFINDEXQ!$A:$B,2,FALSE), "NA")</f>
        <v>55.417514279999999</v>
      </c>
      <c r="X30" s="31">
        <f>_xlfn.IFNA(VLOOKUP($A30,DEXSFUS!$A:$B,2,FALSE), "NA")</f>
        <v>10.5875</v>
      </c>
      <c r="Y30" s="31">
        <f>_xlfn.IFNA(VLOOKUP($A30,PNICKUSDM!$A:$B,2,FALSE), "NA")</f>
        <v>6771.181818</v>
      </c>
      <c r="Z30" s="31">
        <f>_xlfn.IFNA(VLOOKUP($A30,'WPU1011'!$A:$B,2,FALSE), "NA")</f>
        <v>95.3</v>
      </c>
      <c r="AA30" s="31">
        <f>_xlfn.IFNA(VLOOKUP($A30,PCU3399103399101!$A:$B,2,FALSE), "NA")</f>
        <v>126.6</v>
      </c>
      <c r="AB30" s="31">
        <f>_xlfn.IFNA(VLOOKUP($A30,TSIFRGHTC!$A:$B,2,FALSE), "NA")</f>
        <v>1.3</v>
      </c>
      <c r="AC30" s="31">
        <f>_xlfn.IFNA(VLOOKUP($A30,TSIFRGHTC!$A:$B,2,FALSE), "NA")</f>
        <v>1.3</v>
      </c>
      <c r="AD30" s="31">
        <f>_xlfn.IFNA(VLOOKUP($A30,PPICMM!$A:$B,2,FALSE), "NA")</f>
        <v>105.6</v>
      </c>
      <c r="AE30" s="31">
        <f>_xlfn.IFNA(VLOOKUP($A30,IPB50001N!$A:$B,2,FALSE), "NA")</f>
        <v>89.429199999999994</v>
      </c>
      <c r="AF30" s="31">
        <f>_xlfn.IFNA(VLOOKUP($A30,A31ATI!$A:$B,2,FALSE), "NA")</f>
        <v>9939</v>
      </c>
      <c r="AG30" s="31">
        <f>_xlfn.IFNA(VLOOKUP($A30,A31ANO!$A:$B,2,FALSE), "NA")</f>
        <v>5729</v>
      </c>
      <c r="AH30" s="31">
        <f>_xlfn.IFNA(VLOOKUP($A30,IPG21223S!$A:$B,2,FALSE), "NA")</f>
        <v>100.1159</v>
      </c>
      <c r="AI30" s="31">
        <f>_xlfn.IFNA(VLOOKUP($A30,PIORECRUSDM!$A:$B,2,FALSE), "NA")</f>
        <v>12.68</v>
      </c>
      <c r="AJ30" s="31" t="str">
        <f>_xlfn.IFNA(VLOOKUP($A30,GVZCLS!$A:$B,2,FALSE), "NA")</f>
        <v>NA</v>
      </c>
      <c r="AK30" s="31" t="str">
        <f>_xlfn.IFNA(VLOOKUP($A30,VXSLVCLS!$A:$B,2,FALSE), "NA")</f>
        <v>NA</v>
      </c>
      <c r="AL30" s="31">
        <f>_xlfn.IFNA(VLOOKUP($A30,PNRGINDEXM!$A:$B,2,FALSE), "NA")</f>
        <v>64.466220000000007</v>
      </c>
      <c r="AM30" s="31">
        <f>_xlfn.IFNA(VLOOKUP($A30,Nikkei225!$A:$B,2,FALSE), "NA")</f>
        <v>11552.79</v>
      </c>
      <c r="AN30" s="31">
        <f>_xlfn.IFNA(VLOOKUP($A30,EXJPUS!$A:$B,2,FALSE), "NA")</f>
        <v>126.375</v>
      </c>
      <c r="AO30" s="31" t="str">
        <f>_xlfn.IFNA(VLOOKUP($A30,PCU33613361!$A:$B,2,FALSE), "NA")</f>
        <v>NA</v>
      </c>
      <c r="AP30" s="31">
        <f>_xlfn.IFNA(VLOOKUP($A30,TOTALSA!$A:$B,2,FALSE), "NA")</f>
        <v>16.196999999999999</v>
      </c>
      <c r="AQ30" s="31">
        <f>_xlfn.IFNA(VLOOKUP($A30,ZAFCPIALLMINMEI!$A:$B,2,FALSE), "NA")</f>
        <v>52.371870000000001</v>
      </c>
      <c r="AR30" s="31">
        <f>_xlfn.IFNA(VLOOKUP($A30,LCULMN01ZAQ661S!$A:$B,2,FALSE), "NA")</f>
        <v>44.949884349999998</v>
      </c>
      <c r="AS30" s="31">
        <f>_xlfn.IFNA(VLOOKUP($A30,NGDPRSAXDCZAQ!$A:$B,2,FALSE), "NA")</f>
        <v>749149.5</v>
      </c>
      <c r="AT30" s="31">
        <f>_xlfn.IFNA(VLOOKUP($A30,'M.W00.PCOBA.USD'!$A:$B,2,FALSE), "NA")</f>
        <v>6684.78</v>
      </c>
      <c r="AU30" s="31">
        <f>_xlfn.IFNA(VLOOKUP($A30,BSCICP03O9M665S!$A:$B,2,FALSE), "NA")</f>
        <v>99.675309685499997</v>
      </c>
      <c r="AV30" s="31">
        <f>_xlfn.IFNA(VLOOKUP($A30,LOLITOAAOECDE!$A:$B,2,FALSE), "NA")</f>
        <v>99.3860430517</v>
      </c>
      <c r="AW30" s="31" t="str">
        <f>_xlfn.IFNA(VLOOKUP($A30,'IP7110'!$A:$B,2,FALSE), "NA")</f>
        <v>NA</v>
      </c>
      <c r="AX30" s="31" t="str">
        <f>_xlfn.IFNA(VLOOKUP($A30,'WPS061'!$A:$B,2,FALSE), "NA")</f>
        <v>NA</v>
      </c>
      <c r="AY30" s="31">
        <f>_xlfn.IFNA(VLOOKUP($A30,'GS10'!$A:$B,2,FALSE), "NA")</f>
        <v>5.16</v>
      </c>
      <c r="AZ30" s="31">
        <f>_xlfn.IFNA(VLOOKUP($A30,'GS5'!$A:$B,2,FALSE), "NA")</f>
        <v>4.49</v>
      </c>
      <c r="BA30" s="31">
        <f>_xlfn.IFNA(VLOOKUP($A30,'GS30'!$A:$B,2,FALSE), "NA")</f>
        <v>5.76</v>
      </c>
      <c r="BB30" s="31">
        <f>_xlfn.IFNA(VLOOKUP($A30,DAX!$A:$B,2,FALSE), "NA")</f>
        <v>4818.3</v>
      </c>
      <c r="BC30" s="31">
        <f>_xlfn.IFNA(VLOOKUP($A30,SMI!$A:$B,2,FALSE), "NA")</f>
        <v>6574.8</v>
      </c>
      <c r="BD30" s="31">
        <f>_xlfn.IFNA(VLOOKUP($A30,NASDAQCOM!$A:$B,2,FALSE), "NA")</f>
        <v>1615.73</v>
      </c>
      <c r="BE30" s="31">
        <f>_xlfn.IFNA(VLOOKUP($A30,FTSE100!$A:$B,2,FALSE), "NA")</f>
        <v>5085.1000000000004</v>
      </c>
      <c r="BF30" s="31">
        <f>_xlfn.IFNA(VLOOKUP($A30,'M.W00.PGOLD.USD'!$A:$B,2,FALSE), "NA")</f>
        <v>327.25</v>
      </c>
      <c r="BG30" s="31">
        <f>_xlfn.IFNA(VLOOKUP($A30,'M.W00.PSILVER.USD'!$A:$B,2,FALSE), "NA")</f>
        <v>5.0449999999999999</v>
      </c>
      <c r="BH30" s="31" t="str">
        <f>_xlfn.IFNA(VLOOKUP($A30,WPU10170502!$A:$B,2,FALSE), "NA")</f>
        <v>NA</v>
      </c>
      <c r="BI30" s="31">
        <f>_xlfn.IFNA(VLOOKUP($A30,'M.W00.PSILVER.USD'!$A:$B,2,FALSE), "NA")</f>
        <v>5.0449999999999999</v>
      </c>
      <c r="BJ30" s="31">
        <f>_xlfn.IFNA(VLOOKUP($A30,'M.W00.PSILVER.USD'!$A:$B,2,FALSE), "NA")</f>
        <v>5.0449999999999999</v>
      </c>
      <c r="BK30" s="31">
        <f>_xlfn.IFNA(VLOOKUP($A30,FEDfunds!$A:$B,2,FALSE), "NA")</f>
        <v>1.75</v>
      </c>
      <c r="BL30" s="31">
        <f>_xlfn.IFNA(VLOOKUP($A30,Vehicles_miles_traveled!$A:$B,2,FALSE), "NA")</f>
        <v>237339</v>
      </c>
      <c r="BM30" s="31">
        <f>_xlfn.IFNA(VLOOKUP($A30,New_car_dealer!$A:$B,2,FALSE), "NA")</f>
        <v>55678</v>
      </c>
      <c r="BN30" s="31" t="str">
        <f>_xlfn.IFNA(VLOOKUP($A30,Platinum_total_demand!$A:$Z,4,FALSE), "NA")</f>
        <v>NA</v>
      </c>
      <c r="BO30" s="31" t="str">
        <f>_xlfn.IFNA(VLOOKUP($A30,Palladium_total_demand!$A:$Z,4,FALSE), "NA")</f>
        <v>NA</v>
      </c>
      <c r="BP30" s="31" t="str">
        <f>_xlfn.IFNA(VLOOKUP($A30,Rhodium_total_demand!$A:$Z,4,FALSE), "NA")</f>
        <v>NA</v>
      </c>
      <c r="BQ30" s="31" t="str">
        <f>_xlfn.IFNA(VLOOKUP($A30,Platinum_total_supply!$A:$Z,4,FALSE), "NA")</f>
        <v>NA</v>
      </c>
      <c r="BR30" s="31" t="str">
        <f>_xlfn.IFNA(VLOOKUP($A30,Palladium_total_supply!$A:$Z,4,FALSE), "NA")</f>
        <v>NA</v>
      </c>
      <c r="BS30" s="31" t="str">
        <f>_xlfn.IFNA(VLOOKUP($A30,Rhodium_total_supply!$A:$Z,4,FALSE), "NA")</f>
        <v>NA</v>
      </c>
      <c r="BT30" s="31">
        <f>_xlfn.IFNA(VLOOKUP($A30,Equities!$A:$Z,2,FALSE), "NA")</f>
        <v>2652.8286956521702</v>
      </c>
      <c r="BU30" s="31">
        <f>_xlfn.IFNA(VLOOKUP($A30,Equities!$A:$Z,3,FALSE), "NA")</f>
        <v>3147.4752173912998</v>
      </c>
      <c r="BV30" s="31">
        <f>_xlfn.IFNA(VLOOKUP($A30,Equities!$A:$Z,4,FALSE), "NA")</f>
        <v>3534.1965217391298</v>
      </c>
      <c r="BW30" s="31">
        <f>_xlfn.IFNA(VLOOKUP($A30,Equities!$A:$Z,5,FALSE), "NA")</f>
        <v>3264.9159565217301</v>
      </c>
      <c r="BX30" s="31">
        <f>_xlfn.IFNA(VLOOKUP($A30,Equities!$A:$Z,6,FALSE), "NA")</f>
        <v>503.26852173912999</v>
      </c>
      <c r="BY30" s="31">
        <f>_xlfn.IFNA(VLOOKUP($A30,Income_equities!$A:$Z,2,FALSE), "NA")</f>
        <v>1031.21478260869</v>
      </c>
      <c r="BZ30" s="31">
        <f>_xlfn.IFNA(VLOOKUP($A30,Income_equities!$A:$Z,3,FALSE), "NA")</f>
        <v>202.40726086956499</v>
      </c>
      <c r="CA30" s="31">
        <f>_xlfn.IFNA(VLOOKUP($A30,Income_equities!$A:$Z,4,FALSE), "NA")</f>
        <v>111.390269565217</v>
      </c>
      <c r="CB30" s="31">
        <f>_xlfn.IFNA(VLOOKUP($A30,Income_equities!$A:$Z,5,FALSE), "NA")</f>
        <v>175.19785217391299</v>
      </c>
      <c r="CC30" s="31">
        <f>_xlfn.IFNA(VLOOKUP($A30,PGM_equities!$A:$Z,2,FALSE), "NA")</f>
        <v>536.29565217391303</v>
      </c>
      <c r="CD30" s="31">
        <f>_xlfn.IFNA(VLOOKUP($A30,PGM_equities!$A:$Z,3,FALSE), "NA")</f>
        <v>314.964347826086</v>
      </c>
      <c r="CE30" s="31">
        <f>_xlfn.IFNA(VLOOKUP($A30,PGM_equities!$A:$Z,4,FALSE), "NA")</f>
        <v>4.7221739130434699</v>
      </c>
      <c r="CF30" s="31">
        <f>_xlfn.IFNA(VLOOKUP($A30,PGM_equities!$A:$Z,5,FALSE), "NA")</f>
        <v>357.75652173912999</v>
      </c>
      <c r="CG30" s="31" t="str">
        <f>_xlfn.IFNA(VLOOKUP($A30,Platinum_market_balance!$A:$Z,2,FALSE), "NA")</f>
        <v>NA</v>
      </c>
      <c r="CH30" s="31" t="str">
        <f>_xlfn.IFNA(VLOOKUP($A30,Platinum_market_balance!$A:$Z,3,FALSE), "NA")</f>
        <v>NA</v>
      </c>
      <c r="CI30" s="31" t="str">
        <f>_xlfn.IFNA(VLOOKUP($A30,Platinum_market_balance!$A:$Z,4,FALSE), "NA")</f>
        <v>NA</v>
      </c>
      <c r="CJ30" s="31" t="str">
        <f>_xlfn.IFNA(VLOOKUP($A30,Platinum_market_balance!$A:$Z,5,FALSE), "NA")</f>
        <v>NA</v>
      </c>
      <c r="CK30" s="31" t="str">
        <f>_xlfn.IFNA(VLOOKUP($A30,Palladium_market_balance!$A:$Z,2,FALSE), "NA")</f>
        <v>NA</v>
      </c>
      <c r="CL30" s="31" t="str">
        <f>_xlfn.IFNA(VLOOKUP($A30,Palladium_market_balance!$A:$Z,3,FALSE), "NA")</f>
        <v>NA</v>
      </c>
      <c r="CM30" s="31" t="str">
        <f>_xlfn.IFNA(VLOOKUP($A30,Palladium_market_balance!$A:$Z,4,FALSE), "NA")</f>
        <v>NA</v>
      </c>
      <c r="CN30" s="31" t="str">
        <f>_xlfn.IFNA(VLOOKUP($A30,Palladium_market_balance!$A:$Z,5,FALSE), "NA")</f>
        <v>NA</v>
      </c>
      <c r="CO30" s="31" t="str">
        <f>_xlfn.IFNA(VLOOKUP($A30,Rhodium_market_balance!$A:$Z,2,FALSE), "NA")</f>
        <v>NA</v>
      </c>
      <c r="CP30" s="31" t="str">
        <f>_xlfn.IFNA(VLOOKUP($A30,Rhodium_market_balance!$A:$Z,3,FALSE), "NA")</f>
        <v>NA</v>
      </c>
      <c r="CQ30" s="31" t="str">
        <f>_xlfn.IFNA(VLOOKUP($A30,Rhodium_market_balance!$A:$Z,4,FALSE), "NA")</f>
        <v>NA</v>
      </c>
      <c r="CR30" s="31" t="str">
        <f>_xlfn.IFNA(VLOOKUP($A30,Rhodium_market_balance!$A:$Z,5,FALSE), "NA")</f>
        <v>NA</v>
      </c>
      <c r="CS30" s="31" t="str">
        <f>_xlfn.IFNA(VLOOKUP($A30,CFTCs!$A:$Z,2,FALSE), "NA")</f>
        <v>NA</v>
      </c>
      <c r="CT30" s="31" t="str">
        <f>_xlfn.IFNA(VLOOKUP($A30,CFTCs!$A:$Z,3,FALSE), "NA")</f>
        <v>NA</v>
      </c>
      <c r="CU30" s="31" t="str">
        <f>_xlfn.IFNA(VLOOKUP($A30,CFTCs!$A:$Z,4,FALSE), "NA")</f>
        <v>NA</v>
      </c>
      <c r="CV30" s="31" t="str">
        <f>_xlfn.IFNA(VLOOKUP($A30,CFTCs!$A:$Z,5,FALSE), "NA")</f>
        <v>NA</v>
      </c>
      <c r="CW30" s="31" t="str">
        <f>_xlfn.IFNA(VLOOKUP($A30,Open_interest!$A:$Z,2,FALSE), "NA")</f>
        <v>NA</v>
      </c>
      <c r="CX30" s="31" t="str">
        <f>_xlfn.IFNA(VLOOKUP($A30,Open_interest!$A:$Z,3,FALSE), "NA")</f>
        <v>NA</v>
      </c>
      <c r="CY30" s="31" t="str">
        <f>IF(_xlfn.IFNA(VLOOKUP($A30,ETF_holdings!$A:$Z,2,FALSE), "NA")=0,"NA",_xlfn.IFNA(VLOOKUP($A30,ETF_holdings!$A:$Z,2,FALSE), "NA"))</f>
        <v>NA</v>
      </c>
      <c r="CZ30" s="31" t="str">
        <f>IF(_xlfn.IFNA(VLOOKUP($A30,ETF_holdings!$A:$Z,3,FALSE), "NA")=0,"NA",_xlfn.IFNA(VLOOKUP($A30,ETF_holdings!$A:$Z,3,FALSE), "NA"))</f>
        <v>NA</v>
      </c>
      <c r="DA30" s="31" t="str">
        <f>_xlfn.IFNA(VLOOKUP($A30,ETF_holdings!$A:$Z,4,FALSE), "NA")</f>
        <v>NA</v>
      </c>
      <c r="DB30" s="31" t="str">
        <f>IF(_xlfn.IFNA(VLOOKUP($A30,ETF_holdings!$A:$Z,4,FALSE), "NA")=0,"NA",_xlfn.IFNA(VLOOKUP($A30,ETF_holdings!$A:$Z,4,FALSE), "NA"))</f>
        <v>NA</v>
      </c>
      <c r="DC30" s="31" t="str">
        <f>IF(_xlfn.IFNA(VLOOKUP($A30,ETF_holdings!$A:$Z,6,FALSE), "NA")=0,"NA",_xlfn.IFNA(VLOOKUP($A30,ETF_holdings!$A:$Z,6,FALSE), "NA"))</f>
        <v>NA</v>
      </c>
      <c r="DD30" s="31" t="str">
        <f>IF(_xlfn.IFNA(VLOOKUP($A30,ETF_holdings!$A:$Z,7,FALSE), "NA")=0,"NA",_xlfn.IFNA(VLOOKUP($A30,ETF_holdings!$A:$Z,7,FALSE), "NA"))</f>
        <v>NA</v>
      </c>
      <c r="DE30" s="31" t="str">
        <f>IF(_xlfn.IFNA(VLOOKUP($A30,ETF_holdings!$A:$Z,8,FALSE), "NA")=0,"NA",_xlfn.IFNA(VLOOKUP($A30,ETF_holdings!$A:$Z,8,FALSE), "NA"))</f>
        <v>NA</v>
      </c>
      <c r="DF30" s="31" t="str">
        <f>IF(_xlfn.IFNA(VLOOKUP($A30,ETF_holdings!$A:$Z,10,FALSE), "NA")=0,"NA",_xlfn.IFNA(VLOOKUP($A30,ETF_holdings!$A:$Z,10,FALSE), "NA"))</f>
        <v>NA</v>
      </c>
      <c r="DG30" s="31" t="str">
        <f>IF(_xlfn.IFNA(VLOOKUP($A30,ETF_holdings!$A:$Z,10,FALSE), "NA")=0,"NA",_xlfn.IFNA(VLOOKUP($A30,ETF_holdings!$A:$Z,10,FALSE), "NA"))</f>
        <v>NA</v>
      </c>
      <c r="DH30" s="31" t="str">
        <f>IF(_xlfn.IFNA(VLOOKUP($A30,ETF_holdings!$A:$Z,11,FALSE), "NA")=0,"NA",_xlfn.IFNA(VLOOKUP($A30,ETF_holdings!$A:$Z,11,FALSE), "NA"))</f>
        <v>NA</v>
      </c>
      <c r="DI30" s="31" t="str">
        <f>IF(_xlfn.IFNA(VLOOKUP($A30,ETF_holdings!$A:$Z,12,FALSE), "NA")=0,"NA",_xlfn.IFNA(VLOOKUP($A30,ETF_holdings!$A:$Z,12,FALSE), "NA"))</f>
        <v>NA</v>
      </c>
      <c r="DJ30" s="31" t="str">
        <f>IF(_xlfn.IFNA(VLOOKUP($A30,ETF_holdings!$A:$Z,13,FALSE), "NA")=0,"NA",_xlfn.IFNA(VLOOKUP($A30,ETF_holdings!$A:$Z,13,FALSE), "NA"))</f>
        <v>NA</v>
      </c>
      <c r="DK30" s="31">
        <f>IF(_xlfn.IFNA(VLOOKUP($A30,Platinum_RSI!$A:$P,2,FALSE), "NA")=0,"NA",_xlfn.IFNA(VLOOKUP($A30,Platinum_RSI!$A:$P,2,FALSE), "NA"))</f>
        <v>80.83</v>
      </c>
      <c r="DL30" s="31">
        <f>IF(_xlfn.IFNA(VLOOKUP($A30,Platinum_RSI!$A:$P,3,FALSE), "NA")=0,"NA",_xlfn.IFNA(VLOOKUP($A30,Platinum_RSI!$A:$P,3,FALSE), "NA"))</f>
        <v>58.71</v>
      </c>
      <c r="DM30" s="31">
        <f>IF(_xlfn.IFNA(VLOOKUP($A30,Platinum_RSI!$A:$P,4,FALSE), "NA")=0,"NA",_xlfn.IFNA(VLOOKUP($A30,Platinum_RSI!$A:$P,4,FALSE), "NA"))</f>
        <v>56.54</v>
      </c>
      <c r="DN30" s="31">
        <f>IF(_xlfn.IFNA(VLOOKUP($A30,Platinum_RSI!$A:$P,5,FALSE), "NA")=0,"NA",_xlfn.IFNA(VLOOKUP($A30,Platinum_RSI!$A:$P,5,FALSE), "NA"))</f>
        <v>55.83</v>
      </c>
      <c r="DO30" s="31">
        <f>IF(_xlfn.IFNA(VLOOKUP($A30,Palladium_RSI!$A:$Q,2,FALSE), "NA")=0,"NA",_xlfn.IFNA(VLOOKUP($A30,Palladium_RSI!$A:$Q,2,FALSE), "NA"))</f>
        <v>30.28</v>
      </c>
      <c r="DP30" s="31">
        <f>IF(_xlfn.IFNA(VLOOKUP($A30,Palladium_RSI!$A:$Q, 3,FALSE), "NA")=0,"NA",_xlfn.IFNA(VLOOKUP($A30,Palladium_RSI!$A:$Q,3,FALSE), "NA"))</f>
        <v>35.97</v>
      </c>
      <c r="DQ30" s="31">
        <f>IF(_xlfn.IFNA(VLOOKUP($A30,Palladium_RSI!$A:$Q,4,FALSE), "NA")=0,"NA",_xlfn.IFNA(VLOOKUP($A30,Palladium_RSI!$A:$Q,4,FALSE), "NA"))</f>
        <v>40.22</v>
      </c>
      <c r="DR30" s="31">
        <f>IF(_xlfn.IFNA(VLOOKUP($A30,Palladium_RSI!$A:$Q,5,FALSE), "NA")=0,"NA",_xlfn.IFNA(VLOOKUP($A30,Palladium_RSI!$A:$Q,5,FALSE), "NA"))</f>
        <v>46.58</v>
      </c>
      <c r="DS30" s="31">
        <f>IF(_xlfn.IFNA(VLOOKUP($A30,Car_production!$A:$L,2,FALSE), "NA")=0,"NA",_xlfn.IFNA(VLOOKUP($A30,Car_production!$A:$L,2,FALSE), "NA"))</f>
        <v>429</v>
      </c>
      <c r="DT30" s="31">
        <f>IF(_xlfn.IFNA(VLOOKUP($A30,Car_production!$A:$L,3,FALSE), "NA")=0,"NA",_xlfn.IFNA(VLOOKUP($A30,Car_production!$A:$L,3,FALSE), "NA"))</f>
        <v>337.52950432730137</v>
      </c>
      <c r="DU30" s="31" t="str">
        <f>IF(_xlfn.IFNA(VLOOKUP($A30,Car_production!$A:$L,4,FALSE), "NA")=0,"NA",_xlfn.IFNA(VLOOKUP($A30,Car_production!$A:$L,13,FALSE), "NA"))</f>
        <v>NA</v>
      </c>
      <c r="DV30" s="31" t="str">
        <f>IF(_xlfn.IFNA(VLOOKUP($A30,Car_production!$A:$L,5,FALSE), "NA")=0,"NA",_xlfn.IFNA(VLOOKUP($A30,Car_production!$A:$L,5,FALSE), "NA"))</f>
        <v>NA</v>
      </c>
      <c r="DW30" s="31">
        <f>IF(_xlfn.IFNA(VLOOKUP($A30,Car_production!$A:$L,6,FALSE), "NA")=0,"NA",_xlfn.IFNA(VLOOKUP($A30,Car_production!$A:$L,6,FALSE), "NA"))</f>
        <v>110.1</v>
      </c>
      <c r="DX30" s="31">
        <f>IF(_xlfn.IFNA(VLOOKUP($A30,Car_production!$A:$L,7,FALSE), "NA")=0,"NA",_xlfn.IFNA(VLOOKUP($A30,Car_production!$A:$L,7,FALSE), "NA"))</f>
        <v>107.62463343108504</v>
      </c>
      <c r="DY30" s="31">
        <f>IF(_xlfn.IFNA(VLOOKUP($A30,Car_production!$A:$L,8,FALSE), "NA")=0,"NA",_xlfn.IFNA(VLOOKUP($A30,Car_production!$A:$L,8,FALSE), "NA"))</f>
        <v>103</v>
      </c>
      <c r="DZ30" s="31">
        <f>IF(_xlfn.IFNA(VLOOKUP($A30,Car_production!$A:$L,9,FALSE), "NA")=0,"NA",_xlfn.IFNA(VLOOKUP($A30,Car_production!$A:$L,9,FALSE), "NA"))</f>
        <v>130.05050505050505</v>
      </c>
      <c r="EA30" s="31" t="str">
        <f>IF(_xlfn.IFNA(VLOOKUP($A30,Car_production!$A:$L,10,FALSE), "NA")=0,"NA",_xlfn.IFNA(VLOOKUP($A30,Car_production!$A:$L,10,FALSE), "NA"))</f>
        <v>NA</v>
      </c>
      <c r="EB30" s="31">
        <f>IF(_xlfn.IFNA(VLOOKUP($A30,Car_production_index!$A:$L,2,FALSE), "NA")=0,"NA",_xlfn.IFNA(VLOOKUP($A30,Car_production_index!$A:$L,2,FALSE), "NA"))</f>
        <v>0.12988212567506568</v>
      </c>
      <c r="EC30" s="31">
        <f>IF(_xlfn.IFNA(VLOOKUP($A30,Car_production_index!$A:$L,3,FALSE), "NA")=0,"NA",_xlfn.IFNA(VLOOKUP($A30,Car_production_index!$A:$L,3,FALSE), "NA"))</f>
        <v>0.27791781767755697</v>
      </c>
      <c r="ED30" s="31">
        <f>IF(_xlfn.IFNA(VLOOKUP($A30,Car_production_index!$A:$L,4,FALSE), "NA")=0,"NA",_xlfn.IFNA(VLOOKUP($A30,Car_production_index!$A:$L,4,FALSE), "NA"))</f>
        <v>0.13632484761598557</v>
      </c>
      <c r="EE30" s="31">
        <f>IF(_xlfn.IFNA(VLOOKUP($A30,Car_production_index!$A:$L,5,FALSE), "NA")=0,"NA",_xlfn.IFNA(VLOOKUP($A30,Car_production_index!$A:$L,5,FALSE), "NA"))</f>
        <v>0.17789036868302066</v>
      </c>
      <c r="EF30" s="31">
        <f>IF(_xlfn.IFNA(VLOOKUP($A30,Car_production_index!$A:$L,6,FALSE), "NA")=0,"NA",_xlfn.IFNA(VLOOKUP($A30,Car_production_index!$A:$L,6,FALSE), "NA"))</f>
        <v>0.72201515965162888</v>
      </c>
    </row>
    <row r="31" spans="1:136">
      <c r="A31" s="26">
        <v>37408</v>
      </c>
      <c r="B31" s="25">
        <f>IFERROR(VLOOKUP($A31,Palladium_spot_price!$A:$B,2,FALSE), "NA")</f>
        <v>339.2</v>
      </c>
      <c r="C31" s="25">
        <f>IFERROR(VLOOKUP($A31,Platinum_spot_price!$A:$B,2,FALSE), "NA")</f>
        <v>558.5</v>
      </c>
      <c r="D31" s="25">
        <f>IFERROR(VLOOKUP($A31,Rhodium_spot_price!$A:$B,2,FALSE), "NA")</f>
        <v>859.25</v>
      </c>
      <c r="E31" s="25">
        <f>IFERROR(VLOOKUP(A31,'Coal Australia'!A:B,2,FALSE), "NA")</f>
        <v>26.65</v>
      </c>
      <c r="F31" s="25">
        <f>IFERROR(VLOOKUP(A31,'Russian Ruble'!A:B,2,FALSE), "NA")</f>
        <v>31.402100000000001</v>
      </c>
      <c r="G31" s="25" t="str">
        <f>IFERROR(VLOOKUP($A31,'GDP Germany'!A:B,2,FALSE),"NA")</f>
        <v>NA</v>
      </c>
      <c r="H31" s="25" t="str">
        <f>IFERROR(VLOOKUP($A31,'GDP EU28'!A:B,2,FALSE),"NA")</f>
        <v>NA</v>
      </c>
      <c r="I31" s="25" t="str">
        <f>IFERROR(VLOOKUP($A31,'GDP US'!A:B,2,FALSE),"NA")</f>
        <v>NA</v>
      </c>
      <c r="J31" s="29" t="str">
        <f>IFERROR(VLOOKUP($A31,'GDP CNY'!A:C,2,FALSE),"NA")</f>
        <v>NA</v>
      </c>
      <c r="K31" s="25">
        <f>IFERROR(VLOOKUP($A31,WTI!$A:$B,2,FALSE),"NA")</f>
        <v>25.52</v>
      </c>
      <c r="L31" s="25">
        <f>IFERROR(VLOOKUP($A31,Brent!$A:$B,2,FALSE),"NA")</f>
        <v>24.08</v>
      </c>
      <c r="M31" s="25">
        <f>IFERROR(VLOOKUP($A31,'EURO EXC RATE'!$A:$B,2,FALSE),"NA")</f>
        <v>0.95609999999999995</v>
      </c>
      <c r="N31" s="25">
        <f>IFERROR(VLOOKUP($A31,'Baltic Dry Index'!$A:$B,2,FALSE),"NA")</f>
        <v>1005</v>
      </c>
      <c r="O31" s="25">
        <f>IFERROR(VLOOKUP($A31,EXR_CNY_USD!$A:$B,2,FALSE),"NA")</f>
        <v>8.2766999999999999</v>
      </c>
      <c r="P31" s="25">
        <f>IFERROR(VLOOKUP($A31,'NATURAL GAS'!A:B,2,FALSE),"NA")</f>
        <v>3.26</v>
      </c>
      <c r="Q31" s="25">
        <f>IFERROR(VLOOKUP($A31,VIX!$A:$B,2,FALSE), "NA")</f>
        <v>25.4</v>
      </c>
      <c r="R31" s="25">
        <f>IFERROR(VLOOKUP($A31,CLI_US!$A:$B,2,FALSE), "NA")</f>
        <v>99.304682798516296</v>
      </c>
      <c r="S31" s="25">
        <f>IFERROR(VLOOKUP($A31,CLI_CHN!$A:$B,2,FALSE), "NA")</f>
        <v>99.310010000000005</v>
      </c>
      <c r="T31" s="25">
        <f>IFERROR(VLOOKUP($A31,CLI_EURO!$A:$B,2,FALSE), "NA")</f>
        <v>99.473690125435695</v>
      </c>
      <c r="U31" s="25">
        <f>IFERROR(VLOOKUP($A31,CPILFESL!$A:$B,2,FALSE), "NA")</f>
        <v>179.6</v>
      </c>
      <c r="V31" s="31">
        <f>_xlfn.IFNA(VLOOKUP($A31,'PET.RWTC.M'!$A:$B,2,FALSE), "NA")</f>
        <v>25.52</v>
      </c>
      <c r="W31" s="31">
        <f>_xlfn.IFNA(VLOOKUP($A31,PALLFNFINDEXQ!$A:$B,2,FALSE), "NA")</f>
        <v>55.417514279999999</v>
      </c>
      <c r="X31" s="31">
        <f>_xlfn.IFNA(VLOOKUP($A31,DEXSFUS!$A:$B,2,FALSE), "NA")</f>
        <v>10.5875</v>
      </c>
      <c r="Y31" s="31">
        <f>_xlfn.IFNA(VLOOKUP($A31,PNICKUSDM!$A:$B,2,FALSE), "NA")</f>
        <v>7147.6111110000002</v>
      </c>
      <c r="Z31" s="31">
        <f>_xlfn.IFNA(VLOOKUP($A31,'WPU1011'!$A:$B,2,FALSE), "NA")</f>
        <v>95.3</v>
      </c>
      <c r="AA31" s="31">
        <f>_xlfn.IFNA(VLOOKUP($A31,'WPU1011'!$A:$B,2,FALSE), "NA")</f>
        <v>95.3</v>
      </c>
      <c r="AB31" s="31">
        <f>_xlfn.IFNA(VLOOKUP($A31,TSIFRGHTC!$A:$B,2,FALSE), "NA")</f>
        <v>0.5</v>
      </c>
      <c r="AC31" s="31">
        <f>_xlfn.IFNA(VLOOKUP($A31,TSIFRGHTC!$A:$B,2,FALSE), "NA")</f>
        <v>0.5</v>
      </c>
      <c r="AD31" s="31">
        <f>_xlfn.IFNA(VLOOKUP($A31,PPICMM!$A:$B,2,FALSE), "NA")</f>
        <v>106.9</v>
      </c>
      <c r="AE31" s="31">
        <f>_xlfn.IFNA(VLOOKUP($A31,IPB50001N!$A:$B,2,FALSE), "NA")</f>
        <v>93.092100000000002</v>
      </c>
      <c r="AF31" s="31">
        <f>_xlfn.IFNA(VLOOKUP($A31,A31ATI!$A:$B,2,FALSE), "NA")</f>
        <v>9998</v>
      </c>
      <c r="AG31" s="31">
        <f>_xlfn.IFNA(VLOOKUP($A31,A31ANO!$A:$B,2,FALSE), "NA")</f>
        <v>5471</v>
      </c>
      <c r="AH31" s="31">
        <f>_xlfn.IFNA(VLOOKUP($A31,IPG21223S!$A:$B,2,FALSE), "NA")</f>
        <v>99.822800000000001</v>
      </c>
      <c r="AI31" s="31">
        <f>_xlfn.IFNA(VLOOKUP($A31,PIORECRUSDM!$A:$B,2,FALSE), "NA")</f>
        <v>12.68</v>
      </c>
      <c r="AJ31" s="31" t="str">
        <f>_xlfn.IFNA(VLOOKUP($A31,GVZCLS!$A:$B,2,FALSE), "NA")</f>
        <v>NA</v>
      </c>
      <c r="AK31" s="31" t="str">
        <f>_xlfn.IFNA(VLOOKUP($A31,VXSLVCLS!$A:$B,2,FALSE), "NA")</f>
        <v>NA</v>
      </c>
      <c r="AL31" s="31">
        <f>_xlfn.IFNA(VLOOKUP($A31,PNRGINDEXM!$A:$B,2,FALSE), "NA")</f>
        <v>61.473100000000002</v>
      </c>
      <c r="AM31" s="31">
        <f>_xlfn.IFNA(VLOOKUP($A31,Nikkei225!$A:$B,2,FALSE), "NA")</f>
        <v>11552.79</v>
      </c>
      <c r="AN31" s="31">
        <f>_xlfn.IFNA(VLOOKUP($A31,EXJPUS!$A:$B,2,FALSE), "NA")</f>
        <v>123.29049999999999</v>
      </c>
      <c r="AO31" s="31" t="str">
        <f>_xlfn.IFNA(VLOOKUP($A31,PCU33613361!$A:$B,2,FALSE), "NA")</f>
        <v>NA</v>
      </c>
      <c r="AP31" s="31">
        <f>_xlfn.IFNA(VLOOKUP($A31,TOTALSA!$A:$B,2,FALSE), "NA")</f>
        <v>16.952999999999999</v>
      </c>
      <c r="AQ31" s="31">
        <f>_xlfn.IFNA(VLOOKUP($A31,ZAFCPIALLMINMEI!$A:$B,2,FALSE), "NA")</f>
        <v>52.818899999999999</v>
      </c>
      <c r="AR31" s="31">
        <f>_xlfn.IFNA(VLOOKUP($A31,LCULMN01ZAQ661S!$A:$B,2,FALSE), "NA")</f>
        <v>44.949884349999998</v>
      </c>
      <c r="AS31" s="31">
        <f>_xlfn.IFNA(VLOOKUP($A31,NGDPRSAXDCZAQ!$A:$B,2,FALSE), "NA")</f>
        <v>749149.5</v>
      </c>
      <c r="AT31" s="31">
        <f>_xlfn.IFNA(VLOOKUP($A31,'M.W00.PCOBA.USD'!$A:$B,2,FALSE), "NA")</f>
        <v>6706.25</v>
      </c>
      <c r="AU31" s="31">
        <f>_xlfn.IFNA(VLOOKUP($A31,BSCICP03O9M665S!$A:$B,2,FALSE), "NA")</f>
        <v>99.652374264000002</v>
      </c>
      <c r="AV31" s="31">
        <f>_xlfn.IFNA(VLOOKUP($A31,LOLITOAAOECDE!$A:$B,2,FALSE), "NA")</f>
        <v>99.184008717400005</v>
      </c>
      <c r="AW31" s="31" t="str">
        <f>_xlfn.IFNA(VLOOKUP($A31,'IP7110'!$A:$B,2,FALSE), "NA")</f>
        <v>NA</v>
      </c>
      <c r="AX31" s="31" t="str">
        <f>_xlfn.IFNA(VLOOKUP($A31,'WPS061'!$A:$B,2,FALSE), "NA")</f>
        <v>NA</v>
      </c>
      <c r="AY31" s="31">
        <f>_xlfn.IFNA(VLOOKUP($A31,'GS10'!$A:$B,2,FALSE), "NA")</f>
        <v>4.93</v>
      </c>
      <c r="AZ31" s="31">
        <f>_xlfn.IFNA(VLOOKUP($A31,'GS5'!$A:$B,2,FALSE), "NA")</f>
        <v>4.1900000000000004</v>
      </c>
      <c r="BA31" s="31">
        <f>_xlfn.IFNA(VLOOKUP($A31,'GS30'!$A:$B,2,FALSE), "NA")</f>
        <v>5.68</v>
      </c>
      <c r="BB31" s="31">
        <f>_xlfn.IFNA(VLOOKUP($A31,DAX!$A:$B,2,FALSE), "NA")</f>
        <v>4382.5600000000004</v>
      </c>
      <c r="BC31" s="31">
        <f>_xlfn.IFNA(VLOOKUP($A31,SMI!$A:$B,2,FALSE), "NA")</f>
        <v>5979.7</v>
      </c>
      <c r="BD31" s="31">
        <f>_xlfn.IFNA(VLOOKUP($A31,NASDAQCOM!$A:$B,2,FALSE), "NA")</f>
        <v>1463.21</v>
      </c>
      <c r="BE31" s="31">
        <f>_xlfn.IFNA(VLOOKUP($A31,FTSE100!$A:$B,2,FALSE), "NA")</f>
        <v>4656.3999999999996</v>
      </c>
      <c r="BF31" s="31">
        <f>_xlfn.IFNA(VLOOKUP($A31,'M.W00.PGOLD.USD'!$A:$B,2,FALSE), "NA")</f>
        <v>326.55</v>
      </c>
      <c r="BG31" s="31">
        <f>_xlfn.IFNA(VLOOKUP($A31,'M.W00.PSILVER.USD'!$A:$B,2,FALSE), "NA")</f>
        <v>5.05</v>
      </c>
      <c r="BH31" s="31" t="str">
        <f>_xlfn.IFNA(VLOOKUP($A31,WPU10170502!$A:$B,2,FALSE), "NA")</f>
        <v>NA</v>
      </c>
      <c r="BI31" s="31">
        <f>_xlfn.IFNA(VLOOKUP($A31,'M.W00.PSILVER.USD'!$A:$B,2,FALSE), "NA")</f>
        <v>5.05</v>
      </c>
      <c r="BJ31" s="31">
        <f>_xlfn.IFNA(VLOOKUP($A31,'M.W00.PSILVER.USD'!$A:$B,2,FALSE), "NA")</f>
        <v>5.05</v>
      </c>
      <c r="BK31" s="31">
        <f>_xlfn.IFNA(VLOOKUP($A31,FEDfunds!$A:$B,2,FALSE), "NA")</f>
        <v>1.75</v>
      </c>
      <c r="BL31" s="31">
        <f>_xlfn.IFNA(VLOOKUP($A31,Vehicles_miles_traveled!$A:$B,2,FALSE), "NA")</f>
        <v>238066</v>
      </c>
      <c r="BM31" s="31">
        <f>_xlfn.IFNA(VLOOKUP($A31,New_car_dealer!$A:$B,2,FALSE), "NA")</f>
        <v>55376</v>
      </c>
      <c r="BN31" s="31" t="str">
        <f>_xlfn.IFNA(VLOOKUP($A31,Platinum_total_demand!$A:$Z,4,FALSE), "NA")</f>
        <v>NA</v>
      </c>
      <c r="BO31" s="31" t="str">
        <f>_xlfn.IFNA(VLOOKUP($A31,Palladium_total_demand!$A:$Z,4,FALSE), "NA")</f>
        <v>NA</v>
      </c>
      <c r="BP31" s="31" t="str">
        <f>_xlfn.IFNA(VLOOKUP($A31,Rhodium_total_demand!$A:$Z,4,FALSE), "NA")</f>
        <v>NA</v>
      </c>
      <c r="BQ31" s="31" t="str">
        <f>_xlfn.IFNA(VLOOKUP($A31,Platinum_total_supply!$A:$Z,4,FALSE), "NA")</f>
        <v>NA</v>
      </c>
      <c r="BR31" s="31" t="str">
        <f>_xlfn.IFNA(VLOOKUP($A31,Palladium_total_supply!$A:$Z,4,FALSE), "NA")</f>
        <v>NA</v>
      </c>
      <c r="BS31" s="31" t="str">
        <f>_xlfn.IFNA(VLOOKUP($A31,Rhodium_total_supply!$A:$Z,4,FALSE), "NA")</f>
        <v>NA</v>
      </c>
      <c r="BT31" s="31">
        <f>_xlfn.IFNA(VLOOKUP($A31,Equities!$A:$Z,2,FALSE), "NA")</f>
        <v>2506.0255000000002</v>
      </c>
      <c r="BU31" s="31">
        <f>_xlfn.IFNA(VLOOKUP($A31,Equities!$A:$Z,3,FALSE), "NA")</f>
        <v>2951.7844999999902</v>
      </c>
      <c r="BV31" s="31">
        <f>_xlfn.IFNA(VLOOKUP($A31,Equities!$A:$Z,4,FALSE), "NA")</f>
        <v>3336.7275</v>
      </c>
      <c r="BW31" s="31">
        <f>_xlfn.IFNA(VLOOKUP($A31,Equities!$A:$Z,5,FALSE), "NA")</f>
        <v>3166.8705500000001</v>
      </c>
      <c r="BX31" s="31">
        <f>_xlfn.IFNA(VLOOKUP($A31,Equities!$A:$Z,6,FALSE), "NA")</f>
        <v>475.25694999999899</v>
      </c>
      <c r="BY31" s="31">
        <f>_xlfn.IFNA(VLOOKUP($A31,Income_equities!$A:$Z,2,FALSE), "NA")</f>
        <v>1045.29449999999</v>
      </c>
      <c r="BZ31" s="31">
        <f>_xlfn.IFNA(VLOOKUP($A31,Income_equities!$A:$Z,3,FALSE), "NA")</f>
        <v>205.69897</v>
      </c>
      <c r="CA31" s="31">
        <f>_xlfn.IFNA(VLOOKUP($A31,Income_equities!$A:$Z,4,FALSE), "NA")</f>
        <v>112.78667</v>
      </c>
      <c r="CB31" s="31">
        <f>_xlfn.IFNA(VLOOKUP($A31,Income_equities!$A:$Z,5,FALSE), "NA")</f>
        <v>175.74827999999999</v>
      </c>
      <c r="CC31" s="31">
        <f>_xlfn.IFNA(VLOOKUP($A31,PGM_equities!$A:$Z,2,FALSE), "NA")</f>
        <v>556.77499999999998</v>
      </c>
      <c r="CD31" s="31">
        <f>_xlfn.IFNA(VLOOKUP($A31,PGM_equities!$A:$Z,3,FALSE), "NA")</f>
        <v>321.54849999999999</v>
      </c>
      <c r="CE31" s="31">
        <f>_xlfn.IFNA(VLOOKUP($A31,PGM_equities!$A:$Z,4,FALSE), "NA")</f>
        <v>4.8979999999999997</v>
      </c>
      <c r="CF31" s="31">
        <f>_xlfn.IFNA(VLOOKUP($A31,PGM_equities!$A:$Z,5,FALSE), "NA")</f>
        <v>337.375</v>
      </c>
      <c r="CG31" s="31" t="str">
        <f>_xlfn.IFNA(VLOOKUP($A31,Platinum_market_balance!$A:$Z,2,FALSE), "NA")</f>
        <v>NA</v>
      </c>
      <c r="CH31" s="31" t="str">
        <f>_xlfn.IFNA(VLOOKUP($A31,Platinum_market_balance!$A:$Z,3,FALSE), "NA")</f>
        <v>NA</v>
      </c>
      <c r="CI31" s="31" t="str">
        <f>_xlfn.IFNA(VLOOKUP($A31,Platinum_market_balance!$A:$Z,4,FALSE), "NA")</f>
        <v>NA</v>
      </c>
      <c r="CJ31" s="31" t="str">
        <f>_xlfn.IFNA(VLOOKUP($A31,Platinum_market_balance!$A:$Z,5,FALSE), "NA")</f>
        <v>NA</v>
      </c>
      <c r="CK31" s="31" t="str">
        <f>_xlfn.IFNA(VLOOKUP($A31,Palladium_market_balance!$A:$Z,2,FALSE), "NA")</f>
        <v>NA</v>
      </c>
      <c r="CL31" s="31" t="str">
        <f>_xlfn.IFNA(VLOOKUP($A31,Palladium_market_balance!$A:$Z,3,FALSE), "NA")</f>
        <v>NA</v>
      </c>
      <c r="CM31" s="31" t="str">
        <f>_xlfn.IFNA(VLOOKUP($A31,Palladium_market_balance!$A:$Z,4,FALSE), "NA")</f>
        <v>NA</v>
      </c>
      <c r="CN31" s="31" t="str">
        <f>_xlfn.IFNA(VLOOKUP($A31,Palladium_market_balance!$A:$Z,5,FALSE), "NA")</f>
        <v>NA</v>
      </c>
      <c r="CO31" s="31" t="str">
        <f>_xlfn.IFNA(VLOOKUP($A31,Rhodium_market_balance!$A:$Z,2,FALSE), "NA")</f>
        <v>NA</v>
      </c>
      <c r="CP31" s="31" t="str">
        <f>_xlfn.IFNA(VLOOKUP($A31,Rhodium_market_balance!$A:$Z,3,FALSE), "NA")</f>
        <v>NA</v>
      </c>
      <c r="CQ31" s="31" t="str">
        <f>_xlfn.IFNA(VLOOKUP($A31,Rhodium_market_balance!$A:$Z,4,FALSE), "NA")</f>
        <v>NA</v>
      </c>
      <c r="CR31" s="31" t="str">
        <f>_xlfn.IFNA(VLOOKUP($A31,Rhodium_market_balance!$A:$Z,5,FALSE), "NA")</f>
        <v>NA</v>
      </c>
      <c r="CS31" s="31" t="str">
        <f>_xlfn.IFNA(VLOOKUP($A31,CFTCs!$A:$Z,2,FALSE), "NA")</f>
        <v>NA</v>
      </c>
      <c r="CT31" s="31" t="str">
        <f>_xlfn.IFNA(VLOOKUP($A31,CFTCs!$A:$Z,3,FALSE), "NA")</f>
        <v>NA</v>
      </c>
      <c r="CU31" s="31" t="str">
        <f>_xlfn.IFNA(VLOOKUP($A31,CFTCs!$A:$Z,4,FALSE), "NA")</f>
        <v>NA</v>
      </c>
      <c r="CV31" s="31" t="str">
        <f>_xlfn.IFNA(VLOOKUP($A31,CFTCs!$A:$Z,5,FALSE), "NA")</f>
        <v>NA</v>
      </c>
      <c r="CW31" s="31" t="str">
        <f>_xlfn.IFNA(VLOOKUP($A31,Open_interest!$A:$Z,2,FALSE), "NA")</f>
        <v>NA</v>
      </c>
      <c r="CX31" s="31" t="str">
        <f>_xlfn.IFNA(VLOOKUP($A31,Open_interest!$A:$Z,3,FALSE), "NA")</f>
        <v>NA</v>
      </c>
      <c r="CY31" s="31" t="str">
        <f>IF(_xlfn.IFNA(VLOOKUP($A31,ETF_holdings!$A:$Z,2,FALSE), "NA")=0,"NA",_xlfn.IFNA(VLOOKUP($A31,ETF_holdings!$A:$Z,2,FALSE), "NA"))</f>
        <v>NA</v>
      </c>
      <c r="CZ31" s="31" t="str">
        <f>IF(_xlfn.IFNA(VLOOKUP($A31,ETF_holdings!$A:$Z,3,FALSE), "NA")=0,"NA",_xlfn.IFNA(VLOOKUP($A31,ETF_holdings!$A:$Z,3,FALSE), "NA"))</f>
        <v>NA</v>
      </c>
      <c r="DA31" s="31" t="str">
        <f>_xlfn.IFNA(VLOOKUP($A31,ETF_holdings!$A:$Z,4,FALSE), "NA")</f>
        <v>NA</v>
      </c>
      <c r="DB31" s="31" t="str">
        <f>IF(_xlfn.IFNA(VLOOKUP($A31,ETF_holdings!$A:$Z,4,FALSE), "NA")=0,"NA",_xlfn.IFNA(VLOOKUP($A31,ETF_holdings!$A:$Z,4,FALSE), "NA"))</f>
        <v>NA</v>
      </c>
      <c r="DC31" s="31" t="str">
        <f>IF(_xlfn.IFNA(VLOOKUP($A31,ETF_holdings!$A:$Z,6,FALSE), "NA")=0,"NA",_xlfn.IFNA(VLOOKUP($A31,ETF_holdings!$A:$Z,6,FALSE), "NA"))</f>
        <v>NA</v>
      </c>
      <c r="DD31" s="31" t="str">
        <f>IF(_xlfn.IFNA(VLOOKUP($A31,ETF_holdings!$A:$Z,7,FALSE), "NA")=0,"NA",_xlfn.IFNA(VLOOKUP($A31,ETF_holdings!$A:$Z,7,FALSE), "NA"))</f>
        <v>NA</v>
      </c>
      <c r="DE31" s="31" t="str">
        <f>IF(_xlfn.IFNA(VLOOKUP($A31,ETF_holdings!$A:$Z,8,FALSE), "NA")=0,"NA",_xlfn.IFNA(VLOOKUP($A31,ETF_holdings!$A:$Z,8,FALSE), "NA"))</f>
        <v>NA</v>
      </c>
      <c r="DF31" s="31" t="str">
        <f>IF(_xlfn.IFNA(VLOOKUP($A31,ETF_holdings!$A:$Z,10,FALSE), "NA")=0,"NA",_xlfn.IFNA(VLOOKUP($A31,ETF_holdings!$A:$Z,10,FALSE), "NA"))</f>
        <v>NA</v>
      </c>
      <c r="DG31" s="31" t="str">
        <f>IF(_xlfn.IFNA(VLOOKUP($A31,ETF_holdings!$A:$Z,10,FALSE), "NA")=0,"NA",_xlfn.IFNA(VLOOKUP($A31,ETF_holdings!$A:$Z,10,FALSE), "NA"))</f>
        <v>NA</v>
      </c>
      <c r="DH31" s="31" t="str">
        <f>IF(_xlfn.IFNA(VLOOKUP($A31,ETF_holdings!$A:$Z,11,FALSE), "NA")=0,"NA",_xlfn.IFNA(VLOOKUP($A31,ETF_holdings!$A:$Z,11,FALSE), "NA"))</f>
        <v>NA</v>
      </c>
      <c r="DI31" s="31" t="str">
        <f>IF(_xlfn.IFNA(VLOOKUP($A31,ETF_holdings!$A:$Z,12,FALSE), "NA")=0,"NA",_xlfn.IFNA(VLOOKUP($A31,ETF_holdings!$A:$Z,12,FALSE), "NA"))</f>
        <v>NA</v>
      </c>
      <c r="DJ31" s="31" t="str">
        <f>IF(_xlfn.IFNA(VLOOKUP($A31,ETF_holdings!$A:$Z,13,FALSE), "NA")=0,"NA",_xlfn.IFNA(VLOOKUP($A31,ETF_holdings!$A:$Z,13,FALSE), "NA"))</f>
        <v>NA</v>
      </c>
      <c r="DK31" s="31">
        <f>IF(_xlfn.IFNA(VLOOKUP($A31,Platinum_RSI!$A:$P,2,FALSE), "NA")=0,"NA",_xlfn.IFNA(VLOOKUP($A31,Platinum_RSI!$A:$P,2,FALSE), "NA"))</f>
        <v>68.27</v>
      </c>
      <c r="DL31" s="31">
        <f>IF(_xlfn.IFNA(VLOOKUP($A31,Platinum_RSI!$A:$P,3,FALSE), "NA")=0,"NA",_xlfn.IFNA(VLOOKUP($A31,Platinum_RSI!$A:$P,3,FALSE), "NA"))</f>
        <v>56.54</v>
      </c>
      <c r="DM31" s="31">
        <f>IF(_xlfn.IFNA(VLOOKUP($A31,Platinum_RSI!$A:$P,4,FALSE), "NA")=0,"NA",_xlfn.IFNA(VLOOKUP($A31,Platinum_RSI!$A:$P,4,FALSE), "NA"))</f>
        <v>55.16</v>
      </c>
      <c r="DN31" s="31">
        <f>IF(_xlfn.IFNA(VLOOKUP($A31,Platinum_RSI!$A:$P,5,FALSE), "NA")=0,"NA",_xlfn.IFNA(VLOOKUP($A31,Platinum_RSI!$A:$P,5,FALSE), "NA"))</f>
        <v>55.1</v>
      </c>
      <c r="DO31" s="31">
        <f>IF(_xlfn.IFNA(VLOOKUP($A31,Palladium_RSI!$A:$Q,2,FALSE), "NA")=0,"NA",_xlfn.IFNA(VLOOKUP($A31,Palladium_RSI!$A:$Q,2,FALSE), "NA"))</f>
        <v>19.82</v>
      </c>
      <c r="DP31" s="31">
        <f>IF(_xlfn.IFNA(VLOOKUP($A31,Palladium_RSI!$A:$Q, 3,FALSE), "NA")=0,"NA",_xlfn.IFNA(VLOOKUP($A31,Palladium_RSI!$A:$Q,3,FALSE), "NA"))</f>
        <v>33.619999999999997</v>
      </c>
      <c r="DQ31" s="31">
        <f>IF(_xlfn.IFNA(VLOOKUP($A31,Palladium_RSI!$A:$Q,4,FALSE), "NA")=0,"NA",_xlfn.IFNA(VLOOKUP($A31,Palladium_RSI!$A:$Q,4,FALSE), "NA"))</f>
        <v>38.68</v>
      </c>
      <c r="DR31" s="31">
        <f>IF(_xlfn.IFNA(VLOOKUP($A31,Palladium_RSI!$A:$Q,5,FALSE), "NA")=0,"NA",_xlfn.IFNA(VLOOKUP($A31,Palladium_RSI!$A:$Q,5,FALSE), "NA"))</f>
        <v>45.64</v>
      </c>
      <c r="DS31" s="31">
        <f>IF(_xlfn.IFNA(VLOOKUP($A31,Car_production!$A:$L,2,FALSE), "NA")=0,"NA",_xlfn.IFNA(VLOOKUP($A31,Car_production!$A:$L,2,FALSE), "NA"))</f>
        <v>435.7</v>
      </c>
      <c r="DT31" s="31">
        <f>IF(_xlfn.IFNA(VLOOKUP($A31,Car_production!$A:$L,3,FALSE), "NA")=0,"NA",_xlfn.IFNA(VLOOKUP($A31,Car_production!$A:$L,3,FALSE), "NA"))</f>
        <v>342.80094413847365</v>
      </c>
      <c r="DU31" s="31" t="str">
        <f>IF(_xlfn.IFNA(VLOOKUP($A31,Car_production!$A:$L,4,FALSE), "NA")=0,"NA",_xlfn.IFNA(VLOOKUP($A31,Car_production!$A:$L,13,FALSE), "NA"))</f>
        <v>NA</v>
      </c>
      <c r="DV31" s="31" t="str">
        <f>IF(_xlfn.IFNA(VLOOKUP($A31,Car_production!$A:$L,5,FALSE), "NA")=0,"NA",_xlfn.IFNA(VLOOKUP($A31,Car_production!$A:$L,5,FALSE), "NA"))</f>
        <v>NA</v>
      </c>
      <c r="DW31" s="31">
        <f>IF(_xlfn.IFNA(VLOOKUP($A31,Car_production!$A:$L,6,FALSE), "NA")=0,"NA",_xlfn.IFNA(VLOOKUP($A31,Car_production!$A:$L,6,FALSE), "NA"))</f>
        <v>81.099999999999994</v>
      </c>
      <c r="DX31" s="31">
        <f>IF(_xlfn.IFNA(VLOOKUP($A31,Car_production!$A:$L,7,FALSE), "NA")=0,"NA",_xlfn.IFNA(VLOOKUP($A31,Car_production!$A:$L,7,FALSE), "NA"))</f>
        <v>79.27663734115346</v>
      </c>
      <c r="DY31" s="31">
        <f>IF(_xlfn.IFNA(VLOOKUP($A31,Car_production!$A:$L,8,FALSE), "NA")=0,"NA",_xlfn.IFNA(VLOOKUP($A31,Car_production!$A:$L,8,FALSE), "NA"))</f>
        <v>95</v>
      </c>
      <c r="DZ31" s="31">
        <f>IF(_xlfn.IFNA(VLOOKUP($A31,Car_production!$A:$L,9,FALSE), "NA")=0,"NA",_xlfn.IFNA(VLOOKUP($A31,Car_production!$A:$L,9,FALSE), "NA"))</f>
        <v>119.94949494949493</v>
      </c>
      <c r="EA31" s="31" t="str">
        <f>IF(_xlfn.IFNA(VLOOKUP($A31,Car_production!$A:$L,10,FALSE), "NA")=0,"NA",_xlfn.IFNA(VLOOKUP($A31,Car_production!$A:$L,10,FALSE), "NA"))</f>
        <v>NA</v>
      </c>
      <c r="EB31" s="31">
        <f>IF(_xlfn.IFNA(VLOOKUP($A31,Car_production_index!$A:$L,2,FALSE), "NA")=0,"NA",_xlfn.IFNA(VLOOKUP($A31,Car_production_index!$A:$L,2,FALSE), "NA"))</f>
        <v>0.12988212567506568</v>
      </c>
      <c r="EC31" s="31">
        <f>IF(_xlfn.IFNA(VLOOKUP($A31,Car_production_index!$A:$L,3,FALSE), "NA")=0,"NA",_xlfn.IFNA(VLOOKUP($A31,Car_production_index!$A:$L,3,FALSE), "NA"))</f>
        <v>0.27741781767755697</v>
      </c>
      <c r="ED31" s="31">
        <f>IF(_xlfn.IFNA(VLOOKUP($A31,Car_production_index!$A:$L,4,FALSE), "NA")=0,"NA",_xlfn.IFNA(VLOOKUP($A31,Car_production_index!$A:$L,4,FALSE), "NA"))</f>
        <v>0.13732484761598557</v>
      </c>
      <c r="EE31" s="31">
        <f>IF(_xlfn.IFNA(VLOOKUP($A31,Car_production_index!$A:$L,5,FALSE), "NA")=0,"NA",_xlfn.IFNA(VLOOKUP($A31,Car_production_index!$A:$L,5,FALSE), "NA"))</f>
        <v>0.17739036868302066</v>
      </c>
      <c r="EF31" s="31">
        <f>IF(_xlfn.IFNA(VLOOKUP($A31,Car_production_index!$A:$L,6,FALSE), "NA")=0,"NA",_xlfn.IFNA(VLOOKUP($A31,Car_production_index!$A:$L,6,FALSE), "NA"))</f>
        <v>0.72201515965162888</v>
      </c>
    </row>
    <row r="32" spans="1:136">
      <c r="A32" s="26">
        <v>37438</v>
      </c>
      <c r="B32" s="25">
        <f>IFERROR(VLOOKUP($A32,Palladium_spot_price!$A:$B,2,FALSE), "NA")</f>
        <v>325.40909090909003</v>
      </c>
      <c r="C32" s="25">
        <f>IFERROR(VLOOKUP($A32,Platinum_spot_price!$A:$B,2,FALSE), "NA")</f>
        <v>529.31818181818096</v>
      </c>
      <c r="D32" s="25">
        <f>IFERROR(VLOOKUP($A32,Rhodium_spot_price!$A:$B,2,FALSE), "NA")</f>
        <v>797.72727272727195</v>
      </c>
      <c r="E32" s="25">
        <f>IFERROR(VLOOKUP(A32,'Coal Australia'!A:B,2,FALSE), "NA")</f>
        <v>24.9</v>
      </c>
      <c r="F32" s="25">
        <f>IFERROR(VLOOKUP(A32,'Russian Ruble'!A:B,2,FALSE), "NA")</f>
        <v>31.514399999999998</v>
      </c>
      <c r="G32" s="25">
        <f>IFERROR(VLOOKUP($A32,'GDP Germany'!A:B,2,FALSE),"NA")</f>
        <v>597702.69999999995</v>
      </c>
      <c r="H32" s="25">
        <f>IFERROR(VLOOKUP($A32,'GDP EU28'!A:B,2,FALSE),"NA")</f>
        <v>2145931.1</v>
      </c>
      <c r="I32" s="25">
        <f>IFERROR(VLOOKUP($A32,'GDP US'!A:B,2,FALSE),"NA")</f>
        <v>13477.356</v>
      </c>
      <c r="J32" s="29">
        <f>IFERROR(VLOOKUP($A32,'GDP CNY'!A:C,2,FALSE),"NA")</f>
        <v>8.8000000000000007</v>
      </c>
      <c r="K32" s="25">
        <f>IFERROR(VLOOKUP($A32,WTI!$A:$B,2,FALSE),"NA")</f>
        <v>26.97</v>
      </c>
      <c r="L32" s="25">
        <f>IFERROR(VLOOKUP($A32,Brent!$A:$B,2,FALSE),"NA")</f>
        <v>25.74</v>
      </c>
      <c r="M32" s="25">
        <f>IFERROR(VLOOKUP($A32,'EURO EXC RATE'!$A:$B,2,FALSE),"NA")</f>
        <v>0.99350000000000005</v>
      </c>
      <c r="N32" s="25">
        <f>IFERROR(VLOOKUP($A32,'Baltic Dry Index'!$A:$B,2,FALSE),"NA")</f>
        <v>968</v>
      </c>
      <c r="O32" s="25">
        <f>IFERROR(VLOOKUP($A32,EXR_CNY_USD!$A:$B,2,FALSE),"NA")</f>
        <v>8.2767999999999997</v>
      </c>
      <c r="P32" s="25">
        <f>IFERROR(VLOOKUP($A32,'NATURAL GAS'!A:B,2,FALSE),"NA")</f>
        <v>2.99</v>
      </c>
      <c r="Q32" s="25">
        <f>IFERROR(VLOOKUP($A32,VIX!$A:$B,2,FALSE), "NA")</f>
        <v>32.03</v>
      </c>
      <c r="R32" s="25">
        <f>IFERROR(VLOOKUP($A32,CLI_US!$A:$B,2,FALSE), "NA")</f>
        <v>99.052198607685497</v>
      </c>
      <c r="S32" s="25">
        <f>IFERROR(VLOOKUP($A32,CLI_CHN!$A:$B,2,FALSE), "NA")</f>
        <v>99.478110000000001</v>
      </c>
      <c r="T32" s="25">
        <f>IFERROR(VLOOKUP($A32,CLI_EURO!$A:$B,2,FALSE), "NA")</f>
        <v>99.393095007019198</v>
      </c>
      <c r="U32" s="25">
        <f>IFERROR(VLOOKUP($A32,CPILFESL!$A:$B,2,FALSE), "NA")</f>
        <v>180</v>
      </c>
      <c r="V32" s="31">
        <f>_xlfn.IFNA(VLOOKUP($A32,'PET.RWTC.M'!$A:$B,2,FALSE), "NA")</f>
        <v>26.97</v>
      </c>
      <c r="W32" s="31">
        <f>_xlfn.IFNA(VLOOKUP($A32,PALLFNFINDEXQ!$A:$B,2,FALSE), "NA")</f>
        <v>57.338852170000003</v>
      </c>
      <c r="X32" s="31">
        <f>_xlfn.IFNA(VLOOKUP($A32,DEXSFUS!$A:$B,2,FALSE), "NA")</f>
        <v>10.07</v>
      </c>
      <c r="Y32" s="31">
        <f>_xlfn.IFNA(VLOOKUP($A32,PNICKUSDM!$A:$B,2,FALSE), "NA")</f>
        <v>7137.6956520000003</v>
      </c>
      <c r="Z32" s="31">
        <f>_xlfn.IFNA(VLOOKUP($A32,'WPU1011'!$A:$B,2,FALSE), "NA")</f>
        <v>95</v>
      </c>
      <c r="AA32" s="31">
        <f>_xlfn.IFNA(VLOOKUP($A32,PCU3399103399101!$A:$B,2,FALSE), "NA")</f>
        <v>126.9</v>
      </c>
      <c r="AB32" s="31">
        <f>_xlfn.IFNA(VLOOKUP($A32,TSIFRGHTC!$A:$B,2,FALSE), "NA")</f>
        <v>1.3</v>
      </c>
      <c r="AC32" s="31">
        <f>_xlfn.IFNA(VLOOKUP($A32,TSIFRGHTC!$A:$B,2,FALSE), "NA")</f>
        <v>1.3</v>
      </c>
      <c r="AD32" s="31">
        <f>_xlfn.IFNA(VLOOKUP($A32,PPICMM!$A:$B,2,FALSE), "NA")</f>
        <v>105.3</v>
      </c>
      <c r="AE32" s="31">
        <f>_xlfn.IFNA(VLOOKUP($A32,IPB50001N!$A:$B,2,FALSE), "NA")</f>
        <v>88.538899999999998</v>
      </c>
      <c r="AF32" s="31">
        <f>_xlfn.IFNA(VLOOKUP($A32,A31ATI!$A:$B,2,FALSE), "NA")</f>
        <v>10181</v>
      </c>
      <c r="AG32" s="31">
        <f>_xlfn.IFNA(VLOOKUP($A32,A31ANO!$A:$B,2,FALSE), "NA")</f>
        <v>5295</v>
      </c>
      <c r="AH32" s="31">
        <f>_xlfn.IFNA(VLOOKUP($A32,IPG21223S!$A:$B,2,FALSE), "NA")</f>
        <v>95.923900000000003</v>
      </c>
      <c r="AI32" s="31">
        <f>_xlfn.IFNA(VLOOKUP($A32,PIORECRUSDM!$A:$B,2,FALSE), "NA")</f>
        <v>12.68</v>
      </c>
      <c r="AJ32" s="31" t="str">
        <f>_xlfn.IFNA(VLOOKUP($A32,GVZCLS!$A:$B,2,FALSE), "NA")</f>
        <v>NA</v>
      </c>
      <c r="AK32" s="31" t="str">
        <f>_xlfn.IFNA(VLOOKUP($A32,VXSLVCLS!$A:$B,2,FALSE), "NA")</f>
        <v>NA</v>
      </c>
      <c r="AL32" s="31">
        <f>_xlfn.IFNA(VLOOKUP($A32,PNRGINDEXM!$A:$B,2,FALSE), "NA")</f>
        <v>63.706580000000002</v>
      </c>
      <c r="AM32" s="31">
        <f>_xlfn.IFNA(VLOOKUP($A32,Nikkei225!$A:$B,2,FALSE), "NA")</f>
        <v>10595.44</v>
      </c>
      <c r="AN32" s="31">
        <f>_xlfn.IFNA(VLOOKUP($A32,EXJPUS!$A:$B,2,FALSE), "NA")</f>
        <v>117.8991</v>
      </c>
      <c r="AO32" s="31" t="str">
        <f>_xlfn.IFNA(VLOOKUP($A32,PCU33613361!$A:$B,2,FALSE), "NA")</f>
        <v>NA</v>
      </c>
      <c r="AP32" s="31">
        <f>_xlfn.IFNA(VLOOKUP($A32,TOTALSA!$A:$B,2,FALSE), "NA")</f>
        <v>18.146999999999998</v>
      </c>
      <c r="AQ32" s="31">
        <f>_xlfn.IFNA(VLOOKUP($A32,ZAFCPIALLMINMEI!$A:$B,2,FALSE), "NA")</f>
        <v>53.65795</v>
      </c>
      <c r="AR32" s="31">
        <f>_xlfn.IFNA(VLOOKUP($A32,LCULMN01ZAQ661S!$A:$B,2,FALSE), "NA")</f>
        <v>45.875096380000002</v>
      </c>
      <c r="AS32" s="31">
        <f>_xlfn.IFNA(VLOOKUP($A32,NGDPRSAXDCZAQ!$A:$B,2,FALSE), "NA")</f>
        <v>757628.6</v>
      </c>
      <c r="AT32" s="31">
        <f>_xlfn.IFNA(VLOOKUP($A32,'M.W00.PCOBA.USD'!$A:$B,2,FALSE), "NA")</f>
        <v>6788.04</v>
      </c>
      <c r="AU32" s="31">
        <f>_xlfn.IFNA(VLOOKUP($A32,BSCICP03O9M665S!$A:$B,2,FALSE), "NA")</f>
        <v>99.594642546900005</v>
      </c>
      <c r="AV32" s="31">
        <f>_xlfn.IFNA(VLOOKUP($A32,LOLITOAAOECDE!$A:$B,2,FALSE), "NA")</f>
        <v>98.892924140800005</v>
      </c>
      <c r="AW32" s="31" t="str">
        <f>_xlfn.IFNA(VLOOKUP($A32,'IP7110'!$A:$B,2,FALSE), "NA")</f>
        <v>NA</v>
      </c>
      <c r="AX32" s="31" t="str">
        <f>_xlfn.IFNA(VLOOKUP($A32,'WPS061'!$A:$B,2,FALSE), "NA")</f>
        <v>NA</v>
      </c>
      <c r="AY32" s="31">
        <f>_xlfn.IFNA(VLOOKUP($A32,'GS10'!$A:$B,2,FALSE), "NA")</f>
        <v>4.6500000000000004</v>
      </c>
      <c r="AZ32" s="31">
        <f>_xlfn.IFNA(VLOOKUP($A32,'GS5'!$A:$B,2,FALSE), "NA")</f>
        <v>3.81</v>
      </c>
      <c r="BA32" s="31">
        <f>_xlfn.IFNA(VLOOKUP($A32,'GS30'!$A:$B,2,FALSE), "NA")</f>
        <v>5.59</v>
      </c>
      <c r="BB32" s="31">
        <f>_xlfn.IFNA(VLOOKUP($A32,DAX!$A:$B,2,FALSE), "NA")</f>
        <v>3700.14</v>
      </c>
      <c r="BC32" s="31">
        <f>_xlfn.IFNA(VLOOKUP($A32,SMI!$A:$B,2,FALSE), "NA")</f>
        <v>5196.7</v>
      </c>
      <c r="BD32" s="31">
        <f>_xlfn.IFNA(VLOOKUP($A32,NASDAQCOM!$A:$B,2,FALSE), "NA")</f>
        <v>1328.26</v>
      </c>
      <c r="BE32" s="31">
        <f>_xlfn.IFNA(VLOOKUP($A32,FTSE100!$A:$B,2,FALSE), "NA")</f>
        <v>4246.2</v>
      </c>
      <c r="BF32" s="31">
        <f>_xlfn.IFNA(VLOOKUP($A32,'M.W00.PGOLD.USD'!$A:$B,2,FALSE), "NA")</f>
        <v>324</v>
      </c>
      <c r="BG32" s="31">
        <f>_xlfn.IFNA(VLOOKUP($A32,'M.W00.PSILVER.USD'!$A:$B,2,FALSE), "NA")</f>
        <v>5.0979999999999999</v>
      </c>
      <c r="BH32" s="31" t="str">
        <f>_xlfn.IFNA(VLOOKUP($A32,WPU10170502!$A:$B,2,FALSE), "NA")</f>
        <v>NA</v>
      </c>
      <c r="BI32" s="31">
        <f>_xlfn.IFNA(VLOOKUP($A32,'M.W00.PSILVER.USD'!$A:$B,2,FALSE), "NA")</f>
        <v>5.0979999999999999</v>
      </c>
      <c r="BJ32" s="31">
        <f>_xlfn.IFNA(VLOOKUP($A32,'M.W00.PSILVER.USD'!$A:$B,2,FALSE), "NA")</f>
        <v>5.0979999999999999</v>
      </c>
      <c r="BK32" s="31">
        <f>_xlfn.IFNA(VLOOKUP($A32,FEDfunds!$A:$B,2,FALSE), "NA")</f>
        <v>1.73</v>
      </c>
      <c r="BL32" s="31">
        <f>_xlfn.IFNA(VLOOKUP($A32,Vehicles_miles_traveled!$A:$B,2,FALSE), "NA")</f>
        <v>237691</v>
      </c>
      <c r="BM32" s="31">
        <f>_xlfn.IFNA(VLOOKUP($A32,New_car_dealer!$A:$B,2,FALSE), "NA")</f>
        <v>60595</v>
      </c>
      <c r="BN32" s="31" t="str">
        <f>_xlfn.IFNA(VLOOKUP($A32,Platinum_total_demand!$A:$Z,4,FALSE), "NA")</f>
        <v>NA</v>
      </c>
      <c r="BO32" s="31" t="str">
        <f>_xlfn.IFNA(VLOOKUP($A32,Palladium_total_demand!$A:$Z,4,FALSE), "NA")</f>
        <v>NA</v>
      </c>
      <c r="BP32" s="31" t="str">
        <f>_xlfn.IFNA(VLOOKUP($A32,Rhodium_total_demand!$A:$Z,4,FALSE), "NA")</f>
        <v>NA</v>
      </c>
      <c r="BQ32" s="31" t="str">
        <f>_xlfn.IFNA(VLOOKUP($A32,Platinum_total_supply!$A:$Z,4,FALSE), "NA")</f>
        <v>NA</v>
      </c>
      <c r="BR32" s="31" t="str">
        <f>_xlfn.IFNA(VLOOKUP($A32,Palladium_total_supply!$A:$Z,4,FALSE), "NA")</f>
        <v>NA</v>
      </c>
      <c r="BS32" s="31" t="str">
        <f>_xlfn.IFNA(VLOOKUP($A32,Rhodium_total_supply!$A:$Z,4,FALSE), "NA")</f>
        <v>NA</v>
      </c>
      <c r="BT32" s="31">
        <f>_xlfn.IFNA(VLOOKUP($A32,Equities!$A:$Z,2,FALSE), "NA")</f>
        <v>2293.8378260869499</v>
      </c>
      <c r="BU32" s="31">
        <f>_xlfn.IFNA(VLOOKUP($A32,Equities!$A:$Z,3,FALSE), "NA")</f>
        <v>2638.79</v>
      </c>
      <c r="BV32" s="31">
        <f>_xlfn.IFNA(VLOOKUP($A32,Equities!$A:$Z,4,FALSE), "NA")</f>
        <v>3105.2713043478202</v>
      </c>
      <c r="BW32" s="31">
        <f>_xlfn.IFNA(VLOOKUP($A32,Equities!$A:$Z,5,FALSE), "NA")</f>
        <v>3129.94169565217</v>
      </c>
      <c r="BX32" s="31">
        <f>_xlfn.IFNA(VLOOKUP($A32,Equities!$A:$Z,6,FALSE), "NA")</f>
        <v>451.52317391304302</v>
      </c>
      <c r="BY32" s="31">
        <f>_xlfn.IFNA(VLOOKUP($A32,Income_equities!$A:$Z,2,FALSE), "NA")</f>
        <v>1056.3417391304299</v>
      </c>
      <c r="BZ32" s="31">
        <f>_xlfn.IFNA(VLOOKUP($A32,Income_equities!$A:$Z,3,FALSE), "NA")</f>
        <v>209.24476956521701</v>
      </c>
      <c r="CA32" s="31">
        <f>_xlfn.IFNA(VLOOKUP($A32,Income_equities!$A:$Z,4,FALSE), "NA")</f>
        <v>114.273560869565</v>
      </c>
      <c r="CB32" s="31">
        <f>_xlfn.IFNA(VLOOKUP($A32,Income_equities!$A:$Z,5,FALSE), "NA")</f>
        <v>176.38336956521701</v>
      </c>
      <c r="CC32" s="31">
        <f>_xlfn.IFNA(VLOOKUP($A32,PGM_equities!$A:$Z,2,FALSE), "NA")</f>
        <v>525.92173913043405</v>
      </c>
      <c r="CD32" s="31">
        <f>_xlfn.IFNA(VLOOKUP($A32,PGM_equities!$A:$Z,3,FALSE), "NA")</f>
        <v>313.24608695652103</v>
      </c>
      <c r="CE32" s="31">
        <f>_xlfn.IFNA(VLOOKUP($A32,PGM_equities!$A:$Z,4,FALSE), "NA")</f>
        <v>4.9140217391304297</v>
      </c>
      <c r="CF32" s="31">
        <f>_xlfn.IFNA(VLOOKUP($A32,PGM_equities!$A:$Z,5,FALSE), "NA")</f>
        <v>323.91086956521701</v>
      </c>
      <c r="CG32" s="31" t="str">
        <f>_xlfn.IFNA(VLOOKUP($A32,Platinum_market_balance!$A:$Z,2,FALSE), "NA")</f>
        <v>NA</v>
      </c>
      <c r="CH32" s="31" t="str">
        <f>_xlfn.IFNA(VLOOKUP($A32,Platinum_market_balance!$A:$Z,3,FALSE), "NA")</f>
        <v>NA</v>
      </c>
      <c r="CI32" s="31" t="str">
        <f>_xlfn.IFNA(VLOOKUP($A32,Platinum_market_balance!$A:$Z,4,FALSE), "NA")</f>
        <v>NA</v>
      </c>
      <c r="CJ32" s="31" t="str">
        <f>_xlfn.IFNA(VLOOKUP($A32,Platinum_market_balance!$A:$Z,5,FALSE), "NA")</f>
        <v>NA</v>
      </c>
      <c r="CK32" s="31" t="str">
        <f>_xlfn.IFNA(VLOOKUP($A32,Palladium_market_balance!$A:$Z,2,FALSE), "NA")</f>
        <v>NA</v>
      </c>
      <c r="CL32" s="31" t="str">
        <f>_xlfn.IFNA(VLOOKUP($A32,Palladium_market_balance!$A:$Z,3,FALSE), "NA")</f>
        <v>NA</v>
      </c>
      <c r="CM32" s="31" t="str">
        <f>_xlfn.IFNA(VLOOKUP($A32,Palladium_market_balance!$A:$Z,4,FALSE), "NA")</f>
        <v>NA</v>
      </c>
      <c r="CN32" s="31" t="str">
        <f>_xlfn.IFNA(VLOOKUP($A32,Palladium_market_balance!$A:$Z,5,FALSE), "NA")</f>
        <v>NA</v>
      </c>
      <c r="CO32" s="31" t="str">
        <f>_xlfn.IFNA(VLOOKUP($A32,Rhodium_market_balance!$A:$Z,2,FALSE), "NA")</f>
        <v>NA</v>
      </c>
      <c r="CP32" s="31" t="str">
        <f>_xlfn.IFNA(VLOOKUP($A32,Rhodium_market_balance!$A:$Z,3,FALSE), "NA")</f>
        <v>NA</v>
      </c>
      <c r="CQ32" s="31" t="str">
        <f>_xlfn.IFNA(VLOOKUP($A32,Rhodium_market_balance!$A:$Z,4,FALSE), "NA")</f>
        <v>NA</v>
      </c>
      <c r="CR32" s="31" t="str">
        <f>_xlfn.IFNA(VLOOKUP($A32,Rhodium_market_balance!$A:$Z,5,FALSE), "NA")</f>
        <v>NA</v>
      </c>
      <c r="CS32" s="31" t="str">
        <f>_xlfn.IFNA(VLOOKUP($A32,CFTCs!$A:$Z,2,FALSE), "NA")</f>
        <v>NA</v>
      </c>
      <c r="CT32" s="31" t="str">
        <f>_xlfn.IFNA(VLOOKUP($A32,CFTCs!$A:$Z,3,FALSE), "NA")</f>
        <v>NA</v>
      </c>
      <c r="CU32" s="31" t="str">
        <f>_xlfn.IFNA(VLOOKUP($A32,CFTCs!$A:$Z,4,FALSE), "NA")</f>
        <v>NA</v>
      </c>
      <c r="CV32" s="31" t="str">
        <f>_xlfn.IFNA(VLOOKUP($A32,CFTCs!$A:$Z,5,FALSE), "NA")</f>
        <v>NA</v>
      </c>
      <c r="CW32" s="31" t="str">
        <f>_xlfn.IFNA(VLOOKUP($A32,Open_interest!$A:$Z,2,FALSE), "NA")</f>
        <v>NA</v>
      </c>
      <c r="CX32" s="31" t="str">
        <f>_xlfn.IFNA(VLOOKUP($A32,Open_interest!$A:$Z,3,FALSE), "NA")</f>
        <v>NA</v>
      </c>
      <c r="CY32" s="31" t="str">
        <f>IF(_xlfn.IFNA(VLOOKUP($A32,ETF_holdings!$A:$Z,2,FALSE), "NA")=0,"NA",_xlfn.IFNA(VLOOKUP($A32,ETF_holdings!$A:$Z,2,FALSE), "NA"))</f>
        <v>NA</v>
      </c>
      <c r="CZ32" s="31" t="str">
        <f>IF(_xlfn.IFNA(VLOOKUP($A32,ETF_holdings!$A:$Z,3,FALSE), "NA")=0,"NA",_xlfn.IFNA(VLOOKUP($A32,ETF_holdings!$A:$Z,3,FALSE), "NA"))</f>
        <v>NA</v>
      </c>
      <c r="DA32" s="31" t="str">
        <f>_xlfn.IFNA(VLOOKUP($A32,ETF_holdings!$A:$Z,4,FALSE), "NA")</f>
        <v>NA</v>
      </c>
      <c r="DB32" s="31" t="str">
        <f>IF(_xlfn.IFNA(VLOOKUP($A32,ETF_holdings!$A:$Z,4,FALSE), "NA")=0,"NA",_xlfn.IFNA(VLOOKUP($A32,ETF_holdings!$A:$Z,4,FALSE), "NA"))</f>
        <v>NA</v>
      </c>
      <c r="DC32" s="31" t="str">
        <f>IF(_xlfn.IFNA(VLOOKUP($A32,ETF_holdings!$A:$Z,6,FALSE), "NA")=0,"NA",_xlfn.IFNA(VLOOKUP($A32,ETF_holdings!$A:$Z,6,FALSE), "NA"))</f>
        <v>NA</v>
      </c>
      <c r="DD32" s="31" t="str">
        <f>IF(_xlfn.IFNA(VLOOKUP($A32,ETF_holdings!$A:$Z,7,FALSE), "NA")=0,"NA",_xlfn.IFNA(VLOOKUP($A32,ETF_holdings!$A:$Z,7,FALSE), "NA"))</f>
        <v>NA</v>
      </c>
      <c r="DE32" s="31" t="str">
        <f>IF(_xlfn.IFNA(VLOOKUP($A32,ETF_holdings!$A:$Z,8,FALSE), "NA")=0,"NA",_xlfn.IFNA(VLOOKUP($A32,ETF_holdings!$A:$Z,8,FALSE), "NA"))</f>
        <v>NA</v>
      </c>
      <c r="DF32" s="31" t="str">
        <f>IF(_xlfn.IFNA(VLOOKUP($A32,ETF_holdings!$A:$Z,10,FALSE), "NA")=0,"NA",_xlfn.IFNA(VLOOKUP($A32,ETF_holdings!$A:$Z,10,FALSE), "NA"))</f>
        <v>NA</v>
      </c>
      <c r="DG32" s="31" t="str">
        <f>IF(_xlfn.IFNA(VLOOKUP($A32,ETF_holdings!$A:$Z,10,FALSE), "NA")=0,"NA",_xlfn.IFNA(VLOOKUP($A32,ETF_holdings!$A:$Z,10,FALSE), "NA"))</f>
        <v>NA</v>
      </c>
      <c r="DH32" s="31" t="str">
        <f>IF(_xlfn.IFNA(VLOOKUP($A32,ETF_holdings!$A:$Z,11,FALSE), "NA")=0,"NA",_xlfn.IFNA(VLOOKUP($A32,ETF_holdings!$A:$Z,11,FALSE), "NA"))</f>
        <v>NA</v>
      </c>
      <c r="DI32" s="31" t="str">
        <f>IF(_xlfn.IFNA(VLOOKUP($A32,ETF_holdings!$A:$Z,12,FALSE), "NA")=0,"NA",_xlfn.IFNA(VLOOKUP($A32,ETF_holdings!$A:$Z,12,FALSE), "NA"))</f>
        <v>NA</v>
      </c>
      <c r="DJ32" s="31" t="str">
        <f>IF(_xlfn.IFNA(VLOOKUP($A32,ETF_holdings!$A:$Z,13,FALSE), "NA")=0,"NA",_xlfn.IFNA(VLOOKUP($A32,ETF_holdings!$A:$Z,13,FALSE), "NA"))</f>
        <v>NA</v>
      </c>
      <c r="DK32" s="31">
        <f>IF(_xlfn.IFNA(VLOOKUP($A32,Platinum_RSI!$A:$P,2,FALSE), "NA")=0,"NA",_xlfn.IFNA(VLOOKUP($A32,Platinum_RSI!$A:$P,2,FALSE), "NA"))</f>
        <v>50.79</v>
      </c>
      <c r="DL32" s="31">
        <f>IF(_xlfn.IFNA(VLOOKUP($A32,Platinum_RSI!$A:$P,3,FALSE), "NA")=0,"NA",_xlfn.IFNA(VLOOKUP($A32,Platinum_RSI!$A:$P,3,FALSE), "NA"))</f>
        <v>53.27</v>
      </c>
      <c r="DM32" s="31">
        <f>IF(_xlfn.IFNA(VLOOKUP($A32,Platinum_RSI!$A:$P,4,FALSE), "NA")=0,"NA",_xlfn.IFNA(VLOOKUP($A32,Platinum_RSI!$A:$P,4,FALSE), "NA"))</f>
        <v>53.1</v>
      </c>
      <c r="DN32" s="31">
        <f>IF(_xlfn.IFNA(VLOOKUP($A32,Platinum_RSI!$A:$P,5,FALSE), "NA")=0,"NA",_xlfn.IFNA(VLOOKUP($A32,Platinum_RSI!$A:$P,5,FALSE), "NA"))</f>
        <v>54.02</v>
      </c>
      <c r="DO32" s="31">
        <f>IF(_xlfn.IFNA(VLOOKUP($A32,Palladium_RSI!$A:$Q,2,FALSE), "NA")=0,"NA",_xlfn.IFNA(VLOOKUP($A32,Palladium_RSI!$A:$Q,2,FALSE), "NA"))</f>
        <v>20.75</v>
      </c>
      <c r="DP32" s="31">
        <f>IF(_xlfn.IFNA(VLOOKUP($A32,Palladium_RSI!$A:$Q, 3,FALSE), "NA")=0,"NA",_xlfn.IFNA(VLOOKUP($A32,Palladium_RSI!$A:$Q,3,FALSE), "NA"))</f>
        <v>33.729999999999997</v>
      </c>
      <c r="DQ32" s="31">
        <f>IF(_xlfn.IFNA(VLOOKUP($A32,Palladium_RSI!$A:$Q,4,FALSE), "NA")=0,"NA",_xlfn.IFNA(VLOOKUP($A32,Palladium_RSI!$A:$Q,4,FALSE), "NA"))</f>
        <v>38.74</v>
      </c>
      <c r="DR32" s="31">
        <f>IF(_xlfn.IFNA(VLOOKUP($A32,Palladium_RSI!$A:$Q,5,FALSE), "NA")=0,"NA",_xlfn.IFNA(VLOOKUP($A32,Palladium_RSI!$A:$Q,5,FALSE), "NA"))</f>
        <v>45.67</v>
      </c>
      <c r="DS32" s="31">
        <f>IF(_xlfn.IFNA(VLOOKUP($A32,Car_production!$A:$L,2,FALSE), "NA")=0,"NA",_xlfn.IFNA(VLOOKUP($A32,Car_production!$A:$L,2,FALSE), "NA"))</f>
        <v>451.6</v>
      </c>
      <c r="DT32" s="31">
        <f>IF(_xlfn.IFNA(VLOOKUP($A32,Car_production!$A:$L,3,FALSE), "NA")=0,"NA",_xlfn.IFNA(VLOOKUP($A32,Car_production!$A:$L,3,FALSE), "NA"))</f>
        <v>355.31077891424081</v>
      </c>
      <c r="DU32" s="31" t="str">
        <f>IF(_xlfn.IFNA(VLOOKUP($A32,Car_production!$A:$L,4,FALSE), "NA")=0,"NA",_xlfn.IFNA(VLOOKUP($A32,Car_production!$A:$L,13,FALSE), "NA"))</f>
        <v>NA</v>
      </c>
      <c r="DV32" s="31" t="str">
        <f>IF(_xlfn.IFNA(VLOOKUP($A32,Car_production!$A:$L,5,FALSE), "NA")=0,"NA",_xlfn.IFNA(VLOOKUP($A32,Car_production!$A:$L,5,FALSE), "NA"))</f>
        <v>NA</v>
      </c>
      <c r="DW32" s="31">
        <f>IF(_xlfn.IFNA(VLOOKUP($A32,Car_production!$A:$L,6,FALSE), "NA")=0,"NA",_xlfn.IFNA(VLOOKUP($A32,Car_production!$A:$L,6,FALSE), "NA"))</f>
        <v>130</v>
      </c>
      <c r="DX32" s="31">
        <f>IF(_xlfn.IFNA(VLOOKUP($A32,Car_production!$A:$L,7,FALSE), "NA")=0,"NA",_xlfn.IFNA(VLOOKUP($A32,Car_production!$A:$L,7,FALSE), "NA"))</f>
        <v>127.0772238514174</v>
      </c>
      <c r="DY32" s="31">
        <f>IF(_xlfn.IFNA(VLOOKUP($A32,Car_production!$A:$L,8,FALSE), "NA")=0,"NA",_xlfn.IFNA(VLOOKUP($A32,Car_production!$A:$L,8,FALSE), "NA"))</f>
        <v>95.1</v>
      </c>
      <c r="DZ32" s="31">
        <f>IF(_xlfn.IFNA(VLOOKUP($A32,Car_production!$A:$L,9,FALSE), "NA")=0,"NA",_xlfn.IFNA(VLOOKUP($A32,Car_production!$A:$L,9,FALSE), "NA"))</f>
        <v>120.07575757575756</v>
      </c>
      <c r="EA32" s="31" t="str">
        <f>IF(_xlfn.IFNA(VLOOKUP($A32,Car_production!$A:$L,10,FALSE), "NA")=0,"NA",_xlfn.IFNA(VLOOKUP($A32,Car_production!$A:$L,10,FALSE), "NA"))</f>
        <v>NA</v>
      </c>
      <c r="EB32" s="31">
        <f>IF(_xlfn.IFNA(VLOOKUP($A32,Car_production_index!$A:$L,2,FALSE), "NA")=0,"NA",_xlfn.IFNA(VLOOKUP($A32,Car_production_index!$A:$L,2,FALSE), "NA"))</f>
        <v>0.12988212567506568</v>
      </c>
      <c r="EC32" s="31">
        <f>IF(_xlfn.IFNA(VLOOKUP($A32,Car_production_index!$A:$L,3,FALSE), "NA")=0,"NA",_xlfn.IFNA(VLOOKUP($A32,Car_production_index!$A:$L,3,FALSE), "NA"))</f>
        <v>0.27691781767755697</v>
      </c>
      <c r="ED32" s="31">
        <f>IF(_xlfn.IFNA(VLOOKUP($A32,Car_production_index!$A:$L,4,FALSE), "NA")=0,"NA",_xlfn.IFNA(VLOOKUP($A32,Car_production_index!$A:$L,4,FALSE), "NA"))</f>
        <v>0.13832484761598557</v>
      </c>
      <c r="EE32" s="31">
        <f>IF(_xlfn.IFNA(VLOOKUP($A32,Car_production_index!$A:$L,5,FALSE), "NA")=0,"NA",_xlfn.IFNA(VLOOKUP($A32,Car_production_index!$A:$L,5,FALSE), "NA"))</f>
        <v>0.17689036868302066</v>
      </c>
      <c r="EF32" s="31">
        <f>IF(_xlfn.IFNA(VLOOKUP($A32,Car_production_index!$A:$L,6,FALSE), "NA")=0,"NA",_xlfn.IFNA(VLOOKUP($A32,Car_production_index!$A:$L,6,FALSE), "NA"))</f>
        <v>0.72201515965162888</v>
      </c>
    </row>
    <row r="33" spans="1:136">
      <c r="A33" s="26">
        <v>37469</v>
      </c>
      <c r="B33" s="25">
        <f>IFERROR(VLOOKUP($A33,Palladium_spot_price!$A:$B,2,FALSE), "NA")</f>
        <v>327.54545454545399</v>
      </c>
      <c r="C33" s="25">
        <f>IFERROR(VLOOKUP($A33,Platinum_spot_price!$A:$B,2,FALSE), "NA")</f>
        <v>548.90909090908997</v>
      </c>
      <c r="D33" s="25">
        <f>IFERROR(VLOOKUP($A33,Rhodium_spot_price!$A:$B,2,FALSE), "NA")</f>
        <v>749.54545454545405</v>
      </c>
      <c r="E33" s="25">
        <f>IFERROR(VLOOKUP(A33,'Coal Australia'!A:B,2,FALSE), "NA")</f>
        <v>24</v>
      </c>
      <c r="F33" s="25">
        <f>IFERROR(VLOOKUP(A33,'Russian Ruble'!A:B,2,FALSE), "NA")</f>
        <v>31.5563</v>
      </c>
      <c r="G33" s="25" t="str">
        <f>IFERROR(VLOOKUP($A33,'GDP Germany'!A:B,2,FALSE),"NA")</f>
        <v>NA</v>
      </c>
      <c r="H33" s="25" t="str">
        <f>IFERROR(VLOOKUP($A33,'GDP EU28'!A:B,2,FALSE),"NA")</f>
        <v>NA</v>
      </c>
      <c r="I33" s="25" t="str">
        <f>IFERROR(VLOOKUP($A33,'GDP US'!A:B,2,FALSE),"NA")</f>
        <v>NA</v>
      </c>
      <c r="J33" s="29" t="str">
        <f>IFERROR(VLOOKUP($A33,'GDP CNY'!A:C,2,FALSE),"NA")</f>
        <v>NA</v>
      </c>
      <c r="K33" s="25">
        <f>IFERROR(VLOOKUP($A33,WTI!$A:$B,2,FALSE),"NA")</f>
        <v>28.39</v>
      </c>
      <c r="L33" s="25">
        <f>IFERROR(VLOOKUP($A33,Brent!$A:$B,2,FALSE),"NA")</f>
        <v>26.65</v>
      </c>
      <c r="M33" s="25">
        <f>IFERROR(VLOOKUP($A33,'EURO EXC RATE'!$A:$B,2,FALSE),"NA")</f>
        <v>0.97809999999999997</v>
      </c>
      <c r="N33" s="25">
        <f>IFERROR(VLOOKUP($A33,'Baltic Dry Index'!$A:$B,2,FALSE),"NA")</f>
        <v>1036</v>
      </c>
      <c r="O33" s="25">
        <f>IFERROR(VLOOKUP($A33,EXR_CNY_USD!$A:$B,2,FALSE),"NA")</f>
        <v>8.2766999999999999</v>
      </c>
      <c r="P33" s="25">
        <f>IFERROR(VLOOKUP($A33,'NATURAL GAS'!A:B,2,FALSE),"NA")</f>
        <v>3.09</v>
      </c>
      <c r="Q33" s="25">
        <f>IFERROR(VLOOKUP($A33,VIX!$A:$B,2,FALSE), "NA")</f>
        <v>32.64</v>
      </c>
      <c r="R33" s="25">
        <f>IFERROR(VLOOKUP($A33,CLI_US!$A:$B,2,FALSE), "NA")</f>
        <v>98.782729662277902</v>
      </c>
      <c r="S33" s="25">
        <f>IFERROR(VLOOKUP($A33,CLI_CHN!$A:$B,2,FALSE), "NA")</f>
        <v>99.635379999999998</v>
      </c>
      <c r="T33" s="25">
        <f>IFERROR(VLOOKUP($A33,CLI_EURO!$A:$B,2,FALSE), "NA")</f>
        <v>99.293203023112696</v>
      </c>
      <c r="U33" s="25">
        <f>IFERROR(VLOOKUP($A33,CPILFESL!$A:$B,2,FALSE), "NA")</f>
        <v>180.5</v>
      </c>
      <c r="V33" s="31">
        <f>_xlfn.IFNA(VLOOKUP($A33,'PET.RWTC.M'!$A:$B,2,FALSE), "NA")</f>
        <v>28.39</v>
      </c>
      <c r="W33" s="31">
        <f>_xlfn.IFNA(VLOOKUP($A33,PALLFNFINDEXQ!$A:$B,2,FALSE), "NA")</f>
        <v>57.338852170000003</v>
      </c>
      <c r="X33" s="31">
        <f>_xlfn.IFNA(VLOOKUP($A33,DEXSFUS!$A:$B,2,FALSE), "NA")</f>
        <v>10.27</v>
      </c>
      <c r="Y33" s="31">
        <f>_xlfn.IFNA(VLOOKUP($A33,PNICKUSDM!$A:$B,2,FALSE), "NA")</f>
        <v>6736.8571430000002</v>
      </c>
      <c r="Z33" s="31">
        <f>_xlfn.IFNA(VLOOKUP($A33,'WPU1011'!$A:$B,2,FALSE), "NA")</f>
        <v>95</v>
      </c>
      <c r="AA33" s="31">
        <f>_xlfn.IFNA(VLOOKUP($A33,'WPU1011'!$A:$B,2,FALSE), "NA")</f>
        <v>95</v>
      </c>
      <c r="AB33" s="31">
        <f>_xlfn.IFNA(VLOOKUP($A33,TSIFRGHTC!$A:$B,2,FALSE), "NA")</f>
        <v>-0.3</v>
      </c>
      <c r="AC33" s="31">
        <f>_xlfn.IFNA(VLOOKUP($A33,TSIFRGHTC!$A:$B,2,FALSE), "NA")</f>
        <v>-0.3</v>
      </c>
      <c r="AD33" s="31">
        <f>_xlfn.IFNA(VLOOKUP($A33,PPICMM!$A:$B,2,FALSE), "NA")</f>
        <v>100.8</v>
      </c>
      <c r="AE33" s="31">
        <f>_xlfn.IFNA(VLOOKUP($A33,IPB50001N!$A:$B,2,FALSE), "NA")</f>
        <v>92.642700000000005</v>
      </c>
      <c r="AF33" s="31">
        <f>_xlfn.IFNA(VLOOKUP($A33,A31ATI!$A:$B,2,FALSE), "NA")</f>
        <v>10348</v>
      </c>
      <c r="AG33" s="31">
        <f>_xlfn.IFNA(VLOOKUP($A33,A31ANO!$A:$B,2,FALSE), "NA")</f>
        <v>5417</v>
      </c>
      <c r="AH33" s="31">
        <f>_xlfn.IFNA(VLOOKUP($A33,IPG21223S!$A:$B,2,FALSE), "NA")</f>
        <v>97.785700000000006</v>
      </c>
      <c r="AI33" s="31">
        <f>_xlfn.IFNA(VLOOKUP($A33,PIORECRUSDM!$A:$B,2,FALSE), "NA")</f>
        <v>12.68</v>
      </c>
      <c r="AJ33" s="31" t="str">
        <f>_xlfn.IFNA(VLOOKUP($A33,GVZCLS!$A:$B,2,FALSE), "NA")</f>
        <v>NA</v>
      </c>
      <c r="AK33" s="31" t="str">
        <f>_xlfn.IFNA(VLOOKUP($A33,VXSLVCLS!$A:$B,2,FALSE), "NA")</f>
        <v>NA</v>
      </c>
      <c r="AL33" s="31">
        <f>_xlfn.IFNA(VLOOKUP($A33,PNRGINDEXM!$A:$B,2,FALSE), "NA")</f>
        <v>64.744969999999995</v>
      </c>
      <c r="AM33" s="31">
        <f>_xlfn.IFNA(VLOOKUP($A33,Nikkei225!$A:$B,2,FALSE), "NA")</f>
        <v>9793.51</v>
      </c>
      <c r="AN33" s="31">
        <f>_xlfn.IFNA(VLOOKUP($A33,EXJPUS!$A:$B,2,FALSE), "NA")</f>
        <v>118.9927</v>
      </c>
      <c r="AO33" s="31" t="str">
        <f>_xlfn.IFNA(VLOOKUP($A33,PCU33613361!$A:$B,2,FALSE), "NA")</f>
        <v>NA</v>
      </c>
      <c r="AP33" s="31">
        <f>_xlfn.IFNA(VLOOKUP($A33,TOTALSA!$A:$B,2,FALSE), "NA")</f>
        <v>18.449000000000002</v>
      </c>
      <c r="AQ33" s="31">
        <f>_xlfn.IFNA(VLOOKUP($A33,ZAFCPIALLMINMEI!$A:$B,2,FALSE), "NA")</f>
        <v>53.946809999999999</v>
      </c>
      <c r="AR33" s="31">
        <f>_xlfn.IFNA(VLOOKUP($A33,LCULMN01ZAQ661S!$A:$B,2,FALSE), "NA")</f>
        <v>45.875096380000002</v>
      </c>
      <c r="AS33" s="31">
        <f>_xlfn.IFNA(VLOOKUP($A33,NGDPRSAXDCZAQ!$A:$B,2,FALSE), "NA")</f>
        <v>757628.6</v>
      </c>
      <c r="AT33" s="31">
        <f>_xlfn.IFNA(VLOOKUP($A33,'M.W00.PCOBA.USD'!$A:$B,2,FALSE), "NA")</f>
        <v>6613.64</v>
      </c>
      <c r="AU33" s="31">
        <f>_xlfn.IFNA(VLOOKUP($A33,BSCICP03O9M665S!$A:$B,2,FALSE), "NA")</f>
        <v>99.639754507899994</v>
      </c>
      <c r="AV33" s="31">
        <f>_xlfn.IFNA(VLOOKUP($A33,LOLITOAAOECDE!$A:$B,2,FALSE), "NA")</f>
        <v>98.582060460700006</v>
      </c>
      <c r="AW33" s="31" t="str">
        <f>_xlfn.IFNA(VLOOKUP($A33,'IP7110'!$A:$B,2,FALSE), "NA")</f>
        <v>NA</v>
      </c>
      <c r="AX33" s="31" t="str">
        <f>_xlfn.IFNA(VLOOKUP($A33,'WPS061'!$A:$B,2,FALSE), "NA")</f>
        <v>NA</v>
      </c>
      <c r="AY33" s="31">
        <f>_xlfn.IFNA(VLOOKUP($A33,'GS10'!$A:$B,2,FALSE), "NA")</f>
        <v>4.26</v>
      </c>
      <c r="AZ33" s="31">
        <f>_xlfn.IFNA(VLOOKUP($A33,'GS5'!$A:$B,2,FALSE), "NA")</f>
        <v>3.29</v>
      </c>
      <c r="BA33" s="31">
        <f>_xlfn.IFNA(VLOOKUP($A33,'GS30'!$A:$B,2,FALSE), "NA")</f>
        <v>5.28</v>
      </c>
      <c r="BB33" s="31">
        <f>_xlfn.IFNA(VLOOKUP($A33,DAX!$A:$B,2,FALSE), "NA")</f>
        <v>3712.94</v>
      </c>
      <c r="BC33" s="31">
        <f>_xlfn.IFNA(VLOOKUP($A33,SMI!$A:$B,2,FALSE), "NA")</f>
        <v>5230.5</v>
      </c>
      <c r="BD33" s="31">
        <f>_xlfn.IFNA(VLOOKUP($A33,NASDAQCOM!$A:$B,2,FALSE), "NA")</f>
        <v>1314.85</v>
      </c>
      <c r="BE33" s="31">
        <f>_xlfn.IFNA(VLOOKUP($A33,FTSE100!$A:$B,2,FALSE), "NA")</f>
        <v>4227.3</v>
      </c>
      <c r="BF33" s="31">
        <f>_xlfn.IFNA(VLOOKUP($A33,'M.W00.PGOLD.USD'!$A:$B,2,FALSE), "NA")</f>
        <v>316.25</v>
      </c>
      <c r="BG33" s="31">
        <f>_xlfn.IFNA(VLOOKUP($A33,'M.W00.PSILVER.USD'!$A:$B,2,FALSE), "NA")</f>
        <v>4.7050000000000001</v>
      </c>
      <c r="BH33" s="31" t="str">
        <f>_xlfn.IFNA(VLOOKUP($A33,WPU10170502!$A:$B,2,FALSE), "NA")</f>
        <v>NA</v>
      </c>
      <c r="BI33" s="31">
        <f>_xlfn.IFNA(VLOOKUP($A33,'M.W00.PSILVER.USD'!$A:$B,2,FALSE), "NA")</f>
        <v>4.7050000000000001</v>
      </c>
      <c r="BJ33" s="31">
        <f>_xlfn.IFNA(VLOOKUP($A33,'M.W00.PSILVER.USD'!$A:$B,2,FALSE), "NA")</f>
        <v>4.7050000000000001</v>
      </c>
      <c r="BK33" s="31">
        <f>_xlfn.IFNA(VLOOKUP($A33,FEDfunds!$A:$B,2,FALSE), "NA")</f>
        <v>1.74</v>
      </c>
      <c r="BL33" s="31">
        <f>_xlfn.IFNA(VLOOKUP($A33,Vehicles_miles_traveled!$A:$B,2,FALSE), "NA")</f>
        <v>239426</v>
      </c>
      <c r="BM33" s="31">
        <f>_xlfn.IFNA(VLOOKUP($A33,New_car_dealer!$A:$B,2,FALSE), "NA")</f>
        <v>63686</v>
      </c>
      <c r="BN33" s="31" t="str">
        <f>_xlfn.IFNA(VLOOKUP($A33,Platinum_total_demand!$A:$Z,4,FALSE), "NA")</f>
        <v>NA</v>
      </c>
      <c r="BO33" s="31" t="str">
        <f>_xlfn.IFNA(VLOOKUP($A33,Palladium_total_demand!$A:$Z,4,FALSE), "NA")</f>
        <v>NA</v>
      </c>
      <c r="BP33" s="31" t="str">
        <f>_xlfn.IFNA(VLOOKUP($A33,Rhodium_total_demand!$A:$Z,4,FALSE), "NA")</f>
        <v>NA</v>
      </c>
      <c r="BQ33" s="31" t="str">
        <f>_xlfn.IFNA(VLOOKUP($A33,Platinum_total_supply!$A:$Z,4,FALSE), "NA")</f>
        <v>NA</v>
      </c>
      <c r="BR33" s="31" t="str">
        <f>_xlfn.IFNA(VLOOKUP($A33,Palladium_total_supply!$A:$Z,4,FALSE), "NA")</f>
        <v>NA</v>
      </c>
      <c r="BS33" s="31" t="str">
        <f>_xlfn.IFNA(VLOOKUP($A33,Rhodium_total_supply!$A:$Z,4,FALSE), "NA")</f>
        <v>NA</v>
      </c>
      <c r="BT33" s="31">
        <f>_xlfn.IFNA(VLOOKUP($A33,Equities!$A:$Z,2,FALSE), "NA")</f>
        <v>2270.0322727272701</v>
      </c>
      <c r="BU33" s="31">
        <f>_xlfn.IFNA(VLOOKUP($A33,Equities!$A:$Z,3,FALSE), "NA")</f>
        <v>2672.1968181818102</v>
      </c>
      <c r="BV33" s="31">
        <f>_xlfn.IFNA(VLOOKUP($A33,Equities!$A:$Z,4,FALSE), "NA")</f>
        <v>3005.1622727272702</v>
      </c>
      <c r="BW33" s="31">
        <f>_xlfn.IFNA(VLOOKUP($A33,Equities!$A:$Z,5,FALSE), "NA")</f>
        <v>2951.6961363636301</v>
      </c>
      <c r="BX33" s="31">
        <f>_xlfn.IFNA(VLOOKUP($A33,Equities!$A:$Z,6,FALSE), "NA")</f>
        <v>423.14754545454502</v>
      </c>
      <c r="BY33" s="31">
        <f>_xlfn.IFNA(VLOOKUP($A33,Income_equities!$A:$Z,2,FALSE), "NA")</f>
        <v>1070.83</v>
      </c>
      <c r="BZ33" s="31">
        <f>_xlfn.IFNA(VLOOKUP($A33,Income_equities!$A:$Z,3,FALSE), "NA")</f>
        <v>214.55289545454499</v>
      </c>
      <c r="CA33" s="31">
        <f>_xlfn.IFNA(VLOOKUP($A33,Income_equities!$A:$Z,4,FALSE), "NA")</f>
        <v>116.35643636363601</v>
      </c>
      <c r="CB33" s="31">
        <f>_xlfn.IFNA(VLOOKUP($A33,Income_equities!$A:$Z,5,FALSE), "NA")</f>
        <v>177.11008636363599</v>
      </c>
      <c r="CC33" s="31">
        <f>_xlfn.IFNA(VLOOKUP($A33,PGM_equities!$A:$Z,2,FALSE), "NA")</f>
        <v>549.72727272727195</v>
      </c>
      <c r="CD33" s="31">
        <f>_xlfn.IFNA(VLOOKUP($A33,PGM_equities!$A:$Z,3,FALSE), "NA")</f>
        <v>310.65454545454497</v>
      </c>
      <c r="CE33" s="31">
        <f>_xlfn.IFNA(VLOOKUP($A33,PGM_equities!$A:$Z,4,FALSE), "NA")</f>
        <v>4.53329545454545</v>
      </c>
      <c r="CF33" s="31">
        <f>_xlfn.IFNA(VLOOKUP($A33,PGM_equities!$A:$Z,5,FALSE), "NA")</f>
        <v>326.97272727272701</v>
      </c>
      <c r="CG33" s="31" t="str">
        <f>_xlfn.IFNA(VLOOKUP($A33,Platinum_market_balance!$A:$Z,2,FALSE), "NA")</f>
        <v>NA</v>
      </c>
      <c r="CH33" s="31" t="str">
        <f>_xlfn.IFNA(VLOOKUP($A33,Platinum_market_balance!$A:$Z,3,FALSE), "NA")</f>
        <v>NA</v>
      </c>
      <c r="CI33" s="31" t="str">
        <f>_xlfn.IFNA(VLOOKUP($A33,Platinum_market_balance!$A:$Z,4,FALSE), "NA")</f>
        <v>NA</v>
      </c>
      <c r="CJ33" s="31" t="str">
        <f>_xlfn.IFNA(VLOOKUP($A33,Platinum_market_balance!$A:$Z,5,FALSE), "NA")</f>
        <v>NA</v>
      </c>
      <c r="CK33" s="31" t="str">
        <f>_xlfn.IFNA(VLOOKUP($A33,Palladium_market_balance!$A:$Z,2,FALSE), "NA")</f>
        <v>NA</v>
      </c>
      <c r="CL33" s="31" t="str">
        <f>_xlfn.IFNA(VLOOKUP($A33,Palladium_market_balance!$A:$Z,3,FALSE), "NA")</f>
        <v>NA</v>
      </c>
      <c r="CM33" s="31" t="str">
        <f>_xlfn.IFNA(VLOOKUP($A33,Palladium_market_balance!$A:$Z,4,FALSE), "NA")</f>
        <v>NA</v>
      </c>
      <c r="CN33" s="31" t="str">
        <f>_xlfn.IFNA(VLOOKUP($A33,Palladium_market_balance!$A:$Z,5,FALSE), "NA")</f>
        <v>NA</v>
      </c>
      <c r="CO33" s="31" t="str">
        <f>_xlfn.IFNA(VLOOKUP($A33,Rhodium_market_balance!$A:$Z,2,FALSE), "NA")</f>
        <v>NA</v>
      </c>
      <c r="CP33" s="31" t="str">
        <f>_xlfn.IFNA(VLOOKUP($A33,Rhodium_market_balance!$A:$Z,3,FALSE), "NA")</f>
        <v>NA</v>
      </c>
      <c r="CQ33" s="31" t="str">
        <f>_xlfn.IFNA(VLOOKUP($A33,Rhodium_market_balance!$A:$Z,4,FALSE), "NA")</f>
        <v>NA</v>
      </c>
      <c r="CR33" s="31" t="str">
        <f>_xlfn.IFNA(VLOOKUP($A33,Rhodium_market_balance!$A:$Z,5,FALSE), "NA")</f>
        <v>NA</v>
      </c>
      <c r="CS33" s="31" t="str">
        <f>_xlfn.IFNA(VLOOKUP($A33,CFTCs!$A:$Z,2,FALSE), "NA")</f>
        <v>NA</v>
      </c>
      <c r="CT33" s="31" t="str">
        <f>_xlfn.IFNA(VLOOKUP($A33,CFTCs!$A:$Z,3,FALSE), "NA")</f>
        <v>NA</v>
      </c>
      <c r="CU33" s="31" t="str">
        <f>_xlfn.IFNA(VLOOKUP($A33,CFTCs!$A:$Z,4,FALSE), "NA")</f>
        <v>NA</v>
      </c>
      <c r="CV33" s="31" t="str">
        <f>_xlfn.IFNA(VLOOKUP($A33,CFTCs!$A:$Z,5,FALSE), "NA")</f>
        <v>NA</v>
      </c>
      <c r="CW33" s="31" t="str">
        <f>_xlfn.IFNA(VLOOKUP($A33,Open_interest!$A:$Z,2,FALSE), "NA")</f>
        <v>NA</v>
      </c>
      <c r="CX33" s="31" t="str">
        <f>_xlfn.IFNA(VLOOKUP($A33,Open_interest!$A:$Z,3,FALSE), "NA")</f>
        <v>NA</v>
      </c>
      <c r="CY33" s="31" t="str">
        <f>IF(_xlfn.IFNA(VLOOKUP($A33,ETF_holdings!$A:$Z,2,FALSE), "NA")=0,"NA",_xlfn.IFNA(VLOOKUP($A33,ETF_holdings!$A:$Z,2,FALSE), "NA"))</f>
        <v>NA</v>
      </c>
      <c r="CZ33" s="31" t="str">
        <f>IF(_xlfn.IFNA(VLOOKUP($A33,ETF_holdings!$A:$Z,3,FALSE), "NA")=0,"NA",_xlfn.IFNA(VLOOKUP($A33,ETF_holdings!$A:$Z,3,FALSE), "NA"))</f>
        <v>NA</v>
      </c>
      <c r="DA33" s="31" t="str">
        <f>_xlfn.IFNA(VLOOKUP($A33,ETF_holdings!$A:$Z,4,FALSE), "NA")</f>
        <v>NA</v>
      </c>
      <c r="DB33" s="31" t="str">
        <f>IF(_xlfn.IFNA(VLOOKUP($A33,ETF_holdings!$A:$Z,4,FALSE), "NA")=0,"NA",_xlfn.IFNA(VLOOKUP($A33,ETF_holdings!$A:$Z,4,FALSE), "NA"))</f>
        <v>NA</v>
      </c>
      <c r="DC33" s="31" t="str">
        <f>IF(_xlfn.IFNA(VLOOKUP($A33,ETF_holdings!$A:$Z,6,FALSE), "NA")=0,"NA",_xlfn.IFNA(VLOOKUP($A33,ETF_holdings!$A:$Z,6,FALSE), "NA"))</f>
        <v>NA</v>
      </c>
      <c r="DD33" s="31" t="str">
        <f>IF(_xlfn.IFNA(VLOOKUP($A33,ETF_holdings!$A:$Z,7,FALSE), "NA")=0,"NA",_xlfn.IFNA(VLOOKUP($A33,ETF_holdings!$A:$Z,7,FALSE), "NA"))</f>
        <v>NA</v>
      </c>
      <c r="DE33" s="31" t="str">
        <f>IF(_xlfn.IFNA(VLOOKUP($A33,ETF_holdings!$A:$Z,8,FALSE), "NA")=0,"NA",_xlfn.IFNA(VLOOKUP($A33,ETF_holdings!$A:$Z,8,FALSE), "NA"))</f>
        <v>NA</v>
      </c>
      <c r="DF33" s="31" t="str">
        <f>IF(_xlfn.IFNA(VLOOKUP($A33,ETF_holdings!$A:$Z,10,FALSE), "NA")=0,"NA",_xlfn.IFNA(VLOOKUP($A33,ETF_holdings!$A:$Z,10,FALSE), "NA"))</f>
        <v>NA</v>
      </c>
      <c r="DG33" s="31" t="str">
        <f>IF(_xlfn.IFNA(VLOOKUP($A33,ETF_holdings!$A:$Z,10,FALSE), "NA")=0,"NA",_xlfn.IFNA(VLOOKUP($A33,ETF_holdings!$A:$Z,10,FALSE), "NA"))</f>
        <v>NA</v>
      </c>
      <c r="DH33" s="31" t="str">
        <f>IF(_xlfn.IFNA(VLOOKUP($A33,ETF_holdings!$A:$Z,11,FALSE), "NA")=0,"NA",_xlfn.IFNA(VLOOKUP($A33,ETF_holdings!$A:$Z,11,FALSE), "NA"))</f>
        <v>NA</v>
      </c>
      <c r="DI33" s="31" t="str">
        <f>IF(_xlfn.IFNA(VLOOKUP($A33,ETF_holdings!$A:$Z,12,FALSE), "NA")=0,"NA",_xlfn.IFNA(VLOOKUP($A33,ETF_holdings!$A:$Z,12,FALSE), "NA"))</f>
        <v>NA</v>
      </c>
      <c r="DJ33" s="31" t="str">
        <f>IF(_xlfn.IFNA(VLOOKUP($A33,ETF_holdings!$A:$Z,13,FALSE), "NA")=0,"NA",_xlfn.IFNA(VLOOKUP($A33,ETF_holdings!$A:$Z,13,FALSE), "NA"))</f>
        <v>NA</v>
      </c>
      <c r="DK33" s="31">
        <f>IF(_xlfn.IFNA(VLOOKUP($A33,Platinum_RSI!$A:$P,2,FALSE), "NA")=0,"NA",_xlfn.IFNA(VLOOKUP($A33,Platinum_RSI!$A:$P,2,FALSE), "NA"))</f>
        <v>78.09</v>
      </c>
      <c r="DL33" s="31">
        <f>IF(_xlfn.IFNA(VLOOKUP($A33,Platinum_RSI!$A:$P,3,FALSE), "NA")=0,"NA",_xlfn.IFNA(VLOOKUP($A33,Platinum_RSI!$A:$P,3,FALSE), "NA"))</f>
        <v>61.42</v>
      </c>
      <c r="DM33" s="31">
        <f>IF(_xlfn.IFNA(VLOOKUP($A33,Platinum_RSI!$A:$P,4,FALSE), "NA")=0,"NA",_xlfn.IFNA(VLOOKUP($A33,Platinum_RSI!$A:$P,4,FALSE), "NA"))</f>
        <v>58.52</v>
      </c>
      <c r="DN33" s="31">
        <f>IF(_xlfn.IFNA(VLOOKUP($A33,Platinum_RSI!$A:$P,5,FALSE), "NA")=0,"NA",_xlfn.IFNA(VLOOKUP($A33,Platinum_RSI!$A:$P,5,FALSE), "NA"))</f>
        <v>56.86</v>
      </c>
      <c r="DO33" s="31">
        <f>IF(_xlfn.IFNA(VLOOKUP($A33,Palladium_RSI!$A:$Q,2,FALSE), "NA")=0,"NA",_xlfn.IFNA(VLOOKUP($A33,Palladium_RSI!$A:$Q,2,FALSE), "NA"))</f>
        <v>35.270000000000003</v>
      </c>
      <c r="DP33" s="31">
        <f>IF(_xlfn.IFNA(VLOOKUP($A33,Palladium_RSI!$A:$Q, 3,FALSE), "NA")=0,"NA",_xlfn.IFNA(VLOOKUP($A33,Palladium_RSI!$A:$Q,3,FALSE), "NA"))</f>
        <v>35.29</v>
      </c>
      <c r="DQ33" s="31">
        <f>IF(_xlfn.IFNA(VLOOKUP($A33,Palladium_RSI!$A:$Q,4,FALSE), "NA")=0,"NA",_xlfn.IFNA(VLOOKUP($A33,Palladium_RSI!$A:$Q,4,FALSE), "NA"))</f>
        <v>39.520000000000003</v>
      </c>
      <c r="DR33" s="31">
        <f>IF(_xlfn.IFNA(VLOOKUP($A33,Palladium_RSI!$A:$Q,5,FALSE), "NA")=0,"NA",_xlfn.IFNA(VLOOKUP($A33,Palladium_RSI!$A:$Q,5,FALSE), "NA"))</f>
        <v>46.01</v>
      </c>
      <c r="DS33" s="31">
        <f>IF(_xlfn.IFNA(VLOOKUP($A33,Car_production!$A:$L,2,FALSE), "NA")=0,"NA",_xlfn.IFNA(VLOOKUP($A33,Car_production!$A:$L,2,FALSE), "NA"))</f>
        <v>409.2</v>
      </c>
      <c r="DT33" s="31">
        <f>IF(_xlfn.IFNA(VLOOKUP($A33,Car_production!$A:$L,3,FALSE), "NA")=0,"NA",_xlfn.IFNA(VLOOKUP($A33,Car_production!$A:$L,3,FALSE), "NA"))</f>
        <v>321.95121951219517</v>
      </c>
      <c r="DU33" s="31" t="str">
        <f>IF(_xlfn.IFNA(VLOOKUP($A33,Car_production!$A:$L,4,FALSE), "NA")=0,"NA",_xlfn.IFNA(VLOOKUP($A33,Car_production!$A:$L,13,FALSE), "NA"))</f>
        <v>NA</v>
      </c>
      <c r="DV33" s="31" t="str">
        <f>IF(_xlfn.IFNA(VLOOKUP($A33,Car_production!$A:$L,5,FALSE), "NA")=0,"NA",_xlfn.IFNA(VLOOKUP($A33,Car_production!$A:$L,5,FALSE), "NA"))</f>
        <v>NA</v>
      </c>
      <c r="DW33" s="31">
        <f>IF(_xlfn.IFNA(VLOOKUP($A33,Car_production!$A:$L,6,FALSE), "NA")=0,"NA",_xlfn.IFNA(VLOOKUP($A33,Car_production!$A:$L,6,FALSE), "NA"))</f>
        <v>101.9</v>
      </c>
      <c r="DX33" s="31">
        <f>IF(_xlfn.IFNA(VLOOKUP($A33,Car_production!$A:$L,7,FALSE), "NA")=0,"NA",_xlfn.IFNA(VLOOKUP($A33,Car_production!$A:$L,7,FALSE), "NA"))</f>
        <v>99.608993157380269</v>
      </c>
      <c r="DY33" s="31">
        <f>IF(_xlfn.IFNA(VLOOKUP($A33,Car_production!$A:$L,8,FALSE), "NA")=0,"NA",_xlfn.IFNA(VLOOKUP($A33,Car_production!$A:$L,8,FALSE), "NA"))</f>
        <v>100.2</v>
      </c>
      <c r="DZ33" s="31">
        <f>IF(_xlfn.IFNA(VLOOKUP($A33,Car_production!$A:$L,9,FALSE), "NA")=0,"NA",_xlfn.IFNA(VLOOKUP($A33,Car_production!$A:$L,9,FALSE), "NA"))</f>
        <v>126.51515151515152</v>
      </c>
      <c r="EA33" s="31" t="str">
        <f>IF(_xlfn.IFNA(VLOOKUP($A33,Car_production!$A:$L,10,FALSE), "NA")=0,"NA",_xlfn.IFNA(VLOOKUP($A33,Car_production!$A:$L,10,FALSE), "NA"))</f>
        <v>NA</v>
      </c>
      <c r="EB33" s="31">
        <f>IF(_xlfn.IFNA(VLOOKUP($A33,Car_production_index!$A:$L,2,FALSE), "NA")=0,"NA",_xlfn.IFNA(VLOOKUP($A33,Car_production_index!$A:$L,2,FALSE), "NA"))</f>
        <v>0.12988212567506568</v>
      </c>
      <c r="EC33" s="31">
        <f>IF(_xlfn.IFNA(VLOOKUP($A33,Car_production_index!$A:$L,3,FALSE), "NA")=0,"NA",_xlfn.IFNA(VLOOKUP($A33,Car_production_index!$A:$L,3,FALSE), "NA"))</f>
        <v>0.27641781767755697</v>
      </c>
      <c r="ED33" s="31">
        <f>IF(_xlfn.IFNA(VLOOKUP($A33,Car_production_index!$A:$L,4,FALSE), "NA")=0,"NA",_xlfn.IFNA(VLOOKUP($A33,Car_production_index!$A:$L,4,FALSE), "NA"))</f>
        <v>0.13932484761598557</v>
      </c>
      <c r="EE33" s="31">
        <f>IF(_xlfn.IFNA(VLOOKUP($A33,Car_production_index!$A:$L,5,FALSE), "NA")=0,"NA",_xlfn.IFNA(VLOOKUP($A33,Car_production_index!$A:$L,5,FALSE), "NA"))</f>
        <v>0.17639036868302066</v>
      </c>
      <c r="EF33" s="31">
        <f>IF(_xlfn.IFNA(VLOOKUP($A33,Car_production_index!$A:$L,6,FALSE), "NA")=0,"NA",_xlfn.IFNA(VLOOKUP($A33,Car_production_index!$A:$L,6,FALSE), "NA"))</f>
        <v>0.72201515965162888</v>
      </c>
    </row>
    <row r="34" spans="1:136">
      <c r="A34" s="26">
        <v>37500</v>
      </c>
      <c r="B34" s="25">
        <f>IFERROR(VLOOKUP($A34,Palladium_spot_price!$A:$B,2,FALSE), "NA")</f>
        <v>330.5</v>
      </c>
      <c r="C34" s="25">
        <f>IFERROR(VLOOKUP($A34,Platinum_spot_price!$A:$B,2,FALSE), "NA")</f>
        <v>558.75</v>
      </c>
      <c r="D34" s="25">
        <f>IFERROR(VLOOKUP($A34,Rhodium_spot_price!$A:$B,2,FALSE), "NA")</f>
        <v>750.75</v>
      </c>
      <c r="E34" s="25">
        <f>IFERROR(VLOOKUP(A34,'Coal Australia'!A:B,2,FALSE), "NA")</f>
        <v>24.45</v>
      </c>
      <c r="F34" s="25">
        <f>IFERROR(VLOOKUP(A34,'Russian Ruble'!A:B,2,FALSE), "NA")</f>
        <v>31.6251</v>
      </c>
      <c r="G34" s="25" t="str">
        <f>IFERROR(VLOOKUP($A34,'GDP Germany'!A:B,2,FALSE),"NA")</f>
        <v>NA</v>
      </c>
      <c r="H34" s="25" t="str">
        <f>IFERROR(VLOOKUP($A34,'GDP EU28'!A:B,2,FALSE),"NA")</f>
        <v>NA</v>
      </c>
      <c r="I34" s="25" t="str">
        <f>IFERROR(VLOOKUP($A34,'GDP US'!A:B,2,FALSE),"NA")</f>
        <v>NA</v>
      </c>
      <c r="J34" s="29" t="str">
        <f>IFERROR(VLOOKUP($A34,'GDP CNY'!A:C,2,FALSE),"NA")</f>
        <v>NA</v>
      </c>
      <c r="K34" s="25">
        <f>IFERROR(VLOOKUP($A34,WTI!$A:$B,2,FALSE),"NA")</f>
        <v>29.66</v>
      </c>
      <c r="L34" s="25">
        <f>IFERROR(VLOOKUP($A34,Brent!$A:$B,2,FALSE),"NA")</f>
        <v>28.4</v>
      </c>
      <c r="M34" s="25">
        <f>IFERROR(VLOOKUP($A34,'EURO EXC RATE'!$A:$B,2,FALSE),"NA")</f>
        <v>0.98060000000000003</v>
      </c>
      <c r="N34" s="25">
        <f>IFERROR(VLOOKUP($A34,'Baltic Dry Index'!$A:$B,2,FALSE),"NA")</f>
        <v>1367</v>
      </c>
      <c r="O34" s="25">
        <f>IFERROR(VLOOKUP($A34,EXR_CNY_USD!$A:$B,2,FALSE),"NA")</f>
        <v>8.2769999999999992</v>
      </c>
      <c r="P34" s="25">
        <f>IFERROR(VLOOKUP($A34,'NATURAL GAS'!A:B,2,FALSE),"NA")</f>
        <v>3.55</v>
      </c>
      <c r="Q34" s="25">
        <f>IFERROR(VLOOKUP($A34,VIX!$A:$B,2,FALSE), "NA")</f>
        <v>39.69</v>
      </c>
      <c r="R34" s="25">
        <f>IFERROR(VLOOKUP($A34,CLI_US!$A:$B,2,FALSE), "NA")</f>
        <v>98.532976088138895</v>
      </c>
      <c r="S34" s="25">
        <f>IFERROR(VLOOKUP($A34,CLI_CHN!$A:$B,2,FALSE), "NA")</f>
        <v>99.800240000000002</v>
      </c>
      <c r="T34" s="25">
        <f>IFERROR(VLOOKUP($A34,CLI_EURO!$A:$B,2,FALSE), "NA")</f>
        <v>99.184695357110101</v>
      </c>
      <c r="U34" s="25">
        <f>IFERROR(VLOOKUP($A34,CPILFESL!$A:$B,2,FALSE), "NA")</f>
        <v>180.8</v>
      </c>
      <c r="V34" s="31">
        <f>_xlfn.IFNA(VLOOKUP($A34,'PET.RWTC.M'!$A:$B,2,FALSE), "NA")</f>
        <v>29.66</v>
      </c>
      <c r="W34" s="31">
        <f>_xlfn.IFNA(VLOOKUP($A34,PALLFNFINDEXQ!$A:$B,2,FALSE), "NA")</f>
        <v>57.338852170000003</v>
      </c>
      <c r="X34" s="31">
        <f>_xlfn.IFNA(VLOOKUP($A34,DEXSFUS!$A:$B,2,FALSE), "NA")</f>
        <v>10.27</v>
      </c>
      <c r="Y34" s="31">
        <f>_xlfn.IFNA(VLOOKUP($A34,PNICKUSDM!$A:$B,2,FALSE), "NA")</f>
        <v>6664.9523810000001</v>
      </c>
      <c r="Z34" s="31">
        <f>_xlfn.IFNA(VLOOKUP($A34,'WPU1011'!$A:$B,2,FALSE), "NA")</f>
        <v>95</v>
      </c>
      <c r="AA34" s="31">
        <f>_xlfn.IFNA(VLOOKUP($A34,PCU3399103399101!$A:$B,2,FALSE), "NA")</f>
        <v>126.9</v>
      </c>
      <c r="AB34" s="31">
        <f>_xlfn.IFNA(VLOOKUP($A34,TSIFRGHTC!$A:$B,2,FALSE), "NA")</f>
        <v>0.5</v>
      </c>
      <c r="AC34" s="31">
        <f>_xlfn.IFNA(VLOOKUP($A34,TSIFRGHTC!$A:$B,2,FALSE), "NA")</f>
        <v>0.5</v>
      </c>
      <c r="AD34" s="31">
        <f>_xlfn.IFNA(VLOOKUP($A34,PPICMM!$A:$B,2,FALSE), "NA")</f>
        <v>100.3</v>
      </c>
      <c r="AE34" s="31">
        <f>_xlfn.IFNA(VLOOKUP($A34,IPB50001N!$A:$B,2,FALSE), "NA")</f>
        <v>92.545900000000003</v>
      </c>
      <c r="AF34" s="31">
        <f>_xlfn.IFNA(VLOOKUP($A34,A31ATI!$A:$B,2,FALSE), "NA")</f>
        <v>10519</v>
      </c>
      <c r="AG34" s="31">
        <f>_xlfn.IFNA(VLOOKUP($A34,A31ANO!$A:$B,2,FALSE), "NA")</f>
        <v>5494</v>
      </c>
      <c r="AH34" s="31">
        <f>_xlfn.IFNA(VLOOKUP($A34,IPG21223S!$A:$B,2,FALSE), "NA")</f>
        <v>97.119699999999995</v>
      </c>
      <c r="AI34" s="31">
        <f>_xlfn.IFNA(VLOOKUP($A34,PIORECRUSDM!$A:$B,2,FALSE), "NA")</f>
        <v>12.68</v>
      </c>
      <c r="AJ34" s="31" t="str">
        <f>_xlfn.IFNA(VLOOKUP($A34,GVZCLS!$A:$B,2,FALSE), "NA")</f>
        <v>NA</v>
      </c>
      <c r="AK34" s="31" t="str">
        <f>_xlfn.IFNA(VLOOKUP($A34,VXSLVCLS!$A:$B,2,FALSE), "NA")</f>
        <v>NA</v>
      </c>
      <c r="AL34" s="31">
        <f>_xlfn.IFNA(VLOOKUP($A34,PNRGINDEXM!$A:$B,2,FALSE), "NA")</f>
        <v>69.059759999999997</v>
      </c>
      <c r="AM34" s="31">
        <f>_xlfn.IFNA(VLOOKUP($A34,Nikkei225!$A:$B,2,FALSE), "NA")</f>
        <v>9793.51</v>
      </c>
      <c r="AN34" s="31">
        <f>_xlfn.IFNA(VLOOKUP($A34,EXJPUS!$A:$B,2,FALSE), "NA")</f>
        <v>121.078</v>
      </c>
      <c r="AO34" s="31" t="str">
        <f>_xlfn.IFNA(VLOOKUP($A34,PCU33613361!$A:$B,2,FALSE), "NA")</f>
        <v>NA</v>
      </c>
      <c r="AP34" s="31">
        <f>_xlfn.IFNA(VLOOKUP($A34,TOTALSA!$A:$B,2,FALSE), "NA")</f>
        <v>16.664999999999999</v>
      </c>
      <c r="AQ34" s="31">
        <f>_xlfn.IFNA(VLOOKUP($A34,ZAFCPIALLMINMEI!$A:$B,2,FALSE), "NA")</f>
        <v>54.421349999999997</v>
      </c>
      <c r="AR34" s="31">
        <f>_xlfn.IFNA(VLOOKUP($A34,LCULMN01ZAQ661S!$A:$B,2,FALSE), "NA")</f>
        <v>45.875096380000002</v>
      </c>
      <c r="AS34" s="31">
        <f>_xlfn.IFNA(VLOOKUP($A34,NGDPRSAXDCZAQ!$A:$B,2,FALSE), "NA")</f>
        <v>757628.6</v>
      </c>
      <c r="AT34" s="31">
        <f>_xlfn.IFNA(VLOOKUP($A34,'M.W00.PCOBA.USD'!$A:$B,2,FALSE), "NA")</f>
        <v>6685.71</v>
      </c>
      <c r="AU34" s="31">
        <f>_xlfn.IFNA(VLOOKUP($A34,BSCICP03O9M665S!$A:$B,2,FALSE), "NA")</f>
        <v>99.7912330204</v>
      </c>
      <c r="AV34" s="31">
        <f>_xlfn.IFNA(VLOOKUP($A34,LOLITOAAOECDE!$A:$B,2,FALSE), "NA")</f>
        <v>98.293666650800006</v>
      </c>
      <c r="AW34" s="31" t="str">
        <f>_xlfn.IFNA(VLOOKUP($A34,'IP7110'!$A:$B,2,FALSE), "NA")</f>
        <v>NA</v>
      </c>
      <c r="AX34" s="31" t="str">
        <f>_xlfn.IFNA(VLOOKUP($A34,'WPS061'!$A:$B,2,FALSE), "NA")</f>
        <v>NA</v>
      </c>
      <c r="AY34" s="31">
        <f>_xlfn.IFNA(VLOOKUP($A34,'GS10'!$A:$B,2,FALSE), "NA")</f>
        <v>3.87</v>
      </c>
      <c r="AZ34" s="31">
        <f>_xlfn.IFNA(VLOOKUP($A34,'GS5'!$A:$B,2,FALSE), "NA")</f>
        <v>2.94</v>
      </c>
      <c r="BA34" s="31">
        <f>_xlfn.IFNA(VLOOKUP($A34,'GS30'!$A:$B,2,FALSE), "NA")</f>
        <v>4.96</v>
      </c>
      <c r="BB34" s="31">
        <f>_xlfn.IFNA(VLOOKUP($A34,DAX!$A:$B,2,FALSE), "NA")</f>
        <v>2769.03</v>
      </c>
      <c r="BC34" s="31">
        <f>_xlfn.IFNA(VLOOKUP($A34,SMI!$A:$B,2,FALSE), "NA")</f>
        <v>4783</v>
      </c>
      <c r="BD34" s="31">
        <f>_xlfn.IFNA(VLOOKUP($A34,NASDAQCOM!$A:$B,2,FALSE), "NA")</f>
        <v>1172.06</v>
      </c>
      <c r="BE34" s="31">
        <f>_xlfn.IFNA(VLOOKUP($A34,FTSE100!$A:$B,2,FALSE), "NA")</f>
        <v>3721.8</v>
      </c>
      <c r="BF34" s="31">
        <f>_xlfn.IFNA(VLOOKUP($A34,'M.W00.PGOLD.USD'!$A:$B,2,FALSE), "NA")</f>
        <v>325.25</v>
      </c>
      <c r="BG34" s="31">
        <f>_xlfn.IFNA(VLOOKUP($A34,'M.W00.PSILVER.USD'!$A:$B,2,FALSE), "NA")</f>
        <v>4.6479999999999997</v>
      </c>
      <c r="BH34" s="31" t="str">
        <f>_xlfn.IFNA(VLOOKUP($A34,WPU10170502!$A:$B,2,FALSE), "NA")</f>
        <v>NA</v>
      </c>
      <c r="BI34" s="31">
        <f>_xlfn.IFNA(VLOOKUP($A34,'M.W00.PSILVER.USD'!$A:$B,2,FALSE), "NA")</f>
        <v>4.6479999999999997</v>
      </c>
      <c r="BJ34" s="31">
        <f>_xlfn.IFNA(VLOOKUP($A34,'M.W00.PSILVER.USD'!$A:$B,2,FALSE), "NA")</f>
        <v>4.6479999999999997</v>
      </c>
      <c r="BK34" s="31">
        <f>_xlfn.IFNA(VLOOKUP($A34,FEDfunds!$A:$B,2,FALSE), "NA")</f>
        <v>1.75</v>
      </c>
      <c r="BL34" s="31">
        <f>_xlfn.IFNA(VLOOKUP($A34,Vehicles_miles_traveled!$A:$B,2,FALSE), "NA")</f>
        <v>239707</v>
      </c>
      <c r="BM34" s="31">
        <f>_xlfn.IFNA(VLOOKUP($A34,New_car_dealer!$A:$B,2,FALSE), "NA")</f>
        <v>51582</v>
      </c>
      <c r="BN34" s="31" t="str">
        <f>_xlfn.IFNA(VLOOKUP($A34,Platinum_total_demand!$A:$Z,4,FALSE), "NA")</f>
        <v>NA</v>
      </c>
      <c r="BO34" s="31" t="str">
        <f>_xlfn.IFNA(VLOOKUP($A34,Palladium_total_demand!$A:$Z,4,FALSE), "NA")</f>
        <v>NA</v>
      </c>
      <c r="BP34" s="31" t="str">
        <f>_xlfn.IFNA(VLOOKUP($A34,Rhodium_total_demand!$A:$Z,4,FALSE), "NA")</f>
        <v>NA</v>
      </c>
      <c r="BQ34" s="31" t="str">
        <f>_xlfn.IFNA(VLOOKUP($A34,Platinum_total_supply!$A:$Z,4,FALSE), "NA")</f>
        <v>NA</v>
      </c>
      <c r="BR34" s="31" t="str">
        <f>_xlfn.IFNA(VLOOKUP($A34,Palladium_total_supply!$A:$Z,4,FALSE), "NA")</f>
        <v>NA</v>
      </c>
      <c r="BS34" s="31" t="str">
        <f>_xlfn.IFNA(VLOOKUP($A34,Rhodium_total_supply!$A:$Z,4,FALSE), "NA")</f>
        <v>NA</v>
      </c>
      <c r="BT34" s="31">
        <f>_xlfn.IFNA(VLOOKUP($A34,Equities!$A:$Z,2,FALSE), "NA")</f>
        <v>2147.50952380952</v>
      </c>
      <c r="BU34" s="31">
        <f>_xlfn.IFNA(VLOOKUP($A34,Equities!$A:$Z,3,FALSE), "NA")</f>
        <v>2542.42333333333</v>
      </c>
      <c r="BV34" s="31">
        <f>_xlfn.IFNA(VLOOKUP($A34,Equities!$A:$Z,4,FALSE), "NA")</f>
        <v>2797.6257142857098</v>
      </c>
      <c r="BW34" s="31">
        <f>_xlfn.IFNA(VLOOKUP($A34,Equities!$A:$Z,5,FALSE), "NA")</f>
        <v>2788.7714761904699</v>
      </c>
      <c r="BX34" s="31">
        <f>_xlfn.IFNA(VLOOKUP($A34,Equities!$A:$Z,6,FALSE), "NA")</f>
        <v>409.15390476190402</v>
      </c>
      <c r="BY34" s="31">
        <f>_xlfn.IFNA(VLOOKUP($A34,Income_equities!$A:$Z,2,FALSE), "NA")</f>
        <v>1087.6747619047601</v>
      </c>
      <c r="BZ34" s="31">
        <f>_xlfn.IFNA(VLOOKUP($A34,Income_equities!$A:$Z,3,FALSE), "NA")</f>
        <v>219.44250952380901</v>
      </c>
      <c r="CA34" s="31">
        <f>_xlfn.IFNA(VLOOKUP($A34,Income_equities!$A:$Z,4,FALSE), "NA")</f>
        <v>118.14391904761899</v>
      </c>
      <c r="CB34" s="31">
        <f>_xlfn.IFNA(VLOOKUP($A34,Income_equities!$A:$Z,5,FALSE), "NA")</f>
        <v>177.91144285714199</v>
      </c>
      <c r="CC34" s="31">
        <f>_xlfn.IFNA(VLOOKUP($A34,PGM_equities!$A:$Z,2,FALSE), "NA")</f>
        <v>556.82380952380902</v>
      </c>
      <c r="CD34" s="31">
        <f>_xlfn.IFNA(VLOOKUP($A34,PGM_equities!$A:$Z,3,FALSE), "NA")</f>
        <v>319.65238095238101</v>
      </c>
      <c r="CE34" s="31">
        <f>_xlfn.IFNA(VLOOKUP($A34,PGM_equities!$A:$Z,4,FALSE), "NA")</f>
        <v>4.5659523809523801</v>
      </c>
      <c r="CF34" s="31">
        <f>_xlfn.IFNA(VLOOKUP($A34,PGM_equities!$A:$Z,5,FALSE), "NA")</f>
        <v>328.13095238095201</v>
      </c>
      <c r="CG34" s="31" t="str">
        <f>_xlfn.IFNA(VLOOKUP($A34,Platinum_market_balance!$A:$Z,2,FALSE), "NA")</f>
        <v>NA</v>
      </c>
      <c r="CH34" s="31" t="str">
        <f>_xlfn.IFNA(VLOOKUP($A34,Platinum_market_balance!$A:$Z,3,FALSE), "NA")</f>
        <v>NA</v>
      </c>
      <c r="CI34" s="31" t="str">
        <f>_xlfn.IFNA(VLOOKUP($A34,Platinum_market_balance!$A:$Z,4,FALSE), "NA")</f>
        <v>NA</v>
      </c>
      <c r="CJ34" s="31" t="str">
        <f>_xlfn.IFNA(VLOOKUP($A34,Platinum_market_balance!$A:$Z,5,FALSE), "NA")</f>
        <v>NA</v>
      </c>
      <c r="CK34" s="31" t="str">
        <f>_xlfn.IFNA(VLOOKUP($A34,Palladium_market_balance!$A:$Z,2,FALSE), "NA")</f>
        <v>NA</v>
      </c>
      <c r="CL34" s="31" t="str">
        <f>_xlfn.IFNA(VLOOKUP($A34,Palladium_market_balance!$A:$Z,3,FALSE), "NA")</f>
        <v>NA</v>
      </c>
      <c r="CM34" s="31" t="str">
        <f>_xlfn.IFNA(VLOOKUP($A34,Palladium_market_balance!$A:$Z,4,FALSE), "NA")</f>
        <v>NA</v>
      </c>
      <c r="CN34" s="31" t="str">
        <f>_xlfn.IFNA(VLOOKUP($A34,Palladium_market_balance!$A:$Z,5,FALSE), "NA")</f>
        <v>NA</v>
      </c>
      <c r="CO34" s="31" t="str">
        <f>_xlfn.IFNA(VLOOKUP($A34,Rhodium_market_balance!$A:$Z,2,FALSE), "NA")</f>
        <v>NA</v>
      </c>
      <c r="CP34" s="31" t="str">
        <f>_xlfn.IFNA(VLOOKUP($A34,Rhodium_market_balance!$A:$Z,3,FALSE), "NA")</f>
        <v>NA</v>
      </c>
      <c r="CQ34" s="31" t="str">
        <f>_xlfn.IFNA(VLOOKUP($A34,Rhodium_market_balance!$A:$Z,4,FALSE), "NA")</f>
        <v>NA</v>
      </c>
      <c r="CR34" s="31" t="str">
        <f>_xlfn.IFNA(VLOOKUP($A34,Rhodium_market_balance!$A:$Z,5,FALSE), "NA")</f>
        <v>NA</v>
      </c>
      <c r="CS34" s="31" t="str">
        <f>_xlfn.IFNA(VLOOKUP($A34,CFTCs!$A:$Z,2,FALSE), "NA")</f>
        <v>NA</v>
      </c>
      <c r="CT34" s="31" t="str">
        <f>_xlfn.IFNA(VLOOKUP($A34,CFTCs!$A:$Z,3,FALSE), "NA")</f>
        <v>NA</v>
      </c>
      <c r="CU34" s="31" t="str">
        <f>_xlfn.IFNA(VLOOKUP($A34,CFTCs!$A:$Z,4,FALSE), "NA")</f>
        <v>NA</v>
      </c>
      <c r="CV34" s="31" t="str">
        <f>_xlfn.IFNA(VLOOKUP($A34,CFTCs!$A:$Z,5,FALSE), "NA")</f>
        <v>NA</v>
      </c>
      <c r="CW34" s="31" t="str">
        <f>_xlfn.IFNA(VLOOKUP($A34,Open_interest!$A:$Z,2,FALSE), "NA")</f>
        <v>NA</v>
      </c>
      <c r="CX34" s="31" t="str">
        <f>_xlfn.IFNA(VLOOKUP($A34,Open_interest!$A:$Z,3,FALSE), "NA")</f>
        <v>NA</v>
      </c>
      <c r="CY34" s="31" t="str">
        <f>IF(_xlfn.IFNA(VLOOKUP($A34,ETF_holdings!$A:$Z,2,FALSE), "NA")=0,"NA",_xlfn.IFNA(VLOOKUP($A34,ETF_holdings!$A:$Z,2,FALSE), "NA"))</f>
        <v>NA</v>
      </c>
      <c r="CZ34" s="31" t="str">
        <f>IF(_xlfn.IFNA(VLOOKUP($A34,ETF_holdings!$A:$Z,3,FALSE), "NA")=0,"NA",_xlfn.IFNA(VLOOKUP($A34,ETF_holdings!$A:$Z,3,FALSE), "NA"))</f>
        <v>NA</v>
      </c>
      <c r="DA34" s="31" t="str">
        <f>_xlfn.IFNA(VLOOKUP($A34,ETF_holdings!$A:$Z,4,FALSE), "NA")</f>
        <v>NA</v>
      </c>
      <c r="DB34" s="31" t="str">
        <f>IF(_xlfn.IFNA(VLOOKUP($A34,ETF_holdings!$A:$Z,4,FALSE), "NA")=0,"NA",_xlfn.IFNA(VLOOKUP($A34,ETF_holdings!$A:$Z,4,FALSE), "NA"))</f>
        <v>NA</v>
      </c>
      <c r="DC34" s="31" t="str">
        <f>IF(_xlfn.IFNA(VLOOKUP($A34,ETF_holdings!$A:$Z,6,FALSE), "NA")=0,"NA",_xlfn.IFNA(VLOOKUP($A34,ETF_holdings!$A:$Z,6,FALSE), "NA"))</f>
        <v>NA</v>
      </c>
      <c r="DD34" s="31" t="str">
        <f>IF(_xlfn.IFNA(VLOOKUP($A34,ETF_holdings!$A:$Z,7,FALSE), "NA")=0,"NA",_xlfn.IFNA(VLOOKUP($A34,ETF_holdings!$A:$Z,7,FALSE), "NA"))</f>
        <v>NA</v>
      </c>
      <c r="DE34" s="31" t="str">
        <f>IF(_xlfn.IFNA(VLOOKUP($A34,ETF_holdings!$A:$Z,8,FALSE), "NA")=0,"NA",_xlfn.IFNA(VLOOKUP($A34,ETF_holdings!$A:$Z,8,FALSE), "NA"))</f>
        <v>NA</v>
      </c>
      <c r="DF34" s="31" t="str">
        <f>IF(_xlfn.IFNA(VLOOKUP($A34,ETF_holdings!$A:$Z,10,FALSE), "NA")=0,"NA",_xlfn.IFNA(VLOOKUP($A34,ETF_holdings!$A:$Z,10,FALSE), "NA"))</f>
        <v>NA</v>
      </c>
      <c r="DG34" s="31" t="str">
        <f>IF(_xlfn.IFNA(VLOOKUP($A34,ETF_holdings!$A:$Z,10,FALSE), "NA")=0,"NA",_xlfn.IFNA(VLOOKUP($A34,ETF_holdings!$A:$Z,10,FALSE), "NA"))</f>
        <v>NA</v>
      </c>
      <c r="DH34" s="31" t="str">
        <f>IF(_xlfn.IFNA(VLOOKUP($A34,ETF_holdings!$A:$Z,11,FALSE), "NA")=0,"NA",_xlfn.IFNA(VLOOKUP($A34,ETF_holdings!$A:$Z,11,FALSE), "NA"))</f>
        <v>NA</v>
      </c>
      <c r="DI34" s="31" t="str">
        <f>IF(_xlfn.IFNA(VLOOKUP($A34,ETF_holdings!$A:$Z,12,FALSE), "NA")=0,"NA",_xlfn.IFNA(VLOOKUP($A34,ETF_holdings!$A:$Z,12,FALSE), "NA"))</f>
        <v>NA</v>
      </c>
      <c r="DJ34" s="31" t="str">
        <f>IF(_xlfn.IFNA(VLOOKUP($A34,ETF_holdings!$A:$Z,13,FALSE), "NA")=0,"NA",_xlfn.IFNA(VLOOKUP($A34,ETF_holdings!$A:$Z,13,FALSE), "NA"))</f>
        <v>NA</v>
      </c>
      <c r="DK34" s="31">
        <f>IF(_xlfn.IFNA(VLOOKUP($A34,Platinum_RSI!$A:$P,2,FALSE), "NA")=0,"NA",_xlfn.IFNA(VLOOKUP($A34,Platinum_RSI!$A:$P,2,FALSE), "NA"))</f>
        <v>76.09</v>
      </c>
      <c r="DL34" s="31">
        <f>IF(_xlfn.IFNA(VLOOKUP($A34,Platinum_RSI!$A:$P,3,FALSE), "NA")=0,"NA",_xlfn.IFNA(VLOOKUP($A34,Platinum_RSI!$A:$P,3,FALSE), "NA"))</f>
        <v>61.04</v>
      </c>
      <c r="DM34" s="31">
        <f>IF(_xlfn.IFNA(VLOOKUP($A34,Platinum_RSI!$A:$P,4,FALSE), "NA")=0,"NA",_xlfn.IFNA(VLOOKUP($A34,Platinum_RSI!$A:$P,4,FALSE), "NA"))</f>
        <v>58.29</v>
      </c>
      <c r="DN34" s="31">
        <f>IF(_xlfn.IFNA(VLOOKUP($A34,Platinum_RSI!$A:$P,5,FALSE), "NA")=0,"NA",_xlfn.IFNA(VLOOKUP($A34,Platinum_RSI!$A:$P,5,FALSE), "NA"))</f>
        <v>56.75</v>
      </c>
      <c r="DO34" s="31">
        <f>IF(_xlfn.IFNA(VLOOKUP($A34,Palladium_RSI!$A:$Q,2,FALSE), "NA")=0,"NA",_xlfn.IFNA(VLOOKUP($A34,Palladium_RSI!$A:$Q,2,FALSE), "NA"))</f>
        <v>27.35</v>
      </c>
      <c r="DP34" s="31">
        <f>IF(_xlfn.IFNA(VLOOKUP($A34,Palladium_RSI!$A:$Q, 3,FALSE), "NA")=0,"NA",_xlfn.IFNA(VLOOKUP($A34,Palladium_RSI!$A:$Q,3,FALSE), "NA"))</f>
        <v>34.33</v>
      </c>
      <c r="DQ34" s="31">
        <f>IF(_xlfn.IFNA(VLOOKUP($A34,Palladium_RSI!$A:$Q,4,FALSE), "NA")=0,"NA",_xlfn.IFNA(VLOOKUP($A34,Palladium_RSI!$A:$Q,4,FALSE), "NA"))</f>
        <v>38.950000000000003</v>
      </c>
      <c r="DR34" s="31">
        <f>IF(_xlfn.IFNA(VLOOKUP($A34,Palladium_RSI!$A:$Q,5,FALSE), "NA")=0,"NA",_xlfn.IFNA(VLOOKUP($A34,Palladium_RSI!$A:$Q,5,FALSE), "NA"))</f>
        <v>45.7</v>
      </c>
      <c r="DS34" s="31">
        <f>IF(_xlfn.IFNA(VLOOKUP($A34,Car_production!$A:$L,2,FALSE), "NA")=0,"NA",_xlfn.IFNA(VLOOKUP($A34,Car_production!$A:$L,2,FALSE), "NA"))</f>
        <v>393.9</v>
      </c>
      <c r="DT34" s="31">
        <f>IF(_xlfn.IFNA(VLOOKUP($A34,Car_production!$A:$L,3,FALSE), "NA")=0,"NA",_xlfn.IFNA(VLOOKUP($A34,Car_production!$A:$L,3,FALSE), "NA"))</f>
        <v>309.91345397324943</v>
      </c>
      <c r="DU34" s="31" t="str">
        <f>IF(_xlfn.IFNA(VLOOKUP($A34,Car_production!$A:$L,4,FALSE), "NA")=0,"NA",_xlfn.IFNA(VLOOKUP($A34,Car_production!$A:$L,13,FALSE), "NA"))</f>
        <v>NA</v>
      </c>
      <c r="DV34" s="31" t="str">
        <f>IF(_xlfn.IFNA(VLOOKUP($A34,Car_production!$A:$L,5,FALSE), "NA")=0,"NA",_xlfn.IFNA(VLOOKUP($A34,Car_production!$A:$L,5,FALSE), "NA"))</f>
        <v>NA</v>
      </c>
      <c r="DW34" s="31">
        <f>IF(_xlfn.IFNA(VLOOKUP($A34,Car_production!$A:$L,6,FALSE), "NA")=0,"NA",_xlfn.IFNA(VLOOKUP($A34,Car_production!$A:$L,6,FALSE), "NA"))</f>
        <v>75.099999999999994</v>
      </c>
      <c r="DX34" s="31">
        <f>IF(_xlfn.IFNA(VLOOKUP($A34,Car_production!$A:$L,7,FALSE), "NA")=0,"NA",_xlfn.IFNA(VLOOKUP($A34,Car_production!$A:$L,7,FALSE), "NA"))</f>
        <v>73.411534701857278</v>
      </c>
      <c r="DY34" s="31">
        <f>IF(_xlfn.IFNA(VLOOKUP($A34,Car_production!$A:$L,8,FALSE), "NA")=0,"NA",_xlfn.IFNA(VLOOKUP($A34,Car_production!$A:$L,8,FALSE), "NA"))</f>
        <v>102.5</v>
      </c>
      <c r="DZ34" s="31">
        <f>IF(_xlfn.IFNA(VLOOKUP($A34,Car_production!$A:$L,9,FALSE), "NA")=0,"NA",_xlfn.IFNA(VLOOKUP($A34,Car_production!$A:$L,9,FALSE), "NA"))</f>
        <v>129.41919191919192</v>
      </c>
      <c r="EA34" s="31" t="str">
        <f>IF(_xlfn.IFNA(VLOOKUP($A34,Car_production!$A:$L,10,FALSE), "NA")=0,"NA",_xlfn.IFNA(VLOOKUP($A34,Car_production!$A:$L,10,FALSE), "NA"))</f>
        <v>NA</v>
      </c>
      <c r="EB34" s="31">
        <f>IF(_xlfn.IFNA(VLOOKUP($A34,Car_production_index!$A:$L,2,FALSE), "NA")=0,"NA",_xlfn.IFNA(VLOOKUP($A34,Car_production_index!$A:$L,2,FALSE), "NA"))</f>
        <v>0.12988212567506568</v>
      </c>
      <c r="EC34" s="31">
        <f>IF(_xlfn.IFNA(VLOOKUP($A34,Car_production_index!$A:$L,3,FALSE), "NA")=0,"NA",_xlfn.IFNA(VLOOKUP($A34,Car_production_index!$A:$L,3,FALSE), "NA"))</f>
        <v>0.27591781767755696</v>
      </c>
      <c r="ED34" s="31">
        <f>IF(_xlfn.IFNA(VLOOKUP($A34,Car_production_index!$A:$L,4,FALSE), "NA")=0,"NA",_xlfn.IFNA(VLOOKUP($A34,Car_production_index!$A:$L,4,FALSE), "NA"))</f>
        <v>0.14032484761598557</v>
      </c>
      <c r="EE34" s="31">
        <f>IF(_xlfn.IFNA(VLOOKUP($A34,Car_production_index!$A:$L,5,FALSE), "NA")=0,"NA",_xlfn.IFNA(VLOOKUP($A34,Car_production_index!$A:$L,5,FALSE), "NA"))</f>
        <v>0.17589036868302066</v>
      </c>
      <c r="EF34" s="31">
        <f>IF(_xlfn.IFNA(VLOOKUP($A34,Car_production_index!$A:$L,6,FALSE), "NA")=0,"NA",_xlfn.IFNA(VLOOKUP($A34,Car_production_index!$A:$L,6,FALSE), "NA"))</f>
        <v>0.72201515965162888</v>
      </c>
    </row>
    <row r="35" spans="1:136">
      <c r="A35" s="26">
        <v>37530</v>
      </c>
      <c r="B35" s="25">
        <f>IFERROR(VLOOKUP($A35,Palladium_spot_price!$A:$B,2,FALSE), "NA")</f>
        <v>319.08695652173901</v>
      </c>
      <c r="C35" s="25">
        <f>IFERROR(VLOOKUP($A35,Platinum_spot_price!$A:$B,2,FALSE), "NA")</f>
        <v>583</v>
      </c>
      <c r="D35" s="25">
        <f>IFERROR(VLOOKUP($A35,Rhodium_spot_price!$A:$B,2,FALSE), "NA")</f>
        <v>730</v>
      </c>
      <c r="E35" s="25">
        <f>IFERROR(VLOOKUP(A35,'Coal Australia'!A:B,2,FALSE), "NA")</f>
        <v>26.25</v>
      </c>
      <c r="F35" s="25">
        <f>IFERROR(VLOOKUP(A35,'Russian Ruble'!A:B,2,FALSE), "NA")</f>
        <v>31.692599999999999</v>
      </c>
      <c r="G35" s="25">
        <f>IFERROR(VLOOKUP($A35,'GDP Germany'!A:B,2,FALSE),"NA")</f>
        <v>600630.19999999995</v>
      </c>
      <c r="H35" s="25">
        <f>IFERROR(VLOOKUP($A35,'GDP EU28'!A:B,2,FALSE),"NA")</f>
        <v>2160309.4</v>
      </c>
      <c r="I35" s="25">
        <f>IFERROR(VLOOKUP($A35,'GDP US'!A:B,2,FALSE),"NA")</f>
        <v>13531.741</v>
      </c>
      <c r="J35" s="29">
        <f>IFERROR(VLOOKUP($A35,'GDP CNY'!A:C,2,FALSE),"NA")</f>
        <v>9.6</v>
      </c>
      <c r="K35" s="25">
        <f>IFERROR(VLOOKUP($A35,WTI!$A:$B,2,FALSE),"NA")</f>
        <v>28.84</v>
      </c>
      <c r="L35" s="25">
        <f>IFERROR(VLOOKUP($A35,Brent!$A:$B,2,FALSE),"NA")</f>
        <v>27.54</v>
      </c>
      <c r="M35" s="25">
        <f>IFERROR(VLOOKUP($A35,'EURO EXC RATE'!$A:$B,2,FALSE),"NA")</f>
        <v>0.98119999999999996</v>
      </c>
      <c r="N35" s="25">
        <f>IFERROR(VLOOKUP($A35,'Baltic Dry Index'!$A:$B,2,FALSE),"NA")</f>
        <v>1417</v>
      </c>
      <c r="O35" s="25">
        <f>IFERROR(VLOOKUP($A35,EXR_CNY_USD!$A:$B,2,FALSE),"NA")</f>
        <v>8.2772000000000006</v>
      </c>
      <c r="P35" s="25">
        <f>IFERROR(VLOOKUP($A35,'NATURAL GAS'!A:B,2,FALSE),"NA")</f>
        <v>4.13</v>
      </c>
      <c r="Q35" s="25">
        <f>IFERROR(VLOOKUP($A35,VIX!$A:$B,2,FALSE), "NA")</f>
        <v>31.14</v>
      </c>
      <c r="R35" s="25">
        <f>IFERROR(VLOOKUP($A35,CLI_US!$A:$B,2,FALSE), "NA")</f>
        <v>98.336808006714307</v>
      </c>
      <c r="S35" s="25">
        <f>IFERROR(VLOOKUP($A35,CLI_CHN!$A:$B,2,FALSE), "NA")</f>
        <v>99.978149999999999</v>
      </c>
      <c r="T35" s="25">
        <f>IFERROR(VLOOKUP($A35,CLI_EURO!$A:$B,2,FALSE), "NA")</f>
        <v>99.0729085968714</v>
      </c>
      <c r="U35" s="25">
        <f>IFERROR(VLOOKUP($A35,CPILFESL!$A:$B,2,FALSE), "NA")</f>
        <v>181.2</v>
      </c>
      <c r="V35" s="31">
        <f>_xlfn.IFNA(VLOOKUP($A35,'PET.RWTC.M'!$A:$B,2,FALSE), "NA")</f>
        <v>28.84</v>
      </c>
      <c r="W35" s="31">
        <f>_xlfn.IFNA(VLOOKUP($A35,PALLFNFINDEXQ!$A:$B,2,FALSE), "NA")</f>
        <v>59.745415319999999</v>
      </c>
      <c r="X35" s="31">
        <f>_xlfn.IFNA(VLOOKUP($A35,DEXSFUS!$A:$B,2,FALSE), "NA")</f>
        <v>10.42</v>
      </c>
      <c r="Y35" s="31">
        <f>_xlfn.IFNA(VLOOKUP($A35,PNICKUSDM!$A:$B,2,FALSE), "NA")</f>
        <v>6818.9130429999996</v>
      </c>
      <c r="Z35" s="31">
        <f>_xlfn.IFNA(VLOOKUP($A35,'WPU1011'!$A:$B,2,FALSE), "NA")</f>
        <v>95</v>
      </c>
      <c r="AA35" s="31">
        <f>_xlfn.IFNA(VLOOKUP($A35,'WPU1011'!$A:$B,2,FALSE), "NA")</f>
        <v>95</v>
      </c>
      <c r="AB35" s="31">
        <f>_xlfn.IFNA(VLOOKUP($A35,TSIFRGHTC!$A:$B,2,FALSE), "NA")</f>
        <v>1.5</v>
      </c>
      <c r="AC35" s="31">
        <f>_xlfn.IFNA(VLOOKUP($A35,TSIFRGHTC!$A:$B,2,FALSE), "NA")</f>
        <v>1.5</v>
      </c>
      <c r="AD35" s="31">
        <f>_xlfn.IFNA(VLOOKUP($A35,PPICMM!$A:$B,2,FALSE), "NA")</f>
        <v>99.9</v>
      </c>
      <c r="AE35" s="31">
        <f>_xlfn.IFNA(VLOOKUP($A35,IPB50001N!$A:$B,2,FALSE), "NA")</f>
        <v>91.393600000000006</v>
      </c>
      <c r="AF35" s="31">
        <f>_xlfn.IFNA(VLOOKUP($A35,A31ATI!$A:$B,2,FALSE), "NA")</f>
        <v>10625</v>
      </c>
      <c r="AG35" s="31">
        <f>_xlfn.IFNA(VLOOKUP($A35,A31ANO!$A:$B,2,FALSE), "NA")</f>
        <v>5609</v>
      </c>
      <c r="AH35" s="31">
        <f>_xlfn.IFNA(VLOOKUP($A35,IPG21223S!$A:$B,2,FALSE), "NA")</f>
        <v>96.798699999999997</v>
      </c>
      <c r="AI35" s="31">
        <f>_xlfn.IFNA(VLOOKUP($A35,PIORECRUSDM!$A:$B,2,FALSE), "NA")</f>
        <v>12.68</v>
      </c>
      <c r="AJ35" s="31" t="str">
        <f>_xlfn.IFNA(VLOOKUP($A35,GVZCLS!$A:$B,2,FALSE), "NA")</f>
        <v>NA</v>
      </c>
      <c r="AK35" s="31" t="str">
        <f>_xlfn.IFNA(VLOOKUP($A35,VXSLVCLS!$A:$B,2,FALSE), "NA")</f>
        <v>NA</v>
      </c>
      <c r="AL35" s="31">
        <f>_xlfn.IFNA(VLOOKUP($A35,PNRGINDEXM!$A:$B,2,FALSE), "NA")</f>
        <v>70.189660000000003</v>
      </c>
      <c r="AM35" s="31">
        <f>_xlfn.IFNA(VLOOKUP($A35,Nikkei225!$A:$B,2,FALSE), "NA")</f>
        <v>9162.26</v>
      </c>
      <c r="AN35" s="31">
        <f>_xlfn.IFNA(VLOOKUP($A35,EXJPUS!$A:$B,2,FALSE), "NA")</f>
        <v>123.90770000000001</v>
      </c>
      <c r="AO35" s="31" t="str">
        <f>_xlfn.IFNA(VLOOKUP($A35,PCU33613361!$A:$B,2,FALSE), "NA")</f>
        <v>NA</v>
      </c>
      <c r="AP35" s="31">
        <f>_xlfn.IFNA(VLOOKUP($A35,TOTALSA!$A:$B,2,FALSE), "NA")</f>
        <v>16.259</v>
      </c>
      <c r="AQ35" s="31">
        <f>_xlfn.IFNA(VLOOKUP($A35,ZAFCPIALLMINMEI!$A:$B,2,FALSE), "NA")</f>
        <v>55.232889999999998</v>
      </c>
      <c r="AR35" s="31">
        <f>_xlfn.IFNA(VLOOKUP($A35,LCULMN01ZAQ661S!$A:$B,2,FALSE), "NA")</f>
        <v>44.949884349999998</v>
      </c>
      <c r="AS35" s="31">
        <f>_xlfn.IFNA(VLOOKUP($A35,NGDPRSAXDCZAQ!$A:$B,2,FALSE), "NA")</f>
        <v>763932</v>
      </c>
      <c r="AT35" s="31">
        <f>_xlfn.IFNA(VLOOKUP($A35,'M.W00.PCOBA.USD'!$A:$B,2,FALSE), "NA")</f>
        <v>6188.04</v>
      </c>
      <c r="AU35" s="31">
        <f>_xlfn.IFNA(VLOOKUP($A35,BSCICP03O9M665S!$A:$B,2,FALSE), "NA")</f>
        <v>99.917894522699996</v>
      </c>
      <c r="AV35" s="31">
        <f>_xlfn.IFNA(VLOOKUP($A35,LOLITOAAOECDE!$A:$B,2,FALSE), "NA")</f>
        <v>98.066597399399996</v>
      </c>
      <c r="AW35" s="31" t="str">
        <f>_xlfn.IFNA(VLOOKUP($A35,'IP7110'!$A:$B,2,FALSE), "NA")</f>
        <v>NA</v>
      </c>
      <c r="AX35" s="31" t="str">
        <f>_xlfn.IFNA(VLOOKUP($A35,'WPS061'!$A:$B,2,FALSE), "NA")</f>
        <v>NA</v>
      </c>
      <c r="AY35" s="31">
        <f>_xlfn.IFNA(VLOOKUP($A35,'GS10'!$A:$B,2,FALSE), "NA")</f>
        <v>3.94</v>
      </c>
      <c r="AZ35" s="31">
        <f>_xlfn.IFNA(VLOOKUP($A35,'GS5'!$A:$B,2,FALSE), "NA")</f>
        <v>2.95</v>
      </c>
      <c r="BA35" s="31">
        <f>_xlfn.IFNA(VLOOKUP($A35,'GS30'!$A:$B,2,FALSE), "NA")</f>
        <v>5.18</v>
      </c>
      <c r="BB35" s="31">
        <f>_xlfn.IFNA(VLOOKUP($A35,DAX!$A:$B,2,FALSE), "NA")</f>
        <v>3152.85</v>
      </c>
      <c r="BC35" s="31">
        <f>_xlfn.IFNA(VLOOKUP($A35,SMI!$A:$B,2,FALSE), "NA")</f>
        <v>4949.1000000000004</v>
      </c>
      <c r="BD35" s="31">
        <f>_xlfn.IFNA(VLOOKUP($A35,NASDAQCOM!$A:$B,2,FALSE), "NA")</f>
        <v>1329.75</v>
      </c>
      <c r="BE35" s="31">
        <f>_xlfn.IFNA(VLOOKUP($A35,FTSE100!$A:$B,2,FALSE), "NA")</f>
        <v>4039.7</v>
      </c>
      <c r="BF35" s="31">
        <f>_xlfn.IFNA(VLOOKUP($A35,'M.W00.PGOLD.USD'!$A:$B,2,FALSE), "NA")</f>
        <v>322.7</v>
      </c>
      <c r="BG35" s="31">
        <f>_xlfn.IFNA(VLOOKUP($A35,'M.W00.PSILVER.USD'!$A:$B,2,FALSE), "NA")</f>
        <v>4.5229999999999997</v>
      </c>
      <c r="BH35" s="31" t="str">
        <f>_xlfn.IFNA(VLOOKUP($A35,WPU10170502!$A:$B,2,FALSE), "NA")</f>
        <v>NA</v>
      </c>
      <c r="BI35" s="31">
        <f>_xlfn.IFNA(VLOOKUP($A35,'M.W00.PSILVER.USD'!$A:$B,2,FALSE), "NA")</f>
        <v>4.5229999999999997</v>
      </c>
      <c r="BJ35" s="31">
        <f>_xlfn.IFNA(VLOOKUP($A35,'M.W00.PSILVER.USD'!$A:$B,2,FALSE), "NA")</f>
        <v>4.5229999999999997</v>
      </c>
      <c r="BK35" s="31">
        <f>_xlfn.IFNA(VLOOKUP($A35,FEDfunds!$A:$B,2,FALSE), "NA")</f>
        <v>1.75</v>
      </c>
      <c r="BL35" s="31">
        <f>_xlfn.IFNA(VLOOKUP($A35,Vehicles_miles_traveled!$A:$B,2,FALSE), "NA")</f>
        <v>237719</v>
      </c>
      <c r="BM35" s="31">
        <f>_xlfn.IFNA(VLOOKUP($A35,New_car_dealer!$A:$B,2,FALSE), "NA")</f>
        <v>52271</v>
      </c>
      <c r="BN35" s="31" t="str">
        <f>_xlfn.IFNA(VLOOKUP($A35,Platinum_total_demand!$A:$Z,4,FALSE), "NA")</f>
        <v>NA</v>
      </c>
      <c r="BO35" s="31" t="str">
        <f>_xlfn.IFNA(VLOOKUP($A35,Palladium_total_demand!$A:$Z,4,FALSE), "NA")</f>
        <v>NA</v>
      </c>
      <c r="BP35" s="31" t="str">
        <f>_xlfn.IFNA(VLOOKUP($A35,Rhodium_total_demand!$A:$Z,4,FALSE), "NA")</f>
        <v>NA</v>
      </c>
      <c r="BQ35" s="31" t="str">
        <f>_xlfn.IFNA(VLOOKUP($A35,Platinum_total_supply!$A:$Z,4,FALSE), "NA")</f>
        <v>NA</v>
      </c>
      <c r="BR35" s="31" t="str">
        <f>_xlfn.IFNA(VLOOKUP($A35,Palladium_total_supply!$A:$Z,4,FALSE), "NA")</f>
        <v>NA</v>
      </c>
      <c r="BS35" s="31" t="str">
        <f>_xlfn.IFNA(VLOOKUP($A35,Rhodium_total_supply!$A:$Z,4,FALSE), "NA")</f>
        <v>NA</v>
      </c>
      <c r="BT35" s="31">
        <f>_xlfn.IFNA(VLOOKUP($A35,Equities!$A:$Z,2,FALSE), "NA")</f>
        <v>2097.8208695652102</v>
      </c>
      <c r="BU35" s="31">
        <f>_xlfn.IFNA(VLOOKUP($A35,Equities!$A:$Z,3,FALSE), "NA")</f>
        <v>2499.0939130434699</v>
      </c>
      <c r="BV35" s="31">
        <f>_xlfn.IFNA(VLOOKUP($A35,Equities!$A:$Z,4,FALSE), "NA")</f>
        <v>2744.0526086956502</v>
      </c>
      <c r="BW35" s="31">
        <f>_xlfn.IFNA(VLOOKUP($A35,Equities!$A:$Z,5,FALSE), "NA")</f>
        <v>2591.0946956521698</v>
      </c>
      <c r="BX35" s="31">
        <f>_xlfn.IFNA(VLOOKUP($A35,Equities!$A:$Z,6,FALSE), "NA")</f>
        <v>389.19534782608599</v>
      </c>
      <c r="BY35" s="31">
        <f>_xlfn.IFNA(VLOOKUP($A35,Income_equities!$A:$Z,2,FALSE), "NA")</f>
        <v>1085.29565217391</v>
      </c>
      <c r="BZ35" s="31">
        <f>_xlfn.IFNA(VLOOKUP($A35,Income_equities!$A:$Z,3,FALSE), "NA")</f>
        <v>219.0256</v>
      </c>
      <c r="CA35" s="31">
        <f>_xlfn.IFNA(VLOOKUP($A35,Income_equities!$A:$Z,4,FALSE), "NA")</f>
        <v>118.151</v>
      </c>
      <c r="CB35" s="31">
        <f>_xlfn.IFNA(VLOOKUP($A35,Income_equities!$A:$Z,5,FALSE), "NA")</f>
        <v>178.41980869565199</v>
      </c>
      <c r="CC35" s="31">
        <f>_xlfn.IFNA(VLOOKUP($A35,PGM_equities!$A:$Z,2,FALSE), "NA")</f>
        <v>582.09565217391298</v>
      </c>
      <c r="CD35" s="31">
        <f>_xlfn.IFNA(VLOOKUP($A35,PGM_equities!$A:$Z,3,FALSE), "NA")</f>
        <v>316.40217391304299</v>
      </c>
      <c r="CE35" s="31">
        <f>_xlfn.IFNA(VLOOKUP($A35,PGM_equities!$A:$Z,4,FALSE), "NA")</f>
        <v>4.4042391304347799</v>
      </c>
      <c r="CF35" s="31">
        <f>_xlfn.IFNA(VLOOKUP($A35,PGM_equities!$A:$Z,5,FALSE), "NA")</f>
        <v>319.091304347826</v>
      </c>
      <c r="CG35" s="31" t="str">
        <f>_xlfn.IFNA(VLOOKUP($A35,Platinum_market_balance!$A:$Z,2,FALSE), "NA")</f>
        <v>NA</v>
      </c>
      <c r="CH35" s="31" t="str">
        <f>_xlfn.IFNA(VLOOKUP($A35,Platinum_market_balance!$A:$Z,3,FALSE), "NA")</f>
        <v>NA</v>
      </c>
      <c r="CI35" s="31" t="str">
        <f>_xlfn.IFNA(VLOOKUP($A35,Platinum_market_balance!$A:$Z,4,FALSE), "NA")</f>
        <v>NA</v>
      </c>
      <c r="CJ35" s="31" t="str">
        <f>_xlfn.IFNA(VLOOKUP($A35,Platinum_market_balance!$A:$Z,5,FALSE), "NA")</f>
        <v>NA</v>
      </c>
      <c r="CK35" s="31" t="str">
        <f>_xlfn.IFNA(VLOOKUP($A35,Palladium_market_balance!$A:$Z,2,FALSE), "NA")</f>
        <v>NA</v>
      </c>
      <c r="CL35" s="31" t="str">
        <f>_xlfn.IFNA(VLOOKUP($A35,Palladium_market_balance!$A:$Z,3,FALSE), "NA")</f>
        <v>NA</v>
      </c>
      <c r="CM35" s="31" t="str">
        <f>_xlfn.IFNA(VLOOKUP($A35,Palladium_market_balance!$A:$Z,4,FALSE), "NA")</f>
        <v>NA</v>
      </c>
      <c r="CN35" s="31" t="str">
        <f>_xlfn.IFNA(VLOOKUP($A35,Palladium_market_balance!$A:$Z,5,FALSE), "NA")</f>
        <v>NA</v>
      </c>
      <c r="CO35" s="31" t="str">
        <f>_xlfn.IFNA(VLOOKUP($A35,Rhodium_market_balance!$A:$Z,2,FALSE), "NA")</f>
        <v>NA</v>
      </c>
      <c r="CP35" s="31" t="str">
        <f>_xlfn.IFNA(VLOOKUP($A35,Rhodium_market_balance!$A:$Z,3,FALSE), "NA")</f>
        <v>NA</v>
      </c>
      <c r="CQ35" s="31" t="str">
        <f>_xlfn.IFNA(VLOOKUP($A35,Rhodium_market_balance!$A:$Z,4,FALSE), "NA")</f>
        <v>NA</v>
      </c>
      <c r="CR35" s="31" t="str">
        <f>_xlfn.IFNA(VLOOKUP($A35,Rhodium_market_balance!$A:$Z,5,FALSE), "NA")</f>
        <v>NA</v>
      </c>
      <c r="CS35" s="31" t="str">
        <f>_xlfn.IFNA(VLOOKUP($A35,CFTCs!$A:$Z,2,FALSE), "NA")</f>
        <v>NA</v>
      </c>
      <c r="CT35" s="31" t="str">
        <f>_xlfn.IFNA(VLOOKUP($A35,CFTCs!$A:$Z,3,FALSE), "NA")</f>
        <v>NA</v>
      </c>
      <c r="CU35" s="31" t="str">
        <f>_xlfn.IFNA(VLOOKUP($A35,CFTCs!$A:$Z,4,FALSE), "NA")</f>
        <v>NA</v>
      </c>
      <c r="CV35" s="31" t="str">
        <f>_xlfn.IFNA(VLOOKUP($A35,CFTCs!$A:$Z,5,FALSE), "NA")</f>
        <v>NA</v>
      </c>
      <c r="CW35" s="31" t="str">
        <f>_xlfn.IFNA(VLOOKUP($A35,Open_interest!$A:$Z,2,FALSE), "NA")</f>
        <v>NA</v>
      </c>
      <c r="CX35" s="31" t="str">
        <f>_xlfn.IFNA(VLOOKUP($A35,Open_interest!$A:$Z,3,FALSE), "NA")</f>
        <v>NA</v>
      </c>
      <c r="CY35" s="31" t="str">
        <f>IF(_xlfn.IFNA(VLOOKUP($A35,ETF_holdings!$A:$Z,2,FALSE), "NA")=0,"NA",_xlfn.IFNA(VLOOKUP($A35,ETF_holdings!$A:$Z,2,FALSE), "NA"))</f>
        <v>NA</v>
      </c>
      <c r="CZ35" s="31" t="str">
        <f>IF(_xlfn.IFNA(VLOOKUP($A35,ETF_holdings!$A:$Z,3,FALSE), "NA")=0,"NA",_xlfn.IFNA(VLOOKUP($A35,ETF_holdings!$A:$Z,3,FALSE), "NA"))</f>
        <v>NA</v>
      </c>
      <c r="DA35" s="31" t="str">
        <f>_xlfn.IFNA(VLOOKUP($A35,ETF_holdings!$A:$Z,4,FALSE), "NA")</f>
        <v>NA</v>
      </c>
      <c r="DB35" s="31" t="str">
        <f>IF(_xlfn.IFNA(VLOOKUP($A35,ETF_holdings!$A:$Z,4,FALSE), "NA")=0,"NA",_xlfn.IFNA(VLOOKUP($A35,ETF_holdings!$A:$Z,4,FALSE), "NA"))</f>
        <v>NA</v>
      </c>
      <c r="DC35" s="31" t="str">
        <f>IF(_xlfn.IFNA(VLOOKUP($A35,ETF_holdings!$A:$Z,6,FALSE), "NA")=0,"NA",_xlfn.IFNA(VLOOKUP($A35,ETF_holdings!$A:$Z,6,FALSE), "NA"))</f>
        <v>NA</v>
      </c>
      <c r="DD35" s="31" t="str">
        <f>IF(_xlfn.IFNA(VLOOKUP($A35,ETF_holdings!$A:$Z,7,FALSE), "NA")=0,"NA",_xlfn.IFNA(VLOOKUP($A35,ETF_holdings!$A:$Z,7,FALSE), "NA"))</f>
        <v>NA</v>
      </c>
      <c r="DE35" s="31" t="str">
        <f>IF(_xlfn.IFNA(VLOOKUP($A35,ETF_holdings!$A:$Z,8,FALSE), "NA")=0,"NA",_xlfn.IFNA(VLOOKUP($A35,ETF_holdings!$A:$Z,8,FALSE), "NA"))</f>
        <v>NA</v>
      </c>
      <c r="DF35" s="31" t="str">
        <f>IF(_xlfn.IFNA(VLOOKUP($A35,ETF_holdings!$A:$Z,10,FALSE), "NA")=0,"NA",_xlfn.IFNA(VLOOKUP($A35,ETF_holdings!$A:$Z,10,FALSE), "NA"))</f>
        <v>NA</v>
      </c>
      <c r="DG35" s="31" t="str">
        <f>IF(_xlfn.IFNA(VLOOKUP($A35,ETF_holdings!$A:$Z,10,FALSE), "NA")=0,"NA",_xlfn.IFNA(VLOOKUP($A35,ETF_holdings!$A:$Z,10,FALSE), "NA"))</f>
        <v>NA</v>
      </c>
      <c r="DH35" s="31" t="str">
        <f>IF(_xlfn.IFNA(VLOOKUP($A35,ETF_holdings!$A:$Z,11,FALSE), "NA")=0,"NA",_xlfn.IFNA(VLOOKUP($A35,ETF_holdings!$A:$Z,11,FALSE), "NA"))</f>
        <v>NA</v>
      </c>
      <c r="DI35" s="31" t="str">
        <f>IF(_xlfn.IFNA(VLOOKUP($A35,ETF_holdings!$A:$Z,12,FALSE), "NA")=0,"NA",_xlfn.IFNA(VLOOKUP($A35,ETF_holdings!$A:$Z,12,FALSE), "NA"))</f>
        <v>NA</v>
      </c>
      <c r="DJ35" s="31" t="str">
        <f>IF(_xlfn.IFNA(VLOOKUP($A35,ETF_holdings!$A:$Z,13,FALSE), "NA")=0,"NA",_xlfn.IFNA(VLOOKUP($A35,ETF_holdings!$A:$Z,13,FALSE), "NA"))</f>
        <v>NA</v>
      </c>
      <c r="DK35" s="31">
        <f>IF(_xlfn.IFNA(VLOOKUP($A35,Platinum_RSI!$A:$P,2,FALSE), "NA")=0,"NA",_xlfn.IFNA(VLOOKUP($A35,Platinum_RSI!$A:$P,2,FALSE), "NA"))</f>
        <v>80.33</v>
      </c>
      <c r="DL35" s="31">
        <f>IF(_xlfn.IFNA(VLOOKUP($A35,Platinum_RSI!$A:$P,3,FALSE), "NA")=0,"NA",_xlfn.IFNA(VLOOKUP($A35,Platinum_RSI!$A:$P,3,FALSE), "NA"))</f>
        <v>62.5</v>
      </c>
      <c r="DM35" s="31">
        <f>IF(_xlfn.IFNA(VLOOKUP($A35,Platinum_RSI!$A:$P,4,FALSE), "NA")=0,"NA",_xlfn.IFNA(VLOOKUP($A35,Platinum_RSI!$A:$P,4,FALSE), "NA"))</f>
        <v>59.25</v>
      </c>
      <c r="DN35" s="31">
        <f>IF(_xlfn.IFNA(VLOOKUP($A35,Platinum_RSI!$A:$P,5,FALSE), "NA")=0,"NA",_xlfn.IFNA(VLOOKUP($A35,Platinum_RSI!$A:$P,5,FALSE), "NA"))</f>
        <v>57.25</v>
      </c>
      <c r="DO35" s="31">
        <f>IF(_xlfn.IFNA(VLOOKUP($A35,Palladium_RSI!$A:$Q,2,FALSE), "NA")=0,"NA",_xlfn.IFNA(VLOOKUP($A35,Palladium_RSI!$A:$Q,2,FALSE), "NA"))</f>
        <v>20.63</v>
      </c>
      <c r="DP35" s="31">
        <f>IF(_xlfn.IFNA(VLOOKUP($A35,Palladium_RSI!$A:$Q, 3,FALSE), "NA")=0,"NA",_xlfn.IFNA(VLOOKUP($A35,Palladium_RSI!$A:$Q,3,FALSE), "NA"))</f>
        <v>33.35</v>
      </c>
      <c r="DQ35" s="31">
        <f>IF(_xlfn.IFNA(VLOOKUP($A35,Palladium_RSI!$A:$Q,4,FALSE), "NA")=0,"NA",_xlfn.IFNA(VLOOKUP($A35,Palladium_RSI!$A:$Q,4,FALSE), "NA"))</f>
        <v>38.380000000000003</v>
      </c>
      <c r="DR35" s="31">
        <f>IF(_xlfn.IFNA(VLOOKUP($A35,Palladium_RSI!$A:$Q,5,FALSE), "NA")=0,"NA",_xlfn.IFNA(VLOOKUP($A35,Palladium_RSI!$A:$Q,5,FALSE), "NA"))</f>
        <v>45.39</v>
      </c>
      <c r="DS35" s="31">
        <f>IF(_xlfn.IFNA(VLOOKUP($A35,Car_production!$A:$L,2,FALSE), "NA")=0,"NA",_xlfn.IFNA(VLOOKUP($A35,Car_production!$A:$L,2,FALSE), "NA"))</f>
        <v>394.1</v>
      </c>
      <c r="DT35" s="31">
        <f>IF(_xlfn.IFNA(VLOOKUP($A35,Car_production!$A:$L,3,FALSE), "NA")=0,"NA",_xlfn.IFNA(VLOOKUP($A35,Car_production!$A:$L,3,FALSE), "NA"))</f>
        <v>310.07081038552326</v>
      </c>
      <c r="DU35" s="31" t="str">
        <f>IF(_xlfn.IFNA(VLOOKUP($A35,Car_production!$A:$L,4,FALSE), "NA")=0,"NA",_xlfn.IFNA(VLOOKUP($A35,Car_production!$A:$L,13,FALSE), "NA"))</f>
        <v>NA</v>
      </c>
      <c r="DV35" s="31" t="str">
        <f>IF(_xlfn.IFNA(VLOOKUP($A35,Car_production!$A:$L,5,FALSE), "NA")=0,"NA",_xlfn.IFNA(VLOOKUP($A35,Car_production!$A:$L,5,FALSE), "NA"))</f>
        <v>NA</v>
      </c>
      <c r="DW35" s="31">
        <f>IF(_xlfn.IFNA(VLOOKUP($A35,Car_production!$A:$L,6,FALSE), "NA")=0,"NA",_xlfn.IFNA(VLOOKUP($A35,Car_production!$A:$L,6,FALSE), "NA"))</f>
        <v>100.2</v>
      </c>
      <c r="DX35" s="31">
        <f>IF(_xlfn.IFNA(VLOOKUP($A35,Car_production!$A:$L,7,FALSE), "NA")=0,"NA",_xlfn.IFNA(VLOOKUP($A35,Car_production!$A:$L,7,FALSE), "NA"))</f>
        <v>97.94721407624634</v>
      </c>
      <c r="DY35" s="31">
        <f>IF(_xlfn.IFNA(VLOOKUP($A35,Car_production!$A:$L,8,FALSE), "NA")=0,"NA",_xlfn.IFNA(VLOOKUP($A35,Car_production!$A:$L,8,FALSE), "NA"))</f>
        <v>100.1</v>
      </c>
      <c r="DZ35" s="31">
        <f>IF(_xlfn.IFNA(VLOOKUP($A35,Car_production!$A:$L,9,FALSE), "NA")=0,"NA",_xlfn.IFNA(VLOOKUP($A35,Car_production!$A:$L,9,FALSE), "NA"))</f>
        <v>126.38888888888889</v>
      </c>
      <c r="EA35" s="31" t="str">
        <f>IF(_xlfn.IFNA(VLOOKUP($A35,Car_production!$A:$L,10,FALSE), "NA")=0,"NA",_xlfn.IFNA(VLOOKUP($A35,Car_production!$A:$L,10,FALSE), "NA"))</f>
        <v>NA</v>
      </c>
      <c r="EB35" s="31">
        <f>IF(_xlfn.IFNA(VLOOKUP($A35,Car_production_index!$A:$L,2,FALSE), "NA")=0,"NA",_xlfn.IFNA(VLOOKUP($A35,Car_production_index!$A:$L,2,FALSE), "NA"))</f>
        <v>0.12988212567506568</v>
      </c>
      <c r="EC35" s="31">
        <f>IF(_xlfn.IFNA(VLOOKUP($A35,Car_production_index!$A:$L,3,FALSE), "NA")=0,"NA",_xlfn.IFNA(VLOOKUP($A35,Car_production_index!$A:$L,3,FALSE), "NA"))</f>
        <v>0.27541781767755696</v>
      </c>
      <c r="ED35" s="31">
        <f>IF(_xlfn.IFNA(VLOOKUP($A35,Car_production_index!$A:$L,4,FALSE), "NA")=0,"NA",_xlfn.IFNA(VLOOKUP($A35,Car_production_index!$A:$L,4,FALSE), "NA"))</f>
        <v>0.14132484761598557</v>
      </c>
      <c r="EE35" s="31">
        <f>IF(_xlfn.IFNA(VLOOKUP($A35,Car_production_index!$A:$L,5,FALSE), "NA")=0,"NA",_xlfn.IFNA(VLOOKUP($A35,Car_production_index!$A:$L,5,FALSE), "NA"))</f>
        <v>0.17539036868302066</v>
      </c>
      <c r="EF35" s="31">
        <f>IF(_xlfn.IFNA(VLOOKUP($A35,Car_production_index!$A:$L,6,FALSE), "NA")=0,"NA",_xlfn.IFNA(VLOOKUP($A35,Car_production_index!$A:$L,6,FALSE), "NA"))</f>
        <v>0.72201515965162888</v>
      </c>
    </row>
    <row r="36" spans="1:136">
      <c r="A36" s="26">
        <v>37561</v>
      </c>
      <c r="B36" s="25">
        <f>IFERROR(VLOOKUP($A36,Palladium_spot_price!$A:$B,2,FALSE), "NA")</f>
        <v>290.31578947368399</v>
      </c>
      <c r="C36" s="25">
        <f>IFERROR(VLOOKUP($A36,Platinum_spot_price!$A:$B,2,FALSE), "NA")</f>
        <v>590.26315789473597</v>
      </c>
      <c r="D36" s="25">
        <f>IFERROR(VLOOKUP($A36,Rhodium_spot_price!$A:$B,2,FALSE), "NA")</f>
        <v>722.63157894736798</v>
      </c>
      <c r="E36" s="25">
        <f>IFERROR(VLOOKUP(A36,'Coal Australia'!A:B,2,FALSE), "NA")</f>
        <v>26.25</v>
      </c>
      <c r="F36" s="25">
        <f>IFERROR(VLOOKUP(A36,'Russian Ruble'!A:B,2,FALSE), "NA")</f>
        <v>31.808299999999999</v>
      </c>
      <c r="G36" s="25" t="str">
        <f>IFERROR(VLOOKUP($A36,'GDP Germany'!A:B,2,FALSE),"NA")</f>
        <v>NA</v>
      </c>
      <c r="H36" s="25" t="str">
        <f>IFERROR(VLOOKUP($A36,'GDP EU28'!A:B,2,FALSE),"NA")</f>
        <v>NA</v>
      </c>
      <c r="I36" s="25" t="str">
        <f>IFERROR(VLOOKUP($A36,'GDP US'!A:B,2,FALSE),"NA")</f>
        <v>NA</v>
      </c>
      <c r="J36" s="29" t="str">
        <f>IFERROR(VLOOKUP($A36,'GDP CNY'!A:C,2,FALSE),"NA")</f>
        <v>NA</v>
      </c>
      <c r="K36" s="25">
        <f>IFERROR(VLOOKUP($A36,WTI!$A:$B,2,FALSE),"NA")</f>
        <v>26.35</v>
      </c>
      <c r="L36" s="25">
        <f>IFERROR(VLOOKUP($A36,Brent!$A:$B,2,FALSE),"NA")</f>
        <v>24.34</v>
      </c>
      <c r="M36" s="25">
        <f>IFERROR(VLOOKUP($A36,'EURO EXC RATE'!$A:$B,2,FALSE),"NA")</f>
        <v>1.0013000000000001</v>
      </c>
      <c r="N36" s="25">
        <f>IFERROR(VLOOKUP($A36,'Baltic Dry Index'!$A:$B,2,FALSE),"NA")</f>
        <v>1560</v>
      </c>
      <c r="O36" s="25">
        <f>IFERROR(VLOOKUP($A36,EXR_CNY_USD!$A:$B,2,FALSE),"NA")</f>
        <v>8.2772000000000006</v>
      </c>
      <c r="P36" s="25">
        <f>IFERROR(VLOOKUP($A36,'NATURAL GAS'!A:B,2,FALSE),"NA")</f>
        <v>4.04</v>
      </c>
      <c r="Q36" s="25">
        <f>IFERROR(VLOOKUP($A36,VIX!$A:$B,2,FALSE), "NA")</f>
        <v>27.5</v>
      </c>
      <c r="R36" s="25">
        <f>IFERROR(VLOOKUP($A36,CLI_US!$A:$B,2,FALSE), "NA")</f>
        <v>98.207883061984106</v>
      </c>
      <c r="S36" s="25">
        <f>IFERROR(VLOOKUP($A36,CLI_CHN!$A:$B,2,FALSE), "NA")</f>
        <v>100.1666</v>
      </c>
      <c r="T36" s="25">
        <f>IFERROR(VLOOKUP($A36,CLI_EURO!$A:$B,2,FALSE), "NA")</f>
        <v>98.965986251983495</v>
      </c>
      <c r="U36" s="25">
        <f>IFERROR(VLOOKUP($A36,CPILFESL!$A:$B,2,FALSE), "NA")</f>
        <v>181.5</v>
      </c>
      <c r="V36" s="31">
        <f>_xlfn.IFNA(VLOOKUP($A36,'PET.RWTC.M'!$A:$B,2,FALSE), "NA")</f>
        <v>26.35</v>
      </c>
      <c r="W36" s="31">
        <f>_xlfn.IFNA(VLOOKUP($A36,PALLFNFINDEXQ!$A:$B,2,FALSE), "NA")</f>
        <v>59.745415319999999</v>
      </c>
      <c r="X36" s="31">
        <f>_xlfn.IFNA(VLOOKUP($A36,DEXSFUS!$A:$B,2,FALSE), "NA")</f>
        <v>9.9809999999999999</v>
      </c>
      <c r="Y36" s="31">
        <f>_xlfn.IFNA(VLOOKUP($A36,PNICKUSDM!$A:$B,2,FALSE), "NA")</f>
        <v>7314.8095240000002</v>
      </c>
      <c r="Z36" s="31">
        <f>_xlfn.IFNA(VLOOKUP($A36,'WPU1011'!$A:$B,2,FALSE), "NA")</f>
        <v>95</v>
      </c>
      <c r="AA36" s="31">
        <f>_xlfn.IFNA(VLOOKUP($A36,PCU3399103399101!$A:$B,2,FALSE), "NA")</f>
        <v>127.1</v>
      </c>
      <c r="AB36" s="31">
        <f>_xlfn.IFNA(VLOOKUP($A36,TSIFRGHTC!$A:$B,2,FALSE), "NA")</f>
        <v>0.2</v>
      </c>
      <c r="AC36" s="31">
        <f>_xlfn.IFNA(VLOOKUP($A36,TSIFRGHTC!$A:$B,2,FALSE), "NA")</f>
        <v>0.2</v>
      </c>
      <c r="AD36" s="31">
        <f>_xlfn.IFNA(VLOOKUP($A36,PPICMM!$A:$B,2,FALSE), "NA")</f>
        <v>103.9</v>
      </c>
      <c r="AE36" s="31">
        <f>_xlfn.IFNA(VLOOKUP($A36,IPB50001N!$A:$B,2,FALSE), "NA")</f>
        <v>90.424700000000001</v>
      </c>
      <c r="AF36" s="31">
        <f>_xlfn.IFNA(VLOOKUP($A36,A31ATI!$A:$B,2,FALSE), "NA")</f>
        <v>10731</v>
      </c>
      <c r="AG36" s="31">
        <f>_xlfn.IFNA(VLOOKUP($A36,A31ANO!$A:$B,2,FALSE), "NA")</f>
        <v>4779</v>
      </c>
      <c r="AH36" s="31">
        <f>_xlfn.IFNA(VLOOKUP($A36,IPG21223S!$A:$B,2,FALSE), "NA")</f>
        <v>97.081900000000005</v>
      </c>
      <c r="AI36" s="31">
        <f>_xlfn.IFNA(VLOOKUP($A36,PIORECRUSDM!$A:$B,2,FALSE), "NA")</f>
        <v>12.68</v>
      </c>
      <c r="AJ36" s="31" t="str">
        <f>_xlfn.IFNA(VLOOKUP($A36,GVZCLS!$A:$B,2,FALSE), "NA")</f>
        <v>NA</v>
      </c>
      <c r="AK36" s="31" t="str">
        <f>_xlfn.IFNA(VLOOKUP($A36,VXSLVCLS!$A:$B,2,FALSE), "NA")</f>
        <v>NA</v>
      </c>
      <c r="AL36" s="31">
        <f>_xlfn.IFNA(VLOOKUP($A36,PNRGINDEXM!$A:$B,2,FALSE), "NA")</f>
        <v>65.499319999999997</v>
      </c>
      <c r="AM36" s="31">
        <f>_xlfn.IFNA(VLOOKUP($A36,Nikkei225!$A:$B,2,FALSE), "NA")</f>
        <v>8685.7199999999993</v>
      </c>
      <c r="AN36" s="31">
        <f>_xlfn.IFNA(VLOOKUP($A36,EXJPUS!$A:$B,2,FALSE), "NA")</f>
        <v>121.6079</v>
      </c>
      <c r="AO36" s="31" t="str">
        <f>_xlfn.IFNA(VLOOKUP($A36,PCU33613361!$A:$B,2,FALSE), "NA")</f>
        <v>NA</v>
      </c>
      <c r="AP36" s="31">
        <f>_xlfn.IFNA(VLOOKUP($A36,TOTALSA!$A:$B,2,FALSE), "NA")</f>
        <v>16.52</v>
      </c>
      <c r="AQ36" s="31">
        <f>_xlfn.IFNA(VLOOKUP($A36,ZAFCPIALLMINMEI!$A:$B,2,FALSE), "NA")</f>
        <v>55.893129999999999</v>
      </c>
      <c r="AR36" s="31">
        <f>_xlfn.IFNA(VLOOKUP($A36,LCULMN01ZAQ661S!$A:$B,2,FALSE), "NA")</f>
        <v>44.949884349999998</v>
      </c>
      <c r="AS36" s="31">
        <f>_xlfn.IFNA(VLOOKUP($A36,NGDPRSAXDCZAQ!$A:$B,2,FALSE), "NA")</f>
        <v>763932</v>
      </c>
      <c r="AT36" s="31">
        <f>_xlfn.IFNA(VLOOKUP($A36,'M.W00.PCOBA.USD'!$A:$B,2,FALSE), "NA")</f>
        <v>6185.71</v>
      </c>
      <c r="AU36" s="31">
        <f>_xlfn.IFNA(VLOOKUP($A36,BSCICP03O9M665S!$A:$B,2,FALSE), "NA")</f>
        <v>99.899433110499999</v>
      </c>
      <c r="AV36" s="31">
        <f>_xlfn.IFNA(VLOOKUP($A36,LOLITOAAOECDE!$A:$B,2,FALSE), "NA")</f>
        <v>97.916563423599996</v>
      </c>
      <c r="AW36" s="31" t="str">
        <f>_xlfn.IFNA(VLOOKUP($A36,'IP7110'!$A:$B,2,FALSE), "NA")</f>
        <v>NA</v>
      </c>
      <c r="AX36" s="31" t="str">
        <f>_xlfn.IFNA(VLOOKUP($A36,'WPS061'!$A:$B,2,FALSE), "NA")</f>
        <v>NA</v>
      </c>
      <c r="AY36" s="31">
        <f>_xlfn.IFNA(VLOOKUP($A36,'GS10'!$A:$B,2,FALSE), "NA")</f>
        <v>4.05</v>
      </c>
      <c r="AZ36" s="31">
        <f>_xlfn.IFNA(VLOOKUP($A36,'GS5'!$A:$B,2,FALSE), "NA")</f>
        <v>3.05</v>
      </c>
      <c r="BA36" s="31">
        <f>_xlfn.IFNA(VLOOKUP($A36,'GS30'!$A:$B,2,FALSE), "NA")</f>
        <v>5.18</v>
      </c>
      <c r="BB36" s="31">
        <f>_xlfn.IFNA(VLOOKUP($A36,DAX!$A:$B,2,FALSE), "NA")</f>
        <v>3320.32</v>
      </c>
      <c r="BC36" s="31">
        <f>_xlfn.IFNA(VLOOKUP($A36,SMI!$A:$B,2,FALSE), "NA")</f>
        <v>5117.5</v>
      </c>
      <c r="BD36" s="31">
        <f>_xlfn.IFNA(VLOOKUP($A36,NASDAQCOM!$A:$B,2,FALSE), "NA")</f>
        <v>1478.78</v>
      </c>
      <c r="BE36" s="31">
        <f>_xlfn.IFNA(VLOOKUP($A36,FTSE100!$A:$B,2,FALSE), "NA")</f>
        <v>4169.3999999999996</v>
      </c>
      <c r="BF36" s="31">
        <f>_xlfn.IFNA(VLOOKUP($A36,'M.W00.PGOLD.USD'!$A:$B,2,FALSE), "NA")</f>
        <v>323.2</v>
      </c>
      <c r="BG36" s="31">
        <f>_xlfn.IFNA(VLOOKUP($A36,'M.W00.PSILVER.USD'!$A:$B,2,FALSE), "NA")</f>
        <v>4.5880000000000001</v>
      </c>
      <c r="BH36" s="31" t="str">
        <f>_xlfn.IFNA(VLOOKUP($A36,WPU10170502!$A:$B,2,FALSE), "NA")</f>
        <v>NA</v>
      </c>
      <c r="BI36" s="31">
        <f>_xlfn.IFNA(VLOOKUP($A36,'M.W00.PSILVER.USD'!$A:$B,2,FALSE), "NA")</f>
        <v>4.5880000000000001</v>
      </c>
      <c r="BJ36" s="31">
        <f>_xlfn.IFNA(VLOOKUP($A36,'M.W00.PSILVER.USD'!$A:$B,2,FALSE), "NA")</f>
        <v>4.5880000000000001</v>
      </c>
      <c r="BK36" s="31">
        <f>_xlfn.IFNA(VLOOKUP($A36,FEDfunds!$A:$B,2,FALSE), "NA")</f>
        <v>1.34</v>
      </c>
      <c r="BL36" s="31">
        <f>_xlfn.IFNA(VLOOKUP($A36,Vehicles_miles_traveled!$A:$B,2,FALSE), "NA")</f>
        <v>238163</v>
      </c>
      <c r="BM36" s="31">
        <f>_xlfn.IFNA(VLOOKUP($A36,New_car_dealer!$A:$B,2,FALSE), "NA")</f>
        <v>47747</v>
      </c>
      <c r="BN36" s="31" t="str">
        <f>_xlfn.IFNA(VLOOKUP($A36,Platinum_total_demand!$A:$Z,4,FALSE), "NA")</f>
        <v>NA</v>
      </c>
      <c r="BO36" s="31" t="str">
        <f>_xlfn.IFNA(VLOOKUP($A36,Palladium_total_demand!$A:$Z,4,FALSE), "NA")</f>
        <v>NA</v>
      </c>
      <c r="BP36" s="31" t="str">
        <f>_xlfn.IFNA(VLOOKUP($A36,Rhodium_total_demand!$A:$Z,4,FALSE), "NA")</f>
        <v>NA</v>
      </c>
      <c r="BQ36" s="31" t="str">
        <f>_xlfn.IFNA(VLOOKUP($A36,Platinum_total_supply!$A:$Z,4,FALSE), "NA")</f>
        <v>NA</v>
      </c>
      <c r="BR36" s="31" t="str">
        <f>_xlfn.IFNA(VLOOKUP($A36,Palladium_total_supply!$A:$Z,4,FALSE), "NA")</f>
        <v>NA</v>
      </c>
      <c r="BS36" s="31" t="str">
        <f>_xlfn.IFNA(VLOOKUP($A36,Rhodium_total_supply!$A:$Z,4,FALSE), "NA")</f>
        <v>NA</v>
      </c>
      <c r="BT36" s="31">
        <f>_xlfn.IFNA(VLOOKUP($A36,Equities!$A:$Z,2,FALSE), "NA")</f>
        <v>2233.08619047619</v>
      </c>
      <c r="BU36" s="31">
        <f>_xlfn.IFNA(VLOOKUP($A36,Equities!$A:$Z,3,FALSE), "NA")</f>
        <v>2674.38571428571</v>
      </c>
      <c r="BV36" s="31">
        <f>_xlfn.IFNA(VLOOKUP($A36,Equities!$A:$Z,4,FALSE), "NA")</f>
        <v>2948.7980952380899</v>
      </c>
      <c r="BW36" s="31">
        <f>_xlfn.IFNA(VLOOKUP($A36,Equities!$A:$Z,5,FALSE), "NA")</f>
        <v>2606.6669047618998</v>
      </c>
      <c r="BX36" s="31">
        <f>_xlfn.IFNA(VLOOKUP($A36,Equities!$A:$Z,6,FALSE), "NA")</f>
        <v>420.47647619047598</v>
      </c>
      <c r="BY36" s="31">
        <f>_xlfn.IFNA(VLOOKUP($A36,Income_equities!$A:$Z,2,FALSE), "NA")</f>
        <v>1092.3033333333301</v>
      </c>
      <c r="BZ36" s="31">
        <f>_xlfn.IFNA(VLOOKUP($A36,Income_equities!$A:$Z,3,FALSE), "NA")</f>
        <v>218.998361904761</v>
      </c>
      <c r="CA36" s="31">
        <f>_xlfn.IFNA(VLOOKUP($A36,Income_equities!$A:$Z,4,FALSE), "NA")</f>
        <v>118.71229047619001</v>
      </c>
      <c r="CB36" s="31">
        <f>_xlfn.IFNA(VLOOKUP($A36,Income_equities!$A:$Z,5,FALSE), "NA")</f>
        <v>179.14348095238</v>
      </c>
      <c r="CC36" s="31">
        <f>_xlfn.IFNA(VLOOKUP($A36,PGM_equities!$A:$Z,2,FALSE), "NA")</f>
        <v>589.04761904761904</v>
      </c>
      <c r="CD36" s="31">
        <f>_xlfn.IFNA(VLOOKUP($A36,PGM_equities!$A:$Z,3,FALSE), "NA")</f>
        <v>319.08952380952297</v>
      </c>
      <c r="CE36" s="31">
        <f>_xlfn.IFNA(VLOOKUP($A36,PGM_equities!$A:$Z,4,FALSE), "NA")</f>
        <v>4.5103571428571403</v>
      </c>
      <c r="CF36" s="31">
        <f>_xlfn.IFNA(VLOOKUP($A36,PGM_equities!$A:$Z,5,FALSE), "NA")</f>
        <v>288.12857142857098</v>
      </c>
      <c r="CG36" s="31" t="str">
        <f>_xlfn.IFNA(VLOOKUP($A36,Platinum_market_balance!$A:$Z,2,FALSE), "NA")</f>
        <v>NA</v>
      </c>
      <c r="CH36" s="31" t="str">
        <f>_xlfn.IFNA(VLOOKUP($A36,Platinum_market_balance!$A:$Z,3,FALSE), "NA")</f>
        <v>NA</v>
      </c>
      <c r="CI36" s="31" t="str">
        <f>_xlfn.IFNA(VLOOKUP($A36,Platinum_market_balance!$A:$Z,4,FALSE), "NA")</f>
        <v>NA</v>
      </c>
      <c r="CJ36" s="31" t="str">
        <f>_xlfn.IFNA(VLOOKUP($A36,Platinum_market_balance!$A:$Z,5,FALSE), "NA")</f>
        <v>NA</v>
      </c>
      <c r="CK36" s="31" t="str">
        <f>_xlfn.IFNA(VLOOKUP($A36,Palladium_market_balance!$A:$Z,2,FALSE), "NA")</f>
        <v>NA</v>
      </c>
      <c r="CL36" s="31" t="str">
        <f>_xlfn.IFNA(VLOOKUP($A36,Palladium_market_balance!$A:$Z,3,FALSE), "NA")</f>
        <v>NA</v>
      </c>
      <c r="CM36" s="31" t="str">
        <f>_xlfn.IFNA(VLOOKUP($A36,Palladium_market_balance!$A:$Z,4,FALSE), "NA")</f>
        <v>NA</v>
      </c>
      <c r="CN36" s="31" t="str">
        <f>_xlfn.IFNA(VLOOKUP($A36,Palladium_market_balance!$A:$Z,5,FALSE), "NA")</f>
        <v>NA</v>
      </c>
      <c r="CO36" s="31" t="str">
        <f>_xlfn.IFNA(VLOOKUP($A36,Rhodium_market_balance!$A:$Z,2,FALSE), "NA")</f>
        <v>NA</v>
      </c>
      <c r="CP36" s="31" t="str">
        <f>_xlfn.IFNA(VLOOKUP($A36,Rhodium_market_balance!$A:$Z,3,FALSE), "NA")</f>
        <v>NA</v>
      </c>
      <c r="CQ36" s="31" t="str">
        <f>_xlfn.IFNA(VLOOKUP($A36,Rhodium_market_balance!$A:$Z,4,FALSE), "NA")</f>
        <v>NA</v>
      </c>
      <c r="CR36" s="31" t="str">
        <f>_xlfn.IFNA(VLOOKUP($A36,Rhodium_market_balance!$A:$Z,5,FALSE), "NA")</f>
        <v>NA</v>
      </c>
      <c r="CS36" s="31" t="str">
        <f>_xlfn.IFNA(VLOOKUP($A36,CFTCs!$A:$Z,2,FALSE), "NA")</f>
        <v>NA</v>
      </c>
      <c r="CT36" s="31" t="str">
        <f>_xlfn.IFNA(VLOOKUP($A36,CFTCs!$A:$Z,3,FALSE), "NA")</f>
        <v>NA</v>
      </c>
      <c r="CU36" s="31" t="str">
        <f>_xlfn.IFNA(VLOOKUP($A36,CFTCs!$A:$Z,4,FALSE), "NA")</f>
        <v>NA</v>
      </c>
      <c r="CV36" s="31" t="str">
        <f>_xlfn.IFNA(VLOOKUP($A36,CFTCs!$A:$Z,5,FALSE), "NA")</f>
        <v>NA</v>
      </c>
      <c r="CW36" s="31" t="str">
        <f>_xlfn.IFNA(VLOOKUP($A36,Open_interest!$A:$Z,2,FALSE), "NA")</f>
        <v>NA</v>
      </c>
      <c r="CX36" s="31" t="str">
        <f>_xlfn.IFNA(VLOOKUP($A36,Open_interest!$A:$Z,3,FALSE), "NA")</f>
        <v>NA</v>
      </c>
      <c r="CY36" s="31" t="str">
        <f>IF(_xlfn.IFNA(VLOOKUP($A36,ETF_holdings!$A:$Z,2,FALSE), "NA")=0,"NA",_xlfn.IFNA(VLOOKUP($A36,ETF_holdings!$A:$Z,2,FALSE), "NA"))</f>
        <v>NA</v>
      </c>
      <c r="CZ36" s="31" t="str">
        <f>IF(_xlfn.IFNA(VLOOKUP($A36,ETF_holdings!$A:$Z,3,FALSE), "NA")=0,"NA",_xlfn.IFNA(VLOOKUP($A36,ETF_holdings!$A:$Z,3,FALSE), "NA"))</f>
        <v>NA</v>
      </c>
      <c r="DA36" s="31" t="str">
        <f>_xlfn.IFNA(VLOOKUP($A36,ETF_holdings!$A:$Z,4,FALSE), "NA")</f>
        <v>NA</v>
      </c>
      <c r="DB36" s="31" t="str">
        <f>IF(_xlfn.IFNA(VLOOKUP($A36,ETF_holdings!$A:$Z,4,FALSE), "NA")=0,"NA",_xlfn.IFNA(VLOOKUP($A36,ETF_holdings!$A:$Z,4,FALSE), "NA"))</f>
        <v>NA</v>
      </c>
      <c r="DC36" s="31" t="str">
        <f>IF(_xlfn.IFNA(VLOOKUP($A36,ETF_holdings!$A:$Z,6,FALSE), "NA")=0,"NA",_xlfn.IFNA(VLOOKUP($A36,ETF_holdings!$A:$Z,6,FALSE), "NA"))</f>
        <v>NA</v>
      </c>
      <c r="DD36" s="31" t="str">
        <f>IF(_xlfn.IFNA(VLOOKUP($A36,ETF_holdings!$A:$Z,7,FALSE), "NA")=0,"NA",_xlfn.IFNA(VLOOKUP($A36,ETF_holdings!$A:$Z,7,FALSE), "NA"))</f>
        <v>NA</v>
      </c>
      <c r="DE36" s="31" t="str">
        <f>IF(_xlfn.IFNA(VLOOKUP($A36,ETF_holdings!$A:$Z,8,FALSE), "NA")=0,"NA",_xlfn.IFNA(VLOOKUP($A36,ETF_holdings!$A:$Z,8,FALSE), "NA"))</f>
        <v>NA</v>
      </c>
      <c r="DF36" s="31" t="str">
        <f>IF(_xlfn.IFNA(VLOOKUP($A36,ETF_holdings!$A:$Z,10,FALSE), "NA")=0,"NA",_xlfn.IFNA(VLOOKUP($A36,ETF_holdings!$A:$Z,10,FALSE), "NA"))</f>
        <v>NA</v>
      </c>
      <c r="DG36" s="31" t="str">
        <f>IF(_xlfn.IFNA(VLOOKUP($A36,ETF_holdings!$A:$Z,10,FALSE), "NA")=0,"NA",_xlfn.IFNA(VLOOKUP($A36,ETF_holdings!$A:$Z,10,FALSE), "NA"))</f>
        <v>NA</v>
      </c>
      <c r="DH36" s="31" t="str">
        <f>IF(_xlfn.IFNA(VLOOKUP($A36,ETF_holdings!$A:$Z,11,FALSE), "NA")=0,"NA",_xlfn.IFNA(VLOOKUP($A36,ETF_holdings!$A:$Z,11,FALSE), "NA"))</f>
        <v>NA</v>
      </c>
      <c r="DI36" s="31" t="str">
        <f>IF(_xlfn.IFNA(VLOOKUP($A36,ETF_holdings!$A:$Z,12,FALSE), "NA")=0,"NA",_xlfn.IFNA(VLOOKUP($A36,ETF_holdings!$A:$Z,12,FALSE), "NA"))</f>
        <v>NA</v>
      </c>
      <c r="DJ36" s="31" t="str">
        <f>IF(_xlfn.IFNA(VLOOKUP($A36,ETF_holdings!$A:$Z,13,FALSE), "NA")=0,"NA",_xlfn.IFNA(VLOOKUP($A36,ETF_holdings!$A:$Z,13,FALSE), "NA"))</f>
        <v>NA</v>
      </c>
      <c r="DK36" s="31">
        <f>IF(_xlfn.IFNA(VLOOKUP($A36,Platinum_RSI!$A:$P,2,FALSE), "NA")=0,"NA",_xlfn.IFNA(VLOOKUP($A36,Platinum_RSI!$A:$P,2,FALSE), "NA"))</f>
        <v>85.62</v>
      </c>
      <c r="DL36" s="31">
        <f>IF(_xlfn.IFNA(VLOOKUP($A36,Platinum_RSI!$A:$P,3,FALSE), "NA")=0,"NA",_xlfn.IFNA(VLOOKUP($A36,Platinum_RSI!$A:$P,3,FALSE), "NA"))</f>
        <v>64.56</v>
      </c>
      <c r="DM36" s="31">
        <f>IF(_xlfn.IFNA(VLOOKUP($A36,Platinum_RSI!$A:$P,4,FALSE), "NA")=0,"NA",_xlfn.IFNA(VLOOKUP($A36,Platinum_RSI!$A:$P,4,FALSE), "NA"))</f>
        <v>60.61</v>
      </c>
      <c r="DN36" s="31">
        <f>IF(_xlfn.IFNA(VLOOKUP($A36,Platinum_RSI!$A:$P,5,FALSE), "NA")=0,"NA",_xlfn.IFNA(VLOOKUP($A36,Platinum_RSI!$A:$P,5,FALSE), "NA"))</f>
        <v>57.94</v>
      </c>
      <c r="DO36" s="31">
        <f>IF(_xlfn.IFNA(VLOOKUP($A36,Palladium_RSI!$A:$Q,2,FALSE), "NA")=0,"NA",_xlfn.IFNA(VLOOKUP($A36,Palladium_RSI!$A:$Q,2,FALSE), "NA"))</f>
        <v>7.05</v>
      </c>
      <c r="DP36" s="31">
        <f>IF(_xlfn.IFNA(VLOOKUP($A36,Palladium_RSI!$A:$Q, 3,FALSE), "NA")=0,"NA",_xlfn.IFNA(VLOOKUP($A36,Palladium_RSI!$A:$Q,3,FALSE), "NA"))</f>
        <v>28.55</v>
      </c>
      <c r="DQ36" s="31">
        <f>IF(_xlfn.IFNA(VLOOKUP($A36,Palladium_RSI!$A:$Q,4,FALSE), "NA")=0,"NA",_xlfn.IFNA(VLOOKUP($A36,Palladium_RSI!$A:$Q,4,FALSE), "NA"))</f>
        <v>35.450000000000003</v>
      </c>
      <c r="DR36" s="31">
        <f>IF(_xlfn.IFNA(VLOOKUP($A36,Palladium_RSI!$A:$Q,5,FALSE), "NA")=0,"NA",_xlfn.IFNA(VLOOKUP($A36,Palladium_RSI!$A:$Q,5,FALSE), "NA"))</f>
        <v>43.79</v>
      </c>
      <c r="DS36" s="31">
        <f>IF(_xlfn.IFNA(VLOOKUP($A36,Car_production!$A:$L,2,FALSE), "NA")=0,"NA",_xlfn.IFNA(VLOOKUP($A36,Car_production!$A:$L,2,FALSE), "NA"))</f>
        <v>419.4</v>
      </c>
      <c r="DT36" s="31">
        <f>IF(_xlfn.IFNA(VLOOKUP($A36,Car_production!$A:$L,3,FALSE), "NA")=0,"NA",_xlfn.IFNA(VLOOKUP($A36,Car_production!$A:$L,3,FALSE), "NA"))</f>
        <v>329.97639653815895</v>
      </c>
      <c r="DU36" s="31" t="str">
        <f>IF(_xlfn.IFNA(VLOOKUP($A36,Car_production!$A:$L,4,FALSE), "NA")=0,"NA",_xlfn.IFNA(VLOOKUP($A36,Car_production!$A:$L,13,FALSE), "NA"))</f>
        <v>NA</v>
      </c>
      <c r="DV36" s="31" t="str">
        <f>IF(_xlfn.IFNA(VLOOKUP($A36,Car_production!$A:$L,5,FALSE), "NA")=0,"NA",_xlfn.IFNA(VLOOKUP($A36,Car_production!$A:$L,5,FALSE), "NA"))</f>
        <v>NA</v>
      </c>
      <c r="DW36" s="31">
        <f>IF(_xlfn.IFNA(VLOOKUP($A36,Car_production!$A:$L,6,FALSE), "NA")=0,"NA",_xlfn.IFNA(VLOOKUP($A36,Car_production!$A:$L,6,FALSE), "NA"))</f>
        <v>108.3</v>
      </c>
      <c r="DX36" s="31">
        <f>IF(_xlfn.IFNA(VLOOKUP($A36,Car_production!$A:$L,7,FALSE), "NA")=0,"NA",_xlfn.IFNA(VLOOKUP($A36,Car_production!$A:$L,7,FALSE), "NA"))</f>
        <v>105.86510263929618</v>
      </c>
      <c r="DY36" s="31">
        <f>IF(_xlfn.IFNA(VLOOKUP($A36,Car_production!$A:$L,8,FALSE), "NA")=0,"NA",_xlfn.IFNA(VLOOKUP($A36,Car_production!$A:$L,8,FALSE), "NA"))</f>
        <v>102.5</v>
      </c>
      <c r="DZ36" s="31">
        <f>IF(_xlfn.IFNA(VLOOKUP($A36,Car_production!$A:$L,9,FALSE), "NA")=0,"NA",_xlfn.IFNA(VLOOKUP($A36,Car_production!$A:$L,9,FALSE), "NA"))</f>
        <v>129.41919191919192</v>
      </c>
      <c r="EA36" s="31" t="str">
        <f>IF(_xlfn.IFNA(VLOOKUP($A36,Car_production!$A:$L,10,FALSE), "NA")=0,"NA",_xlfn.IFNA(VLOOKUP($A36,Car_production!$A:$L,10,FALSE), "NA"))</f>
        <v>NA</v>
      </c>
      <c r="EB36" s="31">
        <f>IF(_xlfn.IFNA(VLOOKUP($A36,Car_production_index!$A:$L,2,FALSE), "NA")=0,"NA",_xlfn.IFNA(VLOOKUP($A36,Car_production_index!$A:$L,2,FALSE), "NA"))</f>
        <v>0.12988212567506568</v>
      </c>
      <c r="EC36" s="31">
        <f>IF(_xlfn.IFNA(VLOOKUP($A36,Car_production_index!$A:$L,3,FALSE), "NA")=0,"NA",_xlfn.IFNA(VLOOKUP($A36,Car_production_index!$A:$L,3,FALSE), "NA"))</f>
        <v>0.27491781767755696</v>
      </c>
      <c r="ED36" s="31">
        <f>IF(_xlfn.IFNA(VLOOKUP($A36,Car_production_index!$A:$L,4,FALSE), "NA")=0,"NA",_xlfn.IFNA(VLOOKUP($A36,Car_production_index!$A:$L,4,FALSE), "NA"))</f>
        <v>0.14232484761598557</v>
      </c>
      <c r="EE36" s="31">
        <f>IF(_xlfn.IFNA(VLOOKUP($A36,Car_production_index!$A:$L,5,FALSE), "NA")=0,"NA",_xlfn.IFNA(VLOOKUP($A36,Car_production_index!$A:$L,5,FALSE), "NA"))</f>
        <v>0.17489036868302066</v>
      </c>
      <c r="EF36" s="31">
        <f>IF(_xlfn.IFNA(VLOOKUP($A36,Car_production_index!$A:$L,6,FALSE), "NA")=0,"NA",_xlfn.IFNA(VLOOKUP($A36,Car_production_index!$A:$L,6,FALSE), "NA"))</f>
        <v>0.72201515965162888</v>
      </c>
    </row>
    <row r="37" spans="1:136">
      <c r="A37" s="26">
        <v>37591</v>
      </c>
      <c r="B37" s="25">
        <f>IFERROR(VLOOKUP($A37,Palladium_spot_price!$A:$B,2,FALSE), "NA")</f>
        <v>244.05</v>
      </c>
      <c r="C37" s="25">
        <f>IFERROR(VLOOKUP($A37,Platinum_spot_price!$A:$B,2,FALSE), "NA")</f>
        <v>598.75</v>
      </c>
      <c r="D37" s="25">
        <f>IFERROR(VLOOKUP($A37,Rhodium_spot_price!$A:$B,2,FALSE), "NA")</f>
        <v>594.25</v>
      </c>
      <c r="E37" s="25">
        <f>IFERROR(VLOOKUP(A37,'Coal Australia'!A:B,2,FALSE), "NA")</f>
        <v>26.25</v>
      </c>
      <c r="F37" s="25">
        <f>IFERROR(VLOOKUP(A37,'Russian Ruble'!A:B,2,FALSE), "NA")</f>
        <v>31.8371</v>
      </c>
      <c r="G37" s="25" t="str">
        <f>IFERROR(VLOOKUP($A37,'GDP Germany'!A:B,2,FALSE),"NA")</f>
        <v>NA</v>
      </c>
      <c r="H37" s="25" t="str">
        <f>IFERROR(VLOOKUP($A37,'GDP EU28'!A:B,2,FALSE),"NA")</f>
        <v>NA</v>
      </c>
      <c r="I37" s="25" t="str">
        <f>IFERROR(VLOOKUP($A37,'GDP US'!A:B,2,FALSE),"NA")</f>
        <v>NA</v>
      </c>
      <c r="J37" s="29" t="str">
        <f>IFERROR(VLOOKUP($A37,'GDP CNY'!A:C,2,FALSE),"NA")</f>
        <v>NA</v>
      </c>
      <c r="K37" s="25">
        <f>IFERROR(VLOOKUP($A37,WTI!$A:$B,2,FALSE),"NA")</f>
        <v>29.46</v>
      </c>
      <c r="L37" s="25">
        <f>IFERROR(VLOOKUP($A37,Brent!$A:$B,2,FALSE),"NA")</f>
        <v>28.33</v>
      </c>
      <c r="M37" s="25">
        <f>IFERROR(VLOOKUP($A37,'EURO EXC RATE'!$A:$B,2,FALSE),"NA")</f>
        <v>1.0194000000000001</v>
      </c>
      <c r="N37" s="25">
        <f>IFERROR(VLOOKUP($A37,'Baltic Dry Index'!$A:$B,2,FALSE),"NA")</f>
        <v>1738</v>
      </c>
      <c r="O37" s="25">
        <f>IFERROR(VLOOKUP($A37,EXR_CNY_USD!$A:$B,2,FALSE),"NA")</f>
        <v>8.2776999999999994</v>
      </c>
      <c r="P37" s="25">
        <f>IFERROR(VLOOKUP($A37,'NATURAL GAS'!A:B,2,FALSE),"NA")</f>
        <v>4.74</v>
      </c>
      <c r="Q37" s="25">
        <f>IFERROR(VLOOKUP($A37,VIX!$A:$B,2,FALSE), "NA")</f>
        <v>28.62</v>
      </c>
      <c r="R37" s="25">
        <f>IFERROR(VLOOKUP($A37,CLI_US!$A:$B,2,FALSE), "NA")</f>
        <v>98.122422926270502</v>
      </c>
      <c r="S37" s="25">
        <f>IFERROR(VLOOKUP($A37,CLI_CHN!$A:$B,2,FALSE), "NA")</f>
        <v>100.3415</v>
      </c>
      <c r="T37" s="25">
        <f>IFERROR(VLOOKUP($A37,CLI_EURO!$A:$B,2,FALSE), "NA")</f>
        <v>98.864016119401001</v>
      </c>
      <c r="U37" s="25">
        <f>IFERROR(VLOOKUP($A37,CPILFESL!$A:$B,2,FALSE), "NA")</f>
        <v>181.8</v>
      </c>
      <c r="V37" s="31">
        <f>_xlfn.IFNA(VLOOKUP($A37,'PET.RWTC.M'!$A:$B,2,FALSE), "NA")</f>
        <v>29.46</v>
      </c>
      <c r="W37" s="31">
        <f>_xlfn.IFNA(VLOOKUP($A37,PALLFNFINDEXQ!$A:$B,2,FALSE), "NA")</f>
        <v>59.745415319999999</v>
      </c>
      <c r="X37" s="31">
        <f>_xlfn.IFNA(VLOOKUP($A37,DEXSFUS!$A:$B,2,FALSE), "NA")</f>
        <v>9.9809999999999999</v>
      </c>
      <c r="Y37" s="31">
        <f>_xlfn.IFNA(VLOOKUP($A37,PNICKUSDM!$A:$B,2,FALSE), "NA")</f>
        <v>7206.3333329999996</v>
      </c>
      <c r="Z37" s="31">
        <f>_xlfn.IFNA(VLOOKUP($A37,'WPU1011'!$A:$B,2,FALSE), "NA")</f>
        <v>95</v>
      </c>
      <c r="AA37" s="31">
        <f>_xlfn.IFNA(VLOOKUP($A37,'WPU1011'!$A:$B,2,FALSE), "NA")</f>
        <v>95</v>
      </c>
      <c r="AB37" s="31">
        <f>_xlfn.IFNA(VLOOKUP($A37,TSIFRGHTC!$A:$B,2,FALSE), "NA")</f>
        <v>0.3</v>
      </c>
      <c r="AC37" s="31">
        <f>_xlfn.IFNA(VLOOKUP($A37,TSIFRGHTC!$A:$B,2,FALSE), "NA")</f>
        <v>0.3</v>
      </c>
      <c r="AD37" s="31">
        <f>_xlfn.IFNA(VLOOKUP($A37,PPICMM!$A:$B,2,FALSE), "NA")</f>
        <v>104.9</v>
      </c>
      <c r="AE37" s="31">
        <f>_xlfn.IFNA(VLOOKUP($A37,IPB50001N!$A:$B,2,FALSE), "NA")</f>
        <v>89.5946</v>
      </c>
      <c r="AF37" s="31">
        <f>_xlfn.IFNA(VLOOKUP($A37,A31ATI!$A:$B,2,FALSE), "NA")</f>
        <v>10841</v>
      </c>
      <c r="AG37" s="31">
        <f>_xlfn.IFNA(VLOOKUP($A37,A31ANO!$A:$B,2,FALSE), "NA")</f>
        <v>4960</v>
      </c>
      <c r="AH37" s="31">
        <f>_xlfn.IFNA(VLOOKUP($A37,IPG21223S!$A:$B,2,FALSE), "NA")</f>
        <v>99.285899999999998</v>
      </c>
      <c r="AI37" s="31">
        <f>_xlfn.IFNA(VLOOKUP($A37,PIORECRUSDM!$A:$B,2,FALSE), "NA")</f>
        <v>12.68</v>
      </c>
      <c r="AJ37" s="31" t="str">
        <f>_xlfn.IFNA(VLOOKUP($A37,GVZCLS!$A:$B,2,FALSE), "NA")</f>
        <v>NA</v>
      </c>
      <c r="AK37" s="31" t="str">
        <f>_xlfn.IFNA(VLOOKUP($A37,VXSLVCLS!$A:$B,2,FALSE), "NA")</f>
        <v>NA</v>
      </c>
      <c r="AL37" s="31">
        <f>_xlfn.IFNA(VLOOKUP($A37,PNRGINDEXM!$A:$B,2,FALSE), "NA")</f>
        <v>72.64237</v>
      </c>
      <c r="AM37" s="31">
        <f>_xlfn.IFNA(VLOOKUP($A37,Nikkei225!$A:$B,2,FALSE), "NA")</f>
        <v>8685.7199999999993</v>
      </c>
      <c r="AN37" s="31">
        <f>_xlfn.IFNA(VLOOKUP($A37,EXJPUS!$A:$B,2,FALSE), "NA")</f>
        <v>121.8929</v>
      </c>
      <c r="AO37" s="31" t="str">
        <f>_xlfn.IFNA(VLOOKUP($A37,PCU33613361!$A:$B,2,FALSE), "NA")</f>
        <v>NA</v>
      </c>
      <c r="AP37" s="31">
        <f>_xlfn.IFNA(VLOOKUP($A37,TOTALSA!$A:$B,2,FALSE), "NA")</f>
        <v>17.866</v>
      </c>
      <c r="AQ37" s="31">
        <f>_xlfn.IFNA(VLOOKUP($A37,ZAFCPIALLMINMEI!$A:$B,2,FALSE), "NA")</f>
        <v>55.9619</v>
      </c>
      <c r="AR37" s="31">
        <f>_xlfn.IFNA(VLOOKUP($A37,LCULMN01ZAQ661S!$A:$B,2,FALSE), "NA")</f>
        <v>44.949884349999998</v>
      </c>
      <c r="AS37" s="31">
        <f>_xlfn.IFNA(VLOOKUP($A37,NGDPRSAXDCZAQ!$A:$B,2,FALSE), "NA")</f>
        <v>763932</v>
      </c>
      <c r="AT37" s="31">
        <f>_xlfn.IFNA(VLOOKUP($A37,'M.W00.PCOBA.USD'!$A:$B,2,FALSE), "NA")</f>
        <v>6551.14</v>
      </c>
      <c r="AU37" s="31">
        <f>_xlfn.IFNA(VLOOKUP($A37,BSCICP03O9M665S!$A:$B,2,FALSE), "NA")</f>
        <v>99.680691813400003</v>
      </c>
      <c r="AV37" s="31">
        <f>_xlfn.IFNA(VLOOKUP($A37,LOLITOAAOECDE!$A:$B,2,FALSE), "NA")</f>
        <v>97.8159163447</v>
      </c>
      <c r="AW37" s="31" t="str">
        <f>_xlfn.IFNA(VLOOKUP($A37,'IP7110'!$A:$B,2,FALSE), "NA")</f>
        <v>NA</v>
      </c>
      <c r="AX37" s="31" t="str">
        <f>_xlfn.IFNA(VLOOKUP($A37,'WPS061'!$A:$B,2,FALSE), "NA")</f>
        <v>NA</v>
      </c>
      <c r="AY37" s="31">
        <f>_xlfn.IFNA(VLOOKUP($A37,'GS10'!$A:$B,2,FALSE), "NA")</f>
        <v>4.03</v>
      </c>
      <c r="AZ37" s="31">
        <f>_xlfn.IFNA(VLOOKUP($A37,'GS5'!$A:$B,2,FALSE), "NA")</f>
        <v>3.03</v>
      </c>
      <c r="BA37" s="31">
        <f>_xlfn.IFNA(VLOOKUP($A37,'GS30'!$A:$B,2,FALSE), "NA")</f>
        <v>5.13</v>
      </c>
      <c r="BB37" s="31">
        <f>_xlfn.IFNA(VLOOKUP($A37,DAX!$A:$B,2,FALSE), "NA")</f>
        <v>2892.63</v>
      </c>
      <c r="BC37" s="31">
        <f>_xlfn.IFNA(VLOOKUP($A37,SMI!$A:$B,2,FALSE), "NA")</f>
        <v>4630.8</v>
      </c>
      <c r="BD37" s="31">
        <f>_xlfn.IFNA(VLOOKUP($A37,NASDAQCOM!$A:$B,2,FALSE), "NA")</f>
        <v>1335.51</v>
      </c>
      <c r="BE37" s="31">
        <f>_xlfn.IFNA(VLOOKUP($A37,FTSE100!$A:$B,2,FALSE), "NA")</f>
        <v>3940.4</v>
      </c>
      <c r="BF37" s="31">
        <f>_xlfn.IFNA(VLOOKUP($A37,'M.W00.PGOLD.USD'!$A:$B,2,FALSE), "NA")</f>
        <v>348.5</v>
      </c>
      <c r="BG37" s="31">
        <f>_xlfn.IFNA(VLOOKUP($A37,'M.W00.PSILVER.USD'!$A:$B,2,FALSE), "NA")</f>
        <v>4.7430000000000003</v>
      </c>
      <c r="BH37" s="31" t="str">
        <f>_xlfn.IFNA(VLOOKUP($A37,WPU10170502!$A:$B,2,FALSE), "NA")</f>
        <v>NA</v>
      </c>
      <c r="BI37" s="31">
        <f>_xlfn.IFNA(VLOOKUP($A37,'M.W00.PSILVER.USD'!$A:$B,2,FALSE), "NA")</f>
        <v>4.7430000000000003</v>
      </c>
      <c r="BJ37" s="31">
        <f>_xlfn.IFNA(VLOOKUP($A37,'M.W00.PSILVER.USD'!$A:$B,2,FALSE), "NA")</f>
        <v>4.7430000000000003</v>
      </c>
      <c r="BK37" s="31">
        <f>_xlfn.IFNA(VLOOKUP($A37,FEDfunds!$A:$B,2,FALSE), "NA")</f>
        <v>1.24</v>
      </c>
      <c r="BL37" s="31">
        <f>_xlfn.IFNA(VLOOKUP($A37,Vehicles_miles_traveled!$A:$B,2,FALSE), "NA")</f>
        <v>240769</v>
      </c>
      <c r="BM37" s="31">
        <f>_xlfn.IFNA(VLOOKUP($A37,New_car_dealer!$A:$B,2,FALSE), "NA")</f>
        <v>51201</v>
      </c>
      <c r="BN37" s="31" t="str">
        <f>_xlfn.IFNA(VLOOKUP($A37,Platinum_total_demand!$A:$Z,4,FALSE), "NA")</f>
        <v>NA</v>
      </c>
      <c r="BO37" s="31" t="str">
        <f>_xlfn.IFNA(VLOOKUP($A37,Palladium_total_demand!$A:$Z,4,FALSE), "NA")</f>
        <v>NA</v>
      </c>
      <c r="BP37" s="31" t="str">
        <f>_xlfn.IFNA(VLOOKUP($A37,Rhodium_total_demand!$A:$Z,4,FALSE), "NA")</f>
        <v>NA</v>
      </c>
      <c r="BQ37" s="31" t="str">
        <f>_xlfn.IFNA(VLOOKUP($A37,Platinum_total_supply!$A:$Z,4,FALSE), "NA")</f>
        <v>NA</v>
      </c>
      <c r="BR37" s="31" t="str">
        <f>_xlfn.IFNA(VLOOKUP($A37,Palladium_total_supply!$A:$Z,4,FALSE), "NA")</f>
        <v>NA</v>
      </c>
      <c r="BS37" s="31" t="str">
        <f>_xlfn.IFNA(VLOOKUP($A37,Rhodium_total_supply!$A:$Z,4,FALSE), "NA")</f>
        <v>NA</v>
      </c>
      <c r="BT37" s="31">
        <f>_xlfn.IFNA(VLOOKUP($A37,Equities!$A:$Z,2,FALSE), "NA")</f>
        <v>2205.58136363636</v>
      </c>
      <c r="BU37" s="31">
        <f>_xlfn.IFNA(VLOOKUP($A37,Equities!$A:$Z,3,FALSE), "NA")</f>
        <v>2641.39136363636</v>
      </c>
      <c r="BV37" s="31">
        <f>_xlfn.IFNA(VLOOKUP($A37,Equities!$A:$Z,4,FALSE), "NA")</f>
        <v>2899.7768181818101</v>
      </c>
      <c r="BW37" s="31">
        <f>_xlfn.IFNA(VLOOKUP($A37,Equities!$A:$Z,5,FALSE), "NA")</f>
        <v>2576.1090454545401</v>
      </c>
      <c r="BX37" s="31">
        <f>_xlfn.IFNA(VLOOKUP($A37,Equities!$A:$Z,6,FALSE), "NA")</f>
        <v>429.83486363636302</v>
      </c>
      <c r="BY37" s="31">
        <f>_xlfn.IFNA(VLOOKUP($A37,Income_equities!$A:$Z,2,FALSE), "NA")</f>
        <v>1101.9227272727201</v>
      </c>
      <c r="BZ37" s="31">
        <f>_xlfn.IFNA(VLOOKUP($A37,Income_equities!$A:$Z,3,FALSE), "NA")</f>
        <v>220.345995454545</v>
      </c>
      <c r="CA37" s="31">
        <f>_xlfn.IFNA(VLOOKUP($A37,Income_equities!$A:$Z,4,FALSE), "NA")</f>
        <v>120.313259090909</v>
      </c>
      <c r="CB37" s="31">
        <f>_xlfn.IFNA(VLOOKUP($A37,Income_equities!$A:$Z,5,FALSE), "NA")</f>
        <v>179.29174999999901</v>
      </c>
      <c r="CC37" s="31">
        <f>_xlfn.IFNA(VLOOKUP($A37,PGM_equities!$A:$Z,2,FALSE), "NA")</f>
        <v>595.24090909090899</v>
      </c>
      <c r="CD37" s="31">
        <f>_xlfn.IFNA(VLOOKUP($A37,PGM_equities!$A:$Z,3,FALSE), "NA")</f>
        <v>335.11818181818097</v>
      </c>
      <c r="CE37" s="31">
        <f>_xlfn.IFNA(VLOOKUP($A37,PGM_equities!$A:$Z,4,FALSE), "NA")</f>
        <v>4.6438181818181796</v>
      </c>
      <c r="CF37" s="31">
        <f>_xlfn.IFNA(VLOOKUP($A37,PGM_equities!$A:$Z,5,FALSE), "NA")</f>
        <v>243.69318181818099</v>
      </c>
      <c r="CG37" s="31" t="str">
        <f>_xlfn.IFNA(VLOOKUP($A37,Platinum_market_balance!$A:$Z,2,FALSE), "NA")</f>
        <v>NA</v>
      </c>
      <c r="CH37" s="31" t="str">
        <f>_xlfn.IFNA(VLOOKUP($A37,Platinum_market_balance!$A:$Z,3,FALSE), "NA")</f>
        <v>NA</v>
      </c>
      <c r="CI37" s="31" t="str">
        <f>_xlfn.IFNA(VLOOKUP($A37,Platinum_market_balance!$A:$Z,4,FALSE), "NA")</f>
        <v>NA</v>
      </c>
      <c r="CJ37" s="31" t="str">
        <f>_xlfn.IFNA(VLOOKUP($A37,Platinum_market_balance!$A:$Z,5,FALSE), "NA")</f>
        <v>NA</v>
      </c>
      <c r="CK37" s="31" t="str">
        <f>_xlfn.IFNA(VLOOKUP($A37,Palladium_market_balance!$A:$Z,2,FALSE), "NA")</f>
        <v>NA</v>
      </c>
      <c r="CL37" s="31" t="str">
        <f>_xlfn.IFNA(VLOOKUP($A37,Palladium_market_balance!$A:$Z,3,FALSE), "NA")</f>
        <v>NA</v>
      </c>
      <c r="CM37" s="31" t="str">
        <f>_xlfn.IFNA(VLOOKUP($A37,Palladium_market_balance!$A:$Z,4,FALSE), "NA")</f>
        <v>NA</v>
      </c>
      <c r="CN37" s="31" t="str">
        <f>_xlfn.IFNA(VLOOKUP($A37,Palladium_market_balance!$A:$Z,5,FALSE), "NA")</f>
        <v>NA</v>
      </c>
      <c r="CO37" s="31" t="str">
        <f>_xlfn.IFNA(VLOOKUP($A37,Rhodium_market_balance!$A:$Z,2,FALSE), "NA")</f>
        <v>NA</v>
      </c>
      <c r="CP37" s="31" t="str">
        <f>_xlfn.IFNA(VLOOKUP($A37,Rhodium_market_balance!$A:$Z,3,FALSE), "NA")</f>
        <v>NA</v>
      </c>
      <c r="CQ37" s="31" t="str">
        <f>_xlfn.IFNA(VLOOKUP($A37,Rhodium_market_balance!$A:$Z,4,FALSE), "NA")</f>
        <v>NA</v>
      </c>
      <c r="CR37" s="31" t="str">
        <f>_xlfn.IFNA(VLOOKUP($A37,Rhodium_market_balance!$A:$Z,5,FALSE), "NA")</f>
        <v>NA</v>
      </c>
      <c r="CS37" s="31" t="str">
        <f>_xlfn.IFNA(VLOOKUP($A37,CFTCs!$A:$Z,2,FALSE), "NA")</f>
        <v>NA</v>
      </c>
      <c r="CT37" s="31" t="str">
        <f>_xlfn.IFNA(VLOOKUP($A37,CFTCs!$A:$Z,3,FALSE), "NA")</f>
        <v>NA</v>
      </c>
      <c r="CU37" s="31" t="str">
        <f>_xlfn.IFNA(VLOOKUP($A37,CFTCs!$A:$Z,4,FALSE), "NA")</f>
        <v>NA</v>
      </c>
      <c r="CV37" s="31" t="str">
        <f>_xlfn.IFNA(VLOOKUP($A37,CFTCs!$A:$Z,5,FALSE), "NA")</f>
        <v>NA</v>
      </c>
      <c r="CW37" s="31" t="str">
        <f>_xlfn.IFNA(VLOOKUP($A37,Open_interest!$A:$Z,2,FALSE), "NA")</f>
        <v>NA</v>
      </c>
      <c r="CX37" s="31" t="str">
        <f>_xlfn.IFNA(VLOOKUP($A37,Open_interest!$A:$Z,3,FALSE), "NA")</f>
        <v>NA</v>
      </c>
      <c r="CY37" s="31" t="str">
        <f>IF(_xlfn.IFNA(VLOOKUP($A37,ETF_holdings!$A:$Z,2,FALSE), "NA")=0,"NA",_xlfn.IFNA(VLOOKUP($A37,ETF_holdings!$A:$Z,2,FALSE), "NA"))</f>
        <v>NA</v>
      </c>
      <c r="CZ37" s="31" t="str">
        <f>IF(_xlfn.IFNA(VLOOKUP($A37,ETF_holdings!$A:$Z,3,FALSE), "NA")=0,"NA",_xlfn.IFNA(VLOOKUP($A37,ETF_holdings!$A:$Z,3,FALSE), "NA"))</f>
        <v>NA</v>
      </c>
      <c r="DA37" s="31" t="str">
        <f>_xlfn.IFNA(VLOOKUP($A37,ETF_holdings!$A:$Z,4,FALSE), "NA")</f>
        <v>NA</v>
      </c>
      <c r="DB37" s="31" t="str">
        <f>IF(_xlfn.IFNA(VLOOKUP($A37,ETF_holdings!$A:$Z,4,FALSE), "NA")=0,"NA",_xlfn.IFNA(VLOOKUP($A37,ETF_holdings!$A:$Z,4,FALSE), "NA"))</f>
        <v>NA</v>
      </c>
      <c r="DC37" s="31" t="str">
        <f>IF(_xlfn.IFNA(VLOOKUP($A37,ETF_holdings!$A:$Z,6,FALSE), "NA")=0,"NA",_xlfn.IFNA(VLOOKUP($A37,ETF_holdings!$A:$Z,6,FALSE), "NA"))</f>
        <v>NA</v>
      </c>
      <c r="DD37" s="31" t="str">
        <f>IF(_xlfn.IFNA(VLOOKUP($A37,ETF_holdings!$A:$Z,7,FALSE), "NA")=0,"NA",_xlfn.IFNA(VLOOKUP($A37,ETF_holdings!$A:$Z,7,FALSE), "NA"))</f>
        <v>NA</v>
      </c>
      <c r="DE37" s="31" t="str">
        <f>IF(_xlfn.IFNA(VLOOKUP($A37,ETF_holdings!$A:$Z,8,FALSE), "NA")=0,"NA",_xlfn.IFNA(VLOOKUP($A37,ETF_holdings!$A:$Z,8,FALSE), "NA"))</f>
        <v>NA</v>
      </c>
      <c r="DF37" s="31" t="str">
        <f>IF(_xlfn.IFNA(VLOOKUP($A37,ETF_holdings!$A:$Z,10,FALSE), "NA")=0,"NA",_xlfn.IFNA(VLOOKUP($A37,ETF_holdings!$A:$Z,10,FALSE), "NA"))</f>
        <v>NA</v>
      </c>
      <c r="DG37" s="31" t="str">
        <f>IF(_xlfn.IFNA(VLOOKUP($A37,ETF_holdings!$A:$Z,10,FALSE), "NA")=0,"NA",_xlfn.IFNA(VLOOKUP($A37,ETF_holdings!$A:$Z,10,FALSE), "NA"))</f>
        <v>NA</v>
      </c>
      <c r="DH37" s="31" t="str">
        <f>IF(_xlfn.IFNA(VLOOKUP($A37,ETF_holdings!$A:$Z,11,FALSE), "NA")=0,"NA",_xlfn.IFNA(VLOOKUP($A37,ETF_holdings!$A:$Z,11,FALSE), "NA"))</f>
        <v>NA</v>
      </c>
      <c r="DI37" s="31" t="str">
        <f>IF(_xlfn.IFNA(VLOOKUP($A37,ETF_holdings!$A:$Z,12,FALSE), "NA")=0,"NA",_xlfn.IFNA(VLOOKUP($A37,ETF_holdings!$A:$Z,12,FALSE), "NA"))</f>
        <v>NA</v>
      </c>
      <c r="DJ37" s="31" t="str">
        <f>IF(_xlfn.IFNA(VLOOKUP($A37,ETF_holdings!$A:$Z,13,FALSE), "NA")=0,"NA",_xlfn.IFNA(VLOOKUP($A37,ETF_holdings!$A:$Z,13,FALSE), "NA"))</f>
        <v>NA</v>
      </c>
      <c r="DK37" s="31">
        <f>IF(_xlfn.IFNA(VLOOKUP($A37,Platinum_RSI!$A:$P,2,FALSE), "NA")=0,"NA",_xlfn.IFNA(VLOOKUP($A37,Platinum_RSI!$A:$P,2,FALSE), "NA"))</f>
        <v>92.43</v>
      </c>
      <c r="DL37" s="31">
        <f>IF(_xlfn.IFNA(VLOOKUP($A37,Platinum_RSI!$A:$P,3,FALSE), "NA")=0,"NA",_xlfn.IFNA(VLOOKUP($A37,Platinum_RSI!$A:$P,3,FALSE), "NA"))</f>
        <v>68.86</v>
      </c>
      <c r="DM37" s="31">
        <f>IF(_xlfn.IFNA(VLOOKUP($A37,Platinum_RSI!$A:$P,4,FALSE), "NA")=0,"NA",_xlfn.IFNA(VLOOKUP($A37,Platinum_RSI!$A:$P,4,FALSE), "NA"))</f>
        <v>63.52</v>
      </c>
      <c r="DN37" s="31">
        <f>IF(_xlfn.IFNA(VLOOKUP($A37,Platinum_RSI!$A:$P,5,FALSE), "NA")=0,"NA",_xlfn.IFNA(VLOOKUP($A37,Platinum_RSI!$A:$P,5,FALSE), "NA"))</f>
        <v>59.47</v>
      </c>
      <c r="DO37" s="31">
        <f>IF(_xlfn.IFNA(VLOOKUP($A37,Palladium_RSI!$A:$Q,2,FALSE), "NA")=0,"NA",_xlfn.IFNA(VLOOKUP($A37,Palladium_RSI!$A:$Q,2,FALSE), "NA"))</f>
        <v>4.3499999999999996</v>
      </c>
      <c r="DP37" s="31">
        <f>IF(_xlfn.IFNA(VLOOKUP($A37,Palladium_RSI!$A:$Q, 3,FALSE), "NA")=0,"NA",_xlfn.IFNA(VLOOKUP($A37,Palladium_RSI!$A:$Q,3,FALSE), "NA"))</f>
        <v>25.9</v>
      </c>
      <c r="DQ37" s="31">
        <f>IF(_xlfn.IFNA(VLOOKUP($A37,Palladium_RSI!$A:$Q,4,FALSE), "NA")=0,"NA",_xlfn.IFNA(VLOOKUP($A37,Palladium_RSI!$A:$Q,4,FALSE), "NA"))</f>
        <v>33.700000000000003</v>
      </c>
      <c r="DR37" s="31">
        <f>IF(_xlfn.IFNA(VLOOKUP($A37,Palladium_RSI!$A:$Q,5,FALSE), "NA")=0,"NA",_xlfn.IFNA(VLOOKUP($A37,Palladium_RSI!$A:$Q,5,FALSE), "NA"))</f>
        <v>42.81</v>
      </c>
      <c r="DS37" s="31">
        <f>IF(_xlfn.IFNA(VLOOKUP($A37,Car_production!$A:$L,2,FALSE), "NA")=0,"NA",_xlfn.IFNA(VLOOKUP($A37,Car_production!$A:$L,2,FALSE), "NA"))</f>
        <v>381.3</v>
      </c>
      <c r="DT37" s="31">
        <f>IF(_xlfn.IFNA(VLOOKUP($A37,Car_production!$A:$L,3,FALSE), "NA")=0,"NA",_xlfn.IFNA(VLOOKUP($A37,Car_production!$A:$L,3,FALSE), "NA"))</f>
        <v>300.00000000000006</v>
      </c>
      <c r="DU37" s="31" t="str">
        <f>IF(_xlfn.IFNA(VLOOKUP($A37,Car_production!$A:$L,4,FALSE), "NA")=0,"NA",_xlfn.IFNA(VLOOKUP($A37,Car_production!$A:$L,13,FALSE), "NA"))</f>
        <v>NA</v>
      </c>
      <c r="DV37" s="31" t="str">
        <f>IF(_xlfn.IFNA(VLOOKUP($A37,Car_production!$A:$L,5,FALSE), "NA")=0,"NA",_xlfn.IFNA(VLOOKUP($A37,Car_production!$A:$L,5,FALSE), "NA"))</f>
        <v>NA</v>
      </c>
      <c r="DW37" s="31">
        <f>IF(_xlfn.IFNA(VLOOKUP($A37,Car_production!$A:$L,6,FALSE), "NA")=0,"NA",_xlfn.IFNA(VLOOKUP($A37,Car_production!$A:$L,6,FALSE), "NA"))</f>
        <v>103</v>
      </c>
      <c r="DX37" s="31">
        <f>IF(_xlfn.IFNA(VLOOKUP($A37,Car_production!$A:$L,7,FALSE), "NA")=0,"NA",_xlfn.IFNA(VLOOKUP($A37,Car_production!$A:$L,7,FALSE), "NA"))</f>
        <v>100.68426197458456</v>
      </c>
      <c r="DY37" s="31">
        <f>IF(_xlfn.IFNA(VLOOKUP($A37,Car_production!$A:$L,8,FALSE), "NA")=0,"NA",_xlfn.IFNA(VLOOKUP($A37,Car_production!$A:$L,8,FALSE), "NA"))</f>
        <v>105.7</v>
      </c>
      <c r="DZ37" s="31">
        <f>IF(_xlfn.IFNA(VLOOKUP($A37,Car_production!$A:$L,9,FALSE), "NA")=0,"NA",_xlfn.IFNA(VLOOKUP($A37,Car_production!$A:$L,9,FALSE), "NA"))</f>
        <v>133.45959595959596</v>
      </c>
      <c r="EA37" s="31" t="str">
        <f>IF(_xlfn.IFNA(VLOOKUP($A37,Car_production!$A:$L,10,FALSE), "NA")=0,"NA",_xlfn.IFNA(VLOOKUP($A37,Car_production!$A:$L,10,FALSE), "NA"))</f>
        <v>NA</v>
      </c>
      <c r="EB37" s="31">
        <f>IF(_xlfn.IFNA(VLOOKUP($A37,Car_production_index!$A:$L,2,FALSE), "NA")=0,"NA",_xlfn.IFNA(VLOOKUP($A37,Car_production_index!$A:$L,2,FALSE), "NA"))</f>
        <v>0.12988212567506568</v>
      </c>
      <c r="EC37" s="31">
        <f>IF(_xlfn.IFNA(VLOOKUP($A37,Car_production_index!$A:$L,3,FALSE), "NA")=0,"NA",_xlfn.IFNA(VLOOKUP($A37,Car_production_index!$A:$L,3,FALSE), "NA"))</f>
        <v>0.27441781767755696</v>
      </c>
      <c r="ED37" s="31">
        <f>IF(_xlfn.IFNA(VLOOKUP($A37,Car_production_index!$A:$L,4,FALSE), "NA")=0,"NA",_xlfn.IFNA(VLOOKUP($A37,Car_production_index!$A:$L,4,FALSE), "NA"))</f>
        <v>0.14332484761598557</v>
      </c>
      <c r="EE37" s="31">
        <f>IF(_xlfn.IFNA(VLOOKUP($A37,Car_production_index!$A:$L,5,FALSE), "NA")=0,"NA",_xlfn.IFNA(VLOOKUP($A37,Car_production_index!$A:$L,5,FALSE), "NA"))</f>
        <v>0.17439036868302066</v>
      </c>
      <c r="EF37" s="31">
        <f>IF(_xlfn.IFNA(VLOOKUP($A37,Car_production_index!$A:$L,6,FALSE), "NA")=0,"NA",_xlfn.IFNA(VLOOKUP($A37,Car_production_index!$A:$L,6,FALSE), "NA"))</f>
        <v>0.72201515965162888</v>
      </c>
    </row>
    <row r="38" spans="1:136">
      <c r="A38" s="26">
        <v>37622</v>
      </c>
      <c r="B38" s="25">
        <f>IFERROR(VLOOKUP($A38,Palladium_spot_price!$A:$B,2,FALSE), "NA")</f>
        <v>258.40909090909003</v>
      </c>
      <c r="C38" s="25">
        <f>IFERROR(VLOOKUP($A38,Platinum_spot_price!$A:$B,2,FALSE), "NA")</f>
        <v>633.09090909090901</v>
      </c>
      <c r="D38" s="25">
        <f>IFERROR(VLOOKUP($A38,Rhodium_spot_price!$A:$B,2,FALSE), "NA")</f>
        <v>602.27272727272702</v>
      </c>
      <c r="E38" s="25">
        <f>IFERROR(VLOOKUP(A38,'Coal Australia'!A:B,2,FALSE), "NA")</f>
        <v>26.678571428571399</v>
      </c>
      <c r="F38" s="25">
        <f>IFERROR(VLOOKUP(A38,'Russian Ruble'!A:B,2,FALSE), "NA")</f>
        <v>31.815200000000001</v>
      </c>
      <c r="G38" s="25">
        <f>IFERROR(VLOOKUP($A38,'GDP Germany'!A:B,2,FALSE),"NA")</f>
        <v>599793.9</v>
      </c>
      <c r="H38" s="25">
        <f>IFERROR(VLOOKUP($A38,'GDP EU28'!A:B,2,FALSE),"NA")</f>
        <v>2165492.7000000002</v>
      </c>
      <c r="I38" s="25">
        <f>IFERROR(VLOOKUP($A38,'GDP US'!A:B,2,FALSE),"NA")</f>
        <v>13549.421</v>
      </c>
      <c r="J38" s="29">
        <f>IFERROR(VLOOKUP($A38,'GDP CNY'!A:C,2,FALSE),"NA")</f>
        <v>9.1</v>
      </c>
      <c r="K38" s="25">
        <f>IFERROR(VLOOKUP($A38,WTI!$A:$B,2,FALSE),"NA")</f>
        <v>32.950000000000003</v>
      </c>
      <c r="L38" s="25">
        <f>IFERROR(VLOOKUP($A38,Brent!$A:$B,2,FALSE),"NA")</f>
        <v>31.18</v>
      </c>
      <c r="M38" s="25">
        <f>IFERROR(VLOOKUP($A38,'EURO EXC RATE'!$A:$B,2,FALSE),"NA")</f>
        <v>1.0622</v>
      </c>
      <c r="N38" s="25">
        <f>IFERROR(VLOOKUP($A38,'Baltic Dry Index'!$A:$B,2,FALSE),"NA")</f>
        <v>1530</v>
      </c>
      <c r="O38" s="25">
        <f>IFERROR(VLOOKUP($A38,EXR_CNY_USD!$A:$B,2,FALSE),"NA")</f>
        <v>8.2774999999999999</v>
      </c>
      <c r="P38" s="25">
        <f>IFERROR(VLOOKUP($A38,'NATURAL GAS'!A:B,2,FALSE),"NA")</f>
        <v>5.43</v>
      </c>
      <c r="Q38" s="25">
        <f>IFERROR(VLOOKUP($A38,VIX!$A:$B,2,FALSE), "NA")</f>
        <v>31.17</v>
      </c>
      <c r="R38" s="25">
        <f>IFERROR(VLOOKUP($A38,CLI_US!$A:$B,2,FALSE), "NA")</f>
        <v>98.061465600294099</v>
      </c>
      <c r="S38" s="25">
        <f>IFERROR(VLOOKUP($A38,CLI_CHN!$A:$B,2,FALSE), "NA")</f>
        <v>100.4914</v>
      </c>
      <c r="T38" s="25">
        <f>IFERROR(VLOOKUP($A38,CLI_EURO!$A:$B,2,FALSE), "NA")</f>
        <v>98.773923524714604</v>
      </c>
      <c r="U38" s="25">
        <f>IFERROR(VLOOKUP($A38,CPILFESL!$A:$B,2,FALSE), "NA")</f>
        <v>182.6</v>
      </c>
      <c r="V38" s="31">
        <f>_xlfn.IFNA(VLOOKUP($A38,'PET.RWTC.M'!$A:$B,2,FALSE), "NA")</f>
        <v>32.950000000000003</v>
      </c>
      <c r="W38" s="31">
        <f>_xlfn.IFNA(VLOOKUP($A38,PALLFNFINDEXQ!$A:$B,2,FALSE), "NA")</f>
        <v>67.120955089999995</v>
      </c>
      <c r="X38" s="31">
        <f>_xlfn.IFNA(VLOOKUP($A38,DEXSFUS!$A:$B,2,FALSE), "NA")</f>
        <v>8.5850000000000009</v>
      </c>
      <c r="Y38" s="31">
        <f>_xlfn.IFNA(VLOOKUP($A38,PNICKUSDM!$A:$B,2,FALSE), "NA")</f>
        <v>8032.806818</v>
      </c>
      <c r="Z38" s="31">
        <f>_xlfn.IFNA(VLOOKUP($A38,'WPU1011'!$A:$B,2,FALSE), "NA")</f>
        <v>95.4</v>
      </c>
      <c r="AA38" s="31">
        <f>_xlfn.IFNA(VLOOKUP($A38,PCU3399103399101!$A:$B,2,FALSE), "NA")</f>
        <v>128.69999999999999</v>
      </c>
      <c r="AB38" s="31">
        <f>_xlfn.IFNA(VLOOKUP($A38,TSIFRGHTC!$A:$B,2,FALSE), "NA")</f>
        <v>-0.9</v>
      </c>
      <c r="AC38" s="31">
        <f>_xlfn.IFNA(VLOOKUP($A38,TSIFRGHTC!$A:$B,2,FALSE), "NA")</f>
        <v>-0.9</v>
      </c>
      <c r="AD38" s="31">
        <f>_xlfn.IFNA(VLOOKUP($A38,PPICMM!$A:$B,2,FALSE), "NA")</f>
        <v>103.9</v>
      </c>
      <c r="AE38" s="31">
        <f>_xlfn.IFNA(VLOOKUP($A38,IPB50001N!$A:$B,2,FALSE), "NA")</f>
        <v>90.315100000000001</v>
      </c>
      <c r="AF38" s="31">
        <f>_xlfn.IFNA(VLOOKUP($A38,A31ATI!$A:$B,2,FALSE), "NA")</f>
        <v>10906</v>
      </c>
      <c r="AG38" s="31">
        <f>_xlfn.IFNA(VLOOKUP($A38,A31ANO!$A:$B,2,FALSE), "NA")</f>
        <v>5264</v>
      </c>
      <c r="AH38" s="31">
        <f>_xlfn.IFNA(VLOOKUP($A38,IPG21223S!$A:$B,2,FALSE), "NA")</f>
        <v>96.092299999999994</v>
      </c>
      <c r="AI38" s="31">
        <f>_xlfn.IFNA(VLOOKUP($A38,PIORECRUSDM!$A:$B,2,FALSE), "NA")</f>
        <v>13.82</v>
      </c>
      <c r="AJ38" s="31" t="str">
        <f>_xlfn.IFNA(VLOOKUP($A38,GVZCLS!$A:$B,2,FALSE), "NA")</f>
        <v>NA</v>
      </c>
      <c r="AK38" s="31" t="str">
        <f>_xlfn.IFNA(VLOOKUP($A38,VXSLVCLS!$A:$B,2,FALSE), "NA")</f>
        <v>NA</v>
      </c>
      <c r="AL38" s="31">
        <f>_xlfn.IFNA(VLOOKUP($A38,PNRGINDEXM!$A:$B,2,FALSE), "NA")</f>
        <v>80.490250000000003</v>
      </c>
      <c r="AM38" s="31">
        <f>_xlfn.IFNA(VLOOKUP($A38,Nikkei225!$A:$B,2,FALSE), "NA")</f>
        <v>8685.7199999999993</v>
      </c>
      <c r="AN38" s="31">
        <f>_xlfn.IFNA(VLOOKUP($A38,EXJPUS!$A:$B,2,FALSE), "NA")</f>
        <v>118.8133</v>
      </c>
      <c r="AO38" s="31" t="str">
        <f>_xlfn.IFNA(VLOOKUP($A38,PCU33613361!$A:$B,2,FALSE), "NA")</f>
        <v>NA</v>
      </c>
      <c r="AP38" s="31">
        <f>_xlfn.IFNA(VLOOKUP($A38,TOTALSA!$A:$B,2,FALSE), "NA")</f>
        <v>16.707999999999998</v>
      </c>
      <c r="AQ38" s="31">
        <f>_xlfn.IFNA(VLOOKUP($A38,ZAFCPIALLMINMEI!$A:$B,2,FALSE), "NA")</f>
        <v>56.415819999999997</v>
      </c>
      <c r="AR38" s="31">
        <f>_xlfn.IFNA(VLOOKUP($A38,LCULMN01ZAQ661S!$A:$B,2,FALSE), "NA")</f>
        <v>47.571318429999998</v>
      </c>
      <c r="AS38" s="31">
        <f>_xlfn.IFNA(VLOOKUP($A38,NGDPRSAXDCZAQ!$A:$B,2,FALSE), "NA")</f>
        <v>768781.2</v>
      </c>
      <c r="AT38" s="31">
        <f>_xlfn.IFNA(VLOOKUP($A38,'M.W00.PCOBA.USD'!$A:$B,2,FALSE), "NA")</f>
        <v>13724.8</v>
      </c>
      <c r="AU38" s="31">
        <f>_xlfn.IFNA(VLOOKUP($A38,BSCICP03O9M665S!$A:$B,2,FALSE), "NA")</f>
        <v>99.397048290000001</v>
      </c>
      <c r="AV38" s="31">
        <f>_xlfn.IFNA(VLOOKUP($A38,LOLITOAAOECDE!$A:$B,2,FALSE), "NA")</f>
        <v>97.742635787200001</v>
      </c>
      <c r="AW38" s="31" t="str">
        <f>_xlfn.IFNA(VLOOKUP($A38,'IP7110'!$A:$B,2,FALSE), "NA")</f>
        <v>NA</v>
      </c>
      <c r="AX38" s="31" t="str">
        <f>_xlfn.IFNA(VLOOKUP($A38,'WPS061'!$A:$B,2,FALSE), "NA")</f>
        <v>NA</v>
      </c>
      <c r="AY38" s="31">
        <f>_xlfn.IFNA(VLOOKUP($A38,'GS10'!$A:$B,2,FALSE), "NA")</f>
        <v>4.05</v>
      </c>
      <c r="AZ38" s="31">
        <f>_xlfn.IFNA(VLOOKUP($A38,'GS5'!$A:$B,2,FALSE), "NA")</f>
        <v>3.05</v>
      </c>
      <c r="BA38" s="31">
        <f>_xlfn.IFNA(VLOOKUP($A38,'GS30'!$A:$B,2,FALSE), "NA")</f>
        <v>5.14</v>
      </c>
      <c r="BB38" s="31">
        <f>_xlfn.IFNA(VLOOKUP($A38,DAX!$A:$B,2,FALSE), "NA")</f>
        <v>2747.83</v>
      </c>
      <c r="BC38" s="31">
        <f>_xlfn.IFNA(VLOOKUP($A38,SMI!$A:$B,2,FALSE), "NA")</f>
        <v>4422.5</v>
      </c>
      <c r="BD38" s="31">
        <f>_xlfn.IFNA(VLOOKUP($A38,NASDAQCOM!$A:$B,2,FALSE), "NA")</f>
        <v>1320.91</v>
      </c>
      <c r="BE38" s="31">
        <f>_xlfn.IFNA(VLOOKUP($A38,FTSE100!$A:$B,2,FALSE), "NA")</f>
        <v>3567.4</v>
      </c>
      <c r="BF38" s="31">
        <f>_xlfn.IFNA(VLOOKUP($A38,'M.W00.PGOLD.USD'!$A:$B,2,FALSE), "NA")</f>
        <v>370.8</v>
      </c>
      <c r="BG38" s="31">
        <f>_xlfn.IFNA(VLOOKUP($A38,'M.W00.PSILVER.USD'!$A:$B,2,FALSE), "NA")</f>
        <v>4.91</v>
      </c>
      <c r="BH38" s="31" t="str">
        <f>_xlfn.IFNA(VLOOKUP($A38,WPU10170502!$A:$B,2,FALSE), "NA")</f>
        <v>NA</v>
      </c>
      <c r="BI38" s="31">
        <f>_xlfn.IFNA(VLOOKUP($A38,'M.W00.PSILVER.USD'!$A:$B,2,FALSE), "NA")</f>
        <v>4.91</v>
      </c>
      <c r="BJ38" s="31">
        <f>_xlfn.IFNA(VLOOKUP($A38,'M.W00.PSILVER.USD'!$A:$B,2,FALSE), "NA")</f>
        <v>4.91</v>
      </c>
      <c r="BK38" s="31">
        <f>_xlfn.IFNA(VLOOKUP($A38,FEDfunds!$A:$B,2,FALSE), "NA")</f>
        <v>1.24</v>
      </c>
      <c r="BL38" s="31">
        <f>_xlfn.IFNA(VLOOKUP($A38,Vehicles_miles_traveled!$A:$B,2,FALSE), "NA")</f>
        <v>238890</v>
      </c>
      <c r="BM38" s="31">
        <f>_xlfn.IFNA(VLOOKUP($A38,New_car_dealer!$A:$B,2,FALSE), "NA")</f>
        <v>49170</v>
      </c>
      <c r="BN38" s="31" t="str">
        <f>_xlfn.IFNA(VLOOKUP($A38,Platinum_total_demand!$A:$Z,4,FALSE), "NA")</f>
        <v>NA</v>
      </c>
      <c r="BO38" s="31" t="str">
        <f>_xlfn.IFNA(VLOOKUP($A38,Palladium_total_demand!$A:$Z,4,FALSE), "NA")</f>
        <v>NA</v>
      </c>
      <c r="BP38" s="31" t="str">
        <f>_xlfn.IFNA(VLOOKUP($A38,Rhodium_total_demand!$A:$Z,4,FALSE), "NA")</f>
        <v>NA</v>
      </c>
      <c r="BQ38" s="31" t="str">
        <f>_xlfn.IFNA(VLOOKUP($A38,Platinum_total_supply!$A:$Z,4,FALSE), "NA")</f>
        <v>NA</v>
      </c>
      <c r="BR38" s="31" t="str">
        <f>_xlfn.IFNA(VLOOKUP($A38,Palladium_total_supply!$A:$Z,4,FALSE), "NA")</f>
        <v>NA</v>
      </c>
      <c r="BS38" s="31" t="str">
        <f>_xlfn.IFNA(VLOOKUP($A38,Rhodium_total_supply!$A:$Z,4,FALSE), "NA")</f>
        <v>NA</v>
      </c>
      <c r="BT38" s="31">
        <f>_xlfn.IFNA(VLOOKUP($A38,Equities!$A:$Z,2,FALSE), "NA")</f>
        <v>2207.0230434782602</v>
      </c>
      <c r="BU38" s="31">
        <f>_xlfn.IFNA(VLOOKUP($A38,Equities!$A:$Z,3,FALSE), "NA")</f>
        <v>2635.7260869565198</v>
      </c>
      <c r="BV38" s="31">
        <f>_xlfn.IFNA(VLOOKUP($A38,Equities!$A:$Z,4,FALSE), "NA")</f>
        <v>2887.5847826086901</v>
      </c>
      <c r="BW38" s="31">
        <f>_xlfn.IFNA(VLOOKUP($A38,Equities!$A:$Z,5,FALSE), "NA")</f>
        <v>2628.9459130434698</v>
      </c>
      <c r="BX38" s="31">
        <f>_xlfn.IFNA(VLOOKUP($A38,Equities!$A:$Z,6,FALSE), "NA")</f>
        <v>430.00526086956501</v>
      </c>
      <c r="BY38" s="31">
        <f>_xlfn.IFNA(VLOOKUP($A38,Income_equities!$A:$Z,2,FALSE), "NA")</f>
        <v>1109.44826086956</v>
      </c>
      <c r="BZ38" s="31">
        <f>_xlfn.IFNA(VLOOKUP($A38,Income_equities!$A:$Z,3,FALSE), "NA")</f>
        <v>221.372908695652</v>
      </c>
      <c r="CA38" s="31">
        <f>_xlfn.IFNA(VLOOKUP($A38,Income_equities!$A:$Z,4,FALSE), "NA")</f>
        <v>121.90172173913</v>
      </c>
      <c r="CB38" s="31">
        <f>_xlfn.IFNA(VLOOKUP($A38,Income_equities!$A:$Z,5,FALSE), "NA")</f>
        <v>180.14993043478199</v>
      </c>
      <c r="CC38" s="31">
        <f>_xlfn.IFNA(VLOOKUP($A38,PGM_equities!$A:$Z,2,FALSE), "NA")</f>
        <v>630.93913043478199</v>
      </c>
      <c r="CD38" s="31">
        <f>_xlfn.IFNA(VLOOKUP($A38,PGM_equities!$A:$Z,3,FALSE), "NA")</f>
        <v>357.529565217391</v>
      </c>
      <c r="CE38" s="31">
        <f>_xlfn.IFNA(VLOOKUP($A38,PGM_equities!$A:$Z,4,FALSE), "NA")</f>
        <v>4.8253260869565198</v>
      </c>
      <c r="CF38" s="31">
        <f>_xlfn.IFNA(VLOOKUP($A38,PGM_equities!$A:$Z,5,FALSE), "NA")</f>
        <v>255.70869565217299</v>
      </c>
      <c r="CG38" s="31" t="str">
        <f>_xlfn.IFNA(VLOOKUP($A38,Platinum_market_balance!$A:$Z,2,FALSE), "NA")</f>
        <v>NA</v>
      </c>
      <c r="CH38" s="31" t="str">
        <f>_xlfn.IFNA(VLOOKUP($A38,Platinum_market_balance!$A:$Z,3,FALSE), "NA")</f>
        <v>NA</v>
      </c>
      <c r="CI38" s="31" t="str">
        <f>_xlfn.IFNA(VLOOKUP($A38,Platinum_market_balance!$A:$Z,4,FALSE), "NA")</f>
        <v>NA</v>
      </c>
      <c r="CJ38" s="31" t="str">
        <f>_xlfn.IFNA(VLOOKUP($A38,Platinum_market_balance!$A:$Z,5,FALSE), "NA")</f>
        <v>NA</v>
      </c>
      <c r="CK38" s="31" t="str">
        <f>_xlfn.IFNA(VLOOKUP($A38,Palladium_market_balance!$A:$Z,2,FALSE), "NA")</f>
        <v>NA</v>
      </c>
      <c r="CL38" s="31" t="str">
        <f>_xlfn.IFNA(VLOOKUP($A38,Palladium_market_balance!$A:$Z,3,FALSE), "NA")</f>
        <v>NA</v>
      </c>
      <c r="CM38" s="31" t="str">
        <f>_xlfn.IFNA(VLOOKUP($A38,Palladium_market_balance!$A:$Z,4,FALSE), "NA")</f>
        <v>NA</v>
      </c>
      <c r="CN38" s="31" t="str">
        <f>_xlfn.IFNA(VLOOKUP($A38,Palladium_market_balance!$A:$Z,5,FALSE), "NA")</f>
        <v>NA</v>
      </c>
      <c r="CO38" s="31" t="str">
        <f>_xlfn.IFNA(VLOOKUP($A38,Rhodium_market_balance!$A:$Z,2,FALSE), "NA")</f>
        <v>NA</v>
      </c>
      <c r="CP38" s="31" t="str">
        <f>_xlfn.IFNA(VLOOKUP($A38,Rhodium_market_balance!$A:$Z,3,FALSE), "NA")</f>
        <v>NA</v>
      </c>
      <c r="CQ38" s="31" t="str">
        <f>_xlfn.IFNA(VLOOKUP($A38,Rhodium_market_balance!$A:$Z,4,FALSE), "NA")</f>
        <v>NA</v>
      </c>
      <c r="CR38" s="31" t="str">
        <f>_xlfn.IFNA(VLOOKUP($A38,Rhodium_market_balance!$A:$Z,5,FALSE), "NA")</f>
        <v>NA</v>
      </c>
      <c r="CS38" s="31" t="str">
        <f>_xlfn.IFNA(VLOOKUP($A38,CFTCs!$A:$Z,2,FALSE), "NA")</f>
        <v>NA</v>
      </c>
      <c r="CT38" s="31" t="str">
        <f>_xlfn.IFNA(VLOOKUP($A38,CFTCs!$A:$Z,3,FALSE), "NA")</f>
        <v>NA</v>
      </c>
      <c r="CU38" s="31" t="str">
        <f>_xlfn.IFNA(VLOOKUP($A38,CFTCs!$A:$Z,4,FALSE), "NA")</f>
        <v>NA</v>
      </c>
      <c r="CV38" s="31" t="str">
        <f>_xlfn.IFNA(VLOOKUP($A38,CFTCs!$A:$Z,5,FALSE), "NA")</f>
        <v>NA</v>
      </c>
      <c r="CW38" s="31" t="str">
        <f>_xlfn.IFNA(VLOOKUP($A38,Open_interest!$A:$Z,2,FALSE), "NA")</f>
        <v>NA</v>
      </c>
      <c r="CX38" s="31" t="str">
        <f>_xlfn.IFNA(VLOOKUP($A38,Open_interest!$A:$Z,3,FALSE), "NA")</f>
        <v>NA</v>
      </c>
      <c r="CY38" s="31" t="str">
        <f>IF(_xlfn.IFNA(VLOOKUP($A38,ETF_holdings!$A:$Z,2,FALSE), "NA")=0,"NA",_xlfn.IFNA(VLOOKUP($A38,ETF_holdings!$A:$Z,2,FALSE), "NA"))</f>
        <v>NA</v>
      </c>
      <c r="CZ38" s="31" t="str">
        <f>IF(_xlfn.IFNA(VLOOKUP($A38,ETF_holdings!$A:$Z,3,FALSE), "NA")=0,"NA",_xlfn.IFNA(VLOOKUP($A38,ETF_holdings!$A:$Z,3,FALSE), "NA"))</f>
        <v>NA</v>
      </c>
      <c r="DA38" s="31" t="str">
        <f>_xlfn.IFNA(VLOOKUP($A38,ETF_holdings!$A:$Z,4,FALSE), "NA")</f>
        <v>NA</v>
      </c>
      <c r="DB38" s="31" t="str">
        <f>IF(_xlfn.IFNA(VLOOKUP($A38,ETF_holdings!$A:$Z,4,FALSE), "NA")=0,"NA",_xlfn.IFNA(VLOOKUP($A38,ETF_holdings!$A:$Z,4,FALSE), "NA"))</f>
        <v>NA</v>
      </c>
      <c r="DC38" s="31" t="str">
        <f>IF(_xlfn.IFNA(VLOOKUP($A38,ETF_holdings!$A:$Z,6,FALSE), "NA")=0,"NA",_xlfn.IFNA(VLOOKUP($A38,ETF_holdings!$A:$Z,6,FALSE), "NA"))</f>
        <v>NA</v>
      </c>
      <c r="DD38" s="31" t="str">
        <f>IF(_xlfn.IFNA(VLOOKUP($A38,ETF_holdings!$A:$Z,7,FALSE), "NA")=0,"NA",_xlfn.IFNA(VLOOKUP($A38,ETF_holdings!$A:$Z,7,FALSE), "NA"))</f>
        <v>NA</v>
      </c>
      <c r="DE38" s="31" t="str">
        <f>IF(_xlfn.IFNA(VLOOKUP($A38,ETF_holdings!$A:$Z,8,FALSE), "NA")=0,"NA",_xlfn.IFNA(VLOOKUP($A38,ETF_holdings!$A:$Z,8,FALSE), "NA"))</f>
        <v>NA</v>
      </c>
      <c r="DF38" s="31" t="str">
        <f>IF(_xlfn.IFNA(VLOOKUP($A38,ETF_holdings!$A:$Z,10,FALSE), "NA")=0,"NA",_xlfn.IFNA(VLOOKUP($A38,ETF_holdings!$A:$Z,10,FALSE), "NA"))</f>
        <v>NA</v>
      </c>
      <c r="DG38" s="31" t="str">
        <f>IF(_xlfn.IFNA(VLOOKUP($A38,ETF_holdings!$A:$Z,10,FALSE), "NA")=0,"NA",_xlfn.IFNA(VLOOKUP($A38,ETF_holdings!$A:$Z,10,FALSE), "NA"))</f>
        <v>NA</v>
      </c>
      <c r="DH38" s="31" t="str">
        <f>IF(_xlfn.IFNA(VLOOKUP($A38,ETF_holdings!$A:$Z,11,FALSE), "NA")=0,"NA",_xlfn.IFNA(VLOOKUP($A38,ETF_holdings!$A:$Z,11,FALSE), "NA"))</f>
        <v>NA</v>
      </c>
      <c r="DI38" s="31" t="str">
        <f>IF(_xlfn.IFNA(VLOOKUP($A38,ETF_holdings!$A:$Z,12,FALSE), "NA")=0,"NA",_xlfn.IFNA(VLOOKUP($A38,ETF_holdings!$A:$Z,12,FALSE), "NA"))</f>
        <v>NA</v>
      </c>
      <c r="DJ38" s="31" t="str">
        <f>IF(_xlfn.IFNA(VLOOKUP($A38,ETF_holdings!$A:$Z,13,FALSE), "NA")=0,"NA",_xlfn.IFNA(VLOOKUP($A38,ETF_holdings!$A:$Z,13,FALSE), "NA"))</f>
        <v>NA</v>
      </c>
      <c r="DK38" s="31">
        <f>IF(_xlfn.IFNA(VLOOKUP($A38,Platinum_RSI!$A:$P,2,FALSE), "NA")=0,"NA",_xlfn.IFNA(VLOOKUP($A38,Platinum_RSI!$A:$P,2,FALSE), "NA"))</f>
        <v>97.22</v>
      </c>
      <c r="DL38" s="31">
        <f>IF(_xlfn.IFNA(VLOOKUP($A38,Platinum_RSI!$A:$P,3,FALSE), "NA")=0,"NA",_xlfn.IFNA(VLOOKUP($A38,Platinum_RSI!$A:$P,3,FALSE), "NA"))</f>
        <v>76.59</v>
      </c>
      <c r="DM38" s="31">
        <f>IF(_xlfn.IFNA(VLOOKUP($A38,Platinum_RSI!$A:$P,4,FALSE), "NA")=0,"NA",_xlfn.IFNA(VLOOKUP($A38,Platinum_RSI!$A:$P,4,FALSE), "NA"))</f>
        <v>69.42</v>
      </c>
      <c r="DN38" s="31">
        <f>IF(_xlfn.IFNA(VLOOKUP($A38,Platinum_RSI!$A:$P,5,FALSE), "NA")=0,"NA",_xlfn.IFNA(VLOOKUP($A38,Platinum_RSI!$A:$P,5,FALSE), "NA"))</f>
        <v>62.83</v>
      </c>
      <c r="DO38" s="31">
        <f>IF(_xlfn.IFNA(VLOOKUP($A38,Palladium_RSI!$A:$Q,2,FALSE), "NA")=0,"NA",_xlfn.IFNA(VLOOKUP($A38,Palladium_RSI!$A:$Q,2,FALSE), "NA"))</f>
        <v>33.159999999999997</v>
      </c>
      <c r="DP38" s="31">
        <f>IF(_xlfn.IFNA(VLOOKUP($A38,Palladium_RSI!$A:$Q, 3,FALSE), "NA")=0,"NA",_xlfn.IFNA(VLOOKUP($A38,Palladium_RSI!$A:$Q,3,FALSE), "NA"))</f>
        <v>31.27</v>
      </c>
      <c r="DQ38" s="31">
        <f>IF(_xlfn.IFNA(VLOOKUP($A38,Palladium_RSI!$A:$Q,4,FALSE), "NA")=0,"NA",_xlfn.IFNA(VLOOKUP($A38,Palladium_RSI!$A:$Q,4,FALSE), "NA"))</f>
        <v>36.24</v>
      </c>
      <c r="DR38" s="31">
        <f>IF(_xlfn.IFNA(VLOOKUP($A38,Palladium_RSI!$A:$Q,5,FALSE), "NA")=0,"NA",_xlfn.IFNA(VLOOKUP($A38,Palladium_RSI!$A:$Q,5,FALSE), "NA"))</f>
        <v>43.79</v>
      </c>
      <c r="DS38" s="31">
        <f>IF(_xlfn.IFNA(VLOOKUP($A38,Car_production!$A:$L,2,FALSE), "NA")=0,"NA",_xlfn.IFNA(VLOOKUP($A38,Car_production!$A:$L,2,FALSE), "NA"))</f>
        <v>420.4</v>
      </c>
      <c r="DT38" s="31">
        <f>IF(_xlfn.IFNA(VLOOKUP($A38,Car_production!$A:$L,3,FALSE), "NA")=0,"NA",_xlfn.IFNA(VLOOKUP($A38,Car_production!$A:$L,3,FALSE), "NA"))</f>
        <v>330.76317859952792</v>
      </c>
      <c r="DU38" s="31" t="str">
        <f>IF(_xlfn.IFNA(VLOOKUP($A38,Car_production!$A:$L,4,FALSE), "NA")=0,"NA",_xlfn.IFNA(VLOOKUP($A38,Car_production!$A:$L,13,FALSE), "NA"))</f>
        <v>NA</v>
      </c>
      <c r="DV38" s="31" t="str">
        <f>IF(_xlfn.IFNA(VLOOKUP($A38,Car_production!$A:$L,5,FALSE), "NA")=0,"NA",_xlfn.IFNA(VLOOKUP($A38,Car_production!$A:$L,5,FALSE), "NA"))</f>
        <v>NA</v>
      </c>
      <c r="DW38" s="31">
        <f>IF(_xlfn.IFNA(VLOOKUP($A38,Car_production!$A:$L,6,FALSE), "NA")=0,"NA",_xlfn.IFNA(VLOOKUP($A38,Car_production!$A:$L,6,FALSE), "NA"))</f>
        <v>104.6</v>
      </c>
      <c r="DX38" s="31">
        <f>IF(_xlfn.IFNA(VLOOKUP($A38,Car_production!$A:$L,7,FALSE), "NA")=0,"NA",_xlfn.IFNA(VLOOKUP($A38,Car_production!$A:$L,7,FALSE), "NA"))</f>
        <v>102.24828934506354</v>
      </c>
      <c r="DY38" s="31">
        <f>IF(_xlfn.IFNA(VLOOKUP($A38,Car_production!$A:$L,8,FALSE), "NA")=0,"NA",_xlfn.IFNA(VLOOKUP($A38,Car_production!$A:$L,8,FALSE), "NA"))</f>
        <v>101.3</v>
      </c>
      <c r="DZ38" s="31">
        <f>IF(_xlfn.IFNA(VLOOKUP($A38,Car_production!$A:$L,9,FALSE), "NA")=0,"NA",_xlfn.IFNA(VLOOKUP($A38,Car_production!$A:$L,9,FALSE), "NA"))</f>
        <v>127.9040404040404</v>
      </c>
      <c r="EA38" s="31" t="str">
        <f>IF(_xlfn.IFNA(VLOOKUP($A38,Car_production!$A:$L,10,FALSE), "NA")=0,"NA",_xlfn.IFNA(VLOOKUP($A38,Car_production!$A:$L,10,FALSE), "NA"))</f>
        <v>NA</v>
      </c>
      <c r="EB38" s="31">
        <f>IF(_xlfn.IFNA(VLOOKUP($A38,Car_production_index!$A:$L,2,FALSE), "NA")=0,"NA",_xlfn.IFNA(VLOOKUP($A38,Car_production_index!$A:$L,2,FALSE), "NA"))</f>
        <v>0.12988212567506568</v>
      </c>
      <c r="EC38" s="31">
        <f>IF(_xlfn.IFNA(VLOOKUP($A38,Car_production_index!$A:$L,3,FALSE), "NA")=0,"NA",_xlfn.IFNA(VLOOKUP($A38,Car_production_index!$A:$L,3,FALSE), "NA"))</f>
        <v>0.27391781767755696</v>
      </c>
      <c r="ED38" s="31">
        <f>IF(_xlfn.IFNA(VLOOKUP($A38,Car_production_index!$A:$L,4,FALSE), "NA")=0,"NA",_xlfn.IFNA(VLOOKUP($A38,Car_production_index!$A:$L,4,FALSE), "NA"))</f>
        <v>0.14432484761598557</v>
      </c>
      <c r="EE38" s="31">
        <f>IF(_xlfn.IFNA(VLOOKUP($A38,Car_production_index!$A:$L,5,FALSE), "NA")=0,"NA",_xlfn.IFNA(VLOOKUP($A38,Car_production_index!$A:$L,5,FALSE), "NA"))</f>
        <v>0.17389036868302066</v>
      </c>
      <c r="EF38" s="31">
        <f>IF(_xlfn.IFNA(VLOOKUP($A38,Car_production_index!$A:$L,6,FALSE), "NA")=0,"NA",_xlfn.IFNA(VLOOKUP($A38,Car_production_index!$A:$L,6,FALSE), "NA"))</f>
        <v>0.72201515965162888</v>
      </c>
    </row>
    <row r="39" spans="1:136">
      <c r="A39" s="26">
        <v>37653</v>
      </c>
      <c r="B39" s="25">
        <f>IFERROR(VLOOKUP($A39,Palladium_spot_price!$A:$B,2,FALSE), "NA")</f>
        <v>255.68421052631501</v>
      </c>
      <c r="C39" s="25">
        <f>IFERROR(VLOOKUP($A39,Platinum_spot_price!$A:$B,2,FALSE), "NA")</f>
        <v>684.47368421052602</v>
      </c>
      <c r="D39" s="25">
        <f>IFERROR(VLOOKUP($A39,Rhodium_spot_price!$A:$B,2,FALSE), "NA")</f>
        <v>616.31578947368405</v>
      </c>
      <c r="E39" s="25">
        <f>IFERROR(VLOOKUP(A39,'Coal Australia'!A:B,2,FALSE), "NA")</f>
        <v>26.946428571428601</v>
      </c>
      <c r="F39" s="25">
        <f>IFERROR(VLOOKUP(A39,'Russian Ruble'!A:B,2,FALSE), "NA")</f>
        <v>31.701799999999999</v>
      </c>
      <c r="G39" s="25" t="str">
        <f>IFERROR(VLOOKUP($A39,'GDP Germany'!A:B,2,FALSE),"NA")</f>
        <v>NA</v>
      </c>
      <c r="H39" s="25" t="str">
        <f>IFERROR(VLOOKUP($A39,'GDP EU28'!A:B,2,FALSE),"NA")</f>
        <v>NA</v>
      </c>
      <c r="I39" s="25" t="str">
        <f>IFERROR(VLOOKUP($A39,'GDP US'!A:B,2,FALSE),"NA")</f>
        <v>NA</v>
      </c>
      <c r="J39" s="29" t="str">
        <f>IFERROR(VLOOKUP($A39,'GDP CNY'!A:C,2,FALSE),"NA")</f>
        <v>NA</v>
      </c>
      <c r="K39" s="25">
        <f>IFERROR(VLOOKUP($A39,WTI!$A:$B,2,FALSE),"NA")</f>
        <v>35.83</v>
      </c>
      <c r="L39" s="25">
        <f>IFERROR(VLOOKUP($A39,Brent!$A:$B,2,FALSE),"NA")</f>
        <v>32.770000000000003</v>
      </c>
      <c r="M39" s="25">
        <f>IFERROR(VLOOKUP($A39,'EURO EXC RATE'!$A:$B,2,FALSE),"NA")</f>
        <v>1.0785</v>
      </c>
      <c r="N39" s="25">
        <f>IFERROR(VLOOKUP($A39,'Baltic Dry Index'!$A:$B,2,FALSE),"NA")</f>
        <v>1764</v>
      </c>
      <c r="O39" s="25">
        <f>IFERROR(VLOOKUP($A39,EXR_CNY_USD!$A:$B,2,FALSE),"NA")</f>
        <v>8.2780000000000005</v>
      </c>
      <c r="P39" s="25">
        <f>IFERROR(VLOOKUP($A39,'NATURAL GAS'!A:B,2,FALSE),"NA")</f>
        <v>7.71</v>
      </c>
      <c r="Q39" s="25">
        <f>IFERROR(VLOOKUP($A39,VIX!$A:$B,2,FALSE), "NA")</f>
        <v>29.63</v>
      </c>
      <c r="R39" s="25">
        <f>IFERROR(VLOOKUP($A39,CLI_US!$A:$B,2,FALSE), "NA")</f>
        <v>98.034747146465705</v>
      </c>
      <c r="S39" s="25">
        <f>IFERROR(VLOOKUP($A39,CLI_CHN!$A:$B,2,FALSE), "NA")</f>
        <v>100.6212</v>
      </c>
      <c r="T39" s="25">
        <f>IFERROR(VLOOKUP($A39,CLI_EURO!$A:$B,2,FALSE), "NA")</f>
        <v>98.700304212819901</v>
      </c>
      <c r="U39" s="25">
        <f>IFERROR(VLOOKUP($A39,CPILFESL!$A:$B,2,FALSE), "NA")</f>
        <v>183.6</v>
      </c>
      <c r="V39" s="31">
        <f>_xlfn.IFNA(VLOOKUP($A39,'PET.RWTC.M'!$A:$B,2,FALSE), "NA")</f>
        <v>35.83</v>
      </c>
      <c r="W39" s="31">
        <f>_xlfn.IFNA(VLOOKUP($A39,PALLFNFINDEXQ!$A:$B,2,FALSE), "NA")</f>
        <v>67.120955089999995</v>
      </c>
      <c r="X39" s="31">
        <f>_xlfn.IFNA(VLOOKUP($A39,DEXSFUS!$A:$B,2,FALSE), "NA")</f>
        <v>8.5850000000000009</v>
      </c>
      <c r="Y39" s="31">
        <f>_xlfn.IFNA(VLOOKUP($A39,PNICKUSDM!$A:$B,2,FALSE), "NA")</f>
        <v>8607.9</v>
      </c>
      <c r="Z39" s="31">
        <f>_xlfn.IFNA(VLOOKUP($A39,'WPU1011'!$A:$B,2,FALSE), "NA")</f>
        <v>95.3</v>
      </c>
      <c r="AA39" s="31">
        <f>_xlfn.IFNA(VLOOKUP($A39,'WPU1011'!$A:$B,2,FALSE), "NA")</f>
        <v>95.3</v>
      </c>
      <c r="AB39" s="31">
        <f>_xlfn.IFNA(VLOOKUP($A39,TSIFRGHTC!$A:$B,2,FALSE), "NA")</f>
        <v>-0.8</v>
      </c>
      <c r="AC39" s="31">
        <f>_xlfn.IFNA(VLOOKUP($A39,TSIFRGHTC!$A:$B,2,FALSE), "NA")</f>
        <v>-0.8</v>
      </c>
      <c r="AD39" s="31">
        <f>_xlfn.IFNA(VLOOKUP($A39,PPICMM!$A:$B,2,FALSE), "NA")</f>
        <v>106.8</v>
      </c>
      <c r="AE39" s="31">
        <f>_xlfn.IFNA(VLOOKUP($A39,IPB50001N!$A:$B,2,FALSE), "NA")</f>
        <v>91.256299999999996</v>
      </c>
      <c r="AF39" s="31">
        <f>_xlfn.IFNA(VLOOKUP($A39,A31ATI!$A:$B,2,FALSE), "NA")</f>
        <v>11109</v>
      </c>
      <c r="AG39" s="31">
        <f>_xlfn.IFNA(VLOOKUP($A39,A31ANO!$A:$B,2,FALSE), "NA")</f>
        <v>5416</v>
      </c>
      <c r="AH39" s="31">
        <f>_xlfn.IFNA(VLOOKUP($A39,IPG21223S!$A:$B,2,FALSE), "NA")</f>
        <v>96.981499999999997</v>
      </c>
      <c r="AI39" s="31">
        <f>_xlfn.IFNA(VLOOKUP($A39,PIORECRUSDM!$A:$B,2,FALSE), "NA")</f>
        <v>13.82</v>
      </c>
      <c r="AJ39" s="31" t="str">
        <f>_xlfn.IFNA(VLOOKUP($A39,GVZCLS!$A:$B,2,FALSE), "NA")</f>
        <v>NA</v>
      </c>
      <c r="AK39" s="31" t="str">
        <f>_xlfn.IFNA(VLOOKUP($A39,VXSLVCLS!$A:$B,2,FALSE), "NA")</f>
        <v>NA</v>
      </c>
      <c r="AL39" s="31">
        <f>_xlfn.IFNA(VLOOKUP($A39,PNRGINDEXM!$A:$B,2,FALSE), "NA")</f>
        <v>91.762029999999996</v>
      </c>
      <c r="AM39" s="31">
        <f>_xlfn.IFNA(VLOOKUP($A39,Nikkei225!$A:$B,2,FALSE), "NA")</f>
        <v>8685.7199999999993</v>
      </c>
      <c r="AN39" s="31">
        <f>_xlfn.IFNA(VLOOKUP($A39,EXJPUS!$A:$B,2,FALSE), "NA")</f>
        <v>119.3379</v>
      </c>
      <c r="AO39" s="31" t="str">
        <f>_xlfn.IFNA(VLOOKUP($A39,PCU33613361!$A:$B,2,FALSE), "NA")</f>
        <v>NA</v>
      </c>
      <c r="AP39" s="31">
        <f>_xlfn.IFNA(VLOOKUP($A39,TOTALSA!$A:$B,2,FALSE), "NA")</f>
        <v>16.114000000000001</v>
      </c>
      <c r="AQ39" s="31">
        <f>_xlfn.IFNA(VLOOKUP($A39,ZAFCPIALLMINMEI!$A:$B,2,FALSE), "NA")</f>
        <v>56.353920000000002</v>
      </c>
      <c r="AR39" s="31">
        <f>_xlfn.IFNA(VLOOKUP($A39,LCULMN01ZAQ661S!$A:$B,2,FALSE), "NA")</f>
        <v>47.571318429999998</v>
      </c>
      <c r="AS39" s="31">
        <f>_xlfn.IFNA(VLOOKUP($A39,NGDPRSAXDCZAQ!$A:$B,2,FALSE), "NA")</f>
        <v>768781.2</v>
      </c>
      <c r="AT39" s="31">
        <f>_xlfn.IFNA(VLOOKUP($A39,'M.W00.PCOBA.USD'!$A:$B,2,FALSE), "NA")</f>
        <v>14426.48</v>
      </c>
      <c r="AU39" s="31">
        <f>_xlfn.IFNA(VLOOKUP($A39,BSCICP03O9M665S!$A:$B,2,FALSE), "NA")</f>
        <v>99.2065809108</v>
      </c>
      <c r="AV39" s="31">
        <f>_xlfn.IFNA(VLOOKUP($A39,LOLITOAAOECDE!$A:$B,2,FALSE), "NA")</f>
        <v>97.7081765569</v>
      </c>
      <c r="AW39" s="31" t="str">
        <f>_xlfn.IFNA(VLOOKUP($A39,'IP7110'!$A:$B,2,FALSE), "NA")</f>
        <v>NA</v>
      </c>
      <c r="AX39" s="31" t="str">
        <f>_xlfn.IFNA(VLOOKUP($A39,'WPS061'!$A:$B,2,FALSE), "NA")</f>
        <v>NA</v>
      </c>
      <c r="AY39" s="31">
        <f>_xlfn.IFNA(VLOOKUP($A39,'GS10'!$A:$B,2,FALSE), "NA")</f>
        <v>3.9</v>
      </c>
      <c r="AZ39" s="31">
        <f>_xlfn.IFNA(VLOOKUP($A39,'GS5'!$A:$B,2,FALSE), "NA")</f>
        <v>2.9</v>
      </c>
      <c r="BA39" s="31">
        <f>_xlfn.IFNA(VLOOKUP($A39,'GS30'!$A:$B,2,FALSE), "NA")</f>
        <v>5.0199999999999996</v>
      </c>
      <c r="BB39" s="31">
        <f>_xlfn.IFNA(VLOOKUP($A39,DAX!$A:$B,2,FALSE), "NA")</f>
        <v>2547.0500000000002</v>
      </c>
      <c r="BC39" s="31">
        <f>_xlfn.IFNA(VLOOKUP($A39,SMI!$A:$B,2,FALSE), "NA")</f>
        <v>4148.2</v>
      </c>
      <c r="BD39" s="31">
        <f>_xlfn.IFNA(VLOOKUP($A39,NASDAQCOM!$A:$B,2,FALSE), "NA")</f>
        <v>1337.52</v>
      </c>
      <c r="BE39" s="31">
        <f>_xlfn.IFNA(VLOOKUP($A39,FTSE100!$A:$B,2,FALSE), "NA")</f>
        <v>3655.6</v>
      </c>
      <c r="BF39" s="31">
        <f>_xlfn.IFNA(VLOOKUP($A39,'M.W00.PGOLD.USD'!$A:$B,2,FALSE), "NA")</f>
        <v>385</v>
      </c>
      <c r="BG39" s="31">
        <f>_xlfn.IFNA(VLOOKUP($A39,'M.W00.PSILVER.USD'!$A:$B,2,FALSE), "NA")</f>
        <v>4.9279999999999999</v>
      </c>
      <c r="BH39" s="31" t="str">
        <f>_xlfn.IFNA(VLOOKUP($A39,WPU10170502!$A:$B,2,FALSE), "NA")</f>
        <v>NA</v>
      </c>
      <c r="BI39" s="31">
        <f>_xlfn.IFNA(VLOOKUP($A39,'M.W00.PSILVER.USD'!$A:$B,2,FALSE), "NA")</f>
        <v>4.9279999999999999</v>
      </c>
      <c r="BJ39" s="31">
        <f>_xlfn.IFNA(VLOOKUP($A39,'M.W00.PSILVER.USD'!$A:$B,2,FALSE), "NA")</f>
        <v>4.9279999999999999</v>
      </c>
      <c r="BK39" s="31">
        <f>_xlfn.IFNA(VLOOKUP($A39,FEDfunds!$A:$B,2,FALSE), "NA")</f>
        <v>1.26</v>
      </c>
      <c r="BL39" s="31">
        <f>_xlfn.IFNA(VLOOKUP($A39,Vehicles_miles_traveled!$A:$B,2,FALSE), "NA")</f>
        <v>233494</v>
      </c>
      <c r="BM39" s="31">
        <f>_xlfn.IFNA(VLOOKUP($A39,New_car_dealer!$A:$B,2,FALSE), "NA")</f>
        <v>47673</v>
      </c>
      <c r="BN39" s="31" t="str">
        <f>_xlfn.IFNA(VLOOKUP($A39,Platinum_total_demand!$A:$Z,4,FALSE), "NA")</f>
        <v>NA</v>
      </c>
      <c r="BO39" s="31" t="str">
        <f>_xlfn.IFNA(VLOOKUP($A39,Palladium_total_demand!$A:$Z,4,FALSE), "NA")</f>
        <v>NA</v>
      </c>
      <c r="BP39" s="31" t="str">
        <f>_xlfn.IFNA(VLOOKUP($A39,Rhodium_total_demand!$A:$Z,4,FALSE), "NA")</f>
        <v>NA</v>
      </c>
      <c r="BQ39" s="31" t="str">
        <f>_xlfn.IFNA(VLOOKUP($A39,Platinum_total_supply!$A:$Z,4,FALSE), "NA")</f>
        <v>NA</v>
      </c>
      <c r="BR39" s="31" t="str">
        <f>_xlfn.IFNA(VLOOKUP($A39,Palladium_total_supply!$A:$Z,4,FALSE), "NA")</f>
        <v>NA</v>
      </c>
      <c r="BS39" s="31" t="str">
        <f>_xlfn.IFNA(VLOOKUP($A39,Rhodium_total_supply!$A:$Z,4,FALSE), "NA")</f>
        <v>NA</v>
      </c>
      <c r="BT39" s="31">
        <f>_xlfn.IFNA(VLOOKUP($A39,Equities!$A:$Z,2,FALSE), "NA")</f>
        <v>2084.2359999999999</v>
      </c>
      <c r="BU39" s="31">
        <f>_xlfn.IFNA(VLOOKUP($A39,Equities!$A:$Z,3,FALSE), "NA")</f>
        <v>2469.8890000000001</v>
      </c>
      <c r="BV39" s="31">
        <f>_xlfn.IFNA(VLOOKUP($A39,Equities!$A:$Z,4,FALSE), "NA")</f>
        <v>2716.3609999999999</v>
      </c>
      <c r="BW39" s="31">
        <f>_xlfn.IFNA(VLOOKUP($A39,Equities!$A:$Z,5,FALSE), "NA")</f>
        <v>2586.1615499999998</v>
      </c>
      <c r="BX39" s="31">
        <f>_xlfn.IFNA(VLOOKUP($A39,Equities!$A:$Z,6,FALSE), "NA")</f>
        <v>411.98500000000001</v>
      </c>
      <c r="BY39" s="31">
        <f>_xlfn.IFNA(VLOOKUP($A39,Income_equities!$A:$Z,2,FALSE), "NA")</f>
        <v>1119.5715</v>
      </c>
      <c r="BZ39" s="31">
        <f>_xlfn.IFNA(VLOOKUP($A39,Income_equities!$A:$Z,3,FALSE), "NA")</f>
        <v>224.04354499999999</v>
      </c>
      <c r="CA39" s="31">
        <f>_xlfn.IFNA(VLOOKUP($A39,Income_equities!$A:$Z,4,FALSE), "NA")</f>
        <v>123.577865</v>
      </c>
      <c r="CB39" s="31">
        <f>_xlfn.IFNA(VLOOKUP($A39,Income_equities!$A:$Z,5,FALSE), "NA")</f>
        <v>180.37913</v>
      </c>
      <c r="CC39" s="31">
        <f>_xlfn.IFNA(VLOOKUP($A39,PGM_equities!$A:$Z,2,FALSE), "NA")</f>
        <v>682.57500000000005</v>
      </c>
      <c r="CD39" s="31">
        <f>_xlfn.IFNA(VLOOKUP($A39,PGM_equities!$A:$Z,3,FALSE), "NA")</f>
        <v>358.10950000000003</v>
      </c>
      <c r="CE39" s="31">
        <f>_xlfn.IFNA(VLOOKUP($A39,PGM_equities!$A:$Z,4,FALSE), "NA")</f>
        <v>4.6416249999999897</v>
      </c>
      <c r="CF39" s="31">
        <f>_xlfn.IFNA(VLOOKUP($A39,PGM_equities!$A:$Z,5,FALSE), "NA")</f>
        <v>253.65</v>
      </c>
      <c r="CG39" s="31" t="str">
        <f>_xlfn.IFNA(VLOOKUP($A39,Platinum_market_balance!$A:$Z,2,FALSE), "NA")</f>
        <v>NA</v>
      </c>
      <c r="CH39" s="31" t="str">
        <f>_xlfn.IFNA(VLOOKUP($A39,Platinum_market_balance!$A:$Z,3,FALSE), "NA")</f>
        <v>NA</v>
      </c>
      <c r="CI39" s="31" t="str">
        <f>_xlfn.IFNA(VLOOKUP($A39,Platinum_market_balance!$A:$Z,4,FALSE), "NA")</f>
        <v>NA</v>
      </c>
      <c r="CJ39" s="31" t="str">
        <f>_xlfn.IFNA(VLOOKUP($A39,Platinum_market_balance!$A:$Z,5,FALSE), "NA")</f>
        <v>NA</v>
      </c>
      <c r="CK39" s="31" t="str">
        <f>_xlfn.IFNA(VLOOKUP($A39,Palladium_market_balance!$A:$Z,2,FALSE), "NA")</f>
        <v>NA</v>
      </c>
      <c r="CL39" s="31" t="str">
        <f>_xlfn.IFNA(VLOOKUP($A39,Palladium_market_balance!$A:$Z,3,FALSE), "NA")</f>
        <v>NA</v>
      </c>
      <c r="CM39" s="31" t="str">
        <f>_xlfn.IFNA(VLOOKUP($A39,Palladium_market_balance!$A:$Z,4,FALSE), "NA")</f>
        <v>NA</v>
      </c>
      <c r="CN39" s="31" t="str">
        <f>_xlfn.IFNA(VLOOKUP($A39,Palladium_market_balance!$A:$Z,5,FALSE), "NA")</f>
        <v>NA</v>
      </c>
      <c r="CO39" s="31" t="str">
        <f>_xlfn.IFNA(VLOOKUP($A39,Rhodium_market_balance!$A:$Z,2,FALSE), "NA")</f>
        <v>NA</v>
      </c>
      <c r="CP39" s="31" t="str">
        <f>_xlfn.IFNA(VLOOKUP($A39,Rhodium_market_balance!$A:$Z,3,FALSE), "NA")</f>
        <v>NA</v>
      </c>
      <c r="CQ39" s="31" t="str">
        <f>_xlfn.IFNA(VLOOKUP($A39,Rhodium_market_balance!$A:$Z,4,FALSE), "NA")</f>
        <v>NA</v>
      </c>
      <c r="CR39" s="31" t="str">
        <f>_xlfn.IFNA(VLOOKUP($A39,Rhodium_market_balance!$A:$Z,5,FALSE), "NA")</f>
        <v>NA</v>
      </c>
      <c r="CS39" s="31" t="str">
        <f>_xlfn.IFNA(VLOOKUP($A39,CFTCs!$A:$Z,2,FALSE), "NA")</f>
        <v>NA</v>
      </c>
      <c r="CT39" s="31" t="str">
        <f>_xlfn.IFNA(VLOOKUP($A39,CFTCs!$A:$Z,3,FALSE), "NA")</f>
        <v>NA</v>
      </c>
      <c r="CU39" s="31" t="str">
        <f>_xlfn.IFNA(VLOOKUP($A39,CFTCs!$A:$Z,4,FALSE), "NA")</f>
        <v>NA</v>
      </c>
      <c r="CV39" s="31" t="str">
        <f>_xlfn.IFNA(VLOOKUP($A39,CFTCs!$A:$Z,5,FALSE), "NA")</f>
        <v>NA</v>
      </c>
      <c r="CW39" s="31" t="str">
        <f>_xlfn.IFNA(VLOOKUP($A39,Open_interest!$A:$Z,2,FALSE), "NA")</f>
        <v>NA</v>
      </c>
      <c r="CX39" s="31" t="str">
        <f>_xlfn.IFNA(VLOOKUP($A39,Open_interest!$A:$Z,3,FALSE), "NA")</f>
        <v>NA</v>
      </c>
      <c r="CY39" s="31" t="str">
        <f>IF(_xlfn.IFNA(VLOOKUP($A39,ETF_holdings!$A:$Z,2,FALSE), "NA")=0,"NA",_xlfn.IFNA(VLOOKUP($A39,ETF_holdings!$A:$Z,2,FALSE), "NA"))</f>
        <v>NA</v>
      </c>
      <c r="CZ39" s="31" t="str">
        <f>IF(_xlfn.IFNA(VLOOKUP($A39,ETF_holdings!$A:$Z,3,FALSE), "NA")=0,"NA",_xlfn.IFNA(VLOOKUP($A39,ETF_holdings!$A:$Z,3,FALSE), "NA"))</f>
        <v>NA</v>
      </c>
      <c r="DA39" s="31" t="str">
        <f>_xlfn.IFNA(VLOOKUP($A39,ETF_holdings!$A:$Z,4,FALSE), "NA")</f>
        <v>NA</v>
      </c>
      <c r="DB39" s="31" t="str">
        <f>IF(_xlfn.IFNA(VLOOKUP($A39,ETF_holdings!$A:$Z,4,FALSE), "NA")=0,"NA",_xlfn.IFNA(VLOOKUP($A39,ETF_holdings!$A:$Z,4,FALSE), "NA"))</f>
        <v>NA</v>
      </c>
      <c r="DC39" s="31" t="str">
        <f>IF(_xlfn.IFNA(VLOOKUP($A39,ETF_holdings!$A:$Z,6,FALSE), "NA")=0,"NA",_xlfn.IFNA(VLOOKUP($A39,ETF_holdings!$A:$Z,6,FALSE), "NA"))</f>
        <v>NA</v>
      </c>
      <c r="DD39" s="31" t="str">
        <f>IF(_xlfn.IFNA(VLOOKUP($A39,ETF_holdings!$A:$Z,7,FALSE), "NA")=0,"NA",_xlfn.IFNA(VLOOKUP($A39,ETF_holdings!$A:$Z,7,FALSE), "NA"))</f>
        <v>NA</v>
      </c>
      <c r="DE39" s="31" t="str">
        <f>IF(_xlfn.IFNA(VLOOKUP($A39,ETF_holdings!$A:$Z,8,FALSE), "NA")=0,"NA",_xlfn.IFNA(VLOOKUP($A39,ETF_holdings!$A:$Z,8,FALSE), "NA"))</f>
        <v>NA</v>
      </c>
      <c r="DF39" s="31" t="str">
        <f>IF(_xlfn.IFNA(VLOOKUP($A39,ETF_holdings!$A:$Z,10,FALSE), "NA")=0,"NA",_xlfn.IFNA(VLOOKUP($A39,ETF_holdings!$A:$Z,10,FALSE), "NA"))</f>
        <v>NA</v>
      </c>
      <c r="DG39" s="31" t="str">
        <f>IF(_xlfn.IFNA(VLOOKUP($A39,ETF_holdings!$A:$Z,10,FALSE), "NA")=0,"NA",_xlfn.IFNA(VLOOKUP($A39,ETF_holdings!$A:$Z,10,FALSE), "NA"))</f>
        <v>NA</v>
      </c>
      <c r="DH39" s="31" t="str">
        <f>IF(_xlfn.IFNA(VLOOKUP($A39,ETF_holdings!$A:$Z,11,FALSE), "NA")=0,"NA",_xlfn.IFNA(VLOOKUP($A39,ETF_holdings!$A:$Z,11,FALSE), "NA"))</f>
        <v>NA</v>
      </c>
      <c r="DI39" s="31" t="str">
        <f>IF(_xlfn.IFNA(VLOOKUP($A39,ETF_holdings!$A:$Z,12,FALSE), "NA")=0,"NA",_xlfn.IFNA(VLOOKUP($A39,ETF_holdings!$A:$Z,12,FALSE), "NA"))</f>
        <v>NA</v>
      </c>
      <c r="DJ39" s="31" t="str">
        <f>IF(_xlfn.IFNA(VLOOKUP($A39,ETF_holdings!$A:$Z,13,FALSE), "NA")=0,"NA",_xlfn.IFNA(VLOOKUP($A39,ETF_holdings!$A:$Z,13,FALSE), "NA"))</f>
        <v>NA</v>
      </c>
      <c r="DK39" s="31">
        <f>IF(_xlfn.IFNA(VLOOKUP($A39,Platinum_RSI!$A:$P,2,FALSE), "NA")=0,"NA",_xlfn.IFNA(VLOOKUP($A39,Platinum_RSI!$A:$P,2,FALSE), "NA"))</f>
        <v>97.75</v>
      </c>
      <c r="DL39" s="31">
        <f>IF(_xlfn.IFNA(VLOOKUP($A39,Platinum_RSI!$A:$P,3,FALSE), "NA")=0,"NA",_xlfn.IFNA(VLOOKUP($A39,Platinum_RSI!$A:$P,3,FALSE), "NA"))</f>
        <v>78.11</v>
      </c>
      <c r="DM39" s="31">
        <f>IF(_xlfn.IFNA(VLOOKUP($A39,Platinum_RSI!$A:$P,4,FALSE), "NA")=0,"NA",_xlfn.IFNA(VLOOKUP($A39,Platinum_RSI!$A:$P,4,FALSE), "NA"))</f>
        <v>70.69</v>
      </c>
      <c r="DN39" s="31">
        <f>IF(_xlfn.IFNA(VLOOKUP($A39,Platinum_RSI!$A:$P,5,FALSE), "NA")=0,"NA",_xlfn.IFNA(VLOOKUP($A39,Platinum_RSI!$A:$P,5,FALSE), "NA"))</f>
        <v>63.61</v>
      </c>
      <c r="DO39" s="31">
        <f>IF(_xlfn.IFNA(VLOOKUP($A39,Palladium_RSI!$A:$Q,2,FALSE), "NA")=0,"NA",_xlfn.IFNA(VLOOKUP($A39,Palladium_RSI!$A:$Q,2,FALSE), "NA"))</f>
        <v>24.36</v>
      </c>
      <c r="DP39" s="31">
        <f>IF(_xlfn.IFNA(VLOOKUP($A39,Palladium_RSI!$A:$Q, 3,FALSE), "NA")=0,"NA",_xlfn.IFNA(VLOOKUP($A39,Palladium_RSI!$A:$Q,3,FALSE), "NA"))</f>
        <v>29.36</v>
      </c>
      <c r="DQ39" s="31">
        <f>IF(_xlfn.IFNA(VLOOKUP($A39,Palladium_RSI!$A:$Q,4,FALSE), "NA")=0,"NA",_xlfn.IFNA(VLOOKUP($A39,Palladium_RSI!$A:$Q,4,FALSE), "NA"))</f>
        <v>35.08</v>
      </c>
      <c r="DR39" s="31">
        <f>IF(_xlfn.IFNA(VLOOKUP($A39,Palladium_RSI!$A:$Q,5,FALSE), "NA")=0,"NA",_xlfn.IFNA(VLOOKUP($A39,Palladium_RSI!$A:$Q,5,FALSE), "NA"))</f>
        <v>43.18</v>
      </c>
      <c r="DS39" s="31">
        <f>IF(_xlfn.IFNA(VLOOKUP($A39,Car_production!$A:$L,2,FALSE), "NA")=0,"NA",_xlfn.IFNA(VLOOKUP($A39,Car_production!$A:$L,2,FALSE), "NA"))</f>
        <v>367.3</v>
      </c>
      <c r="DT39" s="31">
        <f>IF(_xlfn.IFNA(VLOOKUP($A39,Car_production!$A:$L,3,FALSE), "NA")=0,"NA",_xlfn.IFNA(VLOOKUP($A39,Car_production!$A:$L,3,FALSE), "NA"))</f>
        <v>288.985051140834</v>
      </c>
      <c r="DU39" s="31" t="str">
        <f>IF(_xlfn.IFNA(VLOOKUP($A39,Car_production!$A:$L,4,FALSE), "NA")=0,"NA",_xlfn.IFNA(VLOOKUP($A39,Car_production!$A:$L,13,FALSE), "NA"))</f>
        <v>NA</v>
      </c>
      <c r="DV39" s="31" t="str">
        <f>IF(_xlfn.IFNA(VLOOKUP($A39,Car_production!$A:$L,5,FALSE), "NA")=0,"NA",_xlfn.IFNA(VLOOKUP($A39,Car_production!$A:$L,5,FALSE), "NA"))</f>
        <v>NA</v>
      </c>
      <c r="DW39" s="31">
        <f>IF(_xlfn.IFNA(VLOOKUP($A39,Car_production!$A:$L,6,FALSE), "NA")=0,"NA",_xlfn.IFNA(VLOOKUP($A39,Car_production!$A:$L,6,FALSE), "NA"))</f>
        <v>98.7</v>
      </c>
      <c r="DX39" s="31">
        <f>IF(_xlfn.IFNA(VLOOKUP($A39,Car_production!$A:$L,7,FALSE), "NA")=0,"NA",_xlfn.IFNA(VLOOKUP($A39,Car_production!$A:$L,7,FALSE), "NA"))</f>
        <v>96.480938416422291</v>
      </c>
      <c r="DY39" s="31">
        <f>IF(_xlfn.IFNA(VLOOKUP($A39,Car_production!$A:$L,8,FALSE), "NA")=0,"NA",_xlfn.IFNA(VLOOKUP($A39,Car_production!$A:$L,8,FALSE), "NA"))</f>
        <v>96.7</v>
      </c>
      <c r="DZ39" s="31">
        <f>IF(_xlfn.IFNA(VLOOKUP($A39,Car_production!$A:$L,9,FALSE), "NA")=0,"NA",_xlfn.IFNA(VLOOKUP($A39,Car_production!$A:$L,9,FALSE), "NA"))</f>
        <v>122.0959595959596</v>
      </c>
      <c r="EA39" s="31" t="str">
        <f>IF(_xlfn.IFNA(VLOOKUP($A39,Car_production!$A:$L,10,FALSE), "NA")=0,"NA",_xlfn.IFNA(VLOOKUP($A39,Car_production!$A:$L,10,FALSE), "NA"))</f>
        <v>NA</v>
      </c>
      <c r="EB39" s="31">
        <f>IF(_xlfn.IFNA(VLOOKUP($A39,Car_production_index!$A:$L,2,FALSE), "NA")=0,"NA",_xlfn.IFNA(VLOOKUP($A39,Car_production_index!$A:$L,2,FALSE), "NA"))</f>
        <v>0.12988212567506568</v>
      </c>
      <c r="EC39" s="31">
        <f>IF(_xlfn.IFNA(VLOOKUP($A39,Car_production_index!$A:$L,3,FALSE), "NA")=0,"NA",_xlfn.IFNA(VLOOKUP($A39,Car_production_index!$A:$L,3,FALSE), "NA"))</f>
        <v>0.27341781767755696</v>
      </c>
      <c r="ED39" s="31">
        <f>IF(_xlfn.IFNA(VLOOKUP($A39,Car_production_index!$A:$L,4,FALSE), "NA")=0,"NA",_xlfn.IFNA(VLOOKUP($A39,Car_production_index!$A:$L,4,FALSE), "NA"))</f>
        <v>0.14532484761598558</v>
      </c>
      <c r="EE39" s="31">
        <f>IF(_xlfn.IFNA(VLOOKUP($A39,Car_production_index!$A:$L,5,FALSE), "NA")=0,"NA",_xlfn.IFNA(VLOOKUP($A39,Car_production_index!$A:$L,5,FALSE), "NA"))</f>
        <v>0.17339036868302066</v>
      </c>
      <c r="EF39" s="31">
        <f>IF(_xlfn.IFNA(VLOOKUP($A39,Car_production_index!$A:$L,6,FALSE), "NA")=0,"NA",_xlfn.IFNA(VLOOKUP($A39,Car_production_index!$A:$L,6,FALSE), "NA"))</f>
        <v>0.72201515965162888</v>
      </c>
    </row>
    <row r="40" spans="1:136">
      <c r="A40" s="26">
        <v>37681</v>
      </c>
      <c r="B40" s="25">
        <f>IFERROR(VLOOKUP($A40,Palladium_spot_price!$A:$B,2,FALSE), "NA")</f>
        <v>226.38095238095201</v>
      </c>
      <c r="C40" s="25">
        <f>IFERROR(VLOOKUP($A40,Platinum_spot_price!$A:$B,2,FALSE), "NA")</f>
        <v>677.04761904761904</v>
      </c>
      <c r="D40" s="25">
        <f>IFERROR(VLOOKUP($A40,Rhodium_spot_price!$A:$B,2,FALSE), "NA")</f>
        <v>574.52380952380895</v>
      </c>
      <c r="E40" s="25">
        <f>IFERROR(VLOOKUP(A40,'Coal Australia'!A:B,2,FALSE), "NA")</f>
        <v>26.1428571428571</v>
      </c>
      <c r="F40" s="25">
        <f>IFERROR(VLOOKUP(A40,'Russian Ruble'!A:B,2,FALSE), "NA")</f>
        <v>31.453800000000001</v>
      </c>
      <c r="G40" s="25" t="str">
        <f>IFERROR(VLOOKUP($A40,'GDP Germany'!A:B,2,FALSE),"NA")</f>
        <v>NA</v>
      </c>
      <c r="H40" s="25" t="str">
        <f>IFERROR(VLOOKUP($A40,'GDP EU28'!A:B,2,FALSE),"NA")</f>
        <v>NA</v>
      </c>
      <c r="I40" s="25" t="str">
        <f>IFERROR(VLOOKUP($A40,'GDP US'!A:B,2,FALSE),"NA")</f>
        <v>NA</v>
      </c>
      <c r="J40" s="29" t="str">
        <f>IFERROR(VLOOKUP($A40,'GDP CNY'!A:C,2,FALSE),"NA")</f>
        <v>NA</v>
      </c>
      <c r="K40" s="25">
        <f>IFERROR(VLOOKUP($A40,WTI!$A:$B,2,FALSE),"NA")</f>
        <v>33.51</v>
      </c>
      <c r="L40" s="25">
        <f>IFERROR(VLOOKUP($A40,Brent!$A:$B,2,FALSE),"NA")</f>
        <v>30.61</v>
      </c>
      <c r="M40" s="25">
        <f>IFERROR(VLOOKUP($A40,'EURO EXC RATE'!$A:$B,2,FALSE),"NA")</f>
        <v>1.0797000000000001</v>
      </c>
      <c r="N40" s="25">
        <f>IFERROR(VLOOKUP($A40,'Baltic Dry Index'!$A:$B,2,FALSE),"NA")</f>
        <v>1939</v>
      </c>
      <c r="O40" s="25">
        <f>IFERROR(VLOOKUP($A40,EXR_CNY_USD!$A:$B,2,FALSE),"NA")</f>
        <v>8.2773000000000003</v>
      </c>
      <c r="P40" s="25">
        <f>IFERROR(VLOOKUP($A40,'NATURAL GAS'!A:B,2,FALSE),"NA")</f>
        <v>5.93</v>
      </c>
      <c r="Q40" s="25">
        <f>IFERROR(VLOOKUP($A40,VIX!$A:$B,2,FALSE), "NA")</f>
        <v>29.15</v>
      </c>
      <c r="R40" s="25">
        <f>IFERROR(VLOOKUP($A40,CLI_US!$A:$B,2,FALSE), "NA")</f>
        <v>98.070952915236504</v>
      </c>
      <c r="S40" s="25">
        <f>IFERROR(VLOOKUP($A40,CLI_CHN!$A:$B,2,FALSE), "NA")</f>
        <v>100.7385</v>
      </c>
      <c r="T40" s="25">
        <f>IFERROR(VLOOKUP($A40,CLI_EURO!$A:$B,2,FALSE), "NA")</f>
        <v>98.653289864463105</v>
      </c>
      <c r="U40" s="25">
        <f>IFERROR(VLOOKUP($A40,CPILFESL!$A:$B,2,FALSE), "NA")</f>
        <v>183.9</v>
      </c>
      <c r="V40" s="31">
        <f>_xlfn.IFNA(VLOOKUP($A40,'PET.RWTC.M'!$A:$B,2,FALSE), "NA")</f>
        <v>33.51</v>
      </c>
      <c r="W40" s="31">
        <f>_xlfn.IFNA(VLOOKUP($A40,PALLFNFINDEXQ!$A:$B,2,FALSE), "NA")</f>
        <v>67.120955089999995</v>
      </c>
      <c r="X40" s="31">
        <f>_xlfn.IFNA(VLOOKUP($A40,DEXSFUS!$A:$B,2,FALSE), "NA")</f>
        <v>8.5850000000000009</v>
      </c>
      <c r="Y40" s="31">
        <f>_xlfn.IFNA(VLOOKUP($A40,PNICKUSDM!$A:$B,2,FALSE), "NA")</f>
        <v>8339.6190480000005</v>
      </c>
      <c r="Z40" s="31">
        <f>_xlfn.IFNA(VLOOKUP($A40,'WPU1011'!$A:$B,2,FALSE), "NA")</f>
        <v>95.3</v>
      </c>
      <c r="AA40" s="31">
        <f>_xlfn.IFNA(VLOOKUP($A40,PCU3399103399101!$A:$B,2,FALSE), "NA")</f>
        <v>128.1</v>
      </c>
      <c r="AB40" s="31">
        <f>_xlfn.IFNA(VLOOKUP($A40,TSIFRGHTC!$A:$B,2,FALSE), "NA")</f>
        <v>0.4</v>
      </c>
      <c r="AC40" s="31">
        <f>_xlfn.IFNA(VLOOKUP($A40,TSIFRGHTC!$A:$B,2,FALSE), "NA")</f>
        <v>0.4</v>
      </c>
      <c r="AD40" s="31">
        <f>_xlfn.IFNA(VLOOKUP($A40,PPICMM!$A:$B,2,FALSE), "NA")</f>
        <v>107</v>
      </c>
      <c r="AE40" s="31">
        <f>_xlfn.IFNA(VLOOKUP($A40,IPB50001N!$A:$B,2,FALSE), "NA")</f>
        <v>91.941999999999993</v>
      </c>
      <c r="AF40" s="31">
        <f>_xlfn.IFNA(VLOOKUP($A40,A31ATI!$A:$B,2,FALSE), "NA")</f>
        <v>11032</v>
      </c>
      <c r="AG40" s="31">
        <f>_xlfn.IFNA(VLOOKUP($A40,A31ANO!$A:$B,2,FALSE), "NA")</f>
        <v>4544</v>
      </c>
      <c r="AH40" s="31">
        <f>_xlfn.IFNA(VLOOKUP($A40,IPG21223S!$A:$B,2,FALSE), "NA")</f>
        <v>98.919499999999999</v>
      </c>
      <c r="AI40" s="31">
        <f>_xlfn.IFNA(VLOOKUP($A40,PIORECRUSDM!$A:$B,2,FALSE), "NA")</f>
        <v>13.82</v>
      </c>
      <c r="AJ40" s="31" t="str">
        <f>_xlfn.IFNA(VLOOKUP($A40,GVZCLS!$A:$B,2,FALSE), "NA")</f>
        <v>NA</v>
      </c>
      <c r="AK40" s="31" t="str">
        <f>_xlfn.IFNA(VLOOKUP($A40,VXSLVCLS!$A:$B,2,FALSE), "NA")</f>
        <v>NA</v>
      </c>
      <c r="AL40" s="31">
        <f>_xlfn.IFNA(VLOOKUP($A40,PNRGINDEXM!$A:$B,2,FALSE), "NA")</f>
        <v>81.450090000000003</v>
      </c>
      <c r="AM40" s="31">
        <f>_xlfn.IFNA(VLOOKUP($A40,Nikkei225!$A:$B,2,FALSE), "NA")</f>
        <v>8685.7199999999993</v>
      </c>
      <c r="AN40" s="31">
        <f>_xlfn.IFNA(VLOOKUP($A40,EXJPUS!$A:$B,2,FALSE), "NA")</f>
        <v>118.6871</v>
      </c>
      <c r="AO40" s="31" t="str">
        <f>_xlfn.IFNA(VLOOKUP($A40,PCU33613361!$A:$B,2,FALSE), "NA")</f>
        <v>NA</v>
      </c>
      <c r="AP40" s="31">
        <f>_xlfn.IFNA(VLOOKUP($A40,TOTALSA!$A:$B,2,FALSE), "NA")</f>
        <v>16.466999999999999</v>
      </c>
      <c r="AQ40" s="31">
        <f>_xlfn.IFNA(VLOOKUP($A40,ZAFCPIALLMINMEI!$A:$B,2,FALSE), "NA")</f>
        <v>56.684040000000003</v>
      </c>
      <c r="AR40" s="31">
        <f>_xlfn.IFNA(VLOOKUP($A40,LCULMN01ZAQ661S!$A:$B,2,FALSE), "NA")</f>
        <v>47.571318429999998</v>
      </c>
      <c r="AS40" s="31">
        <f>_xlfn.IFNA(VLOOKUP($A40,NGDPRSAXDCZAQ!$A:$B,2,FALSE), "NA")</f>
        <v>768781.2</v>
      </c>
      <c r="AT40" s="31">
        <f>_xlfn.IFNA(VLOOKUP($A40,'M.W00.PCOBA.USD'!$A:$B,2,FALSE), "NA")</f>
        <v>16688.64</v>
      </c>
      <c r="AU40" s="31">
        <f>_xlfn.IFNA(VLOOKUP($A40,BSCICP03O9M665S!$A:$B,2,FALSE), "NA")</f>
        <v>99.131585408800007</v>
      </c>
      <c r="AV40" s="31">
        <f>_xlfn.IFNA(VLOOKUP($A40,LOLITOAAOECDE!$A:$B,2,FALSE), "NA")</f>
        <v>97.746011947400007</v>
      </c>
      <c r="AW40" s="31" t="str">
        <f>_xlfn.IFNA(VLOOKUP($A40,'IP7110'!$A:$B,2,FALSE), "NA")</f>
        <v>NA</v>
      </c>
      <c r="AX40" s="31" t="str">
        <f>_xlfn.IFNA(VLOOKUP($A40,'WPS061'!$A:$B,2,FALSE), "NA")</f>
        <v>NA</v>
      </c>
      <c r="AY40" s="31">
        <f>_xlfn.IFNA(VLOOKUP($A40,'GS10'!$A:$B,2,FALSE), "NA")</f>
        <v>3.81</v>
      </c>
      <c r="AZ40" s="31">
        <f>_xlfn.IFNA(VLOOKUP($A40,'GS5'!$A:$B,2,FALSE), "NA")</f>
        <v>2.78</v>
      </c>
      <c r="BA40" s="31">
        <f>_xlfn.IFNA(VLOOKUP($A40,'GS30'!$A:$B,2,FALSE), "NA")</f>
        <v>5.03</v>
      </c>
      <c r="BB40" s="31">
        <f>_xlfn.IFNA(VLOOKUP($A40,DAX!$A:$B,2,FALSE), "NA")</f>
        <v>2423.87</v>
      </c>
      <c r="BC40" s="31">
        <f>_xlfn.IFNA(VLOOKUP($A40,SMI!$A:$B,2,FALSE), "NA")</f>
        <v>4085.6</v>
      </c>
      <c r="BD40" s="31">
        <f>_xlfn.IFNA(VLOOKUP($A40,NASDAQCOM!$A:$B,2,FALSE), "NA")</f>
        <v>1341.17</v>
      </c>
      <c r="BE40" s="31">
        <f>_xlfn.IFNA(VLOOKUP($A40,FTSE100!$A:$B,2,FALSE), "NA")</f>
        <v>3613.3</v>
      </c>
      <c r="BF40" s="31">
        <f>_xlfn.IFNA(VLOOKUP($A40,'M.W00.PGOLD.USD'!$A:$B,2,FALSE), "NA")</f>
        <v>356.6</v>
      </c>
      <c r="BG40" s="31">
        <f>_xlfn.IFNA(VLOOKUP($A40,'M.W00.PSILVER.USD'!$A:$B,2,FALSE), "NA")</f>
        <v>4.6779999999999999</v>
      </c>
      <c r="BH40" s="31" t="str">
        <f>_xlfn.IFNA(VLOOKUP($A40,WPU10170502!$A:$B,2,FALSE), "NA")</f>
        <v>NA</v>
      </c>
      <c r="BI40" s="31">
        <f>_xlfn.IFNA(VLOOKUP($A40,'M.W00.PSILVER.USD'!$A:$B,2,FALSE), "NA")</f>
        <v>4.6779999999999999</v>
      </c>
      <c r="BJ40" s="31">
        <f>_xlfn.IFNA(VLOOKUP($A40,'M.W00.PSILVER.USD'!$A:$B,2,FALSE), "NA")</f>
        <v>4.6779999999999999</v>
      </c>
      <c r="BK40" s="31">
        <f>_xlfn.IFNA(VLOOKUP($A40,FEDfunds!$A:$B,2,FALSE), "NA")</f>
        <v>1.25</v>
      </c>
      <c r="BL40" s="31">
        <f>_xlfn.IFNA(VLOOKUP($A40,Vehicles_miles_traveled!$A:$B,2,FALSE), "NA")</f>
        <v>237132</v>
      </c>
      <c r="BM40" s="31">
        <f>_xlfn.IFNA(VLOOKUP($A40,New_car_dealer!$A:$B,2,FALSE), "NA")</f>
        <v>56000</v>
      </c>
      <c r="BN40" s="31" t="str">
        <f>_xlfn.IFNA(VLOOKUP($A40,Platinum_total_demand!$A:$Z,4,FALSE), "NA")</f>
        <v>NA</v>
      </c>
      <c r="BO40" s="31" t="str">
        <f>_xlfn.IFNA(VLOOKUP($A40,Palladium_total_demand!$A:$Z,4,FALSE), "NA")</f>
        <v>NA</v>
      </c>
      <c r="BP40" s="31" t="str">
        <f>_xlfn.IFNA(VLOOKUP($A40,Rhodium_total_demand!$A:$Z,4,FALSE), "NA")</f>
        <v>NA</v>
      </c>
      <c r="BQ40" s="31" t="str">
        <f>_xlfn.IFNA(VLOOKUP($A40,Platinum_total_supply!$A:$Z,4,FALSE), "NA")</f>
        <v>NA</v>
      </c>
      <c r="BR40" s="31" t="str">
        <f>_xlfn.IFNA(VLOOKUP($A40,Palladium_total_supply!$A:$Z,4,FALSE), "NA")</f>
        <v>NA</v>
      </c>
      <c r="BS40" s="31" t="str">
        <f>_xlfn.IFNA(VLOOKUP($A40,Rhodium_total_supply!$A:$Z,4,FALSE), "NA")</f>
        <v>NA</v>
      </c>
      <c r="BT40" s="31">
        <f>_xlfn.IFNA(VLOOKUP($A40,Equities!$A:$Z,2,FALSE), "NA")</f>
        <v>2078.45523809523</v>
      </c>
      <c r="BU40" s="31">
        <f>_xlfn.IFNA(VLOOKUP($A40,Equities!$A:$Z,3,FALSE), "NA")</f>
        <v>2503.8047619047602</v>
      </c>
      <c r="BV40" s="31">
        <f>_xlfn.IFNA(VLOOKUP($A40,Equities!$A:$Z,4,FALSE), "NA")</f>
        <v>2652.63333333333</v>
      </c>
      <c r="BW40" s="31">
        <f>_xlfn.IFNA(VLOOKUP($A40,Equities!$A:$Z,5,FALSE), "NA")</f>
        <v>2474.92571428571</v>
      </c>
      <c r="BX40" s="31">
        <f>_xlfn.IFNA(VLOOKUP($A40,Equities!$A:$Z,6,FALSE), "NA")</f>
        <v>401.07547619047602</v>
      </c>
      <c r="BY40" s="31">
        <f>_xlfn.IFNA(VLOOKUP($A40,Income_equities!$A:$Z,2,FALSE), "NA")</f>
        <v>1126.06428571428</v>
      </c>
      <c r="BZ40" s="31">
        <f>_xlfn.IFNA(VLOOKUP($A40,Income_equities!$A:$Z,3,FALSE), "NA")</f>
        <v>225.79219523809499</v>
      </c>
      <c r="CA40" s="31">
        <f>_xlfn.IFNA(VLOOKUP($A40,Income_equities!$A:$Z,4,FALSE), "NA")</f>
        <v>123.551014285714</v>
      </c>
      <c r="CB40" s="31">
        <f>_xlfn.IFNA(VLOOKUP($A40,Income_equities!$A:$Z,5,FALSE), "NA")</f>
        <v>181.22008571428501</v>
      </c>
      <c r="CC40" s="31">
        <f>_xlfn.IFNA(VLOOKUP($A40,PGM_equities!$A:$Z,2,FALSE), "NA")</f>
        <v>675.45238095238096</v>
      </c>
      <c r="CD40" s="31">
        <f>_xlfn.IFNA(VLOOKUP($A40,PGM_equities!$A:$Z,3,FALSE), "NA")</f>
        <v>340.17619047619002</v>
      </c>
      <c r="CE40" s="31">
        <f>_xlfn.IFNA(VLOOKUP($A40,PGM_equities!$A:$Z,4,FALSE), "NA")</f>
        <v>4.5214285714285696</v>
      </c>
      <c r="CF40" s="31">
        <f>_xlfn.IFNA(VLOOKUP($A40,PGM_equities!$A:$Z,5,FALSE), "NA")</f>
        <v>224.94523809523801</v>
      </c>
      <c r="CG40" s="31" t="str">
        <f>_xlfn.IFNA(VLOOKUP($A40,Platinum_market_balance!$A:$Z,2,FALSE), "NA")</f>
        <v>NA</v>
      </c>
      <c r="CH40" s="31" t="str">
        <f>_xlfn.IFNA(VLOOKUP($A40,Platinum_market_balance!$A:$Z,3,FALSE), "NA")</f>
        <v>NA</v>
      </c>
      <c r="CI40" s="31" t="str">
        <f>_xlfn.IFNA(VLOOKUP($A40,Platinum_market_balance!$A:$Z,4,FALSE), "NA")</f>
        <v>NA</v>
      </c>
      <c r="CJ40" s="31" t="str">
        <f>_xlfn.IFNA(VLOOKUP($A40,Platinum_market_balance!$A:$Z,5,FALSE), "NA")</f>
        <v>NA</v>
      </c>
      <c r="CK40" s="31" t="str">
        <f>_xlfn.IFNA(VLOOKUP($A40,Palladium_market_balance!$A:$Z,2,FALSE), "NA")</f>
        <v>NA</v>
      </c>
      <c r="CL40" s="31" t="str">
        <f>_xlfn.IFNA(VLOOKUP($A40,Palladium_market_balance!$A:$Z,3,FALSE), "NA")</f>
        <v>NA</v>
      </c>
      <c r="CM40" s="31" t="str">
        <f>_xlfn.IFNA(VLOOKUP($A40,Palladium_market_balance!$A:$Z,4,FALSE), "NA")</f>
        <v>NA</v>
      </c>
      <c r="CN40" s="31" t="str">
        <f>_xlfn.IFNA(VLOOKUP($A40,Palladium_market_balance!$A:$Z,5,FALSE), "NA")</f>
        <v>NA</v>
      </c>
      <c r="CO40" s="31" t="str">
        <f>_xlfn.IFNA(VLOOKUP($A40,Rhodium_market_balance!$A:$Z,2,FALSE), "NA")</f>
        <v>NA</v>
      </c>
      <c r="CP40" s="31" t="str">
        <f>_xlfn.IFNA(VLOOKUP($A40,Rhodium_market_balance!$A:$Z,3,FALSE), "NA")</f>
        <v>NA</v>
      </c>
      <c r="CQ40" s="31" t="str">
        <f>_xlfn.IFNA(VLOOKUP($A40,Rhodium_market_balance!$A:$Z,4,FALSE), "NA")</f>
        <v>NA</v>
      </c>
      <c r="CR40" s="31" t="str">
        <f>_xlfn.IFNA(VLOOKUP($A40,Rhodium_market_balance!$A:$Z,5,FALSE), "NA")</f>
        <v>NA</v>
      </c>
      <c r="CS40" s="31" t="str">
        <f>_xlfn.IFNA(VLOOKUP($A40,CFTCs!$A:$Z,2,FALSE), "NA")</f>
        <v>NA</v>
      </c>
      <c r="CT40" s="31" t="str">
        <f>_xlfn.IFNA(VLOOKUP($A40,CFTCs!$A:$Z,3,FALSE), "NA")</f>
        <v>NA</v>
      </c>
      <c r="CU40" s="31" t="str">
        <f>_xlfn.IFNA(VLOOKUP($A40,CFTCs!$A:$Z,4,FALSE), "NA")</f>
        <v>NA</v>
      </c>
      <c r="CV40" s="31" t="str">
        <f>_xlfn.IFNA(VLOOKUP($A40,CFTCs!$A:$Z,5,FALSE), "NA")</f>
        <v>NA</v>
      </c>
      <c r="CW40" s="31" t="str">
        <f>_xlfn.IFNA(VLOOKUP($A40,Open_interest!$A:$Z,2,FALSE), "NA")</f>
        <v>NA</v>
      </c>
      <c r="CX40" s="31" t="str">
        <f>_xlfn.IFNA(VLOOKUP($A40,Open_interest!$A:$Z,3,FALSE), "NA")</f>
        <v>NA</v>
      </c>
      <c r="CY40" s="31" t="str">
        <f>IF(_xlfn.IFNA(VLOOKUP($A40,ETF_holdings!$A:$Z,2,FALSE), "NA")=0,"NA",_xlfn.IFNA(VLOOKUP($A40,ETF_holdings!$A:$Z,2,FALSE), "NA"))</f>
        <v>NA</v>
      </c>
      <c r="CZ40" s="31" t="str">
        <f>IF(_xlfn.IFNA(VLOOKUP($A40,ETF_holdings!$A:$Z,3,FALSE), "NA")=0,"NA",_xlfn.IFNA(VLOOKUP($A40,ETF_holdings!$A:$Z,3,FALSE), "NA"))</f>
        <v>NA</v>
      </c>
      <c r="DA40" s="31" t="str">
        <f>_xlfn.IFNA(VLOOKUP($A40,ETF_holdings!$A:$Z,4,FALSE), "NA")</f>
        <v>NA</v>
      </c>
      <c r="DB40" s="31" t="str">
        <f>IF(_xlfn.IFNA(VLOOKUP($A40,ETF_holdings!$A:$Z,4,FALSE), "NA")=0,"NA",_xlfn.IFNA(VLOOKUP($A40,ETF_holdings!$A:$Z,4,FALSE), "NA"))</f>
        <v>NA</v>
      </c>
      <c r="DC40" s="31" t="str">
        <f>IF(_xlfn.IFNA(VLOOKUP($A40,ETF_holdings!$A:$Z,6,FALSE), "NA")=0,"NA",_xlfn.IFNA(VLOOKUP($A40,ETF_holdings!$A:$Z,6,FALSE), "NA"))</f>
        <v>NA</v>
      </c>
      <c r="DD40" s="31" t="str">
        <f>IF(_xlfn.IFNA(VLOOKUP($A40,ETF_holdings!$A:$Z,7,FALSE), "NA")=0,"NA",_xlfn.IFNA(VLOOKUP($A40,ETF_holdings!$A:$Z,7,FALSE), "NA"))</f>
        <v>NA</v>
      </c>
      <c r="DE40" s="31" t="str">
        <f>IF(_xlfn.IFNA(VLOOKUP($A40,ETF_holdings!$A:$Z,8,FALSE), "NA")=0,"NA",_xlfn.IFNA(VLOOKUP($A40,ETF_holdings!$A:$Z,8,FALSE), "NA"))</f>
        <v>NA</v>
      </c>
      <c r="DF40" s="31" t="str">
        <f>IF(_xlfn.IFNA(VLOOKUP($A40,ETF_holdings!$A:$Z,10,FALSE), "NA")=0,"NA",_xlfn.IFNA(VLOOKUP($A40,ETF_holdings!$A:$Z,10,FALSE), "NA"))</f>
        <v>NA</v>
      </c>
      <c r="DG40" s="31" t="str">
        <f>IF(_xlfn.IFNA(VLOOKUP($A40,ETF_holdings!$A:$Z,10,FALSE), "NA")=0,"NA",_xlfn.IFNA(VLOOKUP($A40,ETF_holdings!$A:$Z,10,FALSE), "NA"))</f>
        <v>NA</v>
      </c>
      <c r="DH40" s="31" t="str">
        <f>IF(_xlfn.IFNA(VLOOKUP($A40,ETF_holdings!$A:$Z,11,FALSE), "NA")=0,"NA",_xlfn.IFNA(VLOOKUP($A40,ETF_holdings!$A:$Z,11,FALSE), "NA"))</f>
        <v>NA</v>
      </c>
      <c r="DI40" s="31" t="str">
        <f>IF(_xlfn.IFNA(VLOOKUP($A40,ETF_holdings!$A:$Z,12,FALSE), "NA")=0,"NA",_xlfn.IFNA(VLOOKUP($A40,ETF_holdings!$A:$Z,12,FALSE), "NA"))</f>
        <v>NA</v>
      </c>
      <c r="DJ40" s="31" t="str">
        <f>IF(_xlfn.IFNA(VLOOKUP($A40,ETF_holdings!$A:$Z,13,FALSE), "NA")=0,"NA",_xlfn.IFNA(VLOOKUP($A40,ETF_holdings!$A:$Z,13,FALSE), "NA"))</f>
        <v>NA</v>
      </c>
      <c r="DK40" s="31">
        <f>IF(_xlfn.IFNA(VLOOKUP($A40,Platinum_RSI!$A:$P,2,FALSE), "NA")=0,"NA",_xlfn.IFNA(VLOOKUP($A40,Platinum_RSI!$A:$P,2,FALSE), "NA"))</f>
        <v>64.790000000000006</v>
      </c>
      <c r="DL40" s="31">
        <f>IF(_xlfn.IFNA(VLOOKUP($A40,Platinum_RSI!$A:$P,3,FALSE), "NA")=0,"NA",_xlfn.IFNA(VLOOKUP($A40,Platinum_RSI!$A:$P,3,FALSE), "NA"))</f>
        <v>69.13</v>
      </c>
      <c r="DM40" s="31">
        <f>IF(_xlfn.IFNA(VLOOKUP($A40,Platinum_RSI!$A:$P,4,FALSE), "NA")=0,"NA",_xlfn.IFNA(VLOOKUP($A40,Platinum_RSI!$A:$P,4,FALSE), "NA"))</f>
        <v>65.489999999999995</v>
      </c>
      <c r="DN40" s="31">
        <f>IF(_xlfn.IFNA(VLOOKUP($A40,Platinum_RSI!$A:$P,5,FALSE), "NA")=0,"NA",_xlfn.IFNA(VLOOKUP($A40,Platinum_RSI!$A:$P,5,FALSE), "NA"))</f>
        <v>61.26</v>
      </c>
      <c r="DO40" s="31">
        <f>IF(_xlfn.IFNA(VLOOKUP($A40,Palladium_RSI!$A:$Q,2,FALSE), "NA")=0,"NA",_xlfn.IFNA(VLOOKUP($A40,Palladium_RSI!$A:$Q,2,FALSE), "NA"))</f>
        <v>10.08</v>
      </c>
      <c r="DP40" s="31">
        <f>IF(_xlfn.IFNA(VLOOKUP($A40,Palladium_RSI!$A:$Q, 3,FALSE), "NA")=0,"NA",_xlfn.IFNA(VLOOKUP($A40,Palladium_RSI!$A:$Q,3,FALSE), "NA"))</f>
        <v>23.58</v>
      </c>
      <c r="DQ40" s="31">
        <f>IF(_xlfn.IFNA(VLOOKUP($A40,Palladium_RSI!$A:$Q,4,FALSE), "NA")=0,"NA",_xlfn.IFNA(VLOOKUP($A40,Palladium_RSI!$A:$Q,4,FALSE), "NA"))</f>
        <v>31.26</v>
      </c>
      <c r="DR40" s="31">
        <f>IF(_xlfn.IFNA(VLOOKUP($A40,Palladium_RSI!$A:$Q,5,FALSE), "NA")=0,"NA",_xlfn.IFNA(VLOOKUP($A40,Palladium_RSI!$A:$Q,5,FALSE), "NA"))</f>
        <v>41.07</v>
      </c>
      <c r="DS40" s="31">
        <f>IF(_xlfn.IFNA(VLOOKUP($A40,Car_production!$A:$L,2,FALSE), "NA")=0,"NA",_xlfn.IFNA(VLOOKUP($A40,Car_production!$A:$L,2,FALSE), "NA"))</f>
        <v>363.1</v>
      </c>
      <c r="DT40" s="31">
        <f>IF(_xlfn.IFNA(VLOOKUP($A40,Car_production!$A:$L,3,FALSE), "NA")=0,"NA",_xlfn.IFNA(VLOOKUP($A40,Car_production!$A:$L,3,FALSE), "NA"))</f>
        <v>285.68056648308419</v>
      </c>
      <c r="DU40" s="31" t="str">
        <f>IF(_xlfn.IFNA(VLOOKUP($A40,Car_production!$A:$L,4,FALSE), "NA")=0,"NA",_xlfn.IFNA(VLOOKUP($A40,Car_production!$A:$L,13,FALSE), "NA"))</f>
        <v>NA</v>
      </c>
      <c r="DV40" s="31" t="str">
        <f>IF(_xlfn.IFNA(VLOOKUP($A40,Car_production!$A:$L,5,FALSE), "NA")=0,"NA",_xlfn.IFNA(VLOOKUP($A40,Car_production!$A:$L,5,FALSE), "NA"))</f>
        <v>NA</v>
      </c>
      <c r="DW40" s="31">
        <f>IF(_xlfn.IFNA(VLOOKUP($A40,Car_production!$A:$L,6,FALSE), "NA")=0,"NA",_xlfn.IFNA(VLOOKUP($A40,Car_production!$A:$L,6,FALSE), "NA"))</f>
        <v>101.3</v>
      </c>
      <c r="DX40" s="31">
        <f>IF(_xlfn.IFNA(VLOOKUP($A40,Car_production!$A:$L,7,FALSE), "NA")=0,"NA",_xlfn.IFNA(VLOOKUP($A40,Car_production!$A:$L,7,FALSE), "NA"))</f>
        <v>99.022482893450643</v>
      </c>
      <c r="DY40" s="31">
        <f>IF(_xlfn.IFNA(VLOOKUP($A40,Car_production!$A:$L,8,FALSE), "NA")=0,"NA",_xlfn.IFNA(VLOOKUP($A40,Car_production!$A:$L,8,FALSE), "NA"))</f>
        <v>95.9</v>
      </c>
      <c r="DZ40" s="31">
        <f>IF(_xlfn.IFNA(VLOOKUP($A40,Car_production!$A:$L,9,FALSE), "NA")=0,"NA",_xlfn.IFNA(VLOOKUP($A40,Car_production!$A:$L,9,FALSE), "NA"))</f>
        <v>121.08585858585859</v>
      </c>
      <c r="EA40" s="31" t="str">
        <f>IF(_xlfn.IFNA(VLOOKUP($A40,Car_production!$A:$L,10,FALSE), "NA")=0,"NA",_xlfn.IFNA(VLOOKUP($A40,Car_production!$A:$L,10,FALSE), "NA"))</f>
        <v>NA</v>
      </c>
      <c r="EB40" s="31">
        <f>IF(_xlfn.IFNA(VLOOKUP($A40,Car_production_index!$A:$L,2,FALSE), "NA")=0,"NA",_xlfn.IFNA(VLOOKUP($A40,Car_production_index!$A:$L,2,FALSE), "NA"))</f>
        <v>0.12988212567506568</v>
      </c>
      <c r="EC40" s="31">
        <f>IF(_xlfn.IFNA(VLOOKUP($A40,Car_production_index!$A:$L,3,FALSE), "NA")=0,"NA",_xlfn.IFNA(VLOOKUP($A40,Car_production_index!$A:$L,3,FALSE), "NA"))</f>
        <v>0.27291781767755696</v>
      </c>
      <c r="ED40" s="31">
        <f>IF(_xlfn.IFNA(VLOOKUP($A40,Car_production_index!$A:$L,4,FALSE), "NA")=0,"NA",_xlfn.IFNA(VLOOKUP($A40,Car_production_index!$A:$L,4,FALSE), "NA"))</f>
        <v>0.14632484761598558</v>
      </c>
      <c r="EE40" s="31">
        <f>IF(_xlfn.IFNA(VLOOKUP($A40,Car_production_index!$A:$L,5,FALSE), "NA")=0,"NA",_xlfn.IFNA(VLOOKUP($A40,Car_production_index!$A:$L,5,FALSE), "NA"))</f>
        <v>0.17289036868302066</v>
      </c>
      <c r="EF40" s="31">
        <f>IF(_xlfn.IFNA(VLOOKUP($A40,Car_production_index!$A:$L,6,FALSE), "NA")=0,"NA",_xlfn.IFNA(VLOOKUP($A40,Car_production_index!$A:$L,6,FALSE), "NA"))</f>
        <v>0.72201515965162888</v>
      </c>
    </row>
    <row r="41" spans="1:136">
      <c r="A41" s="26">
        <v>37712</v>
      </c>
      <c r="B41" s="25">
        <f>IFERROR(VLOOKUP($A41,Palladium_spot_price!$A:$B,2,FALSE), "NA")</f>
        <v>164.76190476190399</v>
      </c>
      <c r="C41" s="25">
        <f>IFERROR(VLOOKUP($A41,Platinum_spot_price!$A:$B,2,FALSE), "NA")</f>
        <v>627.19047619047603</v>
      </c>
      <c r="D41" s="25">
        <f>IFERROR(VLOOKUP($A41,Rhodium_spot_price!$A:$B,2,FALSE), "NA")</f>
        <v>503.57142857142799</v>
      </c>
      <c r="E41" s="25">
        <f>IFERROR(VLOOKUP(A41,'Coal Australia'!A:B,2,FALSE), "NA")</f>
        <v>25.125</v>
      </c>
      <c r="F41" s="25">
        <f>IFERROR(VLOOKUP(A41,'Russian Ruble'!A:B,2,FALSE), "NA")</f>
        <v>31.212199999999999</v>
      </c>
      <c r="G41" s="25">
        <f>IFERROR(VLOOKUP($A41,'GDP Germany'!A:B,2,FALSE),"NA")</f>
        <v>590854.5</v>
      </c>
      <c r="H41" s="25">
        <f>IFERROR(VLOOKUP($A41,'GDP EU28'!A:B,2,FALSE),"NA")</f>
        <v>2178221.6</v>
      </c>
      <c r="I41" s="25">
        <f>IFERROR(VLOOKUP($A41,'GDP US'!A:B,2,FALSE),"NA")</f>
        <v>13619.433999999999</v>
      </c>
      <c r="J41" s="29">
        <f>IFERROR(VLOOKUP($A41,'GDP CNY'!A:C,2,FALSE),"NA")</f>
        <v>11.1</v>
      </c>
      <c r="K41" s="25">
        <f>IFERROR(VLOOKUP($A41,WTI!$A:$B,2,FALSE),"NA")</f>
        <v>28.17</v>
      </c>
      <c r="L41" s="25">
        <f>IFERROR(VLOOKUP($A41,Brent!$A:$B,2,FALSE),"NA")</f>
        <v>25</v>
      </c>
      <c r="M41" s="25">
        <f>IFERROR(VLOOKUP($A41,'EURO EXC RATE'!$A:$B,2,FALSE),"NA")</f>
        <v>1.0862000000000001</v>
      </c>
      <c r="N41" s="25">
        <f>IFERROR(VLOOKUP($A41,'Baltic Dry Index'!$A:$B,2,FALSE),"NA")</f>
        <v>2142</v>
      </c>
      <c r="O41" s="25">
        <f>IFERROR(VLOOKUP($A41,EXR_CNY_USD!$A:$B,2,FALSE),"NA")</f>
        <v>8.2772000000000006</v>
      </c>
      <c r="P41" s="25">
        <f>IFERROR(VLOOKUP($A41,'NATURAL GAS'!A:B,2,FALSE),"NA")</f>
        <v>5.26</v>
      </c>
      <c r="Q41" s="25">
        <f>IFERROR(VLOOKUP($A41,VIX!$A:$B,2,FALSE), "NA")</f>
        <v>21.21</v>
      </c>
      <c r="R41" s="25">
        <f>IFERROR(VLOOKUP($A41,CLI_US!$A:$B,2,FALSE), "NA")</f>
        <v>98.193712235465597</v>
      </c>
      <c r="S41" s="25">
        <f>IFERROR(VLOOKUP($A41,CLI_CHN!$A:$B,2,FALSE), "NA")</f>
        <v>100.82380000000001</v>
      </c>
      <c r="T41" s="25">
        <f>IFERROR(VLOOKUP($A41,CLI_EURO!$A:$B,2,FALSE), "NA")</f>
        <v>98.650493835233306</v>
      </c>
      <c r="U41" s="25">
        <f>IFERROR(VLOOKUP($A41,CPILFESL!$A:$B,2,FALSE), "NA")</f>
        <v>183.2</v>
      </c>
      <c r="V41" s="31">
        <f>_xlfn.IFNA(VLOOKUP($A41,'PET.RWTC.M'!$A:$B,2,FALSE), "NA")</f>
        <v>28.17</v>
      </c>
      <c r="W41" s="31">
        <f>_xlfn.IFNA(VLOOKUP($A41,PALLFNFINDEXQ!$A:$B,2,FALSE), "NA")</f>
        <v>63.019727680000003</v>
      </c>
      <c r="X41" s="31">
        <f>_xlfn.IFNA(VLOOKUP($A41,DEXSFUS!$A:$B,2,FALSE), "NA")</f>
        <v>7.88</v>
      </c>
      <c r="Y41" s="31">
        <f>_xlfn.IFNA(VLOOKUP($A41,PNICKUSDM!$A:$B,2,FALSE), "NA")</f>
        <v>7930.5249999999996</v>
      </c>
      <c r="Z41" s="31">
        <f>_xlfn.IFNA(VLOOKUP($A41,'WPU1011'!$A:$B,2,FALSE), "NA")</f>
        <v>95.3</v>
      </c>
      <c r="AA41" s="31">
        <f>_xlfn.IFNA(VLOOKUP($A41,'WPU1011'!$A:$B,2,FALSE), "NA")</f>
        <v>95.3</v>
      </c>
      <c r="AB41" s="31">
        <f>_xlfn.IFNA(VLOOKUP($A41,TSIFRGHTC!$A:$B,2,FALSE), "NA")</f>
        <v>0.2</v>
      </c>
      <c r="AC41" s="31">
        <f>_xlfn.IFNA(VLOOKUP($A41,TSIFRGHTC!$A:$B,2,FALSE), "NA")</f>
        <v>0.2</v>
      </c>
      <c r="AD41" s="31">
        <f>_xlfn.IFNA(VLOOKUP($A41,PPICMM!$A:$B,2,FALSE), "NA")</f>
        <v>102.8</v>
      </c>
      <c r="AE41" s="31">
        <f>_xlfn.IFNA(VLOOKUP($A41,IPB50001N!$A:$B,2,FALSE), "NA")</f>
        <v>89.357600000000005</v>
      </c>
      <c r="AF41" s="31">
        <f>_xlfn.IFNA(VLOOKUP($A41,A31ATI!$A:$B,2,FALSE), "NA")</f>
        <v>11009</v>
      </c>
      <c r="AG41" s="31">
        <f>_xlfn.IFNA(VLOOKUP($A41,A31ANO!$A:$B,2,FALSE), "NA")</f>
        <v>5283</v>
      </c>
      <c r="AH41" s="31">
        <f>_xlfn.IFNA(VLOOKUP($A41,IPG21223S!$A:$B,2,FALSE), "NA")</f>
        <v>93.147900000000007</v>
      </c>
      <c r="AI41" s="31">
        <f>_xlfn.IFNA(VLOOKUP($A41,PIORECRUSDM!$A:$B,2,FALSE), "NA")</f>
        <v>13.82</v>
      </c>
      <c r="AJ41" s="31" t="str">
        <f>_xlfn.IFNA(VLOOKUP($A41,GVZCLS!$A:$B,2,FALSE), "NA")</f>
        <v>NA</v>
      </c>
      <c r="AK41" s="31" t="str">
        <f>_xlfn.IFNA(VLOOKUP($A41,VXSLVCLS!$A:$B,2,FALSE), "NA")</f>
        <v>NA</v>
      </c>
      <c r="AL41" s="31">
        <f>_xlfn.IFNA(VLOOKUP($A41,PNRGINDEXM!$A:$B,2,FALSE), "NA")</f>
        <v>71.476579999999998</v>
      </c>
      <c r="AM41" s="31">
        <f>_xlfn.IFNA(VLOOKUP($A41,Nikkei225!$A:$B,2,FALSE), "NA")</f>
        <v>7986.72</v>
      </c>
      <c r="AN41" s="31">
        <f>_xlfn.IFNA(VLOOKUP($A41,EXJPUS!$A:$B,2,FALSE), "NA")</f>
        <v>119.895</v>
      </c>
      <c r="AO41" s="31" t="str">
        <f>_xlfn.IFNA(VLOOKUP($A41,PCU33613361!$A:$B,2,FALSE), "NA")</f>
        <v>NA</v>
      </c>
      <c r="AP41" s="31">
        <f>_xlfn.IFNA(VLOOKUP($A41,TOTALSA!$A:$B,2,FALSE), "NA")</f>
        <v>16.751000000000001</v>
      </c>
      <c r="AQ41" s="31">
        <f>_xlfn.IFNA(VLOOKUP($A41,ZAFCPIALLMINMEI!$A:$B,2,FALSE), "NA")</f>
        <v>56.814709999999998</v>
      </c>
      <c r="AR41" s="31">
        <f>_xlfn.IFNA(VLOOKUP($A41,LCULMN01ZAQ661S!$A:$B,2,FALSE), "NA")</f>
        <v>48.496530450000002</v>
      </c>
      <c r="AS41" s="31">
        <f>_xlfn.IFNA(VLOOKUP($A41,NGDPRSAXDCZAQ!$A:$B,2,FALSE), "NA")</f>
        <v>772535.7</v>
      </c>
      <c r="AT41" s="31">
        <f>_xlfn.IFNA(VLOOKUP($A41,'M.W00.PCOBA.USD'!$A:$B,2,FALSE), "NA")</f>
        <v>16924.46</v>
      </c>
      <c r="AU41" s="31">
        <f>_xlfn.IFNA(VLOOKUP($A41,BSCICP03O9M665S!$A:$B,2,FALSE), "NA")</f>
        <v>99.204364421400001</v>
      </c>
      <c r="AV41" s="31">
        <f>_xlfn.IFNA(VLOOKUP($A41,LOLITOAAOECDE!$A:$B,2,FALSE), "NA")</f>
        <v>97.883837265099999</v>
      </c>
      <c r="AW41" s="31" t="str">
        <f>_xlfn.IFNA(VLOOKUP($A41,'IP7110'!$A:$B,2,FALSE), "NA")</f>
        <v>NA</v>
      </c>
      <c r="AX41" s="31" t="str">
        <f>_xlfn.IFNA(VLOOKUP($A41,'WPS061'!$A:$B,2,FALSE), "NA")</f>
        <v>NA</v>
      </c>
      <c r="AY41" s="31">
        <f>_xlfn.IFNA(VLOOKUP($A41,'GS10'!$A:$B,2,FALSE), "NA")</f>
        <v>3.96</v>
      </c>
      <c r="AZ41" s="31">
        <f>_xlfn.IFNA(VLOOKUP($A41,'GS5'!$A:$B,2,FALSE), "NA")</f>
        <v>2.93</v>
      </c>
      <c r="BA41" s="31">
        <f>_xlfn.IFNA(VLOOKUP($A41,'GS30'!$A:$B,2,FALSE), "NA")</f>
        <v>5.13</v>
      </c>
      <c r="BB41" s="31">
        <f>_xlfn.IFNA(VLOOKUP($A41,DAX!$A:$B,2,FALSE), "NA")</f>
        <v>2942.04</v>
      </c>
      <c r="BC41" s="31">
        <f>_xlfn.IFNA(VLOOKUP($A41,SMI!$A:$B,2,FALSE), "NA")</f>
        <v>4542.7</v>
      </c>
      <c r="BD41" s="31">
        <f>_xlfn.IFNA(VLOOKUP($A41,NASDAQCOM!$A:$B,2,FALSE), "NA")</f>
        <v>1464.31</v>
      </c>
      <c r="BE41" s="31">
        <f>_xlfn.IFNA(VLOOKUP($A41,FTSE100!$A:$B,2,FALSE), "NA")</f>
        <v>3926</v>
      </c>
      <c r="BF41" s="31">
        <f>_xlfn.IFNA(VLOOKUP($A41,'M.W00.PGOLD.USD'!$A:$B,2,FALSE), "NA")</f>
        <v>336</v>
      </c>
      <c r="BG41" s="31">
        <f>_xlfn.IFNA(VLOOKUP($A41,'M.W00.PSILVER.USD'!$A:$B,2,FALSE), "NA")</f>
        <v>4.625</v>
      </c>
      <c r="BH41" s="31" t="str">
        <f>_xlfn.IFNA(VLOOKUP($A41,WPU10170502!$A:$B,2,FALSE), "NA")</f>
        <v>NA</v>
      </c>
      <c r="BI41" s="31">
        <f>_xlfn.IFNA(VLOOKUP($A41,'M.W00.PSILVER.USD'!$A:$B,2,FALSE), "NA")</f>
        <v>4.625</v>
      </c>
      <c r="BJ41" s="31">
        <f>_xlfn.IFNA(VLOOKUP($A41,'M.W00.PSILVER.USD'!$A:$B,2,FALSE), "NA")</f>
        <v>4.625</v>
      </c>
      <c r="BK41" s="31">
        <f>_xlfn.IFNA(VLOOKUP($A41,FEDfunds!$A:$B,2,FALSE), "NA")</f>
        <v>1.26</v>
      </c>
      <c r="BL41" s="31">
        <f>_xlfn.IFNA(VLOOKUP($A41,Vehicles_miles_traveled!$A:$B,2,FALSE), "NA")</f>
        <v>237970</v>
      </c>
      <c r="BM41" s="31">
        <f>_xlfn.IFNA(VLOOKUP($A41,New_car_dealer!$A:$B,2,FALSE), "NA")</f>
        <v>55764</v>
      </c>
      <c r="BN41" s="31" t="str">
        <f>_xlfn.IFNA(VLOOKUP($A41,Platinum_total_demand!$A:$Z,4,FALSE), "NA")</f>
        <v>NA</v>
      </c>
      <c r="BO41" s="31" t="str">
        <f>_xlfn.IFNA(VLOOKUP($A41,Palladium_total_demand!$A:$Z,4,FALSE), "NA")</f>
        <v>NA</v>
      </c>
      <c r="BP41" s="31" t="str">
        <f>_xlfn.IFNA(VLOOKUP($A41,Rhodium_total_demand!$A:$Z,4,FALSE), "NA")</f>
        <v>NA</v>
      </c>
      <c r="BQ41" s="31" t="str">
        <f>_xlfn.IFNA(VLOOKUP($A41,Platinum_total_supply!$A:$Z,4,FALSE), "NA")</f>
        <v>NA</v>
      </c>
      <c r="BR41" s="31" t="str">
        <f>_xlfn.IFNA(VLOOKUP($A41,Palladium_total_supply!$A:$Z,4,FALSE), "NA")</f>
        <v>NA</v>
      </c>
      <c r="BS41" s="31" t="str">
        <f>_xlfn.IFNA(VLOOKUP($A41,Rhodium_total_supply!$A:$Z,4,FALSE), "NA")</f>
        <v>NA</v>
      </c>
      <c r="BT41" s="31">
        <f>_xlfn.IFNA(VLOOKUP($A41,Equities!$A:$Z,2,FALSE), "NA")</f>
        <v>2185.39318181818</v>
      </c>
      <c r="BU41" s="31">
        <f>_xlfn.IFNA(VLOOKUP($A41,Equities!$A:$Z,3,FALSE), "NA")</f>
        <v>2635.0863636363601</v>
      </c>
      <c r="BV41" s="31">
        <f>_xlfn.IFNA(VLOOKUP($A41,Equities!$A:$Z,4,FALSE), "NA")</f>
        <v>2864.3999999999901</v>
      </c>
      <c r="BW41" s="31">
        <f>_xlfn.IFNA(VLOOKUP($A41,Equities!$A:$Z,5,FALSE), "NA")</f>
        <v>2382.9210909090898</v>
      </c>
      <c r="BX41" s="31">
        <f>_xlfn.IFNA(VLOOKUP($A41,Equities!$A:$Z,6,FALSE), "NA")</f>
        <v>419.77413636363599</v>
      </c>
      <c r="BY41" s="31">
        <f>_xlfn.IFNA(VLOOKUP($A41,Income_equities!$A:$Z,2,FALSE), "NA")</f>
        <v>1128.0859090909</v>
      </c>
      <c r="BZ41" s="31">
        <f>_xlfn.IFNA(VLOOKUP($A41,Income_equities!$A:$Z,3,FALSE), "NA")</f>
        <v>224.98196818181799</v>
      </c>
      <c r="CA41" s="31">
        <f>_xlfn.IFNA(VLOOKUP($A41,Income_equities!$A:$Z,4,FALSE), "NA")</f>
        <v>123.27415000000001</v>
      </c>
      <c r="CB41" s="31">
        <f>_xlfn.IFNA(VLOOKUP($A41,Income_equities!$A:$Z,5,FALSE), "NA")</f>
        <v>181.82103181818101</v>
      </c>
      <c r="CC41" s="31">
        <f>_xlfn.IFNA(VLOOKUP($A41,PGM_equities!$A:$Z,2,FALSE), "NA")</f>
        <v>627.43181818181802</v>
      </c>
      <c r="CD41" s="31">
        <f>_xlfn.IFNA(VLOOKUP($A41,PGM_equities!$A:$Z,3,FALSE), "NA")</f>
        <v>329.24090909090899</v>
      </c>
      <c r="CE41" s="31">
        <f>_xlfn.IFNA(VLOOKUP($A41,PGM_equities!$A:$Z,4,FALSE), "NA")</f>
        <v>4.5131818181818097</v>
      </c>
      <c r="CF41" s="31">
        <f>_xlfn.IFNA(VLOOKUP($A41,PGM_equities!$A:$Z,5,FALSE), "NA")</f>
        <v>163.55000000000001</v>
      </c>
      <c r="CG41" s="31" t="str">
        <f>_xlfn.IFNA(VLOOKUP($A41,Platinum_market_balance!$A:$Z,2,FALSE), "NA")</f>
        <v>NA</v>
      </c>
      <c r="CH41" s="31" t="str">
        <f>_xlfn.IFNA(VLOOKUP($A41,Platinum_market_balance!$A:$Z,3,FALSE), "NA")</f>
        <v>NA</v>
      </c>
      <c r="CI41" s="31" t="str">
        <f>_xlfn.IFNA(VLOOKUP($A41,Platinum_market_balance!$A:$Z,4,FALSE), "NA")</f>
        <v>NA</v>
      </c>
      <c r="CJ41" s="31" t="str">
        <f>_xlfn.IFNA(VLOOKUP($A41,Platinum_market_balance!$A:$Z,5,FALSE), "NA")</f>
        <v>NA</v>
      </c>
      <c r="CK41" s="31" t="str">
        <f>_xlfn.IFNA(VLOOKUP($A41,Palladium_market_balance!$A:$Z,2,FALSE), "NA")</f>
        <v>NA</v>
      </c>
      <c r="CL41" s="31" t="str">
        <f>_xlfn.IFNA(VLOOKUP($A41,Palladium_market_balance!$A:$Z,3,FALSE), "NA")</f>
        <v>NA</v>
      </c>
      <c r="CM41" s="31" t="str">
        <f>_xlfn.IFNA(VLOOKUP($A41,Palladium_market_balance!$A:$Z,4,FALSE), "NA")</f>
        <v>NA</v>
      </c>
      <c r="CN41" s="31" t="str">
        <f>_xlfn.IFNA(VLOOKUP($A41,Palladium_market_balance!$A:$Z,5,FALSE), "NA")</f>
        <v>NA</v>
      </c>
      <c r="CO41" s="31" t="str">
        <f>_xlfn.IFNA(VLOOKUP($A41,Rhodium_market_balance!$A:$Z,2,FALSE), "NA")</f>
        <v>NA</v>
      </c>
      <c r="CP41" s="31" t="str">
        <f>_xlfn.IFNA(VLOOKUP($A41,Rhodium_market_balance!$A:$Z,3,FALSE), "NA")</f>
        <v>NA</v>
      </c>
      <c r="CQ41" s="31" t="str">
        <f>_xlfn.IFNA(VLOOKUP($A41,Rhodium_market_balance!$A:$Z,4,FALSE), "NA")</f>
        <v>NA</v>
      </c>
      <c r="CR41" s="31" t="str">
        <f>_xlfn.IFNA(VLOOKUP($A41,Rhodium_market_balance!$A:$Z,5,FALSE), "NA")</f>
        <v>NA</v>
      </c>
      <c r="CS41" s="31" t="str">
        <f>_xlfn.IFNA(VLOOKUP($A41,CFTCs!$A:$Z,2,FALSE), "NA")</f>
        <v>NA</v>
      </c>
      <c r="CT41" s="31" t="str">
        <f>_xlfn.IFNA(VLOOKUP($A41,CFTCs!$A:$Z,3,FALSE), "NA")</f>
        <v>NA</v>
      </c>
      <c r="CU41" s="31" t="str">
        <f>_xlfn.IFNA(VLOOKUP($A41,CFTCs!$A:$Z,4,FALSE), "NA")</f>
        <v>NA</v>
      </c>
      <c r="CV41" s="31" t="str">
        <f>_xlfn.IFNA(VLOOKUP($A41,CFTCs!$A:$Z,5,FALSE), "NA")</f>
        <v>NA</v>
      </c>
      <c r="CW41" s="31" t="str">
        <f>_xlfn.IFNA(VLOOKUP($A41,Open_interest!$A:$Z,2,FALSE), "NA")</f>
        <v>NA</v>
      </c>
      <c r="CX41" s="31" t="str">
        <f>_xlfn.IFNA(VLOOKUP($A41,Open_interest!$A:$Z,3,FALSE), "NA")</f>
        <v>NA</v>
      </c>
      <c r="CY41" s="31" t="str">
        <f>IF(_xlfn.IFNA(VLOOKUP($A41,ETF_holdings!$A:$Z,2,FALSE), "NA")=0,"NA",_xlfn.IFNA(VLOOKUP($A41,ETF_holdings!$A:$Z,2,FALSE), "NA"))</f>
        <v>NA</v>
      </c>
      <c r="CZ41" s="31" t="str">
        <f>IF(_xlfn.IFNA(VLOOKUP($A41,ETF_holdings!$A:$Z,3,FALSE), "NA")=0,"NA",_xlfn.IFNA(VLOOKUP($A41,ETF_holdings!$A:$Z,3,FALSE), "NA"))</f>
        <v>NA</v>
      </c>
      <c r="DA41" s="31" t="str">
        <f>_xlfn.IFNA(VLOOKUP($A41,ETF_holdings!$A:$Z,4,FALSE), "NA")</f>
        <v>NA</v>
      </c>
      <c r="DB41" s="31" t="str">
        <f>IF(_xlfn.IFNA(VLOOKUP($A41,ETF_holdings!$A:$Z,4,FALSE), "NA")=0,"NA",_xlfn.IFNA(VLOOKUP($A41,ETF_holdings!$A:$Z,4,FALSE), "NA"))</f>
        <v>NA</v>
      </c>
      <c r="DC41" s="31" t="str">
        <f>IF(_xlfn.IFNA(VLOOKUP($A41,ETF_holdings!$A:$Z,6,FALSE), "NA")=0,"NA",_xlfn.IFNA(VLOOKUP($A41,ETF_holdings!$A:$Z,6,FALSE), "NA"))</f>
        <v>NA</v>
      </c>
      <c r="DD41" s="31" t="str">
        <f>IF(_xlfn.IFNA(VLOOKUP($A41,ETF_holdings!$A:$Z,7,FALSE), "NA")=0,"NA",_xlfn.IFNA(VLOOKUP($A41,ETF_holdings!$A:$Z,7,FALSE), "NA"))</f>
        <v>NA</v>
      </c>
      <c r="DE41" s="31" t="str">
        <f>IF(_xlfn.IFNA(VLOOKUP($A41,ETF_holdings!$A:$Z,8,FALSE), "NA")=0,"NA",_xlfn.IFNA(VLOOKUP($A41,ETF_holdings!$A:$Z,8,FALSE), "NA"))</f>
        <v>NA</v>
      </c>
      <c r="DF41" s="31" t="str">
        <f>IF(_xlfn.IFNA(VLOOKUP($A41,ETF_holdings!$A:$Z,10,FALSE), "NA")=0,"NA",_xlfn.IFNA(VLOOKUP($A41,ETF_holdings!$A:$Z,10,FALSE), "NA"))</f>
        <v>NA</v>
      </c>
      <c r="DG41" s="31" t="str">
        <f>IF(_xlfn.IFNA(VLOOKUP($A41,ETF_holdings!$A:$Z,10,FALSE), "NA")=0,"NA",_xlfn.IFNA(VLOOKUP($A41,ETF_holdings!$A:$Z,10,FALSE), "NA"))</f>
        <v>NA</v>
      </c>
      <c r="DH41" s="31" t="str">
        <f>IF(_xlfn.IFNA(VLOOKUP($A41,ETF_holdings!$A:$Z,11,FALSE), "NA")=0,"NA",_xlfn.IFNA(VLOOKUP($A41,ETF_holdings!$A:$Z,11,FALSE), "NA"))</f>
        <v>NA</v>
      </c>
      <c r="DI41" s="31" t="str">
        <f>IF(_xlfn.IFNA(VLOOKUP($A41,ETF_holdings!$A:$Z,12,FALSE), "NA")=0,"NA",_xlfn.IFNA(VLOOKUP($A41,ETF_holdings!$A:$Z,12,FALSE), "NA"))</f>
        <v>NA</v>
      </c>
      <c r="DJ41" s="31" t="str">
        <f>IF(_xlfn.IFNA(VLOOKUP($A41,ETF_holdings!$A:$Z,13,FALSE), "NA")=0,"NA",_xlfn.IFNA(VLOOKUP($A41,ETF_holdings!$A:$Z,13,FALSE), "NA"))</f>
        <v>NA</v>
      </c>
      <c r="DK41" s="31">
        <f>IF(_xlfn.IFNA(VLOOKUP($A41,Platinum_RSI!$A:$P,2,FALSE), "NA")=0,"NA",_xlfn.IFNA(VLOOKUP($A41,Platinum_RSI!$A:$P,2,FALSE), "NA"))</f>
        <v>31.91</v>
      </c>
      <c r="DL41" s="31">
        <f>IF(_xlfn.IFNA(VLOOKUP($A41,Platinum_RSI!$A:$P,3,FALSE), "NA")=0,"NA",_xlfn.IFNA(VLOOKUP($A41,Platinum_RSI!$A:$P,3,FALSE), "NA"))</f>
        <v>54.72</v>
      </c>
      <c r="DM41" s="31">
        <f>IF(_xlfn.IFNA(VLOOKUP($A41,Platinum_RSI!$A:$P,4,FALSE), "NA")=0,"NA",_xlfn.IFNA(VLOOKUP($A41,Platinum_RSI!$A:$P,4,FALSE), "NA"))</f>
        <v>56.38</v>
      </c>
      <c r="DN41" s="31">
        <f>IF(_xlfn.IFNA(VLOOKUP($A41,Platinum_RSI!$A:$P,5,FALSE), "NA")=0,"NA",_xlfn.IFNA(VLOOKUP($A41,Platinum_RSI!$A:$P,5,FALSE), "NA"))</f>
        <v>56.82</v>
      </c>
      <c r="DO41" s="31">
        <f>IF(_xlfn.IFNA(VLOOKUP($A41,Palladium_RSI!$A:$Q,2,FALSE), "NA")=0,"NA",_xlfn.IFNA(VLOOKUP($A41,Palladium_RSI!$A:$Q,2,FALSE), "NA"))</f>
        <v>7.26</v>
      </c>
      <c r="DP41" s="31">
        <f>IF(_xlfn.IFNA(VLOOKUP($A41,Palladium_RSI!$A:$Q, 3,FALSE), "NA")=0,"NA",_xlfn.IFNA(VLOOKUP($A41,Palladium_RSI!$A:$Q,3,FALSE), "NA"))</f>
        <v>21.48</v>
      </c>
      <c r="DQ41" s="31">
        <f>IF(_xlfn.IFNA(VLOOKUP($A41,Palladium_RSI!$A:$Q,4,FALSE), "NA")=0,"NA",_xlfn.IFNA(VLOOKUP($A41,Palladium_RSI!$A:$Q,4,FALSE), "NA"))</f>
        <v>29.72</v>
      </c>
      <c r="DR41" s="31">
        <f>IF(_xlfn.IFNA(VLOOKUP($A41,Palladium_RSI!$A:$Q,5,FALSE), "NA")=0,"NA",_xlfn.IFNA(VLOOKUP($A41,Palladium_RSI!$A:$Q,5,FALSE), "NA"))</f>
        <v>40.17</v>
      </c>
      <c r="DS41" s="31">
        <f>IF(_xlfn.IFNA(VLOOKUP($A41,Car_production!$A:$L,2,FALSE), "NA")=0,"NA",_xlfn.IFNA(VLOOKUP($A41,Car_production!$A:$L,2,FALSE), "NA"))</f>
        <v>362.3</v>
      </c>
      <c r="DT41" s="31">
        <f>IF(_xlfn.IFNA(VLOOKUP($A41,Car_production!$A:$L,3,FALSE), "NA")=0,"NA",_xlfn.IFNA(VLOOKUP($A41,Car_production!$A:$L,3,FALSE), "NA"))</f>
        <v>285.051140833989</v>
      </c>
      <c r="DU41" s="31" t="str">
        <f>IF(_xlfn.IFNA(VLOOKUP($A41,Car_production!$A:$L,4,FALSE), "NA")=0,"NA",_xlfn.IFNA(VLOOKUP($A41,Car_production!$A:$L,13,FALSE), "NA"))</f>
        <v>NA</v>
      </c>
      <c r="DV41" s="31" t="str">
        <f>IF(_xlfn.IFNA(VLOOKUP($A41,Car_production!$A:$L,5,FALSE), "NA")=0,"NA",_xlfn.IFNA(VLOOKUP($A41,Car_production!$A:$L,5,FALSE), "NA"))</f>
        <v>NA</v>
      </c>
      <c r="DW41" s="31">
        <f>IF(_xlfn.IFNA(VLOOKUP($A41,Car_production!$A:$L,6,FALSE), "NA")=0,"NA",_xlfn.IFNA(VLOOKUP($A41,Car_production!$A:$L,6,FALSE), "NA"))</f>
        <v>100.5</v>
      </c>
      <c r="DX41" s="31">
        <f>IF(_xlfn.IFNA(VLOOKUP($A41,Car_production!$A:$L,7,FALSE), "NA")=0,"NA",_xlfn.IFNA(VLOOKUP($A41,Car_production!$A:$L,7,FALSE), "NA"))</f>
        <v>98.240469208211152</v>
      </c>
      <c r="DY41" s="31">
        <f>IF(_xlfn.IFNA(VLOOKUP($A41,Car_production!$A:$L,8,FALSE), "NA")=0,"NA",_xlfn.IFNA(VLOOKUP($A41,Car_production!$A:$L,8,FALSE), "NA"))</f>
        <v>93.8</v>
      </c>
      <c r="DZ41" s="31">
        <f>IF(_xlfn.IFNA(VLOOKUP($A41,Car_production!$A:$L,9,FALSE), "NA")=0,"NA",_xlfn.IFNA(VLOOKUP($A41,Car_production!$A:$L,9,FALSE), "NA"))</f>
        <v>118.43434343434342</v>
      </c>
      <c r="EA41" s="31" t="str">
        <f>IF(_xlfn.IFNA(VLOOKUP($A41,Car_production!$A:$L,10,FALSE), "NA")=0,"NA",_xlfn.IFNA(VLOOKUP($A41,Car_production!$A:$L,10,FALSE), "NA"))</f>
        <v>NA</v>
      </c>
      <c r="EB41" s="31">
        <f>IF(_xlfn.IFNA(VLOOKUP($A41,Car_production_index!$A:$L,2,FALSE), "NA")=0,"NA",_xlfn.IFNA(VLOOKUP($A41,Car_production_index!$A:$L,2,FALSE), "NA"))</f>
        <v>0.12988212567506568</v>
      </c>
      <c r="EC41" s="31">
        <f>IF(_xlfn.IFNA(VLOOKUP($A41,Car_production_index!$A:$L,3,FALSE), "NA")=0,"NA",_xlfn.IFNA(VLOOKUP($A41,Car_production_index!$A:$L,3,FALSE), "NA"))</f>
        <v>0.27241781767755696</v>
      </c>
      <c r="ED41" s="31">
        <f>IF(_xlfn.IFNA(VLOOKUP($A41,Car_production_index!$A:$L,4,FALSE), "NA")=0,"NA",_xlfn.IFNA(VLOOKUP($A41,Car_production_index!$A:$L,4,FALSE), "NA"))</f>
        <v>0.14732484761598558</v>
      </c>
      <c r="EE41" s="31">
        <f>IF(_xlfn.IFNA(VLOOKUP($A41,Car_production_index!$A:$L,5,FALSE), "NA")=0,"NA",_xlfn.IFNA(VLOOKUP($A41,Car_production_index!$A:$L,5,FALSE), "NA"))</f>
        <v>0.17239036868302066</v>
      </c>
      <c r="EF41" s="31">
        <f>IF(_xlfn.IFNA(VLOOKUP($A41,Car_production_index!$A:$L,6,FALSE), "NA")=0,"NA",_xlfn.IFNA(VLOOKUP($A41,Car_production_index!$A:$L,6,FALSE), "NA"))</f>
        <v>0.72201515965162888</v>
      </c>
    </row>
    <row r="42" spans="1:136">
      <c r="A42" s="26">
        <v>37742</v>
      </c>
      <c r="B42" s="25">
        <f>IFERROR(VLOOKUP($A42,Palladium_spot_price!$A:$B,2,FALSE), "NA")</f>
        <v>168.90476190476099</v>
      </c>
      <c r="C42" s="25">
        <f>IFERROR(VLOOKUP($A42,Platinum_spot_price!$A:$B,2,FALSE), "NA")</f>
        <v>651.42857142857099</v>
      </c>
      <c r="D42" s="25">
        <f>IFERROR(VLOOKUP($A42,Rhodium_spot_price!$A:$B,2,FALSE), "NA")</f>
        <v>551.42857142857099</v>
      </c>
      <c r="E42" s="25">
        <f>IFERROR(VLOOKUP(A42,'Coal Australia'!A:B,2,FALSE), "NA")</f>
        <v>24.964285714285701</v>
      </c>
      <c r="F42" s="25">
        <f>IFERROR(VLOOKUP(A42,'Russian Ruble'!A:B,2,FALSE), "NA")</f>
        <v>30.9194</v>
      </c>
      <c r="G42" s="25" t="str">
        <f>IFERROR(VLOOKUP($A42,'GDP Germany'!A:B,2,FALSE),"NA")</f>
        <v>NA</v>
      </c>
      <c r="H42" s="25" t="str">
        <f>IFERROR(VLOOKUP($A42,'GDP EU28'!A:B,2,FALSE),"NA")</f>
        <v>NA</v>
      </c>
      <c r="I42" s="25" t="str">
        <f>IFERROR(VLOOKUP($A42,'GDP US'!A:B,2,FALSE),"NA")</f>
        <v>NA</v>
      </c>
      <c r="J42" s="29" t="str">
        <f>IFERROR(VLOOKUP($A42,'GDP CNY'!A:C,2,FALSE),"NA")</f>
        <v>NA</v>
      </c>
      <c r="K42" s="25">
        <f>IFERROR(VLOOKUP($A42,WTI!$A:$B,2,FALSE),"NA")</f>
        <v>28.11</v>
      </c>
      <c r="L42" s="25">
        <f>IFERROR(VLOOKUP($A42,Brent!$A:$B,2,FALSE),"NA")</f>
        <v>25.86</v>
      </c>
      <c r="M42" s="25">
        <f>IFERROR(VLOOKUP($A42,'EURO EXC RATE'!$A:$B,2,FALSE),"NA")</f>
        <v>1.1556</v>
      </c>
      <c r="N42" s="25">
        <f>IFERROR(VLOOKUP($A42,'Baltic Dry Index'!$A:$B,2,FALSE),"NA")</f>
        <v>2127</v>
      </c>
      <c r="O42" s="25">
        <f>IFERROR(VLOOKUP($A42,EXR_CNY_USD!$A:$B,2,FALSE),"NA")</f>
        <v>8.2768999999999995</v>
      </c>
      <c r="P42" s="25">
        <f>IFERROR(VLOOKUP($A42,'NATURAL GAS'!A:B,2,FALSE),"NA")</f>
        <v>5.81</v>
      </c>
      <c r="Q42" s="25">
        <f>IFERROR(VLOOKUP($A42,VIX!$A:$B,2,FALSE), "NA")</f>
        <v>19.47</v>
      </c>
      <c r="R42" s="25">
        <f>IFERROR(VLOOKUP($A42,CLI_US!$A:$B,2,FALSE), "NA")</f>
        <v>98.3951559804689</v>
      </c>
      <c r="S42" s="25">
        <f>IFERROR(VLOOKUP($A42,CLI_CHN!$A:$B,2,FALSE), "NA")</f>
        <v>100.8652</v>
      </c>
      <c r="T42" s="25">
        <f>IFERROR(VLOOKUP($A42,CLI_EURO!$A:$B,2,FALSE), "NA")</f>
        <v>98.696465883702004</v>
      </c>
      <c r="U42" s="25">
        <f>IFERROR(VLOOKUP($A42,CPILFESL!$A:$B,2,FALSE), "NA")</f>
        <v>182.9</v>
      </c>
      <c r="V42" s="31">
        <f>_xlfn.IFNA(VLOOKUP($A42,'PET.RWTC.M'!$A:$B,2,FALSE), "NA")</f>
        <v>28.11</v>
      </c>
      <c r="W42" s="31">
        <f>_xlfn.IFNA(VLOOKUP($A42,PALLFNFINDEXQ!$A:$B,2,FALSE), "NA")</f>
        <v>63.019727680000003</v>
      </c>
      <c r="X42" s="31">
        <f>_xlfn.IFNA(VLOOKUP($A42,DEXSFUS!$A:$B,2,FALSE), "NA")</f>
        <v>7.2729999999999997</v>
      </c>
      <c r="Y42" s="31">
        <f>_xlfn.IFNA(VLOOKUP($A42,PNICKUSDM!$A:$B,2,FALSE), "NA")</f>
        <v>8347.7250000000004</v>
      </c>
      <c r="Z42" s="31">
        <f>_xlfn.IFNA(VLOOKUP($A42,'WPU1011'!$A:$B,2,FALSE), "NA")</f>
        <v>95.3</v>
      </c>
      <c r="AA42" s="31">
        <f>_xlfn.IFNA(VLOOKUP($A42,PCU3399103399101!$A:$B,2,FALSE), "NA")</f>
        <v>127.4</v>
      </c>
      <c r="AB42" s="31">
        <f>_xlfn.IFNA(VLOOKUP($A42,TSIFRGHTC!$A:$B,2,FALSE), "NA")</f>
        <v>-0.9</v>
      </c>
      <c r="AC42" s="31">
        <f>_xlfn.IFNA(VLOOKUP($A42,TSIFRGHTC!$A:$B,2,FALSE), "NA")</f>
        <v>-0.9</v>
      </c>
      <c r="AD42" s="31">
        <f>_xlfn.IFNA(VLOOKUP($A42,PPICMM!$A:$B,2,FALSE), "NA")</f>
        <v>104.9</v>
      </c>
      <c r="AE42" s="31">
        <f>_xlfn.IFNA(VLOOKUP($A42,IPB50001N!$A:$B,2,FALSE), "NA")</f>
        <v>89.931399999999996</v>
      </c>
      <c r="AF42" s="31">
        <f>_xlfn.IFNA(VLOOKUP($A42,A31ATI!$A:$B,2,FALSE), "NA")</f>
        <v>11023</v>
      </c>
      <c r="AG42" s="31">
        <f>_xlfn.IFNA(VLOOKUP($A42,A31ANO!$A:$B,2,FALSE), "NA")</f>
        <v>5120</v>
      </c>
      <c r="AH42" s="31">
        <f>_xlfn.IFNA(VLOOKUP($A42,IPG21223S!$A:$B,2,FALSE), "NA")</f>
        <v>99.562399999999997</v>
      </c>
      <c r="AI42" s="31">
        <f>_xlfn.IFNA(VLOOKUP($A42,PIORECRUSDM!$A:$B,2,FALSE), "NA")</f>
        <v>13.82</v>
      </c>
      <c r="AJ42" s="31" t="str">
        <f>_xlfn.IFNA(VLOOKUP($A42,GVZCLS!$A:$B,2,FALSE), "NA")</f>
        <v>NA</v>
      </c>
      <c r="AK42" s="31" t="str">
        <f>_xlfn.IFNA(VLOOKUP($A42,VXSLVCLS!$A:$B,2,FALSE), "NA")</f>
        <v>NA</v>
      </c>
      <c r="AL42" s="31">
        <f>_xlfn.IFNA(VLOOKUP($A42,PNRGINDEXM!$A:$B,2,FALSE), "NA")</f>
        <v>73.565349999999995</v>
      </c>
      <c r="AM42" s="31">
        <f>_xlfn.IFNA(VLOOKUP($A42,Nikkei225!$A:$B,2,FALSE), "NA")</f>
        <v>7863.29</v>
      </c>
      <c r="AN42" s="31">
        <f>_xlfn.IFNA(VLOOKUP($A42,EXJPUS!$A:$B,2,FALSE), "NA")</f>
        <v>117.3681</v>
      </c>
      <c r="AO42" s="31" t="str">
        <f>_xlfn.IFNA(VLOOKUP($A42,PCU33613361!$A:$B,2,FALSE), "NA")</f>
        <v>NA</v>
      </c>
      <c r="AP42" s="31">
        <f>_xlfn.IFNA(VLOOKUP($A42,TOTALSA!$A:$B,2,FALSE), "NA")</f>
        <v>16.47</v>
      </c>
      <c r="AQ42" s="31">
        <f>_xlfn.IFNA(VLOOKUP($A42,ZAFCPIALLMINMEI!$A:$B,2,FALSE), "NA")</f>
        <v>56.814709999999998</v>
      </c>
      <c r="AR42" s="31">
        <f>_xlfn.IFNA(VLOOKUP($A42,LCULMN01ZAQ661S!$A:$B,2,FALSE), "NA")</f>
        <v>48.496530450000002</v>
      </c>
      <c r="AS42" s="31">
        <f>_xlfn.IFNA(VLOOKUP($A42,NGDPRSAXDCZAQ!$A:$B,2,FALSE), "NA")</f>
        <v>772535.7</v>
      </c>
      <c r="AT42" s="31">
        <f>_xlfn.IFNA(VLOOKUP($A42,'M.W00.PCOBA.USD'!$A:$B,2,FALSE), "NA")</f>
        <v>17937.89</v>
      </c>
      <c r="AU42" s="31">
        <f>_xlfn.IFNA(VLOOKUP($A42,BSCICP03O9M665S!$A:$B,2,FALSE), "NA")</f>
        <v>99.219212049099994</v>
      </c>
      <c r="AV42" s="31">
        <f>_xlfn.IFNA(VLOOKUP($A42,LOLITOAAOECDE!$A:$B,2,FALSE), "NA")</f>
        <v>98.114863195599995</v>
      </c>
      <c r="AW42" s="31" t="str">
        <f>_xlfn.IFNA(VLOOKUP($A42,'IP7110'!$A:$B,2,FALSE), "NA")</f>
        <v>NA</v>
      </c>
      <c r="AX42" s="31" t="str">
        <f>_xlfn.IFNA(VLOOKUP($A42,'WPS061'!$A:$B,2,FALSE), "NA")</f>
        <v>NA</v>
      </c>
      <c r="AY42" s="31">
        <f>_xlfn.IFNA(VLOOKUP($A42,'GS10'!$A:$B,2,FALSE), "NA")</f>
        <v>3.57</v>
      </c>
      <c r="AZ42" s="31">
        <f>_xlfn.IFNA(VLOOKUP($A42,'GS5'!$A:$B,2,FALSE), "NA")</f>
        <v>2.52</v>
      </c>
      <c r="BA42" s="31">
        <f>_xlfn.IFNA(VLOOKUP($A42,'GS30'!$A:$B,2,FALSE), "NA")</f>
        <v>4.76</v>
      </c>
      <c r="BB42" s="31">
        <f>_xlfn.IFNA(VLOOKUP($A42,DAX!$A:$B,2,FALSE), "NA")</f>
        <v>2982.68</v>
      </c>
      <c r="BC42" s="31">
        <f>_xlfn.IFNA(VLOOKUP($A42,SMI!$A:$B,2,FALSE), "NA")</f>
        <v>4630.8</v>
      </c>
      <c r="BD42" s="31">
        <f>_xlfn.IFNA(VLOOKUP($A42,NASDAQCOM!$A:$B,2,FALSE), "NA")</f>
        <v>1595.91</v>
      </c>
      <c r="BE42" s="31">
        <f>_xlfn.IFNA(VLOOKUP($A42,FTSE100!$A:$B,2,FALSE), "NA")</f>
        <v>4048.1</v>
      </c>
      <c r="BF42" s="31">
        <f>_xlfn.IFNA(VLOOKUP($A42,'M.W00.PGOLD.USD'!$A:$B,2,FALSE), "NA")</f>
        <v>372.35</v>
      </c>
      <c r="BG42" s="31">
        <f>_xlfn.IFNA(VLOOKUP($A42,'M.W00.PSILVER.USD'!$A:$B,2,FALSE), "NA")</f>
        <v>4.8650000000000002</v>
      </c>
      <c r="BH42" s="31" t="str">
        <f>_xlfn.IFNA(VLOOKUP($A42,WPU10170502!$A:$B,2,FALSE), "NA")</f>
        <v>NA</v>
      </c>
      <c r="BI42" s="31">
        <f>_xlfn.IFNA(VLOOKUP($A42,'M.W00.PSILVER.USD'!$A:$B,2,FALSE), "NA")</f>
        <v>4.8650000000000002</v>
      </c>
      <c r="BJ42" s="31">
        <f>_xlfn.IFNA(VLOOKUP($A42,'M.W00.PSILVER.USD'!$A:$B,2,FALSE), "NA")</f>
        <v>4.8650000000000002</v>
      </c>
      <c r="BK42" s="31">
        <f>_xlfn.IFNA(VLOOKUP($A42,FEDfunds!$A:$B,2,FALSE), "NA")</f>
        <v>1.26</v>
      </c>
      <c r="BL42" s="31">
        <f>_xlfn.IFNA(VLOOKUP($A42,Vehicles_miles_traveled!$A:$B,2,FALSE), "NA")</f>
        <v>239765</v>
      </c>
      <c r="BM42" s="31">
        <f>_xlfn.IFNA(VLOOKUP($A42,New_car_dealer!$A:$B,2,FALSE), "NA")</f>
        <v>59506</v>
      </c>
      <c r="BN42" s="31" t="str">
        <f>_xlfn.IFNA(VLOOKUP($A42,Platinum_total_demand!$A:$Z,4,FALSE), "NA")</f>
        <v>NA</v>
      </c>
      <c r="BO42" s="31" t="str">
        <f>_xlfn.IFNA(VLOOKUP($A42,Palladium_total_demand!$A:$Z,4,FALSE), "NA")</f>
        <v>NA</v>
      </c>
      <c r="BP42" s="31" t="str">
        <f>_xlfn.IFNA(VLOOKUP($A42,Rhodium_total_demand!$A:$Z,4,FALSE), "NA")</f>
        <v>NA</v>
      </c>
      <c r="BQ42" s="31" t="str">
        <f>_xlfn.IFNA(VLOOKUP($A42,Platinum_total_supply!$A:$Z,4,FALSE), "NA")</f>
        <v>NA</v>
      </c>
      <c r="BR42" s="31" t="str">
        <f>_xlfn.IFNA(VLOOKUP($A42,Palladium_total_supply!$A:$Z,4,FALSE), "NA")</f>
        <v>NA</v>
      </c>
      <c r="BS42" s="31" t="str">
        <f>_xlfn.IFNA(VLOOKUP($A42,Rhodium_total_supply!$A:$Z,4,FALSE), "NA")</f>
        <v>NA</v>
      </c>
      <c r="BT42" s="31">
        <f>_xlfn.IFNA(VLOOKUP($A42,Equities!$A:$Z,2,FALSE), "NA")</f>
        <v>2325.4840909090899</v>
      </c>
      <c r="BU42" s="31">
        <f>_xlfn.IFNA(VLOOKUP($A42,Equities!$A:$Z,3,FALSE), "NA")</f>
        <v>2778.14136363636</v>
      </c>
      <c r="BV42" s="31">
        <f>_xlfn.IFNA(VLOOKUP($A42,Equities!$A:$Z,4,FALSE), "NA")</f>
        <v>3107.06</v>
      </c>
      <c r="BW42" s="31">
        <f>_xlfn.IFNA(VLOOKUP($A42,Equities!$A:$Z,5,FALSE), "NA")</f>
        <v>2508.2274545454502</v>
      </c>
      <c r="BX42" s="31">
        <f>_xlfn.IFNA(VLOOKUP($A42,Equities!$A:$Z,6,FALSE), "NA")</f>
        <v>445.13181818181801</v>
      </c>
      <c r="BY42" s="31">
        <f>_xlfn.IFNA(VLOOKUP($A42,Income_equities!$A:$Z,2,FALSE), "NA")</f>
        <v>1150.6272727272701</v>
      </c>
      <c r="BZ42" s="31">
        <f>_xlfn.IFNA(VLOOKUP($A42,Income_equities!$A:$Z,3,FALSE), "NA")</f>
        <v>231.96330909090901</v>
      </c>
      <c r="CA42" s="31">
        <f>_xlfn.IFNA(VLOOKUP($A42,Income_equities!$A:$Z,4,FALSE), "NA")</f>
        <v>125.66678181818099</v>
      </c>
      <c r="CB42" s="31">
        <f>_xlfn.IFNA(VLOOKUP($A42,Income_equities!$A:$Z,5,FALSE), "NA")</f>
        <v>182.614336363636</v>
      </c>
      <c r="CC42" s="31">
        <f>_xlfn.IFNA(VLOOKUP($A42,PGM_equities!$A:$Z,2,FALSE), "NA")</f>
        <v>651.25</v>
      </c>
      <c r="CD42" s="31">
        <f>_xlfn.IFNA(VLOOKUP($A42,PGM_equities!$A:$Z,3,FALSE), "NA")</f>
        <v>356.66500000000002</v>
      </c>
      <c r="CE42" s="31">
        <f>_xlfn.IFNA(VLOOKUP($A42,PGM_equities!$A:$Z,4,FALSE), "NA")</f>
        <v>4.7345454545454499</v>
      </c>
      <c r="CF42" s="31">
        <f>_xlfn.IFNA(VLOOKUP($A42,PGM_equities!$A:$Z,5,FALSE), "NA")</f>
        <v>167.45454545454501</v>
      </c>
      <c r="CG42" s="31" t="str">
        <f>_xlfn.IFNA(VLOOKUP($A42,Platinum_market_balance!$A:$Z,2,FALSE), "NA")</f>
        <v>NA</v>
      </c>
      <c r="CH42" s="31" t="str">
        <f>_xlfn.IFNA(VLOOKUP($A42,Platinum_market_balance!$A:$Z,3,FALSE), "NA")</f>
        <v>NA</v>
      </c>
      <c r="CI42" s="31" t="str">
        <f>_xlfn.IFNA(VLOOKUP($A42,Platinum_market_balance!$A:$Z,4,FALSE), "NA")</f>
        <v>NA</v>
      </c>
      <c r="CJ42" s="31" t="str">
        <f>_xlfn.IFNA(VLOOKUP($A42,Platinum_market_balance!$A:$Z,5,FALSE), "NA")</f>
        <v>NA</v>
      </c>
      <c r="CK42" s="31" t="str">
        <f>_xlfn.IFNA(VLOOKUP($A42,Palladium_market_balance!$A:$Z,2,FALSE), "NA")</f>
        <v>NA</v>
      </c>
      <c r="CL42" s="31" t="str">
        <f>_xlfn.IFNA(VLOOKUP($A42,Palladium_market_balance!$A:$Z,3,FALSE), "NA")</f>
        <v>NA</v>
      </c>
      <c r="CM42" s="31" t="str">
        <f>_xlfn.IFNA(VLOOKUP($A42,Palladium_market_balance!$A:$Z,4,FALSE), "NA")</f>
        <v>NA</v>
      </c>
      <c r="CN42" s="31" t="str">
        <f>_xlfn.IFNA(VLOOKUP($A42,Palladium_market_balance!$A:$Z,5,FALSE), "NA")</f>
        <v>NA</v>
      </c>
      <c r="CO42" s="31" t="str">
        <f>_xlfn.IFNA(VLOOKUP($A42,Rhodium_market_balance!$A:$Z,2,FALSE), "NA")</f>
        <v>NA</v>
      </c>
      <c r="CP42" s="31" t="str">
        <f>_xlfn.IFNA(VLOOKUP($A42,Rhodium_market_balance!$A:$Z,3,FALSE), "NA")</f>
        <v>NA</v>
      </c>
      <c r="CQ42" s="31" t="str">
        <f>_xlfn.IFNA(VLOOKUP($A42,Rhodium_market_balance!$A:$Z,4,FALSE), "NA")</f>
        <v>NA</v>
      </c>
      <c r="CR42" s="31" t="str">
        <f>_xlfn.IFNA(VLOOKUP($A42,Rhodium_market_balance!$A:$Z,5,FALSE), "NA")</f>
        <v>NA</v>
      </c>
      <c r="CS42" s="31" t="str">
        <f>_xlfn.IFNA(VLOOKUP($A42,CFTCs!$A:$Z,2,FALSE), "NA")</f>
        <v>NA</v>
      </c>
      <c r="CT42" s="31" t="str">
        <f>_xlfn.IFNA(VLOOKUP($A42,CFTCs!$A:$Z,3,FALSE), "NA")</f>
        <v>NA</v>
      </c>
      <c r="CU42" s="31" t="str">
        <f>_xlfn.IFNA(VLOOKUP($A42,CFTCs!$A:$Z,4,FALSE), "NA")</f>
        <v>NA</v>
      </c>
      <c r="CV42" s="31" t="str">
        <f>_xlfn.IFNA(VLOOKUP($A42,CFTCs!$A:$Z,5,FALSE), "NA")</f>
        <v>NA</v>
      </c>
      <c r="CW42" s="31" t="str">
        <f>_xlfn.IFNA(VLOOKUP($A42,Open_interest!$A:$Z,2,FALSE), "NA")</f>
        <v>NA</v>
      </c>
      <c r="CX42" s="31" t="str">
        <f>_xlfn.IFNA(VLOOKUP($A42,Open_interest!$A:$Z,3,FALSE), "NA")</f>
        <v>NA</v>
      </c>
      <c r="CY42" s="31" t="str">
        <f>IF(_xlfn.IFNA(VLOOKUP($A42,ETF_holdings!$A:$Z,2,FALSE), "NA")=0,"NA",_xlfn.IFNA(VLOOKUP($A42,ETF_holdings!$A:$Z,2,FALSE), "NA"))</f>
        <v>NA</v>
      </c>
      <c r="CZ42" s="31" t="str">
        <f>IF(_xlfn.IFNA(VLOOKUP($A42,ETF_holdings!$A:$Z,3,FALSE), "NA")=0,"NA",_xlfn.IFNA(VLOOKUP($A42,ETF_holdings!$A:$Z,3,FALSE), "NA"))</f>
        <v>NA</v>
      </c>
      <c r="DA42" s="31" t="str">
        <f>_xlfn.IFNA(VLOOKUP($A42,ETF_holdings!$A:$Z,4,FALSE), "NA")</f>
        <v>NA</v>
      </c>
      <c r="DB42" s="31" t="str">
        <f>IF(_xlfn.IFNA(VLOOKUP($A42,ETF_holdings!$A:$Z,4,FALSE), "NA")=0,"NA",_xlfn.IFNA(VLOOKUP($A42,ETF_holdings!$A:$Z,4,FALSE), "NA"))</f>
        <v>NA</v>
      </c>
      <c r="DC42" s="31" t="str">
        <f>IF(_xlfn.IFNA(VLOOKUP($A42,ETF_holdings!$A:$Z,6,FALSE), "NA")=0,"NA",_xlfn.IFNA(VLOOKUP($A42,ETF_holdings!$A:$Z,6,FALSE), "NA"))</f>
        <v>NA</v>
      </c>
      <c r="DD42" s="31" t="str">
        <f>IF(_xlfn.IFNA(VLOOKUP($A42,ETF_holdings!$A:$Z,7,FALSE), "NA")=0,"NA",_xlfn.IFNA(VLOOKUP($A42,ETF_holdings!$A:$Z,7,FALSE), "NA"))</f>
        <v>NA</v>
      </c>
      <c r="DE42" s="31" t="str">
        <f>IF(_xlfn.IFNA(VLOOKUP($A42,ETF_holdings!$A:$Z,8,FALSE), "NA")=0,"NA",_xlfn.IFNA(VLOOKUP($A42,ETF_holdings!$A:$Z,8,FALSE), "NA"))</f>
        <v>NA</v>
      </c>
      <c r="DF42" s="31" t="str">
        <f>IF(_xlfn.IFNA(VLOOKUP($A42,ETF_holdings!$A:$Z,10,FALSE), "NA")=0,"NA",_xlfn.IFNA(VLOOKUP($A42,ETF_holdings!$A:$Z,10,FALSE), "NA"))</f>
        <v>NA</v>
      </c>
      <c r="DG42" s="31" t="str">
        <f>IF(_xlfn.IFNA(VLOOKUP($A42,ETF_holdings!$A:$Z,10,FALSE), "NA")=0,"NA",_xlfn.IFNA(VLOOKUP($A42,ETF_holdings!$A:$Z,10,FALSE), "NA"))</f>
        <v>NA</v>
      </c>
      <c r="DH42" s="31" t="str">
        <f>IF(_xlfn.IFNA(VLOOKUP($A42,ETF_holdings!$A:$Z,11,FALSE), "NA")=0,"NA",_xlfn.IFNA(VLOOKUP($A42,ETF_holdings!$A:$Z,11,FALSE), "NA"))</f>
        <v>NA</v>
      </c>
      <c r="DI42" s="31" t="str">
        <f>IF(_xlfn.IFNA(VLOOKUP($A42,ETF_holdings!$A:$Z,12,FALSE), "NA")=0,"NA",_xlfn.IFNA(VLOOKUP($A42,ETF_holdings!$A:$Z,12,FALSE), "NA"))</f>
        <v>NA</v>
      </c>
      <c r="DJ42" s="31" t="str">
        <f>IF(_xlfn.IFNA(VLOOKUP($A42,ETF_holdings!$A:$Z,13,FALSE), "NA")=0,"NA",_xlfn.IFNA(VLOOKUP($A42,ETF_holdings!$A:$Z,13,FALSE), "NA"))</f>
        <v>NA</v>
      </c>
      <c r="DK42" s="31">
        <f>IF(_xlfn.IFNA(VLOOKUP($A42,Platinum_RSI!$A:$P,2,FALSE), "NA")=0,"NA",_xlfn.IFNA(VLOOKUP($A42,Platinum_RSI!$A:$P,2,FALSE), "NA"))</f>
        <v>56.94</v>
      </c>
      <c r="DL42" s="31">
        <f>IF(_xlfn.IFNA(VLOOKUP($A42,Platinum_RSI!$A:$P,3,FALSE), "NA")=0,"NA",_xlfn.IFNA(VLOOKUP($A42,Platinum_RSI!$A:$P,3,FALSE), "NA"))</f>
        <v>61.6</v>
      </c>
      <c r="DM42" s="31">
        <f>IF(_xlfn.IFNA(VLOOKUP($A42,Platinum_RSI!$A:$P,4,FALSE), "NA")=0,"NA",_xlfn.IFNA(VLOOKUP($A42,Platinum_RSI!$A:$P,4,FALSE), "NA"))</f>
        <v>60.86</v>
      </c>
      <c r="DN42" s="31">
        <f>IF(_xlfn.IFNA(VLOOKUP($A42,Platinum_RSI!$A:$P,5,FALSE), "NA")=0,"NA",_xlfn.IFNA(VLOOKUP($A42,Platinum_RSI!$A:$P,5,FALSE), "NA"))</f>
        <v>59.16</v>
      </c>
      <c r="DO42" s="31">
        <f>IF(_xlfn.IFNA(VLOOKUP($A42,Palladium_RSI!$A:$Q,2,FALSE), "NA")=0,"NA",_xlfn.IFNA(VLOOKUP($A42,Palladium_RSI!$A:$Q,2,FALSE), "NA"))</f>
        <v>36.51</v>
      </c>
      <c r="DP42" s="31">
        <f>IF(_xlfn.IFNA(VLOOKUP($A42,Palladium_RSI!$A:$Q, 3,FALSE), "NA")=0,"NA",_xlfn.IFNA(VLOOKUP($A42,Palladium_RSI!$A:$Q,3,FALSE), "NA"))</f>
        <v>29.26</v>
      </c>
      <c r="DQ42" s="31">
        <f>IF(_xlfn.IFNA(VLOOKUP($A42,Palladium_RSI!$A:$Q,4,FALSE), "NA")=0,"NA",_xlfn.IFNA(VLOOKUP($A42,Palladium_RSI!$A:$Q,4,FALSE), "NA"))</f>
        <v>33.590000000000003</v>
      </c>
      <c r="DR42" s="31">
        <f>IF(_xlfn.IFNA(VLOOKUP($A42,Palladium_RSI!$A:$Q,5,FALSE), "NA")=0,"NA",_xlfn.IFNA(VLOOKUP($A42,Palladium_RSI!$A:$Q,5,FALSE), "NA"))</f>
        <v>41.62</v>
      </c>
      <c r="DS42" s="31">
        <f>IF(_xlfn.IFNA(VLOOKUP($A42,Car_production!$A:$L,2,FALSE), "NA")=0,"NA",_xlfn.IFNA(VLOOKUP($A42,Car_production!$A:$L,2,FALSE), "NA"))</f>
        <v>373.8</v>
      </c>
      <c r="DT42" s="31">
        <f>IF(_xlfn.IFNA(VLOOKUP($A42,Car_production!$A:$L,3,FALSE), "NA")=0,"NA",_xlfn.IFNA(VLOOKUP($A42,Car_production!$A:$L,3,FALSE), "NA"))</f>
        <v>294.09913453973252</v>
      </c>
      <c r="DU42" s="31" t="str">
        <f>IF(_xlfn.IFNA(VLOOKUP($A42,Car_production!$A:$L,4,FALSE), "NA")=0,"NA",_xlfn.IFNA(VLOOKUP($A42,Car_production!$A:$L,13,FALSE), "NA"))</f>
        <v>NA</v>
      </c>
      <c r="DV42" s="31" t="str">
        <f>IF(_xlfn.IFNA(VLOOKUP($A42,Car_production!$A:$L,5,FALSE), "NA")=0,"NA",_xlfn.IFNA(VLOOKUP($A42,Car_production!$A:$L,5,FALSE), "NA"))</f>
        <v>NA</v>
      </c>
      <c r="DW42" s="31">
        <f>IF(_xlfn.IFNA(VLOOKUP($A42,Car_production!$A:$L,6,FALSE), "NA")=0,"NA",_xlfn.IFNA(VLOOKUP($A42,Car_production!$A:$L,6,FALSE), "NA"))</f>
        <v>87.4</v>
      </c>
      <c r="DX42" s="31">
        <f>IF(_xlfn.IFNA(VLOOKUP($A42,Car_production!$A:$L,7,FALSE), "NA")=0,"NA",_xlfn.IFNA(VLOOKUP($A42,Car_production!$A:$L,7,FALSE), "NA"))</f>
        <v>85.434995112414484</v>
      </c>
      <c r="DY42" s="31">
        <f>IF(_xlfn.IFNA(VLOOKUP($A42,Car_production!$A:$L,8,FALSE), "NA")=0,"NA",_xlfn.IFNA(VLOOKUP($A42,Car_production!$A:$L,8,FALSE), "NA"))</f>
        <v>99.3</v>
      </c>
      <c r="DZ42" s="31">
        <f>IF(_xlfn.IFNA(VLOOKUP($A42,Car_production!$A:$L,9,FALSE), "NA")=0,"NA",_xlfn.IFNA(VLOOKUP($A42,Car_production!$A:$L,9,FALSE), "NA"))</f>
        <v>125.37878787878786</v>
      </c>
      <c r="EA42" s="31" t="str">
        <f>IF(_xlfn.IFNA(VLOOKUP($A42,Car_production!$A:$L,10,FALSE), "NA")=0,"NA",_xlfn.IFNA(VLOOKUP($A42,Car_production!$A:$L,10,FALSE), "NA"))</f>
        <v>NA</v>
      </c>
      <c r="EB42" s="31">
        <f>IF(_xlfn.IFNA(VLOOKUP($A42,Car_production_index!$A:$L,2,FALSE), "NA")=0,"NA",_xlfn.IFNA(VLOOKUP($A42,Car_production_index!$A:$L,2,FALSE), "NA"))</f>
        <v>0.12988212567506568</v>
      </c>
      <c r="EC42" s="31">
        <f>IF(_xlfn.IFNA(VLOOKUP($A42,Car_production_index!$A:$L,3,FALSE), "NA")=0,"NA",_xlfn.IFNA(VLOOKUP($A42,Car_production_index!$A:$L,3,FALSE), "NA"))</f>
        <v>0.27191781767755696</v>
      </c>
      <c r="ED42" s="31">
        <f>IF(_xlfn.IFNA(VLOOKUP($A42,Car_production_index!$A:$L,4,FALSE), "NA")=0,"NA",_xlfn.IFNA(VLOOKUP($A42,Car_production_index!$A:$L,4,FALSE), "NA"))</f>
        <v>0.14832484761598558</v>
      </c>
      <c r="EE42" s="31">
        <f>IF(_xlfn.IFNA(VLOOKUP($A42,Car_production_index!$A:$L,5,FALSE), "NA")=0,"NA",_xlfn.IFNA(VLOOKUP($A42,Car_production_index!$A:$L,5,FALSE), "NA"))</f>
        <v>0.17189036868302066</v>
      </c>
      <c r="EF42" s="31">
        <f>IF(_xlfn.IFNA(VLOOKUP($A42,Car_production_index!$A:$L,6,FALSE), "NA")=0,"NA",_xlfn.IFNA(VLOOKUP($A42,Car_production_index!$A:$L,6,FALSE), "NA"))</f>
        <v>0.72201515965162888</v>
      </c>
    </row>
    <row r="43" spans="1:136">
      <c r="A43" s="26">
        <v>37773</v>
      </c>
      <c r="B43" s="25">
        <f>IFERROR(VLOOKUP($A43,Palladium_spot_price!$A:$B,2,FALSE), "NA")</f>
        <v>181.76190476190399</v>
      </c>
      <c r="C43" s="25">
        <f>IFERROR(VLOOKUP($A43,Platinum_spot_price!$A:$B,2,FALSE), "NA")</f>
        <v>664.19047619047603</v>
      </c>
      <c r="D43" s="25">
        <f>IFERROR(VLOOKUP($A43,Rhodium_spot_price!$A:$B,2,FALSE), "NA")</f>
        <v>503.33333333333297</v>
      </c>
      <c r="E43" s="25">
        <f>IFERROR(VLOOKUP(A43,'Coal Australia'!A:B,2,FALSE), "NA")</f>
        <v>25.821428571428601</v>
      </c>
      <c r="F43" s="25">
        <f>IFERROR(VLOOKUP(A43,'Russian Ruble'!A:B,2,FALSE), "NA")</f>
        <v>30.481300000000001</v>
      </c>
      <c r="G43" s="25" t="str">
        <f>IFERROR(VLOOKUP($A43,'GDP Germany'!A:B,2,FALSE),"NA")</f>
        <v>NA</v>
      </c>
      <c r="H43" s="25" t="str">
        <f>IFERROR(VLOOKUP($A43,'GDP EU28'!A:B,2,FALSE),"NA")</f>
        <v>NA</v>
      </c>
      <c r="I43" s="25" t="str">
        <f>IFERROR(VLOOKUP($A43,'GDP US'!A:B,2,FALSE),"NA")</f>
        <v>NA</v>
      </c>
      <c r="J43" s="29" t="str">
        <f>IFERROR(VLOOKUP($A43,'GDP CNY'!A:C,2,FALSE),"NA")</f>
        <v>NA</v>
      </c>
      <c r="K43" s="25">
        <f>IFERROR(VLOOKUP($A43,WTI!$A:$B,2,FALSE),"NA")</f>
        <v>30.66</v>
      </c>
      <c r="L43" s="25">
        <f>IFERROR(VLOOKUP($A43,Brent!$A:$B,2,FALSE),"NA")</f>
        <v>27.65</v>
      </c>
      <c r="M43" s="25">
        <f>IFERROR(VLOOKUP($A43,'EURO EXC RATE'!$A:$B,2,FALSE),"NA")</f>
        <v>1.1674</v>
      </c>
      <c r="N43" s="25">
        <f>IFERROR(VLOOKUP($A43,'Baltic Dry Index'!$A:$B,2,FALSE),"NA")</f>
        <v>2125</v>
      </c>
      <c r="O43" s="25">
        <f>IFERROR(VLOOKUP($A43,EXR_CNY_USD!$A:$B,2,FALSE),"NA")</f>
        <v>8.2771000000000008</v>
      </c>
      <c r="P43" s="25">
        <f>IFERROR(VLOOKUP($A43,'NATURAL GAS'!A:B,2,FALSE),"NA")</f>
        <v>5.82</v>
      </c>
      <c r="Q43" s="25">
        <f>IFERROR(VLOOKUP($A43,VIX!$A:$B,2,FALSE), "NA")</f>
        <v>19.52</v>
      </c>
      <c r="R43" s="25">
        <f>IFERROR(VLOOKUP($A43,CLI_US!$A:$B,2,FALSE), "NA")</f>
        <v>98.648408032720297</v>
      </c>
      <c r="S43" s="25">
        <f>IFERROR(VLOOKUP($A43,CLI_CHN!$A:$B,2,FALSE), "NA")</f>
        <v>100.8844</v>
      </c>
      <c r="T43" s="25">
        <f>IFERROR(VLOOKUP($A43,CLI_EURO!$A:$B,2,FALSE), "NA")</f>
        <v>98.793369744900104</v>
      </c>
      <c r="U43" s="25">
        <f>IFERROR(VLOOKUP($A43,CPILFESL!$A:$B,2,FALSE), "NA")</f>
        <v>183.1</v>
      </c>
      <c r="V43" s="31">
        <f>_xlfn.IFNA(VLOOKUP($A43,'PET.RWTC.M'!$A:$B,2,FALSE), "NA")</f>
        <v>30.66</v>
      </c>
      <c r="W43" s="31">
        <f>_xlfn.IFNA(VLOOKUP($A43,PALLFNFINDEXQ!$A:$B,2,FALSE), "NA")</f>
        <v>63.019727680000003</v>
      </c>
      <c r="X43" s="31">
        <f>_xlfn.IFNA(VLOOKUP($A43,DEXSFUS!$A:$B,2,FALSE), "NA")</f>
        <v>7.2729999999999997</v>
      </c>
      <c r="Y43" s="31">
        <f>_xlfn.IFNA(VLOOKUP($A43,PNICKUSDM!$A:$B,2,FALSE), "NA")</f>
        <v>8839.0238100000006</v>
      </c>
      <c r="Z43" s="31">
        <f>_xlfn.IFNA(VLOOKUP($A43,'WPU1011'!$A:$B,2,FALSE), "NA")</f>
        <v>95.9</v>
      </c>
      <c r="AA43" s="31">
        <f>_xlfn.IFNA(VLOOKUP($A43,'WPU1011'!$A:$B,2,FALSE), "NA")</f>
        <v>95.9</v>
      </c>
      <c r="AB43" s="31">
        <f>_xlfn.IFNA(VLOOKUP($A43,TSIFRGHTC!$A:$B,2,FALSE), "NA")</f>
        <v>-0.1</v>
      </c>
      <c r="AC43" s="31">
        <f>_xlfn.IFNA(VLOOKUP($A43,TSIFRGHTC!$A:$B,2,FALSE), "NA")</f>
        <v>-0.1</v>
      </c>
      <c r="AD43" s="31">
        <f>_xlfn.IFNA(VLOOKUP($A43,PPICMM!$A:$B,2,FALSE), "NA")</f>
        <v>103.8</v>
      </c>
      <c r="AE43" s="31">
        <f>_xlfn.IFNA(VLOOKUP($A43,IPB50001N!$A:$B,2,FALSE), "NA")</f>
        <v>92.753500000000003</v>
      </c>
      <c r="AF43" s="31">
        <f>_xlfn.IFNA(VLOOKUP($A43,A31ATI!$A:$B,2,FALSE), "NA")</f>
        <v>10338</v>
      </c>
      <c r="AG43" s="31">
        <f>_xlfn.IFNA(VLOOKUP($A43,A31ANO!$A:$B,2,FALSE), "NA")</f>
        <v>5307</v>
      </c>
      <c r="AH43" s="31">
        <f>_xlfn.IFNA(VLOOKUP($A43,IPG21223S!$A:$B,2,FALSE), "NA")</f>
        <v>101.9727</v>
      </c>
      <c r="AI43" s="31">
        <f>_xlfn.IFNA(VLOOKUP($A43,PIORECRUSDM!$A:$B,2,FALSE), "NA")</f>
        <v>13.82</v>
      </c>
      <c r="AJ43" s="31" t="str">
        <f>_xlfn.IFNA(VLOOKUP($A43,GVZCLS!$A:$B,2,FALSE), "NA")</f>
        <v>NA</v>
      </c>
      <c r="AK43" s="31" t="str">
        <f>_xlfn.IFNA(VLOOKUP($A43,VXSLVCLS!$A:$B,2,FALSE), "NA")</f>
        <v>NA</v>
      </c>
      <c r="AL43" s="31">
        <f>_xlfn.IFNA(VLOOKUP($A43,PNRGINDEXM!$A:$B,2,FALSE), "NA")</f>
        <v>76.804900000000004</v>
      </c>
      <c r="AM43" s="31">
        <f>_xlfn.IFNA(VLOOKUP($A43,Nikkei225!$A:$B,2,FALSE), "NA")</f>
        <v>7863.29</v>
      </c>
      <c r="AN43" s="31">
        <f>_xlfn.IFNA(VLOOKUP($A43,EXJPUS!$A:$B,2,FALSE), "NA")</f>
        <v>118.32899999999999</v>
      </c>
      <c r="AO43" s="31" t="str">
        <f>_xlfn.IFNA(VLOOKUP($A43,PCU33613361!$A:$B,2,FALSE), "NA")</f>
        <v>NA</v>
      </c>
      <c r="AP43" s="31">
        <f>_xlfn.IFNA(VLOOKUP($A43,TOTALSA!$A:$B,2,FALSE), "NA")</f>
        <v>17.013000000000002</v>
      </c>
      <c r="AQ43" s="31">
        <f>_xlfn.IFNA(VLOOKUP($A43,ZAFCPIALLMINMEI!$A:$B,2,FALSE), "NA")</f>
        <v>56.711550000000003</v>
      </c>
      <c r="AR43" s="31">
        <f>_xlfn.IFNA(VLOOKUP($A43,LCULMN01ZAQ661S!$A:$B,2,FALSE), "NA")</f>
        <v>48.496530450000002</v>
      </c>
      <c r="AS43" s="31">
        <f>_xlfn.IFNA(VLOOKUP($A43,NGDPRSAXDCZAQ!$A:$B,2,FALSE), "NA")</f>
        <v>772535.7</v>
      </c>
      <c r="AT43" s="31">
        <f>_xlfn.IFNA(VLOOKUP($A43,'M.W00.PCOBA.USD'!$A:$B,2,FALSE), "NA")</f>
        <v>19538.03</v>
      </c>
      <c r="AU43" s="31">
        <f>_xlfn.IFNA(VLOOKUP($A43,BSCICP03O9M665S!$A:$B,2,FALSE), "NA")</f>
        <v>99.1623277108</v>
      </c>
      <c r="AV43" s="31">
        <f>_xlfn.IFNA(VLOOKUP($A43,LOLITOAAOECDE!$A:$B,2,FALSE), "NA")</f>
        <v>98.410969425800005</v>
      </c>
      <c r="AW43" s="31" t="str">
        <f>_xlfn.IFNA(VLOOKUP($A43,'IP7110'!$A:$B,2,FALSE), "NA")</f>
        <v>NA</v>
      </c>
      <c r="AX43" s="31" t="str">
        <f>_xlfn.IFNA(VLOOKUP($A43,'WPS061'!$A:$B,2,FALSE), "NA")</f>
        <v>NA</v>
      </c>
      <c r="AY43" s="31">
        <f>_xlfn.IFNA(VLOOKUP($A43,'GS10'!$A:$B,2,FALSE), "NA")</f>
        <v>3.33</v>
      </c>
      <c r="AZ43" s="31">
        <f>_xlfn.IFNA(VLOOKUP($A43,'GS5'!$A:$B,2,FALSE), "NA")</f>
        <v>2.27</v>
      </c>
      <c r="BA43" s="31">
        <f>_xlfn.IFNA(VLOOKUP($A43,'GS30'!$A:$B,2,FALSE), "NA")</f>
        <v>4.62</v>
      </c>
      <c r="BB43" s="31">
        <f>_xlfn.IFNA(VLOOKUP($A43,DAX!$A:$B,2,FALSE), "NA")</f>
        <v>3220.58</v>
      </c>
      <c r="BC43" s="31">
        <f>_xlfn.IFNA(VLOOKUP($A43,SMI!$A:$B,2,FALSE), "NA")</f>
        <v>4813.7</v>
      </c>
      <c r="BD43" s="31">
        <f>_xlfn.IFNA(VLOOKUP($A43,NASDAQCOM!$A:$B,2,FALSE), "NA")</f>
        <v>1622.8</v>
      </c>
      <c r="BE43" s="31">
        <f>_xlfn.IFNA(VLOOKUP($A43,FTSE100!$A:$B,2,FALSE), "NA")</f>
        <v>4031.2</v>
      </c>
      <c r="BF43" s="31">
        <f>_xlfn.IFNA(VLOOKUP($A43,'M.W00.PGOLD.USD'!$A:$B,2,FALSE), "NA")</f>
        <v>367.35</v>
      </c>
      <c r="BG43" s="31">
        <f>_xlfn.IFNA(VLOOKUP($A43,'M.W00.PSILVER.USD'!$A:$B,2,FALSE), "NA")</f>
        <v>4.6150000000000002</v>
      </c>
      <c r="BH43" s="31" t="str">
        <f>_xlfn.IFNA(VLOOKUP($A43,WPU10170502!$A:$B,2,FALSE), "NA")</f>
        <v>NA</v>
      </c>
      <c r="BI43" s="31">
        <f>_xlfn.IFNA(VLOOKUP($A43,'M.W00.PSILVER.USD'!$A:$B,2,FALSE), "NA")</f>
        <v>4.6150000000000002</v>
      </c>
      <c r="BJ43" s="31">
        <f>_xlfn.IFNA(VLOOKUP($A43,'M.W00.PSILVER.USD'!$A:$B,2,FALSE), "NA")</f>
        <v>4.6150000000000002</v>
      </c>
      <c r="BK43" s="31">
        <f>_xlfn.IFNA(VLOOKUP($A43,FEDfunds!$A:$B,2,FALSE), "NA")</f>
        <v>1.22</v>
      </c>
      <c r="BL43" s="31">
        <f>_xlfn.IFNA(VLOOKUP($A43,Vehicles_miles_traveled!$A:$B,2,FALSE), "NA")</f>
        <v>241490</v>
      </c>
      <c r="BM43" s="31">
        <f>_xlfn.IFNA(VLOOKUP($A43,New_car_dealer!$A:$B,2,FALSE), "NA")</f>
        <v>58090</v>
      </c>
      <c r="BN43" s="31" t="str">
        <f>_xlfn.IFNA(VLOOKUP($A43,Platinum_total_demand!$A:$Z,4,FALSE), "NA")</f>
        <v>NA</v>
      </c>
      <c r="BO43" s="31" t="str">
        <f>_xlfn.IFNA(VLOOKUP($A43,Palladium_total_demand!$A:$Z,4,FALSE), "NA")</f>
        <v>NA</v>
      </c>
      <c r="BP43" s="31" t="str">
        <f>_xlfn.IFNA(VLOOKUP($A43,Rhodium_total_demand!$A:$Z,4,FALSE), "NA")</f>
        <v>NA</v>
      </c>
      <c r="BQ43" s="31" t="str">
        <f>_xlfn.IFNA(VLOOKUP($A43,Platinum_total_supply!$A:$Z,4,FALSE), "NA")</f>
        <v>NA</v>
      </c>
      <c r="BR43" s="31" t="str">
        <f>_xlfn.IFNA(VLOOKUP($A43,Palladium_total_supply!$A:$Z,4,FALSE), "NA")</f>
        <v>NA</v>
      </c>
      <c r="BS43" s="31" t="str">
        <f>_xlfn.IFNA(VLOOKUP($A43,Rhodium_total_supply!$A:$Z,4,FALSE), "NA")</f>
        <v>NA</v>
      </c>
      <c r="BT43" s="31">
        <f>_xlfn.IFNA(VLOOKUP($A43,Equities!$A:$Z,2,FALSE), "NA")</f>
        <v>2466.2614285714199</v>
      </c>
      <c r="BU43" s="31">
        <f>_xlfn.IFNA(VLOOKUP($A43,Equities!$A:$Z,3,FALSE), "NA")</f>
        <v>2935.1728571428498</v>
      </c>
      <c r="BV43" s="31">
        <f>_xlfn.IFNA(VLOOKUP($A43,Equities!$A:$Z,4,FALSE), "NA")</f>
        <v>3308.01999999999</v>
      </c>
      <c r="BW43" s="31">
        <f>_xlfn.IFNA(VLOOKUP($A43,Equities!$A:$Z,5,FALSE), "NA")</f>
        <v>2682.6518571428501</v>
      </c>
      <c r="BX43" s="31">
        <f>_xlfn.IFNA(VLOOKUP($A43,Equities!$A:$Z,6,FALSE), "NA")</f>
        <v>482.57457142857101</v>
      </c>
      <c r="BY43" s="31">
        <f>_xlfn.IFNA(VLOOKUP($A43,Income_equities!$A:$Z,2,FALSE), "NA")</f>
        <v>1162.3004761904699</v>
      </c>
      <c r="BZ43" s="31">
        <f>_xlfn.IFNA(VLOOKUP($A43,Income_equities!$A:$Z,3,FALSE), "NA")</f>
        <v>235.691585714285</v>
      </c>
      <c r="CA43" s="31">
        <f>_xlfn.IFNA(VLOOKUP($A43,Income_equities!$A:$Z,4,FALSE), "NA")</f>
        <v>127.389957142857</v>
      </c>
      <c r="CB43" s="31">
        <f>_xlfn.IFNA(VLOOKUP($A43,Income_equities!$A:$Z,5,FALSE), "NA")</f>
        <v>182.650514285714</v>
      </c>
      <c r="CC43" s="31">
        <f>_xlfn.IFNA(VLOOKUP($A43,PGM_equities!$A:$Z,2,FALSE), "NA")</f>
        <v>662.80952380952294</v>
      </c>
      <c r="CD43" s="31">
        <f>_xlfn.IFNA(VLOOKUP($A43,PGM_equities!$A:$Z,3,FALSE), "NA")</f>
        <v>356.70238095238102</v>
      </c>
      <c r="CE43" s="31">
        <f>_xlfn.IFNA(VLOOKUP($A43,PGM_equities!$A:$Z,4,FALSE), "NA")</f>
        <v>4.5328571428571403</v>
      </c>
      <c r="CF43" s="31">
        <f>_xlfn.IFNA(VLOOKUP($A43,PGM_equities!$A:$Z,5,FALSE), "NA")</f>
        <v>180.15714285714199</v>
      </c>
      <c r="CG43" s="31" t="str">
        <f>_xlfn.IFNA(VLOOKUP($A43,Platinum_market_balance!$A:$Z,2,FALSE), "NA")</f>
        <v>NA</v>
      </c>
      <c r="CH43" s="31" t="str">
        <f>_xlfn.IFNA(VLOOKUP($A43,Platinum_market_balance!$A:$Z,3,FALSE), "NA")</f>
        <v>NA</v>
      </c>
      <c r="CI43" s="31" t="str">
        <f>_xlfn.IFNA(VLOOKUP($A43,Platinum_market_balance!$A:$Z,4,FALSE), "NA")</f>
        <v>NA</v>
      </c>
      <c r="CJ43" s="31" t="str">
        <f>_xlfn.IFNA(VLOOKUP($A43,Platinum_market_balance!$A:$Z,5,FALSE), "NA")</f>
        <v>NA</v>
      </c>
      <c r="CK43" s="31" t="str">
        <f>_xlfn.IFNA(VLOOKUP($A43,Palladium_market_balance!$A:$Z,2,FALSE), "NA")</f>
        <v>NA</v>
      </c>
      <c r="CL43" s="31" t="str">
        <f>_xlfn.IFNA(VLOOKUP($A43,Palladium_market_balance!$A:$Z,3,FALSE), "NA")</f>
        <v>NA</v>
      </c>
      <c r="CM43" s="31" t="str">
        <f>_xlfn.IFNA(VLOOKUP($A43,Palladium_market_balance!$A:$Z,4,FALSE), "NA")</f>
        <v>NA</v>
      </c>
      <c r="CN43" s="31" t="str">
        <f>_xlfn.IFNA(VLOOKUP($A43,Palladium_market_balance!$A:$Z,5,FALSE), "NA")</f>
        <v>NA</v>
      </c>
      <c r="CO43" s="31" t="str">
        <f>_xlfn.IFNA(VLOOKUP($A43,Rhodium_market_balance!$A:$Z,2,FALSE), "NA")</f>
        <v>NA</v>
      </c>
      <c r="CP43" s="31" t="str">
        <f>_xlfn.IFNA(VLOOKUP($A43,Rhodium_market_balance!$A:$Z,3,FALSE), "NA")</f>
        <v>NA</v>
      </c>
      <c r="CQ43" s="31" t="str">
        <f>_xlfn.IFNA(VLOOKUP($A43,Rhodium_market_balance!$A:$Z,4,FALSE), "NA")</f>
        <v>NA</v>
      </c>
      <c r="CR43" s="31" t="str">
        <f>_xlfn.IFNA(VLOOKUP($A43,Rhodium_market_balance!$A:$Z,5,FALSE), "NA")</f>
        <v>NA</v>
      </c>
      <c r="CS43" s="31" t="str">
        <f>_xlfn.IFNA(VLOOKUP($A43,CFTCs!$A:$Z,2,FALSE), "NA")</f>
        <v>NA</v>
      </c>
      <c r="CT43" s="31" t="str">
        <f>_xlfn.IFNA(VLOOKUP($A43,CFTCs!$A:$Z,3,FALSE), "NA")</f>
        <v>NA</v>
      </c>
      <c r="CU43" s="31" t="str">
        <f>_xlfn.IFNA(VLOOKUP($A43,CFTCs!$A:$Z,4,FALSE), "NA")</f>
        <v>NA</v>
      </c>
      <c r="CV43" s="31" t="str">
        <f>_xlfn.IFNA(VLOOKUP($A43,CFTCs!$A:$Z,5,FALSE), "NA")</f>
        <v>NA</v>
      </c>
      <c r="CW43" s="31" t="str">
        <f>_xlfn.IFNA(VLOOKUP($A43,Open_interest!$A:$Z,2,FALSE), "NA")</f>
        <v>NA</v>
      </c>
      <c r="CX43" s="31" t="str">
        <f>_xlfn.IFNA(VLOOKUP($A43,Open_interest!$A:$Z,3,FALSE), "NA")</f>
        <v>NA</v>
      </c>
      <c r="CY43" s="31" t="str">
        <f>IF(_xlfn.IFNA(VLOOKUP($A43,ETF_holdings!$A:$Z,2,FALSE), "NA")=0,"NA",_xlfn.IFNA(VLOOKUP($A43,ETF_holdings!$A:$Z,2,FALSE), "NA"))</f>
        <v>NA</v>
      </c>
      <c r="CZ43" s="31" t="str">
        <f>IF(_xlfn.IFNA(VLOOKUP($A43,ETF_holdings!$A:$Z,3,FALSE), "NA")=0,"NA",_xlfn.IFNA(VLOOKUP($A43,ETF_holdings!$A:$Z,3,FALSE), "NA"))</f>
        <v>NA</v>
      </c>
      <c r="DA43" s="31" t="str">
        <f>_xlfn.IFNA(VLOOKUP($A43,ETF_holdings!$A:$Z,4,FALSE), "NA")</f>
        <v>NA</v>
      </c>
      <c r="DB43" s="31" t="str">
        <f>IF(_xlfn.IFNA(VLOOKUP($A43,ETF_holdings!$A:$Z,4,FALSE), "NA")=0,"NA",_xlfn.IFNA(VLOOKUP($A43,ETF_holdings!$A:$Z,4,FALSE), "NA"))</f>
        <v>NA</v>
      </c>
      <c r="DC43" s="31" t="str">
        <f>IF(_xlfn.IFNA(VLOOKUP($A43,ETF_holdings!$A:$Z,6,FALSE), "NA")=0,"NA",_xlfn.IFNA(VLOOKUP($A43,ETF_holdings!$A:$Z,6,FALSE), "NA"))</f>
        <v>NA</v>
      </c>
      <c r="DD43" s="31" t="str">
        <f>IF(_xlfn.IFNA(VLOOKUP($A43,ETF_holdings!$A:$Z,7,FALSE), "NA")=0,"NA",_xlfn.IFNA(VLOOKUP($A43,ETF_holdings!$A:$Z,7,FALSE), "NA"))</f>
        <v>NA</v>
      </c>
      <c r="DE43" s="31" t="str">
        <f>IF(_xlfn.IFNA(VLOOKUP($A43,ETF_holdings!$A:$Z,8,FALSE), "NA")=0,"NA",_xlfn.IFNA(VLOOKUP($A43,ETF_holdings!$A:$Z,8,FALSE), "NA"))</f>
        <v>NA</v>
      </c>
      <c r="DF43" s="31" t="str">
        <f>IF(_xlfn.IFNA(VLOOKUP($A43,ETF_holdings!$A:$Z,10,FALSE), "NA")=0,"NA",_xlfn.IFNA(VLOOKUP($A43,ETF_holdings!$A:$Z,10,FALSE), "NA"))</f>
        <v>NA</v>
      </c>
      <c r="DG43" s="31" t="str">
        <f>IF(_xlfn.IFNA(VLOOKUP($A43,ETF_holdings!$A:$Z,10,FALSE), "NA")=0,"NA",_xlfn.IFNA(VLOOKUP($A43,ETF_holdings!$A:$Z,10,FALSE), "NA"))</f>
        <v>NA</v>
      </c>
      <c r="DH43" s="31" t="str">
        <f>IF(_xlfn.IFNA(VLOOKUP($A43,ETF_holdings!$A:$Z,11,FALSE), "NA")=0,"NA",_xlfn.IFNA(VLOOKUP($A43,ETF_holdings!$A:$Z,11,FALSE), "NA"))</f>
        <v>NA</v>
      </c>
      <c r="DI43" s="31" t="str">
        <f>IF(_xlfn.IFNA(VLOOKUP($A43,ETF_holdings!$A:$Z,12,FALSE), "NA")=0,"NA",_xlfn.IFNA(VLOOKUP($A43,ETF_holdings!$A:$Z,12,FALSE), "NA"))</f>
        <v>NA</v>
      </c>
      <c r="DJ43" s="31" t="str">
        <f>IF(_xlfn.IFNA(VLOOKUP($A43,ETF_holdings!$A:$Z,13,FALSE), "NA")=0,"NA",_xlfn.IFNA(VLOOKUP($A43,ETF_holdings!$A:$Z,13,FALSE), "NA"))</f>
        <v>NA</v>
      </c>
      <c r="DK43" s="31">
        <f>IF(_xlfn.IFNA(VLOOKUP($A43,Platinum_RSI!$A:$P,2,FALSE), "NA")=0,"NA",_xlfn.IFNA(VLOOKUP($A43,Platinum_RSI!$A:$P,2,FALSE), "NA"))</f>
        <v>71.239999999999995</v>
      </c>
      <c r="DL43" s="31">
        <f>IF(_xlfn.IFNA(VLOOKUP($A43,Platinum_RSI!$A:$P,3,FALSE), "NA")=0,"NA",_xlfn.IFNA(VLOOKUP($A43,Platinum_RSI!$A:$P,3,FALSE), "NA"))</f>
        <v>66.72</v>
      </c>
      <c r="DM43" s="31">
        <f>IF(_xlfn.IFNA(VLOOKUP($A43,Platinum_RSI!$A:$P,4,FALSE), "NA")=0,"NA",_xlfn.IFNA(VLOOKUP($A43,Platinum_RSI!$A:$P,4,FALSE), "NA"))</f>
        <v>64.400000000000006</v>
      </c>
      <c r="DN43" s="31">
        <f>IF(_xlfn.IFNA(VLOOKUP($A43,Platinum_RSI!$A:$P,5,FALSE), "NA")=0,"NA",_xlfn.IFNA(VLOOKUP($A43,Platinum_RSI!$A:$P,5,FALSE), "NA"))</f>
        <v>61.12</v>
      </c>
      <c r="DO43" s="31">
        <f>IF(_xlfn.IFNA(VLOOKUP($A43,Palladium_RSI!$A:$Q,2,FALSE), "NA")=0,"NA",_xlfn.IFNA(VLOOKUP($A43,Palladium_RSI!$A:$Q,2,FALSE), "NA"))</f>
        <v>34.46</v>
      </c>
      <c r="DP43" s="31">
        <f>IF(_xlfn.IFNA(VLOOKUP($A43,Palladium_RSI!$A:$Q, 3,FALSE), "NA")=0,"NA",_xlfn.IFNA(VLOOKUP($A43,Palladium_RSI!$A:$Q,3,FALSE), "NA"))</f>
        <v>28.86</v>
      </c>
      <c r="DQ43" s="31">
        <f>IF(_xlfn.IFNA(VLOOKUP($A43,Palladium_RSI!$A:$Q,4,FALSE), "NA")=0,"NA",_xlfn.IFNA(VLOOKUP($A43,Palladium_RSI!$A:$Q,4,FALSE), "NA"))</f>
        <v>33.340000000000003</v>
      </c>
      <c r="DR43" s="31">
        <f>IF(_xlfn.IFNA(VLOOKUP($A43,Palladium_RSI!$A:$Q,5,FALSE), "NA")=0,"NA",_xlfn.IFNA(VLOOKUP($A43,Palladium_RSI!$A:$Q,5,FALSE), "NA"))</f>
        <v>41.49</v>
      </c>
      <c r="DS43" s="31">
        <f>IF(_xlfn.IFNA(VLOOKUP($A43,Car_production!$A:$L,2,FALSE), "NA")=0,"NA",_xlfn.IFNA(VLOOKUP($A43,Car_production!$A:$L,2,FALSE), "NA"))</f>
        <v>376.4</v>
      </c>
      <c r="DT43" s="31">
        <f>IF(_xlfn.IFNA(VLOOKUP($A43,Car_production!$A:$L,3,FALSE), "NA")=0,"NA",_xlfn.IFNA(VLOOKUP($A43,Car_production!$A:$L,3,FALSE), "NA"))</f>
        <v>296.14476789929188</v>
      </c>
      <c r="DU43" s="31" t="str">
        <f>IF(_xlfn.IFNA(VLOOKUP($A43,Car_production!$A:$L,4,FALSE), "NA")=0,"NA",_xlfn.IFNA(VLOOKUP($A43,Car_production!$A:$L,13,FALSE), "NA"))</f>
        <v>NA</v>
      </c>
      <c r="DV43" s="31" t="str">
        <f>IF(_xlfn.IFNA(VLOOKUP($A43,Car_production!$A:$L,5,FALSE), "NA")=0,"NA",_xlfn.IFNA(VLOOKUP($A43,Car_production!$A:$L,5,FALSE), "NA"))</f>
        <v>NA</v>
      </c>
      <c r="DW43" s="31">
        <f>IF(_xlfn.IFNA(VLOOKUP($A43,Car_production!$A:$L,6,FALSE), "NA")=0,"NA",_xlfn.IFNA(VLOOKUP($A43,Car_production!$A:$L,6,FALSE), "NA"))</f>
        <v>98.2</v>
      </c>
      <c r="DX43" s="31">
        <f>IF(_xlfn.IFNA(VLOOKUP($A43,Car_production!$A:$L,7,FALSE), "NA")=0,"NA",_xlfn.IFNA(VLOOKUP($A43,Car_production!$A:$L,7,FALSE), "NA"))</f>
        <v>95.992179863147612</v>
      </c>
      <c r="DY43" s="31">
        <f>IF(_xlfn.IFNA(VLOOKUP($A43,Car_production!$A:$L,8,FALSE), "NA")=0,"NA",_xlfn.IFNA(VLOOKUP($A43,Car_production!$A:$L,8,FALSE), "NA"))</f>
        <v>97</v>
      </c>
      <c r="DZ43" s="31">
        <f>IF(_xlfn.IFNA(VLOOKUP($A43,Car_production!$A:$L,9,FALSE), "NA")=0,"NA",_xlfn.IFNA(VLOOKUP($A43,Car_production!$A:$L,9,FALSE), "NA"))</f>
        <v>122.47474747474747</v>
      </c>
      <c r="EA43" s="31" t="str">
        <f>IF(_xlfn.IFNA(VLOOKUP($A43,Car_production!$A:$L,10,FALSE), "NA")=0,"NA",_xlfn.IFNA(VLOOKUP($A43,Car_production!$A:$L,10,FALSE), "NA"))</f>
        <v>NA</v>
      </c>
      <c r="EB43" s="31">
        <f>IF(_xlfn.IFNA(VLOOKUP($A43,Car_production_index!$A:$L,2,FALSE), "NA")=0,"NA",_xlfn.IFNA(VLOOKUP($A43,Car_production_index!$A:$L,2,FALSE), "NA"))</f>
        <v>0.12988212567506568</v>
      </c>
      <c r="EC43" s="31">
        <f>IF(_xlfn.IFNA(VLOOKUP($A43,Car_production_index!$A:$L,3,FALSE), "NA")=0,"NA",_xlfn.IFNA(VLOOKUP($A43,Car_production_index!$A:$L,3,FALSE), "NA"))</f>
        <v>0.27141781767755696</v>
      </c>
      <c r="ED43" s="31">
        <f>IF(_xlfn.IFNA(VLOOKUP($A43,Car_production_index!$A:$L,4,FALSE), "NA")=0,"NA",_xlfn.IFNA(VLOOKUP($A43,Car_production_index!$A:$L,4,FALSE), "NA"))</f>
        <v>0.14932484761598558</v>
      </c>
      <c r="EE43" s="31">
        <f>IF(_xlfn.IFNA(VLOOKUP($A43,Car_production_index!$A:$L,5,FALSE), "NA")=0,"NA",_xlfn.IFNA(VLOOKUP($A43,Car_production_index!$A:$L,5,FALSE), "NA"))</f>
        <v>0.17139036868302066</v>
      </c>
      <c r="EF43" s="31">
        <f>IF(_xlfn.IFNA(VLOOKUP($A43,Car_production_index!$A:$L,6,FALSE), "NA")=0,"NA",_xlfn.IFNA(VLOOKUP($A43,Car_production_index!$A:$L,6,FALSE), "NA"))</f>
        <v>0.72201515965162888</v>
      </c>
    </row>
    <row r="44" spans="1:136">
      <c r="A44" s="26">
        <v>37803</v>
      </c>
      <c r="B44" s="25">
        <f>IFERROR(VLOOKUP($A44,Palladium_spot_price!$A:$B,2,FALSE), "NA")</f>
        <v>175.272727272727</v>
      </c>
      <c r="C44" s="25">
        <f>IFERROR(VLOOKUP($A44,Platinum_spot_price!$A:$B,2,FALSE), "NA")</f>
        <v>684.68181818181802</v>
      </c>
      <c r="D44" s="25">
        <f>IFERROR(VLOOKUP($A44,Rhodium_spot_price!$A:$B,2,FALSE), "NA")</f>
        <v>494.54545454545399</v>
      </c>
      <c r="E44" s="25">
        <f>IFERROR(VLOOKUP(A44,'Coal Australia'!A:B,2,FALSE), "NA")</f>
        <v>26.089285714285701</v>
      </c>
      <c r="F44" s="25">
        <f>IFERROR(VLOOKUP(A44,'Russian Ruble'!A:B,2,FALSE), "NA")</f>
        <v>30.3597</v>
      </c>
      <c r="G44" s="25">
        <f>IFERROR(VLOOKUP($A44,'GDP Germany'!A:B,2,FALSE),"NA")</f>
        <v>591551.5</v>
      </c>
      <c r="H44" s="25">
        <f>IFERROR(VLOOKUP($A44,'GDP EU28'!A:B,2,FALSE),"NA")</f>
        <v>2205106.1</v>
      </c>
      <c r="I44" s="25">
        <f>IFERROR(VLOOKUP($A44,'GDP US'!A:B,2,FALSE),"NA")</f>
        <v>13741.107</v>
      </c>
      <c r="J44" s="29">
        <f>IFERROR(VLOOKUP($A44,'GDP CNY'!A:C,2,FALSE),"NA")</f>
        <v>9.1</v>
      </c>
      <c r="K44" s="25">
        <f>IFERROR(VLOOKUP($A44,WTI!$A:$B,2,FALSE),"NA")</f>
        <v>30.76</v>
      </c>
      <c r="L44" s="25">
        <f>IFERROR(VLOOKUP($A44,Brent!$A:$B,2,FALSE),"NA")</f>
        <v>28.35</v>
      </c>
      <c r="M44" s="25">
        <f>IFERROR(VLOOKUP($A44,'EURO EXC RATE'!$A:$B,2,FALSE),"NA")</f>
        <v>1.1365000000000001</v>
      </c>
      <c r="N44" s="25">
        <f>IFERROR(VLOOKUP($A44,'Baltic Dry Index'!$A:$B,2,FALSE),"NA")</f>
        <v>2181</v>
      </c>
      <c r="O44" s="25">
        <f>IFERROR(VLOOKUP($A44,EXR_CNY_USD!$A:$B,2,FALSE),"NA")</f>
        <v>8.2773000000000003</v>
      </c>
      <c r="P44" s="25">
        <f>IFERROR(VLOOKUP($A44,'NATURAL GAS'!A:B,2,FALSE),"NA")</f>
        <v>5.03</v>
      </c>
      <c r="Q44" s="25">
        <f>IFERROR(VLOOKUP($A44,VIX!$A:$B,2,FALSE), "NA")</f>
        <v>19.489999999999998</v>
      </c>
      <c r="R44" s="25">
        <f>IFERROR(VLOOKUP($A44,CLI_US!$A:$B,2,FALSE), "NA")</f>
        <v>98.941895479401595</v>
      </c>
      <c r="S44" s="25">
        <f>IFERROR(VLOOKUP($A44,CLI_CHN!$A:$B,2,FALSE), "NA")</f>
        <v>100.8929</v>
      </c>
      <c r="T44" s="25">
        <f>IFERROR(VLOOKUP($A44,CLI_EURO!$A:$B,2,FALSE), "NA")</f>
        <v>98.931608148566397</v>
      </c>
      <c r="U44" s="25">
        <f>IFERROR(VLOOKUP($A44,CPILFESL!$A:$B,2,FALSE), "NA")</f>
        <v>183.7</v>
      </c>
      <c r="V44" s="31">
        <f>_xlfn.IFNA(VLOOKUP($A44,'PET.RWTC.M'!$A:$B,2,FALSE), "NA")</f>
        <v>30.76</v>
      </c>
      <c r="W44" s="31">
        <f>_xlfn.IFNA(VLOOKUP($A44,PALLFNFINDEXQ!$A:$B,2,FALSE), "NA")</f>
        <v>64.032353709999995</v>
      </c>
      <c r="X44" s="31">
        <f>_xlfn.IFNA(VLOOKUP($A44,DEXSFUS!$A:$B,2,FALSE), "NA")</f>
        <v>7.4424999999999999</v>
      </c>
      <c r="Y44" s="31">
        <f>_xlfn.IFNA(VLOOKUP($A44,PNICKUSDM!$A:$B,2,FALSE), "NA")</f>
        <v>8831.7000000000007</v>
      </c>
      <c r="Z44" s="31">
        <f>_xlfn.IFNA(VLOOKUP($A44,'WPU1011'!$A:$B,2,FALSE), "NA")</f>
        <v>96.5</v>
      </c>
      <c r="AA44" s="31">
        <f>_xlfn.IFNA(VLOOKUP($A44,PCU3399103399101!$A:$B,2,FALSE), "NA")</f>
        <v>127.7</v>
      </c>
      <c r="AB44" s="31">
        <f>_xlfn.IFNA(VLOOKUP($A44,TSIFRGHTC!$A:$B,2,FALSE), "NA")</f>
        <v>1.3</v>
      </c>
      <c r="AC44" s="31">
        <f>_xlfn.IFNA(VLOOKUP($A44,TSIFRGHTC!$A:$B,2,FALSE), "NA")</f>
        <v>1.3</v>
      </c>
      <c r="AD44" s="31">
        <f>_xlfn.IFNA(VLOOKUP($A44,PPICMM!$A:$B,2,FALSE), "NA")</f>
        <v>104.5</v>
      </c>
      <c r="AE44" s="31">
        <f>_xlfn.IFNA(VLOOKUP($A44,IPB50001N!$A:$B,2,FALSE), "NA")</f>
        <v>88.712800000000001</v>
      </c>
      <c r="AF44" s="31">
        <f>_xlfn.IFNA(VLOOKUP($A44,A31ATI!$A:$B,2,FALSE), "NA")</f>
        <v>10230</v>
      </c>
      <c r="AG44" s="31">
        <f>_xlfn.IFNA(VLOOKUP($A44,A31ANO!$A:$B,2,FALSE), "NA")</f>
        <v>5360</v>
      </c>
      <c r="AH44" s="31">
        <f>_xlfn.IFNA(VLOOKUP($A44,IPG21223S!$A:$B,2,FALSE), "NA")</f>
        <v>100.8537</v>
      </c>
      <c r="AI44" s="31">
        <f>_xlfn.IFNA(VLOOKUP($A44,PIORECRUSDM!$A:$B,2,FALSE), "NA")</f>
        <v>13.82</v>
      </c>
      <c r="AJ44" s="31" t="str">
        <f>_xlfn.IFNA(VLOOKUP($A44,GVZCLS!$A:$B,2,FALSE), "NA")</f>
        <v>NA</v>
      </c>
      <c r="AK44" s="31" t="str">
        <f>_xlfn.IFNA(VLOOKUP($A44,VXSLVCLS!$A:$B,2,FALSE), "NA")</f>
        <v>NA</v>
      </c>
      <c r="AL44" s="31">
        <f>_xlfn.IFNA(VLOOKUP($A44,PNRGINDEXM!$A:$B,2,FALSE), "NA")</f>
        <v>75.837649999999996</v>
      </c>
      <c r="AM44" s="31">
        <f>_xlfn.IFNA(VLOOKUP($A44,Nikkei225!$A:$B,2,FALSE), "NA")</f>
        <v>9278.49</v>
      </c>
      <c r="AN44" s="31">
        <f>_xlfn.IFNA(VLOOKUP($A44,EXJPUS!$A:$B,2,FALSE), "NA")</f>
        <v>118.69589999999999</v>
      </c>
      <c r="AO44" s="31" t="str">
        <f>_xlfn.IFNA(VLOOKUP($A44,PCU33613361!$A:$B,2,FALSE), "NA")</f>
        <v>NA</v>
      </c>
      <c r="AP44" s="31">
        <f>_xlfn.IFNA(VLOOKUP($A44,TOTALSA!$A:$B,2,FALSE), "NA")</f>
        <v>17.117000000000001</v>
      </c>
      <c r="AQ44" s="31">
        <f>_xlfn.IFNA(VLOOKUP($A44,ZAFCPIALLMINMEI!$A:$B,2,FALSE), "NA")</f>
        <v>56.422690000000003</v>
      </c>
      <c r="AR44" s="31">
        <f>_xlfn.IFNA(VLOOKUP($A44,LCULMN01ZAQ661S!$A:$B,2,FALSE), "NA")</f>
        <v>50.269853509999997</v>
      </c>
      <c r="AS44" s="31">
        <f>_xlfn.IFNA(VLOOKUP($A44,NGDPRSAXDCZAQ!$A:$B,2,FALSE), "NA")</f>
        <v>776728.1</v>
      </c>
      <c r="AT44" s="31">
        <f>_xlfn.IFNA(VLOOKUP($A44,'M.W00.PCOBA.USD'!$A:$B,2,FALSE), "NA")</f>
        <v>19581.400000000001</v>
      </c>
      <c r="AU44" s="31">
        <f>_xlfn.IFNA(VLOOKUP($A44,BSCICP03O9M665S!$A:$B,2,FALSE), "NA")</f>
        <v>99.172444155099996</v>
      </c>
      <c r="AV44" s="31">
        <f>_xlfn.IFNA(VLOOKUP($A44,LOLITOAAOECDE!$A:$B,2,FALSE), "NA")</f>
        <v>98.757295271299995</v>
      </c>
      <c r="AW44" s="31" t="str">
        <f>_xlfn.IFNA(VLOOKUP($A44,'IP7110'!$A:$B,2,FALSE), "NA")</f>
        <v>NA</v>
      </c>
      <c r="AX44" s="31" t="str">
        <f>_xlfn.IFNA(VLOOKUP($A44,'WPS061'!$A:$B,2,FALSE), "NA")</f>
        <v>NA</v>
      </c>
      <c r="AY44" s="31">
        <f>_xlfn.IFNA(VLOOKUP($A44,'GS10'!$A:$B,2,FALSE), "NA")</f>
        <v>3.98</v>
      </c>
      <c r="AZ44" s="31">
        <f>_xlfn.IFNA(VLOOKUP($A44,'GS5'!$A:$B,2,FALSE), "NA")</f>
        <v>2.87</v>
      </c>
      <c r="BA44" s="31">
        <f>_xlfn.IFNA(VLOOKUP($A44,'GS30'!$A:$B,2,FALSE), "NA")</f>
        <v>5.13</v>
      </c>
      <c r="BB44" s="31">
        <f>_xlfn.IFNA(VLOOKUP($A44,DAX!$A:$B,2,FALSE), "NA")</f>
        <v>3487.86</v>
      </c>
      <c r="BC44" s="31">
        <f>_xlfn.IFNA(VLOOKUP($A44,SMI!$A:$B,2,FALSE), "NA")</f>
        <v>5079.1000000000004</v>
      </c>
      <c r="BD44" s="31">
        <f>_xlfn.IFNA(VLOOKUP($A44,NASDAQCOM!$A:$B,2,FALSE), "NA")</f>
        <v>1735.02</v>
      </c>
      <c r="BE44" s="31">
        <f>_xlfn.IFNA(VLOOKUP($A44,FTSE100!$A:$B,2,FALSE), "NA")</f>
        <v>4157</v>
      </c>
      <c r="BF44" s="31">
        <f>_xlfn.IFNA(VLOOKUP($A44,'M.W00.PGOLD.USD'!$A:$B,2,FALSE), "NA")</f>
        <v>364</v>
      </c>
      <c r="BG44" s="31">
        <f>_xlfn.IFNA(VLOOKUP($A44,'M.W00.PSILVER.USD'!$A:$B,2,FALSE), "NA")</f>
        <v>5.0999999999999996</v>
      </c>
      <c r="BH44" s="31" t="str">
        <f>_xlfn.IFNA(VLOOKUP($A44,WPU10170502!$A:$B,2,FALSE), "NA")</f>
        <v>NA</v>
      </c>
      <c r="BI44" s="31">
        <f>_xlfn.IFNA(VLOOKUP($A44,'M.W00.PSILVER.USD'!$A:$B,2,FALSE), "NA")</f>
        <v>5.0999999999999996</v>
      </c>
      <c r="BJ44" s="31">
        <f>_xlfn.IFNA(VLOOKUP($A44,'M.W00.PSILVER.USD'!$A:$B,2,FALSE), "NA")</f>
        <v>5.0999999999999996</v>
      </c>
      <c r="BK44" s="31">
        <f>_xlfn.IFNA(VLOOKUP($A44,FEDfunds!$A:$B,2,FALSE), "NA")</f>
        <v>1.01</v>
      </c>
      <c r="BL44" s="31">
        <f>_xlfn.IFNA(VLOOKUP($A44,Vehicles_miles_traveled!$A:$B,2,FALSE), "NA")</f>
        <v>243233</v>
      </c>
      <c r="BM44" s="31">
        <f>_xlfn.IFNA(VLOOKUP($A44,New_car_dealer!$A:$B,2,FALSE), "NA")</f>
        <v>61433</v>
      </c>
      <c r="BN44" s="31" t="str">
        <f>_xlfn.IFNA(VLOOKUP($A44,Platinum_total_demand!$A:$Z,4,FALSE), "NA")</f>
        <v>NA</v>
      </c>
      <c r="BO44" s="31" t="str">
        <f>_xlfn.IFNA(VLOOKUP($A44,Palladium_total_demand!$A:$Z,4,FALSE), "NA")</f>
        <v>NA</v>
      </c>
      <c r="BP44" s="31" t="str">
        <f>_xlfn.IFNA(VLOOKUP($A44,Rhodium_total_demand!$A:$Z,4,FALSE), "NA")</f>
        <v>NA</v>
      </c>
      <c r="BQ44" s="31" t="str">
        <f>_xlfn.IFNA(VLOOKUP($A44,Platinum_total_supply!$A:$Z,4,FALSE), "NA")</f>
        <v>NA</v>
      </c>
      <c r="BR44" s="31" t="str">
        <f>_xlfn.IFNA(VLOOKUP($A44,Palladium_total_supply!$A:$Z,4,FALSE), "NA")</f>
        <v>NA</v>
      </c>
      <c r="BS44" s="31" t="str">
        <f>_xlfn.IFNA(VLOOKUP($A44,Rhodium_total_supply!$A:$Z,4,FALSE), "NA")</f>
        <v>NA</v>
      </c>
      <c r="BT44" s="31">
        <f>_xlfn.IFNA(VLOOKUP($A44,Equities!$A:$Z,2,FALSE), "NA")</f>
        <v>2479.89</v>
      </c>
      <c r="BU44" s="31">
        <f>_xlfn.IFNA(VLOOKUP($A44,Equities!$A:$Z,3,FALSE), "NA")</f>
        <v>2953.8556521739101</v>
      </c>
      <c r="BV44" s="31">
        <f>_xlfn.IFNA(VLOOKUP($A44,Equities!$A:$Z,4,FALSE), "NA")</f>
        <v>3254.27695652173</v>
      </c>
      <c r="BW44" s="31">
        <f>_xlfn.IFNA(VLOOKUP($A44,Equities!$A:$Z,5,FALSE), "NA")</f>
        <v>2899.3092173913001</v>
      </c>
      <c r="BX44" s="31">
        <f>_xlfn.IFNA(VLOOKUP($A44,Equities!$A:$Z,6,FALSE), "NA")</f>
        <v>511.28030434782602</v>
      </c>
      <c r="BY44" s="31">
        <f>_xlfn.IFNA(VLOOKUP($A44,Income_equities!$A:$Z,2,FALSE), "NA")</f>
        <v>1142.3586956521699</v>
      </c>
      <c r="BZ44" s="31">
        <f>_xlfn.IFNA(VLOOKUP($A44,Income_equities!$A:$Z,3,FALSE), "NA")</f>
        <v>228.92171304347801</v>
      </c>
      <c r="CA44" s="31">
        <f>_xlfn.IFNA(VLOOKUP($A44,Income_equities!$A:$Z,4,FALSE), "NA")</f>
        <v>125.70516956521701</v>
      </c>
      <c r="CB44" s="31">
        <f>_xlfn.IFNA(VLOOKUP($A44,Income_equities!$A:$Z,5,FALSE), "NA")</f>
        <v>179.77007391304301</v>
      </c>
      <c r="CC44" s="31">
        <f>_xlfn.IFNA(VLOOKUP($A44,PGM_equities!$A:$Z,2,FALSE), "NA")</f>
        <v>683.56521739130403</v>
      </c>
      <c r="CD44" s="31">
        <f>_xlfn.IFNA(VLOOKUP($A44,PGM_equities!$A:$Z,3,FALSE), "NA")</f>
        <v>351.31043478260801</v>
      </c>
      <c r="CE44" s="31">
        <f>_xlfn.IFNA(VLOOKUP($A44,PGM_equities!$A:$Z,4,FALSE), "NA")</f>
        <v>4.8353260869565204</v>
      </c>
      <c r="CF44" s="31">
        <f>_xlfn.IFNA(VLOOKUP($A44,PGM_equities!$A:$Z,5,FALSE), "NA")</f>
        <v>174.72391304347801</v>
      </c>
      <c r="CG44" s="31" t="str">
        <f>_xlfn.IFNA(VLOOKUP($A44,Platinum_market_balance!$A:$Z,2,FALSE), "NA")</f>
        <v>NA</v>
      </c>
      <c r="CH44" s="31" t="str">
        <f>_xlfn.IFNA(VLOOKUP($A44,Platinum_market_balance!$A:$Z,3,FALSE), "NA")</f>
        <v>NA</v>
      </c>
      <c r="CI44" s="31" t="str">
        <f>_xlfn.IFNA(VLOOKUP($A44,Platinum_market_balance!$A:$Z,4,FALSE), "NA")</f>
        <v>NA</v>
      </c>
      <c r="CJ44" s="31" t="str">
        <f>_xlfn.IFNA(VLOOKUP($A44,Platinum_market_balance!$A:$Z,5,FALSE), "NA")</f>
        <v>NA</v>
      </c>
      <c r="CK44" s="31" t="str">
        <f>_xlfn.IFNA(VLOOKUP($A44,Palladium_market_balance!$A:$Z,2,FALSE), "NA")</f>
        <v>NA</v>
      </c>
      <c r="CL44" s="31" t="str">
        <f>_xlfn.IFNA(VLOOKUP($A44,Palladium_market_balance!$A:$Z,3,FALSE), "NA")</f>
        <v>NA</v>
      </c>
      <c r="CM44" s="31" t="str">
        <f>_xlfn.IFNA(VLOOKUP($A44,Palladium_market_balance!$A:$Z,4,FALSE), "NA")</f>
        <v>NA</v>
      </c>
      <c r="CN44" s="31" t="str">
        <f>_xlfn.IFNA(VLOOKUP($A44,Palladium_market_balance!$A:$Z,5,FALSE), "NA")</f>
        <v>NA</v>
      </c>
      <c r="CO44" s="31" t="str">
        <f>_xlfn.IFNA(VLOOKUP($A44,Rhodium_market_balance!$A:$Z,2,FALSE), "NA")</f>
        <v>NA</v>
      </c>
      <c r="CP44" s="31" t="str">
        <f>_xlfn.IFNA(VLOOKUP($A44,Rhodium_market_balance!$A:$Z,3,FALSE), "NA")</f>
        <v>NA</v>
      </c>
      <c r="CQ44" s="31" t="str">
        <f>_xlfn.IFNA(VLOOKUP($A44,Rhodium_market_balance!$A:$Z,4,FALSE), "NA")</f>
        <v>NA</v>
      </c>
      <c r="CR44" s="31" t="str">
        <f>_xlfn.IFNA(VLOOKUP($A44,Rhodium_market_balance!$A:$Z,5,FALSE), "NA")</f>
        <v>NA</v>
      </c>
      <c r="CS44" s="31" t="str">
        <f>_xlfn.IFNA(VLOOKUP($A44,CFTCs!$A:$Z,2,FALSE), "NA")</f>
        <v>NA</v>
      </c>
      <c r="CT44" s="31" t="str">
        <f>_xlfn.IFNA(VLOOKUP($A44,CFTCs!$A:$Z,3,FALSE), "NA")</f>
        <v>NA</v>
      </c>
      <c r="CU44" s="31" t="str">
        <f>_xlfn.IFNA(VLOOKUP($A44,CFTCs!$A:$Z,4,FALSE), "NA")</f>
        <v>NA</v>
      </c>
      <c r="CV44" s="31" t="str">
        <f>_xlfn.IFNA(VLOOKUP($A44,CFTCs!$A:$Z,5,FALSE), "NA")</f>
        <v>NA</v>
      </c>
      <c r="CW44" s="31" t="str">
        <f>_xlfn.IFNA(VLOOKUP($A44,Open_interest!$A:$Z,2,FALSE), "NA")</f>
        <v>NA</v>
      </c>
      <c r="CX44" s="31" t="str">
        <f>_xlfn.IFNA(VLOOKUP($A44,Open_interest!$A:$Z,3,FALSE), "NA")</f>
        <v>NA</v>
      </c>
      <c r="CY44" s="31" t="str">
        <f>IF(_xlfn.IFNA(VLOOKUP($A44,ETF_holdings!$A:$Z,2,FALSE), "NA")=0,"NA",_xlfn.IFNA(VLOOKUP($A44,ETF_holdings!$A:$Z,2,FALSE), "NA"))</f>
        <v>NA</v>
      </c>
      <c r="CZ44" s="31" t="str">
        <f>IF(_xlfn.IFNA(VLOOKUP($A44,ETF_holdings!$A:$Z,3,FALSE), "NA")=0,"NA",_xlfn.IFNA(VLOOKUP($A44,ETF_holdings!$A:$Z,3,FALSE), "NA"))</f>
        <v>NA</v>
      </c>
      <c r="DA44" s="31" t="str">
        <f>_xlfn.IFNA(VLOOKUP($A44,ETF_holdings!$A:$Z,4,FALSE), "NA")</f>
        <v>NA</v>
      </c>
      <c r="DB44" s="31" t="str">
        <f>IF(_xlfn.IFNA(VLOOKUP($A44,ETF_holdings!$A:$Z,4,FALSE), "NA")=0,"NA",_xlfn.IFNA(VLOOKUP($A44,ETF_holdings!$A:$Z,4,FALSE), "NA"))</f>
        <v>NA</v>
      </c>
      <c r="DC44" s="31" t="str">
        <f>IF(_xlfn.IFNA(VLOOKUP($A44,ETF_holdings!$A:$Z,6,FALSE), "NA")=0,"NA",_xlfn.IFNA(VLOOKUP($A44,ETF_holdings!$A:$Z,6,FALSE), "NA"))</f>
        <v>NA</v>
      </c>
      <c r="DD44" s="31" t="str">
        <f>IF(_xlfn.IFNA(VLOOKUP($A44,ETF_holdings!$A:$Z,7,FALSE), "NA")=0,"NA",_xlfn.IFNA(VLOOKUP($A44,ETF_holdings!$A:$Z,7,FALSE), "NA"))</f>
        <v>NA</v>
      </c>
      <c r="DE44" s="31" t="str">
        <f>IF(_xlfn.IFNA(VLOOKUP($A44,ETF_holdings!$A:$Z,8,FALSE), "NA")=0,"NA",_xlfn.IFNA(VLOOKUP($A44,ETF_holdings!$A:$Z,8,FALSE), "NA"))</f>
        <v>NA</v>
      </c>
      <c r="DF44" s="31" t="str">
        <f>IF(_xlfn.IFNA(VLOOKUP($A44,ETF_holdings!$A:$Z,10,FALSE), "NA")=0,"NA",_xlfn.IFNA(VLOOKUP($A44,ETF_holdings!$A:$Z,10,FALSE), "NA"))</f>
        <v>NA</v>
      </c>
      <c r="DG44" s="31" t="str">
        <f>IF(_xlfn.IFNA(VLOOKUP($A44,ETF_holdings!$A:$Z,10,FALSE), "NA")=0,"NA",_xlfn.IFNA(VLOOKUP($A44,ETF_holdings!$A:$Z,10,FALSE), "NA"))</f>
        <v>NA</v>
      </c>
      <c r="DH44" s="31" t="str">
        <f>IF(_xlfn.IFNA(VLOOKUP($A44,ETF_holdings!$A:$Z,11,FALSE), "NA")=0,"NA",_xlfn.IFNA(VLOOKUP($A44,ETF_holdings!$A:$Z,11,FALSE), "NA"))</f>
        <v>NA</v>
      </c>
      <c r="DI44" s="31" t="str">
        <f>IF(_xlfn.IFNA(VLOOKUP($A44,ETF_holdings!$A:$Z,12,FALSE), "NA")=0,"NA",_xlfn.IFNA(VLOOKUP($A44,ETF_holdings!$A:$Z,12,FALSE), "NA"))</f>
        <v>NA</v>
      </c>
      <c r="DJ44" s="31" t="str">
        <f>IF(_xlfn.IFNA(VLOOKUP($A44,ETF_holdings!$A:$Z,13,FALSE), "NA")=0,"NA",_xlfn.IFNA(VLOOKUP($A44,ETF_holdings!$A:$Z,13,FALSE), "NA"))</f>
        <v>NA</v>
      </c>
      <c r="DK44" s="31">
        <f>IF(_xlfn.IFNA(VLOOKUP($A44,Platinum_RSI!$A:$P,2,FALSE), "NA")=0,"NA",_xlfn.IFNA(VLOOKUP($A44,Platinum_RSI!$A:$P,2,FALSE), "NA"))</f>
        <v>76.47</v>
      </c>
      <c r="DL44" s="31">
        <f>IF(_xlfn.IFNA(VLOOKUP($A44,Platinum_RSI!$A:$P,3,FALSE), "NA")=0,"NA",_xlfn.IFNA(VLOOKUP($A44,Platinum_RSI!$A:$P,3,FALSE), "NA"))</f>
        <v>68.819999999999993</v>
      </c>
      <c r="DM44" s="31">
        <f>IF(_xlfn.IFNA(VLOOKUP($A44,Platinum_RSI!$A:$P,4,FALSE), "NA")=0,"NA",_xlfn.IFNA(VLOOKUP($A44,Platinum_RSI!$A:$P,4,FALSE), "NA"))</f>
        <v>65.89</v>
      </c>
      <c r="DN44" s="31">
        <f>IF(_xlfn.IFNA(VLOOKUP($A44,Platinum_RSI!$A:$P,5,FALSE), "NA")=0,"NA",_xlfn.IFNA(VLOOKUP($A44,Platinum_RSI!$A:$P,5,FALSE), "NA"))</f>
        <v>61.96</v>
      </c>
      <c r="DO44" s="31">
        <f>IF(_xlfn.IFNA(VLOOKUP($A44,Palladium_RSI!$A:$Q,2,FALSE), "NA")=0,"NA",_xlfn.IFNA(VLOOKUP($A44,Palladium_RSI!$A:$Q,2,FALSE), "NA"))</f>
        <v>35.43</v>
      </c>
      <c r="DP44" s="31">
        <f>IF(_xlfn.IFNA(VLOOKUP($A44,Palladium_RSI!$A:$Q, 3,FALSE), "NA")=0,"NA",_xlfn.IFNA(VLOOKUP($A44,Palladium_RSI!$A:$Q,3,FALSE), "NA"))</f>
        <v>29.06</v>
      </c>
      <c r="DQ44" s="31">
        <f>IF(_xlfn.IFNA(VLOOKUP($A44,Palladium_RSI!$A:$Q,4,FALSE), "NA")=0,"NA",_xlfn.IFNA(VLOOKUP($A44,Palladium_RSI!$A:$Q,4,FALSE), "NA"))</f>
        <v>33.43</v>
      </c>
      <c r="DR44" s="31">
        <f>IF(_xlfn.IFNA(VLOOKUP($A44,Palladium_RSI!$A:$Q,5,FALSE), "NA")=0,"NA",_xlfn.IFNA(VLOOKUP($A44,Palladium_RSI!$A:$Q,5,FALSE), "NA"))</f>
        <v>41.52</v>
      </c>
      <c r="DS44" s="31">
        <f>IF(_xlfn.IFNA(VLOOKUP($A44,Car_production!$A:$L,2,FALSE), "NA")=0,"NA",_xlfn.IFNA(VLOOKUP($A44,Car_production!$A:$L,2,FALSE), "NA"))</f>
        <v>378.8</v>
      </c>
      <c r="DT44" s="31">
        <f>IF(_xlfn.IFNA(VLOOKUP($A44,Car_production!$A:$L,3,FALSE), "NA")=0,"NA",_xlfn.IFNA(VLOOKUP($A44,Car_production!$A:$L,3,FALSE), "NA"))</f>
        <v>298.03304484657752</v>
      </c>
      <c r="DU44" s="31" t="str">
        <f>IF(_xlfn.IFNA(VLOOKUP($A44,Car_production!$A:$L,4,FALSE), "NA")=0,"NA",_xlfn.IFNA(VLOOKUP($A44,Car_production!$A:$L,13,FALSE), "NA"))</f>
        <v>NA</v>
      </c>
      <c r="DV44" s="31" t="str">
        <f>IF(_xlfn.IFNA(VLOOKUP($A44,Car_production!$A:$L,5,FALSE), "NA")=0,"NA",_xlfn.IFNA(VLOOKUP($A44,Car_production!$A:$L,5,FALSE), "NA"))</f>
        <v>NA</v>
      </c>
      <c r="DW44" s="31">
        <f>IF(_xlfn.IFNA(VLOOKUP($A44,Car_production!$A:$L,6,FALSE), "NA")=0,"NA",_xlfn.IFNA(VLOOKUP($A44,Car_production!$A:$L,6,FALSE), "NA"))</f>
        <v>87</v>
      </c>
      <c r="DX44" s="31">
        <f>IF(_xlfn.IFNA(VLOOKUP($A44,Car_production!$A:$L,7,FALSE), "NA")=0,"NA",_xlfn.IFNA(VLOOKUP($A44,Car_production!$A:$L,7,FALSE), "NA"))</f>
        <v>85.043988269794724</v>
      </c>
      <c r="DY44" s="31">
        <f>IF(_xlfn.IFNA(VLOOKUP($A44,Car_production!$A:$L,8,FALSE), "NA")=0,"NA",_xlfn.IFNA(VLOOKUP($A44,Car_production!$A:$L,8,FALSE), "NA"))</f>
        <v>97.7</v>
      </c>
      <c r="DZ44" s="31">
        <f>IF(_xlfn.IFNA(VLOOKUP($A44,Car_production!$A:$L,9,FALSE), "NA")=0,"NA",_xlfn.IFNA(VLOOKUP($A44,Car_production!$A:$L,9,FALSE), "NA"))</f>
        <v>123.35858585858585</v>
      </c>
      <c r="EA44" s="31" t="str">
        <f>IF(_xlfn.IFNA(VLOOKUP($A44,Car_production!$A:$L,10,FALSE), "NA")=0,"NA",_xlfn.IFNA(VLOOKUP($A44,Car_production!$A:$L,10,FALSE), "NA"))</f>
        <v>NA</v>
      </c>
      <c r="EB44" s="31">
        <f>IF(_xlfn.IFNA(VLOOKUP($A44,Car_production_index!$A:$L,2,FALSE), "NA")=0,"NA",_xlfn.IFNA(VLOOKUP($A44,Car_production_index!$A:$L,2,FALSE), "NA"))</f>
        <v>0.12988212567506568</v>
      </c>
      <c r="EC44" s="31">
        <f>IF(_xlfn.IFNA(VLOOKUP($A44,Car_production_index!$A:$L,3,FALSE), "NA")=0,"NA",_xlfn.IFNA(VLOOKUP($A44,Car_production_index!$A:$L,3,FALSE), "NA"))</f>
        <v>0.27091781767755696</v>
      </c>
      <c r="ED44" s="31">
        <f>IF(_xlfn.IFNA(VLOOKUP($A44,Car_production_index!$A:$L,4,FALSE), "NA")=0,"NA",_xlfn.IFNA(VLOOKUP($A44,Car_production_index!$A:$L,4,FALSE), "NA"))</f>
        <v>0.15032484761598558</v>
      </c>
      <c r="EE44" s="31">
        <f>IF(_xlfn.IFNA(VLOOKUP($A44,Car_production_index!$A:$L,5,FALSE), "NA")=0,"NA",_xlfn.IFNA(VLOOKUP($A44,Car_production_index!$A:$L,5,FALSE), "NA"))</f>
        <v>0.17089036868302065</v>
      </c>
      <c r="EF44" s="31">
        <f>IF(_xlfn.IFNA(VLOOKUP($A44,Car_production_index!$A:$L,6,FALSE), "NA")=0,"NA",_xlfn.IFNA(VLOOKUP($A44,Car_production_index!$A:$L,6,FALSE), "NA"))</f>
        <v>0.72201515965162888</v>
      </c>
    </row>
    <row r="45" spans="1:136">
      <c r="A45" s="26">
        <v>37834</v>
      </c>
      <c r="B45" s="25">
        <f>IFERROR(VLOOKUP($A45,Palladium_spot_price!$A:$B,2,FALSE), "NA")</f>
        <v>185.76190476190399</v>
      </c>
      <c r="C45" s="25">
        <f>IFERROR(VLOOKUP($A45,Platinum_spot_price!$A:$B,2,FALSE), "NA")</f>
        <v>695.11904761904702</v>
      </c>
      <c r="D45" s="25">
        <f>IFERROR(VLOOKUP($A45,Rhodium_spot_price!$A:$B,2,FALSE), "NA")</f>
        <v>513.57142857142799</v>
      </c>
      <c r="E45" s="25">
        <f>IFERROR(VLOOKUP(A45,'Coal Australia'!A:B,2,FALSE), "NA")</f>
        <v>27.133928571428601</v>
      </c>
      <c r="F45" s="25">
        <f>IFERROR(VLOOKUP(A45,'Russian Ruble'!A:B,2,FALSE), "NA")</f>
        <v>30.347799999999999</v>
      </c>
      <c r="G45" s="25" t="str">
        <f>IFERROR(VLOOKUP($A45,'GDP Germany'!A:B,2,FALSE),"NA")</f>
        <v>NA</v>
      </c>
      <c r="H45" s="25" t="str">
        <f>IFERROR(VLOOKUP($A45,'GDP EU28'!A:B,2,FALSE),"NA")</f>
        <v>NA</v>
      </c>
      <c r="I45" s="25" t="str">
        <f>IFERROR(VLOOKUP($A45,'GDP US'!A:B,2,FALSE),"NA")</f>
        <v>NA</v>
      </c>
      <c r="J45" s="29" t="str">
        <f>IFERROR(VLOOKUP($A45,'GDP CNY'!A:C,2,FALSE),"NA")</f>
        <v>NA</v>
      </c>
      <c r="K45" s="25">
        <f>IFERROR(VLOOKUP($A45,WTI!$A:$B,2,FALSE),"NA")</f>
        <v>31.57</v>
      </c>
      <c r="L45" s="25">
        <f>IFERROR(VLOOKUP($A45,Brent!$A:$B,2,FALSE),"NA")</f>
        <v>29.89</v>
      </c>
      <c r="M45" s="25">
        <f>IFERROR(VLOOKUP($A45,'EURO EXC RATE'!$A:$B,2,FALSE),"NA")</f>
        <v>1.1154999999999999</v>
      </c>
      <c r="N45" s="25">
        <f>IFERROR(VLOOKUP($A45,'Baltic Dry Index'!$A:$B,2,FALSE),"NA")</f>
        <v>2265</v>
      </c>
      <c r="O45" s="25">
        <f>IFERROR(VLOOKUP($A45,EXR_CNY_USD!$A:$B,2,FALSE),"NA")</f>
        <v>8.2769999999999992</v>
      </c>
      <c r="P45" s="25">
        <f>IFERROR(VLOOKUP($A45,'NATURAL GAS'!A:B,2,FALSE),"NA")</f>
        <v>4.99</v>
      </c>
      <c r="Q45" s="25">
        <f>IFERROR(VLOOKUP($A45,VIX!$A:$B,2,FALSE), "NA")</f>
        <v>18.63</v>
      </c>
      <c r="R45" s="25">
        <f>IFERROR(VLOOKUP($A45,CLI_US!$A:$B,2,FALSE), "NA")</f>
        <v>99.265746945249802</v>
      </c>
      <c r="S45" s="25">
        <f>IFERROR(VLOOKUP($A45,CLI_CHN!$A:$B,2,FALSE), "NA")</f>
        <v>100.90819999999999</v>
      </c>
      <c r="T45" s="25">
        <f>IFERROR(VLOOKUP($A45,CLI_EURO!$A:$B,2,FALSE), "NA")</f>
        <v>99.098756254298905</v>
      </c>
      <c r="U45" s="25">
        <f>IFERROR(VLOOKUP($A45,CPILFESL!$A:$B,2,FALSE), "NA")</f>
        <v>184.5</v>
      </c>
      <c r="V45" s="31">
        <f>_xlfn.IFNA(VLOOKUP($A45,'PET.RWTC.M'!$A:$B,2,FALSE), "NA")</f>
        <v>31.57</v>
      </c>
      <c r="W45" s="31">
        <f>_xlfn.IFNA(VLOOKUP($A45,PALLFNFINDEXQ!$A:$B,2,FALSE), "NA")</f>
        <v>64.032353709999995</v>
      </c>
      <c r="X45" s="31">
        <f>_xlfn.IFNA(VLOOKUP($A45,DEXSFUS!$A:$B,2,FALSE), "NA")</f>
        <v>7.45</v>
      </c>
      <c r="Y45" s="31">
        <f>_xlfn.IFNA(VLOOKUP($A45,PNICKUSDM!$A:$B,2,FALSE), "NA")</f>
        <v>9359.875</v>
      </c>
      <c r="Z45" s="31">
        <f>_xlfn.IFNA(VLOOKUP($A45,'WPU1011'!$A:$B,2,FALSE), "NA")</f>
        <v>96.5</v>
      </c>
      <c r="AA45" s="31">
        <f>_xlfn.IFNA(VLOOKUP($A45,'WPU1011'!$A:$B,2,FALSE), "NA")</f>
        <v>96.5</v>
      </c>
      <c r="AB45" s="31">
        <f>_xlfn.IFNA(VLOOKUP($A45,TSIFRGHTC!$A:$B,2,FALSE), "NA")</f>
        <v>-0.5</v>
      </c>
      <c r="AC45" s="31">
        <f>_xlfn.IFNA(VLOOKUP($A45,TSIFRGHTC!$A:$B,2,FALSE), "NA")</f>
        <v>-0.5</v>
      </c>
      <c r="AD45" s="31">
        <f>_xlfn.IFNA(VLOOKUP($A45,PPICMM!$A:$B,2,FALSE), "NA")</f>
        <v>106.5</v>
      </c>
      <c r="AE45" s="31">
        <f>_xlfn.IFNA(VLOOKUP($A45,IPB50001N!$A:$B,2,FALSE), "NA")</f>
        <v>92.989400000000003</v>
      </c>
      <c r="AF45" s="31">
        <f>_xlfn.IFNA(VLOOKUP($A45,A31ATI!$A:$B,2,FALSE), "NA")</f>
        <v>10115</v>
      </c>
      <c r="AG45" s="31">
        <f>_xlfn.IFNA(VLOOKUP($A45,A31ANO!$A:$B,2,FALSE), "NA")</f>
        <v>5516</v>
      </c>
      <c r="AH45" s="31">
        <f>_xlfn.IFNA(VLOOKUP($A45,IPG21223S!$A:$B,2,FALSE), "NA")</f>
        <v>97.654700000000005</v>
      </c>
      <c r="AI45" s="31">
        <f>_xlfn.IFNA(VLOOKUP($A45,PIORECRUSDM!$A:$B,2,FALSE), "NA")</f>
        <v>13.82</v>
      </c>
      <c r="AJ45" s="31" t="str">
        <f>_xlfn.IFNA(VLOOKUP($A45,GVZCLS!$A:$B,2,FALSE), "NA")</f>
        <v>NA</v>
      </c>
      <c r="AK45" s="31" t="str">
        <f>_xlfn.IFNA(VLOOKUP($A45,VXSLVCLS!$A:$B,2,FALSE), "NA")</f>
        <v>NA</v>
      </c>
      <c r="AL45" s="31">
        <f>_xlfn.IFNA(VLOOKUP($A45,PNRGINDEXM!$A:$B,2,FALSE), "NA")</f>
        <v>77.800349999999995</v>
      </c>
      <c r="AM45" s="31">
        <f>_xlfn.IFNA(VLOOKUP($A45,Nikkei225!$A:$B,2,FALSE), "NA")</f>
        <v>9611.67</v>
      </c>
      <c r="AN45" s="31">
        <f>_xlfn.IFNA(VLOOKUP($A45,EXJPUS!$A:$B,2,FALSE), "NA")</f>
        <v>118.66240000000001</v>
      </c>
      <c r="AO45" s="31" t="str">
        <f>_xlfn.IFNA(VLOOKUP($A45,PCU33613361!$A:$B,2,FALSE), "NA")</f>
        <v>NA</v>
      </c>
      <c r="AP45" s="31">
        <f>_xlfn.IFNA(VLOOKUP($A45,TOTALSA!$A:$B,2,FALSE), "NA")</f>
        <v>18.262</v>
      </c>
      <c r="AQ45" s="31">
        <f>_xlfn.IFNA(VLOOKUP($A45,ZAFCPIALLMINMEI!$A:$B,2,FALSE), "NA")</f>
        <v>56.546489999999999</v>
      </c>
      <c r="AR45" s="31">
        <f>_xlfn.IFNA(VLOOKUP($A45,LCULMN01ZAQ661S!$A:$B,2,FALSE), "NA")</f>
        <v>50.269853509999997</v>
      </c>
      <c r="AS45" s="31">
        <f>_xlfn.IFNA(VLOOKUP($A45,NGDPRSAXDCZAQ!$A:$B,2,FALSE), "NA")</f>
        <v>776728.1</v>
      </c>
      <c r="AT45" s="31">
        <f>_xlfn.IFNA(VLOOKUP($A45,'M.W00.PCOBA.USD'!$A:$B,2,FALSE), "NA")</f>
        <v>19234.439999999999</v>
      </c>
      <c r="AU45" s="31">
        <f>_xlfn.IFNA(VLOOKUP($A45,BSCICP03O9M665S!$A:$B,2,FALSE), "NA")</f>
        <v>99.347433287900003</v>
      </c>
      <c r="AV45" s="31">
        <f>_xlfn.IFNA(VLOOKUP($A45,LOLITOAAOECDE!$A:$B,2,FALSE), "NA")</f>
        <v>99.142450510200007</v>
      </c>
      <c r="AW45" s="31" t="str">
        <f>_xlfn.IFNA(VLOOKUP($A45,'IP7110'!$A:$B,2,FALSE), "NA")</f>
        <v>NA</v>
      </c>
      <c r="AX45" s="31" t="str">
        <f>_xlfn.IFNA(VLOOKUP($A45,'WPS061'!$A:$B,2,FALSE), "NA")</f>
        <v>NA</v>
      </c>
      <c r="AY45" s="31">
        <f>_xlfn.IFNA(VLOOKUP($A45,'GS10'!$A:$B,2,FALSE), "NA")</f>
        <v>4.45</v>
      </c>
      <c r="AZ45" s="31">
        <f>_xlfn.IFNA(VLOOKUP($A45,'GS5'!$A:$B,2,FALSE), "NA")</f>
        <v>3.37</v>
      </c>
      <c r="BA45" s="31">
        <f>_xlfn.IFNA(VLOOKUP($A45,'GS30'!$A:$B,2,FALSE), "NA")</f>
        <v>5.45</v>
      </c>
      <c r="BB45" s="31">
        <f>_xlfn.IFNA(VLOOKUP($A45,DAX!$A:$B,2,FALSE), "NA")</f>
        <v>3484.58</v>
      </c>
      <c r="BC45" s="31">
        <f>_xlfn.IFNA(VLOOKUP($A45,SMI!$A:$B,2,FALSE), "NA")</f>
        <v>5124.2</v>
      </c>
      <c r="BD45" s="31">
        <f>_xlfn.IFNA(VLOOKUP($A45,NASDAQCOM!$A:$B,2,FALSE), "NA")</f>
        <v>1810.45</v>
      </c>
      <c r="BE45" s="31">
        <f>_xlfn.IFNA(VLOOKUP($A45,FTSE100!$A:$B,2,FALSE), "NA")</f>
        <v>4161.0600000000004</v>
      </c>
      <c r="BF45" s="31">
        <f>_xlfn.IFNA(VLOOKUP($A45,'M.W00.PGOLD.USD'!$A:$B,2,FALSE), "NA")</f>
        <v>371</v>
      </c>
      <c r="BG45" s="31">
        <f>_xlfn.IFNA(VLOOKUP($A45,'M.W00.PSILVER.USD'!$A:$B,2,FALSE), "NA")</f>
        <v>5.12</v>
      </c>
      <c r="BH45" s="31" t="str">
        <f>_xlfn.IFNA(VLOOKUP($A45,WPU10170502!$A:$B,2,FALSE), "NA")</f>
        <v>NA</v>
      </c>
      <c r="BI45" s="31">
        <f>_xlfn.IFNA(VLOOKUP($A45,'M.W00.PSILVER.USD'!$A:$B,2,FALSE), "NA")</f>
        <v>5.12</v>
      </c>
      <c r="BJ45" s="31">
        <f>_xlfn.IFNA(VLOOKUP($A45,'M.W00.PSILVER.USD'!$A:$B,2,FALSE), "NA")</f>
        <v>5.12</v>
      </c>
      <c r="BK45" s="31">
        <f>_xlfn.IFNA(VLOOKUP($A45,FEDfunds!$A:$B,2,FALSE), "NA")</f>
        <v>1.03</v>
      </c>
      <c r="BL45" s="31">
        <f>_xlfn.IFNA(VLOOKUP($A45,Vehicles_miles_traveled!$A:$B,2,FALSE), "NA")</f>
        <v>242836</v>
      </c>
      <c r="BM45" s="31">
        <f>_xlfn.IFNA(VLOOKUP($A45,New_car_dealer!$A:$B,2,FALSE), "NA")</f>
        <v>61356</v>
      </c>
      <c r="BN45" s="31" t="str">
        <f>_xlfn.IFNA(VLOOKUP($A45,Platinum_total_demand!$A:$Z,4,FALSE), "NA")</f>
        <v>NA</v>
      </c>
      <c r="BO45" s="31" t="str">
        <f>_xlfn.IFNA(VLOOKUP($A45,Palladium_total_demand!$A:$Z,4,FALSE), "NA")</f>
        <v>NA</v>
      </c>
      <c r="BP45" s="31" t="str">
        <f>_xlfn.IFNA(VLOOKUP($A45,Rhodium_total_demand!$A:$Z,4,FALSE), "NA")</f>
        <v>NA</v>
      </c>
      <c r="BQ45" s="31" t="str">
        <f>_xlfn.IFNA(VLOOKUP($A45,Platinum_total_supply!$A:$Z,4,FALSE), "NA")</f>
        <v>NA</v>
      </c>
      <c r="BR45" s="31" t="str">
        <f>_xlfn.IFNA(VLOOKUP($A45,Palladium_total_supply!$A:$Z,4,FALSE), "NA")</f>
        <v>NA</v>
      </c>
      <c r="BS45" s="31" t="str">
        <f>_xlfn.IFNA(VLOOKUP($A45,Rhodium_total_supply!$A:$Z,4,FALSE), "NA")</f>
        <v>NA</v>
      </c>
      <c r="BT45" s="31">
        <f>_xlfn.IFNA(VLOOKUP($A45,Equities!$A:$Z,2,FALSE), "NA")</f>
        <v>2494.4361904761899</v>
      </c>
      <c r="BU45" s="31">
        <f>_xlfn.IFNA(VLOOKUP($A45,Equities!$A:$Z,3,FALSE), "NA")</f>
        <v>2950.1742857142799</v>
      </c>
      <c r="BV45" s="31">
        <f>_xlfn.IFNA(VLOOKUP($A45,Equities!$A:$Z,4,FALSE), "NA")</f>
        <v>3296.5380952380901</v>
      </c>
      <c r="BW45" s="31">
        <f>_xlfn.IFNA(VLOOKUP($A45,Equities!$A:$Z,5,FALSE), "NA")</f>
        <v>2948.8104761904701</v>
      </c>
      <c r="BX45" s="31">
        <f>_xlfn.IFNA(VLOOKUP($A45,Equities!$A:$Z,6,FALSE), "NA")</f>
        <v>532.35571428571404</v>
      </c>
      <c r="BY45" s="31">
        <f>_xlfn.IFNA(VLOOKUP($A45,Income_equities!$A:$Z,2,FALSE), "NA")</f>
        <v>1122.55666666666</v>
      </c>
      <c r="BZ45" s="31">
        <f>_xlfn.IFNA(VLOOKUP($A45,Income_equities!$A:$Z,3,FALSE), "NA")</f>
        <v>224.0591</v>
      </c>
      <c r="CA45" s="31">
        <f>_xlfn.IFNA(VLOOKUP($A45,Income_equities!$A:$Z,4,FALSE), "NA")</f>
        <v>124.85932857142799</v>
      </c>
      <c r="CB45" s="31">
        <f>_xlfn.IFNA(VLOOKUP($A45,Income_equities!$A:$Z,5,FALSE), "NA")</f>
        <v>178.738861904761</v>
      </c>
      <c r="CC45" s="31">
        <f>_xlfn.IFNA(VLOOKUP($A45,PGM_equities!$A:$Z,2,FALSE), "NA")</f>
        <v>693.642857142857</v>
      </c>
      <c r="CD45" s="31">
        <f>_xlfn.IFNA(VLOOKUP($A45,PGM_equities!$A:$Z,3,FALSE), "NA")</f>
        <v>360.92761904761898</v>
      </c>
      <c r="CE45" s="31">
        <f>_xlfn.IFNA(VLOOKUP($A45,PGM_equities!$A:$Z,4,FALSE), "NA")</f>
        <v>4.9991666666666603</v>
      </c>
      <c r="CF45" s="31">
        <f>_xlfn.IFNA(VLOOKUP($A45,PGM_equities!$A:$Z,5,FALSE), "NA")</f>
        <v>184.166666666666</v>
      </c>
      <c r="CG45" s="31" t="str">
        <f>_xlfn.IFNA(VLOOKUP($A45,Platinum_market_balance!$A:$Z,2,FALSE), "NA")</f>
        <v>NA</v>
      </c>
      <c r="CH45" s="31" t="str">
        <f>_xlfn.IFNA(VLOOKUP($A45,Platinum_market_balance!$A:$Z,3,FALSE), "NA")</f>
        <v>NA</v>
      </c>
      <c r="CI45" s="31" t="str">
        <f>_xlfn.IFNA(VLOOKUP($A45,Platinum_market_balance!$A:$Z,4,FALSE), "NA")</f>
        <v>NA</v>
      </c>
      <c r="CJ45" s="31" t="str">
        <f>_xlfn.IFNA(VLOOKUP($A45,Platinum_market_balance!$A:$Z,5,FALSE), "NA")</f>
        <v>NA</v>
      </c>
      <c r="CK45" s="31" t="str">
        <f>_xlfn.IFNA(VLOOKUP($A45,Palladium_market_balance!$A:$Z,2,FALSE), "NA")</f>
        <v>NA</v>
      </c>
      <c r="CL45" s="31" t="str">
        <f>_xlfn.IFNA(VLOOKUP($A45,Palladium_market_balance!$A:$Z,3,FALSE), "NA")</f>
        <v>NA</v>
      </c>
      <c r="CM45" s="31" t="str">
        <f>_xlfn.IFNA(VLOOKUP($A45,Palladium_market_balance!$A:$Z,4,FALSE), "NA")</f>
        <v>NA</v>
      </c>
      <c r="CN45" s="31" t="str">
        <f>_xlfn.IFNA(VLOOKUP($A45,Palladium_market_balance!$A:$Z,5,FALSE), "NA")</f>
        <v>NA</v>
      </c>
      <c r="CO45" s="31" t="str">
        <f>_xlfn.IFNA(VLOOKUP($A45,Rhodium_market_balance!$A:$Z,2,FALSE), "NA")</f>
        <v>NA</v>
      </c>
      <c r="CP45" s="31" t="str">
        <f>_xlfn.IFNA(VLOOKUP($A45,Rhodium_market_balance!$A:$Z,3,FALSE), "NA")</f>
        <v>NA</v>
      </c>
      <c r="CQ45" s="31" t="str">
        <f>_xlfn.IFNA(VLOOKUP($A45,Rhodium_market_balance!$A:$Z,4,FALSE), "NA")</f>
        <v>NA</v>
      </c>
      <c r="CR45" s="31" t="str">
        <f>_xlfn.IFNA(VLOOKUP($A45,Rhodium_market_balance!$A:$Z,5,FALSE), "NA")</f>
        <v>NA</v>
      </c>
      <c r="CS45" s="31" t="str">
        <f>_xlfn.IFNA(VLOOKUP($A45,CFTCs!$A:$Z,2,FALSE), "NA")</f>
        <v>NA</v>
      </c>
      <c r="CT45" s="31" t="str">
        <f>_xlfn.IFNA(VLOOKUP($A45,CFTCs!$A:$Z,3,FALSE), "NA")</f>
        <v>NA</v>
      </c>
      <c r="CU45" s="31" t="str">
        <f>_xlfn.IFNA(VLOOKUP($A45,CFTCs!$A:$Z,4,FALSE), "NA")</f>
        <v>NA</v>
      </c>
      <c r="CV45" s="31" t="str">
        <f>_xlfn.IFNA(VLOOKUP($A45,CFTCs!$A:$Z,5,FALSE), "NA")</f>
        <v>NA</v>
      </c>
      <c r="CW45" s="31" t="str">
        <f>_xlfn.IFNA(VLOOKUP($A45,Open_interest!$A:$Z,2,FALSE), "NA")</f>
        <v>NA</v>
      </c>
      <c r="CX45" s="31" t="str">
        <f>_xlfn.IFNA(VLOOKUP($A45,Open_interest!$A:$Z,3,FALSE), "NA")</f>
        <v>NA</v>
      </c>
      <c r="CY45" s="31" t="str">
        <f>IF(_xlfn.IFNA(VLOOKUP($A45,ETF_holdings!$A:$Z,2,FALSE), "NA")=0,"NA",_xlfn.IFNA(VLOOKUP($A45,ETF_holdings!$A:$Z,2,FALSE), "NA"))</f>
        <v>NA</v>
      </c>
      <c r="CZ45" s="31" t="str">
        <f>IF(_xlfn.IFNA(VLOOKUP($A45,ETF_holdings!$A:$Z,3,FALSE), "NA")=0,"NA",_xlfn.IFNA(VLOOKUP($A45,ETF_holdings!$A:$Z,3,FALSE), "NA"))</f>
        <v>NA</v>
      </c>
      <c r="DA45" s="31" t="str">
        <f>_xlfn.IFNA(VLOOKUP($A45,ETF_holdings!$A:$Z,4,FALSE), "NA")</f>
        <v>NA</v>
      </c>
      <c r="DB45" s="31" t="str">
        <f>IF(_xlfn.IFNA(VLOOKUP($A45,ETF_holdings!$A:$Z,4,FALSE), "NA")=0,"NA",_xlfn.IFNA(VLOOKUP($A45,ETF_holdings!$A:$Z,4,FALSE), "NA"))</f>
        <v>NA</v>
      </c>
      <c r="DC45" s="31" t="str">
        <f>IF(_xlfn.IFNA(VLOOKUP($A45,ETF_holdings!$A:$Z,6,FALSE), "NA")=0,"NA",_xlfn.IFNA(VLOOKUP($A45,ETF_holdings!$A:$Z,6,FALSE), "NA"))</f>
        <v>NA</v>
      </c>
      <c r="DD45" s="31" t="str">
        <f>IF(_xlfn.IFNA(VLOOKUP($A45,ETF_holdings!$A:$Z,7,FALSE), "NA")=0,"NA",_xlfn.IFNA(VLOOKUP($A45,ETF_holdings!$A:$Z,7,FALSE), "NA"))</f>
        <v>NA</v>
      </c>
      <c r="DE45" s="31" t="str">
        <f>IF(_xlfn.IFNA(VLOOKUP($A45,ETF_holdings!$A:$Z,8,FALSE), "NA")=0,"NA",_xlfn.IFNA(VLOOKUP($A45,ETF_holdings!$A:$Z,8,FALSE), "NA"))</f>
        <v>NA</v>
      </c>
      <c r="DF45" s="31" t="str">
        <f>IF(_xlfn.IFNA(VLOOKUP($A45,ETF_holdings!$A:$Z,10,FALSE), "NA")=0,"NA",_xlfn.IFNA(VLOOKUP($A45,ETF_holdings!$A:$Z,10,FALSE), "NA"))</f>
        <v>NA</v>
      </c>
      <c r="DG45" s="31" t="str">
        <f>IF(_xlfn.IFNA(VLOOKUP($A45,ETF_holdings!$A:$Z,10,FALSE), "NA")=0,"NA",_xlfn.IFNA(VLOOKUP($A45,ETF_holdings!$A:$Z,10,FALSE), "NA"))</f>
        <v>NA</v>
      </c>
      <c r="DH45" s="31" t="str">
        <f>IF(_xlfn.IFNA(VLOOKUP($A45,ETF_holdings!$A:$Z,11,FALSE), "NA")=0,"NA",_xlfn.IFNA(VLOOKUP($A45,ETF_holdings!$A:$Z,11,FALSE), "NA"))</f>
        <v>NA</v>
      </c>
      <c r="DI45" s="31" t="str">
        <f>IF(_xlfn.IFNA(VLOOKUP($A45,ETF_holdings!$A:$Z,12,FALSE), "NA")=0,"NA",_xlfn.IFNA(VLOOKUP($A45,ETF_holdings!$A:$Z,12,FALSE), "NA"))</f>
        <v>NA</v>
      </c>
      <c r="DJ45" s="31" t="str">
        <f>IF(_xlfn.IFNA(VLOOKUP($A45,ETF_holdings!$A:$Z,13,FALSE), "NA")=0,"NA",_xlfn.IFNA(VLOOKUP($A45,ETF_holdings!$A:$Z,13,FALSE), "NA"))</f>
        <v>NA</v>
      </c>
      <c r="DK45" s="31">
        <f>IF(_xlfn.IFNA(VLOOKUP($A45,Platinum_RSI!$A:$P,2,FALSE), "NA")=0,"NA",_xlfn.IFNA(VLOOKUP($A45,Platinum_RSI!$A:$P,2,FALSE), "NA"))</f>
        <v>83.36</v>
      </c>
      <c r="DL45" s="31">
        <f>IF(_xlfn.IFNA(VLOOKUP($A45,Platinum_RSI!$A:$P,3,FALSE), "NA")=0,"NA",_xlfn.IFNA(VLOOKUP($A45,Platinum_RSI!$A:$P,3,FALSE), "NA"))</f>
        <v>71.84</v>
      </c>
      <c r="DM45" s="31">
        <f>IF(_xlfn.IFNA(VLOOKUP($A45,Platinum_RSI!$A:$P,4,FALSE), "NA")=0,"NA",_xlfn.IFNA(VLOOKUP($A45,Platinum_RSI!$A:$P,4,FALSE), "NA"))</f>
        <v>68.069999999999993</v>
      </c>
      <c r="DN45" s="31">
        <f>IF(_xlfn.IFNA(VLOOKUP($A45,Platinum_RSI!$A:$P,5,FALSE), "NA")=0,"NA",_xlfn.IFNA(VLOOKUP($A45,Platinum_RSI!$A:$P,5,FALSE), "NA"))</f>
        <v>63.22</v>
      </c>
      <c r="DO45" s="31">
        <f>IF(_xlfn.IFNA(VLOOKUP($A45,Palladium_RSI!$A:$Q,2,FALSE), "NA")=0,"NA",_xlfn.IFNA(VLOOKUP($A45,Palladium_RSI!$A:$Q,2,FALSE), "NA"))</f>
        <v>61.47</v>
      </c>
      <c r="DP45" s="31">
        <f>IF(_xlfn.IFNA(VLOOKUP($A45,Palladium_RSI!$A:$Q, 3,FALSE), "NA")=0,"NA",_xlfn.IFNA(VLOOKUP($A45,Palladium_RSI!$A:$Q,3,FALSE), "NA"))</f>
        <v>35.200000000000003</v>
      </c>
      <c r="DQ45" s="31">
        <f>IF(_xlfn.IFNA(VLOOKUP($A45,Palladium_RSI!$A:$Q,4,FALSE), "NA")=0,"NA",_xlfn.IFNA(VLOOKUP($A45,Palladium_RSI!$A:$Q,4,FALSE), "NA"))</f>
        <v>36.4</v>
      </c>
      <c r="DR45" s="31">
        <f>IF(_xlfn.IFNA(VLOOKUP($A45,Palladium_RSI!$A:$Q,5,FALSE), "NA")=0,"NA",_xlfn.IFNA(VLOOKUP($A45,Palladium_RSI!$A:$Q,5,FALSE), "NA"))</f>
        <v>42.57</v>
      </c>
      <c r="DS45" s="31">
        <f>IF(_xlfn.IFNA(VLOOKUP($A45,Car_production!$A:$L,2,FALSE), "NA")=0,"NA",_xlfn.IFNA(VLOOKUP($A45,Car_production!$A:$L,2,FALSE), "NA"))</f>
        <v>351.4</v>
      </c>
      <c r="DT45" s="31">
        <f>IF(_xlfn.IFNA(VLOOKUP($A45,Car_production!$A:$L,3,FALSE), "NA")=0,"NA",_xlfn.IFNA(VLOOKUP($A45,Car_production!$A:$L,3,FALSE), "NA"))</f>
        <v>276.47521636506684</v>
      </c>
      <c r="DU45" s="31" t="str">
        <f>IF(_xlfn.IFNA(VLOOKUP($A45,Car_production!$A:$L,4,FALSE), "NA")=0,"NA",_xlfn.IFNA(VLOOKUP($A45,Car_production!$A:$L,13,FALSE), "NA"))</f>
        <v>NA</v>
      </c>
      <c r="DV45" s="31" t="str">
        <f>IF(_xlfn.IFNA(VLOOKUP($A45,Car_production!$A:$L,5,FALSE), "NA")=0,"NA",_xlfn.IFNA(VLOOKUP($A45,Car_production!$A:$L,5,FALSE), "NA"))</f>
        <v>NA</v>
      </c>
      <c r="DW45" s="31">
        <f>IF(_xlfn.IFNA(VLOOKUP($A45,Car_production!$A:$L,6,FALSE), "NA")=0,"NA",_xlfn.IFNA(VLOOKUP($A45,Car_production!$A:$L,6,FALSE), "NA"))</f>
        <v>101</v>
      </c>
      <c r="DX45" s="31">
        <f>IF(_xlfn.IFNA(VLOOKUP($A45,Car_production!$A:$L,7,FALSE), "NA")=0,"NA",_xlfn.IFNA(VLOOKUP($A45,Car_production!$A:$L,7,FALSE), "NA"))</f>
        <v>98.729227761485831</v>
      </c>
      <c r="DY45" s="31">
        <f>IF(_xlfn.IFNA(VLOOKUP($A45,Car_production!$A:$L,8,FALSE), "NA")=0,"NA",_xlfn.IFNA(VLOOKUP($A45,Car_production!$A:$L,8,FALSE), "NA"))</f>
        <v>98.6</v>
      </c>
      <c r="DZ45" s="31">
        <f>IF(_xlfn.IFNA(VLOOKUP($A45,Car_production!$A:$L,9,FALSE), "NA")=0,"NA",_xlfn.IFNA(VLOOKUP($A45,Car_production!$A:$L,9,FALSE), "NA"))</f>
        <v>124.49494949494948</v>
      </c>
      <c r="EA45" s="31" t="str">
        <f>IF(_xlfn.IFNA(VLOOKUP($A45,Car_production!$A:$L,10,FALSE), "NA")=0,"NA",_xlfn.IFNA(VLOOKUP($A45,Car_production!$A:$L,10,FALSE), "NA"))</f>
        <v>NA</v>
      </c>
      <c r="EB45" s="31">
        <f>IF(_xlfn.IFNA(VLOOKUP($A45,Car_production_index!$A:$L,2,FALSE), "NA")=0,"NA",_xlfn.IFNA(VLOOKUP($A45,Car_production_index!$A:$L,2,FALSE), "NA"))</f>
        <v>0.12988212567506568</v>
      </c>
      <c r="EC45" s="31">
        <f>IF(_xlfn.IFNA(VLOOKUP($A45,Car_production_index!$A:$L,3,FALSE), "NA")=0,"NA",_xlfn.IFNA(VLOOKUP($A45,Car_production_index!$A:$L,3,FALSE), "NA"))</f>
        <v>0.27041781767755696</v>
      </c>
      <c r="ED45" s="31">
        <f>IF(_xlfn.IFNA(VLOOKUP($A45,Car_production_index!$A:$L,4,FALSE), "NA")=0,"NA",_xlfn.IFNA(VLOOKUP($A45,Car_production_index!$A:$L,4,FALSE), "NA"))</f>
        <v>0.15132484761598558</v>
      </c>
      <c r="EE45" s="31">
        <f>IF(_xlfn.IFNA(VLOOKUP($A45,Car_production_index!$A:$L,5,FALSE), "NA")=0,"NA",_xlfn.IFNA(VLOOKUP($A45,Car_production_index!$A:$L,5,FALSE), "NA"))</f>
        <v>0.17039036868302065</v>
      </c>
      <c r="EF45" s="31">
        <f>IF(_xlfn.IFNA(VLOOKUP($A45,Car_production_index!$A:$L,6,FALSE), "NA")=0,"NA",_xlfn.IFNA(VLOOKUP($A45,Car_production_index!$A:$L,6,FALSE), "NA"))</f>
        <v>0.72201515965162888</v>
      </c>
    </row>
    <row r="46" spans="1:136">
      <c r="A46" s="26">
        <v>37865</v>
      </c>
      <c r="B46" s="25">
        <f>IFERROR(VLOOKUP($A46,Palladium_spot_price!$A:$B,2,FALSE), "NA")</f>
        <v>214.28571428571399</v>
      </c>
      <c r="C46" s="25">
        <f>IFERROR(VLOOKUP($A46,Platinum_spot_price!$A:$B,2,FALSE), "NA")</f>
        <v>707.90476190476102</v>
      </c>
      <c r="D46" s="25">
        <f>IFERROR(VLOOKUP($A46,Rhodium_spot_price!$A:$B,2,FALSE), "NA")</f>
        <v>500.71428571428498</v>
      </c>
      <c r="E46" s="25">
        <f>IFERROR(VLOOKUP(A46,'Coal Australia'!A:B,2,FALSE), "NA")</f>
        <v>28.6071428571429</v>
      </c>
      <c r="F46" s="25">
        <f>IFERROR(VLOOKUP(A46,'Russian Ruble'!A:B,2,FALSE), "NA")</f>
        <v>30.595300000000002</v>
      </c>
      <c r="G46" s="25" t="str">
        <f>IFERROR(VLOOKUP($A46,'GDP Germany'!A:B,2,FALSE),"NA")</f>
        <v>NA</v>
      </c>
      <c r="H46" s="25" t="str">
        <f>IFERROR(VLOOKUP($A46,'GDP EU28'!A:B,2,FALSE),"NA")</f>
        <v>NA</v>
      </c>
      <c r="I46" s="25" t="str">
        <f>IFERROR(VLOOKUP($A46,'GDP US'!A:B,2,FALSE),"NA")</f>
        <v>NA</v>
      </c>
      <c r="J46" s="29" t="str">
        <f>IFERROR(VLOOKUP($A46,'GDP CNY'!A:C,2,FALSE),"NA")</f>
        <v>NA</v>
      </c>
      <c r="K46" s="25">
        <f>IFERROR(VLOOKUP($A46,WTI!$A:$B,2,FALSE),"NA")</f>
        <v>28.31</v>
      </c>
      <c r="L46" s="25">
        <f>IFERROR(VLOOKUP($A46,Brent!$A:$B,2,FALSE),"NA")</f>
        <v>27.11</v>
      </c>
      <c r="M46" s="25">
        <f>IFERROR(VLOOKUP($A46,'EURO EXC RATE'!$A:$B,2,FALSE),"NA")</f>
        <v>1.1267</v>
      </c>
      <c r="N46" s="25">
        <f>IFERROR(VLOOKUP($A46,'Baltic Dry Index'!$A:$B,2,FALSE),"NA")</f>
        <v>2993</v>
      </c>
      <c r="O46" s="25">
        <f>IFERROR(VLOOKUP($A46,EXR_CNY_USD!$A:$B,2,FALSE),"NA")</f>
        <v>8.2772000000000006</v>
      </c>
      <c r="P46" s="25">
        <f>IFERROR(VLOOKUP($A46,'NATURAL GAS'!A:B,2,FALSE),"NA")</f>
        <v>4.62</v>
      </c>
      <c r="Q46" s="25">
        <f>IFERROR(VLOOKUP($A46,VIX!$A:$B,2,FALSE), "NA")</f>
        <v>22.72</v>
      </c>
      <c r="R46" s="25">
        <f>IFERROR(VLOOKUP($A46,CLI_US!$A:$B,2,FALSE), "NA")</f>
        <v>99.608975683898706</v>
      </c>
      <c r="S46" s="25">
        <f>IFERROR(VLOOKUP($A46,CLI_CHN!$A:$B,2,FALSE), "NA")</f>
        <v>100.9391</v>
      </c>
      <c r="T46" s="25">
        <f>IFERROR(VLOOKUP($A46,CLI_EURO!$A:$B,2,FALSE), "NA")</f>
        <v>99.276614364067896</v>
      </c>
      <c r="U46" s="25">
        <f>IFERROR(VLOOKUP($A46,CPILFESL!$A:$B,2,FALSE), "NA")</f>
        <v>185.1</v>
      </c>
      <c r="V46" s="31">
        <f>_xlfn.IFNA(VLOOKUP($A46,'PET.RWTC.M'!$A:$B,2,FALSE), "NA")</f>
        <v>28.31</v>
      </c>
      <c r="W46" s="31">
        <f>_xlfn.IFNA(VLOOKUP($A46,PALLFNFINDEXQ!$A:$B,2,FALSE), "NA")</f>
        <v>64.032353709999995</v>
      </c>
      <c r="X46" s="31">
        <f>_xlfn.IFNA(VLOOKUP($A46,DEXSFUS!$A:$B,2,FALSE), "NA")</f>
        <v>7.39</v>
      </c>
      <c r="Y46" s="31">
        <f>_xlfn.IFNA(VLOOKUP($A46,PNICKUSDM!$A:$B,2,FALSE), "NA")</f>
        <v>9995.7727269999996</v>
      </c>
      <c r="Z46" s="31">
        <f>_xlfn.IFNA(VLOOKUP($A46,'WPU1011'!$A:$B,2,FALSE), "NA")</f>
        <v>96.5</v>
      </c>
      <c r="AA46" s="31">
        <f>_xlfn.IFNA(VLOOKUP($A46,PCU3399103399101!$A:$B,2,FALSE), "NA")</f>
        <v>128.69999999999999</v>
      </c>
      <c r="AB46" s="31">
        <f>_xlfn.IFNA(VLOOKUP($A46,TSIFRGHTC!$A:$B,2,FALSE), "NA")</f>
        <v>1.3</v>
      </c>
      <c r="AC46" s="31">
        <f>_xlfn.IFNA(VLOOKUP($A46,TSIFRGHTC!$A:$B,2,FALSE), "NA")</f>
        <v>1.3</v>
      </c>
      <c r="AD46" s="31">
        <f>_xlfn.IFNA(VLOOKUP($A46,PPICMM!$A:$B,2,FALSE), "NA")</f>
        <v>106.8</v>
      </c>
      <c r="AE46" s="31">
        <f>_xlfn.IFNA(VLOOKUP($A46,IPB50001N!$A:$B,2,FALSE), "NA")</f>
        <v>93.278300000000002</v>
      </c>
      <c r="AF46" s="31">
        <f>_xlfn.IFNA(VLOOKUP($A46,A31ATI!$A:$B,2,FALSE), "NA")</f>
        <v>9884</v>
      </c>
      <c r="AG46" s="31">
        <f>_xlfn.IFNA(VLOOKUP($A46,A31ANO!$A:$B,2,FALSE), "NA")</f>
        <v>5001</v>
      </c>
      <c r="AH46" s="31">
        <f>_xlfn.IFNA(VLOOKUP($A46,IPG21223S!$A:$B,2,FALSE), "NA")</f>
        <v>99.717399999999998</v>
      </c>
      <c r="AI46" s="31">
        <f>_xlfn.IFNA(VLOOKUP($A46,PIORECRUSDM!$A:$B,2,FALSE), "NA")</f>
        <v>13.82</v>
      </c>
      <c r="AJ46" s="31" t="str">
        <f>_xlfn.IFNA(VLOOKUP($A46,GVZCLS!$A:$B,2,FALSE), "NA")</f>
        <v>NA</v>
      </c>
      <c r="AK46" s="31" t="str">
        <f>_xlfn.IFNA(VLOOKUP($A46,VXSLVCLS!$A:$B,2,FALSE), "NA")</f>
        <v>NA</v>
      </c>
      <c r="AL46" s="31">
        <f>_xlfn.IFNA(VLOOKUP($A46,PNRGINDEXM!$A:$B,2,FALSE), "NA")</f>
        <v>72.634860000000003</v>
      </c>
      <c r="AM46" s="31">
        <f>_xlfn.IFNA(VLOOKUP($A46,Nikkei225!$A:$B,2,FALSE), "NA")</f>
        <v>10670.18</v>
      </c>
      <c r="AN46" s="31">
        <f>_xlfn.IFNA(VLOOKUP($A46,EXJPUS!$A:$B,2,FALSE), "NA")</f>
        <v>114.8</v>
      </c>
      <c r="AO46" s="31" t="str">
        <f>_xlfn.IFNA(VLOOKUP($A46,PCU33613361!$A:$B,2,FALSE), "NA")</f>
        <v>NA</v>
      </c>
      <c r="AP46" s="31">
        <f>_xlfn.IFNA(VLOOKUP($A46,TOTALSA!$A:$B,2,FALSE), "NA")</f>
        <v>17.286000000000001</v>
      </c>
      <c r="AQ46" s="31">
        <f>_xlfn.IFNA(VLOOKUP($A46,ZAFCPIALLMINMEI!$A:$B,2,FALSE), "NA")</f>
        <v>56.161349999999999</v>
      </c>
      <c r="AR46" s="31">
        <f>_xlfn.IFNA(VLOOKUP($A46,LCULMN01ZAQ661S!$A:$B,2,FALSE), "NA")</f>
        <v>50.269853509999997</v>
      </c>
      <c r="AS46" s="31">
        <f>_xlfn.IFNA(VLOOKUP($A46,NGDPRSAXDCZAQ!$A:$B,2,FALSE), "NA")</f>
        <v>776728.1</v>
      </c>
      <c r="AT46" s="31">
        <f>_xlfn.IFNA(VLOOKUP($A46,'M.W00.PCOBA.USD'!$A:$B,2,FALSE), "NA")</f>
        <v>18828.78</v>
      </c>
      <c r="AU46" s="31">
        <f>_xlfn.IFNA(VLOOKUP($A46,BSCICP03O9M665S!$A:$B,2,FALSE), "NA")</f>
        <v>99.583471134500002</v>
      </c>
      <c r="AV46" s="31">
        <f>_xlfn.IFNA(VLOOKUP($A46,LOLITOAAOECDE!$A:$B,2,FALSE), "NA")</f>
        <v>99.554616772000003</v>
      </c>
      <c r="AW46" s="31" t="str">
        <f>_xlfn.IFNA(VLOOKUP($A46,'IP7110'!$A:$B,2,FALSE), "NA")</f>
        <v>NA</v>
      </c>
      <c r="AX46" s="31" t="str">
        <f>_xlfn.IFNA(VLOOKUP($A46,'WPS061'!$A:$B,2,FALSE), "NA")</f>
        <v>NA</v>
      </c>
      <c r="AY46" s="31">
        <f>_xlfn.IFNA(VLOOKUP($A46,'GS10'!$A:$B,2,FALSE), "NA")</f>
        <v>4.2699999999999996</v>
      </c>
      <c r="AZ46" s="31">
        <f>_xlfn.IFNA(VLOOKUP($A46,'GS5'!$A:$B,2,FALSE), "NA")</f>
        <v>3.18</v>
      </c>
      <c r="BA46" s="31">
        <f>_xlfn.IFNA(VLOOKUP($A46,'GS30'!$A:$B,2,FALSE), "NA")</f>
        <v>5.28</v>
      </c>
      <c r="BB46" s="31">
        <f>_xlfn.IFNA(VLOOKUP($A46,DAX!$A:$B,2,FALSE), "NA")</f>
        <v>3256.78</v>
      </c>
      <c r="BC46" s="31">
        <f>_xlfn.IFNA(VLOOKUP($A46,SMI!$A:$B,2,FALSE), "NA")</f>
        <v>5043.5</v>
      </c>
      <c r="BD46" s="31">
        <f>_xlfn.IFNA(VLOOKUP($A46,NASDAQCOM!$A:$B,2,FALSE), "NA")</f>
        <v>1786.94</v>
      </c>
      <c r="BE46" s="31">
        <f>_xlfn.IFNA(VLOOKUP($A46,FTSE100!$A:$B,2,FALSE), "NA")</f>
        <v>4091.31</v>
      </c>
      <c r="BF46" s="31">
        <f>_xlfn.IFNA(VLOOKUP($A46,'M.W00.PGOLD.USD'!$A:$B,2,FALSE), "NA")</f>
        <v>391.85</v>
      </c>
      <c r="BG46" s="31">
        <f>_xlfn.IFNA(VLOOKUP($A46,'M.W00.PSILVER.USD'!$A:$B,2,FALSE), "NA")</f>
        <v>5.3179999999999996</v>
      </c>
      <c r="BH46" s="31" t="str">
        <f>_xlfn.IFNA(VLOOKUP($A46,WPU10170502!$A:$B,2,FALSE), "NA")</f>
        <v>NA</v>
      </c>
      <c r="BI46" s="31">
        <f>_xlfn.IFNA(VLOOKUP($A46,'M.W00.PSILVER.USD'!$A:$B,2,FALSE), "NA")</f>
        <v>5.3179999999999996</v>
      </c>
      <c r="BJ46" s="31">
        <f>_xlfn.IFNA(VLOOKUP($A46,'M.W00.PSILVER.USD'!$A:$B,2,FALSE), "NA")</f>
        <v>5.3179999999999996</v>
      </c>
      <c r="BK46" s="31">
        <f>_xlfn.IFNA(VLOOKUP($A46,FEDfunds!$A:$B,2,FALSE), "NA")</f>
        <v>1.01</v>
      </c>
      <c r="BL46" s="31">
        <f>_xlfn.IFNA(VLOOKUP($A46,Vehicles_miles_traveled!$A:$B,2,FALSE), "NA")</f>
        <v>243278</v>
      </c>
      <c r="BM46" s="31">
        <f>_xlfn.IFNA(VLOOKUP($A46,New_car_dealer!$A:$B,2,FALSE), "NA")</f>
        <v>55297</v>
      </c>
      <c r="BN46" s="31" t="str">
        <f>_xlfn.IFNA(VLOOKUP($A46,Platinum_total_demand!$A:$Z,4,FALSE), "NA")</f>
        <v>NA</v>
      </c>
      <c r="BO46" s="31" t="str">
        <f>_xlfn.IFNA(VLOOKUP($A46,Palladium_total_demand!$A:$Z,4,FALSE), "NA")</f>
        <v>NA</v>
      </c>
      <c r="BP46" s="31" t="str">
        <f>_xlfn.IFNA(VLOOKUP($A46,Rhodium_total_demand!$A:$Z,4,FALSE), "NA")</f>
        <v>NA</v>
      </c>
      <c r="BQ46" s="31" t="str">
        <f>_xlfn.IFNA(VLOOKUP($A46,Platinum_total_supply!$A:$Z,4,FALSE), "NA")</f>
        <v>NA</v>
      </c>
      <c r="BR46" s="31" t="str">
        <f>_xlfn.IFNA(VLOOKUP($A46,Palladium_total_supply!$A:$Z,4,FALSE), "NA")</f>
        <v>NA</v>
      </c>
      <c r="BS46" s="31" t="str">
        <f>_xlfn.IFNA(VLOOKUP($A46,Rhodium_total_supply!$A:$Z,4,FALSE), "NA")</f>
        <v>NA</v>
      </c>
      <c r="BT46" s="31">
        <f>_xlfn.IFNA(VLOOKUP($A46,Equities!$A:$Z,2,FALSE), "NA")</f>
        <v>2592.60863636363</v>
      </c>
      <c r="BU46" s="31">
        <f>_xlfn.IFNA(VLOOKUP($A46,Equities!$A:$Z,3,FALSE), "NA")</f>
        <v>3039.7795454545399</v>
      </c>
      <c r="BV46" s="31">
        <f>_xlfn.IFNA(VLOOKUP($A46,Equities!$A:$Z,4,FALSE), "NA")</f>
        <v>3401.4681818181798</v>
      </c>
      <c r="BW46" s="31">
        <f>_xlfn.IFNA(VLOOKUP($A46,Equities!$A:$Z,5,FALSE), "NA")</f>
        <v>3292.5482727272702</v>
      </c>
      <c r="BX46" s="31">
        <f>_xlfn.IFNA(VLOOKUP($A46,Equities!$A:$Z,6,FALSE), "NA")</f>
        <v>563.60422727272703</v>
      </c>
      <c r="BY46" s="31">
        <f>_xlfn.IFNA(VLOOKUP($A46,Income_equities!$A:$Z,2,FALSE), "NA")</f>
        <v>1137.15136363636</v>
      </c>
      <c r="BZ46" s="31">
        <f>_xlfn.IFNA(VLOOKUP($A46,Income_equities!$A:$Z,3,FALSE), "NA")</f>
        <v>226.93395909090901</v>
      </c>
      <c r="CA46" s="31">
        <f>_xlfn.IFNA(VLOOKUP($A46,Income_equities!$A:$Z,4,FALSE), "NA")</f>
        <v>125.210363636363</v>
      </c>
      <c r="CB46" s="31">
        <f>_xlfn.IFNA(VLOOKUP($A46,Income_equities!$A:$Z,5,FALSE), "NA")</f>
        <v>176.61859545454499</v>
      </c>
      <c r="CC46" s="31">
        <f>_xlfn.IFNA(VLOOKUP($A46,PGM_equities!$A:$Z,2,FALSE), "NA")</f>
        <v>703.31818181818096</v>
      </c>
      <c r="CD46" s="31">
        <f>_xlfn.IFNA(VLOOKUP($A46,PGM_equities!$A:$Z,3,FALSE), "NA")</f>
        <v>379.375</v>
      </c>
      <c r="CE46" s="31">
        <f>_xlfn.IFNA(VLOOKUP($A46,PGM_equities!$A:$Z,4,FALSE), "NA")</f>
        <v>5.1694318181818097</v>
      </c>
      <c r="CF46" s="31">
        <f>_xlfn.IFNA(VLOOKUP($A46,PGM_equities!$A:$Z,5,FALSE), "NA")</f>
        <v>213.113636363636</v>
      </c>
      <c r="CG46" s="31" t="str">
        <f>_xlfn.IFNA(VLOOKUP($A46,Platinum_market_balance!$A:$Z,2,FALSE), "NA")</f>
        <v>NA</v>
      </c>
      <c r="CH46" s="31" t="str">
        <f>_xlfn.IFNA(VLOOKUP($A46,Platinum_market_balance!$A:$Z,3,FALSE), "NA")</f>
        <v>NA</v>
      </c>
      <c r="CI46" s="31" t="str">
        <f>_xlfn.IFNA(VLOOKUP($A46,Platinum_market_balance!$A:$Z,4,FALSE), "NA")</f>
        <v>NA</v>
      </c>
      <c r="CJ46" s="31" t="str">
        <f>_xlfn.IFNA(VLOOKUP($A46,Platinum_market_balance!$A:$Z,5,FALSE), "NA")</f>
        <v>NA</v>
      </c>
      <c r="CK46" s="31" t="str">
        <f>_xlfn.IFNA(VLOOKUP($A46,Palladium_market_balance!$A:$Z,2,FALSE), "NA")</f>
        <v>NA</v>
      </c>
      <c r="CL46" s="31" t="str">
        <f>_xlfn.IFNA(VLOOKUP($A46,Palladium_market_balance!$A:$Z,3,FALSE), "NA")</f>
        <v>NA</v>
      </c>
      <c r="CM46" s="31" t="str">
        <f>_xlfn.IFNA(VLOOKUP($A46,Palladium_market_balance!$A:$Z,4,FALSE), "NA")</f>
        <v>NA</v>
      </c>
      <c r="CN46" s="31" t="str">
        <f>_xlfn.IFNA(VLOOKUP($A46,Palladium_market_balance!$A:$Z,5,FALSE), "NA")</f>
        <v>NA</v>
      </c>
      <c r="CO46" s="31" t="str">
        <f>_xlfn.IFNA(VLOOKUP($A46,Rhodium_market_balance!$A:$Z,2,FALSE), "NA")</f>
        <v>NA</v>
      </c>
      <c r="CP46" s="31" t="str">
        <f>_xlfn.IFNA(VLOOKUP($A46,Rhodium_market_balance!$A:$Z,3,FALSE), "NA")</f>
        <v>NA</v>
      </c>
      <c r="CQ46" s="31" t="str">
        <f>_xlfn.IFNA(VLOOKUP($A46,Rhodium_market_balance!$A:$Z,4,FALSE), "NA")</f>
        <v>NA</v>
      </c>
      <c r="CR46" s="31" t="str">
        <f>_xlfn.IFNA(VLOOKUP($A46,Rhodium_market_balance!$A:$Z,5,FALSE), "NA")</f>
        <v>NA</v>
      </c>
      <c r="CS46" s="31" t="str">
        <f>_xlfn.IFNA(VLOOKUP($A46,CFTCs!$A:$Z,2,FALSE), "NA")</f>
        <v>NA</v>
      </c>
      <c r="CT46" s="31" t="str">
        <f>_xlfn.IFNA(VLOOKUP($A46,CFTCs!$A:$Z,3,FALSE), "NA")</f>
        <v>NA</v>
      </c>
      <c r="CU46" s="31" t="str">
        <f>_xlfn.IFNA(VLOOKUP($A46,CFTCs!$A:$Z,4,FALSE), "NA")</f>
        <v>NA</v>
      </c>
      <c r="CV46" s="31" t="str">
        <f>_xlfn.IFNA(VLOOKUP($A46,CFTCs!$A:$Z,5,FALSE), "NA")</f>
        <v>NA</v>
      </c>
      <c r="CW46" s="31" t="str">
        <f>_xlfn.IFNA(VLOOKUP($A46,Open_interest!$A:$Z,2,FALSE), "NA")</f>
        <v>NA</v>
      </c>
      <c r="CX46" s="31" t="str">
        <f>_xlfn.IFNA(VLOOKUP($A46,Open_interest!$A:$Z,3,FALSE), "NA")</f>
        <v>NA</v>
      </c>
      <c r="CY46" s="31" t="str">
        <f>IF(_xlfn.IFNA(VLOOKUP($A46,ETF_holdings!$A:$Z,2,FALSE), "NA")=0,"NA",_xlfn.IFNA(VLOOKUP($A46,ETF_holdings!$A:$Z,2,FALSE), "NA"))</f>
        <v>NA</v>
      </c>
      <c r="CZ46" s="31" t="str">
        <f>IF(_xlfn.IFNA(VLOOKUP($A46,ETF_holdings!$A:$Z,3,FALSE), "NA")=0,"NA",_xlfn.IFNA(VLOOKUP($A46,ETF_holdings!$A:$Z,3,FALSE), "NA"))</f>
        <v>NA</v>
      </c>
      <c r="DA46" s="31" t="str">
        <f>_xlfn.IFNA(VLOOKUP($A46,ETF_holdings!$A:$Z,4,FALSE), "NA")</f>
        <v>NA</v>
      </c>
      <c r="DB46" s="31" t="str">
        <f>IF(_xlfn.IFNA(VLOOKUP($A46,ETF_holdings!$A:$Z,4,FALSE), "NA")=0,"NA",_xlfn.IFNA(VLOOKUP($A46,ETF_holdings!$A:$Z,4,FALSE), "NA"))</f>
        <v>NA</v>
      </c>
      <c r="DC46" s="31" t="str">
        <f>IF(_xlfn.IFNA(VLOOKUP($A46,ETF_holdings!$A:$Z,6,FALSE), "NA")=0,"NA",_xlfn.IFNA(VLOOKUP($A46,ETF_holdings!$A:$Z,6,FALSE), "NA"))</f>
        <v>NA</v>
      </c>
      <c r="DD46" s="31" t="str">
        <f>IF(_xlfn.IFNA(VLOOKUP($A46,ETF_holdings!$A:$Z,7,FALSE), "NA")=0,"NA",_xlfn.IFNA(VLOOKUP($A46,ETF_holdings!$A:$Z,7,FALSE), "NA"))</f>
        <v>NA</v>
      </c>
      <c r="DE46" s="31" t="str">
        <f>IF(_xlfn.IFNA(VLOOKUP($A46,ETF_holdings!$A:$Z,8,FALSE), "NA")=0,"NA",_xlfn.IFNA(VLOOKUP($A46,ETF_holdings!$A:$Z,8,FALSE), "NA"))</f>
        <v>NA</v>
      </c>
      <c r="DF46" s="31" t="str">
        <f>IF(_xlfn.IFNA(VLOOKUP($A46,ETF_holdings!$A:$Z,10,FALSE), "NA")=0,"NA",_xlfn.IFNA(VLOOKUP($A46,ETF_holdings!$A:$Z,10,FALSE), "NA"))</f>
        <v>NA</v>
      </c>
      <c r="DG46" s="31" t="str">
        <f>IF(_xlfn.IFNA(VLOOKUP($A46,ETF_holdings!$A:$Z,10,FALSE), "NA")=0,"NA",_xlfn.IFNA(VLOOKUP($A46,ETF_holdings!$A:$Z,10,FALSE), "NA"))</f>
        <v>NA</v>
      </c>
      <c r="DH46" s="31" t="str">
        <f>IF(_xlfn.IFNA(VLOOKUP($A46,ETF_holdings!$A:$Z,11,FALSE), "NA")=0,"NA",_xlfn.IFNA(VLOOKUP($A46,ETF_holdings!$A:$Z,11,FALSE), "NA"))</f>
        <v>NA</v>
      </c>
      <c r="DI46" s="31" t="str">
        <f>IF(_xlfn.IFNA(VLOOKUP($A46,ETF_holdings!$A:$Z,12,FALSE), "NA")=0,"NA",_xlfn.IFNA(VLOOKUP($A46,ETF_holdings!$A:$Z,12,FALSE), "NA"))</f>
        <v>NA</v>
      </c>
      <c r="DJ46" s="31" t="str">
        <f>IF(_xlfn.IFNA(VLOOKUP($A46,ETF_holdings!$A:$Z,13,FALSE), "NA")=0,"NA",_xlfn.IFNA(VLOOKUP($A46,ETF_holdings!$A:$Z,13,FALSE), "NA"))</f>
        <v>NA</v>
      </c>
      <c r="DK46" s="31">
        <f>IF(_xlfn.IFNA(VLOOKUP($A46,Platinum_RSI!$A:$P,2,FALSE), "NA")=0,"NA",_xlfn.IFNA(VLOOKUP($A46,Platinum_RSI!$A:$P,2,FALSE), "NA"))</f>
        <v>80.73</v>
      </c>
      <c r="DL46" s="31">
        <f>IF(_xlfn.IFNA(VLOOKUP($A46,Platinum_RSI!$A:$P,3,FALSE), "NA")=0,"NA",_xlfn.IFNA(VLOOKUP($A46,Platinum_RSI!$A:$P,3,FALSE), "NA"))</f>
        <v>71.260000000000005</v>
      </c>
      <c r="DM46" s="31">
        <f>IF(_xlfn.IFNA(VLOOKUP($A46,Platinum_RSI!$A:$P,4,FALSE), "NA")=0,"NA",_xlfn.IFNA(VLOOKUP($A46,Platinum_RSI!$A:$P,4,FALSE), "NA"))</f>
        <v>67.72</v>
      </c>
      <c r="DN46" s="31">
        <f>IF(_xlfn.IFNA(VLOOKUP($A46,Platinum_RSI!$A:$P,5,FALSE), "NA")=0,"NA",_xlfn.IFNA(VLOOKUP($A46,Platinum_RSI!$A:$P,5,FALSE), "NA"))</f>
        <v>63.06</v>
      </c>
      <c r="DO46" s="31">
        <f>IF(_xlfn.IFNA(VLOOKUP($A46,Palladium_RSI!$A:$Q,2,FALSE), "NA")=0,"NA",_xlfn.IFNA(VLOOKUP($A46,Palladium_RSI!$A:$Q,2,FALSE), "NA"))</f>
        <v>72.63</v>
      </c>
      <c r="DP46" s="31">
        <f>IF(_xlfn.IFNA(VLOOKUP($A46,Palladium_RSI!$A:$Q, 3,FALSE), "NA")=0,"NA",_xlfn.IFNA(VLOOKUP($A46,Palladium_RSI!$A:$Q,3,FALSE), "NA"))</f>
        <v>39.19</v>
      </c>
      <c r="DQ46" s="31">
        <f>IF(_xlfn.IFNA(VLOOKUP($A46,Palladium_RSI!$A:$Q,4,FALSE), "NA")=0,"NA",_xlfn.IFNA(VLOOKUP($A46,Palladium_RSI!$A:$Q,4,FALSE), "NA"))</f>
        <v>38.380000000000003</v>
      </c>
      <c r="DR46" s="31">
        <f>IF(_xlfn.IFNA(VLOOKUP($A46,Palladium_RSI!$A:$Q,5,FALSE), "NA")=0,"NA",_xlfn.IFNA(VLOOKUP($A46,Palladium_RSI!$A:$Q,5,FALSE), "NA"))</f>
        <v>43.28</v>
      </c>
      <c r="DS46" s="31">
        <f>IF(_xlfn.IFNA(VLOOKUP($A46,Car_production!$A:$L,2,FALSE), "NA")=0,"NA",_xlfn.IFNA(VLOOKUP($A46,Car_production!$A:$L,2,FALSE), "NA"))</f>
        <v>383</v>
      </c>
      <c r="DT46" s="31">
        <f>IF(_xlfn.IFNA(VLOOKUP($A46,Car_production!$A:$L,3,FALSE), "NA")=0,"NA",_xlfn.IFNA(VLOOKUP($A46,Car_production!$A:$L,3,FALSE), "NA"))</f>
        <v>301.33752950432734</v>
      </c>
      <c r="DU46" s="31" t="str">
        <f>IF(_xlfn.IFNA(VLOOKUP($A46,Car_production!$A:$L,4,FALSE), "NA")=0,"NA",_xlfn.IFNA(VLOOKUP($A46,Car_production!$A:$L,13,FALSE), "NA"))</f>
        <v>NA</v>
      </c>
      <c r="DV46" s="31" t="str">
        <f>IF(_xlfn.IFNA(VLOOKUP($A46,Car_production!$A:$L,5,FALSE), "NA")=0,"NA",_xlfn.IFNA(VLOOKUP($A46,Car_production!$A:$L,5,FALSE), "NA"))</f>
        <v>NA</v>
      </c>
      <c r="DW46" s="31">
        <f>IF(_xlfn.IFNA(VLOOKUP($A46,Car_production!$A:$L,6,FALSE), "NA")=0,"NA",_xlfn.IFNA(VLOOKUP($A46,Car_production!$A:$L,6,FALSE), "NA"))</f>
        <v>98.6</v>
      </c>
      <c r="DX46" s="31">
        <f>IF(_xlfn.IFNA(VLOOKUP($A46,Car_production!$A:$L,7,FALSE), "NA")=0,"NA",_xlfn.IFNA(VLOOKUP($A46,Car_production!$A:$L,7,FALSE), "NA"))</f>
        <v>96.383186705767343</v>
      </c>
      <c r="DY46" s="31">
        <f>IF(_xlfn.IFNA(VLOOKUP($A46,Car_production!$A:$L,8,FALSE), "NA")=0,"NA",_xlfn.IFNA(VLOOKUP($A46,Car_production!$A:$L,8,FALSE), "NA"))</f>
        <v>99</v>
      </c>
      <c r="DZ46" s="31">
        <f>IF(_xlfn.IFNA(VLOOKUP($A46,Car_production!$A:$L,9,FALSE), "NA")=0,"NA",_xlfn.IFNA(VLOOKUP($A46,Car_production!$A:$L,9,FALSE), "NA"))</f>
        <v>125</v>
      </c>
      <c r="EA46" s="31" t="str">
        <f>IF(_xlfn.IFNA(VLOOKUP($A46,Car_production!$A:$L,10,FALSE), "NA")=0,"NA",_xlfn.IFNA(VLOOKUP($A46,Car_production!$A:$L,10,FALSE), "NA"))</f>
        <v>NA</v>
      </c>
      <c r="EB46" s="31">
        <f>IF(_xlfn.IFNA(VLOOKUP($A46,Car_production_index!$A:$L,2,FALSE), "NA")=0,"NA",_xlfn.IFNA(VLOOKUP($A46,Car_production_index!$A:$L,2,FALSE), "NA"))</f>
        <v>0.12988212567506568</v>
      </c>
      <c r="EC46" s="31">
        <f>IF(_xlfn.IFNA(VLOOKUP($A46,Car_production_index!$A:$L,3,FALSE), "NA")=0,"NA",_xlfn.IFNA(VLOOKUP($A46,Car_production_index!$A:$L,3,FALSE), "NA"))</f>
        <v>0.26991781767755696</v>
      </c>
      <c r="ED46" s="31">
        <f>IF(_xlfn.IFNA(VLOOKUP($A46,Car_production_index!$A:$L,4,FALSE), "NA")=0,"NA",_xlfn.IFNA(VLOOKUP($A46,Car_production_index!$A:$L,4,FALSE), "NA"))</f>
        <v>0.15232484761598558</v>
      </c>
      <c r="EE46" s="31">
        <f>IF(_xlfn.IFNA(VLOOKUP($A46,Car_production_index!$A:$L,5,FALSE), "NA")=0,"NA",_xlfn.IFNA(VLOOKUP($A46,Car_production_index!$A:$L,5,FALSE), "NA"))</f>
        <v>0.16989036868302065</v>
      </c>
      <c r="EF46" s="31">
        <f>IF(_xlfn.IFNA(VLOOKUP($A46,Car_production_index!$A:$L,6,FALSE), "NA")=0,"NA",_xlfn.IFNA(VLOOKUP($A46,Car_production_index!$A:$L,6,FALSE), "NA"))</f>
        <v>0.72201515965162888</v>
      </c>
    </row>
    <row r="47" spans="1:136">
      <c r="A47" s="26">
        <v>37895</v>
      </c>
      <c r="B47" s="25">
        <f>IFERROR(VLOOKUP($A47,Palladium_spot_price!$A:$B,2,FALSE), "NA")</f>
        <v>203.739130434782</v>
      </c>
      <c r="C47" s="25">
        <f>IFERROR(VLOOKUP($A47,Platinum_spot_price!$A:$B,2,FALSE), "NA")</f>
        <v>734.91304347825997</v>
      </c>
      <c r="D47" s="25">
        <f>IFERROR(VLOOKUP($A47,Rhodium_spot_price!$A:$B,2,FALSE), "NA")</f>
        <v>500</v>
      </c>
      <c r="E47" s="25">
        <f>IFERROR(VLOOKUP(A47,'Coal Australia'!A:B,2,FALSE), "NA")</f>
        <v>29.464285714285701</v>
      </c>
      <c r="F47" s="25">
        <f>IFERROR(VLOOKUP(A47,'Russian Ruble'!A:B,2,FALSE), "NA")</f>
        <v>30.164899999999999</v>
      </c>
      <c r="G47" s="25">
        <f>IFERROR(VLOOKUP($A47,'GDP Germany'!A:B,2,FALSE),"NA")</f>
        <v>596082.1</v>
      </c>
      <c r="H47" s="25">
        <f>IFERROR(VLOOKUP($A47,'GDP EU28'!A:B,2,FALSE),"NA")</f>
        <v>2225328.9</v>
      </c>
      <c r="I47" s="25">
        <f>IFERROR(VLOOKUP($A47,'GDP US'!A:B,2,FALSE),"NA")</f>
        <v>13970.156999999999</v>
      </c>
      <c r="J47" s="29">
        <f>IFERROR(VLOOKUP($A47,'GDP CNY'!A:C,2,FALSE),"NA")</f>
        <v>10</v>
      </c>
      <c r="K47" s="25">
        <f>IFERROR(VLOOKUP($A47,WTI!$A:$B,2,FALSE),"NA")</f>
        <v>30.34</v>
      </c>
      <c r="L47" s="25">
        <f>IFERROR(VLOOKUP($A47,Brent!$A:$B,2,FALSE),"NA")</f>
        <v>29.61</v>
      </c>
      <c r="M47" s="25">
        <f>IFERROR(VLOOKUP($A47,'EURO EXC RATE'!$A:$B,2,FALSE),"NA")</f>
        <v>1.1714</v>
      </c>
      <c r="N47" s="25">
        <f>IFERROR(VLOOKUP($A47,'Baltic Dry Index'!$A:$B,2,FALSE),"NA")</f>
        <v>4555</v>
      </c>
      <c r="O47" s="25">
        <f>IFERROR(VLOOKUP($A47,EXR_CNY_USD!$A:$B,2,FALSE),"NA")</f>
        <v>8.2767999999999997</v>
      </c>
      <c r="P47" s="25">
        <f>IFERROR(VLOOKUP($A47,'NATURAL GAS'!A:B,2,FALSE),"NA")</f>
        <v>4.63</v>
      </c>
      <c r="Q47" s="25">
        <f>IFERROR(VLOOKUP($A47,VIX!$A:$B,2,FALSE), "NA")</f>
        <v>16.100000000000001</v>
      </c>
      <c r="R47" s="25">
        <f>IFERROR(VLOOKUP($A47,CLI_US!$A:$B,2,FALSE), "NA")</f>
        <v>99.952350861630407</v>
      </c>
      <c r="S47" s="25">
        <f>IFERROR(VLOOKUP($A47,CLI_CHN!$A:$B,2,FALSE), "NA")</f>
        <v>100.9774</v>
      </c>
      <c r="T47" s="25">
        <f>IFERROR(VLOOKUP($A47,CLI_EURO!$A:$B,2,FALSE), "NA")</f>
        <v>99.446293542402202</v>
      </c>
      <c r="U47" s="25">
        <f>IFERROR(VLOOKUP($A47,CPILFESL!$A:$B,2,FALSE), "NA")</f>
        <v>184.9</v>
      </c>
      <c r="V47" s="31">
        <f>_xlfn.IFNA(VLOOKUP($A47,'PET.RWTC.M'!$A:$B,2,FALSE), "NA")</f>
        <v>30.34</v>
      </c>
      <c r="W47" s="31">
        <f>_xlfn.IFNA(VLOOKUP($A47,PALLFNFINDEXQ!$A:$B,2,FALSE), "NA")</f>
        <v>68.316840249999998</v>
      </c>
      <c r="X47" s="31">
        <f>_xlfn.IFNA(VLOOKUP($A47,DEXSFUS!$A:$B,2,FALSE), "NA")</f>
        <v>6.915</v>
      </c>
      <c r="Y47" s="31">
        <f>_xlfn.IFNA(VLOOKUP($A47,PNICKUSDM!$A:$B,2,FALSE), "NA")</f>
        <v>11040.28261</v>
      </c>
      <c r="Z47" s="31">
        <f>_xlfn.IFNA(VLOOKUP($A47,'WPU1011'!$A:$B,2,FALSE), "NA")</f>
        <v>96.5</v>
      </c>
      <c r="AA47" s="31">
        <f>_xlfn.IFNA(VLOOKUP($A47,'WPU1011'!$A:$B,2,FALSE), "NA")</f>
        <v>96.5</v>
      </c>
      <c r="AB47" s="31">
        <f>_xlfn.IFNA(VLOOKUP($A47,TSIFRGHTC!$A:$B,2,FALSE), "NA")</f>
        <v>1.6</v>
      </c>
      <c r="AC47" s="31">
        <f>_xlfn.IFNA(VLOOKUP($A47,TSIFRGHTC!$A:$B,2,FALSE), "NA")</f>
        <v>1.6</v>
      </c>
      <c r="AD47" s="31">
        <f>_xlfn.IFNA(VLOOKUP($A47,PPICMM!$A:$B,2,FALSE), "NA")</f>
        <v>111.5</v>
      </c>
      <c r="AE47" s="31">
        <f>_xlfn.IFNA(VLOOKUP($A47,IPB50001N!$A:$B,2,FALSE), "NA")</f>
        <v>92.405199999999994</v>
      </c>
      <c r="AF47" s="31">
        <f>_xlfn.IFNA(VLOOKUP($A47,A31ATI!$A:$B,2,FALSE), "NA")</f>
        <v>9771</v>
      </c>
      <c r="AG47" s="31">
        <f>_xlfn.IFNA(VLOOKUP($A47,A31ANO!$A:$B,2,FALSE), "NA")</f>
        <v>6878</v>
      </c>
      <c r="AH47" s="31">
        <f>_xlfn.IFNA(VLOOKUP($A47,IPG21223S!$A:$B,2,FALSE), "NA")</f>
        <v>95.022199999999998</v>
      </c>
      <c r="AI47" s="31">
        <f>_xlfn.IFNA(VLOOKUP($A47,PIORECRUSDM!$A:$B,2,FALSE), "NA")</f>
        <v>13.82</v>
      </c>
      <c r="AJ47" s="31" t="str">
        <f>_xlfn.IFNA(VLOOKUP($A47,GVZCLS!$A:$B,2,FALSE), "NA")</f>
        <v>NA</v>
      </c>
      <c r="AK47" s="31" t="str">
        <f>_xlfn.IFNA(VLOOKUP($A47,VXSLVCLS!$A:$B,2,FALSE), "NA")</f>
        <v>NA</v>
      </c>
      <c r="AL47" s="31">
        <f>_xlfn.IFNA(VLOOKUP($A47,PNRGINDEXM!$A:$B,2,FALSE), "NA")</f>
        <v>76.389470000000003</v>
      </c>
      <c r="AM47" s="31">
        <f>_xlfn.IFNA(VLOOKUP($A47,Nikkei225!$A:$B,2,FALSE), "NA")</f>
        <v>10361.24</v>
      </c>
      <c r="AN47" s="31">
        <f>_xlfn.IFNA(VLOOKUP($A47,EXJPUS!$A:$B,2,FALSE), "NA")</f>
        <v>109.49550000000001</v>
      </c>
      <c r="AO47" s="31" t="str">
        <f>_xlfn.IFNA(VLOOKUP($A47,PCU33613361!$A:$B,2,FALSE), "NA")</f>
        <v>NA</v>
      </c>
      <c r="AP47" s="31">
        <f>_xlfn.IFNA(VLOOKUP($A47,TOTALSA!$A:$B,2,FALSE), "NA")</f>
        <v>16.489000000000001</v>
      </c>
      <c r="AQ47" s="31">
        <f>_xlfn.IFNA(VLOOKUP($A47,ZAFCPIALLMINMEI!$A:$B,2,FALSE), "NA")</f>
        <v>55.728070000000002</v>
      </c>
      <c r="AR47" s="31">
        <f>_xlfn.IFNA(VLOOKUP($A47,LCULMN01ZAQ661S!$A:$B,2,FALSE), "NA")</f>
        <v>50.578257520000001</v>
      </c>
      <c r="AS47" s="31">
        <f>_xlfn.IFNA(VLOOKUP($A47,NGDPRSAXDCZAQ!$A:$B,2,FALSE), "NA")</f>
        <v>781209.3</v>
      </c>
      <c r="AT47" s="31">
        <f>_xlfn.IFNA(VLOOKUP($A47,'M.W00.PCOBA.USD'!$A:$B,2,FALSE), "NA")</f>
        <v>19552.099999999999</v>
      </c>
      <c r="AU47" s="31">
        <f>_xlfn.IFNA(VLOOKUP($A47,BSCICP03O9M665S!$A:$B,2,FALSE), "NA")</f>
        <v>99.840090250800003</v>
      </c>
      <c r="AV47" s="31">
        <f>_xlfn.IFNA(VLOOKUP($A47,LOLITOAAOECDE!$A:$B,2,FALSE), "NA")</f>
        <v>99.972296041199996</v>
      </c>
      <c r="AW47" s="31" t="str">
        <f>_xlfn.IFNA(VLOOKUP($A47,'IP7110'!$A:$B,2,FALSE), "NA")</f>
        <v>NA</v>
      </c>
      <c r="AX47" s="31" t="str">
        <f>_xlfn.IFNA(VLOOKUP($A47,'WPS061'!$A:$B,2,FALSE), "NA")</f>
        <v>NA</v>
      </c>
      <c r="AY47" s="31">
        <f>_xlfn.IFNA(VLOOKUP($A47,'GS10'!$A:$B,2,FALSE), "NA")</f>
        <v>4.29</v>
      </c>
      <c r="AZ47" s="31">
        <f>_xlfn.IFNA(VLOOKUP($A47,'GS5'!$A:$B,2,FALSE), "NA")</f>
        <v>3.19</v>
      </c>
      <c r="BA47" s="31">
        <f>_xlfn.IFNA(VLOOKUP($A47,'GS30'!$A:$B,2,FALSE), "NA")</f>
        <v>5.3</v>
      </c>
      <c r="BB47" s="31">
        <f>_xlfn.IFNA(VLOOKUP($A47,DAX!$A:$B,2,FALSE), "NA")</f>
        <v>3655.99</v>
      </c>
      <c r="BC47" s="31">
        <f>_xlfn.IFNA(VLOOKUP($A47,SMI!$A:$B,2,FALSE), "NA")</f>
        <v>5211.3999999999996</v>
      </c>
      <c r="BD47" s="31">
        <f>_xlfn.IFNA(VLOOKUP($A47,NASDAQCOM!$A:$B,2,FALSE), "NA")</f>
        <v>1932.21</v>
      </c>
      <c r="BE47" s="31">
        <f>_xlfn.IFNA(VLOOKUP($A47,FTSE100!$A:$B,2,FALSE), "NA")</f>
        <v>4287.59</v>
      </c>
      <c r="BF47" s="31">
        <f>_xlfn.IFNA(VLOOKUP($A47,'M.W00.PGOLD.USD'!$A:$B,2,FALSE), "NA")</f>
        <v>391</v>
      </c>
      <c r="BG47" s="31">
        <f>_xlfn.IFNA(VLOOKUP($A47,'M.W00.PSILVER.USD'!$A:$B,2,FALSE), "NA")</f>
        <v>5.1849999999999996</v>
      </c>
      <c r="BH47" s="31" t="str">
        <f>_xlfn.IFNA(VLOOKUP($A47,WPU10170502!$A:$B,2,FALSE), "NA")</f>
        <v>NA</v>
      </c>
      <c r="BI47" s="31">
        <f>_xlfn.IFNA(VLOOKUP($A47,'M.W00.PSILVER.USD'!$A:$B,2,FALSE), "NA")</f>
        <v>5.1849999999999996</v>
      </c>
      <c r="BJ47" s="31">
        <f>_xlfn.IFNA(VLOOKUP($A47,'M.W00.PSILVER.USD'!$A:$B,2,FALSE), "NA")</f>
        <v>5.1849999999999996</v>
      </c>
      <c r="BK47" s="31">
        <f>_xlfn.IFNA(VLOOKUP($A47,FEDfunds!$A:$B,2,FALSE), "NA")</f>
        <v>1.01</v>
      </c>
      <c r="BL47" s="31">
        <f>_xlfn.IFNA(VLOOKUP($A47,Vehicles_miles_traveled!$A:$B,2,FALSE), "NA")</f>
        <v>245119</v>
      </c>
      <c r="BM47" s="31">
        <f>_xlfn.IFNA(VLOOKUP($A47,New_car_dealer!$A:$B,2,FALSE), "NA")</f>
        <v>53065</v>
      </c>
      <c r="BN47" s="31" t="str">
        <f>_xlfn.IFNA(VLOOKUP($A47,Platinum_total_demand!$A:$Z,4,FALSE), "NA")</f>
        <v>NA</v>
      </c>
      <c r="BO47" s="31" t="str">
        <f>_xlfn.IFNA(VLOOKUP($A47,Palladium_total_demand!$A:$Z,4,FALSE), "NA")</f>
        <v>NA</v>
      </c>
      <c r="BP47" s="31" t="str">
        <f>_xlfn.IFNA(VLOOKUP($A47,Rhodium_total_demand!$A:$Z,4,FALSE), "NA")</f>
        <v>NA</v>
      </c>
      <c r="BQ47" s="31" t="str">
        <f>_xlfn.IFNA(VLOOKUP($A47,Platinum_total_supply!$A:$Z,4,FALSE), "NA")</f>
        <v>NA</v>
      </c>
      <c r="BR47" s="31" t="str">
        <f>_xlfn.IFNA(VLOOKUP($A47,Palladium_total_supply!$A:$Z,4,FALSE), "NA")</f>
        <v>NA</v>
      </c>
      <c r="BS47" s="31" t="str">
        <f>_xlfn.IFNA(VLOOKUP($A47,Rhodium_total_supply!$A:$Z,4,FALSE), "NA")</f>
        <v>NA</v>
      </c>
      <c r="BT47" s="31">
        <f>_xlfn.IFNA(VLOOKUP($A47,Equities!$A:$Z,2,FALSE), "NA")</f>
        <v>2680.1647826086901</v>
      </c>
      <c r="BU47" s="31">
        <f>_xlfn.IFNA(VLOOKUP($A47,Equities!$A:$Z,3,FALSE), "NA")</f>
        <v>3102.3326086956499</v>
      </c>
      <c r="BV47" s="31">
        <f>_xlfn.IFNA(VLOOKUP($A47,Equities!$A:$Z,4,FALSE), "NA")</f>
        <v>3545.06</v>
      </c>
      <c r="BW47" s="31">
        <f>_xlfn.IFNA(VLOOKUP($A47,Equities!$A:$Z,5,FALSE), "NA")</f>
        <v>3529.74713043478</v>
      </c>
      <c r="BX47" s="31">
        <f>_xlfn.IFNA(VLOOKUP($A47,Equities!$A:$Z,6,FALSE), "NA")</f>
        <v>596.28426086956495</v>
      </c>
      <c r="BY47" s="31">
        <f>_xlfn.IFNA(VLOOKUP($A47,Income_equities!$A:$Z,2,FALSE), "NA")</f>
        <v>1142.4273913043401</v>
      </c>
      <c r="BZ47" s="31">
        <f>_xlfn.IFNA(VLOOKUP($A47,Income_equities!$A:$Z,3,FALSE), "NA")</f>
        <v>227.65499999999901</v>
      </c>
      <c r="CA47" s="31">
        <f>_xlfn.IFNA(VLOOKUP($A47,Income_equities!$A:$Z,4,FALSE), "NA")</f>
        <v>125.23031304347801</v>
      </c>
      <c r="CB47" s="31">
        <f>_xlfn.IFNA(VLOOKUP($A47,Income_equities!$A:$Z,5,FALSE), "NA")</f>
        <v>177.43381304347801</v>
      </c>
      <c r="CC47" s="31">
        <f>_xlfn.IFNA(VLOOKUP($A47,PGM_equities!$A:$Z,2,FALSE), "NA")</f>
        <v>731.84782608695605</v>
      </c>
      <c r="CD47" s="31">
        <f>_xlfn.IFNA(VLOOKUP($A47,PGM_equities!$A:$Z,3,FALSE), "NA")</f>
        <v>378.45521739130402</v>
      </c>
      <c r="CE47" s="31">
        <f>_xlfn.IFNA(VLOOKUP($A47,PGM_equities!$A:$Z,4,FALSE), "NA")</f>
        <v>4.99376086956521</v>
      </c>
      <c r="CF47" s="31">
        <f>_xlfn.IFNA(VLOOKUP($A47,PGM_equities!$A:$Z,5,FALSE), "NA")</f>
        <v>202.934782608695</v>
      </c>
      <c r="CG47" s="31" t="str">
        <f>_xlfn.IFNA(VLOOKUP($A47,Platinum_market_balance!$A:$Z,2,FALSE), "NA")</f>
        <v>NA</v>
      </c>
      <c r="CH47" s="31" t="str">
        <f>_xlfn.IFNA(VLOOKUP($A47,Platinum_market_balance!$A:$Z,3,FALSE), "NA")</f>
        <v>NA</v>
      </c>
      <c r="CI47" s="31" t="str">
        <f>_xlfn.IFNA(VLOOKUP($A47,Platinum_market_balance!$A:$Z,4,FALSE), "NA")</f>
        <v>NA</v>
      </c>
      <c r="CJ47" s="31" t="str">
        <f>_xlfn.IFNA(VLOOKUP($A47,Platinum_market_balance!$A:$Z,5,FALSE), "NA")</f>
        <v>NA</v>
      </c>
      <c r="CK47" s="31" t="str">
        <f>_xlfn.IFNA(VLOOKUP($A47,Palladium_market_balance!$A:$Z,2,FALSE), "NA")</f>
        <v>NA</v>
      </c>
      <c r="CL47" s="31" t="str">
        <f>_xlfn.IFNA(VLOOKUP($A47,Palladium_market_balance!$A:$Z,3,FALSE), "NA")</f>
        <v>NA</v>
      </c>
      <c r="CM47" s="31" t="str">
        <f>_xlfn.IFNA(VLOOKUP($A47,Palladium_market_balance!$A:$Z,4,FALSE), "NA")</f>
        <v>NA</v>
      </c>
      <c r="CN47" s="31" t="str">
        <f>_xlfn.IFNA(VLOOKUP($A47,Palladium_market_balance!$A:$Z,5,FALSE), "NA")</f>
        <v>NA</v>
      </c>
      <c r="CO47" s="31" t="str">
        <f>_xlfn.IFNA(VLOOKUP($A47,Rhodium_market_balance!$A:$Z,2,FALSE), "NA")</f>
        <v>NA</v>
      </c>
      <c r="CP47" s="31" t="str">
        <f>_xlfn.IFNA(VLOOKUP($A47,Rhodium_market_balance!$A:$Z,3,FALSE), "NA")</f>
        <v>NA</v>
      </c>
      <c r="CQ47" s="31" t="str">
        <f>_xlfn.IFNA(VLOOKUP($A47,Rhodium_market_balance!$A:$Z,4,FALSE), "NA")</f>
        <v>NA</v>
      </c>
      <c r="CR47" s="31" t="str">
        <f>_xlfn.IFNA(VLOOKUP($A47,Rhodium_market_balance!$A:$Z,5,FALSE), "NA")</f>
        <v>NA</v>
      </c>
      <c r="CS47" s="31" t="str">
        <f>_xlfn.IFNA(VLOOKUP($A47,CFTCs!$A:$Z,2,FALSE), "NA")</f>
        <v>NA</v>
      </c>
      <c r="CT47" s="31" t="str">
        <f>_xlfn.IFNA(VLOOKUP($A47,CFTCs!$A:$Z,3,FALSE), "NA")</f>
        <v>NA</v>
      </c>
      <c r="CU47" s="31" t="str">
        <f>_xlfn.IFNA(VLOOKUP($A47,CFTCs!$A:$Z,4,FALSE), "NA")</f>
        <v>NA</v>
      </c>
      <c r="CV47" s="31" t="str">
        <f>_xlfn.IFNA(VLOOKUP($A47,CFTCs!$A:$Z,5,FALSE), "NA")</f>
        <v>NA</v>
      </c>
      <c r="CW47" s="31" t="str">
        <f>_xlfn.IFNA(VLOOKUP($A47,Open_interest!$A:$Z,2,FALSE), "NA")</f>
        <v>NA</v>
      </c>
      <c r="CX47" s="31" t="str">
        <f>_xlfn.IFNA(VLOOKUP($A47,Open_interest!$A:$Z,3,FALSE), "NA")</f>
        <v>NA</v>
      </c>
      <c r="CY47" s="31" t="str">
        <f>IF(_xlfn.IFNA(VLOOKUP($A47,ETF_holdings!$A:$Z,2,FALSE), "NA")=0,"NA",_xlfn.IFNA(VLOOKUP($A47,ETF_holdings!$A:$Z,2,FALSE), "NA"))</f>
        <v>NA</v>
      </c>
      <c r="CZ47" s="31" t="str">
        <f>IF(_xlfn.IFNA(VLOOKUP($A47,ETF_holdings!$A:$Z,3,FALSE), "NA")=0,"NA",_xlfn.IFNA(VLOOKUP($A47,ETF_holdings!$A:$Z,3,FALSE), "NA"))</f>
        <v>NA</v>
      </c>
      <c r="DA47" s="31" t="str">
        <f>_xlfn.IFNA(VLOOKUP($A47,ETF_holdings!$A:$Z,4,FALSE), "NA")</f>
        <v>NA</v>
      </c>
      <c r="DB47" s="31" t="str">
        <f>IF(_xlfn.IFNA(VLOOKUP($A47,ETF_holdings!$A:$Z,4,FALSE), "NA")=0,"NA",_xlfn.IFNA(VLOOKUP($A47,ETF_holdings!$A:$Z,4,FALSE), "NA"))</f>
        <v>NA</v>
      </c>
      <c r="DC47" s="31" t="str">
        <f>IF(_xlfn.IFNA(VLOOKUP($A47,ETF_holdings!$A:$Z,6,FALSE), "NA")=0,"NA",_xlfn.IFNA(VLOOKUP($A47,ETF_holdings!$A:$Z,6,FALSE), "NA"))</f>
        <v>NA</v>
      </c>
      <c r="DD47" s="31" t="str">
        <f>IF(_xlfn.IFNA(VLOOKUP($A47,ETF_holdings!$A:$Z,7,FALSE), "NA")=0,"NA",_xlfn.IFNA(VLOOKUP($A47,ETF_holdings!$A:$Z,7,FALSE), "NA"))</f>
        <v>NA</v>
      </c>
      <c r="DE47" s="31" t="str">
        <f>IF(_xlfn.IFNA(VLOOKUP($A47,ETF_holdings!$A:$Z,8,FALSE), "NA")=0,"NA",_xlfn.IFNA(VLOOKUP($A47,ETF_holdings!$A:$Z,8,FALSE), "NA"))</f>
        <v>NA</v>
      </c>
      <c r="DF47" s="31" t="str">
        <f>IF(_xlfn.IFNA(VLOOKUP($A47,ETF_holdings!$A:$Z,10,FALSE), "NA")=0,"NA",_xlfn.IFNA(VLOOKUP($A47,ETF_holdings!$A:$Z,10,FALSE), "NA"))</f>
        <v>NA</v>
      </c>
      <c r="DG47" s="31" t="str">
        <f>IF(_xlfn.IFNA(VLOOKUP($A47,ETF_holdings!$A:$Z,10,FALSE), "NA")=0,"NA",_xlfn.IFNA(VLOOKUP($A47,ETF_holdings!$A:$Z,10,FALSE), "NA"))</f>
        <v>NA</v>
      </c>
      <c r="DH47" s="31" t="str">
        <f>IF(_xlfn.IFNA(VLOOKUP($A47,ETF_holdings!$A:$Z,11,FALSE), "NA")=0,"NA",_xlfn.IFNA(VLOOKUP($A47,ETF_holdings!$A:$Z,11,FALSE), "NA"))</f>
        <v>NA</v>
      </c>
      <c r="DI47" s="31" t="str">
        <f>IF(_xlfn.IFNA(VLOOKUP($A47,ETF_holdings!$A:$Z,12,FALSE), "NA")=0,"NA",_xlfn.IFNA(VLOOKUP($A47,ETF_holdings!$A:$Z,12,FALSE), "NA"))</f>
        <v>NA</v>
      </c>
      <c r="DJ47" s="31" t="str">
        <f>IF(_xlfn.IFNA(VLOOKUP($A47,ETF_holdings!$A:$Z,13,FALSE), "NA")=0,"NA",_xlfn.IFNA(VLOOKUP($A47,ETF_holdings!$A:$Z,13,FALSE), "NA"))</f>
        <v>NA</v>
      </c>
      <c r="DK47" s="31">
        <f>IF(_xlfn.IFNA(VLOOKUP($A47,Platinum_RSI!$A:$P,2,FALSE), "NA")=0,"NA",_xlfn.IFNA(VLOOKUP($A47,Platinum_RSI!$A:$P,2,FALSE), "NA"))</f>
        <v>90.76</v>
      </c>
      <c r="DL47" s="31">
        <f>IF(_xlfn.IFNA(VLOOKUP($A47,Platinum_RSI!$A:$P,3,FALSE), "NA")=0,"NA",_xlfn.IFNA(VLOOKUP($A47,Platinum_RSI!$A:$P,3,FALSE), "NA"))</f>
        <v>76.19</v>
      </c>
      <c r="DM47" s="31">
        <f>IF(_xlfn.IFNA(VLOOKUP($A47,Platinum_RSI!$A:$P,4,FALSE), "NA")=0,"NA",_xlfn.IFNA(VLOOKUP($A47,Platinum_RSI!$A:$P,4,FALSE), "NA"))</f>
        <v>71.319999999999993</v>
      </c>
      <c r="DN47" s="31">
        <f>IF(_xlfn.IFNA(VLOOKUP($A47,Platinum_RSI!$A:$P,5,FALSE), "NA")=0,"NA",_xlfn.IFNA(VLOOKUP($A47,Platinum_RSI!$A:$P,5,FALSE), "NA"))</f>
        <v>65.150000000000006</v>
      </c>
      <c r="DO47" s="31">
        <f>IF(_xlfn.IFNA(VLOOKUP($A47,Palladium_RSI!$A:$Q,2,FALSE), "NA")=0,"NA",_xlfn.IFNA(VLOOKUP($A47,Palladium_RSI!$A:$Q,2,FALSE), "NA"))</f>
        <v>59.15</v>
      </c>
      <c r="DP47" s="31">
        <f>IF(_xlfn.IFNA(VLOOKUP($A47,Palladium_RSI!$A:$Q, 3,FALSE), "NA")=0,"NA",_xlfn.IFNA(VLOOKUP($A47,Palladium_RSI!$A:$Q,3,FALSE), "NA"))</f>
        <v>37.82</v>
      </c>
      <c r="DQ47" s="31">
        <f>IF(_xlfn.IFNA(VLOOKUP($A47,Palladium_RSI!$A:$Q,4,FALSE), "NA")=0,"NA",_xlfn.IFNA(VLOOKUP($A47,Palladium_RSI!$A:$Q,4,FALSE), "NA"))</f>
        <v>37.72</v>
      </c>
      <c r="DR47" s="31">
        <f>IF(_xlfn.IFNA(VLOOKUP($A47,Palladium_RSI!$A:$Q,5,FALSE), "NA")=0,"NA",_xlfn.IFNA(VLOOKUP($A47,Palladium_RSI!$A:$Q,5,FALSE), "NA"))</f>
        <v>42.99</v>
      </c>
      <c r="DS47" s="31">
        <f>IF(_xlfn.IFNA(VLOOKUP($A47,Car_production!$A:$L,2,FALSE), "NA")=0,"NA",_xlfn.IFNA(VLOOKUP($A47,Car_production!$A:$L,2,FALSE), "NA"))</f>
        <v>370.6</v>
      </c>
      <c r="DT47" s="31">
        <f>IF(_xlfn.IFNA(VLOOKUP($A47,Car_production!$A:$L,3,FALSE), "NA")=0,"NA",_xlfn.IFNA(VLOOKUP($A47,Car_production!$A:$L,3,FALSE), "NA"))</f>
        <v>291.58143194335173</v>
      </c>
      <c r="DU47" s="31" t="str">
        <f>IF(_xlfn.IFNA(VLOOKUP($A47,Car_production!$A:$L,4,FALSE), "NA")=0,"NA",_xlfn.IFNA(VLOOKUP($A47,Car_production!$A:$L,13,FALSE), "NA"))</f>
        <v>NA</v>
      </c>
      <c r="DV47" s="31" t="str">
        <f>IF(_xlfn.IFNA(VLOOKUP($A47,Car_production!$A:$L,5,FALSE), "NA")=0,"NA",_xlfn.IFNA(VLOOKUP($A47,Car_production!$A:$L,5,FALSE), "NA"))</f>
        <v>NA</v>
      </c>
      <c r="DW47" s="31">
        <f>IF(_xlfn.IFNA(VLOOKUP($A47,Car_production!$A:$L,6,FALSE), "NA")=0,"NA",_xlfn.IFNA(VLOOKUP($A47,Car_production!$A:$L,6,FALSE), "NA"))</f>
        <v>104.7</v>
      </c>
      <c r="DX47" s="31">
        <f>IF(_xlfn.IFNA(VLOOKUP($A47,Car_production!$A:$L,7,FALSE), "NA")=0,"NA",_xlfn.IFNA(VLOOKUP($A47,Car_production!$A:$L,7,FALSE), "NA"))</f>
        <v>102.34604105571847</v>
      </c>
      <c r="DY47" s="31">
        <f>IF(_xlfn.IFNA(VLOOKUP($A47,Car_production!$A:$L,8,FALSE), "NA")=0,"NA",_xlfn.IFNA(VLOOKUP($A47,Car_production!$A:$L,8,FALSE), "NA"))</f>
        <v>101.8</v>
      </c>
      <c r="DZ47" s="31">
        <f>IF(_xlfn.IFNA(VLOOKUP($A47,Car_production!$A:$L,9,FALSE), "NA")=0,"NA",_xlfn.IFNA(VLOOKUP($A47,Car_production!$A:$L,9,FALSE), "NA"))</f>
        <v>128.53535353535352</v>
      </c>
      <c r="EA47" s="31" t="str">
        <f>IF(_xlfn.IFNA(VLOOKUP($A47,Car_production!$A:$L,10,FALSE), "NA")=0,"NA",_xlfn.IFNA(VLOOKUP($A47,Car_production!$A:$L,10,FALSE), "NA"))</f>
        <v>NA</v>
      </c>
      <c r="EB47" s="31">
        <f>IF(_xlfn.IFNA(VLOOKUP($A47,Car_production_index!$A:$L,2,FALSE), "NA")=0,"NA",_xlfn.IFNA(VLOOKUP($A47,Car_production_index!$A:$L,2,FALSE), "NA"))</f>
        <v>0.12988212567506568</v>
      </c>
      <c r="EC47" s="31">
        <f>IF(_xlfn.IFNA(VLOOKUP($A47,Car_production_index!$A:$L,3,FALSE), "NA")=0,"NA",_xlfn.IFNA(VLOOKUP($A47,Car_production_index!$A:$L,3,FALSE), "NA"))</f>
        <v>0.26941781767755696</v>
      </c>
      <c r="ED47" s="31">
        <f>IF(_xlfn.IFNA(VLOOKUP($A47,Car_production_index!$A:$L,4,FALSE), "NA")=0,"NA",_xlfn.IFNA(VLOOKUP($A47,Car_production_index!$A:$L,4,FALSE), "NA"))</f>
        <v>0.15332484761598558</v>
      </c>
      <c r="EE47" s="31">
        <f>IF(_xlfn.IFNA(VLOOKUP($A47,Car_production_index!$A:$L,5,FALSE), "NA")=0,"NA",_xlfn.IFNA(VLOOKUP($A47,Car_production_index!$A:$L,5,FALSE), "NA"))</f>
        <v>0.16939036868302065</v>
      </c>
      <c r="EF47" s="31">
        <f>IF(_xlfn.IFNA(VLOOKUP($A47,Car_production_index!$A:$L,6,FALSE), "NA")=0,"NA",_xlfn.IFNA(VLOOKUP($A47,Car_production_index!$A:$L,6,FALSE), "NA"))</f>
        <v>0.72201515965162888</v>
      </c>
    </row>
    <row r="48" spans="1:136">
      <c r="A48" s="26">
        <v>37926</v>
      </c>
      <c r="B48" s="25">
        <f>IFERROR(VLOOKUP($A48,Palladium_spot_price!$A:$B,2,FALSE), "NA")</f>
        <v>200.166666666666</v>
      </c>
      <c r="C48" s="25">
        <f>IFERROR(VLOOKUP($A48,Platinum_spot_price!$A:$B,2,FALSE), "NA")</f>
        <v>762.77777777777703</v>
      </c>
      <c r="D48" s="25">
        <f>IFERROR(VLOOKUP($A48,Rhodium_spot_price!$A:$B,2,FALSE), "NA")</f>
        <v>504.444444444444</v>
      </c>
      <c r="E48" s="25">
        <f>IFERROR(VLOOKUP(A48,'Coal Australia'!A:B,2,FALSE), "NA")</f>
        <v>32.049107142857103</v>
      </c>
      <c r="F48" s="25">
        <f>IFERROR(VLOOKUP(A48,'Russian Ruble'!A:B,2,FALSE), "NA")</f>
        <v>29.813800000000001</v>
      </c>
      <c r="G48" s="25" t="str">
        <f>IFERROR(VLOOKUP($A48,'GDP Germany'!A:B,2,FALSE),"NA")</f>
        <v>NA</v>
      </c>
      <c r="H48" s="25" t="str">
        <f>IFERROR(VLOOKUP($A48,'GDP EU28'!A:B,2,FALSE),"NA")</f>
        <v>NA</v>
      </c>
      <c r="I48" s="25" t="str">
        <f>IFERROR(VLOOKUP($A48,'GDP US'!A:B,2,FALSE),"NA")</f>
        <v>NA</v>
      </c>
      <c r="J48" s="29" t="str">
        <f>IFERROR(VLOOKUP($A48,'GDP CNY'!A:C,2,FALSE),"NA")</f>
        <v>NA</v>
      </c>
      <c r="K48" s="25">
        <f>IFERROR(VLOOKUP($A48,WTI!$A:$B,2,FALSE),"NA")</f>
        <v>31.11</v>
      </c>
      <c r="L48" s="25">
        <f>IFERROR(VLOOKUP($A48,Brent!$A:$B,2,FALSE),"NA")</f>
        <v>28.75</v>
      </c>
      <c r="M48" s="25">
        <f>IFERROR(VLOOKUP($A48,'EURO EXC RATE'!$A:$B,2,FALSE),"NA")</f>
        <v>1.171</v>
      </c>
      <c r="N48" s="25">
        <f>IFERROR(VLOOKUP($A48,'Baltic Dry Index'!$A:$B,2,FALSE),"NA")</f>
        <v>4417</v>
      </c>
      <c r="O48" s="25">
        <f>IFERROR(VLOOKUP($A48,EXR_CNY_USD!$A:$B,2,FALSE),"NA")</f>
        <v>8.2768999999999995</v>
      </c>
      <c r="P48" s="25">
        <f>IFERROR(VLOOKUP($A48,'NATURAL GAS'!A:B,2,FALSE),"NA")</f>
        <v>4.47</v>
      </c>
      <c r="Q48" s="25">
        <f>IFERROR(VLOOKUP($A48,VIX!$A:$B,2,FALSE), "NA")</f>
        <v>16.32</v>
      </c>
      <c r="R48" s="25">
        <f>IFERROR(VLOOKUP($A48,CLI_US!$A:$B,2,FALSE), "NA")</f>
        <v>100.26760549977</v>
      </c>
      <c r="S48" s="25">
        <f>IFERROR(VLOOKUP($A48,CLI_CHN!$A:$B,2,FALSE), "NA")</f>
        <v>101.01390000000001</v>
      </c>
      <c r="T48" s="25">
        <f>IFERROR(VLOOKUP($A48,CLI_EURO!$A:$B,2,FALSE), "NA")</f>
        <v>99.590365588816397</v>
      </c>
      <c r="U48" s="25">
        <f>IFERROR(VLOOKUP($A48,CPILFESL!$A:$B,2,FALSE), "NA")</f>
        <v>185</v>
      </c>
      <c r="V48" s="31">
        <f>_xlfn.IFNA(VLOOKUP($A48,'PET.RWTC.M'!$A:$B,2,FALSE), "NA")</f>
        <v>31.11</v>
      </c>
      <c r="W48" s="31">
        <f>_xlfn.IFNA(VLOOKUP($A48,PALLFNFINDEXQ!$A:$B,2,FALSE), "NA")</f>
        <v>68.316840249999998</v>
      </c>
      <c r="X48" s="31">
        <f>_xlfn.IFNA(VLOOKUP($A48,DEXSFUS!$A:$B,2,FALSE), "NA")</f>
        <v>6.915</v>
      </c>
      <c r="Y48" s="31">
        <f>_xlfn.IFNA(VLOOKUP($A48,PNICKUSDM!$A:$B,2,FALSE), "NA")</f>
        <v>12052.375</v>
      </c>
      <c r="Z48" s="31">
        <f>_xlfn.IFNA(VLOOKUP($A48,'WPU1011'!$A:$B,2,FALSE), "NA")</f>
        <v>96.5</v>
      </c>
      <c r="AA48" s="31">
        <f>_xlfn.IFNA(VLOOKUP($A48,PCU3399103399101!$A:$B,2,FALSE), "NA")</f>
        <v>129.5</v>
      </c>
      <c r="AB48" s="31">
        <f>_xlfn.IFNA(VLOOKUP($A48,TSIFRGHTC!$A:$B,2,FALSE), "NA")</f>
        <v>-0.5</v>
      </c>
      <c r="AC48" s="31">
        <f>_xlfn.IFNA(VLOOKUP($A48,TSIFRGHTC!$A:$B,2,FALSE), "NA")</f>
        <v>-0.5</v>
      </c>
      <c r="AD48" s="31">
        <f>_xlfn.IFNA(VLOOKUP($A48,PPICMM!$A:$B,2,FALSE), "NA")</f>
        <v>114.7</v>
      </c>
      <c r="AE48" s="31">
        <f>_xlfn.IFNA(VLOOKUP($A48,IPB50001N!$A:$B,2,FALSE), "NA")</f>
        <v>92.005799999999994</v>
      </c>
      <c r="AF48" s="31">
        <f>_xlfn.IFNA(VLOOKUP($A48,A31ATI!$A:$B,2,FALSE), "NA")</f>
        <v>9792</v>
      </c>
      <c r="AG48" s="31">
        <f>_xlfn.IFNA(VLOOKUP($A48,A31ANO!$A:$B,2,FALSE), "NA")</f>
        <v>6467</v>
      </c>
      <c r="AH48" s="31">
        <f>_xlfn.IFNA(VLOOKUP($A48,IPG21223S!$A:$B,2,FALSE), "NA")</f>
        <v>100.0188</v>
      </c>
      <c r="AI48" s="31">
        <f>_xlfn.IFNA(VLOOKUP($A48,PIORECRUSDM!$A:$B,2,FALSE), "NA")</f>
        <v>13.82</v>
      </c>
      <c r="AJ48" s="31" t="str">
        <f>_xlfn.IFNA(VLOOKUP($A48,GVZCLS!$A:$B,2,FALSE), "NA")</f>
        <v>NA</v>
      </c>
      <c r="AK48" s="31" t="str">
        <f>_xlfn.IFNA(VLOOKUP($A48,VXSLVCLS!$A:$B,2,FALSE), "NA")</f>
        <v>NA</v>
      </c>
      <c r="AL48" s="31">
        <f>_xlfn.IFNA(VLOOKUP($A48,PNRGINDEXM!$A:$B,2,FALSE), "NA")</f>
        <v>76.609650000000002</v>
      </c>
      <c r="AM48" s="31">
        <f>_xlfn.IFNA(VLOOKUP($A48,Nikkei225!$A:$B,2,FALSE), "NA")</f>
        <v>10361.24</v>
      </c>
      <c r="AN48" s="31">
        <f>_xlfn.IFNA(VLOOKUP($A48,EXJPUS!$A:$B,2,FALSE), "NA")</f>
        <v>109.1778</v>
      </c>
      <c r="AO48" s="31" t="str">
        <f>_xlfn.IFNA(VLOOKUP($A48,PCU33613361!$A:$B,2,FALSE), "NA")</f>
        <v>NA</v>
      </c>
      <c r="AP48" s="31">
        <f>_xlfn.IFNA(VLOOKUP($A48,TOTALSA!$A:$B,2,FALSE), "NA")</f>
        <v>17.562999999999999</v>
      </c>
      <c r="AQ48" s="31">
        <f>_xlfn.IFNA(VLOOKUP($A48,ZAFCPIALLMINMEI!$A:$B,2,FALSE), "NA")</f>
        <v>55.09534</v>
      </c>
      <c r="AR48" s="31">
        <f>_xlfn.IFNA(VLOOKUP($A48,LCULMN01ZAQ661S!$A:$B,2,FALSE), "NA")</f>
        <v>50.578257520000001</v>
      </c>
      <c r="AS48" s="31">
        <f>_xlfn.IFNA(VLOOKUP($A48,NGDPRSAXDCZAQ!$A:$B,2,FALSE), "NA")</f>
        <v>781209.3</v>
      </c>
      <c r="AT48" s="31">
        <f>_xlfn.IFNA(VLOOKUP($A48,'M.W00.PCOBA.USD'!$A:$B,2,FALSE), "NA")</f>
        <v>25581.51</v>
      </c>
      <c r="AU48" s="31">
        <f>_xlfn.IFNA(VLOOKUP($A48,BSCICP03O9M665S!$A:$B,2,FALSE), "NA")</f>
        <v>100.0942923508</v>
      </c>
      <c r="AV48" s="31">
        <f>_xlfn.IFNA(VLOOKUP($A48,LOLITOAAOECDE!$A:$B,2,FALSE), "NA")</f>
        <v>100.3616506419</v>
      </c>
      <c r="AW48" s="31" t="str">
        <f>_xlfn.IFNA(VLOOKUP($A48,'IP7110'!$A:$B,2,FALSE), "NA")</f>
        <v>NA</v>
      </c>
      <c r="AX48" s="31" t="str">
        <f>_xlfn.IFNA(VLOOKUP($A48,'WPS061'!$A:$B,2,FALSE), "NA")</f>
        <v>NA</v>
      </c>
      <c r="AY48" s="31">
        <f>_xlfn.IFNA(VLOOKUP($A48,'GS10'!$A:$B,2,FALSE), "NA")</f>
        <v>4.3</v>
      </c>
      <c r="AZ48" s="31">
        <f>_xlfn.IFNA(VLOOKUP($A48,'GS5'!$A:$B,2,FALSE), "NA")</f>
        <v>3.29</v>
      </c>
      <c r="BA48" s="31">
        <f>_xlfn.IFNA(VLOOKUP($A48,'GS30'!$A:$B,2,FALSE), "NA")</f>
        <v>5.25</v>
      </c>
      <c r="BB48" s="31">
        <f>_xlfn.IFNA(VLOOKUP($A48,DAX!$A:$B,2,FALSE), "NA")</f>
        <v>3745.95</v>
      </c>
      <c r="BC48" s="31">
        <f>_xlfn.IFNA(VLOOKUP($A48,SMI!$A:$B,2,FALSE), "NA")</f>
        <v>5317.5</v>
      </c>
      <c r="BD48" s="31">
        <f>_xlfn.IFNA(VLOOKUP($A48,NASDAQCOM!$A:$B,2,FALSE), "NA")</f>
        <v>1960.26</v>
      </c>
      <c r="BE48" s="31">
        <f>_xlfn.IFNA(VLOOKUP($A48,FTSE100!$A:$B,2,FALSE), "NA")</f>
        <v>4342.6000000000004</v>
      </c>
      <c r="BF48" s="31">
        <f>_xlfn.IFNA(VLOOKUP($A48,'M.W00.PGOLD.USD'!$A:$B,2,FALSE), "NA")</f>
        <v>398.1</v>
      </c>
      <c r="BG48" s="31">
        <f>_xlfn.IFNA(VLOOKUP($A48,'M.W00.PSILVER.USD'!$A:$B,2,FALSE), "NA")</f>
        <v>5.3849999999999998</v>
      </c>
      <c r="BH48" s="31" t="str">
        <f>_xlfn.IFNA(VLOOKUP($A48,WPU10170502!$A:$B,2,FALSE), "NA")</f>
        <v>NA</v>
      </c>
      <c r="BI48" s="31">
        <f>_xlfn.IFNA(VLOOKUP($A48,'M.W00.PSILVER.USD'!$A:$B,2,FALSE), "NA")</f>
        <v>5.3849999999999998</v>
      </c>
      <c r="BJ48" s="31">
        <f>_xlfn.IFNA(VLOOKUP($A48,'M.W00.PSILVER.USD'!$A:$B,2,FALSE), "NA")</f>
        <v>5.3849999999999998</v>
      </c>
      <c r="BK48" s="31">
        <f>_xlfn.IFNA(VLOOKUP($A48,FEDfunds!$A:$B,2,FALSE), "NA")</f>
        <v>1</v>
      </c>
      <c r="BL48" s="31">
        <f>_xlfn.IFNA(VLOOKUP($A48,Vehicles_miles_traveled!$A:$B,2,FALSE), "NA")</f>
        <v>243515</v>
      </c>
      <c r="BM48" s="31">
        <f>_xlfn.IFNA(VLOOKUP($A48,New_car_dealer!$A:$B,2,FALSE), "NA")</f>
        <v>48537</v>
      </c>
      <c r="BN48" s="31" t="str">
        <f>_xlfn.IFNA(VLOOKUP($A48,Platinum_total_demand!$A:$Z,4,FALSE), "NA")</f>
        <v>NA</v>
      </c>
      <c r="BO48" s="31" t="str">
        <f>_xlfn.IFNA(VLOOKUP($A48,Palladium_total_demand!$A:$Z,4,FALSE), "NA")</f>
        <v>NA</v>
      </c>
      <c r="BP48" s="31" t="str">
        <f>_xlfn.IFNA(VLOOKUP($A48,Rhodium_total_demand!$A:$Z,4,FALSE), "NA")</f>
        <v>NA</v>
      </c>
      <c r="BQ48" s="31" t="str">
        <f>_xlfn.IFNA(VLOOKUP($A48,Platinum_total_supply!$A:$Z,4,FALSE), "NA")</f>
        <v>NA</v>
      </c>
      <c r="BR48" s="31" t="str">
        <f>_xlfn.IFNA(VLOOKUP($A48,Palladium_total_supply!$A:$Z,4,FALSE), "NA")</f>
        <v>NA</v>
      </c>
      <c r="BS48" s="31" t="str">
        <f>_xlfn.IFNA(VLOOKUP($A48,Rhodium_total_supply!$A:$Z,4,FALSE), "NA")</f>
        <v>NA</v>
      </c>
      <c r="BT48" s="31">
        <f>_xlfn.IFNA(VLOOKUP($A48,Equities!$A:$Z,2,FALSE), "NA")</f>
        <v>2713.991</v>
      </c>
      <c r="BU48" s="31">
        <f>_xlfn.IFNA(VLOOKUP($A48,Equities!$A:$Z,3,FALSE), "NA")</f>
        <v>3145.8199999999902</v>
      </c>
      <c r="BV48" s="31">
        <f>_xlfn.IFNA(VLOOKUP($A48,Equities!$A:$Z,4,FALSE), "NA")</f>
        <v>3644.3485000000001</v>
      </c>
      <c r="BW48" s="31">
        <f>_xlfn.IFNA(VLOOKUP($A48,Equities!$A:$Z,5,FALSE), "NA")</f>
        <v>3376.4513999999899</v>
      </c>
      <c r="BX48" s="31">
        <f>_xlfn.IFNA(VLOOKUP($A48,Equities!$A:$Z,6,FALSE), "NA")</f>
        <v>608.61694999999997</v>
      </c>
      <c r="BY48" s="31">
        <f>_xlfn.IFNA(VLOOKUP($A48,Income_equities!$A:$Z,2,FALSE), "NA")</f>
        <v>1146.3924999999999</v>
      </c>
      <c r="BZ48" s="31">
        <f>_xlfn.IFNA(VLOOKUP($A48,Income_equities!$A:$Z,3,FALSE), "NA")</f>
        <v>228.07387499999899</v>
      </c>
      <c r="CA48" s="31">
        <f>_xlfn.IFNA(VLOOKUP($A48,Income_equities!$A:$Z,4,FALSE), "NA")</f>
        <v>124.808975</v>
      </c>
      <c r="CB48" s="31">
        <f>_xlfn.IFNA(VLOOKUP($A48,Income_equities!$A:$Z,5,FALSE), "NA")</f>
        <v>177.56441000000001</v>
      </c>
      <c r="CC48" s="31">
        <f>_xlfn.IFNA(VLOOKUP($A48,PGM_equities!$A:$Z,2,FALSE), "NA")</f>
        <v>760.7</v>
      </c>
      <c r="CD48" s="31">
        <f>_xlfn.IFNA(VLOOKUP($A48,PGM_equities!$A:$Z,3,FALSE), "NA")</f>
        <v>390.33350000000002</v>
      </c>
      <c r="CE48" s="31">
        <f>_xlfn.IFNA(VLOOKUP($A48,PGM_equities!$A:$Z,4,FALSE), "NA")</f>
        <v>5.1902499999999998</v>
      </c>
      <c r="CF48" s="31">
        <f>_xlfn.IFNA(VLOOKUP($A48,PGM_equities!$A:$Z,5,FALSE), "NA")</f>
        <v>197.97499999999999</v>
      </c>
      <c r="CG48" s="31" t="str">
        <f>_xlfn.IFNA(VLOOKUP($A48,Platinum_market_balance!$A:$Z,2,FALSE), "NA")</f>
        <v>NA</v>
      </c>
      <c r="CH48" s="31" t="str">
        <f>_xlfn.IFNA(VLOOKUP($A48,Platinum_market_balance!$A:$Z,3,FALSE), "NA")</f>
        <v>NA</v>
      </c>
      <c r="CI48" s="31" t="str">
        <f>_xlfn.IFNA(VLOOKUP($A48,Platinum_market_balance!$A:$Z,4,FALSE), "NA")</f>
        <v>NA</v>
      </c>
      <c r="CJ48" s="31" t="str">
        <f>_xlfn.IFNA(VLOOKUP($A48,Platinum_market_balance!$A:$Z,5,FALSE), "NA")</f>
        <v>NA</v>
      </c>
      <c r="CK48" s="31" t="str">
        <f>_xlfn.IFNA(VLOOKUP($A48,Palladium_market_balance!$A:$Z,2,FALSE), "NA")</f>
        <v>NA</v>
      </c>
      <c r="CL48" s="31" t="str">
        <f>_xlfn.IFNA(VLOOKUP($A48,Palladium_market_balance!$A:$Z,3,FALSE), "NA")</f>
        <v>NA</v>
      </c>
      <c r="CM48" s="31" t="str">
        <f>_xlfn.IFNA(VLOOKUP($A48,Palladium_market_balance!$A:$Z,4,FALSE), "NA")</f>
        <v>NA</v>
      </c>
      <c r="CN48" s="31" t="str">
        <f>_xlfn.IFNA(VLOOKUP($A48,Palladium_market_balance!$A:$Z,5,FALSE), "NA")</f>
        <v>NA</v>
      </c>
      <c r="CO48" s="31" t="str">
        <f>_xlfn.IFNA(VLOOKUP($A48,Rhodium_market_balance!$A:$Z,2,FALSE), "NA")</f>
        <v>NA</v>
      </c>
      <c r="CP48" s="31" t="str">
        <f>_xlfn.IFNA(VLOOKUP($A48,Rhodium_market_balance!$A:$Z,3,FALSE), "NA")</f>
        <v>NA</v>
      </c>
      <c r="CQ48" s="31" t="str">
        <f>_xlfn.IFNA(VLOOKUP($A48,Rhodium_market_balance!$A:$Z,4,FALSE), "NA")</f>
        <v>NA</v>
      </c>
      <c r="CR48" s="31" t="str">
        <f>_xlfn.IFNA(VLOOKUP($A48,Rhodium_market_balance!$A:$Z,5,FALSE), "NA")</f>
        <v>NA</v>
      </c>
      <c r="CS48" s="31" t="str">
        <f>_xlfn.IFNA(VLOOKUP($A48,CFTCs!$A:$Z,2,FALSE), "NA")</f>
        <v>NA</v>
      </c>
      <c r="CT48" s="31" t="str">
        <f>_xlfn.IFNA(VLOOKUP($A48,CFTCs!$A:$Z,3,FALSE), "NA")</f>
        <v>NA</v>
      </c>
      <c r="CU48" s="31" t="str">
        <f>_xlfn.IFNA(VLOOKUP($A48,CFTCs!$A:$Z,4,FALSE), "NA")</f>
        <v>NA</v>
      </c>
      <c r="CV48" s="31" t="str">
        <f>_xlfn.IFNA(VLOOKUP($A48,CFTCs!$A:$Z,5,FALSE), "NA")</f>
        <v>NA</v>
      </c>
      <c r="CW48" s="31" t="str">
        <f>_xlfn.IFNA(VLOOKUP($A48,Open_interest!$A:$Z,2,FALSE), "NA")</f>
        <v>NA</v>
      </c>
      <c r="CX48" s="31" t="str">
        <f>_xlfn.IFNA(VLOOKUP($A48,Open_interest!$A:$Z,3,FALSE), "NA")</f>
        <v>NA</v>
      </c>
      <c r="CY48" s="31" t="str">
        <f>IF(_xlfn.IFNA(VLOOKUP($A48,ETF_holdings!$A:$Z,2,FALSE), "NA")=0,"NA",_xlfn.IFNA(VLOOKUP($A48,ETF_holdings!$A:$Z,2,FALSE), "NA"))</f>
        <v>NA</v>
      </c>
      <c r="CZ48" s="31" t="str">
        <f>IF(_xlfn.IFNA(VLOOKUP($A48,ETF_holdings!$A:$Z,3,FALSE), "NA")=0,"NA",_xlfn.IFNA(VLOOKUP($A48,ETF_holdings!$A:$Z,3,FALSE), "NA"))</f>
        <v>NA</v>
      </c>
      <c r="DA48" s="31" t="str">
        <f>_xlfn.IFNA(VLOOKUP($A48,ETF_holdings!$A:$Z,4,FALSE), "NA")</f>
        <v>NA</v>
      </c>
      <c r="DB48" s="31" t="str">
        <f>IF(_xlfn.IFNA(VLOOKUP($A48,ETF_holdings!$A:$Z,4,FALSE), "NA")=0,"NA",_xlfn.IFNA(VLOOKUP($A48,ETF_holdings!$A:$Z,4,FALSE), "NA"))</f>
        <v>NA</v>
      </c>
      <c r="DC48" s="31" t="str">
        <f>IF(_xlfn.IFNA(VLOOKUP($A48,ETF_holdings!$A:$Z,6,FALSE), "NA")=0,"NA",_xlfn.IFNA(VLOOKUP($A48,ETF_holdings!$A:$Z,6,FALSE), "NA"))</f>
        <v>NA</v>
      </c>
      <c r="DD48" s="31" t="str">
        <f>IF(_xlfn.IFNA(VLOOKUP($A48,ETF_holdings!$A:$Z,7,FALSE), "NA")=0,"NA",_xlfn.IFNA(VLOOKUP($A48,ETF_holdings!$A:$Z,7,FALSE), "NA"))</f>
        <v>NA</v>
      </c>
      <c r="DE48" s="31" t="str">
        <f>IF(_xlfn.IFNA(VLOOKUP($A48,ETF_holdings!$A:$Z,8,FALSE), "NA")=0,"NA",_xlfn.IFNA(VLOOKUP($A48,ETF_holdings!$A:$Z,8,FALSE), "NA"))</f>
        <v>NA</v>
      </c>
      <c r="DF48" s="31" t="str">
        <f>IF(_xlfn.IFNA(VLOOKUP($A48,ETF_holdings!$A:$Z,10,FALSE), "NA")=0,"NA",_xlfn.IFNA(VLOOKUP($A48,ETF_holdings!$A:$Z,10,FALSE), "NA"))</f>
        <v>NA</v>
      </c>
      <c r="DG48" s="31" t="str">
        <f>IF(_xlfn.IFNA(VLOOKUP($A48,ETF_holdings!$A:$Z,10,FALSE), "NA")=0,"NA",_xlfn.IFNA(VLOOKUP($A48,ETF_holdings!$A:$Z,10,FALSE), "NA"))</f>
        <v>NA</v>
      </c>
      <c r="DH48" s="31" t="str">
        <f>IF(_xlfn.IFNA(VLOOKUP($A48,ETF_holdings!$A:$Z,11,FALSE), "NA")=0,"NA",_xlfn.IFNA(VLOOKUP($A48,ETF_holdings!$A:$Z,11,FALSE), "NA"))</f>
        <v>NA</v>
      </c>
      <c r="DI48" s="31" t="str">
        <f>IF(_xlfn.IFNA(VLOOKUP($A48,ETF_holdings!$A:$Z,12,FALSE), "NA")=0,"NA",_xlfn.IFNA(VLOOKUP($A48,ETF_holdings!$A:$Z,12,FALSE), "NA"))</f>
        <v>NA</v>
      </c>
      <c r="DJ48" s="31" t="str">
        <f>IF(_xlfn.IFNA(VLOOKUP($A48,ETF_holdings!$A:$Z,13,FALSE), "NA")=0,"NA",_xlfn.IFNA(VLOOKUP($A48,ETF_holdings!$A:$Z,13,FALSE), "NA"))</f>
        <v>NA</v>
      </c>
      <c r="DK48" s="31">
        <f>IF(_xlfn.IFNA(VLOOKUP($A48,Platinum_RSI!$A:$P,2,FALSE), "NA")=0,"NA",_xlfn.IFNA(VLOOKUP($A48,Platinum_RSI!$A:$P,2,FALSE), "NA"))</f>
        <v>93.59</v>
      </c>
      <c r="DL48" s="31">
        <f>IF(_xlfn.IFNA(VLOOKUP($A48,Platinum_RSI!$A:$P,3,FALSE), "NA")=0,"NA",_xlfn.IFNA(VLOOKUP($A48,Platinum_RSI!$A:$P,3,FALSE), "NA"))</f>
        <v>78.53</v>
      </c>
      <c r="DM48" s="31">
        <f>IF(_xlfn.IFNA(VLOOKUP($A48,Platinum_RSI!$A:$P,4,FALSE), "NA")=0,"NA",_xlfn.IFNA(VLOOKUP($A48,Platinum_RSI!$A:$P,4,FALSE), "NA"))</f>
        <v>73.14</v>
      </c>
      <c r="DN48" s="31">
        <f>IF(_xlfn.IFNA(VLOOKUP($A48,Platinum_RSI!$A:$P,5,FALSE), "NA")=0,"NA",_xlfn.IFNA(VLOOKUP($A48,Platinum_RSI!$A:$P,5,FALSE), "NA"))</f>
        <v>66.260000000000005</v>
      </c>
      <c r="DO48" s="31">
        <f>IF(_xlfn.IFNA(VLOOKUP($A48,Palladium_RSI!$A:$Q,2,FALSE), "NA")=0,"NA",_xlfn.IFNA(VLOOKUP($A48,Palladium_RSI!$A:$Q,2,FALSE), "NA"))</f>
        <v>33.43</v>
      </c>
      <c r="DP48" s="31">
        <f>IF(_xlfn.IFNA(VLOOKUP($A48,Palladium_RSI!$A:$Q, 3,FALSE), "NA")=0,"NA",_xlfn.IFNA(VLOOKUP($A48,Palladium_RSI!$A:$Q,3,FALSE), "NA"))</f>
        <v>34.1</v>
      </c>
      <c r="DQ48" s="31">
        <f>IF(_xlfn.IFNA(VLOOKUP($A48,Palladium_RSI!$A:$Q,4,FALSE), "NA")=0,"NA",_xlfn.IFNA(VLOOKUP($A48,Palladium_RSI!$A:$Q,4,FALSE), "NA"))</f>
        <v>35.869999999999997</v>
      </c>
      <c r="DR48" s="31">
        <f>IF(_xlfn.IFNA(VLOOKUP($A48,Palladium_RSI!$A:$Q,5,FALSE), "NA")=0,"NA",_xlfn.IFNA(VLOOKUP($A48,Palladium_RSI!$A:$Q,5,FALSE), "NA"))</f>
        <v>42.19</v>
      </c>
      <c r="DS48" s="31">
        <f>IF(_xlfn.IFNA(VLOOKUP($A48,Car_production!$A:$L,2,FALSE), "NA")=0,"NA",_xlfn.IFNA(VLOOKUP($A48,Car_production!$A:$L,2,FALSE), "NA"))</f>
        <v>370.2</v>
      </c>
      <c r="DT48" s="31">
        <f>IF(_xlfn.IFNA(VLOOKUP($A48,Car_production!$A:$L,3,FALSE), "NA")=0,"NA",_xlfn.IFNA(VLOOKUP($A48,Car_production!$A:$L,3,FALSE), "NA"))</f>
        <v>291.26671911880408</v>
      </c>
      <c r="DU48" s="31" t="str">
        <f>IF(_xlfn.IFNA(VLOOKUP($A48,Car_production!$A:$L,4,FALSE), "NA")=0,"NA",_xlfn.IFNA(VLOOKUP($A48,Car_production!$A:$L,13,FALSE), "NA"))</f>
        <v>NA</v>
      </c>
      <c r="DV48" s="31" t="str">
        <f>IF(_xlfn.IFNA(VLOOKUP($A48,Car_production!$A:$L,5,FALSE), "NA")=0,"NA",_xlfn.IFNA(VLOOKUP($A48,Car_production!$A:$L,5,FALSE), "NA"))</f>
        <v>NA</v>
      </c>
      <c r="DW48" s="31">
        <f>IF(_xlfn.IFNA(VLOOKUP($A48,Car_production!$A:$L,6,FALSE), "NA")=0,"NA",_xlfn.IFNA(VLOOKUP($A48,Car_production!$A:$L,6,FALSE), "NA"))</f>
        <v>113.1</v>
      </c>
      <c r="DX48" s="31">
        <f>IF(_xlfn.IFNA(VLOOKUP($A48,Car_production!$A:$L,7,FALSE), "NA")=0,"NA",_xlfn.IFNA(VLOOKUP($A48,Car_production!$A:$L,7,FALSE), "NA"))</f>
        <v>110.55718475073313</v>
      </c>
      <c r="DY48" s="31">
        <f>IF(_xlfn.IFNA(VLOOKUP($A48,Car_production!$A:$L,8,FALSE), "NA")=0,"NA",_xlfn.IFNA(VLOOKUP($A48,Car_production!$A:$L,8,FALSE), "NA"))</f>
        <v>99.8</v>
      </c>
      <c r="DZ48" s="31">
        <f>IF(_xlfn.IFNA(VLOOKUP($A48,Car_production!$A:$L,9,FALSE), "NA")=0,"NA",_xlfn.IFNA(VLOOKUP($A48,Car_production!$A:$L,9,FALSE), "NA"))</f>
        <v>126.010101010101</v>
      </c>
      <c r="EA48" s="31" t="str">
        <f>IF(_xlfn.IFNA(VLOOKUP($A48,Car_production!$A:$L,10,FALSE), "NA")=0,"NA",_xlfn.IFNA(VLOOKUP($A48,Car_production!$A:$L,10,FALSE), "NA"))</f>
        <v>NA</v>
      </c>
      <c r="EB48" s="31">
        <f>IF(_xlfn.IFNA(VLOOKUP($A48,Car_production_index!$A:$L,2,FALSE), "NA")=0,"NA",_xlfn.IFNA(VLOOKUP($A48,Car_production_index!$A:$L,2,FALSE), "NA"))</f>
        <v>0.12988212567506568</v>
      </c>
      <c r="EC48" s="31">
        <f>IF(_xlfn.IFNA(VLOOKUP($A48,Car_production_index!$A:$L,3,FALSE), "NA")=0,"NA",_xlfn.IFNA(VLOOKUP($A48,Car_production_index!$A:$L,3,FALSE), "NA"))</f>
        <v>0.26891781767755696</v>
      </c>
      <c r="ED48" s="31">
        <f>IF(_xlfn.IFNA(VLOOKUP($A48,Car_production_index!$A:$L,4,FALSE), "NA")=0,"NA",_xlfn.IFNA(VLOOKUP($A48,Car_production_index!$A:$L,4,FALSE), "NA"))</f>
        <v>0.15432484761598558</v>
      </c>
      <c r="EE48" s="31">
        <f>IF(_xlfn.IFNA(VLOOKUP($A48,Car_production_index!$A:$L,5,FALSE), "NA")=0,"NA",_xlfn.IFNA(VLOOKUP($A48,Car_production_index!$A:$L,5,FALSE), "NA"))</f>
        <v>0.16889036868302065</v>
      </c>
      <c r="EF48" s="31">
        <f>IF(_xlfn.IFNA(VLOOKUP($A48,Car_production_index!$A:$L,6,FALSE), "NA")=0,"NA",_xlfn.IFNA(VLOOKUP($A48,Car_production_index!$A:$L,6,FALSE), "NA"))</f>
        <v>0.72201515965162888</v>
      </c>
    </row>
    <row r="49" spans="1:136">
      <c r="A49" s="26">
        <v>37956</v>
      </c>
      <c r="B49" s="25">
        <f>IFERROR(VLOOKUP($A49,Palladium_spot_price!$A:$B,2,FALSE), "NA")</f>
        <v>200.85714285714201</v>
      </c>
      <c r="C49" s="25">
        <f>IFERROR(VLOOKUP($A49,Platinum_spot_price!$A:$B,2,FALSE), "NA")</f>
        <v>810.47619047619003</v>
      </c>
      <c r="D49" s="25">
        <f>IFERROR(VLOOKUP($A49,Rhodium_spot_price!$A:$B,2,FALSE), "NA")</f>
        <v>504.28571428571399</v>
      </c>
      <c r="E49" s="25">
        <f>IFERROR(VLOOKUP(A49,'Coal Australia'!A:B,2,FALSE), "NA")</f>
        <v>36.428571428571402</v>
      </c>
      <c r="F49" s="25">
        <f>IFERROR(VLOOKUP(A49,'Russian Ruble'!A:B,2,FALSE), "NA")</f>
        <v>29.4391</v>
      </c>
      <c r="G49" s="25" t="str">
        <f>IFERROR(VLOOKUP($A49,'GDP Germany'!A:B,2,FALSE),"NA")</f>
        <v>NA</v>
      </c>
      <c r="H49" s="25" t="str">
        <f>IFERROR(VLOOKUP($A49,'GDP EU28'!A:B,2,FALSE),"NA")</f>
        <v>NA</v>
      </c>
      <c r="I49" s="25" t="str">
        <f>IFERROR(VLOOKUP($A49,'GDP US'!A:B,2,FALSE),"NA")</f>
        <v>NA</v>
      </c>
      <c r="J49" s="29" t="str">
        <f>IFERROR(VLOOKUP($A49,'GDP CNY'!A:C,2,FALSE),"NA")</f>
        <v>NA</v>
      </c>
      <c r="K49" s="25">
        <f>IFERROR(VLOOKUP($A49,WTI!$A:$B,2,FALSE),"NA")</f>
        <v>32.130000000000003</v>
      </c>
      <c r="L49" s="25">
        <f>IFERROR(VLOOKUP($A49,Brent!$A:$B,2,FALSE),"NA")</f>
        <v>29.81</v>
      </c>
      <c r="M49" s="25">
        <f>IFERROR(VLOOKUP($A49,'EURO EXC RATE'!$A:$B,2,FALSE),"NA")</f>
        <v>1.2298</v>
      </c>
      <c r="N49" s="25">
        <f>IFERROR(VLOOKUP($A49,'Baltic Dry Index'!$A:$B,2,FALSE),"NA")</f>
        <v>4765</v>
      </c>
      <c r="O49" s="25">
        <f>IFERROR(VLOOKUP($A49,EXR_CNY_USD!$A:$B,2,FALSE),"NA")</f>
        <v>8.2769999999999992</v>
      </c>
      <c r="P49" s="25">
        <f>IFERROR(VLOOKUP($A49,'NATURAL GAS'!A:B,2,FALSE),"NA")</f>
        <v>6.13</v>
      </c>
      <c r="Q49" s="25">
        <f>IFERROR(VLOOKUP($A49,VIX!$A:$B,2,FALSE), "NA")</f>
        <v>18.309999999999999</v>
      </c>
      <c r="R49" s="25">
        <f>IFERROR(VLOOKUP($A49,CLI_US!$A:$B,2,FALSE), "NA")</f>
        <v>100.529137077466</v>
      </c>
      <c r="S49" s="25">
        <f>IFERROR(VLOOKUP($A49,CLI_CHN!$A:$B,2,FALSE), "NA")</f>
        <v>101.0227</v>
      </c>
      <c r="T49" s="25">
        <f>IFERROR(VLOOKUP($A49,CLI_EURO!$A:$B,2,FALSE), "NA")</f>
        <v>99.698637295107901</v>
      </c>
      <c r="U49" s="25">
        <f>IFERROR(VLOOKUP($A49,CPILFESL!$A:$B,2,FALSE), "NA")</f>
        <v>185.5</v>
      </c>
      <c r="V49" s="31">
        <f>_xlfn.IFNA(VLOOKUP($A49,'PET.RWTC.M'!$A:$B,2,FALSE), "NA")</f>
        <v>32.130000000000003</v>
      </c>
      <c r="W49" s="31">
        <f>_xlfn.IFNA(VLOOKUP($A49,PALLFNFINDEXQ!$A:$B,2,FALSE), "NA")</f>
        <v>68.316840249999998</v>
      </c>
      <c r="X49" s="31">
        <f>_xlfn.IFNA(VLOOKUP($A49,DEXSFUS!$A:$B,2,FALSE), "NA")</f>
        <v>6.3895</v>
      </c>
      <c r="Y49" s="31">
        <f>_xlfn.IFNA(VLOOKUP($A49,PNICKUSDM!$A:$B,2,FALSE), "NA")</f>
        <v>14185.20952</v>
      </c>
      <c r="Z49" s="31">
        <f>_xlfn.IFNA(VLOOKUP($A49,'WPU1011'!$A:$B,2,FALSE), "NA")</f>
        <v>96.5</v>
      </c>
      <c r="AA49" s="31">
        <f>_xlfn.IFNA(VLOOKUP($A49,'WPU1011'!$A:$B,2,FALSE), "NA")</f>
        <v>96.5</v>
      </c>
      <c r="AB49" s="31">
        <f>_xlfn.IFNA(VLOOKUP($A49,TSIFRGHTC!$A:$B,2,FALSE), "NA")</f>
        <v>2.4</v>
      </c>
      <c r="AC49" s="31">
        <f>_xlfn.IFNA(VLOOKUP($A49,TSIFRGHTC!$A:$B,2,FALSE), "NA")</f>
        <v>2.4</v>
      </c>
      <c r="AD49" s="31">
        <f>_xlfn.IFNA(VLOOKUP($A49,PPICMM!$A:$B,2,FALSE), "NA")</f>
        <v>118.2</v>
      </c>
      <c r="AE49" s="31">
        <f>_xlfn.IFNA(VLOOKUP($A49,IPB50001N!$A:$B,2,FALSE), "NA")</f>
        <v>91.490899999999996</v>
      </c>
      <c r="AF49" s="31">
        <f>_xlfn.IFNA(VLOOKUP($A49,A31ATI!$A:$B,2,FALSE), "NA")</f>
        <v>9832</v>
      </c>
      <c r="AG49" s="31">
        <f>_xlfn.IFNA(VLOOKUP($A49,A31ANO!$A:$B,2,FALSE), "NA")</f>
        <v>5963</v>
      </c>
      <c r="AH49" s="31">
        <f>_xlfn.IFNA(VLOOKUP($A49,IPG21223S!$A:$B,2,FALSE), "NA")</f>
        <v>95.78</v>
      </c>
      <c r="AI49" s="31">
        <f>_xlfn.IFNA(VLOOKUP($A49,PIORECRUSDM!$A:$B,2,FALSE), "NA")</f>
        <v>13.82</v>
      </c>
      <c r="AJ49" s="31" t="str">
        <f>_xlfn.IFNA(VLOOKUP($A49,GVZCLS!$A:$B,2,FALSE), "NA")</f>
        <v>NA</v>
      </c>
      <c r="AK49" s="31" t="str">
        <f>_xlfn.IFNA(VLOOKUP($A49,VXSLVCLS!$A:$B,2,FALSE), "NA")</f>
        <v>NA</v>
      </c>
      <c r="AL49" s="31">
        <f>_xlfn.IFNA(VLOOKUP($A49,PNRGINDEXM!$A:$B,2,FALSE), "NA")</f>
        <v>83.000739999999993</v>
      </c>
      <c r="AM49" s="31">
        <f>_xlfn.IFNA(VLOOKUP($A49,Nikkei225!$A:$B,2,FALSE), "NA")</f>
        <v>10403.27</v>
      </c>
      <c r="AN49" s="31">
        <f>_xlfn.IFNA(VLOOKUP($A49,EXJPUS!$A:$B,2,FALSE), "NA")</f>
        <v>107.7377</v>
      </c>
      <c r="AO49" s="31">
        <f>_xlfn.IFNA(VLOOKUP($A49,PCU33613361!$A:$B,2,FALSE), "NA")</f>
        <v>100</v>
      </c>
      <c r="AP49" s="31">
        <f>_xlfn.IFNA(VLOOKUP($A49,TOTALSA!$A:$B,2,FALSE), "NA")</f>
        <v>17.356999999999999</v>
      </c>
      <c r="AQ49" s="31">
        <f>_xlfn.IFNA(VLOOKUP($A49,ZAFCPIALLMINMEI!$A:$B,2,FALSE), "NA")</f>
        <v>55.047199999999997</v>
      </c>
      <c r="AR49" s="31">
        <f>_xlfn.IFNA(VLOOKUP($A49,LCULMN01ZAQ661S!$A:$B,2,FALSE), "NA")</f>
        <v>50.578257520000001</v>
      </c>
      <c r="AS49" s="31">
        <f>_xlfn.IFNA(VLOOKUP($A49,NGDPRSAXDCZAQ!$A:$B,2,FALSE), "NA")</f>
        <v>781209.3</v>
      </c>
      <c r="AT49" s="31">
        <f>_xlfn.IFNA(VLOOKUP($A49,'M.W00.PCOBA.USD'!$A:$B,2,FALSE), "NA")</f>
        <v>34005.51</v>
      </c>
      <c r="AU49" s="31">
        <f>_xlfn.IFNA(VLOOKUP($A49,BSCICP03O9M665S!$A:$B,2,FALSE), "NA")</f>
        <v>100.2093523608</v>
      </c>
      <c r="AV49" s="31">
        <f>_xlfn.IFNA(VLOOKUP($A49,LOLITOAAOECDE!$A:$B,2,FALSE), "NA")</f>
        <v>100.6882866304</v>
      </c>
      <c r="AW49" s="31" t="str">
        <f>_xlfn.IFNA(VLOOKUP($A49,'IP7110'!$A:$B,2,FALSE), "NA")</f>
        <v>NA</v>
      </c>
      <c r="AX49" s="31" t="str">
        <f>_xlfn.IFNA(VLOOKUP($A49,'WPS061'!$A:$B,2,FALSE), "NA")</f>
        <v>NA</v>
      </c>
      <c r="AY49" s="31">
        <f>_xlfn.IFNA(VLOOKUP($A49,'GS10'!$A:$B,2,FALSE), "NA")</f>
        <v>4.2699999999999996</v>
      </c>
      <c r="AZ49" s="31">
        <f>_xlfn.IFNA(VLOOKUP($A49,'GS5'!$A:$B,2,FALSE), "NA")</f>
        <v>3.27</v>
      </c>
      <c r="BA49" s="31">
        <f>_xlfn.IFNA(VLOOKUP($A49,'GS30'!$A:$B,2,FALSE), "NA")</f>
        <v>5.21</v>
      </c>
      <c r="BB49" s="31">
        <f>_xlfn.IFNA(VLOOKUP($A49,DAX!$A:$B,2,FALSE), "NA")</f>
        <v>3965.16</v>
      </c>
      <c r="BC49" s="31">
        <f>_xlfn.IFNA(VLOOKUP($A49,SMI!$A:$B,2,FALSE), "NA")</f>
        <v>5487.8</v>
      </c>
      <c r="BD49" s="31">
        <f>_xlfn.IFNA(VLOOKUP($A49,NASDAQCOM!$A:$B,2,FALSE), "NA")</f>
        <v>2003.37</v>
      </c>
      <c r="BE49" s="31">
        <f>_xlfn.IFNA(VLOOKUP($A49,FTSE100!$A:$B,2,FALSE), "NA")</f>
        <v>4476.87</v>
      </c>
      <c r="BF49" s="31">
        <f>_xlfn.IFNA(VLOOKUP($A49,'M.W00.PGOLD.USD'!$A:$B,2,FALSE), "NA")</f>
        <v>417.25</v>
      </c>
      <c r="BG49" s="31">
        <f>_xlfn.IFNA(VLOOKUP($A49,'M.W00.PSILVER.USD'!$A:$B,2,FALSE), "NA")</f>
        <v>5.9649999999999999</v>
      </c>
      <c r="BH49" s="31" t="str">
        <f>_xlfn.IFNA(VLOOKUP($A49,WPU10170502!$A:$B,2,FALSE), "NA")</f>
        <v>NA</v>
      </c>
      <c r="BI49" s="31">
        <f>_xlfn.IFNA(VLOOKUP($A49,'M.W00.PSILVER.USD'!$A:$B,2,FALSE), "NA")</f>
        <v>5.9649999999999999</v>
      </c>
      <c r="BJ49" s="31">
        <f>_xlfn.IFNA(VLOOKUP($A49,'M.W00.PSILVER.USD'!$A:$B,2,FALSE), "NA")</f>
        <v>5.9649999999999999</v>
      </c>
      <c r="BK49" s="31">
        <f>_xlfn.IFNA(VLOOKUP($A49,FEDfunds!$A:$B,2,FALSE), "NA")</f>
        <v>0.98</v>
      </c>
      <c r="BL49" s="31">
        <f>_xlfn.IFNA(VLOOKUP($A49,Vehicles_miles_traveled!$A:$B,2,FALSE), "NA")</f>
        <v>243707</v>
      </c>
      <c r="BM49" s="31">
        <f>_xlfn.IFNA(VLOOKUP($A49,New_car_dealer!$A:$B,2,FALSE), "NA")</f>
        <v>53314</v>
      </c>
      <c r="BN49" s="31" t="str">
        <f>_xlfn.IFNA(VLOOKUP($A49,Platinum_total_demand!$A:$Z,4,FALSE), "NA")</f>
        <v>NA</v>
      </c>
      <c r="BO49" s="31" t="str">
        <f>_xlfn.IFNA(VLOOKUP($A49,Palladium_total_demand!$A:$Z,4,FALSE), "NA")</f>
        <v>NA</v>
      </c>
      <c r="BP49" s="31" t="str">
        <f>_xlfn.IFNA(VLOOKUP($A49,Rhodium_total_demand!$A:$Z,4,FALSE), "NA")</f>
        <v>NA</v>
      </c>
      <c r="BQ49" s="31" t="str">
        <f>_xlfn.IFNA(VLOOKUP($A49,Platinum_total_supply!$A:$Z,4,FALSE), "NA")</f>
        <v>NA</v>
      </c>
      <c r="BR49" s="31" t="str">
        <f>_xlfn.IFNA(VLOOKUP($A49,Palladium_total_supply!$A:$Z,4,FALSE), "NA")</f>
        <v>NA</v>
      </c>
      <c r="BS49" s="31" t="str">
        <f>_xlfn.IFNA(VLOOKUP($A49,Rhodium_total_supply!$A:$Z,4,FALSE), "NA")</f>
        <v>NA</v>
      </c>
      <c r="BT49" s="31">
        <f>_xlfn.IFNA(VLOOKUP($A49,Equities!$A:$Z,2,FALSE), "NA")</f>
        <v>2825.0734782608602</v>
      </c>
      <c r="BU49" s="31">
        <f>_xlfn.IFNA(VLOOKUP($A49,Equities!$A:$Z,3,FALSE), "NA")</f>
        <v>3243.4169565217298</v>
      </c>
      <c r="BV49" s="31">
        <f>_xlfn.IFNA(VLOOKUP($A49,Equities!$A:$Z,4,FALSE), "NA")</f>
        <v>3886.4056521739099</v>
      </c>
      <c r="BW49" s="31">
        <f>_xlfn.IFNA(VLOOKUP($A49,Equities!$A:$Z,5,FALSE), "NA")</f>
        <v>3454.52986956521</v>
      </c>
      <c r="BX49" s="31">
        <f>_xlfn.IFNA(VLOOKUP($A49,Equities!$A:$Z,6,FALSE), "NA")</f>
        <v>634.26869565217305</v>
      </c>
      <c r="BY49" s="31">
        <f>_xlfn.IFNA(VLOOKUP($A49,Income_equities!$A:$Z,2,FALSE), "NA")</f>
        <v>1154.6017391304299</v>
      </c>
      <c r="BZ49" s="31">
        <f>_xlfn.IFNA(VLOOKUP($A49,Income_equities!$A:$Z,3,FALSE), "NA")</f>
        <v>229.47280000000001</v>
      </c>
      <c r="CA49" s="31">
        <f>_xlfn.IFNA(VLOOKUP($A49,Income_equities!$A:$Z,4,FALSE), "NA")</f>
        <v>125.77332173913</v>
      </c>
      <c r="CB49" s="31">
        <f>_xlfn.IFNA(VLOOKUP($A49,Income_equities!$A:$Z,5,FALSE), "NA")</f>
        <v>178.2654</v>
      </c>
      <c r="CC49" s="31">
        <f>_xlfn.IFNA(VLOOKUP($A49,PGM_equities!$A:$Z,2,FALSE), "NA")</f>
        <v>809.54347826086905</v>
      </c>
      <c r="CD49" s="31">
        <f>_xlfn.IFNA(VLOOKUP($A49,PGM_equities!$A:$Z,3,FALSE), "NA")</f>
        <v>408.834347826086</v>
      </c>
      <c r="CE49" s="31">
        <f>_xlfn.IFNA(VLOOKUP($A49,PGM_equities!$A:$Z,4,FALSE), "NA")</f>
        <v>5.64</v>
      </c>
      <c r="CF49" s="31">
        <f>_xlfn.IFNA(VLOOKUP($A49,PGM_equities!$A:$Z,5,FALSE), "NA")</f>
        <v>200.08695652173901</v>
      </c>
      <c r="CG49" s="31" t="str">
        <f>_xlfn.IFNA(VLOOKUP($A49,Platinum_market_balance!$A:$Z,2,FALSE), "NA")</f>
        <v>NA</v>
      </c>
      <c r="CH49" s="31" t="str">
        <f>_xlfn.IFNA(VLOOKUP($A49,Platinum_market_balance!$A:$Z,3,FALSE), "NA")</f>
        <v>NA</v>
      </c>
      <c r="CI49" s="31" t="str">
        <f>_xlfn.IFNA(VLOOKUP($A49,Platinum_market_balance!$A:$Z,4,FALSE), "NA")</f>
        <v>NA</v>
      </c>
      <c r="CJ49" s="31" t="str">
        <f>_xlfn.IFNA(VLOOKUP($A49,Platinum_market_balance!$A:$Z,5,FALSE), "NA")</f>
        <v>NA</v>
      </c>
      <c r="CK49" s="31" t="str">
        <f>_xlfn.IFNA(VLOOKUP($A49,Palladium_market_balance!$A:$Z,2,FALSE), "NA")</f>
        <v>NA</v>
      </c>
      <c r="CL49" s="31" t="str">
        <f>_xlfn.IFNA(VLOOKUP($A49,Palladium_market_balance!$A:$Z,3,FALSE), "NA")</f>
        <v>NA</v>
      </c>
      <c r="CM49" s="31" t="str">
        <f>_xlfn.IFNA(VLOOKUP($A49,Palladium_market_balance!$A:$Z,4,FALSE), "NA")</f>
        <v>NA</v>
      </c>
      <c r="CN49" s="31" t="str">
        <f>_xlfn.IFNA(VLOOKUP($A49,Palladium_market_balance!$A:$Z,5,FALSE), "NA")</f>
        <v>NA</v>
      </c>
      <c r="CO49" s="31" t="str">
        <f>_xlfn.IFNA(VLOOKUP($A49,Rhodium_market_balance!$A:$Z,2,FALSE), "NA")</f>
        <v>NA</v>
      </c>
      <c r="CP49" s="31" t="str">
        <f>_xlfn.IFNA(VLOOKUP($A49,Rhodium_market_balance!$A:$Z,3,FALSE), "NA")</f>
        <v>NA</v>
      </c>
      <c r="CQ49" s="31" t="str">
        <f>_xlfn.IFNA(VLOOKUP($A49,Rhodium_market_balance!$A:$Z,4,FALSE), "NA")</f>
        <v>NA</v>
      </c>
      <c r="CR49" s="31" t="str">
        <f>_xlfn.IFNA(VLOOKUP($A49,Rhodium_market_balance!$A:$Z,5,FALSE), "NA")</f>
        <v>NA</v>
      </c>
      <c r="CS49" s="31" t="str">
        <f>_xlfn.IFNA(VLOOKUP($A49,CFTCs!$A:$Z,2,FALSE), "NA")</f>
        <v>NA</v>
      </c>
      <c r="CT49" s="31" t="str">
        <f>_xlfn.IFNA(VLOOKUP($A49,CFTCs!$A:$Z,3,FALSE), "NA")</f>
        <v>NA</v>
      </c>
      <c r="CU49" s="31" t="str">
        <f>_xlfn.IFNA(VLOOKUP($A49,CFTCs!$A:$Z,4,FALSE), "NA")</f>
        <v>NA</v>
      </c>
      <c r="CV49" s="31" t="str">
        <f>_xlfn.IFNA(VLOOKUP($A49,CFTCs!$A:$Z,5,FALSE), "NA")</f>
        <v>NA</v>
      </c>
      <c r="CW49" s="31" t="str">
        <f>_xlfn.IFNA(VLOOKUP($A49,Open_interest!$A:$Z,2,FALSE), "NA")</f>
        <v>NA</v>
      </c>
      <c r="CX49" s="31" t="str">
        <f>_xlfn.IFNA(VLOOKUP($A49,Open_interest!$A:$Z,3,FALSE), "NA")</f>
        <v>NA</v>
      </c>
      <c r="CY49" s="31" t="str">
        <f>IF(_xlfn.IFNA(VLOOKUP($A49,ETF_holdings!$A:$Z,2,FALSE), "NA")=0,"NA",_xlfn.IFNA(VLOOKUP($A49,ETF_holdings!$A:$Z,2,FALSE), "NA"))</f>
        <v>NA</v>
      </c>
      <c r="CZ49" s="31" t="str">
        <f>IF(_xlfn.IFNA(VLOOKUP($A49,ETF_holdings!$A:$Z,3,FALSE), "NA")=0,"NA",_xlfn.IFNA(VLOOKUP($A49,ETF_holdings!$A:$Z,3,FALSE), "NA"))</f>
        <v>NA</v>
      </c>
      <c r="DA49" s="31" t="str">
        <f>_xlfn.IFNA(VLOOKUP($A49,ETF_holdings!$A:$Z,4,FALSE), "NA")</f>
        <v>NA</v>
      </c>
      <c r="DB49" s="31" t="str">
        <f>IF(_xlfn.IFNA(VLOOKUP($A49,ETF_holdings!$A:$Z,4,FALSE), "NA")=0,"NA",_xlfn.IFNA(VLOOKUP($A49,ETF_holdings!$A:$Z,4,FALSE), "NA"))</f>
        <v>NA</v>
      </c>
      <c r="DC49" s="31" t="str">
        <f>IF(_xlfn.IFNA(VLOOKUP($A49,ETF_holdings!$A:$Z,6,FALSE), "NA")=0,"NA",_xlfn.IFNA(VLOOKUP($A49,ETF_holdings!$A:$Z,6,FALSE), "NA"))</f>
        <v>NA</v>
      </c>
      <c r="DD49" s="31" t="str">
        <f>IF(_xlfn.IFNA(VLOOKUP($A49,ETF_holdings!$A:$Z,7,FALSE), "NA")=0,"NA",_xlfn.IFNA(VLOOKUP($A49,ETF_holdings!$A:$Z,7,FALSE), "NA"))</f>
        <v>NA</v>
      </c>
      <c r="DE49" s="31" t="str">
        <f>IF(_xlfn.IFNA(VLOOKUP($A49,ETF_holdings!$A:$Z,8,FALSE), "NA")=0,"NA",_xlfn.IFNA(VLOOKUP($A49,ETF_holdings!$A:$Z,8,FALSE), "NA"))</f>
        <v>NA</v>
      </c>
      <c r="DF49" s="31" t="str">
        <f>IF(_xlfn.IFNA(VLOOKUP($A49,ETF_holdings!$A:$Z,10,FALSE), "NA")=0,"NA",_xlfn.IFNA(VLOOKUP($A49,ETF_holdings!$A:$Z,10,FALSE), "NA"))</f>
        <v>NA</v>
      </c>
      <c r="DG49" s="31" t="str">
        <f>IF(_xlfn.IFNA(VLOOKUP($A49,ETF_holdings!$A:$Z,10,FALSE), "NA")=0,"NA",_xlfn.IFNA(VLOOKUP($A49,ETF_holdings!$A:$Z,10,FALSE), "NA"))</f>
        <v>NA</v>
      </c>
      <c r="DH49" s="31" t="str">
        <f>IF(_xlfn.IFNA(VLOOKUP($A49,ETF_holdings!$A:$Z,11,FALSE), "NA")=0,"NA",_xlfn.IFNA(VLOOKUP($A49,ETF_holdings!$A:$Z,11,FALSE), "NA"))</f>
        <v>NA</v>
      </c>
      <c r="DI49" s="31" t="str">
        <f>IF(_xlfn.IFNA(VLOOKUP($A49,ETF_holdings!$A:$Z,12,FALSE), "NA")=0,"NA",_xlfn.IFNA(VLOOKUP($A49,ETF_holdings!$A:$Z,12,FALSE), "NA"))</f>
        <v>NA</v>
      </c>
      <c r="DJ49" s="31" t="str">
        <f>IF(_xlfn.IFNA(VLOOKUP($A49,ETF_holdings!$A:$Z,13,FALSE), "NA")=0,"NA",_xlfn.IFNA(VLOOKUP($A49,ETF_holdings!$A:$Z,13,FALSE), "NA"))</f>
        <v>NA</v>
      </c>
      <c r="DK49" s="31">
        <f>IF(_xlfn.IFNA(VLOOKUP($A49,Platinum_RSI!$A:$P,2,FALSE), "NA")=0,"NA",_xlfn.IFNA(VLOOKUP($A49,Platinum_RSI!$A:$P,2,FALSE), "NA"))</f>
        <v>96.63</v>
      </c>
      <c r="DL49" s="31">
        <f>IF(_xlfn.IFNA(VLOOKUP($A49,Platinum_RSI!$A:$P,3,FALSE), "NA")=0,"NA",_xlfn.IFNA(VLOOKUP($A49,Platinum_RSI!$A:$P,3,FALSE), "NA"))</f>
        <v>82.37</v>
      </c>
      <c r="DM49" s="31">
        <f>IF(_xlfn.IFNA(VLOOKUP($A49,Platinum_RSI!$A:$P,4,FALSE), "NA")=0,"NA",_xlfn.IFNA(VLOOKUP($A49,Platinum_RSI!$A:$P,4,FALSE), "NA"))</f>
        <v>76.33</v>
      </c>
      <c r="DN49" s="31">
        <f>IF(_xlfn.IFNA(VLOOKUP($A49,Platinum_RSI!$A:$P,5,FALSE), "NA")=0,"NA",_xlfn.IFNA(VLOOKUP($A49,Platinum_RSI!$A:$P,5,FALSE), "NA"))</f>
        <v>68.33</v>
      </c>
      <c r="DO49" s="31">
        <f>IF(_xlfn.IFNA(VLOOKUP($A49,Palladium_RSI!$A:$Q,2,FALSE), "NA")=0,"NA",_xlfn.IFNA(VLOOKUP($A49,Palladium_RSI!$A:$Q,2,FALSE), "NA"))</f>
        <v>48.53</v>
      </c>
      <c r="DP49" s="31">
        <f>IF(_xlfn.IFNA(VLOOKUP($A49,Palladium_RSI!$A:$Q, 3,FALSE), "NA")=0,"NA",_xlfn.IFNA(VLOOKUP($A49,Palladium_RSI!$A:$Q,3,FALSE), "NA"))</f>
        <v>37.22</v>
      </c>
      <c r="DQ49" s="31">
        <f>IF(_xlfn.IFNA(VLOOKUP($A49,Palladium_RSI!$A:$Q,4,FALSE), "NA")=0,"NA",_xlfn.IFNA(VLOOKUP($A49,Palladium_RSI!$A:$Q,4,FALSE), "NA"))</f>
        <v>37.36</v>
      </c>
      <c r="DR49" s="31">
        <f>IF(_xlfn.IFNA(VLOOKUP($A49,Palladium_RSI!$A:$Q,5,FALSE), "NA")=0,"NA",_xlfn.IFNA(VLOOKUP($A49,Palladium_RSI!$A:$Q,5,FALSE), "NA"))</f>
        <v>42.68</v>
      </c>
      <c r="DS49" s="31">
        <f>IF(_xlfn.IFNA(VLOOKUP($A49,Car_production!$A:$L,2,FALSE), "NA")=0,"NA",_xlfn.IFNA(VLOOKUP($A49,Car_production!$A:$L,2,FALSE), "NA"))</f>
        <v>350.6</v>
      </c>
      <c r="DT49" s="31">
        <f>IF(_xlfn.IFNA(VLOOKUP($A49,Car_production!$A:$L,3,FALSE), "NA")=0,"NA",_xlfn.IFNA(VLOOKUP($A49,Car_production!$A:$L,3,FALSE), "NA"))</f>
        <v>275.8457907159717</v>
      </c>
      <c r="DU49" s="31" t="str">
        <f>IF(_xlfn.IFNA(VLOOKUP($A49,Car_production!$A:$L,4,FALSE), "NA")=0,"NA",_xlfn.IFNA(VLOOKUP($A49,Car_production!$A:$L,13,FALSE), "NA"))</f>
        <v>NA</v>
      </c>
      <c r="DV49" s="31" t="str">
        <f>IF(_xlfn.IFNA(VLOOKUP($A49,Car_production!$A:$L,5,FALSE), "NA")=0,"NA",_xlfn.IFNA(VLOOKUP($A49,Car_production!$A:$L,5,FALSE), "NA"))</f>
        <v>NA</v>
      </c>
      <c r="DW49" s="31">
        <f>IF(_xlfn.IFNA(VLOOKUP($A49,Car_production!$A:$L,6,FALSE), "NA")=0,"NA",_xlfn.IFNA(VLOOKUP($A49,Car_production!$A:$L,6,FALSE), "NA"))</f>
        <v>106.5</v>
      </c>
      <c r="DX49" s="31">
        <f>IF(_xlfn.IFNA(VLOOKUP($A49,Car_production!$A:$L,7,FALSE), "NA")=0,"NA",_xlfn.IFNA(VLOOKUP($A49,Car_production!$A:$L,7,FALSE), "NA"))</f>
        <v>104.10557184750732</v>
      </c>
      <c r="DY49" s="31">
        <f>IF(_xlfn.IFNA(VLOOKUP($A49,Car_production!$A:$L,8,FALSE), "NA")=0,"NA",_xlfn.IFNA(VLOOKUP($A49,Car_production!$A:$L,8,FALSE), "NA"))</f>
        <v>98.5</v>
      </c>
      <c r="DZ49" s="31">
        <f>IF(_xlfn.IFNA(VLOOKUP($A49,Car_production!$A:$L,9,FALSE), "NA")=0,"NA",_xlfn.IFNA(VLOOKUP($A49,Car_production!$A:$L,9,FALSE), "NA"))</f>
        <v>124.36868686868688</v>
      </c>
      <c r="EA49" s="31" t="str">
        <f>IF(_xlfn.IFNA(VLOOKUP($A49,Car_production!$A:$L,10,FALSE), "NA")=0,"NA",_xlfn.IFNA(VLOOKUP($A49,Car_production!$A:$L,10,FALSE), "NA"))</f>
        <v>NA</v>
      </c>
      <c r="EB49" s="31">
        <f>IF(_xlfn.IFNA(VLOOKUP($A49,Car_production_index!$A:$L,2,FALSE), "NA")=0,"NA",_xlfn.IFNA(VLOOKUP($A49,Car_production_index!$A:$L,2,FALSE), "NA"))</f>
        <v>0.12988212567506568</v>
      </c>
      <c r="EC49" s="31">
        <f>IF(_xlfn.IFNA(VLOOKUP($A49,Car_production_index!$A:$L,3,FALSE), "NA")=0,"NA",_xlfn.IFNA(VLOOKUP($A49,Car_production_index!$A:$L,3,FALSE), "NA"))</f>
        <v>0.26841781767755696</v>
      </c>
      <c r="ED49" s="31">
        <f>IF(_xlfn.IFNA(VLOOKUP($A49,Car_production_index!$A:$L,4,FALSE), "NA")=0,"NA",_xlfn.IFNA(VLOOKUP($A49,Car_production_index!$A:$L,4,FALSE), "NA"))</f>
        <v>0.15532484761598558</v>
      </c>
      <c r="EE49" s="31">
        <f>IF(_xlfn.IFNA(VLOOKUP($A49,Car_production_index!$A:$L,5,FALSE), "NA")=0,"NA",_xlfn.IFNA(VLOOKUP($A49,Car_production_index!$A:$L,5,FALSE), "NA"))</f>
        <v>0.16839036868302065</v>
      </c>
      <c r="EF49" s="31">
        <f>IF(_xlfn.IFNA(VLOOKUP($A49,Car_production_index!$A:$L,6,FALSE), "NA")=0,"NA",_xlfn.IFNA(VLOOKUP($A49,Car_production_index!$A:$L,6,FALSE), "NA"))</f>
        <v>0.72201515965162888</v>
      </c>
    </row>
    <row r="50" spans="1:136">
      <c r="A50" s="26">
        <v>37987</v>
      </c>
      <c r="B50" s="25">
        <f>IFERROR(VLOOKUP($A50,Palladium_spot_price!$A:$B,2,FALSE), "NA")</f>
        <v>220.7</v>
      </c>
      <c r="C50" s="25">
        <f>IFERROR(VLOOKUP($A50,Platinum_spot_price!$A:$B,2,FALSE), "NA")</f>
        <v>855.95</v>
      </c>
      <c r="D50" s="25">
        <f>IFERROR(VLOOKUP($A50,Rhodium_spot_price!$A:$B,2,FALSE), "NA")</f>
        <v>513.75</v>
      </c>
      <c r="E50" s="25">
        <f>IFERROR(VLOOKUP(A50,'Coal Australia'!A:B,2,FALSE), "NA")</f>
        <v>40.446428571428598</v>
      </c>
      <c r="F50" s="25">
        <f>IFERROR(VLOOKUP(A50,'Russian Ruble'!A:B,2,FALSE), "NA")</f>
        <v>28.923400000000001</v>
      </c>
      <c r="G50" s="25">
        <f>IFERROR(VLOOKUP($A50,'GDP Germany'!A:B,2,FALSE),"NA")</f>
        <v>597685.19999999995</v>
      </c>
      <c r="H50" s="25">
        <f>IFERROR(VLOOKUP($A50,'GDP EU28'!A:B,2,FALSE),"NA")</f>
        <v>2248519.9</v>
      </c>
      <c r="I50" s="25">
        <f>IFERROR(VLOOKUP($A50,'GDP US'!A:B,2,FALSE),"NA")</f>
        <v>14131.379000000001</v>
      </c>
      <c r="J50" s="29">
        <f>IFERROR(VLOOKUP($A50,'GDP CNY'!A:C,2,FALSE),"NA")</f>
        <v>10</v>
      </c>
      <c r="K50" s="25">
        <f>IFERROR(VLOOKUP($A50,WTI!$A:$B,2,FALSE),"NA")</f>
        <v>34.31</v>
      </c>
      <c r="L50" s="25">
        <f>IFERROR(VLOOKUP($A50,Brent!$A:$B,2,FALSE),"NA")</f>
        <v>31.28</v>
      </c>
      <c r="M50" s="25">
        <f>IFERROR(VLOOKUP($A50,'EURO EXC RATE'!$A:$B,2,FALSE),"NA")</f>
        <v>1.2638</v>
      </c>
      <c r="N50" s="25">
        <f>IFERROR(VLOOKUP($A50,'Baltic Dry Index'!$A:$B,2,FALSE),"NA")</f>
        <v>5551</v>
      </c>
      <c r="O50" s="25">
        <f>IFERROR(VLOOKUP($A50,EXR_CNY_USD!$A:$B,2,FALSE),"NA")</f>
        <v>8.2769999999999992</v>
      </c>
      <c r="P50" s="25">
        <f>IFERROR(VLOOKUP($A50,'NATURAL GAS'!A:B,2,FALSE),"NA")</f>
        <v>6.14</v>
      </c>
      <c r="Q50" s="25">
        <f>IFERROR(VLOOKUP($A50,VIX!$A:$B,2,FALSE), "NA")</f>
        <v>16.63</v>
      </c>
      <c r="R50" s="25">
        <f>IFERROR(VLOOKUP($A50,CLI_US!$A:$B,2,FALSE), "NA")</f>
        <v>100.730170156087</v>
      </c>
      <c r="S50" s="25">
        <f>IFERROR(VLOOKUP($A50,CLI_CHN!$A:$B,2,FALSE), "NA")</f>
        <v>100.9896</v>
      </c>
      <c r="T50" s="25">
        <f>IFERROR(VLOOKUP($A50,CLI_EURO!$A:$B,2,FALSE), "NA")</f>
        <v>99.775865090926402</v>
      </c>
      <c r="U50" s="25">
        <f>IFERROR(VLOOKUP($A50,CPILFESL!$A:$B,2,FALSE), "NA")</f>
        <v>186.3</v>
      </c>
      <c r="V50" s="31">
        <f>_xlfn.IFNA(VLOOKUP($A50,'PET.RWTC.M'!$A:$B,2,FALSE), "NA")</f>
        <v>34.31</v>
      </c>
      <c r="W50" s="31">
        <f>_xlfn.IFNA(VLOOKUP($A50,PALLFNFINDEXQ!$A:$B,2,FALSE), "NA")</f>
        <v>73.868377789999997</v>
      </c>
      <c r="X50" s="31">
        <f>_xlfn.IFNA(VLOOKUP($A50,DEXSFUS!$A:$B,2,FALSE), "NA")</f>
        <v>6.7</v>
      </c>
      <c r="Y50" s="31">
        <f>_xlfn.IFNA(VLOOKUP($A50,PNICKUSDM!$A:$B,2,FALSE), "NA")</f>
        <v>15089.333329999999</v>
      </c>
      <c r="Z50" s="31">
        <f>_xlfn.IFNA(VLOOKUP($A50,'WPU1011'!$A:$B,2,FALSE), "NA")</f>
        <v>96.9</v>
      </c>
      <c r="AA50" s="31">
        <f>_xlfn.IFNA(VLOOKUP($A50,PCU3399103399101!$A:$B,2,FALSE), "NA")</f>
        <v>130.69999999999999</v>
      </c>
      <c r="AB50" s="31">
        <f>_xlfn.IFNA(VLOOKUP($A50,TSIFRGHTC!$A:$B,2,FALSE), "NA")</f>
        <v>-0.9</v>
      </c>
      <c r="AC50" s="31">
        <f>_xlfn.IFNA(VLOOKUP($A50,TSIFRGHTC!$A:$B,2,FALSE), "NA")</f>
        <v>-0.9</v>
      </c>
      <c r="AD50" s="31">
        <f>_xlfn.IFNA(VLOOKUP($A50,PPICMM!$A:$B,2,FALSE), "NA")</f>
        <v>124.2</v>
      </c>
      <c r="AE50" s="31">
        <f>_xlfn.IFNA(VLOOKUP($A50,IPB50001N!$A:$B,2,FALSE), "NA")</f>
        <v>91.319800000000001</v>
      </c>
      <c r="AF50" s="31">
        <f>_xlfn.IFNA(VLOOKUP($A50,A31ATI!$A:$B,2,FALSE), "NA")</f>
        <v>9923</v>
      </c>
      <c r="AG50" s="31">
        <f>_xlfn.IFNA(VLOOKUP($A50,A31ANO!$A:$B,2,FALSE), "NA")</f>
        <v>6328</v>
      </c>
      <c r="AH50" s="31">
        <f>_xlfn.IFNA(VLOOKUP($A50,IPG21223S!$A:$B,2,FALSE), "NA")</f>
        <v>94.887</v>
      </c>
      <c r="AI50" s="31">
        <f>_xlfn.IFNA(VLOOKUP($A50,PIORECRUSDM!$A:$B,2,FALSE), "NA")</f>
        <v>16.39</v>
      </c>
      <c r="AJ50" s="31" t="str">
        <f>_xlfn.IFNA(VLOOKUP($A50,GVZCLS!$A:$B,2,FALSE), "NA")</f>
        <v>NA</v>
      </c>
      <c r="AK50" s="31" t="str">
        <f>_xlfn.IFNA(VLOOKUP($A50,VXSLVCLS!$A:$B,2,FALSE), "NA")</f>
        <v>NA</v>
      </c>
      <c r="AL50" s="31">
        <f>_xlfn.IFNA(VLOOKUP($A50,PNRGINDEXM!$A:$B,2,FALSE), "NA")</f>
        <v>86.244799999999998</v>
      </c>
      <c r="AM50" s="31">
        <f>_xlfn.IFNA(VLOOKUP($A50,Nikkei225!$A:$B,2,FALSE), "NA")</f>
        <v>10403.27</v>
      </c>
      <c r="AN50" s="31">
        <f>_xlfn.IFNA(VLOOKUP($A50,EXJPUS!$A:$B,2,FALSE), "NA")</f>
        <v>106.2685</v>
      </c>
      <c r="AO50" s="31">
        <f>_xlfn.IFNA(VLOOKUP($A50,PCU33613361!$A:$B,2,FALSE), "NA")</f>
        <v>99.9</v>
      </c>
      <c r="AP50" s="31">
        <f>_xlfn.IFNA(VLOOKUP($A50,TOTALSA!$A:$B,2,FALSE), "NA")</f>
        <v>16.695</v>
      </c>
      <c r="AQ50" s="31">
        <f>_xlfn.IFNA(VLOOKUP($A50,ZAFCPIALLMINMEI!$A:$B,2,FALSE), "NA")</f>
        <v>55.287909999999997</v>
      </c>
      <c r="AR50" s="31">
        <f>_xlfn.IFNA(VLOOKUP($A50,LCULMN01ZAQ661S!$A:$B,2,FALSE), "NA")</f>
        <v>50.578257520000001</v>
      </c>
      <c r="AS50" s="31">
        <f>_xlfn.IFNA(VLOOKUP($A50,NGDPRSAXDCZAQ!$A:$B,2,FALSE), "NA")</f>
        <v>793035.1</v>
      </c>
      <c r="AT50" s="31">
        <f>_xlfn.IFNA(VLOOKUP($A50,'M.W00.PCOBA.USD'!$A:$B,2,FALSE), "NA")</f>
        <v>49222.59</v>
      </c>
      <c r="AU50" s="31">
        <f>_xlfn.IFNA(VLOOKUP($A50,BSCICP03O9M665S!$A:$B,2,FALSE), "NA")</f>
        <v>100.2413105752</v>
      </c>
      <c r="AV50" s="31">
        <f>_xlfn.IFNA(VLOOKUP($A50,LOLITOAAOECDE!$A:$B,2,FALSE), "NA")</f>
        <v>100.9343124176</v>
      </c>
      <c r="AW50" s="31" t="str">
        <f>_xlfn.IFNA(VLOOKUP($A50,'IP7110'!$A:$B,2,FALSE), "NA")</f>
        <v>NA</v>
      </c>
      <c r="AX50" s="31" t="str">
        <f>_xlfn.IFNA(VLOOKUP($A50,'WPS061'!$A:$B,2,FALSE), "NA")</f>
        <v>NA</v>
      </c>
      <c r="AY50" s="31">
        <f>_xlfn.IFNA(VLOOKUP($A50,'GS10'!$A:$B,2,FALSE), "NA")</f>
        <v>4.1500000000000004</v>
      </c>
      <c r="AZ50" s="31">
        <f>_xlfn.IFNA(VLOOKUP($A50,'GS5'!$A:$B,2,FALSE), "NA")</f>
        <v>3.12</v>
      </c>
      <c r="BA50" s="31">
        <f>_xlfn.IFNA(VLOOKUP($A50,'GS30'!$A:$B,2,FALSE), "NA")</f>
        <v>5.13</v>
      </c>
      <c r="BB50" s="31">
        <f>_xlfn.IFNA(VLOOKUP($A50,DAX!$A:$B,2,FALSE), "NA")</f>
        <v>4058.6</v>
      </c>
      <c r="BC50" s="31">
        <f>_xlfn.IFNA(VLOOKUP($A50,SMI!$A:$B,2,FALSE), "NA")</f>
        <v>5736.4</v>
      </c>
      <c r="BD50" s="31">
        <f>_xlfn.IFNA(VLOOKUP($A50,NASDAQCOM!$A:$B,2,FALSE), "NA")</f>
        <v>2066.15</v>
      </c>
      <c r="BE50" s="31">
        <f>_xlfn.IFNA(VLOOKUP($A50,FTSE100!$A:$B,2,FALSE), "NA")</f>
        <v>4390.68</v>
      </c>
      <c r="BF50" s="31">
        <f>_xlfn.IFNA(VLOOKUP($A50,'M.W00.PGOLD.USD'!$A:$B,2,FALSE), "NA")</f>
        <v>428.2</v>
      </c>
      <c r="BG50" s="31">
        <f>_xlfn.IFNA(VLOOKUP($A50,'M.W00.PSILVER.USD'!$A:$B,2,FALSE), "NA")</f>
        <v>6.65</v>
      </c>
      <c r="BH50" s="31" t="str">
        <f>_xlfn.IFNA(VLOOKUP($A50,WPU10170502!$A:$B,2,FALSE), "NA")</f>
        <v>NA</v>
      </c>
      <c r="BI50" s="31">
        <f>_xlfn.IFNA(VLOOKUP($A50,'M.W00.PSILVER.USD'!$A:$B,2,FALSE), "NA")</f>
        <v>6.65</v>
      </c>
      <c r="BJ50" s="31">
        <f>_xlfn.IFNA(VLOOKUP($A50,'M.W00.PSILVER.USD'!$A:$B,2,FALSE), "NA")</f>
        <v>6.65</v>
      </c>
      <c r="BK50" s="31">
        <f>_xlfn.IFNA(VLOOKUP($A50,FEDfunds!$A:$B,2,FALSE), "NA")</f>
        <v>1</v>
      </c>
      <c r="BL50" s="31">
        <f>_xlfn.IFNA(VLOOKUP($A50,Vehicles_miles_traveled!$A:$B,2,FALSE), "NA")</f>
        <v>243679</v>
      </c>
      <c r="BM50" s="31">
        <f>_xlfn.IFNA(VLOOKUP($A50,New_car_dealer!$A:$B,2,FALSE), "NA")</f>
        <v>47864</v>
      </c>
      <c r="BN50" s="31" t="str">
        <f>_xlfn.IFNA(VLOOKUP($A50,Platinum_total_demand!$A:$Z,4,FALSE), "NA")</f>
        <v>NA</v>
      </c>
      <c r="BO50" s="31" t="str">
        <f>_xlfn.IFNA(VLOOKUP($A50,Palladium_total_demand!$A:$Z,4,FALSE), "NA")</f>
        <v>NA</v>
      </c>
      <c r="BP50" s="31" t="str">
        <f>_xlfn.IFNA(VLOOKUP($A50,Rhodium_total_demand!$A:$Z,4,FALSE), "NA")</f>
        <v>NA</v>
      </c>
      <c r="BQ50" s="31" t="str">
        <f>_xlfn.IFNA(VLOOKUP($A50,Platinum_total_supply!$A:$Z,4,FALSE), "NA")</f>
        <v>NA</v>
      </c>
      <c r="BR50" s="31" t="str">
        <f>_xlfn.IFNA(VLOOKUP($A50,Palladium_total_supply!$A:$Z,4,FALSE), "NA")</f>
        <v>NA</v>
      </c>
      <c r="BS50" s="31" t="str">
        <f>_xlfn.IFNA(VLOOKUP($A50,Rhodium_total_supply!$A:$Z,4,FALSE), "NA")</f>
        <v>NA</v>
      </c>
      <c r="BT50" s="31">
        <f>_xlfn.IFNA(VLOOKUP($A50,Equities!$A:$Z,2,FALSE), "NA")</f>
        <v>2983.83863636363</v>
      </c>
      <c r="BU50" s="31">
        <f>_xlfn.IFNA(VLOOKUP($A50,Equities!$A:$Z,3,FALSE), "NA")</f>
        <v>3398.6545454545399</v>
      </c>
      <c r="BV50" s="31">
        <f>_xlfn.IFNA(VLOOKUP($A50,Equities!$A:$Z,4,FALSE), "NA")</f>
        <v>4147.8181818181802</v>
      </c>
      <c r="BW50" s="31">
        <f>_xlfn.IFNA(VLOOKUP($A50,Equities!$A:$Z,5,FALSE), "NA")</f>
        <v>3669.02622727272</v>
      </c>
      <c r="BX50" s="31">
        <f>_xlfn.IFNA(VLOOKUP($A50,Equities!$A:$Z,6,FALSE), "NA")</f>
        <v>687.88822727272702</v>
      </c>
      <c r="BY50" s="31">
        <f>_xlfn.IFNA(VLOOKUP($A50,Income_equities!$A:$Z,2,FALSE), "NA")</f>
        <v>1166.7909090909</v>
      </c>
      <c r="BZ50" s="31">
        <f>_xlfn.IFNA(VLOOKUP($A50,Income_equities!$A:$Z,3,FALSE), "NA")</f>
        <v>231.79383636363599</v>
      </c>
      <c r="CA50" s="31">
        <f>_xlfn.IFNA(VLOOKUP($A50,Income_equities!$A:$Z,4,FALSE), "NA")</f>
        <v>127.14509090909</v>
      </c>
      <c r="CB50" s="31">
        <f>_xlfn.IFNA(VLOOKUP($A50,Income_equities!$A:$Z,5,FALSE), "NA")</f>
        <v>178.63846818181801</v>
      </c>
      <c r="CC50" s="31">
        <f>_xlfn.IFNA(VLOOKUP($A50,PGM_equities!$A:$Z,2,FALSE), "NA")</f>
        <v>850.40909090908997</v>
      </c>
      <c r="CD50" s="31">
        <f>_xlfn.IFNA(VLOOKUP($A50,PGM_equities!$A:$Z,3,FALSE), "NA")</f>
        <v>414.42454545454501</v>
      </c>
      <c r="CE50" s="31">
        <f>_xlfn.IFNA(VLOOKUP($A50,PGM_equities!$A:$Z,4,FALSE), "NA")</f>
        <v>6.3031818181818098</v>
      </c>
      <c r="CF50" s="31">
        <f>_xlfn.IFNA(VLOOKUP($A50,PGM_equities!$A:$Z,5,FALSE), "NA")</f>
        <v>217.59090909090901</v>
      </c>
      <c r="CG50" s="31" t="str">
        <f>_xlfn.IFNA(VLOOKUP($A50,Platinum_market_balance!$A:$Z,2,FALSE), "NA")</f>
        <v>NA</v>
      </c>
      <c r="CH50" s="31" t="str">
        <f>_xlfn.IFNA(VLOOKUP($A50,Platinum_market_balance!$A:$Z,3,FALSE), "NA")</f>
        <v>NA</v>
      </c>
      <c r="CI50" s="31" t="str">
        <f>_xlfn.IFNA(VLOOKUP($A50,Platinum_market_balance!$A:$Z,4,FALSE), "NA")</f>
        <v>NA</v>
      </c>
      <c r="CJ50" s="31" t="str">
        <f>_xlfn.IFNA(VLOOKUP($A50,Platinum_market_balance!$A:$Z,5,FALSE), "NA")</f>
        <v>NA</v>
      </c>
      <c r="CK50" s="31" t="str">
        <f>_xlfn.IFNA(VLOOKUP($A50,Palladium_market_balance!$A:$Z,2,FALSE), "NA")</f>
        <v>NA</v>
      </c>
      <c r="CL50" s="31" t="str">
        <f>_xlfn.IFNA(VLOOKUP($A50,Palladium_market_balance!$A:$Z,3,FALSE), "NA")</f>
        <v>NA</v>
      </c>
      <c r="CM50" s="31" t="str">
        <f>_xlfn.IFNA(VLOOKUP($A50,Palladium_market_balance!$A:$Z,4,FALSE), "NA")</f>
        <v>NA</v>
      </c>
      <c r="CN50" s="31" t="str">
        <f>_xlfn.IFNA(VLOOKUP($A50,Palladium_market_balance!$A:$Z,5,FALSE), "NA")</f>
        <v>NA</v>
      </c>
      <c r="CO50" s="31" t="str">
        <f>_xlfn.IFNA(VLOOKUP($A50,Rhodium_market_balance!$A:$Z,2,FALSE), "NA")</f>
        <v>NA</v>
      </c>
      <c r="CP50" s="31" t="str">
        <f>_xlfn.IFNA(VLOOKUP($A50,Rhodium_market_balance!$A:$Z,3,FALSE), "NA")</f>
        <v>NA</v>
      </c>
      <c r="CQ50" s="31" t="str">
        <f>_xlfn.IFNA(VLOOKUP($A50,Rhodium_market_balance!$A:$Z,4,FALSE), "NA")</f>
        <v>NA</v>
      </c>
      <c r="CR50" s="31" t="str">
        <f>_xlfn.IFNA(VLOOKUP($A50,Rhodium_market_balance!$A:$Z,5,FALSE), "NA")</f>
        <v>NA</v>
      </c>
      <c r="CS50" s="31" t="str">
        <f>_xlfn.IFNA(VLOOKUP($A50,CFTCs!$A:$Z,2,FALSE), "NA")</f>
        <v>NA</v>
      </c>
      <c r="CT50" s="31" t="str">
        <f>_xlfn.IFNA(VLOOKUP($A50,CFTCs!$A:$Z,3,FALSE), "NA")</f>
        <v>NA</v>
      </c>
      <c r="CU50" s="31" t="str">
        <f>_xlfn.IFNA(VLOOKUP($A50,CFTCs!$A:$Z,4,FALSE), "NA")</f>
        <v>NA</v>
      </c>
      <c r="CV50" s="31" t="str">
        <f>_xlfn.IFNA(VLOOKUP($A50,CFTCs!$A:$Z,5,FALSE), "NA")</f>
        <v>NA</v>
      </c>
      <c r="CW50" s="31" t="str">
        <f>_xlfn.IFNA(VLOOKUP($A50,Open_interest!$A:$Z,2,FALSE), "NA")</f>
        <v>NA</v>
      </c>
      <c r="CX50" s="31" t="str">
        <f>_xlfn.IFNA(VLOOKUP($A50,Open_interest!$A:$Z,3,FALSE), "NA")</f>
        <v>NA</v>
      </c>
      <c r="CY50" s="31" t="str">
        <f>IF(_xlfn.IFNA(VLOOKUP($A50,ETF_holdings!$A:$Z,2,FALSE), "NA")=0,"NA",_xlfn.IFNA(VLOOKUP($A50,ETF_holdings!$A:$Z,2,FALSE), "NA"))</f>
        <v>NA</v>
      </c>
      <c r="CZ50" s="31" t="str">
        <f>IF(_xlfn.IFNA(VLOOKUP($A50,ETF_holdings!$A:$Z,3,FALSE), "NA")=0,"NA",_xlfn.IFNA(VLOOKUP($A50,ETF_holdings!$A:$Z,3,FALSE), "NA"))</f>
        <v>NA</v>
      </c>
      <c r="DA50" s="31" t="str">
        <f>_xlfn.IFNA(VLOOKUP($A50,ETF_holdings!$A:$Z,4,FALSE), "NA")</f>
        <v>NA</v>
      </c>
      <c r="DB50" s="31" t="str">
        <f>IF(_xlfn.IFNA(VLOOKUP($A50,ETF_holdings!$A:$Z,4,FALSE), "NA")=0,"NA",_xlfn.IFNA(VLOOKUP($A50,ETF_holdings!$A:$Z,4,FALSE), "NA"))</f>
        <v>NA</v>
      </c>
      <c r="DC50" s="31" t="str">
        <f>IF(_xlfn.IFNA(VLOOKUP($A50,ETF_holdings!$A:$Z,6,FALSE), "NA")=0,"NA",_xlfn.IFNA(VLOOKUP($A50,ETF_holdings!$A:$Z,6,FALSE), "NA"))</f>
        <v>NA</v>
      </c>
      <c r="DD50" s="31" t="str">
        <f>IF(_xlfn.IFNA(VLOOKUP($A50,ETF_holdings!$A:$Z,7,FALSE), "NA")=0,"NA",_xlfn.IFNA(VLOOKUP($A50,ETF_holdings!$A:$Z,7,FALSE), "NA"))</f>
        <v>NA</v>
      </c>
      <c r="DE50" s="31" t="str">
        <f>IF(_xlfn.IFNA(VLOOKUP($A50,ETF_holdings!$A:$Z,8,FALSE), "NA")=0,"NA",_xlfn.IFNA(VLOOKUP($A50,ETF_holdings!$A:$Z,8,FALSE), "NA"))</f>
        <v>NA</v>
      </c>
      <c r="DF50" s="31" t="str">
        <f>IF(_xlfn.IFNA(VLOOKUP($A50,ETF_holdings!$A:$Z,10,FALSE), "NA")=0,"NA",_xlfn.IFNA(VLOOKUP($A50,ETF_holdings!$A:$Z,10,FALSE), "NA"))</f>
        <v>NA</v>
      </c>
      <c r="DG50" s="31" t="str">
        <f>IF(_xlfn.IFNA(VLOOKUP($A50,ETF_holdings!$A:$Z,10,FALSE), "NA")=0,"NA",_xlfn.IFNA(VLOOKUP($A50,ETF_holdings!$A:$Z,10,FALSE), "NA"))</f>
        <v>NA</v>
      </c>
      <c r="DH50" s="31" t="str">
        <f>IF(_xlfn.IFNA(VLOOKUP($A50,ETF_holdings!$A:$Z,11,FALSE), "NA")=0,"NA",_xlfn.IFNA(VLOOKUP($A50,ETF_holdings!$A:$Z,11,FALSE), "NA"))</f>
        <v>NA</v>
      </c>
      <c r="DI50" s="31" t="str">
        <f>IF(_xlfn.IFNA(VLOOKUP($A50,ETF_holdings!$A:$Z,12,FALSE), "NA")=0,"NA",_xlfn.IFNA(VLOOKUP($A50,ETF_holdings!$A:$Z,12,FALSE), "NA"))</f>
        <v>NA</v>
      </c>
      <c r="DJ50" s="31" t="str">
        <f>IF(_xlfn.IFNA(VLOOKUP($A50,ETF_holdings!$A:$Z,13,FALSE), "NA")=0,"NA",_xlfn.IFNA(VLOOKUP($A50,ETF_holdings!$A:$Z,13,FALSE), "NA"))</f>
        <v>NA</v>
      </c>
      <c r="DK50" s="31">
        <f>IF(_xlfn.IFNA(VLOOKUP($A50,Platinum_RSI!$A:$P,2,FALSE), "NA")=0,"NA",_xlfn.IFNA(VLOOKUP($A50,Platinum_RSI!$A:$P,2,FALSE), "NA"))</f>
        <v>97.44</v>
      </c>
      <c r="DL50" s="31">
        <f>IF(_xlfn.IFNA(VLOOKUP($A50,Platinum_RSI!$A:$P,3,FALSE), "NA")=0,"NA",_xlfn.IFNA(VLOOKUP($A50,Platinum_RSI!$A:$P,3,FALSE), "NA"))</f>
        <v>83.8</v>
      </c>
      <c r="DM50" s="31">
        <f>IF(_xlfn.IFNA(VLOOKUP($A50,Platinum_RSI!$A:$P,4,FALSE), "NA")=0,"NA",_xlfn.IFNA(VLOOKUP($A50,Platinum_RSI!$A:$P,4,FALSE), "NA"))</f>
        <v>77.59</v>
      </c>
      <c r="DN50" s="31">
        <f>IF(_xlfn.IFNA(VLOOKUP($A50,Platinum_RSI!$A:$P,5,FALSE), "NA")=0,"NA",_xlfn.IFNA(VLOOKUP($A50,Platinum_RSI!$A:$P,5,FALSE), "NA"))</f>
        <v>69.180000000000007</v>
      </c>
      <c r="DO50" s="31">
        <f>IF(_xlfn.IFNA(VLOOKUP($A50,Palladium_RSI!$A:$Q,2,FALSE), "NA")=0,"NA",_xlfn.IFNA(VLOOKUP($A50,Palladium_RSI!$A:$Q,2,FALSE), "NA"))</f>
        <v>77.92</v>
      </c>
      <c r="DP50" s="31">
        <f>IF(_xlfn.IFNA(VLOOKUP($A50,Palladium_RSI!$A:$Q, 3,FALSE), "NA")=0,"NA",_xlfn.IFNA(VLOOKUP($A50,Palladium_RSI!$A:$Q,3,FALSE), "NA"))</f>
        <v>48.06</v>
      </c>
      <c r="DQ50" s="31">
        <f>IF(_xlfn.IFNA(VLOOKUP($A50,Palladium_RSI!$A:$Q,4,FALSE), "NA")=0,"NA",_xlfn.IFNA(VLOOKUP($A50,Palladium_RSI!$A:$Q,4,FALSE), "NA"))</f>
        <v>42.94</v>
      </c>
      <c r="DR50" s="31">
        <f>IF(_xlfn.IFNA(VLOOKUP($A50,Palladium_RSI!$A:$Q,5,FALSE), "NA")=0,"NA",_xlfn.IFNA(VLOOKUP($A50,Palladium_RSI!$A:$Q,5,FALSE), "NA"))</f>
        <v>44.61</v>
      </c>
      <c r="DS50" s="31">
        <f>IF(_xlfn.IFNA(VLOOKUP($A50,Car_production!$A:$L,2,FALSE), "NA")=0,"NA",_xlfn.IFNA(VLOOKUP($A50,Car_production!$A:$L,2,FALSE), "NA"))</f>
        <v>348.1</v>
      </c>
      <c r="DT50" s="31">
        <f>IF(_xlfn.IFNA(VLOOKUP($A50,Car_production!$A:$L,3,FALSE), "NA")=0,"NA",_xlfn.IFNA(VLOOKUP($A50,Car_production!$A:$L,3,FALSE), "NA"))</f>
        <v>273.87883556254923</v>
      </c>
      <c r="DU50" s="31" t="str">
        <f>IF(_xlfn.IFNA(VLOOKUP($A50,Car_production!$A:$L,4,FALSE), "NA")=0,"NA",_xlfn.IFNA(VLOOKUP($A50,Car_production!$A:$L,13,FALSE), "NA"))</f>
        <v>NA</v>
      </c>
      <c r="DV50" s="31" t="str">
        <f>IF(_xlfn.IFNA(VLOOKUP($A50,Car_production!$A:$L,5,FALSE), "NA")=0,"NA",_xlfn.IFNA(VLOOKUP($A50,Car_production!$A:$L,5,FALSE), "NA"))</f>
        <v>NA</v>
      </c>
      <c r="DW50" s="31">
        <f>IF(_xlfn.IFNA(VLOOKUP($A50,Car_production!$A:$L,6,FALSE), "NA")=0,"NA",_xlfn.IFNA(VLOOKUP($A50,Car_production!$A:$L,6,FALSE), "NA"))</f>
        <v>118.3</v>
      </c>
      <c r="DX50" s="31">
        <f>IF(_xlfn.IFNA(VLOOKUP($A50,Car_production!$A:$L,7,FALSE), "NA")=0,"NA",_xlfn.IFNA(VLOOKUP($A50,Car_production!$A:$L,7,FALSE), "NA"))</f>
        <v>115.64027370478985</v>
      </c>
      <c r="DY50" s="31">
        <f>IF(_xlfn.IFNA(VLOOKUP($A50,Car_production!$A:$L,8,FALSE), "NA")=0,"NA",_xlfn.IFNA(VLOOKUP($A50,Car_production!$A:$L,8,FALSE), "NA"))</f>
        <v>101.2</v>
      </c>
      <c r="DZ50" s="31">
        <f>IF(_xlfn.IFNA(VLOOKUP($A50,Car_production!$A:$L,9,FALSE), "NA")=0,"NA",_xlfn.IFNA(VLOOKUP($A50,Car_production!$A:$L,9,FALSE), "NA"))</f>
        <v>127.77777777777777</v>
      </c>
      <c r="EA50" s="31" t="str">
        <f>IF(_xlfn.IFNA(VLOOKUP($A50,Car_production!$A:$L,10,FALSE), "NA")=0,"NA",_xlfn.IFNA(VLOOKUP($A50,Car_production!$A:$L,10,FALSE), "NA"))</f>
        <v>NA</v>
      </c>
      <c r="EB50" s="31">
        <f>IF(_xlfn.IFNA(VLOOKUP($A50,Car_production_index!$A:$L,2,FALSE), "NA")=0,"NA",_xlfn.IFNA(VLOOKUP($A50,Car_production_index!$A:$L,2,FALSE), "NA"))</f>
        <v>0.12988212567506568</v>
      </c>
      <c r="EC50" s="31">
        <f>IF(_xlfn.IFNA(VLOOKUP($A50,Car_production_index!$A:$L,3,FALSE), "NA")=0,"NA",_xlfn.IFNA(VLOOKUP($A50,Car_production_index!$A:$L,3,FALSE), "NA"))</f>
        <v>0.26791781767755696</v>
      </c>
      <c r="ED50" s="31">
        <f>IF(_xlfn.IFNA(VLOOKUP($A50,Car_production_index!$A:$L,4,FALSE), "NA")=0,"NA",_xlfn.IFNA(VLOOKUP($A50,Car_production_index!$A:$L,4,FALSE), "NA"))</f>
        <v>0.15632484761598558</v>
      </c>
      <c r="EE50" s="31">
        <f>IF(_xlfn.IFNA(VLOOKUP($A50,Car_production_index!$A:$L,5,FALSE), "NA")=0,"NA",_xlfn.IFNA(VLOOKUP($A50,Car_production_index!$A:$L,5,FALSE), "NA"))</f>
        <v>0.16789036868302065</v>
      </c>
      <c r="EF50" s="31">
        <f>IF(_xlfn.IFNA(VLOOKUP($A50,Car_production_index!$A:$L,6,FALSE), "NA")=0,"NA",_xlfn.IFNA(VLOOKUP($A50,Car_production_index!$A:$L,6,FALSE), "NA"))</f>
        <v>0.72201515965162888</v>
      </c>
    </row>
    <row r="51" spans="1:136">
      <c r="A51" s="26">
        <v>38018</v>
      </c>
      <c r="B51" s="25">
        <f>IFERROR(VLOOKUP($A51,Palladium_spot_price!$A:$B,2,FALSE), "NA")</f>
        <v>237.947368421052</v>
      </c>
      <c r="C51" s="25">
        <f>IFERROR(VLOOKUP($A51,Platinum_spot_price!$A:$B,2,FALSE), "NA")</f>
        <v>849.52631578947296</v>
      </c>
      <c r="D51" s="25">
        <f>IFERROR(VLOOKUP($A51,Rhodium_spot_price!$A:$B,2,FALSE), "NA")</f>
        <v>579.21052631578902</v>
      </c>
      <c r="E51" s="25">
        <f>IFERROR(VLOOKUP(A51,'Coal Australia'!A:B,2,FALSE), "NA")</f>
        <v>44.732142857142897</v>
      </c>
      <c r="F51" s="25">
        <f>IFERROR(VLOOKUP(A51,'Russian Ruble'!A:B,2,FALSE), "NA")</f>
        <v>28.5154</v>
      </c>
      <c r="G51" s="25" t="str">
        <f>IFERROR(VLOOKUP($A51,'GDP Germany'!A:B,2,FALSE),"NA")</f>
        <v>NA</v>
      </c>
      <c r="H51" s="25" t="str">
        <f>IFERROR(VLOOKUP($A51,'GDP EU28'!A:B,2,FALSE),"NA")</f>
        <v>NA</v>
      </c>
      <c r="I51" s="25" t="str">
        <f>IFERROR(VLOOKUP($A51,'GDP US'!A:B,2,FALSE),"NA")</f>
        <v>NA</v>
      </c>
      <c r="J51" s="29" t="str">
        <f>IFERROR(VLOOKUP($A51,'GDP CNY'!A:C,2,FALSE),"NA")</f>
        <v>NA</v>
      </c>
      <c r="K51" s="25">
        <f>IFERROR(VLOOKUP($A51,WTI!$A:$B,2,FALSE),"NA")</f>
        <v>34.69</v>
      </c>
      <c r="L51" s="25">
        <f>IFERROR(VLOOKUP($A51,Brent!$A:$B,2,FALSE),"NA")</f>
        <v>30.86</v>
      </c>
      <c r="M51" s="25">
        <f>IFERROR(VLOOKUP($A51,'EURO EXC RATE'!$A:$B,2,FALSE),"NA")</f>
        <v>1.264</v>
      </c>
      <c r="N51" s="25">
        <f>IFERROR(VLOOKUP($A51,'Baltic Dry Index'!$A:$B,2,FALSE),"NA")</f>
        <v>5263</v>
      </c>
      <c r="O51" s="25">
        <f>IFERROR(VLOOKUP($A51,EXR_CNY_USD!$A:$B,2,FALSE),"NA")</f>
        <v>8.2771000000000008</v>
      </c>
      <c r="P51" s="25">
        <f>IFERROR(VLOOKUP($A51,'NATURAL GAS'!A:B,2,FALSE),"NA")</f>
        <v>5.37</v>
      </c>
      <c r="Q51" s="25">
        <f>IFERROR(VLOOKUP($A51,VIX!$A:$B,2,FALSE), "NA")</f>
        <v>14.55</v>
      </c>
      <c r="R51" s="25">
        <f>IFERROR(VLOOKUP($A51,CLI_US!$A:$B,2,FALSE), "NA")</f>
        <v>100.86978180900699</v>
      </c>
      <c r="S51" s="25">
        <f>IFERROR(VLOOKUP($A51,CLI_CHN!$A:$B,2,FALSE), "NA")</f>
        <v>100.9269</v>
      </c>
      <c r="T51" s="25">
        <f>IFERROR(VLOOKUP($A51,CLI_EURO!$A:$B,2,FALSE), "NA")</f>
        <v>99.837968901171394</v>
      </c>
      <c r="U51" s="25">
        <f>IFERROR(VLOOKUP($A51,CPILFESL!$A:$B,2,FALSE), "NA")</f>
        <v>186.7</v>
      </c>
      <c r="V51" s="31">
        <f>_xlfn.IFNA(VLOOKUP($A51,'PET.RWTC.M'!$A:$B,2,FALSE), "NA")</f>
        <v>34.69</v>
      </c>
      <c r="W51" s="31">
        <f>_xlfn.IFNA(VLOOKUP($A51,PALLFNFINDEXQ!$A:$B,2,FALSE), "NA")</f>
        <v>73.868377789999997</v>
      </c>
      <c r="X51" s="31">
        <f>_xlfn.IFNA(VLOOKUP($A51,DEXSFUS!$A:$B,2,FALSE), "NA")</f>
        <v>6.7</v>
      </c>
      <c r="Y51" s="31">
        <f>_xlfn.IFNA(VLOOKUP($A51,PNICKUSDM!$A:$B,2,FALSE), "NA")</f>
        <v>15099.35</v>
      </c>
      <c r="Z51" s="31">
        <f>_xlfn.IFNA(VLOOKUP($A51,'WPU1011'!$A:$B,2,FALSE), "NA")</f>
        <v>96.9</v>
      </c>
      <c r="AA51" s="31">
        <f>_xlfn.IFNA(VLOOKUP($A51,'WPU1011'!$A:$B,2,FALSE), "NA")</f>
        <v>96.9</v>
      </c>
      <c r="AB51" s="31">
        <f>_xlfn.IFNA(VLOOKUP($A51,TSIFRGHTC!$A:$B,2,FALSE), "NA")</f>
        <v>0.3</v>
      </c>
      <c r="AC51" s="31">
        <f>_xlfn.IFNA(VLOOKUP($A51,TSIFRGHTC!$A:$B,2,FALSE), "NA")</f>
        <v>0.3</v>
      </c>
      <c r="AD51" s="31">
        <f>_xlfn.IFNA(VLOOKUP($A51,PPICMM!$A:$B,2,FALSE), "NA")</f>
        <v>132.9</v>
      </c>
      <c r="AE51" s="31">
        <f>_xlfn.IFNA(VLOOKUP($A51,IPB50001N!$A:$B,2,FALSE), "NA")</f>
        <v>93.048699999999997</v>
      </c>
      <c r="AF51" s="31">
        <f>_xlfn.IFNA(VLOOKUP($A51,A31ATI!$A:$B,2,FALSE), "NA")</f>
        <v>9956</v>
      </c>
      <c r="AG51" s="31">
        <f>_xlfn.IFNA(VLOOKUP($A51,A31ANO!$A:$B,2,FALSE), "NA")</f>
        <v>6803</v>
      </c>
      <c r="AH51" s="31">
        <f>_xlfn.IFNA(VLOOKUP($A51,IPG21223S!$A:$B,2,FALSE), "NA")</f>
        <v>95.711100000000002</v>
      </c>
      <c r="AI51" s="31">
        <f>_xlfn.IFNA(VLOOKUP($A51,PIORECRUSDM!$A:$B,2,FALSE), "NA")</f>
        <v>16.39</v>
      </c>
      <c r="AJ51" s="31" t="str">
        <f>_xlfn.IFNA(VLOOKUP($A51,GVZCLS!$A:$B,2,FALSE), "NA")</f>
        <v>NA</v>
      </c>
      <c r="AK51" s="31" t="str">
        <f>_xlfn.IFNA(VLOOKUP($A51,VXSLVCLS!$A:$B,2,FALSE), "NA")</f>
        <v>NA</v>
      </c>
      <c r="AL51" s="31">
        <f>_xlfn.IFNA(VLOOKUP($A51,PNRGINDEXM!$A:$B,2,FALSE), "NA")</f>
        <v>84.316820000000007</v>
      </c>
      <c r="AM51" s="31">
        <f>_xlfn.IFNA(VLOOKUP($A51,Nikkei225!$A:$B,2,FALSE), "NA")</f>
        <v>10403.27</v>
      </c>
      <c r="AN51" s="31">
        <f>_xlfn.IFNA(VLOOKUP($A51,EXJPUS!$A:$B,2,FALSE), "NA")</f>
        <v>106.7079</v>
      </c>
      <c r="AO51" s="31">
        <f>_xlfn.IFNA(VLOOKUP($A51,PCU33613361!$A:$B,2,FALSE), "NA")</f>
        <v>99.5</v>
      </c>
      <c r="AP51" s="31">
        <f>_xlfn.IFNA(VLOOKUP($A51,TOTALSA!$A:$B,2,FALSE), "NA")</f>
        <v>17.032</v>
      </c>
      <c r="AQ51" s="31">
        <f>_xlfn.IFNA(VLOOKUP($A51,ZAFCPIALLMINMEI!$A:$B,2,FALSE), "NA")</f>
        <v>55.459850000000003</v>
      </c>
      <c r="AR51" s="31">
        <f>_xlfn.IFNA(VLOOKUP($A51,LCULMN01ZAQ661S!$A:$B,2,FALSE), "NA")</f>
        <v>50.578257520000001</v>
      </c>
      <c r="AS51" s="31">
        <f>_xlfn.IFNA(VLOOKUP($A51,NGDPRSAXDCZAQ!$A:$B,2,FALSE), "NA")</f>
        <v>793035.1</v>
      </c>
      <c r="AT51" s="31">
        <f>_xlfn.IFNA(VLOOKUP($A51,'M.W00.PCOBA.USD'!$A:$B,2,FALSE), "NA")</f>
        <v>49818.73</v>
      </c>
      <c r="AU51" s="31">
        <f>_xlfn.IFNA(VLOOKUP($A51,BSCICP03O9M665S!$A:$B,2,FALSE), "NA")</f>
        <v>100.3301885198</v>
      </c>
      <c r="AV51" s="31">
        <f>_xlfn.IFNA(VLOOKUP($A51,LOLITOAAOECDE!$A:$B,2,FALSE), "NA")</f>
        <v>101.0813040706</v>
      </c>
      <c r="AW51" s="31" t="str">
        <f>_xlfn.IFNA(VLOOKUP($A51,'IP7110'!$A:$B,2,FALSE), "NA")</f>
        <v>NA</v>
      </c>
      <c r="AX51" s="31" t="str">
        <f>_xlfn.IFNA(VLOOKUP($A51,'WPS061'!$A:$B,2,FALSE), "NA")</f>
        <v>NA</v>
      </c>
      <c r="AY51" s="31">
        <f>_xlfn.IFNA(VLOOKUP($A51,'GS10'!$A:$B,2,FALSE), "NA")</f>
        <v>4.08</v>
      </c>
      <c r="AZ51" s="31">
        <f>_xlfn.IFNA(VLOOKUP($A51,'GS5'!$A:$B,2,FALSE), "NA")</f>
        <v>3.07</v>
      </c>
      <c r="BA51" s="31">
        <f>_xlfn.IFNA(VLOOKUP($A51,'GS30'!$A:$B,2,FALSE), "NA")</f>
        <v>5.08</v>
      </c>
      <c r="BB51" s="31">
        <f>_xlfn.IFNA(VLOOKUP($A51,DAX!$A:$B,2,FALSE), "NA")</f>
        <v>4018.16</v>
      </c>
      <c r="BC51" s="31">
        <f>_xlfn.IFNA(VLOOKUP($A51,SMI!$A:$B,2,FALSE), "NA")</f>
        <v>5798.4</v>
      </c>
      <c r="BD51" s="31">
        <f>_xlfn.IFNA(VLOOKUP($A51,NASDAQCOM!$A:$B,2,FALSE), "NA")</f>
        <v>2029.82</v>
      </c>
      <c r="BE51" s="31">
        <f>_xlfn.IFNA(VLOOKUP($A51,FTSE100!$A:$B,2,FALSE), "NA")</f>
        <v>4492.21</v>
      </c>
      <c r="BF51" s="31">
        <f>_xlfn.IFNA(VLOOKUP($A51,'M.W00.PGOLD.USD'!$A:$B,2,FALSE), "NA")</f>
        <v>415.9</v>
      </c>
      <c r="BG51" s="31">
        <f>_xlfn.IFNA(VLOOKUP($A51,'M.W00.PSILVER.USD'!$A:$B,2,FALSE), "NA")</f>
        <v>6.82</v>
      </c>
      <c r="BH51" s="31" t="str">
        <f>_xlfn.IFNA(VLOOKUP($A51,WPU10170502!$A:$B,2,FALSE), "NA")</f>
        <v>NA</v>
      </c>
      <c r="BI51" s="31">
        <f>_xlfn.IFNA(VLOOKUP($A51,'M.W00.PSILVER.USD'!$A:$B,2,FALSE), "NA")</f>
        <v>6.82</v>
      </c>
      <c r="BJ51" s="31">
        <f>_xlfn.IFNA(VLOOKUP($A51,'M.W00.PSILVER.USD'!$A:$B,2,FALSE), "NA")</f>
        <v>6.82</v>
      </c>
      <c r="BK51" s="31">
        <f>_xlfn.IFNA(VLOOKUP($A51,FEDfunds!$A:$B,2,FALSE), "NA")</f>
        <v>1.01</v>
      </c>
      <c r="BL51" s="31">
        <f>_xlfn.IFNA(VLOOKUP($A51,Vehicles_miles_traveled!$A:$B,2,FALSE), "NA")</f>
        <v>244643</v>
      </c>
      <c r="BM51" s="31">
        <f>_xlfn.IFNA(VLOOKUP($A51,New_car_dealer!$A:$B,2,FALSE), "NA")</f>
        <v>50584</v>
      </c>
      <c r="BN51" s="31" t="str">
        <f>_xlfn.IFNA(VLOOKUP($A51,Platinum_total_demand!$A:$Z,4,FALSE), "NA")</f>
        <v>NA</v>
      </c>
      <c r="BO51" s="31" t="str">
        <f>_xlfn.IFNA(VLOOKUP($A51,Palladium_total_demand!$A:$Z,4,FALSE), "NA")</f>
        <v>NA</v>
      </c>
      <c r="BP51" s="31" t="str">
        <f>_xlfn.IFNA(VLOOKUP($A51,Rhodium_total_demand!$A:$Z,4,FALSE), "NA")</f>
        <v>NA</v>
      </c>
      <c r="BQ51" s="31" t="str">
        <f>_xlfn.IFNA(VLOOKUP($A51,Platinum_total_supply!$A:$Z,4,FALSE), "NA")</f>
        <v>NA</v>
      </c>
      <c r="BR51" s="31" t="str">
        <f>_xlfn.IFNA(VLOOKUP($A51,Palladium_total_supply!$A:$Z,4,FALSE), "NA")</f>
        <v>NA</v>
      </c>
      <c r="BS51" s="31" t="str">
        <f>_xlfn.IFNA(VLOOKUP($A51,Rhodium_total_supply!$A:$Z,4,FALSE), "NA")</f>
        <v>NA</v>
      </c>
      <c r="BT51" s="31">
        <f>_xlfn.IFNA(VLOOKUP($A51,Equities!$A:$Z,2,FALSE), "NA")</f>
        <v>3015.4789999999998</v>
      </c>
      <c r="BU51" s="31">
        <f>_xlfn.IFNA(VLOOKUP($A51,Equities!$A:$Z,3,FALSE), "NA")</f>
        <v>3432.8375000000001</v>
      </c>
      <c r="BV51" s="31">
        <f>_xlfn.IFNA(VLOOKUP($A51,Equities!$A:$Z,4,FALSE), "NA")</f>
        <v>4232.4139999999898</v>
      </c>
      <c r="BW51" s="31">
        <f>_xlfn.IFNA(VLOOKUP($A51,Equities!$A:$Z,5,FALSE), "NA")</f>
        <v>3598.5309999999999</v>
      </c>
      <c r="BX51" s="31">
        <f>_xlfn.IFNA(VLOOKUP($A51,Equities!$A:$Z,6,FALSE), "NA")</f>
        <v>701.12365</v>
      </c>
      <c r="BY51" s="31">
        <f>_xlfn.IFNA(VLOOKUP($A51,Income_equities!$A:$Z,2,FALSE), "NA")</f>
        <v>1174.1300000000001</v>
      </c>
      <c r="BZ51" s="31">
        <f>_xlfn.IFNA(VLOOKUP($A51,Income_equities!$A:$Z,3,FALSE), "NA")</f>
        <v>233.31422000000001</v>
      </c>
      <c r="CA51" s="31">
        <f>_xlfn.IFNA(VLOOKUP($A51,Income_equities!$A:$Z,4,FALSE), "NA")</f>
        <v>128.01251999999999</v>
      </c>
      <c r="CB51" s="31">
        <f>_xlfn.IFNA(VLOOKUP($A51,Income_equities!$A:$Z,5,FALSE), "NA")</f>
        <v>179.44070500000001</v>
      </c>
      <c r="CC51" s="31">
        <f>_xlfn.IFNA(VLOOKUP($A51,PGM_equities!$A:$Z,2,FALSE), "NA")</f>
        <v>845.92499999999995</v>
      </c>
      <c r="CD51" s="31">
        <f>_xlfn.IFNA(VLOOKUP($A51,PGM_equities!$A:$Z,3,FALSE), "NA")</f>
        <v>404.262</v>
      </c>
      <c r="CE51" s="31">
        <f>_xlfn.IFNA(VLOOKUP($A51,PGM_equities!$A:$Z,4,FALSE), "NA")</f>
        <v>6.4535</v>
      </c>
      <c r="CF51" s="31">
        <f>_xlfn.IFNA(VLOOKUP($A51,PGM_equities!$A:$Z,5,FALSE), "NA")</f>
        <v>235.45</v>
      </c>
      <c r="CG51" s="31" t="str">
        <f>_xlfn.IFNA(VLOOKUP($A51,Platinum_market_balance!$A:$Z,2,FALSE), "NA")</f>
        <v>NA</v>
      </c>
      <c r="CH51" s="31" t="str">
        <f>_xlfn.IFNA(VLOOKUP($A51,Platinum_market_balance!$A:$Z,3,FALSE), "NA")</f>
        <v>NA</v>
      </c>
      <c r="CI51" s="31" t="str">
        <f>_xlfn.IFNA(VLOOKUP($A51,Platinum_market_balance!$A:$Z,4,FALSE), "NA")</f>
        <v>NA</v>
      </c>
      <c r="CJ51" s="31" t="str">
        <f>_xlfn.IFNA(VLOOKUP($A51,Platinum_market_balance!$A:$Z,5,FALSE), "NA")</f>
        <v>NA</v>
      </c>
      <c r="CK51" s="31" t="str">
        <f>_xlfn.IFNA(VLOOKUP($A51,Palladium_market_balance!$A:$Z,2,FALSE), "NA")</f>
        <v>NA</v>
      </c>
      <c r="CL51" s="31" t="str">
        <f>_xlfn.IFNA(VLOOKUP($A51,Palladium_market_balance!$A:$Z,3,FALSE), "NA")</f>
        <v>NA</v>
      </c>
      <c r="CM51" s="31" t="str">
        <f>_xlfn.IFNA(VLOOKUP($A51,Palladium_market_balance!$A:$Z,4,FALSE), "NA")</f>
        <v>NA</v>
      </c>
      <c r="CN51" s="31" t="str">
        <f>_xlfn.IFNA(VLOOKUP($A51,Palladium_market_balance!$A:$Z,5,FALSE), "NA")</f>
        <v>NA</v>
      </c>
      <c r="CO51" s="31" t="str">
        <f>_xlfn.IFNA(VLOOKUP($A51,Rhodium_market_balance!$A:$Z,2,FALSE), "NA")</f>
        <v>NA</v>
      </c>
      <c r="CP51" s="31" t="str">
        <f>_xlfn.IFNA(VLOOKUP($A51,Rhodium_market_balance!$A:$Z,3,FALSE), "NA")</f>
        <v>NA</v>
      </c>
      <c r="CQ51" s="31" t="str">
        <f>_xlfn.IFNA(VLOOKUP($A51,Rhodium_market_balance!$A:$Z,4,FALSE), "NA")</f>
        <v>NA</v>
      </c>
      <c r="CR51" s="31" t="str">
        <f>_xlfn.IFNA(VLOOKUP($A51,Rhodium_market_balance!$A:$Z,5,FALSE), "NA")</f>
        <v>NA</v>
      </c>
      <c r="CS51" s="31" t="str">
        <f>_xlfn.IFNA(VLOOKUP($A51,CFTCs!$A:$Z,2,FALSE), "NA")</f>
        <v>NA</v>
      </c>
      <c r="CT51" s="31" t="str">
        <f>_xlfn.IFNA(VLOOKUP($A51,CFTCs!$A:$Z,3,FALSE), "NA")</f>
        <v>NA</v>
      </c>
      <c r="CU51" s="31" t="str">
        <f>_xlfn.IFNA(VLOOKUP($A51,CFTCs!$A:$Z,4,FALSE), "NA")</f>
        <v>NA</v>
      </c>
      <c r="CV51" s="31" t="str">
        <f>_xlfn.IFNA(VLOOKUP($A51,CFTCs!$A:$Z,5,FALSE), "NA")</f>
        <v>NA</v>
      </c>
      <c r="CW51" s="31" t="str">
        <f>_xlfn.IFNA(VLOOKUP($A51,Open_interest!$A:$Z,2,FALSE), "NA")</f>
        <v>NA</v>
      </c>
      <c r="CX51" s="31" t="str">
        <f>_xlfn.IFNA(VLOOKUP($A51,Open_interest!$A:$Z,3,FALSE), "NA")</f>
        <v>NA</v>
      </c>
      <c r="CY51" s="31" t="str">
        <f>IF(_xlfn.IFNA(VLOOKUP($A51,ETF_holdings!$A:$Z,2,FALSE), "NA")=0,"NA",_xlfn.IFNA(VLOOKUP($A51,ETF_holdings!$A:$Z,2,FALSE), "NA"))</f>
        <v>NA</v>
      </c>
      <c r="CZ51" s="31" t="str">
        <f>IF(_xlfn.IFNA(VLOOKUP($A51,ETF_holdings!$A:$Z,3,FALSE), "NA")=0,"NA",_xlfn.IFNA(VLOOKUP($A51,ETF_holdings!$A:$Z,3,FALSE), "NA"))</f>
        <v>NA</v>
      </c>
      <c r="DA51" s="31" t="str">
        <f>_xlfn.IFNA(VLOOKUP($A51,ETF_holdings!$A:$Z,4,FALSE), "NA")</f>
        <v>NA</v>
      </c>
      <c r="DB51" s="31" t="str">
        <f>IF(_xlfn.IFNA(VLOOKUP($A51,ETF_holdings!$A:$Z,4,FALSE), "NA")=0,"NA",_xlfn.IFNA(VLOOKUP($A51,ETF_holdings!$A:$Z,4,FALSE), "NA"))</f>
        <v>NA</v>
      </c>
      <c r="DC51" s="31" t="str">
        <f>IF(_xlfn.IFNA(VLOOKUP($A51,ETF_holdings!$A:$Z,6,FALSE), "NA")=0,"NA",_xlfn.IFNA(VLOOKUP($A51,ETF_holdings!$A:$Z,6,FALSE), "NA"))</f>
        <v>NA</v>
      </c>
      <c r="DD51" s="31" t="str">
        <f>IF(_xlfn.IFNA(VLOOKUP($A51,ETF_holdings!$A:$Z,7,FALSE), "NA")=0,"NA",_xlfn.IFNA(VLOOKUP($A51,ETF_holdings!$A:$Z,7,FALSE), "NA"))</f>
        <v>NA</v>
      </c>
      <c r="DE51" s="31" t="str">
        <f>IF(_xlfn.IFNA(VLOOKUP($A51,ETF_holdings!$A:$Z,8,FALSE), "NA")=0,"NA",_xlfn.IFNA(VLOOKUP($A51,ETF_holdings!$A:$Z,8,FALSE), "NA"))</f>
        <v>NA</v>
      </c>
      <c r="DF51" s="31" t="str">
        <f>IF(_xlfn.IFNA(VLOOKUP($A51,ETF_holdings!$A:$Z,10,FALSE), "NA")=0,"NA",_xlfn.IFNA(VLOOKUP($A51,ETF_holdings!$A:$Z,10,FALSE), "NA"))</f>
        <v>NA</v>
      </c>
      <c r="DG51" s="31" t="str">
        <f>IF(_xlfn.IFNA(VLOOKUP($A51,ETF_holdings!$A:$Z,10,FALSE), "NA")=0,"NA",_xlfn.IFNA(VLOOKUP($A51,ETF_holdings!$A:$Z,10,FALSE), "NA"))</f>
        <v>NA</v>
      </c>
      <c r="DH51" s="31" t="str">
        <f>IF(_xlfn.IFNA(VLOOKUP($A51,ETF_holdings!$A:$Z,11,FALSE), "NA")=0,"NA",_xlfn.IFNA(VLOOKUP($A51,ETF_holdings!$A:$Z,11,FALSE), "NA"))</f>
        <v>NA</v>
      </c>
      <c r="DI51" s="31" t="str">
        <f>IF(_xlfn.IFNA(VLOOKUP($A51,ETF_holdings!$A:$Z,12,FALSE), "NA")=0,"NA",_xlfn.IFNA(VLOOKUP($A51,ETF_holdings!$A:$Z,12,FALSE), "NA"))</f>
        <v>NA</v>
      </c>
      <c r="DJ51" s="31" t="str">
        <f>IF(_xlfn.IFNA(VLOOKUP($A51,ETF_holdings!$A:$Z,13,FALSE), "NA")=0,"NA",_xlfn.IFNA(VLOOKUP($A51,ETF_holdings!$A:$Z,13,FALSE), "NA"))</f>
        <v>NA</v>
      </c>
      <c r="DK51" s="31">
        <f>IF(_xlfn.IFNA(VLOOKUP($A51,Platinum_RSI!$A:$P,2,FALSE), "NA")=0,"NA",_xlfn.IFNA(VLOOKUP($A51,Platinum_RSI!$A:$P,2,FALSE), "NA"))</f>
        <v>98.76</v>
      </c>
      <c r="DL51" s="31">
        <f>IF(_xlfn.IFNA(VLOOKUP($A51,Platinum_RSI!$A:$P,3,FALSE), "NA")=0,"NA",_xlfn.IFNA(VLOOKUP($A51,Platinum_RSI!$A:$P,3,FALSE), "NA"))</f>
        <v>87.28</v>
      </c>
      <c r="DM51" s="31">
        <f>IF(_xlfn.IFNA(VLOOKUP($A51,Platinum_RSI!$A:$P,4,FALSE), "NA")=0,"NA",_xlfn.IFNA(VLOOKUP($A51,Platinum_RSI!$A:$P,4,FALSE), "NA"))</f>
        <v>80.87</v>
      </c>
      <c r="DN51" s="31">
        <f>IF(_xlfn.IFNA(VLOOKUP($A51,Platinum_RSI!$A:$P,5,FALSE), "NA")=0,"NA",_xlfn.IFNA(VLOOKUP($A51,Platinum_RSI!$A:$P,5,FALSE), "NA"))</f>
        <v>71.56</v>
      </c>
      <c r="DO51" s="31">
        <f>IF(_xlfn.IFNA(VLOOKUP($A51,Palladium_RSI!$A:$Q,2,FALSE), "NA")=0,"NA",_xlfn.IFNA(VLOOKUP($A51,Palladium_RSI!$A:$Q,2,FALSE), "NA"))</f>
        <v>73.48</v>
      </c>
      <c r="DP51" s="31">
        <f>IF(_xlfn.IFNA(VLOOKUP($A51,Palladium_RSI!$A:$Q, 3,FALSE), "NA")=0,"NA",_xlfn.IFNA(VLOOKUP($A51,Palladium_RSI!$A:$Q,3,FALSE), "NA"))</f>
        <v>47.41</v>
      </c>
      <c r="DQ51" s="31">
        <f>IF(_xlfn.IFNA(VLOOKUP($A51,Palladium_RSI!$A:$Q,4,FALSE), "NA")=0,"NA",_xlfn.IFNA(VLOOKUP($A51,Palladium_RSI!$A:$Q,4,FALSE), "NA"))</f>
        <v>42.65</v>
      </c>
      <c r="DR51" s="31">
        <f>IF(_xlfn.IFNA(VLOOKUP($A51,Palladium_RSI!$A:$Q,5,FALSE), "NA")=0,"NA",_xlfn.IFNA(VLOOKUP($A51,Palladium_RSI!$A:$Q,5,FALSE), "NA"))</f>
        <v>44.5</v>
      </c>
      <c r="DS51" s="31">
        <f>IF(_xlfn.IFNA(VLOOKUP($A51,Car_production!$A:$L,2,FALSE), "NA")=0,"NA",_xlfn.IFNA(VLOOKUP($A51,Car_production!$A:$L,2,FALSE), "NA"))</f>
        <v>367</v>
      </c>
      <c r="DT51" s="31">
        <f>IF(_xlfn.IFNA(VLOOKUP($A51,Car_production!$A:$L,3,FALSE), "NA")=0,"NA",_xlfn.IFNA(VLOOKUP($A51,Car_production!$A:$L,3,FALSE), "NA"))</f>
        <v>288.74901652242329</v>
      </c>
      <c r="DU51" s="31" t="str">
        <f>IF(_xlfn.IFNA(VLOOKUP($A51,Car_production!$A:$L,4,FALSE), "NA")=0,"NA",_xlfn.IFNA(VLOOKUP($A51,Car_production!$A:$L,13,FALSE), "NA"))</f>
        <v>NA</v>
      </c>
      <c r="DV51" s="31" t="str">
        <f>IF(_xlfn.IFNA(VLOOKUP($A51,Car_production!$A:$L,5,FALSE), "NA")=0,"NA",_xlfn.IFNA(VLOOKUP($A51,Car_production!$A:$L,5,FALSE), "NA"))</f>
        <v>NA</v>
      </c>
      <c r="DW51" s="31">
        <f>IF(_xlfn.IFNA(VLOOKUP($A51,Car_production!$A:$L,6,FALSE), "NA")=0,"NA",_xlfn.IFNA(VLOOKUP($A51,Car_production!$A:$L,6,FALSE), "NA"))</f>
        <v>108.4</v>
      </c>
      <c r="DX51" s="31">
        <f>IF(_xlfn.IFNA(VLOOKUP($A51,Car_production!$A:$L,7,FALSE), "NA")=0,"NA",_xlfn.IFNA(VLOOKUP($A51,Car_production!$A:$L,7,FALSE), "NA"))</f>
        <v>105.96285434995114</v>
      </c>
      <c r="DY51" s="31">
        <f>IF(_xlfn.IFNA(VLOOKUP($A51,Car_production!$A:$L,8,FALSE), "NA")=0,"NA",_xlfn.IFNA(VLOOKUP($A51,Car_production!$A:$L,8,FALSE), "NA"))</f>
        <v>101.6</v>
      </c>
      <c r="DZ51" s="31">
        <f>IF(_xlfn.IFNA(VLOOKUP($A51,Car_production!$A:$L,9,FALSE), "NA")=0,"NA",_xlfn.IFNA(VLOOKUP($A51,Car_production!$A:$L,9,FALSE), "NA"))</f>
        <v>128.28282828282826</v>
      </c>
      <c r="EA51" s="31" t="str">
        <f>IF(_xlfn.IFNA(VLOOKUP($A51,Car_production!$A:$L,10,FALSE), "NA")=0,"NA",_xlfn.IFNA(VLOOKUP($A51,Car_production!$A:$L,10,FALSE), "NA"))</f>
        <v>NA</v>
      </c>
      <c r="EB51" s="31">
        <f>IF(_xlfn.IFNA(VLOOKUP($A51,Car_production_index!$A:$L,2,FALSE), "NA")=0,"NA",_xlfn.IFNA(VLOOKUP($A51,Car_production_index!$A:$L,2,FALSE), "NA"))</f>
        <v>0.12988212567506568</v>
      </c>
      <c r="EC51" s="31">
        <f>IF(_xlfn.IFNA(VLOOKUP($A51,Car_production_index!$A:$L,3,FALSE), "NA")=0,"NA",_xlfn.IFNA(VLOOKUP($A51,Car_production_index!$A:$L,3,FALSE), "NA"))</f>
        <v>0.26741781767755696</v>
      </c>
      <c r="ED51" s="31">
        <f>IF(_xlfn.IFNA(VLOOKUP($A51,Car_production_index!$A:$L,4,FALSE), "NA")=0,"NA",_xlfn.IFNA(VLOOKUP($A51,Car_production_index!$A:$L,4,FALSE), "NA"))</f>
        <v>0.15732484761598559</v>
      </c>
      <c r="EE51" s="31">
        <f>IF(_xlfn.IFNA(VLOOKUP($A51,Car_production_index!$A:$L,5,FALSE), "NA")=0,"NA",_xlfn.IFNA(VLOOKUP($A51,Car_production_index!$A:$L,5,FALSE), "NA"))</f>
        <v>0.16739036868302065</v>
      </c>
      <c r="EF51" s="31">
        <f>IF(_xlfn.IFNA(VLOOKUP($A51,Car_production_index!$A:$L,6,FALSE), "NA")=0,"NA",_xlfn.IFNA(VLOOKUP($A51,Car_production_index!$A:$L,6,FALSE), "NA"))</f>
        <v>0.72201515965162888</v>
      </c>
    </row>
    <row r="52" spans="1:136">
      <c r="A52" s="26">
        <v>38047</v>
      </c>
      <c r="B52" s="25">
        <f>IFERROR(VLOOKUP($A52,Palladium_spot_price!$A:$B,2,FALSE), "NA")</f>
        <v>272.434782608695</v>
      </c>
      <c r="C52" s="25">
        <f>IFERROR(VLOOKUP($A52,Platinum_spot_price!$A:$B,2,FALSE), "NA")</f>
        <v>902.78260869565202</v>
      </c>
      <c r="D52" s="25">
        <f>IFERROR(VLOOKUP($A52,Rhodium_spot_price!$A:$B,2,FALSE), "NA")</f>
        <v>813.04347826086905</v>
      </c>
      <c r="E52" s="25">
        <f>IFERROR(VLOOKUP(A52,'Coal Australia'!A:B,2,FALSE), "NA")</f>
        <v>52.433035714285701</v>
      </c>
      <c r="F52" s="25">
        <f>IFERROR(VLOOKUP(A52,'Russian Ruble'!A:B,2,FALSE), "NA")</f>
        <v>28.5334</v>
      </c>
      <c r="G52" s="25" t="str">
        <f>IFERROR(VLOOKUP($A52,'GDP Germany'!A:B,2,FALSE),"NA")</f>
        <v>NA</v>
      </c>
      <c r="H52" s="25" t="str">
        <f>IFERROR(VLOOKUP($A52,'GDP EU28'!A:B,2,FALSE),"NA")</f>
        <v>NA</v>
      </c>
      <c r="I52" s="25" t="str">
        <f>IFERROR(VLOOKUP($A52,'GDP US'!A:B,2,FALSE),"NA")</f>
        <v>NA</v>
      </c>
      <c r="J52" s="29" t="str">
        <f>IFERROR(VLOOKUP($A52,'GDP CNY'!A:C,2,FALSE),"NA")</f>
        <v>NA</v>
      </c>
      <c r="K52" s="25">
        <f>IFERROR(VLOOKUP($A52,WTI!$A:$B,2,FALSE),"NA")</f>
        <v>36.74</v>
      </c>
      <c r="L52" s="25">
        <f>IFERROR(VLOOKUP($A52,Brent!$A:$B,2,FALSE),"NA")</f>
        <v>33.630000000000003</v>
      </c>
      <c r="M52" s="25">
        <f>IFERROR(VLOOKUP($A52,'EURO EXC RATE'!$A:$B,2,FALSE),"NA")</f>
        <v>1.2261</v>
      </c>
      <c r="N52" s="25">
        <f>IFERROR(VLOOKUP($A52,'Baltic Dry Index'!$A:$B,2,FALSE),"NA")</f>
        <v>4822</v>
      </c>
      <c r="O52" s="25">
        <f>IFERROR(VLOOKUP($A52,EXR_CNY_USD!$A:$B,2,FALSE),"NA")</f>
        <v>8.2771000000000008</v>
      </c>
      <c r="P52" s="25">
        <f>IFERROR(VLOOKUP($A52,'NATURAL GAS'!A:B,2,FALSE),"NA")</f>
        <v>5.39</v>
      </c>
      <c r="Q52" s="25">
        <f>IFERROR(VLOOKUP($A52,VIX!$A:$B,2,FALSE), "NA")</f>
        <v>16.739999999999998</v>
      </c>
      <c r="R52" s="25">
        <f>IFERROR(VLOOKUP($A52,CLI_US!$A:$B,2,FALSE), "NA")</f>
        <v>100.950698734024</v>
      </c>
      <c r="S52" s="25">
        <f>IFERROR(VLOOKUP($A52,CLI_CHN!$A:$B,2,FALSE), "NA")</f>
        <v>100.8223</v>
      </c>
      <c r="T52" s="25">
        <f>IFERROR(VLOOKUP($A52,CLI_EURO!$A:$B,2,FALSE), "NA")</f>
        <v>99.888256731647601</v>
      </c>
      <c r="U52" s="25">
        <f>IFERROR(VLOOKUP($A52,CPILFESL!$A:$B,2,FALSE), "NA")</f>
        <v>187.1</v>
      </c>
      <c r="V52" s="31">
        <f>_xlfn.IFNA(VLOOKUP($A52,'PET.RWTC.M'!$A:$B,2,FALSE), "NA")</f>
        <v>36.74</v>
      </c>
      <c r="W52" s="31">
        <f>_xlfn.IFNA(VLOOKUP($A52,PALLFNFINDEXQ!$A:$B,2,FALSE), "NA")</f>
        <v>73.868377789999997</v>
      </c>
      <c r="X52" s="31">
        <f>_xlfn.IFNA(VLOOKUP($A52,DEXSFUS!$A:$B,2,FALSE), "NA")</f>
        <v>6.6094999999999997</v>
      </c>
      <c r="Y52" s="31">
        <f>_xlfn.IFNA(VLOOKUP($A52,PNICKUSDM!$A:$B,2,FALSE), "NA")</f>
        <v>13786.54348</v>
      </c>
      <c r="Z52" s="31">
        <f>_xlfn.IFNA(VLOOKUP($A52,'WPU1011'!$A:$B,2,FALSE), "NA")</f>
        <v>96.9</v>
      </c>
      <c r="AA52" s="31">
        <f>_xlfn.IFNA(VLOOKUP($A52,PCU3399103399101!$A:$B,2,FALSE), "NA")</f>
        <v>131</v>
      </c>
      <c r="AB52" s="31">
        <f>_xlfn.IFNA(VLOOKUP($A52,TSIFRGHTC!$A:$B,2,FALSE), "NA")</f>
        <v>2.1</v>
      </c>
      <c r="AC52" s="31">
        <f>_xlfn.IFNA(VLOOKUP($A52,TSIFRGHTC!$A:$B,2,FALSE), "NA")</f>
        <v>2.1</v>
      </c>
      <c r="AD52" s="31">
        <f>_xlfn.IFNA(VLOOKUP($A52,PPICMM!$A:$B,2,FALSE), "NA")</f>
        <v>135.69999999999999</v>
      </c>
      <c r="AE52" s="31">
        <f>_xlfn.IFNA(VLOOKUP($A52,IPB50001N!$A:$B,2,FALSE), "NA")</f>
        <v>93.395700000000005</v>
      </c>
      <c r="AF52" s="31">
        <f>_xlfn.IFNA(VLOOKUP($A52,A31ATI!$A:$B,2,FALSE), "NA")</f>
        <v>10212</v>
      </c>
      <c r="AG52" s="31">
        <f>_xlfn.IFNA(VLOOKUP($A52,A31ANO!$A:$B,2,FALSE), "NA")</f>
        <v>7665</v>
      </c>
      <c r="AH52" s="31">
        <f>_xlfn.IFNA(VLOOKUP($A52,IPG21223S!$A:$B,2,FALSE), "NA")</f>
        <v>90.949399999999997</v>
      </c>
      <c r="AI52" s="31">
        <f>_xlfn.IFNA(VLOOKUP($A52,PIORECRUSDM!$A:$B,2,FALSE), "NA")</f>
        <v>16.39</v>
      </c>
      <c r="AJ52" s="31" t="str">
        <f>_xlfn.IFNA(VLOOKUP($A52,GVZCLS!$A:$B,2,FALSE), "NA")</f>
        <v>NA</v>
      </c>
      <c r="AK52" s="31" t="str">
        <f>_xlfn.IFNA(VLOOKUP($A52,VXSLVCLS!$A:$B,2,FALSE), "NA")</f>
        <v>NA</v>
      </c>
      <c r="AL52" s="31">
        <f>_xlfn.IFNA(VLOOKUP($A52,PNRGINDEXM!$A:$B,2,FALSE), "NA")</f>
        <v>87.764430000000004</v>
      </c>
      <c r="AM52" s="31">
        <f>_xlfn.IFNA(VLOOKUP($A52,Nikkei225!$A:$B,2,FALSE), "NA")</f>
        <v>11271.12</v>
      </c>
      <c r="AN52" s="31">
        <f>_xlfn.IFNA(VLOOKUP($A52,EXJPUS!$A:$B,2,FALSE), "NA")</f>
        <v>108.5157</v>
      </c>
      <c r="AO52" s="31">
        <f>_xlfn.IFNA(VLOOKUP($A52,PCU33613361!$A:$B,2,FALSE), "NA")</f>
        <v>99.8</v>
      </c>
      <c r="AP52" s="31">
        <f>_xlfn.IFNA(VLOOKUP($A52,TOTALSA!$A:$B,2,FALSE), "NA")</f>
        <v>17.247</v>
      </c>
      <c r="AQ52" s="31">
        <f>_xlfn.IFNA(VLOOKUP($A52,ZAFCPIALLMINMEI!$A:$B,2,FALSE), "NA")</f>
        <v>55.72119</v>
      </c>
      <c r="AR52" s="31">
        <f>_xlfn.IFNA(VLOOKUP($A52,LCULMN01ZAQ661S!$A:$B,2,FALSE), "NA")</f>
        <v>50.578257520000001</v>
      </c>
      <c r="AS52" s="31">
        <f>_xlfn.IFNA(VLOOKUP($A52,NGDPRSAXDCZAQ!$A:$B,2,FALSE), "NA")</f>
        <v>793035.1</v>
      </c>
      <c r="AT52" s="31">
        <f>_xlfn.IFNA(VLOOKUP($A52,'M.W00.PCOBA.USD'!$A:$B,2,FALSE), "NA")</f>
        <v>50171.15</v>
      </c>
      <c r="AU52" s="31">
        <f>_xlfn.IFNA(VLOOKUP($A52,BSCICP03O9M665S!$A:$B,2,FALSE), "NA")</f>
        <v>100.4531921568</v>
      </c>
      <c r="AV52" s="31">
        <f>_xlfn.IFNA(VLOOKUP($A52,LOLITOAAOECDE!$A:$B,2,FALSE), "NA")</f>
        <v>101.14906428659999</v>
      </c>
      <c r="AW52" s="31" t="str">
        <f>_xlfn.IFNA(VLOOKUP($A52,'IP7110'!$A:$B,2,FALSE), "NA")</f>
        <v>NA</v>
      </c>
      <c r="AX52" s="31" t="str">
        <f>_xlfn.IFNA(VLOOKUP($A52,'WPS061'!$A:$B,2,FALSE), "NA")</f>
        <v>NA</v>
      </c>
      <c r="AY52" s="31">
        <f>_xlfn.IFNA(VLOOKUP($A52,'GS10'!$A:$B,2,FALSE), "NA")</f>
        <v>3.83</v>
      </c>
      <c r="AZ52" s="31">
        <f>_xlfn.IFNA(VLOOKUP($A52,'GS5'!$A:$B,2,FALSE), "NA")</f>
        <v>2.79</v>
      </c>
      <c r="BA52" s="31">
        <f>_xlfn.IFNA(VLOOKUP($A52,'GS30'!$A:$B,2,FALSE), "NA")</f>
        <v>4.9000000000000004</v>
      </c>
      <c r="BB52" s="31">
        <f>_xlfn.IFNA(VLOOKUP($A52,DAX!$A:$B,2,FALSE), "NA")</f>
        <v>3856.7</v>
      </c>
      <c r="BC52" s="31">
        <f>_xlfn.IFNA(VLOOKUP($A52,SMI!$A:$B,2,FALSE), "NA")</f>
        <v>5618.6</v>
      </c>
      <c r="BD52" s="31">
        <f>_xlfn.IFNA(VLOOKUP($A52,NASDAQCOM!$A:$B,2,FALSE), "NA")</f>
        <v>1994.22</v>
      </c>
      <c r="BE52" s="31">
        <f>_xlfn.IFNA(VLOOKUP($A52,FTSE100!$A:$B,2,FALSE), "NA")</f>
        <v>4385.67</v>
      </c>
      <c r="BF52" s="31">
        <f>_xlfn.IFNA(VLOOKUP($A52,'M.W00.PGOLD.USD'!$A:$B,2,FALSE), "NA")</f>
        <v>423</v>
      </c>
      <c r="BG52" s="31">
        <f>_xlfn.IFNA(VLOOKUP($A52,'M.W00.PSILVER.USD'!$A:$B,2,FALSE), "NA")</f>
        <v>7.8250000000000002</v>
      </c>
      <c r="BH52" s="31" t="str">
        <f>_xlfn.IFNA(VLOOKUP($A52,WPU10170502!$A:$B,2,FALSE), "NA")</f>
        <v>NA</v>
      </c>
      <c r="BI52" s="31">
        <f>_xlfn.IFNA(VLOOKUP($A52,'M.W00.PSILVER.USD'!$A:$B,2,FALSE), "NA")</f>
        <v>7.8250000000000002</v>
      </c>
      <c r="BJ52" s="31">
        <f>_xlfn.IFNA(VLOOKUP($A52,'M.W00.PSILVER.USD'!$A:$B,2,FALSE), "NA")</f>
        <v>7.8250000000000002</v>
      </c>
      <c r="BK52" s="31">
        <f>_xlfn.IFNA(VLOOKUP($A52,FEDfunds!$A:$B,2,FALSE), "NA")</f>
        <v>1</v>
      </c>
      <c r="BL52" s="31">
        <f>_xlfn.IFNA(VLOOKUP($A52,Vehicles_miles_traveled!$A:$B,2,FALSE), "NA")</f>
        <v>248888</v>
      </c>
      <c r="BM52" s="31">
        <f>_xlfn.IFNA(VLOOKUP($A52,New_car_dealer!$A:$B,2,FALSE), "NA")</f>
        <v>60638</v>
      </c>
      <c r="BN52" s="31" t="str">
        <f>_xlfn.IFNA(VLOOKUP($A52,Platinum_total_demand!$A:$Z,4,FALSE), "NA")</f>
        <v>NA</v>
      </c>
      <c r="BO52" s="31" t="str">
        <f>_xlfn.IFNA(VLOOKUP($A52,Palladium_total_demand!$A:$Z,4,FALSE), "NA")</f>
        <v>NA</v>
      </c>
      <c r="BP52" s="31" t="str">
        <f>_xlfn.IFNA(VLOOKUP($A52,Rhodium_total_demand!$A:$Z,4,FALSE), "NA")</f>
        <v>NA</v>
      </c>
      <c r="BQ52" s="31" t="str">
        <f>_xlfn.IFNA(VLOOKUP($A52,Platinum_total_supply!$A:$Z,4,FALSE), "NA")</f>
        <v>NA</v>
      </c>
      <c r="BR52" s="31" t="str">
        <f>_xlfn.IFNA(VLOOKUP($A52,Palladium_total_supply!$A:$Z,4,FALSE), "NA")</f>
        <v>NA</v>
      </c>
      <c r="BS52" s="31" t="str">
        <f>_xlfn.IFNA(VLOOKUP($A52,Rhodium_total_supply!$A:$Z,4,FALSE), "NA")</f>
        <v>NA</v>
      </c>
      <c r="BT52" s="31">
        <f>_xlfn.IFNA(VLOOKUP($A52,Equities!$A:$Z,2,FALSE), "NA")</f>
        <v>2975.78</v>
      </c>
      <c r="BU52" s="31">
        <f>_xlfn.IFNA(VLOOKUP($A52,Equities!$A:$Z,3,FALSE), "NA")</f>
        <v>3377.2660869565202</v>
      </c>
      <c r="BV52" s="31">
        <f>_xlfn.IFNA(VLOOKUP($A52,Equities!$A:$Z,4,FALSE), "NA")</f>
        <v>4101.3847826086903</v>
      </c>
      <c r="BW52" s="31">
        <f>_xlfn.IFNA(VLOOKUP($A52,Equities!$A:$Z,5,FALSE), "NA")</f>
        <v>3832.3988695652101</v>
      </c>
      <c r="BX52" s="31">
        <f>_xlfn.IFNA(VLOOKUP($A52,Equities!$A:$Z,6,FALSE), "NA")</f>
        <v>709.20495652173895</v>
      </c>
      <c r="BY52" s="31">
        <f>_xlfn.IFNA(VLOOKUP($A52,Income_equities!$A:$Z,2,FALSE), "NA")</f>
        <v>1189.1352173913001</v>
      </c>
      <c r="BZ52" s="31">
        <f>_xlfn.IFNA(VLOOKUP($A52,Income_equities!$A:$Z,3,FALSE), "NA")</f>
        <v>236.9907</v>
      </c>
      <c r="CA52" s="31">
        <f>_xlfn.IFNA(VLOOKUP($A52,Income_equities!$A:$Z,4,FALSE), "NA")</f>
        <v>129.68024347826</v>
      </c>
      <c r="CB52" s="31">
        <f>_xlfn.IFNA(VLOOKUP($A52,Income_equities!$A:$Z,5,FALSE), "NA")</f>
        <v>178.88854782608601</v>
      </c>
      <c r="CC52" s="31">
        <f>_xlfn.IFNA(VLOOKUP($A52,PGM_equities!$A:$Z,2,FALSE), "NA")</f>
        <v>899.76086956521704</v>
      </c>
      <c r="CD52" s="31">
        <f>_xlfn.IFNA(VLOOKUP($A52,PGM_equities!$A:$Z,3,FALSE), "NA")</f>
        <v>407.43739130434699</v>
      </c>
      <c r="CE52" s="31">
        <f>_xlfn.IFNA(VLOOKUP($A52,PGM_equities!$A:$Z,4,FALSE), "NA")</f>
        <v>7.2643478260869498</v>
      </c>
      <c r="CF52" s="31">
        <f>_xlfn.IFNA(VLOOKUP($A52,PGM_equities!$A:$Z,5,FALSE), "NA")</f>
        <v>270.32652173912999</v>
      </c>
      <c r="CG52" s="31" t="str">
        <f>_xlfn.IFNA(VLOOKUP($A52,Platinum_market_balance!$A:$Z,2,FALSE), "NA")</f>
        <v>NA</v>
      </c>
      <c r="CH52" s="31" t="str">
        <f>_xlfn.IFNA(VLOOKUP($A52,Platinum_market_balance!$A:$Z,3,FALSE), "NA")</f>
        <v>NA</v>
      </c>
      <c r="CI52" s="31" t="str">
        <f>_xlfn.IFNA(VLOOKUP($A52,Platinum_market_balance!$A:$Z,4,FALSE), "NA")</f>
        <v>NA</v>
      </c>
      <c r="CJ52" s="31" t="str">
        <f>_xlfn.IFNA(VLOOKUP($A52,Platinum_market_balance!$A:$Z,5,FALSE), "NA")</f>
        <v>NA</v>
      </c>
      <c r="CK52" s="31" t="str">
        <f>_xlfn.IFNA(VLOOKUP($A52,Palladium_market_balance!$A:$Z,2,FALSE), "NA")</f>
        <v>NA</v>
      </c>
      <c r="CL52" s="31" t="str">
        <f>_xlfn.IFNA(VLOOKUP($A52,Palladium_market_balance!$A:$Z,3,FALSE), "NA")</f>
        <v>NA</v>
      </c>
      <c r="CM52" s="31" t="str">
        <f>_xlfn.IFNA(VLOOKUP($A52,Palladium_market_balance!$A:$Z,4,FALSE), "NA")</f>
        <v>NA</v>
      </c>
      <c r="CN52" s="31" t="str">
        <f>_xlfn.IFNA(VLOOKUP($A52,Palladium_market_balance!$A:$Z,5,FALSE), "NA")</f>
        <v>NA</v>
      </c>
      <c r="CO52" s="31" t="str">
        <f>_xlfn.IFNA(VLOOKUP($A52,Rhodium_market_balance!$A:$Z,2,FALSE), "NA")</f>
        <v>NA</v>
      </c>
      <c r="CP52" s="31" t="str">
        <f>_xlfn.IFNA(VLOOKUP($A52,Rhodium_market_balance!$A:$Z,3,FALSE), "NA")</f>
        <v>NA</v>
      </c>
      <c r="CQ52" s="31" t="str">
        <f>_xlfn.IFNA(VLOOKUP($A52,Rhodium_market_balance!$A:$Z,4,FALSE), "NA")</f>
        <v>NA</v>
      </c>
      <c r="CR52" s="31" t="str">
        <f>_xlfn.IFNA(VLOOKUP($A52,Rhodium_market_balance!$A:$Z,5,FALSE), "NA")</f>
        <v>NA</v>
      </c>
      <c r="CS52" s="31" t="str">
        <f>_xlfn.IFNA(VLOOKUP($A52,CFTCs!$A:$Z,2,FALSE), "NA")</f>
        <v>NA</v>
      </c>
      <c r="CT52" s="31" t="str">
        <f>_xlfn.IFNA(VLOOKUP($A52,CFTCs!$A:$Z,3,FALSE), "NA")</f>
        <v>NA</v>
      </c>
      <c r="CU52" s="31" t="str">
        <f>_xlfn.IFNA(VLOOKUP($A52,CFTCs!$A:$Z,4,FALSE), "NA")</f>
        <v>NA</v>
      </c>
      <c r="CV52" s="31" t="str">
        <f>_xlfn.IFNA(VLOOKUP($A52,CFTCs!$A:$Z,5,FALSE), "NA")</f>
        <v>NA</v>
      </c>
      <c r="CW52" s="31" t="str">
        <f>_xlfn.IFNA(VLOOKUP($A52,Open_interest!$A:$Z,2,FALSE), "NA")</f>
        <v>NA</v>
      </c>
      <c r="CX52" s="31" t="str">
        <f>_xlfn.IFNA(VLOOKUP($A52,Open_interest!$A:$Z,3,FALSE), "NA")</f>
        <v>NA</v>
      </c>
      <c r="CY52" s="31" t="str">
        <f>IF(_xlfn.IFNA(VLOOKUP($A52,ETF_holdings!$A:$Z,2,FALSE), "NA")=0,"NA",_xlfn.IFNA(VLOOKUP($A52,ETF_holdings!$A:$Z,2,FALSE), "NA"))</f>
        <v>NA</v>
      </c>
      <c r="CZ52" s="31" t="str">
        <f>IF(_xlfn.IFNA(VLOOKUP($A52,ETF_holdings!$A:$Z,3,FALSE), "NA")=0,"NA",_xlfn.IFNA(VLOOKUP($A52,ETF_holdings!$A:$Z,3,FALSE), "NA"))</f>
        <v>NA</v>
      </c>
      <c r="DA52" s="31" t="str">
        <f>_xlfn.IFNA(VLOOKUP($A52,ETF_holdings!$A:$Z,4,FALSE), "NA")</f>
        <v>NA</v>
      </c>
      <c r="DB52" s="31" t="str">
        <f>IF(_xlfn.IFNA(VLOOKUP($A52,ETF_holdings!$A:$Z,4,FALSE), "NA")=0,"NA",_xlfn.IFNA(VLOOKUP($A52,ETF_holdings!$A:$Z,4,FALSE), "NA"))</f>
        <v>NA</v>
      </c>
      <c r="DC52" s="31" t="str">
        <f>IF(_xlfn.IFNA(VLOOKUP($A52,ETF_holdings!$A:$Z,6,FALSE), "NA")=0,"NA",_xlfn.IFNA(VLOOKUP($A52,ETF_holdings!$A:$Z,6,FALSE), "NA"))</f>
        <v>NA</v>
      </c>
      <c r="DD52" s="31" t="str">
        <f>IF(_xlfn.IFNA(VLOOKUP($A52,ETF_holdings!$A:$Z,7,FALSE), "NA")=0,"NA",_xlfn.IFNA(VLOOKUP($A52,ETF_holdings!$A:$Z,7,FALSE), "NA"))</f>
        <v>NA</v>
      </c>
      <c r="DE52" s="31" t="str">
        <f>IF(_xlfn.IFNA(VLOOKUP($A52,ETF_holdings!$A:$Z,8,FALSE), "NA")=0,"NA",_xlfn.IFNA(VLOOKUP($A52,ETF_holdings!$A:$Z,8,FALSE), "NA"))</f>
        <v>NA</v>
      </c>
      <c r="DF52" s="31" t="str">
        <f>IF(_xlfn.IFNA(VLOOKUP($A52,ETF_holdings!$A:$Z,10,FALSE), "NA")=0,"NA",_xlfn.IFNA(VLOOKUP($A52,ETF_holdings!$A:$Z,10,FALSE), "NA"))</f>
        <v>NA</v>
      </c>
      <c r="DG52" s="31" t="str">
        <f>IF(_xlfn.IFNA(VLOOKUP($A52,ETF_holdings!$A:$Z,10,FALSE), "NA")=0,"NA",_xlfn.IFNA(VLOOKUP($A52,ETF_holdings!$A:$Z,10,FALSE), "NA"))</f>
        <v>NA</v>
      </c>
      <c r="DH52" s="31" t="str">
        <f>IF(_xlfn.IFNA(VLOOKUP($A52,ETF_holdings!$A:$Z,11,FALSE), "NA")=0,"NA",_xlfn.IFNA(VLOOKUP($A52,ETF_holdings!$A:$Z,11,FALSE), "NA"))</f>
        <v>NA</v>
      </c>
      <c r="DI52" s="31" t="str">
        <f>IF(_xlfn.IFNA(VLOOKUP($A52,ETF_holdings!$A:$Z,12,FALSE), "NA")=0,"NA",_xlfn.IFNA(VLOOKUP($A52,ETF_holdings!$A:$Z,12,FALSE), "NA"))</f>
        <v>NA</v>
      </c>
      <c r="DJ52" s="31" t="str">
        <f>IF(_xlfn.IFNA(VLOOKUP($A52,ETF_holdings!$A:$Z,13,FALSE), "NA")=0,"NA",_xlfn.IFNA(VLOOKUP($A52,ETF_holdings!$A:$Z,13,FALSE), "NA"))</f>
        <v>NA</v>
      </c>
      <c r="DK52" s="31">
        <f>IF(_xlfn.IFNA(VLOOKUP($A52,Platinum_RSI!$A:$P,2,FALSE), "NA")=0,"NA",_xlfn.IFNA(VLOOKUP($A52,Platinum_RSI!$A:$P,2,FALSE), "NA"))</f>
        <v>99.04</v>
      </c>
      <c r="DL52" s="31">
        <f>IF(_xlfn.IFNA(VLOOKUP($A52,Platinum_RSI!$A:$P,3,FALSE), "NA")=0,"NA",_xlfn.IFNA(VLOOKUP($A52,Platinum_RSI!$A:$P,3,FALSE), "NA"))</f>
        <v>88.34</v>
      </c>
      <c r="DM52" s="31">
        <f>IF(_xlfn.IFNA(VLOOKUP($A52,Platinum_RSI!$A:$P,4,FALSE), "NA")=0,"NA",_xlfn.IFNA(VLOOKUP($A52,Platinum_RSI!$A:$P,4,FALSE), "NA"))</f>
        <v>81.93</v>
      </c>
      <c r="DN52" s="31">
        <f>IF(_xlfn.IFNA(VLOOKUP($A52,Platinum_RSI!$A:$P,5,FALSE), "NA")=0,"NA",_xlfn.IFNA(VLOOKUP($A52,Platinum_RSI!$A:$P,5,FALSE), "NA"))</f>
        <v>72.39</v>
      </c>
      <c r="DO52" s="31">
        <f>IF(_xlfn.IFNA(VLOOKUP($A52,Palladium_RSI!$A:$Q,2,FALSE), "NA")=0,"NA",_xlfn.IFNA(VLOOKUP($A52,Palladium_RSI!$A:$Q,2,FALSE), "NA"))</f>
        <v>91.62</v>
      </c>
      <c r="DP52" s="31">
        <f>IF(_xlfn.IFNA(VLOOKUP($A52,Palladium_RSI!$A:$Q, 3,FALSE), "NA")=0,"NA",_xlfn.IFNA(VLOOKUP($A52,Palladium_RSI!$A:$Q,3,FALSE), "NA"))</f>
        <v>62.02</v>
      </c>
      <c r="DQ52" s="31">
        <f>IF(_xlfn.IFNA(VLOOKUP($A52,Palladium_RSI!$A:$Q,4,FALSE), "NA")=0,"NA",_xlfn.IFNA(VLOOKUP($A52,Palladium_RSI!$A:$Q,4,FALSE), "NA"))</f>
        <v>51.55</v>
      </c>
      <c r="DR52" s="31">
        <f>IF(_xlfn.IFNA(VLOOKUP($A52,Palladium_RSI!$A:$Q,5,FALSE), "NA")=0,"NA",_xlfn.IFNA(VLOOKUP($A52,Palladium_RSI!$A:$Q,5,FALSE), "NA"))</f>
        <v>47.85</v>
      </c>
      <c r="DS52" s="31">
        <f>IF(_xlfn.IFNA(VLOOKUP($A52,Car_production!$A:$L,2,FALSE), "NA")=0,"NA",_xlfn.IFNA(VLOOKUP($A52,Car_production!$A:$L,2,FALSE), "NA"))</f>
        <v>359.4</v>
      </c>
      <c r="DT52" s="31">
        <f>IF(_xlfn.IFNA(VLOOKUP($A52,Car_production!$A:$L,3,FALSE), "NA")=0,"NA",_xlfn.IFNA(VLOOKUP($A52,Car_production!$A:$L,3,FALSE), "NA"))</f>
        <v>282.76947285601887</v>
      </c>
      <c r="DU52" s="31" t="str">
        <f>IF(_xlfn.IFNA(VLOOKUP($A52,Car_production!$A:$L,4,FALSE), "NA")=0,"NA",_xlfn.IFNA(VLOOKUP($A52,Car_production!$A:$L,13,FALSE), "NA"))</f>
        <v>NA</v>
      </c>
      <c r="DV52" s="31" t="str">
        <f>IF(_xlfn.IFNA(VLOOKUP($A52,Car_production!$A:$L,5,FALSE), "NA")=0,"NA",_xlfn.IFNA(VLOOKUP($A52,Car_production!$A:$L,5,FALSE), "NA"))</f>
        <v>NA</v>
      </c>
      <c r="DW52" s="31">
        <f>IF(_xlfn.IFNA(VLOOKUP($A52,Car_production!$A:$L,6,FALSE), "NA")=0,"NA",_xlfn.IFNA(VLOOKUP($A52,Car_production!$A:$L,6,FALSE), "NA"))</f>
        <v>107.8</v>
      </c>
      <c r="DX52" s="31">
        <f>IF(_xlfn.IFNA(VLOOKUP($A52,Car_production!$A:$L,7,FALSE), "NA")=0,"NA",_xlfn.IFNA(VLOOKUP($A52,Car_production!$A:$L,7,FALSE), "NA"))</f>
        <v>105.3763440860215</v>
      </c>
      <c r="DY52" s="31">
        <f>IF(_xlfn.IFNA(VLOOKUP($A52,Car_production!$A:$L,8,FALSE), "NA")=0,"NA",_xlfn.IFNA(VLOOKUP($A52,Car_production!$A:$L,8,FALSE), "NA"))</f>
        <v>100.8</v>
      </c>
      <c r="DZ52" s="31">
        <f>IF(_xlfn.IFNA(VLOOKUP($A52,Car_production!$A:$L,9,FALSE), "NA")=0,"NA",_xlfn.IFNA(VLOOKUP($A52,Car_production!$A:$L,9,FALSE), "NA"))</f>
        <v>127.27272727272727</v>
      </c>
      <c r="EA52" s="31" t="str">
        <f>IF(_xlfn.IFNA(VLOOKUP($A52,Car_production!$A:$L,10,FALSE), "NA")=0,"NA",_xlfn.IFNA(VLOOKUP($A52,Car_production!$A:$L,10,FALSE), "NA"))</f>
        <v>NA</v>
      </c>
      <c r="EB52" s="31">
        <f>IF(_xlfn.IFNA(VLOOKUP($A52,Car_production_index!$A:$L,2,FALSE), "NA")=0,"NA",_xlfn.IFNA(VLOOKUP($A52,Car_production_index!$A:$L,2,FALSE), "NA"))</f>
        <v>0.12988212567506568</v>
      </c>
      <c r="EC52" s="31">
        <f>IF(_xlfn.IFNA(VLOOKUP($A52,Car_production_index!$A:$L,3,FALSE), "NA")=0,"NA",_xlfn.IFNA(VLOOKUP($A52,Car_production_index!$A:$L,3,FALSE), "NA"))</f>
        <v>0.26691781767755696</v>
      </c>
      <c r="ED52" s="31">
        <f>IF(_xlfn.IFNA(VLOOKUP($A52,Car_production_index!$A:$L,4,FALSE), "NA")=0,"NA",_xlfn.IFNA(VLOOKUP($A52,Car_production_index!$A:$L,4,FALSE), "NA"))</f>
        <v>0.15832484761598559</v>
      </c>
      <c r="EE52" s="31">
        <f>IF(_xlfn.IFNA(VLOOKUP($A52,Car_production_index!$A:$L,5,FALSE), "NA")=0,"NA",_xlfn.IFNA(VLOOKUP($A52,Car_production_index!$A:$L,5,FALSE), "NA"))</f>
        <v>0.16689036868302065</v>
      </c>
      <c r="EF52" s="31">
        <f>IF(_xlfn.IFNA(VLOOKUP($A52,Car_production_index!$A:$L,6,FALSE), "NA")=0,"NA",_xlfn.IFNA(VLOOKUP($A52,Car_production_index!$A:$L,6,FALSE), "NA"))</f>
        <v>0.72201515965162888</v>
      </c>
    </row>
    <row r="53" spans="1:136">
      <c r="A53" s="26">
        <v>38078</v>
      </c>
      <c r="B53" s="25">
        <f>IFERROR(VLOOKUP($A53,Palladium_spot_price!$A:$B,2,FALSE), "NA")</f>
        <v>299.52380952380901</v>
      </c>
      <c r="C53" s="25">
        <f>IFERROR(VLOOKUP($A53,Platinum_spot_price!$A:$B,2,FALSE), "NA")</f>
        <v>884.76190476190402</v>
      </c>
      <c r="D53" s="25">
        <f>IFERROR(VLOOKUP($A53,Rhodium_spot_price!$A:$B,2,FALSE), "NA")</f>
        <v>818.09523809523796</v>
      </c>
      <c r="E53" s="25">
        <f>IFERROR(VLOOKUP(A53,'Coal Australia'!A:B,2,FALSE), "NA")</f>
        <v>57.053571428571402</v>
      </c>
      <c r="F53" s="25">
        <f>IFERROR(VLOOKUP(A53,'Russian Ruble'!A:B,2,FALSE), "NA")</f>
        <v>28.675899999999999</v>
      </c>
      <c r="G53" s="25">
        <f>IFERROR(VLOOKUP($A53,'GDP Germany'!A:B,2,FALSE),"NA")</f>
        <v>596657.19999999995</v>
      </c>
      <c r="H53" s="25">
        <f>IFERROR(VLOOKUP($A53,'GDP EU28'!A:B,2,FALSE),"NA")</f>
        <v>2279567.4</v>
      </c>
      <c r="I53" s="25">
        <f>IFERROR(VLOOKUP($A53,'GDP US'!A:B,2,FALSE),"NA")</f>
        <v>14212.34</v>
      </c>
      <c r="J53" s="29">
        <f>IFERROR(VLOOKUP($A53,'GDP CNY'!A:C,2,FALSE),"NA")</f>
        <v>10.6</v>
      </c>
      <c r="K53" s="25">
        <f>IFERROR(VLOOKUP($A53,WTI!$A:$B,2,FALSE),"NA")</f>
        <v>36.75</v>
      </c>
      <c r="L53" s="25">
        <f>IFERROR(VLOOKUP($A53,Brent!$A:$B,2,FALSE),"NA")</f>
        <v>33.590000000000003</v>
      </c>
      <c r="M53" s="25">
        <f>IFERROR(VLOOKUP($A53,'EURO EXC RATE'!$A:$B,2,FALSE),"NA")</f>
        <v>1.1989000000000001</v>
      </c>
      <c r="N53" s="25">
        <f>IFERROR(VLOOKUP($A53,'Baltic Dry Index'!$A:$B,2,FALSE),"NA")</f>
        <v>3958</v>
      </c>
      <c r="O53" s="25">
        <f>IFERROR(VLOOKUP($A53,EXR_CNY_USD!$A:$B,2,FALSE),"NA")</f>
        <v>8.2768999999999995</v>
      </c>
      <c r="P53" s="25">
        <f>IFERROR(VLOOKUP($A53,'NATURAL GAS'!A:B,2,FALSE),"NA")</f>
        <v>5.71</v>
      </c>
      <c r="Q53" s="25">
        <f>IFERROR(VLOOKUP($A53,VIX!$A:$B,2,FALSE), "NA")</f>
        <v>17.190000000000001</v>
      </c>
      <c r="R53" s="25">
        <f>IFERROR(VLOOKUP($A53,CLI_US!$A:$B,2,FALSE), "NA")</f>
        <v>100.975048265927</v>
      </c>
      <c r="S53" s="25">
        <f>IFERROR(VLOOKUP($A53,CLI_CHN!$A:$B,2,FALSE), "NA")</f>
        <v>100.6807</v>
      </c>
      <c r="T53" s="25">
        <f>IFERROR(VLOOKUP($A53,CLI_EURO!$A:$B,2,FALSE), "NA")</f>
        <v>99.930569061402593</v>
      </c>
      <c r="U53" s="25">
        <f>IFERROR(VLOOKUP($A53,CPILFESL!$A:$B,2,FALSE), "NA")</f>
        <v>187.4</v>
      </c>
      <c r="V53" s="31">
        <f>_xlfn.IFNA(VLOOKUP($A53,'PET.RWTC.M'!$A:$B,2,FALSE), "NA")</f>
        <v>36.75</v>
      </c>
      <c r="W53" s="31">
        <f>_xlfn.IFNA(VLOOKUP($A53,PALLFNFINDEXQ!$A:$B,2,FALSE), "NA")</f>
        <v>78.207205889999997</v>
      </c>
      <c r="X53" s="31">
        <f>_xlfn.IFNA(VLOOKUP($A53,DEXSFUS!$A:$B,2,FALSE), "NA")</f>
        <v>6.3449999999999998</v>
      </c>
      <c r="Y53" s="31">
        <f>_xlfn.IFNA(VLOOKUP($A53,PNICKUSDM!$A:$B,2,FALSE), "NA")</f>
        <v>12725.9</v>
      </c>
      <c r="Z53" s="31">
        <f>_xlfn.IFNA(VLOOKUP($A53,'WPU1011'!$A:$B,2,FALSE), "NA")</f>
        <v>96.9</v>
      </c>
      <c r="AA53" s="31">
        <f>_xlfn.IFNA(VLOOKUP($A53,'WPU1011'!$A:$B,2,FALSE), "NA")</f>
        <v>96.9</v>
      </c>
      <c r="AB53" s="31">
        <f>_xlfn.IFNA(VLOOKUP($A53,TSIFRGHTC!$A:$B,2,FALSE), "NA")</f>
        <v>0.4</v>
      </c>
      <c r="AC53" s="31">
        <f>_xlfn.IFNA(VLOOKUP($A53,TSIFRGHTC!$A:$B,2,FALSE), "NA")</f>
        <v>0.4</v>
      </c>
      <c r="AD53" s="31">
        <f>_xlfn.IFNA(VLOOKUP($A53,PPICMM!$A:$B,2,FALSE), "NA")</f>
        <v>136.69999999999999</v>
      </c>
      <c r="AE53" s="31">
        <f>_xlfn.IFNA(VLOOKUP($A53,IPB50001N!$A:$B,2,FALSE), "NA")</f>
        <v>91.686599999999999</v>
      </c>
      <c r="AF53" s="31">
        <f>_xlfn.IFNA(VLOOKUP($A53,A31ATI!$A:$B,2,FALSE), "NA")</f>
        <v>10496</v>
      </c>
      <c r="AG53" s="31">
        <f>_xlfn.IFNA(VLOOKUP($A53,A31ANO!$A:$B,2,FALSE), "NA")</f>
        <v>7441</v>
      </c>
      <c r="AH53" s="31">
        <f>_xlfn.IFNA(VLOOKUP($A53,IPG21223S!$A:$B,2,FALSE), "NA")</f>
        <v>97.954800000000006</v>
      </c>
      <c r="AI53" s="31">
        <f>_xlfn.IFNA(VLOOKUP($A53,PIORECRUSDM!$A:$B,2,FALSE), "NA")</f>
        <v>16.39</v>
      </c>
      <c r="AJ53" s="31" t="str">
        <f>_xlfn.IFNA(VLOOKUP($A53,GVZCLS!$A:$B,2,FALSE), "NA")</f>
        <v>NA</v>
      </c>
      <c r="AK53" s="31" t="str">
        <f>_xlfn.IFNA(VLOOKUP($A53,VXSLVCLS!$A:$B,2,FALSE), "NA")</f>
        <v>NA</v>
      </c>
      <c r="AL53" s="31">
        <f>_xlfn.IFNA(VLOOKUP($A53,PNRGINDEXM!$A:$B,2,FALSE), "NA")</f>
        <v>89.681740000000005</v>
      </c>
      <c r="AM53" s="31">
        <f>_xlfn.IFNA(VLOOKUP($A53,Nikkei225!$A:$B,2,FALSE), "NA")</f>
        <v>11683.42</v>
      </c>
      <c r="AN53" s="31">
        <f>_xlfn.IFNA(VLOOKUP($A53,EXJPUS!$A:$B,2,FALSE), "NA")</f>
        <v>107.6564</v>
      </c>
      <c r="AO53" s="31">
        <f>_xlfn.IFNA(VLOOKUP($A53,PCU33613361!$A:$B,2,FALSE), "NA")</f>
        <v>99</v>
      </c>
      <c r="AP53" s="31">
        <f>_xlfn.IFNA(VLOOKUP($A53,TOTALSA!$A:$B,2,FALSE), "NA")</f>
        <v>16.898</v>
      </c>
      <c r="AQ53" s="31">
        <f>_xlfn.IFNA(VLOOKUP($A53,ZAFCPIALLMINMEI!$A:$B,2,FALSE), "NA")</f>
        <v>55.783090000000001</v>
      </c>
      <c r="AR53" s="31">
        <f>_xlfn.IFNA(VLOOKUP($A53,LCULMN01ZAQ661S!$A:$B,2,FALSE), "NA")</f>
        <v>51.426368539999999</v>
      </c>
      <c r="AS53" s="31">
        <f>_xlfn.IFNA(VLOOKUP($A53,NGDPRSAXDCZAQ!$A:$B,2,FALSE), "NA")</f>
        <v>804117.4</v>
      </c>
      <c r="AT53" s="31">
        <f>_xlfn.IFNA(VLOOKUP($A53,'M.W00.PCOBA.USD'!$A:$B,2,FALSE), "NA")</f>
        <v>48601.61</v>
      </c>
      <c r="AU53" s="31">
        <f>_xlfn.IFNA(VLOOKUP($A53,BSCICP03O9M665S!$A:$B,2,FALSE), "NA")</f>
        <v>100.6256373887</v>
      </c>
      <c r="AV53" s="31">
        <f>_xlfn.IFNA(VLOOKUP($A53,LOLITOAAOECDE!$A:$B,2,FALSE), "NA")</f>
        <v>101.1506405149</v>
      </c>
      <c r="AW53" s="31" t="str">
        <f>_xlfn.IFNA(VLOOKUP($A53,'IP7110'!$A:$B,2,FALSE), "NA")</f>
        <v>NA</v>
      </c>
      <c r="AX53" s="31" t="str">
        <f>_xlfn.IFNA(VLOOKUP($A53,'WPS061'!$A:$B,2,FALSE), "NA")</f>
        <v>NA</v>
      </c>
      <c r="AY53" s="31">
        <f>_xlfn.IFNA(VLOOKUP($A53,'GS10'!$A:$B,2,FALSE), "NA")</f>
        <v>4.3499999999999996</v>
      </c>
      <c r="AZ53" s="31">
        <f>_xlfn.IFNA(VLOOKUP($A53,'GS5'!$A:$B,2,FALSE), "NA")</f>
        <v>3.39</v>
      </c>
      <c r="BA53" s="31">
        <f>_xlfn.IFNA(VLOOKUP($A53,'GS30'!$A:$B,2,FALSE), "NA")</f>
        <v>5.28</v>
      </c>
      <c r="BB53" s="31">
        <f>_xlfn.IFNA(VLOOKUP($A53,DAX!$A:$B,2,FALSE), "NA")</f>
        <v>3985.21</v>
      </c>
      <c r="BC53" s="31">
        <f>_xlfn.IFNA(VLOOKUP($A53,SMI!$A:$B,2,FALSE), "NA")</f>
        <v>5774.4</v>
      </c>
      <c r="BD53" s="31">
        <f>_xlfn.IFNA(VLOOKUP($A53,NASDAQCOM!$A:$B,2,FALSE), "NA")</f>
        <v>1920.15</v>
      </c>
      <c r="BE53" s="31">
        <f>_xlfn.IFNA(VLOOKUP($A53,FTSE100!$A:$B,2,FALSE), "NA")</f>
        <v>4489.6899999999996</v>
      </c>
      <c r="BF53" s="31">
        <f>_xlfn.IFNA(VLOOKUP($A53,'M.W00.PGOLD.USD'!$A:$B,2,FALSE), "NA")</f>
        <v>426.1</v>
      </c>
      <c r="BG53" s="31">
        <f>_xlfn.IFNA(VLOOKUP($A53,'M.W00.PSILVER.USD'!$A:$B,2,FALSE), "NA")</f>
        <v>8.2899999999999991</v>
      </c>
      <c r="BH53" s="31" t="str">
        <f>_xlfn.IFNA(VLOOKUP($A53,WPU10170502!$A:$B,2,FALSE), "NA")</f>
        <v>NA</v>
      </c>
      <c r="BI53" s="31">
        <f>_xlfn.IFNA(VLOOKUP($A53,'M.W00.PSILVER.USD'!$A:$B,2,FALSE), "NA")</f>
        <v>8.2899999999999991</v>
      </c>
      <c r="BJ53" s="31">
        <f>_xlfn.IFNA(VLOOKUP($A53,'M.W00.PSILVER.USD'!$A:$B,2,FALSE), "NA")</f>
        <v>8.2899999999999991</v>
      </c>
      <c r="BK53" s="31">
        <f>_xlfn.IFNA(VLOOKUP($A53,FEDfunds!$A:$B,2,FALSE), "NA")</f>
        <v>1</v>
      </c>
      <c r="BL53" s="31">
        <f>_xlfn.IFNA(VLOOKUP($A53,Vehicles_miles_traveled!$A:$B,2,FALSE), "NA")</f>
        <v>248206</v>
      </c>
      <c r="BM53" s="31">
        <f>_xlfn.IFNA(VLOOKUP($A53,New_car_dealer!$A:$B,2,FALSE), "NA")</f>
        <v>55578</v>
      </c>
      <c r="BN53" s="31" t="str">
        <f>_xlfn.IFNA(VLOOKUP($A53,Platinum_total_demand!$A:$Z,4,FALSE), "NA")</f>
        <v>NA</v>
      </c>
      <c r="BO53" s="31" t="str">
        <f>_xlfn.IFNA(VLOOKUP($A53,Palladium_total_demand!$A:$Z,4,FALSE), "NA")</f>
        <v>NA</v>
      </c>
      <c r="BP53" s="31" t="str">
        <f>_xlfn.IFNA(VLOOKUP($A53,Rhodium_total_demand!$A:$Z,4,FALSE), "NA")</f>
        <v>NA</v>
      </c>
      <c r="BQ53" s="31" t="str">
        <f>_xlfn.IFNA(VLOOKUP($A53,Platinum_total_supply!$A:$Z,4,FALSE), "NA")</f>
        <v>NA</v>
      </c>
      <c r="BR53" s="31" t="str">
        <f>_xlfn.IFNA(VLOOKUP($A53,Palladium_total_supply!$A:$Z,4,FALSE), "NA")</f>
        <v>NA</v>
      </c>
      <c r="BS53" s="31" t="str">
        <f>_xlfn.IFNA(VLOOKUP($A53,Rhodium_total_supply!$A:$Z,4,FALSE), "NA")</f>
        <v>NA</v>
      </c>
      <c r="BT53" s="31">
        <f>_xlfn.IFNA(VLOOKUP($A53,Equities!$A:$Z,2,FALSE), "NA")</f>
        <v>3011.3799999999901</v>
      </c>
      <c r="BU53" s="31">
        <f>_xlfn.IFNA(VLOOKUP($A53,Equities!$A:$Z,3,FALSE), "NA")</f>
        <v>3407.5627272727202</v>
      </c>
      <c r="BV53" s="31">
        <f>_xlfn.IFNA(VLOOKUP($A53,Equities!$A:$Z,4,FALSE), "NA")</f>
        <v>4119.2563636363602</v>
      </c>
      <c r="BW53" s="31">
        <f>_xlfn.IFNA(VLOOKUP($A53,Equities!$A:$Z,5,FALSE), "NA")</f>
        <v>4062.0408181818102</v>
      </c>
      <c r="BX53" s="31">
        <f>_xlfn.IFNA(VLOOKUP($A53,Equities!$A:$Z,6,FALSE), "NA")</f>
        <v>720.26122727272696</v>
      </c>
      <c r="BY53" s="31">
        <f>_xlfn.IFNA(VLOOKUP($A53,Income_equities!$A:$Z,2,FALSE), "NA")</f>
        <v>1167.7622727272701</v>
      </c>
      <c r="BZ53" s="31">
        <f>_xlfn.IFNA(VLOOKUP($A53,Income_equities!$A:$Z,3,FALSE), "NA")</f>
        <v>231.35609090909</v>
      </c>
      <c r="CA53" s="31">
        <f>_xlfn.IFNA(VLOOKUP($A53,Income_equities!$A:$Z,4,FALSE), "NA")</f>
        <v>128.82607727272699</v>
      </c>
      <c r="CB53" s="31">
        <f>_xlfn.IFNA(VLOOKUP($A53,Income_equities!$A:$Z,5,FALSE), "NA")</f>
        <v>177.90384090909001</v>
      </c>
      <c r="CC53" s="31">
        <f>_xlfn.IFNA(VLOOKUP($A53,PGM_equities!$A:$Z,2,FALSE), "NA")</f>
        <v>882.88681818181794</v>
      </c>
      <c r="CD53" s="31">
        <f>_xlfn.IFNA(VLOOKUP($A53,PGM_equities!$A:$Z,3,FALSE), "NA")</f>
        <v>404.78136363636298</v>
      </c>
      <c r="CE53" s="31">
        <f>_xlfn.IFNA(VLOOKUP($A53,PGM_equities!$A:$Z,4,FALSE), "NA")</f>
        <v>7.1171818181818098</v>
      </c>
      <c r="CF53" s="31">
        <f>_xlfn.IFNA(VLOOKUP($A53,PGM_equities!$A:$Z,5,FALSE), "NA")</f>
        <v>298.72727272727201</v>
      </c>
      <c r="CG53" s="31" t="str">
        <f>_xlfn.IFNA(VLOOKUP($A53,Platinum_market_balance!$A:$Z,2,FALSE), "NA")</f>
        <v>NA</v>
      </c>
      <c r="CH53" s="31" t="str">
        <f>_xlfn.IFNA(VLOOKUP($A53,Platinum_market_balance!$A:$Z,3,FALSE), "NA")</f>
        <v>NA</v>
      </c>
      <c r="CI53" s="31" t="str">
        <f>_xlfn.IFNA(VLOOKUP($A53,Platinum_market_balance!$A:$Z,4,FALSE), "NA")</f>
        <v>NA</v>
      </c>
      <c r="CJ53" s="31" t="str">
        <f>_xlfn.IFNA(VLOOKUP($A53,Platinum_market_balance!$A:$Z,5,FALSE), "NA")</f>
        <v>NA</v>
      </c>
      <c r="CK53" s="31" t="str">
        <f>_xlfn.IFNA(VLOOKUP($A53,Palladium_market_balance!$A:$Z,2,FALSE), "NA")</f>
        <v>NA</v>
      </c>
      <c r="CL53" s="31" t="str">
        <f>_xlfn.IFNA(VLOOKUP($A53,Palladium_market_balance!$A:$Z,3,FALSE), "NA")</f>
        <v>NA</v>
      </c>
      <c r="CM53" s="31" t="str">
        <f>_xlfn.IFNA(VLOOKUP($A53,Palladium_market_balance!$A:$Z,4,FALSE), "NA")</f>
        <v>NA</v>
      </c>
      <c r="CN53" s="31" t="str">
        <f>_xlfn.IFNA(VLOOKUP($A53,Palladium_market_balance!$A:$Z,5,FALSE), "NA")</f>
        <v>NA</v>
      </c>
      <c r="CO53" s="31" t="str">
        <f>_xlfn.IFNA(VLOOKUP($A53,Rhodium_market_balance!$A:$Z,2,FALSE), "NA")</f>
        <v>NA</v>
      </c>
      <c r="CP53" s="31" t="str">
        <f>_xlfn.IFNA(VLOOKUP($A53,Rhodium_market_balance!$A:$Z,3,FALSE), "NA")</f>
        <v>NA</v>
      </c>
      <c r="CQ53" s="31" t="str">
        <f>_xlfn.IFNA(VLOOKUP($A53,Rhodium_market_balance!$A:$Z,4,FALSE), "NA")</f>
        <v>NA</v>
      </c>
      <c r="CR53" s="31" t="str">
        <f>_xlfn.IFNA(VLOOKUP($A53,Rhodium_market_balance!$A:$Z,5,FALSE), "NA")</f>
        <v>NA</v>
      </c>
      <c r="CS53" s="31" t="str">
        <f>_xlfn.IFNA(VLOOKUP($A53,CFTCs!$A:$Z,2,FALSE), "NA")</f>
        <v>NA</v>
      </c>
      <c r="CT53" s="31" t="str">
        <f>_xlfn.IFNA(VLOOKUP($A53,CFTCs!$A:$Z,3,FALSE), "NA")</f>
        <v>NA</v>
      </c>
      <c r="CU53" s="31" t="str">
        <f>_xlfn.IFNA(VLOOKUP($A53,CFTCs!$A:$Z,4,FALSE), "NA")</f>
        <v>NA</v>
      </c>
      <c r="CV53" s="31" t="str">
        <f>_xlfn.IFNA(VLOOKUP($A53,CFTCs!$A:$Z,5,FALSE), "NA")</f>
        <v>NA</v>
      </c>
      <c r="CW53" s="31" t="str">
        <f>_xlfn.IFNA(VLOOKUP($A53,Open_interest!$A:$Z,2,FALSE), "NA")</f>
        <v>NA</v>
      </c>
      <c r="CX53" s="31" t="str">
        <f>_xlfn.IFNA(VLOOKUP($A53,Open_interest!$A:$Z,3,FALSE), "NA")</f>
        <v>NA</v>
      </c>
      <c r="CY53" s="31" t="str">
        <f>IF(_xlfn.IFNA(VLOOKUP($A53,ETF_holdings!$A:$Z,2,FALSE), "NA")=0,"NA",_xlfn.IFNA(VLOOKUP($A53,ETF_holdings!$A:$Z,2,FALSE), "NA"))</f>
        <v>NA</v>
      </c>
      <c r="CZ53" s="31" t="str">
        <f>IF(_xlfn.IFNA(VLOOKUP($A53,ETF_holdings!$A:$Z,3,FALSE), "NA")=0,"NA",_xlfn.IFNA(VLOOKUP($A53,ETF_holdings!$A:$Z,3,FALSE), "NA"))</f>
        <v>NA</v>
      </c>
      <c r="DA53" s="31" t="str">
        <f>_xlfn.IFNA(VLOOKUP($A53,ETF_holdings!$A:$Z,4,FALSE), "NA")</f>
        <v>NA</v>
      </c>
      <c r="DB53" s="31" t="str">
        <f>IF(_xlfn.IFNA(VLOOKUP($A53,ETF_holdings!$A:$Z,4,FALSE), "NA")=0,"NA",_xlfn.IFNA(VLOOKUP($A53,ETF_holdings!$A:$Z,4,FALSE), "NA"))</f>
        <v>NA</v>
      </c>
      <c r="DC53" s="31" t="str">
        <f>IF(_xlfn.IFNA(VLOOKUP($A53,ETF_holdings!$A:$Z,6,FALSE), "NA")=0,"NA",_xlfn.IFNA(VLOOKUP($A53,ETF_holdings!$A:$Z,6,FALSE), "NA"))</f>
        <v>NA</v>
      </c>
      <c r="DD53" s="31" t="str">
        <f>IF(_xlfn.IFNA(VLOOKUP($A53,ETF_holdings!$A:$Z,7,FALSE), "NA")=0,"NA",_xlfn.IFNA(VLOOKUP($A53,ETF_holdings!$A:$Z,7,FALSE), "NA"))</f>
        <v>NA</v>
      </c>
      <c r="DE53" s="31" t="str">
        <f>IF(_xlfn.IFNA(VLOOKUP($A53,ETF_holdings!$A:$Z,8,FALSE), "NA")=0,"NA",_xlfn.IFNA(VLOOKUP($A53,ETF_holdings!$A:$Z,8,FALSE), "NA"))</f>
        <v>NA</v>
      </c>
      <c r="DF53" s="31" t="str">
        <f>IF(_xlfn.IFNA(VLOOKUP($A53,ETF_holdings!$A:$Z,10,FALSE), "NA")=0,"NA",_xlfn.IFNA(VLOOKUP($A53,ETF_holdings!$A:$Z,10,FALSE), "NA"))</f>
        <v>NA</v>
      </c>
      <c r="DG53" s="31" t="str">
        <f>IF(_xlfn.IFNA(VLOOKUP($A53,ETF_holdings!$A:$Z,10,FALSE), "NA")=0,"NA",_xlfn.IFNA(VLOOKUP($A53,ETF_holdings!$A:$Z,10,FALSE), "NA"))</f>
        <v>NA</v>
      </c>
      <c r="DH53" s="31" t="str">
        <f>IF(_xlfn.IFNA(VLOOKUP($A53,ETF_holdings!$A:$Z,11,FALSE), "NA")=0,"NA",_xlfn.IFNA(VLOOKUP($A53,ETF_holdings!$A:$Z,11,FALSE), "NA"))</f>
        <v>NA</v>
      </c>
      <c r="DI53" s="31" t="str">
        <f>IF(_xlfn.IFNA(VLOOKUP($A53,ETF_holdings!$A:$Z,12,FALSE), "NA")=0,"NA",_xlfn.IFNA(VLOOKUP($A53,ETF_holdings!$A:$Z,12,FALSE), "NA"))</f>
        <v>NA</v>
      </c>
      <c r="DJ53" s="31" t="str">
        <f>IF(_xlfn.IFNA(VLOOKUP($A53,ETF_holdings!$A:$Z,13,FALSE), "NA")=0,"NA",_xlfn.IFNA(VLOOKUP($A53,ETF_holdings!$A:$Z,13,FALSE), "NA"))</f>
        <v>NA</v>
      </c>
      <c r="DK53" s="31">
        <f>IF(_xlfn.IFNA(VLOOKUP($A53,Platinum_RSI!$A:$P,2,FALSE), "NA")=0,"NA",_xlfn.IFNA(VLOOKUP($A53,Platinum_RSI!$A:$P,2,FALSE), "NA"))</f>
        <v>35.24</v>
      </c>
      <c r="DL53" s="31">
        <f>IF(_xlfn.IFNA(VLOOKUP($A53,Platinum_RSI!$A:$P,3,FALSE), "NA")=0,"NA",_xlfn.IFNA(VLOOKUP($A53,Platinum_RSI!$A:$P,3,FALSE), "NA"))</f>
        <v>58.87</v>
      </c>
      <c r="DM53" s="31">
        <f>IF(_xlfn.IFNA(VLOOKUP($A53,Platinum_RSI!$A:$P,4,FALSE), "NA")=0,"NA",_xlfn.IFNA(VLOOKUP($A53,Platinum_RSI!$A:$P,4,FALSE), "NA"))</f>
        <v>61.99</v>
      </c>
      <c r="DN53" s="31">
        <f>IF(_xlfn.IFNA(VLOOKUP($A53,Platinum_RSI!$A:$P,5,FALSE), "NA")=0,"NA",_xlfn.IFNA(VLOOKUP($A53,Platinum_RSI!$A:$P,5,FALSE), "NA"))</f>
        <v>62.34</v>
      </c>
      <c r="DO53" s="31">
        <f>IF(_xlfn.IFNA(VLOOKUP($A53,Palladium_RSI!$A:$Q,2,FALSE), "NA")=0,"NA",_xlfn.IFNA(VLOOKUP($A53,Palladium_RSI!$A:$Q,2,FALSE), "NA"))</f>
        <v>59.72</v>
      </c>
      <c r="DP53" s="31">
        <f>IF(_xlfn.IFNA(VLOOKUP($A53,Palladium_RSI!$A:$Q, 3,FALSE), "NA")=0,"NA",_xlfn.IFNA(VLOOKUP($A53,Palladium_RSI!$A:$Q,3,FALSE), "NA"))</f>
        <v>53.34</v>
      </c>
      <c r="DQ53" s="31">
        <f>IF(_xlfn.IFNA(VLOOKUP($A53,Palladium_RSI!$A:$Q,4,FALSE), "NA")=0,"NA",_xlfn.IFNA(VLOOKUP($A53,Palladium_RSI!$A:$Q,4,FALSE), "NA"))</f>
        <v>47.42</v>
      </c>
      <c r="DR53" s="31">
        <f>IF(_xlfn.IFNA(VLOOKUP($A53,Palladium_RSI!$A:$Q,5,FALSE), "NA")=0,"NA",_xlfn.IFNA(VLOOKUP($A53,Palladium_RSI!$A:$Q,5,FALSE), "NA"))</f>
        <v>46.34</v>
      </c>
      <c r="DS53" s="31">
        <f>IF(_xlfn.IFNA(VLOOKUP($A53,Car_production!$A:$L,2,FALSE), "NA")=0,"NA",_xlfn.IFNA(VLOOKUP($A53,Car_production!$A:$L,2,FALSE), "NA"))</f>
        <v>368.3</v>
      </c>
      <c r="DT53" s="31">
        <f>IF(_xlfn.IFNA(VLOOKUP($A53,Car_production!$A:$L,3,FALSE), "NA")=0,"NA",_xlfn.IFNA(VLOOKUP($A53,Car_production!$A:$L,3,FALSE), "NA"))</f>
        <v>289.77183320220303</v>
      </c>
      <c r="DU53" s="31" t="str">
        <f>IF(_xlfn.IFNA(VLOOKUP($A53,Car_production!$A:$L,4,FALSE), "NA")=0,"NA",_xlfn.IFNA(VLOOKUP($A53,Car_production!$A:$L,13,FALSE), "NA"))</f>
        <v>NA</v>
      </c>
      <c r="DV53" s="31" t="str">
        <f>IF(_xlfn.IFNA(VLOOKUP($A53,Car_production!$A:$L,5,FALSE), "NA")=0,"NA",_xlfn.IFNA(VLOOKUP($A53,Car_production!$A:$L,5,FALSE), "NA"))</f>
        <v>NA</v>
      </c>
      <c r="DW53" s="31">
        <f>IF(_xlfn.IFNA(VLOOKUP($A53,Car_production!$A:$L,6,FALSE), "NA")=0,"NA",_xlfn.IFNA(VLOOKUP($A53,Car_production!$A:$L,6,FALSE), "NA"))</f>
        <v>103.4</v>
      </c>
      <c r="DX53" s="31">
        <f>IF(_xlfn.IFNA(VLOOKUP($A53,Car_production!$A:$L,7,FALSE), "NA")=0,"NA",_xlfn.IFNA(VLOOKUP($A53,Car_production!$A:$L,7,FALSE), "NA"))</f>
        <v>101.0752688172043</v>
      </c>
      <c r="DY53" s="31">
        <f>IF(_xlfn.IFNA(VLOOKUP($A53,Car_production!$A:$L,8,FALSE), "NA")=0,"NA",_xlfn.IFNA(VLOOKUP($A53,Car_production!$A:$L,8,FALSE), "NA"))</f>
        <v>104.2</v>
      </c>
      <c r="DZ53" s="31">
        <f>IF(_xlfn.IFNA(VLOOKUP($A53,Car_production!$A:$L,9,FALSE), "NA")=0,"NA",_xlfn.IFNA(VLOOKUP($A53,Car_production!$A:$L,9,FALSE), "NA"))</f>
        <v>131.56565656565658</v>
      </c>
      <c r="EA53" s="31" t="str">
        <f>IF(_xlfn.IFNA(VLOOKUP($A53,Car_production!$A:$L,10,FALSE), "NA")=0,"NA",_xlfn.IFNA(VLOOKUP($A53,Car_production!$A:$L,10,FALSE), "NA"))</f>
        <v>NA</v>
      </c>
      <c r="EB53" s="31">
        <f>IF(_xlfn.IFNA(VLOOKUP($A53,Car_production_index!$A:$L,2,FALSE), "NA")=0,"NA",_xlfn.IFNA(VLOOKUP($A53,Car_production_index!$A:$L,2,FALSE), "NA"))</f>
        <v>0.12988212567506568</v>
      </c>
      <c r="EC53" s="31">
        <f>IF(_xlfn.IFNA(VLOOKUP($A53,Car_production_index!$A:$L,3,FALSE), "NA")=0,"NA",_xlfn.IFNA(VLOOKUP($A53,Car_production_index!$A:$L,3,FALSE), "NA"))</f>
        <v>0.26641781767755696</v>
      </c>
      <c r="ED53" s="31">
        <f>IF(_xlfn.IFNA(VLOOKUP($A53,Car_production_index!$A:$L,4,FALSE), "NA")=0,"NA",_xlfn.IFNA(VLOOKUP($A53,Car_production_index!$A:$L,4,FALSE), "NA"))</f>
        <v>0.15932484761598559</v>
      </c>
      <c r="EE53" s="31">
        <f>IF(_xlfn.IFNA(VLOOKUP($A53,Car_production_index!$A:$L,5,FALSE), "NA")=0,"NA",_xlfn.IFNA(VLOOKUP($A53,Car_production_index!$A:$L,5,FALSE), "NA"))</f>
        <v>0.16639036868302065</v>
      </c>
      <c r="EF53" s="31">
        <f>IF(_xlfn.IFNA(VLOOKUP($A53,Car_production_index!$A:$L,6,FALSE), "NA")=0,"NA",_xlfn.IFNA(VLOOKUP($A53,Car_production_index!$A:$L,6,FALSE), "NA"))</f>
        <v>0.72201515965162888</v>
      </c>
    </row>
    <row r="54" spans="1:136">
      <c r="A54" s="26">
        <v>38108</v>
      </c>
      <c r="B54" s="25">
        <f>IFERROR(VLOOKUP($A54,Palladium_spot_price!$A:$B,2,FALSE), "NA")</f>
        <v>249.55</v>
      </c>
      <c r="C54" s="25">
        <f>IFERROR(VLOOKUP($A54,Platinum_spot_price!$A:$B,2,FALSE), "NA")</f>
        <v>812.95</v>
      </c>
      <c r="D54" s="25">
        <f>IFERROR(VLOOKUP($A54,Rhodium_spot_price!$A:$B,2,FALSE), "NA")</f>
        <v>818.25</v>
      </c>
      <c r="E54" s="25">
        <f>IFERROR(VLOOKUP(A54,'Coal Australia'!A:B,2,FALSE), "NA")</f>
        <v>60.46875</v>
      </c>
      <c r="F54" s="25">
        <f>IFERROR(VLOOKUP(A54,'Russian Ruble'!A:B,2,FALSE), "NA")</f>
        <v>28.986699999999999</v>
      </c>
      <c r="G54" s="25" t="str">
        <f>IFERROR(VLOOKUP($A54,'GDP Germany'!A:B,2,FALSE),"NA")</f>
        <v>NA</v>
      </c>
      <c r="H54" s="25" t="str">
        <f>IFERROR(VLOOKUP($A54,'GDP EU28'!A:B,2,FALSE),"NA")</f>
        <v>NA</v>
      </c>
      <c r="I54" s="25" t="str">
        <f>IFERROR(VLOOKUP($A54,'GDP US'!A:B,2,FALSE),"NA")</f>
        <v>NA</v>
      </c>
      <c r="J54" s="29" t="str">
        <f>IFERROR(VLOOKUP($A54,'GDP CNY'!A:C,2,FALSE),"NA")</f>
        <v>NA</v>
      </c>
      <c r="K54" s="25">
        <f>IFERROR(VLOOKUP($A54,WTI!$A:$B,2,FALSE),"NA")</f>
        <v>40.28</v>
      </c>
      <c r="L54" s="25">
        <f>IFERROR(VLOOKUP($A54,Brent!$A:$B,2,FALSE),"NA")</f>
        <v>37.57</v>
      </c>
      <c r="M54" s="25">
        <f>IFERROR(VLOOKUP($A54,'EURO EXC RATE'!$A:$B,2,FALSE),"NA")</f>
        <v>1.2</v>
      </c>
      <c r="N54" s="25">
        <f>IFERROR(VLOOKUP($A54,'Baltic Dry Index'!$A:$B,2,FALSE),"NA")</f>
        <v>3286</v>
      </c>
      <c r="O54" s="25">
        <f>IFERROR(VLOOKUP($A54,EXR_CNY_USD!$A:$B,2,FALSE),"NA")</f>
        <v>8.2771000000000008</v>
      </c>
      <c r="P54" s="25">
        <f>IFERROR(VLOOKUP($A54,'NATURAL GAS'!A:B,2,FALSE),"NA")</f>
        <v>6.33</v>
      </c>
      <c r="Q54" s="25">
        <f>IFERROR(VLOOKUP($A54,VIX!$A:$B,2,FALSE), "NA")</f>
        <v>15.5</v>
      </c>
      <c r="R54" s="25">
        <f>IFERROR(VLOOKUP($A54,CLI_US!$A:$B,2,FALSE), "NA")</f>
        <v>100.955433957609</v>
      </c>
      <c r="S54" s="25">
        <f>IFERROR(VLOOKUP($A54,CLI_CHN!$A:$B,2,FALSE), "NA")</f>
        <v>100.53360000000001</v>
      </c>
      <c r="T54" s="25">
        <f>IFERROR(VLOOKUP($A54,CLI_EURO!$A:$B,2,FALSE), "NA")</f>
        <v>99.965605906219295</v>
      </c>
      <c r="U54" s="25">
        <f>IFERROR(VLOOKUP($A54,CPILFESL!$A:$B,2,FALSE), "NA")</f>
        <v>188.2</v>
      </c>
      <c r="V54" s="31">
        <f>_xlfn.IFNA(VLOOKUP($A54,'PET.RWTC.M'!$A:$B,2,FALSE), "NA")</f>
        <v>40.28</v>
      </c>
      <c r="W54" s="31">
        <f>_xlfn.IFNA(VLOOKUP($A54,PALLFNFINDEXQ!$A:$B,2,FALSE), "NA")</f>
        <v>78.207205889999997</v>
      </c>
      <c r="X54" s="31">
        <f>_xlfn.IFNA(VLOOKUP($A54,DEXSFUS!$A:$B,2,FALSE), "NA")</f>
        <v>6.3449999999999998</v>
      </c>
      <c r="Y54" s="31">
        <f>_xlfn.IFNA(VLOOKUP($A54,PNICKUSDM!$A:$B,2,FALSE), "NA")</f>
        <v>11228.60526</v>
      </c>
      <c r="Z54" s="31">
        <f>_xlfn.IFNA(VLOOKUP($A54,'WPU1011'!$A:$B,2,FALSE), "NA")</f>
        <v>98.3</v>
      </c>
      <c r="AA54" s="31">
        <f>_xlfn.IFNA(VLOOKUP($A54,PCU3399103399101!$A:$B,2,FALSE), "NA")</f>
        <v>131.19999999999999</v>
      </c>
      <c r="AB54" s="31">
        <f>_xlfn.IFNA(VLOOKUP($A54,TSIFRGHTC!$A:$B,2,FALSE), "NA")</f>
        <v>-0.3</v>
      </c>
      <c r="AC54" s="31">
        <f>_xlfn.IFNA(VLOOKUP($A54,TSIFRGHTC!$A:$B,2,FALSE), "NA")</f>
        <v>-0.3</v>
      </c>
      <c r="AD54" s="31">
        <f>_xlfn.IFNA(VLOOKUP($A54,PPICMM!$A:$B,2,FALSE), "NA")</f>
        <v>132.6</v>
      </c>
      <c r="AE54" s="31">
        <f>_xlfn.IFNA(VLOOKUP($A54,IPB50001N!$A:$B,2,FALSE), "NA")</f>
        <v>93.101399999999998</v>
      </c>
      <c r="AF54" s="31">
        <f>_xlfn.IFNA(VLOOKUP($A54,A31ATI!$A:$B,2,FALSE), "NA")</f>
        <v>10672</v>
      </c>
      <c r="AG54" s="31">
        <f>_xlfn.IFNA(VLOOKUP($A54,A31ANO!$A:$B,2,FALSE), "NA")</f>
        <v>8045</v>
      </c>
      <c r="AH54" s="31">
        <f>_xlfn.IFNA(VLOOKUP($A54,IPG21223S!$A:$B,2,FALSE), "NA")</f>
        <v>93.965000000000003</v>
      </c>
      <c r="AI54" s="31">
        <f>_xlfn.IFNA(VLOOKUP($A54,PIORECRUSDM!$A:$B,2,FALSE), "NA")</f>
        <v>16.39</v>
      </c>
      <c r="AJ54" s="31" t="str">
        <f>_xlfn.IFNA(VLOOKUP($A54,GVZCLS!$A:$B,2,FALSE), "NA")</f>
        <v>NA</v>
      </c>
      <c r="AK54" s="31" t="str">
        <f>_xlfn.IFNA(VLOOKUP($A54,VXSLVCLS!$A:$B,2,FALSE), "NA")</f>
        <v>NA</v>
      </c>
      <c r="AL54" s="31">
        <f>_xlfn.IFNA(VLOOKUP($A54,PNRGINDEXM!$A:$B,2,FALSE), "NA")</f>
        <v>98.390900000000002</v>
      </c>
      <c r="AM54" s="31">
        <f>_xlfn.IFNA(VLOOKUP($A54,Nikkei225!$A:$B,2,FALSE), "NA")</f>
        <v>11683.42</v>
      </c>
      <c r="AN54" s="31">
        <f>_xlfn.IFNA(VLOOKUP($A54,EXJPUS!$A:$B,2,FALSE), "NA")</f>
        <v>112.196</v>
      </c>
      <c r="AO54" s="31">
        <f>_xlfn.IFNA(VLOOKUP($A54,PCU33613361!$A:$B,2,FALSE), "NA")</f>
        <v>99.1</v>
      </c>
      <c r="AP54" s="31">
        <f>_xlfn.IFNA(VLOOKUP($A54,TOTALSA!$A:$B,2,FALSE), "NA")</f>
        <v>18.186</v>
      </c>
      <c r="AQ54" s="31">
        <f>_xlfn.IFNA(VLOOKUP($A54,ZAFCPIALLMINMEI!$A:$B,2,FALSE), "NA")</f>
        <v>55.789969999999997</v>
      </c>
      <c r="AR54" s="31">
        <f>_xlfn.IFNA(VLOOKUP($A54,LCULMN01ZAQ661S!$A:$B,2,FALSE), "NA")</f>
        <v>51.426368539999999</v>
      </c>
      <c r="AS54" s="31">
        <f>_xlfn.IFNA(VLOOKUP($A54,NGDPRSAXDCZAQ!$A:$B,2,FALSE), "NA")</f>
        <v>804117.4</v>
      </c>
      <c r="AT54" s="31">
        <f>_xlfn.IFNA(VLOOKUP($A54,'M.W00.PCOBA.USD'!$A:$B,2,FALSE), "NA")</f>
        <v>46839.23</v>
      </c>
      <c r="AU54" s="31">
        <f>_xlfn.IFNA(VLOOKUP($A54,BSCICP03O9M665S!$A:$B,2,FALSE), "NA")</f>
        <v>100.709633401</v>
      </c>
      <c r="AV54" s="31">
        <f>_xlfn.IFNA(VLOOKUP($A54,LOLITOAAOECDE!$A:$B,2,FALSE), "NA")</f>
        <v>101.10685217779999</v>
      </c>
      <c r="AW54" s="31" t="str">
        <f>_xlfn.IFNA(VLOOKUP($A54,'IP7110'!$A:$B,2,FALSE), "NA")</f>
        <v>NA</v>
      </c>
      <c r="AX54" s="31" t="str">
        <f>_xlfn.IFNA(VLOOKUP($A54,'WPS061'!$A:$B,2,FALSE), "NA")</f>
        <v>NA</v>
      </c>
      <c r="AY54" s="31">
        <f>_xlfn.IFNA(VLOOKUP($A54,'GS10'!$A:$B,2,FALSE), "NA")</f>
        <v>4.72</v>
      </c>
      <c r="AZ54" s="31">
        <f>_xlfn.IFNA(VLOOKUP($A54,'GS5'!$A:$B,2,FALSE), "NA")</f>
        <v>3.85</v>
      </c>
      <c r="BA54" s="31">
        <f>_xlfn.IFNA(VLOOKUP($A54,'GS30'!$A:$B,2,FALSE), "NA")</f>
        <v>5.51</v>
      </c>
      <c r="BB54" s="31">
        <f>_xlfn.IFNA(VLOOKUP($A54,DAX!$A:$B,2,FALSE), "NA")</f>
        <v>3921.41</v>
      </c>
      <c r="BC54" s="31">
        <f>_xlfn.IFNA(VLOOKUP($A54,SMI!$A:$B,2,FALSE), "NA")</f>
        <v>5627.1</v>
      </c>
      <c r="BD54" s="31">
        <f>_xlfn.IFNA(VLOOKUP($A54,NASDAQCOM!$A:$B,2,FALSE), "NA")</f>
        <v>1986.74</v>
      </c>
      <c r="BE54" s="31">
        <f>_xlfn.IFNA(VLOOKUP($A54,FTSE100!$A:$B,2,FALSE), "NA")</f>
        <v>4430.6899999999996</v>
      </c>
      <c r="BF54" s="31">
        <f>_xlfn.IFNA(VLOOKUP($A54,'M.W00.PGOLD.USD'!$A:$B,2,FALSE), "NA")</f>
        <v>394.3</v>
      </c>
      <c r="BG54" s="31">
        <f>_xlfn.IFNA(VLOOKUP($A54,'M.W00.PSILVER.USD'!$A:$B,2,FALSE), "NA")</f>
        <v>6.165</v>
      </c>
      <c r="BH54" s="31" t="str">
        <f>_xlfn.IFNA(VLOOKUP($A54,WPU10170502!$A:$B,2,FALSE), "NA")</f>
        <v>NA</v>
      </c>
      <c r="BI54" s="31">
        <f>_xlfn.IFNA(VLOOKUP($A54,'M.W00.PSILVER.USD'!$A:$B,2,FALSE), "NA")</f>
        <v>6.165</v>
      </c>
      <c r="BJ54" s="31">
        <f>_xlfn.IFNA(VLOOKUP($A54,'M.W00.PSILVER.USD'!$A:$B,2,FALSE), "NA")</f>
        <v>6.165</v>
      </c>
      <c r="BK54" s="31">
        <f>_xlfn.IFNA(VLOOKUP($A54,FEDfunds!$A:$B,2,FALSE), "NA")</f>
        <v>1</v>
      </c>
      <c r="BL54" s="31">
        <f>_xlfn.IFNA(VLOOKUP($A54,Vehicles_miles_traveled!$A:$B,2,FALSE), "NA")</f>
        <v>246208</v>
      </c>
      <c r="BM54" s="31">
        <f>_xlfn.IFNA(VLOOKUP($A54,New_car_dealer!$A:$B,2,FALSE), "NA")</f>
        <v>59332</v>
      </c>
      <c r="BN54" s="31" t="str">
        <f>_xlfn.IFNA(VLOOKUP($A54,Platinum_total_demand!$A:$Z,4,FALSE), "NA")</f>
        <v>NA</v>
      </c>
      <c r="BO54" s="31" t="str">
        <f>_xlfn.IFNA(VLOOKUP($A54,Palladium_total_demand!$A:$Z,4,FALSE), "NA")</f>
        <v>NA</v>
      </c>
      <c r="BP54" s="31" t="str">
        <f>_xlfn.IFNA(VLOOKUP($A54,Rhodium_total_demand!$A:$Z,4,FALSE), "NA")</f>
        <v>NA</v>
      </c>
      <c r="BQ54" s="31" t="str">
        <f>_xlfn.IFNA(VLOOKUP($A54,Platinum_total_supply!$A:$Z,4,FALSE), "NA")</f>
        <v>NA</v>
      </c>
      <c r="BR54" s="31" t="str">
        <f>_xlfn.IFNA(VLOOKUP($A54,Palladium_total_supply!$A:$Z,4,FALSE), "NA")</f>
        <v>NA</v>
      </c>
      <c r="BS54" s="31" t="str">
        <f>_xlfn.IFNA(VLOOKUP($A54,Rhodium_total_supply!$A:$Z,4,FALSE), "NA")</f>
        <v>NA</v>
      </c>
      <c r="BT54" s="31">
        <f>_xlfn.IFNA(VLOOKUP($A54,Equities!$A:$Z,2,FALSE), "NA")</f>
        <v>2909.7580952380899</v>
      </c>
      <c r="BU54" s="31">
        <f>_xlfn.IFNA(VLOOKUP($A54,Equities!$A:$Z,3,FALSE), "NA")</f>
        <v>3324.2376190476102</v>
      </c>
      <c r="BV54" s="31">
        <f>_xlfn.IFNA(VLOOKUP($A54,Equities!$A:$Z,4,FALSE), "NA")</f>
        <v>4025.8109523809499</v>
      </c>
      <c r="BW54" s="31">
        <f>_xlfn.IFNA(VLOOKUP($A54,Equities!$A:$Z,5,FALSE), "NA")</f>
        <v>3668.0060476190401</v>
      </c>
      <c r="BX54" s="31">
        <f>_xlfn.IFNA(VLOOKUP($A54,Equities!$A:$Z,6,FALSE), "NA")</f>
        <v>637.38699999999994</v>
      </c>
      <c r="BY54" s="31">
        <f>_xlfn.IFNA(VLOOKUP($A54,Income_equities!$A:$Z,2,FALSE), "NA")</f>
        <v>1148.75523809523</v>
      </c>
      <c r="BZ54" s="31">
        <f>_xlfn.IFNA(VLOOKUP($A54,Income_equities!$A:$Z,3,FALSE), "NA")</f>
        <v>227.70319047619</v>
      </c>
      <c r="CA54" s="31">
        <f>_xlfn.IFNA(VLOOKUP($A54,Income_equities!$A:$Z,4,FALSE), "NA")</f>
        <v>128.12553333333301</v>
      </c>
      <c r="CB54" s="31">
        <f>_xlfn.IFNA(VLOOKUP($A54,Income_equities!$A:$Z,5,FALSE), "NA")</f>
        <v>178.221176190476</v>
      </c>
      <c r="CC54" s="31">
        <f>_xlfn.IFNA(VLOOKUP($A54,PGM_equities!$A:$Z,2,FALSE), "NA")</f>
        <v>809.82142857142799</v>
      </c>
      <c r="CD54" s="31">
        <f>_xlfn.IFNA(VLOOKUP($A54,PGM_equities!$A:$Z,3,FALSE), "NA")</f>
        <v>384.748095238095</v>
      </c>
      <c r="CE54" s="31">
        <f>_xlfn.IFNA(VLOOKUP($A54,PGM_equities!$A:$Z,4,FALSE), "NA")</f>
        <v>5.8723809523809498</v>
      </c>
      <c r="CF54" s="31">
        <f>_xlfn.IFNA(VLOOKUP($A54,PGM_equities!$A:$Z,5,FALSE), "NA")</f>
        <v>245.95238095238</v>
      </c>
      <c r="CG54" s="31" t="str">
        <f>_xlfn.IFNA(VLOOKUP($A54,Platinum_market_balance!$A:$Z,2,FALSE), "NA")</f>
        <v>NA</v>
      </c>
      <c r="CH54" s="31" t="str">
        <f>_xlfn.IFNA(VLOOKUP($A54,Platinum_market_balance!$A:$Z,3,FALSE), "NA")</f>
        <v>NA</v>
      </c>
      <c r="CI54" s="31" t="str">
        <f>_xlfn.IFNA(VLOOKUP($A54,Platinum_market_balance!$A:$Z,4,FALSE), "NA")</f>
        <v>NA</v>
      </c>
      <c r="CJ54" s="31" t="str">
        <f>_xlfn.IFNA(VLOOKUP($A54,Platinum_market_balance!$A:$Z,5,FALSE), "NA")</f>
        <v>NA</v>
      </c>
      <c r="CK54" s="31" t="str">
        <f>_xlfn.IFNA(VLOOKUP($A54,Palladium_market_balance!$A:$Z,2,FALSE), "NA")</f>
        <v>NA</v>
      </c>
      <c r="CL54" s="31" t="str">
        <f>_xlfn.IFNA(VLOOKUP($A54,Palladium_market_balance!$A:$Z,3,FALSE), "NA")</f>
        <v>NA</v>
      </c>
      <c r="CM54" s="31" t="str">
        <f>_xlfn.IFNA(VLOOKUP($A54,Palladium_market_balance!$A:$Z,4,FALSE), "NA")</f>
        <v>NA</v>
      </c>
      <c r="CN54" s="31" t="str">
        <f>_xlfn.IFNA(VLOOKUP($A54,Palladium_market_balance!$A:$Z,5,FALSE), "NA")</f>
        <v>NA</v>
      </c>
      <c r="CO54" s="31" t="str">
        <f>_xlfn.IFNA(VLOOKUP($A54,Rhodium_market_balance!$A:$Z,2,FALSE), "NA")</f>
        <v>NA</v>
      </c>
      <c r="CP54" s="31" t="str">
        <f>_xlfn.IFNA(VLOOKUP($A54,Rhodium_market_balance!$A:$Z,3,FALSE), "NA")</f>
        <v>NA</v>
      </c>
      <c r="CQ54" s="31" t="str">
        <f>_xlfn.IFNA(VLOOKUP($A54,Rhodium_market_balance!$A:$Z,4,FALSE), "NA")</f>
        <v>NA</v>
      </c>
      <c r="CR54" s="31" t="str">
        <f>_xlfn.IFNA(VLOOKUP($A54,Rhodium_market_balance!$A:$Z,5,FALSE), "NA")</f>
        <v>NA</v>
      </c>
      <c r="CS54" s="31" t="str">
        <f>_xlfn.IFNA(VLOOKUP($A54,CFTCs!$A:$Z,2,FALSE), "NA")</f>
        <v>NA</v>
      </c>
      <c r="CT54" s="31" t="str">
        <f>_xlfn.IFNA(VLOOKUP($A54,CFTCs!$A:$Z,3,FALSE), "NA")</f>
        <v>NA</v>
      </c>
      <c r="CU54" s="31" t="str">
        <f>_xlfn.IFNA(VLOOKUP($A54,CFTCs!$A:$Z,4,FALSE), "NA")</f>
        <v>NA</v>
      </c>
      <c r="CV54" s="31" t="str">
        <f>_xlfn.IFNA(VLOOKUP($A54,CFTCs!$A:$Z,5,FALSE), "NA")</f>
        <v>NA</v>
      </c>
      <c r="CW54" s="31" t="str">
        <f>_xlfn.IFNA(VLOOKUP($A54,Open_interest!$A:$Z,2,FALSE), "NA")</f>
        <v>NA</v>
      </c>
      <c r="CX54" s="31" t="str">
        <f>_xlfn.IFNA(VLOOKUP($A54,Open_interest!$A:$Z,3,FALSE), "NA")</f>
        <v>NA</v>
      </c>
      <c r="CY54" s="31" t="str">
        <f>IF(_xlfn.IFNA(VLOOKUP($A54,ETF_holdings!$A:$Z,2,FALSE), "NA")=0,"NA",_xlfn.IFNA(VLOOKUP($A54,ETF_holdings!$A:$Z,2,FALSE), "NA"))</f>
        <v>NA</v>
      </c>
      <c r="CZ54" s="31" t="str">
        <f>IF(_xlfn.IFNA(VLOOKUP($A54,ETF_holdings!$A:$Z,3,FALSE), "NA")=0,"NA",_xlfn.IFNA(VLOOKUP($A54,ETF_holdings!$A:$Z,3,FALSE), "NA"))</f>
        <v>NA</v>
      </c>
      <c r="DA54" s="31" t="str">
        <f>_xlfn.IFNA(VLOOKUP($A54,ETF_holdings!$A:$Z,4,FALSE), "NA")</f>
        <v>NA</v>
      </c>
      <c r="DB54" s="31" t="str">
        <f>IF(_xlfn.IFNA(VLOOKUP($A54,ETF_holdings!$A:$Z,4,FALSE), "NA")=0,"NA",_xlfn.IFNA(VLOOKUP($A54,ETF_holdings!$A:$Z,4,FALSE), "NA"))</f>
        <v>NA</v>
      </c>
      <c r="DC54" s="31" t="str">
        <f>IF(_xlfn.IFNA(VLOOKUP($A54,ETF_holdings!$A:$Z,6,FALSE), "NA")=0,"NA",_xlfn.IFNA(VLOOKUP($A54,ETF_holdings!$A:$Z,6,FALSE), "NA"))</f>
        <v>NA</v>
      </c>
      <c r="DD54" s="31" t="str">
        <f>IF(_xlfn.IFNA(VLOOKUP($A54,ETF_holdings!$A:$Z,7,FALSE), "NA")=0,"NA",_xlfn.IFNA(VLOOKUP($A54,ETF_holdings!$A:$Z,7,FALSE), "NA"))</f>
        <v>NA</v>
      </c>
      <c r="DE54" s="31" t="str">
        <f>IF(_xlfn.IFNA(VLOOKUP($A54,ETF_holdings!$A:$Z,8,FALSE), "NA")=0,"NA",_xlfn.IFNA(VLOOKUP($A54,ETF_holdings!$A:$Z,8,FALSE), "NA"))</f>
        <v>NA</v>
      </c>
      <c r="DF54" s="31" t="str">
        <f>IF(_xlfn.IFNA(VLOOKUP($A54,ETF_holdings!$A:$Z,10,FALSE), "NA")=0,"NA",_xlfn.IFNA(VLOOKUP($A54,ETF_holdings!$A:$Z,10,FALSE), "NA"))</f>
        <v>NA</v>
      </c>
      <c r="DG54" s="31" t="str">
        <f>IF(_xlfn.IFNA(VLOOKUP($A54,ETF_holdings!$A:$Z,10,FALSE), "NA")=0,"NA",_xlfn.IFNA(VLOOKUP($A54,ETF_holdings!$A:$Z,10,FALSE), "NA"))</f>
        <v>NA</v>
      </c>
      <c r="DH54" s="31" t="str">
        <f>IF(_xlfn.IFNA(VLOOKUP($A54,ETF_holdings!$A:$Z,11,FALSE), "NA")=0,"NA",_xlfn.IFNA(VLOOKUP($A54,ETF_holdings!$A:$Z,11,FALSE), "NA"))</f>
        <v>NA</v>
      </c>
      <c r="DI54" s="31" t="str">
        <f>IF(_xlfn.IFNA(VLOOKUP($A54,ETF_holdings!$A:$Z,12,FALSE), "NA")=0,"NA",_xlfn.IFNA(VLOOKUP($A54,ETF_holdings!$A:$Z,12,FALSE), "NA"))</f>
        <v>NA</v>
      </c>
      <c r="DJ54" s="31" t="str">
        <f>IF(_xlfn.IFNA(VLOOKUP($A54,ETF_holdings!$A:$Z,13,FALSE), "NA")=0,"NA",_xlfn.IFNA(VLOOKUP($A54,ETF_holdings!$A:$Z,13,FALSE), "NA"))</f>
        <v>NA</v>
      </c>
      <c r="DK54" s="31">
        <f>IF(_xlfn.IFNA(VLOOKUP($A54,Platinum_RSI!$A:$P,2,FALSE), "NA")=0,"NA",_xlfn.IFNA(VLOOKUP($A54,Platinum_RSI!$A:$P,2,FALSE), "NA"))</f>
        <v>50.01</v>
      </c>
      <c r="DL54" s="31">
        <f>IF(_xlfn.IFNA(VLOOKUP($A54,Platinum_RSI!$A:$P,3,FALSE), "NA")=0,"NA",_xlfn.IFNA(VLOOKUP($A54,Platinum_RSI!$A:$P,3,FALSE), "NA"))</f>
        <v>63.1</v>
      </c>
      <c r="DM54" s="31">
        <f>IF(_xlfn.IFNA(VLOOKUP($A54,Platinum_RSI!$A:$P,4,FALSE), "NA")=0,"NA",_xlfn.IFNA(VLOOKUP($A54,Platinum_RSI!$A:$P,4,FALSE), "NA"))</f>
        <v>64.81</v>
      </c>
      <c r="DN54" s="31">
        <f>IF(_xlfn.IFNA(VLOOKUP($A54,Platinum_RSI!$A:$P,5,FALSE), "NA")=0,"NA",_xlfn.IFNA(VLOOKUP($A54,Platinum_RSI!$A:$P,5,FALSE), "NA"))</f>
        <v>63.92</v>
      </c>
      <c r="DO54" s="31">
        <f>IF(_xlfn.IFNA(VLOOKUP($A54,Palladium_RSI!$A:$Q,2,FALSE), "NA")=0,"NA",_xlfn.IFNA(VLOOKUP($A54,Palladium_RSI!$A:$Q,2,FALSE), "NA"))</f>
        <v>58.9</v>
      </c>
      <c r="DP54" s="31">
        <f>IF(_xlfn.IFNA(VLOOKUP($A54,Palladium_RSI!$A:$Q, 3,FALSE), "NA")=0,"NA",_xlfn.IFNA(VLOOKUP($A54,Palladium_RSI!$A:$Q,3,FALSE), "NA"))</f>
        <v>53.12</v>
      </c>
      <c r="DQ54" s="31">
        <f>IF(_xlfn.IFNA(VLOOKUP($A54,Palladium_RSI!$A:$Q,4,FALSE), "NA")=0,"NA",_xlfn.IFNA(VLOOKUP($A54,Palladium_RSI!$A:$Q,4,FALSE), "NA"))</f>
        <v>47.31</v>
      </c>
      <c r="DR54" s="31">
        <f>IF(_xlfn.IFNA(VLOOKUP($A54,Palladium_RSI!$A:$Q,5,FALSE), "NA")=0,"NA",_xlfn.IFNA(VLOOKUP($A54,Palladium_RSI!$A:$Q,5,FALSE), "NA"))</f>
        <v>46.3</v>
      </c>
      <c r="DS54" s="31">
        <f>IF(_xlfn.IFNA(VLOOKUP($A54,Car_production!$A:$L,2,FALSE), "NA")=0,"NA",_xlfn.IFNA(VLOOKUP($A54,Car_production!$A:$L,2,FALSE), "NA"))</f>
        <v>350.2</v>
      </c>
      <c r="DT54" s="31">
        <f>IF(_xlfn.IFNA(VLOOKUP($A54,Car_production!$A:$L,3,FALSE), "NA")=0,"NA",_xlfn.IFNA(VLOOKUP($A54,Car_production!$A:$L,3,FALSE), "NA"))</f>
        <v>275.5310778914241</v>
      </c>
      <c r="DU54" s="31" t="str">
        <f>IF(_xlfn.IFNA(VLOOKUP($A54,Car_production!$A:$L,4,FALSE), "NA")=0,"NA",_xlfn.IFNA(VLOOKUP($A54,Car_production!$A:$L,13,FALSE), "NA"))</f>
        <v>NA</v>
      </c>
      <c r="DV54" s="31" t="str">
        <f>IF(_xlfn.IFNA(VLOOKUP($A54,Car_production!$A:$L,5,FALSE), "NA")=0,"NA",_xlfn.IFNA(VLOOKUP($A54,Car_production!$A:$L,5,FALSE), "NA"))</f>
        <v>NA</v>
      </c>
      <c r="DW54" s="31">
        <f>IF(_xlfn.IFNA(VLOOKUP($A54,Car_production!$A:$L,6,FALSE), "NA")=0,"NA",_xlfn.IFNA(VLOOKUP($A54,Car_production!$A:$L,6,FALSE), "NA"))</f>
        <v>108.6</v>
      </c>
      <c r="DX54" s="31">
        <f>IF(_xlfn.IFNA(VLOOKUP($A54,Car_production!$A:$L,7,FALSE), "NA")=0,"NA",_xlfn.IFNA(VLOOKUP($A54,Car_production!$A:$L,7,FALSE), "NA"))</f>
        <v>106.158357771261</v>
      </c>
      <c r="DY54" s="31">
        <f>IF(_xlfn.IFNA(VLOOKUP($A54,Car_production!$A:$L,8,FALSE), "NA")=0,"NA",_xlfn.IFNA(VLOOKUP($A54,Car_production!$A:$L,8,FALSE), "NA"))</f>
        <v>103</v>
      </c>
      <c r="DZ54" s="31">
        <f>IF(_xlfn.IFNA(VLOOKUP($A54,Car_production!$A:$L,9,FALSE), "NA")=0,"NA",_xlfn.IFNA(VLOOKUP($A54,Car_production!$A:$L,9,FALSE), "NA"))</f>
        <v>130.05050505050505</v>
      </c>
      <c r="EA54" s="31" t="str">
        <f>IF(_xlfn.IFNA(VLOOKUP($A54,Car_production!$A:$L,10,FALSE), "NA")=0,"NA",_xlfn.IFNA(VLOOKUP($A54,Car_production!$A:$L,10,FALSE), "NA"))</f>
        <v>NA</v>
      </c>
      <c r="EB54" s="31">
        <f>IF(_xlfn.IFNA(VLOOKUP($A54,Car_production_index!$A:$L,2,FALSE), "NA")=0,"NA",_xlfn.IFNA(VLOOKUP($A54,Car_production_index!$A:$L,2,FALSE), "NA"))</f>
        <v>0.12988212567506568</v>
      </c>
      <c r="EC54" s="31">
        <f>IF(_xlfn.IFNA(VLOOKUP($A54,Car_production_index!$A:$L,3,FALSE), "NA")=0,"NA",_xlfn.IFNA(VLOOKUP($A54,Car_production_index!$A:$L,3,FALSE), "NA"))</f>
        <v>0.26591781767755696</v>
      </c>
      <c r="ED54" s="31">
        <f>IF(_xlfn.IFNA(VLOOKUP($A54,Car_production_index!$A:$L,4,FALSE), "NA")=0,"NA",_xlfn.IFNA(VLOOKUP($A54,Car_production_index!$A:$L,4,FALSE), "NA"))</f>
        <v>0.16032484761598559</v>
      </c>
      <c r="EE54" s="31">
        <f>IF(_xlfn.IFNA(VLOOKUP($A54,Car_production_index!$A:$L,5,FALSE), "NA")=0,"NA",_xlfn.IFNA(VLOOKUP($A54,Car_production_index!$A:$L,5,FALSE), "NA"))</f>
        <v>0.16589036868302065</v>
      </c>
      <c r="EF54" s="31">
        <f>IF(_xlfn.IFNA(VLOOKUP($A54,Car_production_index!$A:$L,6,FALSE), "NA")=0,"NA",_xlfn.IFNA(VLOOKUP($A54,Car_production_index!$A:$L,6,FALSE), "NA"))</f>
        <v>0.72201515965162888</v>
      </c>
    </row>
    <row r="55" spans="1:136">
      <c r="A55" s="26">
        <v>38139</v>
      </c>
      <c r="B55" s="25">
        <f>IFERROR(VLOOKUP($A55,Palladium_spot_price!$A:$B,2,FALSE), "NA")</f>
        <v>231.31818181818099</v>
      </c>
      <c r="C55" s="25">
        <f>IFERROR(VLOOKUP($A55,Platinum_spot_price!$A:$B,2,FALSE), "NA")</f>
        <v>810.59090909090901</v>
      </c>
      <c r="D55" s="25">
        <f>IFERROR(VLOOKUP($A55,Rhodium_spot_price!$A:$B,2,FALSE), "NA")</f>
        <v>875</v>
      </c>
      <c r="E55" s="25">
        <f>IFERROR(VLOOKUP(A55,'Coal Australia'!A:B,2,FALSE), "NA")</f>
        <v>63.803571428571402</v>
      </c>
      <c r="F55" s="25">
        <f>IFERROR(VLOOKUP(A55,'Russian Ruble'!A:B,2,FALSE), "NA")</f>
        <v>29.031500000000001</v>
      </c>
      <c r="G55" s="25" t="str">
        <f>IFERROR(VLOOKUP($A55,'GDP Germany'!A:B,2,FALSE),"NA")</f>
        <v>NA</v>
      </c>
      <c r="H55" s="25" t="str">
        <f>IFERROR(VLOOKUP($A55,'GDP EU28'!A:B,2,FALSE),"NA")</f>
        <v>NA</v>
      </c>
      <c r="I55" s="25" t="str">
        <f>IFERROR(VLOOKUP($A55,'GDP US'!A:B,2,FALSE),"NA")</f>
        <v>NA</v>
      </c>
      <c r="J55" s="29" t="str">
        <f>IFERROR(VLOOKUP($A55,'GDP CNY'!A:C,2,FALSE),"NA")</f>
        <v>NA</v>
      </c>
      <c r="K55" s="25">
        <f>IFERROR(VLOOKUP($A55,WTI!$A:$B,2,FALSE),"NA")</f>
        <v>38.03</v>
      </c>
      <c r="L55" s="25">
        <f>IFERROR(VLOOKUP($A55,Brent!$A:$B,2,FALSE),"NA")</f>
        <v>35.18</v>
      </c>
      <c r="M55" s="25">
        <f>IFERROR(VLOOKUP($A55,'EURO EXC RATE'!$A:$B,2,FALSE),"NA")</f>
        <v>1.2145999999999999</v>
      </c>
      <c r="N55" s="25">
        <f>IFERROR(VLOOKUP($A55,'Baltic Dry Index'!$A:$B,2,FALSE),"NA")</f>
        <v>3005</v>
      </c>
      <c r="O55" s="25">
        <f>IFERROR(VLOOKUP($A55,EXR_CNY_USD!$A:$B,2,FALSE),"NA")</f>
        <v>8.2766999999999999</v>
      </c>
      <c r="P55" s="25">
        <f>IFERROR(VLOOKUP($A55,'NATURAL GAS'!A:B,2,FALSE),"NA")</f>
        <v>6.27</v>
      </c>
      <c r="Q55" s="25">
        <f>IFERROR(VLOOKUP($A55,VIX!$A:$B,2,FALSE), "NA")</f>
        <v>14.34</v>
      </c>
      <c r="R55" s="25">
        <f>IFERROR(VLOOKUP($A55,CLI_US!$A:$B,2,FALSE), "NA")</f>
        <v>100.898902511416</v>
      </c>
      <c r="S55" s="25">
        <f>IFERROR(VLOOKUP($A55,CLI_CHN!$A:$B,2,FALSE), "NA")</f>
        <v>100.4254</v>
      </c>
      <c r="T55" s="25">
        <f>IFERROR(VLOOKUP($A55,CLI_EURO!$A:$B,2,FALSE), "NA")</f>
        <v>99.995914196495406</v>
      </c>
      <c r="U55" s="25">
        <f>IFERROR(VLOOKUP($A55,CPILFESL!$A:$B,2,FALSE), "NA")</f>
        <v>188.9</v>
      </c>
      <c r="V55" s="31">
        <f>_xlfn.IFNA(VLOOKUP($A55,'PET.RWTC.M'!$A:$B,2,FALSE), "NA")</f>
        <v>38.03</v>
      </c>
      <c r="W55" s="31">
        <f>_xlfn.IFNA(VLOOKUP($A55,PALLFNFINDEXQ!$A:$B,2,FALSE), "NA")</f>
        <v>78.207205889999997</v>
      </c>
      <c r="X55" s="31">
        <f>_xlfn.IFNA(VLOOKUP($A55,DEXSFUS!$A:$B,2,FALSE), "NA")</f>
        <v>6.44</v>
      </c>
      <c r="Y55" s="31">
        <f>_xlfn.IFNA(VLOOKUP($A55,PNICKUSDM!$A:$B,2,FALSE), "NA")</f>
        <v>13599.36364</v>
      </c>
      <c r="Z55" s="31">
        <f>_xlfn.IFNA(VLOOKUP($A55,'WPU1011'!$A:$B,2,FALSE), "NA")</f>
        <v>98.3</v>
      </c>
      <c r="AA55" s="31">
        <f>_xlfn.IFNA(VLOOKUP($A55,'WPU1011'!$A:$B,2,FALSE), "NA")</f>
        <v>98.3</v>
      </c>
      <c r="AB55" s="31">
        <f>_xlfn.IFNA(VLOOKUP($A55,TSIFRGHTC!$A:$B,2,FALSE), "NA")</f>
        <v>0.5</v>
      </c>
      <c r="AC55" s="31">
        <f>_xlfn.IFNA(VLOOKUP($A55,TSIFRGHTC!$A:$B,2,FALSE), "NA")</f>
        <v>0.5</v>
      </c>
      <c r="AD55" s="31">
        <f>_xlfn.IFNA(VLOOKUP($A55,PPICMM!$A:$B,2,FALSE), "NA")</f>
        <v>132.5</v>
      </c>
      <c r="AE55" s="31">
        <f>_xlfn.IFNA(VLOOKUP($A55,IPB50001N!$A:$B,2,FALSE), "NA")</f>
        <v>95.277500000000003</v>
      </c>
      <c r="AF55" s="31">
        <f>_xlfn.IFNA(VLOOKUP($A55,A31ATI!$A:$B,2,FALSE), "NA")</f>
        <v>11105</v>
      </c>
      <c r="AG55" s="31">
        <f>_xlfn.IFNA(VLOOKUP($A55,A31ANO!$A:$B,2,FALSE), "NA")</f>
        <v>8346</v>
      </c>
      <c r="AH55" s="31">
        <f>_xlfn.IFNA(VLOOKUP($A55,IPG21223S!$A:$B,2,FALSE), "NA")</f>
        <v>93.577600000000004</v>
      </c>
      <c r="AI55" s="31">
        <f>_xlfn.IFNA(VLOOKUP($A55,PIORECRUSDM!$A:$B,2,FALSE), "NA")</f>
        <v>16.39</v>
      </c>
      <c r="AJ55" s="31" t="str">
        <f>_xlfn.IFNA(VLOOKUP($A55,GVZCLS!$A:$B,2,FALSE), "NA")</f>
        <v>NA</v>
      </c>
      <c r="AK55" s="31" t="str">
        <f>_xlfn.IFNA(VLOOKUP($A55,VXSLVCLS!$A:$B,2,FALSE), "NA")</f>
        <v>NA</v>
      </c>
      <c r="AL55" s="31">
        <f>_xlfn.IFNA(VLOOKUP($A55,PNRGINDEXM!$A:$B,2,FALSE), "NA")</f>
        <v>96.11439</v>
      </c>
      <c r="AM55" s="31">
        <f>_xlfn.IFNA(VLOOKUP($A55,Nikkei225!$A:$B,2,FALSE), "NA")</f>
        <v>11296.76</v>
      </c>
      <c r="AN55" s="31">
        <f>_xlfn.IFNA(VLOOKUP($A55,EXJPUS!$A:$B,2,FALSE), "NA")</f>
        <v>109.4336</v>
      </c>
      <c r="AO55" s="31">
        <f>_xlfn.IFNA(VLOOKUP($A55,PCU33613361!$A:$B,2,FALSE), "NA")</f>
        <v>99.2</v>
      </c>
      <c r="AP55" s="31">
        <f>_xlfn.IFNA(VLOOKUP($A55,TOTALSA!$A:$B,2,FALSE), "NA")</f>
        <v>16.172999999999998</v>
      </c>
      <c r="AQ55" s="31">
        <f>_xlfn.IFNA(VLOOKUP($A55,ZAFCPIALLMINMEI!$A:$B,2,FALSE), "NA")</f>
        <v>55.83811</v>
      </c>
      <c r="AR55" s="31">
        <f>_xlfn.IFNA(VLOOKUP($A55,LCULMN01ZAQ661S!$A:$B,2,FALSE), "NA")</f>
        <v>51.426368539999999</v>
      </c>
      <c r="AS55" s="31">
        <f>_xlfn.IFNA(VLOOKUP($A55,NGDPRSAXDCZAQ!$A:$B,2,FALSE), "NA")</f>
        <v>804117.4</v>
      </c>
      <c r="AT55" s="31">
        <f>_xlfn.IFNA(VLOOKUP($A55,'M.W00.PCOBA.USD'!$A:$B,2,FALSE), "NA")</f>
        <v>46214.59</v>
      </c>
      <c r="AU55" s="31">
        <f>_xlfn.IFNA(VLOOKUP($A55,BSCICP03O9M665S!$A:$B,2,FALSE), "NA")</f>
        <v>100.6315011427</v>
      </c>
      <c r="AV55" s="31">
        <f>_xlfn.IFNA(VLOOKUP($A55,LOLITOAAOECDE!$A:$B,2,FALSE), "NA")</f>
        <v>101.0275272791</v>
      </c>
      <c r="AW55" s="31" t="str">
        <f>_xlfn.IFNA(VLOOKUP($A55,'IP7110'!$A:$B,2,FALSE), "NA")</f>
        <v>NA</v>
      </c>
      <c r="AX55" s="31" t="str">
        <f>_xlfn.IFNA(VLOOKUP($A55,'WPS061'!$A:$B,2,FALSE), "NA")</f>
        <v>NA</v>
      </c>
      <c r="AY55" s="31">
        <f>_xlfn.IFNA(VLOOKUP($A55,'GS10'!$A:$B,2,FALSE), "NA")</f>
        <v>4.7300000000000004</v>
      </c>
      <c r="AZ55" s="31">
        <f>_xlfn.IFNA(VLOOKUP($A55,'GS5'!$A:$B,2,FALSE), "NA")</f>
        <v>3.93</v>
      </c>
      <c r="BA55" s="31">
        <f>_xlfn.IFNA(VLOOKUP($A55,'GS30'!$A:$B,2,FALSE), "NA")</f>
        <v>5.48</v>
      </c>
      <c r="BB55" s="31">
        <f>_xlfn.IFNA(VLOOKUP($A55,DAX!$A:$B,2,FALSE), "NA")</f>
        <v>4052.73</v>
      </c>
      <c r="BC55" s="31">
        <f>_xlfn.IFNA(VLOOKUP($A55,SMI!$A:$B,2,FALSE), "NA")</f>
        <v>5619.1</v>
      </c>
      <c r="BD55" s="31">
        <f>_xlfn.IFNA(VLOOKUP($A55,NASDAQCOM!$A:$B,2,FALSE), "NA")</f>
        <v>2047.79</v>
      </c>
      <c r="BE55" s="31">
        <f>_xlfn.IFNA(VLOOKUP($A55,FTSE100!$A:$B,2,FALSE), "NA")</f>
        <v>4464.07</v>
      </c>
      <c r="BF55" s="31">
        <f>_xlfn.IFNA(VLOOKUP($A55,'M.W00.PGOLD.USD'!$A:$B,2,FALSE), "NA")</f>
        <v>401.7</v>
      </c>
      <c r="BG55" s="31">
        <f>_xlfn.IFNA(VLOOKUP($A55,'M.W00.PSILVER.USD'!$A:$B,2,FALSE), "NA")</f>
        <v>6.1779999999999999</v>
      </c>
      <c r="BH55" s="31" t="str">
        <f>_xlfn.IFNA(VLOOKUP($A55,WPU10170502!$A:$B,2,FALSE), "NA")</f>
        <v>NA</v>
      </c>
      <c r="BI55" s="31">
        <f>_xlfn.IFNA(VLOOKUP($A55,'M.W00.PSILVER.USD'!$A:$B,2,FALSE), "NA")</f>
        <v>6.1779999999999999</v>
      </c>
      <c r="BJ55" s="31">
        <f>_xlfn.IFNA(VLOOKUP($A55,'M.W00.PSILVER.USD'!$A:$B,2,FALSE), "NA")</f>
        <v>6.1779999999999999</v>
      </c>
      <c r="BK55" s="31">
        <f>_xlfn.IFNA(VLOOKUP($A55,FEDfunds!$A:$B,2,FALSE), "NA")</f>
        <v>1.03</v>
      </c>
      <c r="BL55" s="31">
        <f>_xlfn.IFNA(VLOOKUP($A55,Vehicles_miles_traveled!$A:$B,2,FALSE), "NA")</f>
        <v>245116</v>
      </c>
      <c r="BM55" s="31">
        <f>_xlfn.IFNA(VLOOKUP($A55,New_car_dealer!$A:$B,2,FALSE), "NA")</f>
        <v>57264</v>
      </c>
      <c r="BN55" s="31" t="str">
        <f>_xlfn.IFNA(VLOOKUP($A55,Platinum_total_demand!$A:$Z,4,FALSE), "NA")</f>
        <v>NA</v>
      </c>
      <c r="BO55" s="31" t="str">
        <f>_xlfn.IFNA(VLOOKUP($A55,Palladium_total_demand!$A:$Z,4,FALSE), "NA")</f>
        <v>NA</v>
      </c>
      <c r="BP55" s="31" t="str">
        <f>_xlfn.IFNA(VLOOKUP($A55,Rhodium_total_demand!$A:$Z,4,FALSE), "NA")</f>
        <v>NA</v>
      </c>
      <c r="BQ55" s="31" t="str">
        <f>_xlfn.IFNA(VLOOKUP($A55,Platinum_total_supply!$A:$Z,4,FALSE), "NA")</f>
        <v>NA</v>
      </c>
      <c r="BR55" s="31" t="str">
        <f>_xlfn.IFNA(VLOOKUP($A55,Palladium_total_supply!$A:$Z,4,FALSE), "NA")</f>
        <v>NA</v>
      </c>
      <c r="BS55" s="31" t="str">
        <f>_xlfn.IFNA(VLOOKUP($A55,Rhodium_total_supply!$A:$Z,4,FALSE), "NA")</f>
        <v>NA</v>
      </c>
      <c r="BT55" s="31">
        <f>_xlfn.IFNA(VLOOKUP($A55,Equities!$A:$Z,2,FALSE), "NA")</f>
        <v>3002.9309090909001</v>
      </c>
      <c r="BU55" s="31">
        <f>_xlfn.IFNA(VLOOKUP($A55,Equities!$A:$Z,3,FALSE), "NA")</f>
        <v>3414.0095454545399</v>
      </c>
      <c r="BV55" s="31">
        <f>_xlfn.IFNA(VLOOKUP($A55,Equities!$A:$Z,4,FALSE), "NA")</f>
        <v>4167.2477272727201</v>
      </c>
      <c r="BW55" s="31">
        <f>_xlfn.IFNA(VLOOKUP($A55,Equities!$A:$Z,5,FALSE), "NA")</f>
        <v>3863.2509090909002</v>
      </c>
      <c r="BX55" s="31">
        <f>_xlfn.IFNA(VLOOKUP($A55,Equities!$A:$Z,6,FALSE), "NA")</f>
        <v>639.26109090909097</v>
      </c>
      <c r="BY55" s="31">
        <f>_xlfn.IFNA(VLOOKUP($A55,Income_equities!$A:$Z,2,FALSE), "NA")</f>
        <v>1151.8022727272701</v>
      </c>
      <c r="BZ55" s="31">
        <f>_xlfn.IFNA(VLOOKUP($A55,Income_equities!$A:$Z,3,FALSE), "NA")</f>
        <v>227.97353181818099</v>
      </c>
      <c r="CA55" s="31">
        <f>_xlfn.IFNA(VLOOKUP($A55,Income_equities!$A:$Z,4,FALSE), "NA")</f>
        <v>128.19667272727199</v>
      </c>
      <c r="CB55" s="31">
        <f>_xlfn.IFNA(VLOOKUP($A55,Income_equities!$A:$Z,5,FALSE), "NA")</f>
        <v>176.41916818181801</v>
      </c>
      <c r="CC55" s="31">
        <f>_xlfn.IFNA(VLOOKUP($A55,PGM_equities!$A:$Z,2,FALSE), "NA")</f>
        <v>807.65909090908997</v>
      </c>
      <c r="CD55" s="31">
        <f>_xlfn.IFNA(VLOOKUP($A55,PGM_equities!$A:$Z,3,FALSE), "NA")</f>
        <v>391.87045454545398</v>
      </c>
      <c r="CE55" s="31">
        <f>_xlfn.IFNA(VLOOKUP($A55,PGM_equities!$A:$Z,4,FALSE), "NA")</f>
        <v>5.8434090909090903</v>
      </c>
      <c r="CF55" s="31">
        <f>_xlfn.IFNA(VLOOKUP($A55,PGM_equities!$A:$Z,5,FALSE), "NA")</f>
        <v>228.386363636363</v>
      </c>
      <c r="CG55" s="31" t="str">
        <f>_xlfn.IFNA(VLOOKUP($A55,Platinum_market_balance!$A:$Z,2,FALSE), "NA")</f>
        <v>NA</v>
      </c>
      <c r="CH55" s="31" t="str">
        <f>_xlfn.IFNA(VLOOKUP($A55,Platinum_market_balance!$A:$Z,3,FALSE), "NA")</f>
        <v>NA</v>
      </c>
      <c r="CI55" s="31" t="str">
        <f>_xlfn.IFNA(VLOOKUP($A55,Platinum_market_balance!$A:$Z,4,FALSE), "NA")</f>
        <v>NA</v>
      </c>
      <c r="CJ55" s="31" t="str">
        <f>_xlfn.IFNA(VLOOKUP($A55,Platinum_market_balance!$A:$Z,5,FALSE), "NA")</f>
        <v>NA</v>
      </c>
      <c r="CK55" s="31" t="str">
        <f>_xlfn.IFNA(VLOOKUP($A55,Palladium_market_balance!$A:$Z,2,FALSE), "NA")</f>
        <v>NA</v>
      </c>
      <c r="CL55" s="31" t="str">
        <f>_xlfn.IFNA(VLOOKUP($A55,Palladium_market_balance!$A:$Z,3,FALSE), "NA")</f>
        <v>NA</v>
      </c>
      <c r="CM55" s="31" t="str">
        <f>_xlfn.IFNA(VLOOKUP($A55,Palladium_market_balance!$A:$Z,4,FALSE), "NA")</f>
        <v>NA</v>
      </c>
      <c r="CN55" s="31" t="str">
        <f>_xlfn.IFNA(VLOOKUP($A55,Palladium_market_balance!$A:$Z,5,FALSE), "NA")</f>
        <v>NA</v>
      </c>
      <c r="CO55" s="31" t="str">
        <f>_xlfn.IFNA(VLOOKUP($A55,Rhodium_market_balance!$A:$Z,2,FALSE), "NA")</f>
        <v>NA</v>
      </c>
      <c r="CP55" s="31" t="str">
        <f>_xlfn.IFNA(VLOOKUP($A55,Rhodium_market_balance!$A:$Z,3,FALSE), "NA")</f>
        <v>NA</v>
      </c>
      <c r="CQ55" s="31" t="str">
        <f>_xlfn.IFNA(VLOOKUP($A55,Rhodium_market_balance!$A:$Z,4,FALSE), "NA")</f>
        <v>NA</v>
      </c>
      <c r="CR55" s="31" t="str">
        <f>_xlfn.IFNA(VLOOKUP($A55,Rhodium_market_balance!$A:$Z,5,FALSE), "NA")</f>
        <v>NA</v>
      </c>
      <c r="CS55" s="31" t="str">
        <f>_xlfn.IFNA(VLOOKUP($A55,CFTCs!$A:$Z,2,FALSE), "NA")</f>
        <v>NA</v>
      </c>
      <c r="CT55" s="31" t="str">
        <f>_xlfn.IFNA(VLOOKUP($A55,CFTCs!$A:$Z,3,FALSE), "NA")</f>
        <v>NA</v>
      </c>
      <c r="CU55" s="31" t="str">
        <f>_xlfn.IFNA(VLOOKUP($A55,CFTCs!$A:$Z,4,FALSE), "NA")</f>
        <v>NA</v>
      </c>
      <c r="CV55" s="31" t="str">
        <f>_xlfn.IFNA(VLOOKUP($A55,CFTCs!$A:$Z,5,FALSE), "NA")</f>
        <v>NA</v>
      </c>
      <c r="CW55" s="31" t="str">
        <f>_xlfn.IFNA(VLOOKUP($A55,Open_interest!$A:$Z,2,FALSE), "NA")</f>
        <v>NA</v>
      </c>
      <c r="CX55" s="31" t="str">
        <f>_xlfn.IFNA(VLOOKUP($A55,Open_interest!$A:$Z,3,FALSE), "NA")</f>
        <v>NA</v>
      </c>
      <c r="CY55" s="31" t="str">
        <f>IF(_xlfn.IFNA(VLOOKUP($A55,ETF_holdings!$A:$Z,2,FALSE), "NA")=0,"NA",_xlfn.IFNA(VLOOKUP($A55,ETF_holdings!$A:$Z,2,FALSE), "NA"))</f>
        <v>NA</v>
      </c>
      <c r="CZ55" s="31" t="str">
        <f>IF(_xlfn.IFNA(VLOOKUP($A55,ETF_holdings!$A:$Z,3,FALSE), "NA")=0,"NA",_xlfn.IFNA(VLOOKUP($A55,ETF_holdings!$A:$Z,3,FALSE), "NA"))</f>
        <v>NA</v>
      </c>
      <c r="DA55" s="31" t="str">
        <f>_xlfn.IFNA(VLOOKUP($A55,ETF_holdings!$A:$Z,4,FALSE), "NA")</f>
        <v>NA</v>
      </c>
      <c r="DB55" s="31" t="str">
        <f>IF(_xlfn.IFNA(VLOOKUP($A55,ETF_holdings!$A:$Z,4,FALSE), "NA")=0,"NA",_xlfn.IFNA(VLOOKUP($A55,ETF_holdings!$A:$Z,4,FALSE), "NA"))</f>
        <v>NA</v>
      </c>
      <c r="DC55" s="31" t="str">
        <f>IF(_xlfn.IFNA(VLOOKUP($A55,ETF_holdings!$A:$Z,6,FALSE), "NA")=0,"NA",_xlfn.IFNA(VLOOKUP($A55,ETF_holdings!$A:$Z,6,FALSE), "NA"))</f>
        <v>NA</v>
      </c>
      <c r="DD55" s="31" t="str">
        <f>IF(_xlfn.IFNA(VLOOKUP($A55,ETF_holdings!$A:$Z,7,FALSE), "NA")=0,"NA",_xlfn.IFNA(VLOOKUP($A55,ETF_holdings!$A:$Z,7,FALSE), "NA"))</f>
        <v>NA</v>
      </c>
      <c r="DE55" s="31" t="str">
        <f>IF(_xlfn.IFNA(VLOOKUP($A55,ETF_holdings!$A:$Z,8,FALSE), "NA")=0,"NA",_xlfn.IFNA(VLOOKUP($A55,ETF_holdings!$A:$Z,8,FALSE), "NA"))</f>
        <v>NA</v>
      </c>
      <c r="DF55" s="31" t="str">
        <f>IF(_xlfn.IFNA(VLOOKUP($A55,ETF_holdings!$A:$Z,10,FALSE), "NA")=0,"NA",_xlfn.IFNA(VLOOKUP($A55,ETF_holdings!$A:$Z,10,FALSE), "NA"))</f>
        <v>NA</v>
      </c>
      <c r="DG55" s="31" t="str">
        <f>IF(_xlfn.IFNA(VLOOKUP($A55,ETF_holdings!$A:$Z,10,FALSE), "NA")=0,"NA",_xlfn.IFNA(VLOOKUP($A55,ETF_holdings!$A:$Z,10,FALSE), "NA"))</f>
        <v>NA</v>
      </c>
      <c r="DH55" s="31" t="str">
        <f>IF(_xlfn.IFNA(VLOOKUP($A55,ETF_holdings!$A:$Z,11,FALSE), "NA")=0,"NA",_xlfn.IFNA(VLOOKUP($A55,ETF_holdings!$A:$Z,11,FALSE), "NA"))</f>
        <v>NA</v>
      </c>
      <c r="DI55" s="31" t="str">
        <f>IF(_xlfn.IFNA(VLOOKUP($A55,ETF_holdings!$A:$Z,12,FALSE), "NA")=0,"NA",_xlfn.IFNA(VLOOKUP($A55,ETF_holdings!$A:$Z,12,FALSE), "NA"))</f>
        <v>NA</v>
      </c>
      <c r="DJ55" s="31" t="str">
        <f>IF(_xlfn.IFNA(VLOOKUP($A55,ETF_holdings!$A:$Z,13,FALSE), "NA")=0,"NA",_xlfn.IFNA(VLOOKUP($A55,ETF_holdings!$A:$Z,13,FALSE), "NA"))</f>
        <v>NA</v>
      </c>
      <c r="DK55" s="31">
        <f>IF(_xlfn.IFNA(VLOOKUP($A55,Platinum_RSI!$A:$P,2,FALSE), "NA")=0,"NA",_xlfn.IFNA(VLOOKUP($A55,Platinum_RSI!$A:$P,2,FALSE), "NA"))</f>
        <v>36.549999999999997</v>
      </c>
      <c r="DL55" s="31">
        <f>IF(_xlfn.IFNA(VLOOKUP($A55,Platinum_RSI!$A:$P,3,FALSE), "NA")=0,"NA",_xlfn.IFNA(VLOOKUP($A55,Platinum_RSI!$A:$P,3,FALSE), "NA"))</f>
        <v>56.11</v>
      </c>
      <c r="DM55" s="31">
        <f>IF(_xlfn.IFNA(VLOOKUP($A55,Platinum_RSI!$A:$P,4,FALSE), "NA")=0,"NA",_xlfn.IFNA(VLOOKUP($A55,Platinum_RSI!$A:$P,4,FALSE), "NA"))</f>
        <v>59.67</v>
      </c>
      <c r="DN55" s="31">
        <f>IF(_xlfn.IFNA(VLOOKUP($A55,Platinum_RSI!$A:$P,5,FALSE), "NA")=0,"NA",_xlfn.IFNA(VLOOKUP($A55,Platinum_RSI!$A:$P,5,FALSE), "NA"))</f>
        <v>61.06</v>
      </c>
      <c r="DO55" s="31">
        <f>IF(_xlfn.IFNA(VLOOKUP($A55,Palladium_RSI!$A:$Q,2,FALSE), "NA")=0,"NA",_xlfn.IFNA(VLOOKUP($A55,Palladium_RSI!$A:$Q,2,FALSE), "NA"))</f>
        <v>28.91</v>
      </c>
      <c r="DP55" s="31">
        <f>IF(_xlfn.IFNA(VLOOKUP($A55,Palladium_RSI!$A:$Q, 3,FALSE), "NA")=0,"NA",_xlfn.IFNA(VLOOKUP($A55,Palladium_RSI!$A:$Q,3,FALSE), "NA"))</f>
        <v>42.95</v>
      </c>
      <c r="DQ55" s="31">
        <f>IF(_xlfn.IFNA(VLOOKUP($A55,Palladium_RSI!$A:$Q,4,FALSE), "NA")=0,"NA",_xlfn.IFNA(VLOOKUP($A55,Palladium_RSI!$A:$Q,4,FALSE), "NA"))</f>
        <v>42.09</v>
      </c>
      <c r="DR55" s="31">
        <f>IF(_xlfn.IFNA(VLOOKUP($A55,Palladium_RSI!$A:$Q,5,FALSE), "NA")=0,"NA",_xlfn.IFNA(VLOOKUP($A55,Palladium_RSI!$A:$Q,5,FALSE), "NA"))</f>
        <v>44.3</v>
      </c>
      <c r="DS55" s="31">
        <f>IF(_xlfn.IFNA(VLOOKUP($A55,Car_production!$A:$L,2,FALSE), "NA")=0,"NA",_xlfn.IFNA(VLOOKUP($A55,Car_production!$A:$L,2,FALSE), "NA"))</f>
        <v>333.5</v>
      </c>
      <c r="DT55" s="31">
        <f>IF(_xlfn.IFNA(VLOOKUP($A55,Car_production!$A:$L,3,FALSE), "NA")=0,"NA",_xlfn.IFNA(VLOOKUP($A55,Car_production!$A:$L,3,FALSE), "NA"))</f>
        <v>262.39181746656175</v>
      </c>
      <c r="DU55" s="31" t="str">
        <f>IF(_xlfn.IFNA(VLOOKUP($A55,Car_production!$A:$L,4,FALSE), "NA")=0,"NA",_xlfn.IFNA(VLOOKUP($A55,Car_production!$A:$L,13,FALSE), "NA"))</f>
        <v>NA</v>
      </c>
      <c r="DV55" s="31" t="str">
        <f>IF(_xlfn.IFNA(VLOOKUP($A55,Car_production!$A:$L,5,FALSE), "NA")=0,"NA",_xlfn.IFNA(VLOOKUP($A55,Car_production!$A:$L,5,FALSE), "NA"))</f>
        <v>NA</v>
      </c>
      <c r="DW55" s="31">
        <f>IF(_xlfn.IFNA(VLOOKUP($A55,Car_production!$A:$L,6,FALSE), "NA")=0,"NA",_xlfn.IFNA(VLOOKUP($A55,Car_production!$A:$L,6,FALSE), "NA"))</f>
        <v>105.4</v>
      </c>
      <c r="DX55" s="31">
        <f>IF(_xlfn.IFNA(VLOOKUP($A55,Car_production!$A:$L,7,FALSE), "NA")=0,"NA",_xlfn.IFNA(VLOOKUP($A55,Car_production!$A:$L,7,FALSE), "NA"))</f>
        <v>103.03030303030305</v>
      </c>
      <c r="DY55" s="31">
        <f>IF(_xlfn.IFNA(VLOOKUP($A55,Car_production!$A:$L,8,FALSE), "NA")=0,"NA",_xlfn.IFNA(VLOOKUP($A55,Car_production!$A:$L,8,FALSE), "NA"))</f>
        <v>105</v>
      </c>
      <c r="DZ55" s="31">
        <f>IF(_xlfn.IFNA(VLOOKUP($A55,Car_production!$A:$L,9,FALSE), "NA")=0,"NA",_xlfn.IFNA(VLOOKUP($A55,Car_production!$A:$L,9,FALSE), "NA"))</f>
        <v>132.57575757575756</v>
      </c>
      <c r="EA55" s="31" t="str">
        <f>IF(_xlfn.IFNA(VLOOKUP($A55,Car_production!$A:$L,10,FALSE), "NA")=0,"NA",_xlfn.IFNA(VLOOKUP($A55,Car_production!$A:$L,10,FALSE), "NA"))</f>
        <v>NA</v>
      </c>
      <c r="EB55" s="31">
        <f>IF(_xlfn.IFNA(VLOOKUP($A55,Car_production_index!$A:$L,2,FALSE), "NA")=0,"NA",_xlfn.IFNA(VLOOKUP($A55,Car_production_index!$A:$L,2,FALSE), "NA"))</f>
        <v>0.12988212567506568</v>
      </c>
      <c r="EC55" s="31">
        <f>IF(_xlfn.IFNA(VLOOKUP($A55,Car_production_index!$A:$L,3,FALSE), "NA")=0,"NA",_xlfn.IFNA(VLOOKUP($A55,Car_production_index!$A:$L,3,FALSE), "NA"))</f>
        <v>0.26541781767755696</v>
      </c>
      <c r="ED55" s="31">
        <f>IF(_xlfn.IFNA(VLOOKUP($A55,Car_production_index!$A:$L,4,FALSE), "NA")=0,"NA",_xlfn.IFNA(VLOOKUP($A55,Car_production_index!$A:$L,4,FALSE), "NA"))</f>
        <v>0.16132484761598559</v>
      </c>
      <c r="EE55" s="31">
        <f>IF(_xlfn.IFNA(VLOOKUP($A55,Car_production_index!$A:$L,5,FALSE), "NA")=0,"NA",_xlfn.IFNA(VLOOKUP($A55,Car_production_index!$A:$L,5,FALSE), "NA"))</f>
        <v>0.16539036868302065</v>
      </c>
      <c r="EF55" s="31">
        <f>IF(_xlfn.IFNA(VLOOKUP($A55,Car_production_index!$A:$L,6,FALSE), "NA")=0,"NA",_xlfn.IFNA(VLOOKUP($A55,Car_production_index!$A:$L,6,FALSE), "NA"))</f>
        <v>0.72201515965162888</v>
      </c>
    </row>
    <row r="56" spans="1:136">
      <c r="A56" s="26">
        <v>38169</v>
      </c>
      <c r="B56" s="25">
        <f>IFERROR(VLOOKUP($A56,Palladium_spot_price!$A:$B,2,FALSE), "NA")</f>
        <v>222.75</v>
      </c>
      <c r="C56" s="25">
        <f>IFERROR(VLOOKUP($A56,Platinum_spot_price!$A:$B,2,FALSE), "NA")</f>
        <v>812.75</v>
      </c>
      <c r="D56" s="25">
        <f>IFERROR(VLOOKUP($A56,Rhodium_spot_price!$A:$B,2,FALSE), "NA")</f>
        <v>975</v>
      </c>
      <c r="E56" s="25">
        <f>IFERROR(VLOOKUP(A56,'Coal Australia'!A:B,2,FALSE), "NA")</f>
        <v>65.758928571428598</v>
      </c>
      <c r="F56" s="25">
        <f>IFERROR(VLOOKUP(A56,'Russian Ruble'!A:B,2,FALSE), "NA")</f>
        <v>29.081700000000001</v>
      </c>
      <c r="G56" s="25">
        <f>IFERROR(VLOOKUP($A56,'GDP Germany'!A:B,2,FALSE),"NA")</f>
        <v>599654.40000000002</v>
      </c>
      <c r="H56" s="25">
        <f>IFERROR(VLOOKUP($A56,'GDP EU28'!A:B,2,FALSE),"NA")</f>
        <v>2299181.7999999998</v>
      </c>
      <c r="I56" s="25">
        <f>IFERROR(VLOOKUP($A56,'GDP US'!A:B,2,FALSE),"NA")</f>
        <v>14323.017</v>
      </c>
      <c r="J56" s="29">
        <f>IFERROR(VLOOKUP($A56,'GDP CNY'!A:C,2,FALSE),"NA")</f>
        <v>11.6</v>
      </c>
      <c r="K56" s="25">
        <f>IFERROR(VLOOKUP($A56,WTI!$A:$B,2,FALSE),"NA")</f>
        <v>40.78</v>
      </c>
      <c r="L56" s="25">
        <f>IFERROR(VLOOKUP($A56,Brent!$A:$B,2,FALSE),"NA")</f>
        <v>38.22</v>
      </c>
      <c r="M56" s="25">
        <f>IFERROR(VLOOKUP($A56,'EURO EXC RATE'!$A:$B,2,FALSE),"NA")</f>
        <v>1.2265999999999999</v>
      </c>
      <c r="N56" s="25">
        <f>IFERROR(VLOOKUP($A56,'Baltic Dry Index'!$A:$B,2,FALSE),"NA")</f>
        <v>4048</v>
      </c>
      <c r="O56" s="25">
        <f>IFERROR(VLOOKUP($A56,EXR_CNY_USD!$A:$B,2,FALSE),"NA")</f>
        <v>8.2766999999999999</v>
      </c>
      <c r="P56" s="25">
        <f>IFERROR(VLOOKUP($A56,'NATURAL GAS'!A:B,2,FALSE),"NA")</f>
        <v>5.93</v>
      </c>
      <c r="Q56" s="25">
        <f>IFERROR(VLOOKUP($A56,VIX!$A:$B,2,FALSE), "NA")</f>
        <v>15.32</v>
      </c>
      <c r="R56" s="25">
        <f>IFERROR(VLOOKUP($A56,CLI_US!$A:$B,2,FALSE), "NA")</f>
        <v>100.81114146469901</v>
      </c>
      <c r="S56" s="25">
        <f>IFERROR(VLOOKUP($A56,CLI_CHN!$A:$B,2,FALSE), "NA")</f>
        <v>100.3617</v>
      </c>
      <c r="T56" s="25">
        <f>IFERROR(VLOOKUP($A56,CLI_EURO!$A:$B,2,FALSE), "NA")</f>
        <v>100.022992041932</v>
      </c>
      <c r="U56" s="25">
        <f>IFERROR(VLOOKUP($A56,CPILFESL!$A:$B,2,FALSE), "NA")</f>
        <v>189.1</v>
      </c>
      <c r="V56" s="31">
        <f>_xlfn.IFNA(VLOOKUP($A56,'PET.RWTC.M'!$A:$B,2,FALSE), "NA")</f>
        <v>40.78</v>
      </c>
      <c r="W56" s="31">
        <f>_xlfn.IFNA(VLOOKUP($A56,PALLFNFINDEXQ!$A:$B,2,FALSE), "NA")</f>
        <v>80.390909109999996</v>
      </c>
      <c r="X56" s="31">
        <f>_xlfn.IFNA(VLOOKUP($A56,DEXSFUS!$A:$B,2,FALSE), "NA")</f>
        <v>6.2450000000000001</v>
      </c>
      <c r="Y56" s="31">
        <f>_xlfn.IFNA(VLOOKUP($A56,PNICKUSDM!$A:$B,2,FALSE), "NA")</f>
        <v>15020.06818</v>
      </c>
      <c r="Z56" s="31">
        <f>_xlfn.IFNA(VLOOKUP($A56,'WPU1011'!$A:$B,2,FALSE), "NA")</f>
        <v>98.3</v>
      </c>
      <c r="AA56" s="31">
        <f>_xlfn.IFNA(VLOOKUP($A56,PCU3399103399101!$A:$B,2,FALSE), "NA")</f>
        <v>131.80000000000001</v>
      </c>
      <c r="AB56" s="31">
        <f>_xlfn.IFNA(VLOOKUP($A56,TSIFRGHTC!$A:$B,2,FALSE), "NA")</f>
        <v>0.2</v>
      </c>
      <c r="AC56" s="31">
        <f>_xlfn.IFNA(VLOOKUP($A56,TSIFRGHTC!$A:$B,2,FALSE), "NA")</f>
        <v>0.2</v>
      </c>
      <c r="AD56" s="31">
        <f>_xlfn.IFNA(VLOOKUP($A56,PPICMM!$A:$B,2,FALSE), "NA")</f>
        <v>136.9</v>
      </c>
      <c r="AE56" s="31">
        <f>_xlfn.IFNA(VLOOKUP($A56,IPB50001N!$A:$B,2,FALSE), "NA")</f>
        <v>92.206599999999995</v>
      </c>
      <c r="AF56" s="31">
        <f>_xlfn.IFNA(VLOOKUP($A56,A31ATI!$A:$B,2,FALSE), "NA")</f>
        <v>11313</v>
      </c>
      <c r="AG56" s="31">
        <f>_xlfn.IFNA(VLOOKUP($A56,A31ANO!$A:$B,2,FALSE), "NA")</f>
        <v>9053</v>
      </c>
      <c r="AH56" s="31">
        <f>_xlfn.IFNA(VLOOKUP($A56,IPG21223S!$A:$B,2,FALSE), "NA")</f>
        <v>97.070099999999996</v>
      </c>
      <c r="AI56" s="31">
        <f>_xlfn.IFNA(VLOOKUP($A56,PIORECRUSDM!$A:$B,2,FALSE), "NA")</f>
        <v>16.39</v>
      </c>
      <c r="AJ56" s="31" t="str">
        <f>_xlfn.IFNA(VLOOKUP($A56,GVZCLS!$A:$B,2,FALSE), "NA")</f>
        <v>NA</v>
      </c>
      <c r="AK56" s="31" t="str">
        <f>_xlfn.IFNA(VLOOKUP($A56,VXSLVCLS!$A:$B,2,FALSE), "NA")</f>
        <v>NA</v>
      </c>
      <c r="AL56" s="31">
        <f>_xlfn.IFNA(VLOOKUP($A56,PNRGINDEXM!$A:$B,2,FALSE), "NA")</f>
        <v>100.31399999999999</v>
      </c>
      <c r="AM56" s="31">
        <f>_xlfn.IFNA(VLOOKUP($A56,Nikkei225!$A:$B,2,FALSE), "NA")</f>
        <v>11896.01</v>
      </c>
      <c r="AN56" s="31">
        <f>_xlfn.IFNA(VLOOKUP($A56,EXJPUS!$A:$B,2,FALSE), "NA")</f>
        <v>109.4871</v>
      </c>
      <c r="AO56" s="31">
        <f>_xlfn.IFNA(VLOOKUP($A56,PCU33613361!$A:$B,2,FALSE), "NA")</f>
        <v>96.9</v>
      </c>
      <c r="AP56" s="31">
        <f>_xlfn.IFNA(VLOOKUP($A56,TOTALSA!$A:$B,2,FALSE), "NA")</f>
        <v>17.309000000000001</v>
      </c>
      <c r="AQ56" s="31">
        <f>_xlfn.IFNA(VLOOKUP($A56,ZAFCPIALLMINMEI!$A:$B,2,FALSE), "NA")</f>
        <v>55.948149999999998</v>
      </c>
      <c r="AR56" s="31">
        <f>_xlfn.IFNA(VLOOKUP($A56,LCULMN01ZAQ661S!$A:$B,2,FALSE), "NA")</f>
        <v>51.503469549999998</v>
      </c>
      <c r="AS56" s="31">
        <f>_xlfn.IFNA(VLOOKUP($A56,NGDPRSAXDCZAQ!$A:$B,2,FALSE), "NA")</f>
        <v>817265.7</v>
      </c>
      <c r="AT56" s="31">
        <f>_xlfn.IFNA(VLOOKUP($A56,'M.W00.PCOBA.USD'!$A:$B,2,FALSE), "NA")</f>
        <v>45381.65</v>
      </c>
      <c r="AU56" s="31">
        <f>_xlfn.IFNA(VLOOKUP($A56,BSCICP03O9M665S!$A:$B,2,FALSE), "NA")</f>
        <v>100.5908244582</v>
      </c>
      <c r="AV56" s="31">
        <f>_xlfn.IFNA(VLOOKUP($A56,LOLITOAAOECDE!$A:$B,2,FALSE), "NA")</f>
        <v>100.91858959619999</v>
      </c>
      <c r="AW56" s="31" t="str">
        <f>_xlfn.IFNA(VLOOKUP($A56,'IP7110'!$A:$B,2,FALSE), "NA")</f>
        <v>NA</v>
      </c>
      <c r="AX56" s="31" t="str">
        <f>_xlfn.IFNA(VLOOKUP($A56,'WPS061'!$A:$B,2,FALSE), "NA")</f>
        <v>NA</v>
      </c>
      <c r="AY56" s="31">
        <f>_xlfn.IFNA(VLOOKUP($A56,'GS10'!$A:$B,2,FALSE), "NA")</f>
        <v>4.5</v>
      </c>
      <c r="AZ56" s="31">
        <f>_xlfn.IFNA(VLOOKUP($A56,'GS5'!$A:$B,2,FALSE), "NA")</f>
        <v>3.69</v>
      </c>
      <c r="BA56" s="31">
        <f>_xlfn.IFNA(VLOOKUP($A56,'GS30'!$A:$B,2,FALSE), "NA")</f>
        <v>5.31</v>
      </c>
      <c r="BB56" s="31">
        <f>_xlfn.IFNA(VLOOKUP($A56,DAX!$A:$B,2,FALSE), "NA")</f>
        <v>3895.61</v>
      </c>
      <c r="BC56" s="31">
        <f>_xlfn.IFNA(VLOOKUP($A56,SMI!$A:$B,2,FALSE), "NA")</f>
        <v>5547.2</v>
      </c>
      <c r="BD56" s="31">
        <f>_xlfn.IFNA(VLOOKUP($A56,NASDAQCOM!$A:$B,2,FALSE), "NA")</f>
        <v>1887.36</v>
      </c>
      <c r="BE56" s="31">
        <f>_xlfn.IFNA(VLOOKUP($A56,FTSE100!$A:$B,2,FALSE), "NA")</f>
        <v>4413.08</v>
      </c>
      <c r="BF56" s="31">
        <f>_xlfn.IFNA(VLOOKUP($A56,'M.W00.PGOLD.USD'!$A:$B,2,FALSE), "NA")</f>
        <v>408.55</v>
      </c>
      <c r="BG56" s="31">
        <f>_xlfn.IFNA(VLOOKUP($A56,'M.W00.PSILVER.USD'!$A:$B,2,FALSE), "NA")</f>
        <v>6.7050000000000001</v>
      </c>
      <c r="BH56" s="31" t="str">
        <f>_xlfn.IFNA(VLOOKUP($A56,WPU10170502!$A:$B,2,FALSE), "NA")</f>
        <v>NA</v>
      </c>
      <c r="BI56" s="31">
        <f>_xlfn.IFNA(VLOOKUP($A56,'M.W00.PSILVER.USD'!$A:$B,2,FALSE), "NA")</f>
        <v>6.7050000000000001</v>
      </c>
      <c r="BJ56" s="31">
        <f>_xlfn.IFNA(VLOOKUP($A56,'M.W00.PSILVER.USD'!$A:$B,2,FALSE), "NA")</f>
        <v>6.7050000000000001</v>
      </c>
      <c r="BK56" s="31">
        <f>_xlfn.IFNA(VLOOKUP($A56,FEDfunds!$A:$B,2,FALSE), "NA")</f>
        <v>1.26</v>
      </c>
      <c r="BL56" s="31">
        <f>_xlfn.IFNA(VLOOKUP($A56,Vehicles_miles_traveled!$A:$B,2,FALSE), "NA")</f>
        <v>247511</v>
      </c>
      <c r="BM56" s="31">
        <f>_xlfn.IFNA(VLOOKUP($A56,New_car_dealer!$A:$B,2,FALSE), "NA")</f>
        <v>60858</v>
      </c>
      <c r="BN56" s="31" t="str">
        <f>_xlfn.IFNA(VLOOKUP($A56,Platinum_total_demand!$A:$Z,4,FALSE), "NA")</f>
        <v>NA</v>
      </c>
      <c r="BO56" s="31" t="str">
        <f>_xlfn.IFNA(VLOOKUP($A56,Palladium_total_demand!$A:$Z,4,FALSE), "NA")</f>
        <v>NA</v>
      </c>
      <c r="BP56" s="31" t="str">
        <f>_xlfn.IFNA(VLOOKUP($A56,Rhodium_total_demand!$A:$Z,4,FALSE), "NA")</f>
        <v>NA</v>
      </c>
      <c r="BQ56" s="31" t="str">
        <f>_xlfn.IFNA(VLOOKUP($A56,Platinum_total_supply!$A:$Z,4,FALSE), "NA")</f>
        <v>NA</v>
      </c>
      <c r="BR56" s="31" t="str">
        <f>_xlfn.IFNA(VLOOKUP($A56,Palladium_total_supply!$A:$Z,4,FALSE), "NA")</f>
        <v>NA</v>
      </c>
      <c r="BS56" s="31" t="str">
        <f>_xlfn.IFNA(VLOOKUP($A56,Rhodium_total_supply!$A:$Z,4,FALSE), "NA")</f>
        <v>NA</v>
      </c>
      <c r="BT56" s="31">
        <f>_xlfn.IFNA(VLOOKUP($A56,Equities!$A:$Z,2,FALSE), "NA")</f>
        <v>2959.41681818181</v>
      </c>
      <c r="BU56" s="31">
        <f>_xlfn.IFNA(VLOOKUP($A56,Equities!$A:$Z,3,FALSE), "NA")</f>
        <v>3338.62681818181</v>
      </c>
      <c r="BV56" s="31">
        <f>_xlfn.IFNA(VLOOKUP($A56,Equities!$A:$Z,4,FALSE), "NA")</f>
        <v>4123.73909090909</v>
      </c>
      <c r="BW56" s="31">
        <f>_xlfn.IFNA(VLOOKUP($A56,Equities!$A:$Z,5,FALSE), "NA")</f>
        <v>3820.44286363636</v>
      </c>
      <c r="BX56" s="31">
        <f>_xlfn.IFNA(VLOOKUP($A56,Equities!$A:$Z,6,FALSE), "NA")</f>
        <v>644.41572727272705</v>
      </c>
      <c r="BY56" s="31">
        <f>_xlfn.IFNA(VLOOKUP($A56,Income_equities!$A:$Z,2,FALSE), "NA")</f>
        <v>1169.0859090909</v>
      </c>
      <c r="BZ56" s="31">
        <f>_xlfn.IFNA(VLOOKUP($A56,Income_equities!$A:$Z,3,FALSE), "NA")</f>
        <v>231.43659090909</v>
      </c>
      <c r="CA56" s="31">
        <f>_xlfn.IFNA(VLOOKUP($A56,Income_equities!$A:$Z,4,FALSE), "NA")</f>
        <v>129.420931818181</v>
      </c>
      <c r="CB56" s="31">
        <f>_xlfn.IFNA(VLOOKUP($A56,Income_equities!$A:$Z,5,FALSE), "NA")</f>
        <v>176.587563636363</v>
      </c>
      <c r="CC56" s="31">
        <f>_xlfn.IFNA(VLOOKUP($A56,PGM_equities!$A:$Z,2,FALSE), "NA")</f>
        <v>810.54545454545405</v>
      </c>
      <c r="CD56" s="31">
        <f>_xlfn.IFNA(VLOOKUP($A56,PGM_equities!$A:$Z,3,FALSE), "NA")</f>
        <v>398.160454545454</v>
      </c>
      <c r="CE56" s="31">
        <f>_xlfn.IFNA(VLOOKUP($A56,PGM_equities!$A:$Z,4,FALSE), "NA")</f>
        <v>6.3343181818181797</v>
      </c>
      <c r="CF56" s="31">
        <f>_xlfn.IFNA(VLOOKUP($A56,PGM_equities!$A:$Z,5,FALSE), "NA")</f>
        <v>221.09090909090901</v>
      </c>
      <c r="CG56" s="31" t="str">
        <f>_xlfn.IFNA(VLOOKUP($A56,Platinum_market_balance!$A:$Z,2,FALSE), "NA")</f>
        <v>NA</v>
      </c>
      <c r="CH56" s="31" t="str">
        <f>_xlfn.IFNA(VLOOKUP($A56,Platinum_market_balance!$A:$Z,3,FALSE), "NA")</f>
        <v>NA</v>
      </c>
      <c r="CI56" s="31" t="str">
        <f>_xlfn.IFNA(VLOOKUP($A56,Platinum_market_balance!$A:$Z,4,FALSE), "NA")</f>
        <v>NA</v>
      </c>
      <c r="CJ56" s="31" t="str">
        <f>_xlfn.IFNA(VLOOKUP($A56,Platinum_market_balance!$A:$Z,5,FALSE), "NA")</f>
        <v>NA</v>
      </c>
      <c r="CK56" s="31" t="str">
        <f>_xlfn.IFNA(VLOOKUP($A56,Palladium_market_balance!$A:$Z,2,FALSE), "NA")</f>
        <v>NA</v>
      </c>
      <c r="CL56" s="31" t="str">
        <f>_xlfn.IFNA(VLOOKUP($A56,Palladium_market_balance!$A:$Z,3,FALSE), "NA")</f>
        <v>NA</v>
      </c>
      <c r="CM56" s="31" t="str">
        <f>_xlfn.IFNA(VLOOKUP($A56,Palladium_market_balance!$A:$Z,4,FALSE), "NA")</f>
        <v>NA</v>
      </c>
      <c r="CN56" s="31" t="str">
        <f>_xlfn.IFNA(VLOOKUP($A56,Palladium_market_balance!$A:$Z,5,FALSE), "NA")</f>
        <v>NA</v>
      </c>
      <c r="CO56" s="31" t="str">
        <f>_xlfn.IFNA(VLOOKUP($A56,Rhodium_market_balance!$A:$Z,2,FALSE), "NA")</f>
        <v>NA</v>
      </c>
      <c r="CP56" s="31" t="str">
        <f>_xlfn.IFNA(VLOOKUP($A56,Rhodium_market_balance!$A:$Z,3,FALSE), "NA")</f>
        <v>NA</v>
      </c>
      <c r="CQ56" s="31" t="str">
        <f>_xlfn.IFNA(VLOOKUP($A56,Rhodium_market_balance!$A:$Z,4,FALSE), "NA")</f>
        <v>NA</v>
      </c>
      <c r="CR56" s="31" t="str">
        <f>_xlfn.IFNA(VLOOKUP($A56,Rhodium_market_balance!$A:$Z,5,FALSE), "NA")</f>
        <v>NA</v>
      </c>
      <c r="CS56" s="31" t="str">
        <f>_xlfn.IFNA(VLOOKUP($A56,CFTCs!$A:$Z,2,FALSE), "NA")</f>
        <v>NA</v>
      </c>
      <c r="CT56" s="31" t="str">
        <f>_xlfn.IFNA(VLOOKUP($A56,CFTCs!$A:$Z,3,FALSE), "NA")</f>
        <v>NA</v>
      </c>
      <c r="CU56" s="31" t="str">
        <f>_xlfn.IFNA(VLOOKUP($A56,CFTCs!$A:$Z,4,FALSE), "NA")</f>
        <v>NA</v>
      </c>
      <c r="CV56" s="31" t="str">
        <f>_xlfn.IFNA(VLOOKUP($A56,CFTCs!$A:$Z,5,FALSE), "NA")</f>
        <v>NA</v>
      </c>
      <c r="CW56" s="31" t="str">
        <f>_xlfn.IFNA(VLOOKUP($A56,Open_interest!$A:$Z,2,FALSE), "NA")</f>
        <v>NA</v>
      </c>
      <c r="CX56" s="31" t="str">
        <f>_xlfn.IFNA(VLOOKUP($A56,Open_interest!$A:$Z,3,FALSE), "NA")</f>
        <v>NA</v>
      </c>
      <c r="CY56" s="31" t="str">
        <f>IF(_xlfn.IFNA(VLOOKUP($A56,ETF_holdings!$A:$Z,2,FALSE), "NA")=0,"NA",_xlfn.IFNA(VLOOKUP($A56,ETF_holdings!$A:$Z,2,FALSE), "NA"))</f>
        <v>NA</v>
      </c>
      <c r="CZ56" s="31" t="str">
        <f>IF(_xlfn.IFNA(VLOOKUP($A56,ETF_holdings!$A:$Z,3,FALSE), "NA")=0,"NA",_xlfn.IFNA(VLOOKUP($A56,ETF_holdings!$A:$Z,3,FALSE), "NA"))</f>
        <v>NA</v>
      </c>
      <c r="DA56" s="31" t="str">
        <f>_xlfn.IFNA(VLOOKUP($A56,ETF_holdings!$A:$Z,4,FALSE), "NA")</f>
        <v>NA</v>
      </c>
      <c r="DB56" s="31" t="str">
        <f>IF(_xlfn.IFNA(VLOOKUP($A56,ETF_holdings!$A:$Z,4,FALSE), "NA")=0,"NA",_xlfn.IFNA(VLOOKUP($A56,ETF_holdings!$A:$Z,4,FALSE), "NA"))</f>
        <v>NA</v>
      </c>
      <c r="DC56" s="31" t="str">
        <f>IF(_xlfn.IFNA(VLOOKUP($A56,ETF_holdings!$A:$Z,6,FALSE), "NA")=0,"NA",_xlfn.IFNA(VLOOKUP($A56,ETF_holdings!$A:$Z,6,FALSE), "NA"))</f>
        <v>NA</v>
      </c>
      <c r="DD56" s="31" t="str">
        <f>IF(_xlfn.IFNA(VLOOKUP($A56,ETF_holdings!$A:$Z,7,FALSE), "NA")=0,"NA",_xlfn.IFNA(VLOOKUP($A56,ETF_holdings!$A:$Z,7,FALSE), "NA"))</f>
        <v>NA</v>
      </c>
      <c r="DE56" s="31" t="str">
        <f>IF(_xlfn.IFNA(VLOOKUP($A56,ETF_holdings!$A:$Z,8,FALSE), "NA")=0,"NA",_xlfn.IFNA(VLOOKUP($A56,ETF_holdings!$A:$Z,8,FALSE), "NA"))</f>
        <v>NA</v>
      </c>
      <c r="DF56" s="31" t="str">
        <f>IF(_xlfn.IFNA(VLOOKUP($A56,ETF_holdings!$A:$Z,10,FALSE), "NA")=0,"NA",_xlfn.IFNA(VLOOKUP($A56,ETF_holdings!$A:$Z,10,FALSE), "NA"))</f>
        <v>NA</v>
      </c>
      <c r="DG56" s="31" t="str">
        <f>IF(_xlfn.IFNA(VLOOKUP($A56,ETF_holdings!$A:$Z,10,FALSE), "NA")=0,"NA",_xlfn.IFNA(VLOOKUP($A56,ETF_holdings!$A:$Z,10,FALSE), "NA"))</f>
        <v>NA</v>
      </c>
      <c r="DH56" s="31" t="str">
        <f>IF(_xlfn.IFNA(VLOOKUP($A56,ETF_holdings!$A:$Z,11,FALSE), "NA")=0,"NA",_xlfn.IFNA(VLOOKUP($A56,ETF_holdings!$A:$Z,11,FALSE), "NA"))</f>
        <v>NA</v>
      </c>
      <c r="DI56" s="31" t="str">
        <f>IF(_xlfn.IFNA(VLOOKUP($A56,ETF_holdings!$A:$Z,12,FALSE), "NA")=0,"NA",_xlfn.IFNA(VLOOKUP($A56,ETF_holdings!$A:$Z,12,FALSE), "NA"))</f>
        <v>NA</v>
      </c>
      <c r="DJ56" s="31" t="str">
        <f>IF(_xlfn.IFNA(VLOOKUP($A56,ETF_holdings!$A:$Z,13,FALSE), "NA")=0,"NA",_xlfn.IFNA(VLOOKUP($A56,ETF_holdings!$A:$Z,13,FALSE), "NA"))</f>
        <v>NA</v>
      </c>
      <c r="DK56" s="31">
        <f>IF(_xlfn.IFNA(VLOOKUP($A56,Platinum_RSI!$A:$P,2,FALSE), "NA")=0,"NA",_xlfn.IFNA(VLOOKUP($A56,Platinum_RSI!$A:$P,2,FALSE), "NA"))</f>
        <v>50.53</v>
      </c>
      <c r="DL56" s="31">
        <f>IF(_xlfn.IFNA(VLOOKUP($A56,Platinum_RSI!$A:$P,3,FALSE), "NA")=0,"NA",_xlfn.IFNA(VLOOKUP($A56,Platinum_RSI!$A:$P,3,FALSE), "NA"))</f>
        <v>59.63</v>
      </c>
      <c r="DM56" s="31">
        <f>IF(_xlfn.IFNA(VLOOKUP($A56,Platinum_RSI!$A:$P,4,FALSE), "NA")=0,"NA",_xlfn.IFNA(VLOOKUP($A56,Platinum_RSI!$A:$P,4,FALSE), "NA"))</f>
        <v>61.95</v>
      </c>
      <c r="DN56" s="31">
        <f>IF(_xlfn.IFNA(VLOOKUP($A56,Platinum_RSI!$A:$P,5,FALSE), "NA")=0,"NA",_xlfn.IFNA(VLOOKUP($A56,Platinum_RSI!$A:$P,5,FALSE), "NA"))</f>
        <v>62.28</v>
      </c>
      <c r="DO56" s="31">
        <f>IF(_xlfn.IFNA(VLOOKUP($A56,Palladium_RSI!$A:$Q,2,FALSE), "NA")=0,"NA",_xlfn.IFNA(VLOOKUP($A56,Palladium_RSI!$A:$Q,2,FALSE), "NA"))</f>
        <v>31.67</v>
      </c>
      <c r="DP56" s="31">
        <f>IF(_xlfn.IFNA(VLOOKUP($A56,Palladium_RSI!$A:$Q, 3,FALSE), "NA")=0,"NA",_xlfn.IFNA(VLOOKUP($A56,Palladium_RSI!$A:$Q,3,FALSE), "NA"))</f>
        <v>43.59</v>
      </c>
      <c r="DQ56" s="31">
        <f>IF(_xlfn.IFNA(VLOOKUP($A56,Palladium_RSI!$A:$Q,4,FALSE), "NA")=0,"NA",_xlfn.IFNA(VLOOKUP($A56,Palladium_RSI!$A:$Q,4,FALSE), "NA"))</f>
        <v>42.45</v>
      </c>
      <c r="DR56" s="31">
        <f>IF(_xlfn.IFNA(VLOOKUP($A56,Palladium_RSI!$A:$Q,5,FALSE), "NA")=0,"NA",_xlfn.IFNA(VLOOKUP($A56,Palladium_RSI!$A:$Q,5,FALSE), "NA"))</f>
        <v>44.43</v>
      </c>
      <c r="DS56" s="31">
        <f>IF(_xlfn.IFNA(VLOOKUP($A56,Car_production!$A:$L,2,FALSE), "NA")=0,"NA",_xlfn.IFNA(VLOOKUP($A56,Car_production!$A:$L,2,FALSE), "NA"))</f>
        <v>347</v>
      </c>
      <c r="DT56" s="31">
        <f>IF(_xlfn.IFNA(VLOOKUP($A56,Car_production!$A:$L,3,FALSE), "NA")=0,"NA",_xlfn.IFNA(VLOOKUP($A56,Car_production!$A:$L,3,FALSE), "NA"))</f>
        <v>273.01337529504332</v>
      </c>
      <c r="DU56" s="31" t="str">
        <f>IF(_xlfn.IFNA(VLOOKUP($A56,Car_production!$A:$L,4,FALSE), "NA")=0,"NA",_xlfn.IFNA(VLOOKUP($A56,Car_production!$A:$L,13,FALSE), "NA"))</f>
        <v>NA</v>
      </c>
      <c r="DV56" s="31" t="str">
        <f>IF(_xlfn.IFNA(VLOOKUP($A56,Car_production!$A:$L,5,FALSE), "NA")=0,"NA",_xlfn.IFNA(VLOOKUP($A56,Car_production!$A:$L,5,FALSE), "NA"))</f>
        <v>NA</v>
      </c>
      <c r="DW56" s="31">
        <f>IF(_xlfn.IFNA(VLOOKUP($A56,Car_production!$A:$L,6,FALSE), "NA")=0,"NA",_xlfn.IFNA(VLOOKUP($A56,Car_production!$A:$L,6,FALSE), "NA"))</f>
        <v>116.9</v>
      </c>
      <c r="DX56" s="31">
        <f>IF(_xlfn.IFNA(VLOOKUP($A56,Car_production!$A:$L,7,FALSE), "NA")=0,"NA",_xlfn.IFNA(VLOOKUP($A56,Car_production!$A:$L,7,FALSE), "NA"))</f>
        <v>114.27174975562073</v>
      </c>
      <c r="DY56" s="31">
        <f>IF(_xlfn.IFNA(VLOOKUP($A56,Car_production!$A:$L,8,FALSE), "NA")=0,"NA",_xlfn.IFNA(VLOOKUP($A56,Car_production!$A:$L,8,FALSE), "NA"))</f>
        <v>104.3</v>
      </c>
      <c r="DZ56" s="31">
        <f>IF(_xlfn.IFNA(VLOOKUP($A56,Car_production!$A:$L,9,FALSE), "NA")=0,"NA",_xlfn.IFNA(VLOOKUP($A56,Car_production!$A:$L,9,FALSE), "NA"))</f>
        <v>131.69191919191917</v>
      </c>
      <c r="EA56" s="31" t="str">
        <f>IF(_xlfn.IFNA(VLOOKUP($A56,Car_production!$A:$L,10,FALSE), "NA")=0,"NA",_xlfn.IFNA(VLOOKUP($A56,Car_production!$A:$L,10,FALSE), "NA"))</f>
        <v>NA</v>
      </c>
      <c r="EB56" s="31">
        <f>IF(_xlfn.IFNA(VLOOKUP($A56,Car_production_index!$A:$L,2,FALSE), "NA")=0,"NA",_xlfn.IFNA(VLOOKUP($A56,Car_production_index!$A:$L,2,FALSE), "NA"))</f>
        <v>0.12988212567506568</v>
      </c>
      <c r="EC56" s="31">
        <f>IF(_xlfn.IFNA(VLOOKUP($A56,Car_production_index!$A:$L,3,FALSE), "NA")=0,"NA",_xlfn.IFNA(VLOOKUP($A56,Car_production_index!$A:$L,3,FALSE), "NA"))</f>
        <v>0.26491781767755695</v>
      </c>
      <c r="ED56" s="31">
        <f>IF(_xlfn.IFNA(VLOOKUP($A56,Car_production_index!$A:$L,4,FALSE), "NA")=0,"NA",_xlfn.IFNA(VLOOKUP($A56,Car_production_index!$A:$L,4,FALSE), "NA"))</f>
        <v>0.16232484761598559</v>
      </c>
      <c r="EE56" s="31">
        <f>IF(_xlfn.IFNA(VLOOKUP($A56,Car_production_index!$A:$L,5,FALSE), "NA")=0,"NA",_xlfn.IFNA(VLOOKUP($A56,Car_production_index!$A:$L,5,FALSE), "NA"))</f>
        <v>0.16489036868302065</v>
      </c>
      <c r="EF56" s="31">
        <f>IF(_xlfn.IFNA(VLOOKUP($A56,Car_production_index!$A:$L,6,FALSE), "NA")=0,"NA",_xlfn.IFNA(VLOOKUP($A56,Car_production_index!$A:$L,6,FALSE), "NA"))</f>
        <v>0.72201515965162888</v>
      </c>
    </row>
    <row r="57" spans="1:136">
      <c r="A57" s="26">
        <v>38200</v>
      </c>
      <c r="B57" s="25">
        <f>IFERROR(VLOOKUP($A57,Palladium_spot_price!$A:$B,2,FALSE), "NA")</f>
        <v>217.54545454545399</v>
      </c>
      <c r="C57" s="25">
        <f>IFERROR(VLOOKUP($A57,Platinum_spot_price!$A:$B,2,FALSE), "NA")</f>
        <v>851.90909090908997</v>
      </c>
      <c r="D57" s="25">
        <f>IFERROR(VLOOKUP($A57,Rhodium_spot_price!$A:$B,2,FALSE), "NA")</f>
        <v>1299.54545454545</v>
      </c>
      <c r="E57" s="25">
        <f>IFERROR(VLOOKUP(A57,'Coal Australia'!A:B,2,FALSE), "NA")</f>
        <v>63.482142857142897</v>
      </c>
      <c r="F57" s="25">
        <f>IFERROR(VLOOKUP(A57,'Russian Ruble'!A:B,2,FALSE), "NA")</f>
        <v>29.213000000000001</v>
      </c>
      <c r="G57" s="25" t="str">
        <f>IFERROR(VLOOKUP($A57,'GDP Germany'!A:B,2,FALSE),"NA")</f>
        <v>NA</v>
      </c>
      <c r="H57" s="25" t="str">
        <f>IFERROR(VLOOKUP($A57,'GDP EU28'!A:B,2,FALSE),"NA")</f>
        <v>NA</v>
      </c>
      <c r="I57" s="25" t="str">
        <f>IFERROR(VLOOKUP($A57,'GDP US'!A:B,2,FALSE),"NA")</f>
        <v>NA</v>
      </c>
      <c r="J57" s="29" t="str">
        <f>IFERROR(VLOOKUP($A57,'GDP CNY'!A:C,2,FALSE),"NA")</f>
        <v>NA</v>
      </c>
      <c r="K57" s="25">
        <f>IFERROR(VLOOKUP($A57,WTI!$A:$B,2,FALSE),"NA")</f>
        <v>44.9</v>
      </c>
      <c r="L57" s="25">
        <f>IFERROR(VLOOKUP($A57,Brent!$A:$B,2,FALSE),"NA")</f>
        <v>42.74</v>
      </c>
      <c r="M57" s="25">
        <f>IFERROR(VLOOKUP($A57,'EURO EXC RATE'!$A:$B,2,FALSE),"NA")</f>
        <v>1.2191000000000001</v>
      </c>
      <c r="N57" s="25">
        <f>IFERROR(VLOOKUP($A57,'Baltic Dry Index'!$A:$B,2,FALSE),"NA")</f>
        <v>4186</v>
      </c>
      <c r="O57" s="25">
        <f>IFERROR(VLOOKUP($A57,EXR_CNY_USD!$A:$B,2,FALSE),"NA")</f>
        <v>8.2767999999999997</v>
      </c>
      <c r="P57" s="25">
        <f>IFERROR(VLOOKUP($A57,'NATURAL GAS'!A:B,2,FALSE),"NA")</f>
        <v>5.41</v>
      </c>
      <c r="Q57" s="25">
        <f>IFERROR(VLOOKUP($A57,VIX!$A:$B,2,FALSE), "NA")</f>
        <v>15.29</v>
      </c>
      <c r="R57" s="25">
        <f>IFERROR(VLOOKUP($A57,CLI_US!$A:$B,2,FALSE), "NA")</f>
        <v>100.707892647077</v>
      </c>
      <c r="S57" s="25">
        <f>IFERROR(VLOOKUP($A57,CLI_CHN!$A:$B,2,FALSE), "NA")</f>
        <v>100.33159999999999</v>
      </c>
      <c r="T57" s="25">
        <f>IFERROR(VLOOKUP($A57,CLI_EURO!$A:$B,2,FALSE), "NA")</f>
        <v>100.047017612944</v>
      </c>
      <c r="U57" s="25">
        <f>IFERROR(VLOOKUP($A57,CPILFESL!$A:$B,2,FALSE), "NA")</f>
        <v>189.2</v>
      </c>
      <c r="V57" s="31">
        <f>_xlfn.IFNA(VLOOKUP($A57,'PET.RWTC.M'!$A:$B,2,FALSE), "NA")</f>
        <v>44.9</v>
      </c>
      <c r="W57" s="31">
        <f>_xlfn.IFNA(VLOOKUP($A57,PALLFNFINDEXQ!$A:$B,2,FALSE), "NA")</f>
        <v>80.390909109999996</v>
      </c>
      <c r="X57" s="31">
        <f>_xlfn.IFNA(VLOOKUP($A57,DEXSFUS!$A:$B,2,FALSE), "NA")</f>
        <v>6.2450000000000001</v>
      </c>
      <c r="Y57" s="31">
        <f>_xlfn.IFNA(VLOOKUP($A57,PNICKUSDM!$A:$B,2,FALSE), "NA")</f>
        <v>13639.619049999999</v>
      </c>
      <c r="Z57" s="31">
        <f>_xlfn.IFNA(VLOOKUP($A57,'WPU1011'!$A:$B,2,FALSE), "NA")</f>
        <v>98.3</v>
      </c>
      <c r="AA57" s="31">
        <f>_xlfn.IFNA(VLOOKUP($A57,'WPU1011'!$A:$B,2,FALSE), "NA")</f>
        <v>98.3</v>
      </c>
      <c r="AB57" s="31">
        <f>_xlfn.IFNA(VLOOKUP($A57,TSIFRGHTC!$A:$B,2,FALSE), "NA")</f>
        <v>-1</v>
      </c>
      <c r="AC57" s="31">
        <f>_xlfn.IFNA(VLOOKUP($A57,TSIFRGHTC!$A:$B,2,FALSE), "NA")</f>
        <v>-1</v>
      </c>
      <c r="AD57" s="31">
        <f>_xlfn.IFNA(VLOOKUP($A57,PPICMM!$A:$B,2,FALSE), "NA")</f>
        <v>136.1</v>
      </c>
      <c r="AE57" s="31">
        <f>_xlfn.IFNA(VLOOKUP($A57,IPB50001N!$A:$B,2,FALSE), "NA")</f>
        <v>95.734499999999997</v>
      </c>
      <c r="AF57" s="31">
        <f>_xlfn.IFNA(VLOOKUP($A57,A31ATI!$A:$B,2,FALSE), "NA")</f>
        <v>11869</v>
      </c>
      <c r="AG57" s="31">
        <f>_xlfn.IFNA(VLOOKUP($A57,A31ANO!$A:$B,2,FALSE), "NA")</f>
        <v>9124</v>
      </c>
      <c r="AH57" s="31">
        <f>_xlfn.IFNA(VLOOKUP($A57,IPG21223S!$A:$B,2,FALSE), "NA")</f>
        <v>102.22799999999999</v>
      </c>
      <c r="AI57" s="31">
        <f>_xlfn.IFNA(VLOOKUP($A57,PIORECRUSDM!$A:$B,2,FALSE), "NA")</f>
        <v>16.39</v>
      </c>
      <c r="AJ57" s="31" t="str">
        <f>_xlfn.IFNA(VLOOKUP($A57,GVZCLS!$A:$B,2,FALSE), "NA")</f>
        <v>NA</v>
      </c>
      <c r="AK57" s="31" t="str">
        <f>_xlfn.IFNA(VLOOKUP($A57,VXSLVCLS!$A:$B,2,FALSE), "NA")</f>
        <v>NA</v>
      </c>
      <c r="AL57" s="31">
        <f>_xlfn.IFNA(VLOOKUP($A57,PNRGINDEXM!$A:$B,2,FALSE), "NA")</f>
        <v>106.3057</v>
      </c>
      <c r="AM57" s="31">
        <f>_xlfn.IFNA(VLOOKUP($A57,Nikkei225!$A:$B,2,FALSE), "NA")</f>
        <v>11896.01</v>
      </c>
      <c r="AN57" s="31">
        <f>_xlfn.IFNA(VLOOKUP($A57,EXJPUS!$A:$B,2,FALSE), "NA")</f>
        <v>110.2336</v>
      </c>
      <c r="AO57" s="31">
        <f>_xlfn.IFNA(VLOOKUP($A57,PCU33613361!$A:$B,2,FALSE), "NA")</f>
        <v>96.6</v>
      </c>
      <c r="AP57" s="31">
        <f>_xlfn.IFNA(VLOOKUP($A57,TOTALSA!$A:$B,2,FALSE), "NA")</f>
        <v>17.157</v>
      </c>
      <c r="AQ57" s="31">
        <f>_xlfn.IFNA(VLOOKUP($A57,ZAFCPIALLMINMEI!$A:$B,2,FALSE), "NA")</f>
        <v>55.83811</v>
      </c>
      <c r="AR57" s="31">
        <f>_xlfn.IFNA(VLOOKUP($A57,LCULMN01ZAQ661S!$A:$B,2,FALSE), "NA")</f>
        <v>51.503469549999998</v>
      </c>
      <c r="AS57" s="31">
        <f>_xlfn.IFNA(VLOOKUP($A57,NGDPRSAXDCZAQ!$A:$B,2,FALSE), "NA")</f>
        <v>817265.7</v>
      </c>
      <c r="AT57" s="31">
        <f>_xlfn.IFNA(VLOOKUP($A57,'M.W00.PCOBA.USD'!$A:$B,2,FALSE), "NA")</f>
        <v>43829.22</v>
      </c>
      <c r="AU57" s="31">
        <f>_xlfn.IFNA(VLOOKUP($A57,BSCICP03O9M665S!$A:$B,2,FALSE), "NA")</f>
        <v>100.7185573973</v>
      </c>
      <c r="AV57" s="31">
        <f>_xlfn.IFNA(VLOOKUP($A57,LOLITOAAOECDE!$A:$B,2,FALSE), "NA")</f>
        <v>100.79671612990001</v>
      </c>
      <c r="AW57" s="31" t="str">
        <f>_xlfn.IFNA(VLOOKUP($A57,'IP7110'!$A:$B,2,FALSE), "NA")</f>
        <v>NA</v>
      </c>
      <c r="AX57" s="31" t="str">
        <f>_xlfn.IFNA(VLOOKUP($A57,'WPS061'!$A:$B,2,FALSE), "NA")</f>
        <v>NA</v>
      </c>
      <c r="AY57" s="31">
        <f>_xlfn.IFNA(VLOOKUP($A57,'GS10'!$A:$B,2,FALSE), "NA")</f>
        <v>4.28</v>
      </c>
      <c r="AZ57" s="31">
        <f>_xlfn.IFNA(VLOOKUP($A57,'GS5'!$A:$B,2,FALSE), "NA")</f>
        <v>3.47</v>
      </c>
      <c r="BA57" s="31">
        <f>_xlfn.IFNA(VLOOKUP($A57,'GS30'!$A:$B,2,FALSE), "NA")</f>
        <v>5.15</v>
      </c>
      <c r="BB57" s="31">
        <f>_xlfn.IFNA(VLOOKUP($A57,DAX!$A:$B,2,FALSE), "NA")</f>
        <v>3785.21</v>
      </c>
      <c r="BC57" s="31">
        <f>_xlfn.IFNA(VLOOKUP($A57,SMI!$A:$B,2,FALSE), "NA")</f>
        <v>5421.7</v>
      </c>
      <c r="BD57" s="31">
        <f>_xlfn.IFNA(VLOOKUP($A57,NASDAQCOM!$A:$B,2,FALSE), "NA")</f>
        <v>1838.1</v>
      </c>
      <c r="BE57" s="31">
        <f>_xlfn.IFNA(VLOOKUP($A57,FTSE100!$A:$B,2,FALSE), "NA")</f>
        <v>4459.32</v>
      </c>
      <c r="BF57" s="31">
        <f>_xlfn.IFNA(VLOOKUP($A57,'M.W00.PGOLD.USD'!$A:$B,2,FALSE), "NA")</f>
        <v>409.95</v>
      </c>
      <c r="BG57" s="31">
        <f>_xlfn.IFNA(VLOOKUP($A57,'M.W00.PSILVER.USD'!$A:$B,2,FALSE), "NA")</f>
        <v>6.82</v>
      </c>
      <c r="BH57" s="31" t="str">
        <f>_xlfn.IFNA(VLOOKUP($A57,WPU10170502!$A:$B,2,FALSE), "NA")</f>
        <v>NA</v>
      </c>
      <c r="BI57" s="31">
        <f>_xlfn.IFNA(VLOOKUP($A57,'M.W00.PSILVER.USD'!$A:$B,2,FALSE), "NA")</f>
        <v>6.82</v>
      </c>
      <c r="BJ57" s="31">
        <f>_xlfn.IFNA(VLOOKUP($A57,'M.W00.PSILVER.USD'!$A:$B,2,FALSE), "NA")</f>
        <v>6.82</v>
      </c>
      <c r="BK57" s="31">
        <f>_xlfn.IFNA(VLOOKUP($A57,FEDfunds!$A:$B,2,FALSE), "NA")</f>
        <v>1.43</v>
      </c>
      <c r="BL57" s="31">
        <f>_xlfn.IFNA(VLOOKUP($A57,Vehicles_miles_traveled!$A:$B,2,FALSE), "NA")</f>
        <v>247589</v>
      </c>
      <c r="BM57" s="31">
        <f>_xlfn.IFNA(VLOOKUP($A57,New_car_dealer!$A:$B,2,FALSE), "NA")</f>
        <v>59246</v>
      </c>
      <c r="BN57" s="31" t="str">
        <f>_xlfn.IFNA(VLOOKUP($A57,Platinum_total_demand!$A:$Z,4,FALSE), "NA")</f>
        <v>NA</v>
      </c>
      <c r="BO57" s="31" t="str">
        <f>_xlfn.IFNA(VLOOKUP($A57,Palladium_total_demand!$A:$Z,4,FALSE), "NA")</f>
        <v>NA</v>
      </c>
      <c r="BP57" s="31" t="str">
        <f>_xlfn.IFNA(VLOOKUP($A57,Rhodium_total_demand!$A:$Z,4,FALSE), "NA")</f>
        <v>NA</v>
      </c>
      <c r="BQ57" s="31" t="str">
        <f>_xlfn.IFNA(VLOOKUP($A57,Platinum_total_supply!$A:$Z,4,FALSE), "NA")</f>
        <v>NA</v>
      </c>
      <c r="BR57" s="31" t="str">
        <f>_xlfn.IFNA(VLOOKUP($A57,Palladium_total_supply!$A:$Z,4,FALSE), "NA")</f>
        <v>NA</v>
      </c>
      <c r="BS57" s="31" t="str">
        <f>_xlfn.IFNA(VLOOKUP($A57,Rhodium_total_supply!$A:$Z,4,FALSE), "NA")</f>
        <v>NA</v>
      </c>
      <c r="BT57" s="31">
        <f>_xlfn.IFNA(VLOOKUP($A57,Equities!$A:$Z,2,FALSE), "NA")</f>
        <v>2908.1713636363602</v>
      </c>
      <c r="BU57" s="31">
        <f>_xlfn.IFNA(VLOOKUP($A57,Equities!$A:$Z,3,FALSE), "NA")</f>
        <v>3289.7240909090901</v>
      </c>
      <c r="BV57" s="31">
        <f>_xlfn.IFNA(VLOOKUP($A57,Equities!$A:$Z,4,FALSE), "NA")</f>
        <v>4040.91681818181</v>
      </c>
      <c r="BW57" s="31">
        <f>_xlfn.IFNA(VLOOKUP($A57,Equities!$A:$Z,5,FALSE), "NA")</f>
        <v>3691.0611363636299</v>
      </c>
      <c r="BX57" s="31">
        <f>_xlfn.IFNA(VLOOKUP($A57,Equities!$A:$Z,6,FALSE), "NA")</f>
        <v>647.99281818181805</v>
      </c>
      <c r="BY57" s="31">
        <f>_xlfn.IFNA(VLOOKUP($A57,Income_equities!$A:$Z,2,FALSE), "NA")</f>
        <v>1184.4809090909</v>
      </c>
      <c r="BZ57" s="31">
        <f>_xlfn.IFNA(VLOOKUP($A57,Income_equities!$A:$Z,3,FALSE), "NA")</f>
        <v>234.47864545454499</v>
      </c>
      <c r="CA57" s="31">
        <f>_xlfn.IFNA(VLOOKUP($A57,Income_equities!$A:$Z,4,FALSE), "NA")</f>
        <v>130.93744090908999</v>
      </c>
      <c r="CB57" s="31">
        <f>_xlfn.IFNA(VLOOKUP($A57,Income_equities!$A:$Z,5,FALSE), "NA")</f>
        <v>177.673427272727</v>
      </c>
      <c r="CC57" s="31">
        <f>_xlfn.IFNA(VLOOKUP($A57,PGM_equities!$A:$Z,2,FALSE), "NA")</f>
        <v>849.31818181818096</v>
      </c>
      <c r="CD57" s="31">
        <f>_xlfn.IFNA(VLOOKUP($A57,PGM_equities!$A:$Z,3,FALSE), "NA")</f>
        <v>401.72318181818099</v>
      </c>
      <c r="CE57" s="31">
        <f>_xlfn.IFNA(VLOOKUP($A57,PGM_equities!$A:$Z,4,FALSE), "NA")</f>
        <v>6.6886363636363599</v>
      </c>
      <c r="CF57" s="31">
        <f>_xlfn.IFNA(VLOOKUP($A57,PGM_equities!$A:$Z,5,FALSE), "NA")</f>
        <v>215.06818181818099</v>
      </c>
      <c r="CG57" s="31" t="str">
        <f>_xlfn.IFNA(VLOOKUP($A57,Platinum_market_balance!$A:$Z,2,FALSE), "NA")</f>
        <v>NA</v>
      </c>
      <c r="CH57" s="31" t="str">
        <f>_xlfn.IFNA(VLOOKUP($A57,Platinum_market_balance!$A:$Z,3,FALSE), "NA")</f>
        <v>NA</v>
      </c>
      <c r="CI57" s="31" t="str">
        <f>_xlfn.IFNA(VLOOKUP($A57,Platinum_market_balance!$A:$Z,4,FALSE), "NA")</f>
        <v>NA</v>
      </c>
      <c r="CJ57" s="31" t="str">
        <f>_xlfn.IFNA(VLOOKUP($A57,Platinum_market_balance!$A:$Z,5,FALSE), "NA")</f>
        <v>NA</v>
      </c>
      <c r="CK57" s="31" t="str">
        <f>_xlfn.IFNA(VLOOKUP($A57,Palladium_market_balance!$A:$Z,2,FALSE), "NA")</f>
        <v>NA</v>
      </c>
      <c r="CL57" s="31" t="str">
        <f>_xlfn.IFNA(VLOOKUP($A57,Palladium_market_balance!$A:$Z,3,FALSE), "NA")</f>
        <v>NA</v>
      </c>
      <c r="CM57" s="31" t="str">
        <f>_xlfn.IFNA(VLOOKUP($A57,Palladium_market_balance!$A:$Z,4,FALSE), "NA")</f>
        <v>NA</v>
      </c>
      <c r="CN57" s="31" t="str">
        <f>_xlfn.IFNA(VLOOKUP($A57,Palladium_market_balance!$A:$Z,5,FALSE), "NA")</f>
        <v>NA</v>
      </c>
      <c r="CO57" s="31" t="str">
        <f>_xlfn.IFNA(VLOOKUP($A57,Rhodium_market_balance!$A:$Z,2,FALSE), "NA")</f>
        <v>NA</v>
      </c>
      <c r="CP57" s="31" t="str">
        <f>_xlfn.IFNA(VLOOKUP($A57,Rhodium_market_balance!$A:$Z,3,FALSE), "NA")</f>
        <v>NA</v>
      </c>
      <c r="CQ57" s="31" t="str">
        <f>_xlfn.IFNA(VLOOKUP($A57,Rhodium_market_balance!$A:$Z,4,FALSE), "NA")</f>
        <v>NA</v>
      </c>
      <c r="CR57" s="31" t="str">
        <f>_xlfn.IFNA(VLOOKUP($A57,Rhodium_market_balance!$A:$Z,5,FALSE), "NA")</f>
        <v>NA</v>
      </c>
      <c r="CS57" s="31" t="str">
        <f>_xlfn.IFNA(VLOOKUP($A57,CFTCs!$A:$Z,2,FALSE), "NA")</f>
        <v>NA</v>
      </c>
      <c r="CT57" s="31" t="str">
        <f>_xlfn.IFNA(VLOOKUP($A57,CFTCs!$A:$Z,3,FALSE), "NA")</f>
        <v>NA</v>
      </c>
      <c r="CU57" s="31" t="str">
        <f>_xlfn.IFNA(VLOOKUP($A57,CFTCs!$A:$Z,4,FALSE), "NA")</f>
        <v>NA</v>
      </c>
      <c r="CV57" s="31" t="str">
        <f>_xlfn.IFNA(VLOOKUP($A57,CFTCs!$A:$Z,5,FALSE), "NA")</f>
        <v>NA</v>
      </c>
      <c r="CW57" s="31" t="str">
        <f>_xlfn.IFNA(VLOOKUP($A57,Open_interest!$A:$Z,2,FALSE), "NA")</f>
        <v>NA</v>
      </c>
      <c r="CX57" s="31" t="str">
        <f>_xlfn.IFNA(VLOOKUP($A57,Open_interest!$A:$Z,3,FALSE), "NA")</f>
        <v>NA</v>
      </c>
      <c r="CY57" s="31" t="str">
        <f>IF(_xlfn.IFNA(VLOOKUP($A57,ETF_holdings!$A:$Z,2,FALSE), "NA")=0,"NA",_xlfn.IFNA(VLOOKUP($A57,ETF_holdings!$A:$Z,2,FALSE), "NA"))</f>
        <v>NA</v>
      </c>
      <c r="CZ57" s="31" t="str">
        <f>IF(_xlfn.IFNA(VLOOKUP($A57,ETF_holdings!$A:$Z,3,FALSE), "NA")=0,"NA",_xlfn.IFNA(VLOOKUP($A57,ETF_holdings!$A:$Z,3,FALSE), "NA"))</f>
        <v>NA</v>
      </c>
      <c r="DA57" s="31" t="str">
        <f>_xlfn.IFNA(VLOOKUP($A57,ETF_holdings!$A:$Z,4,FALSE), "NA")</f>
        <v>NA</v>
      </c>
      <c r="DB57" s="31" t="str">
        <f>IF(_xlfn.IFNA(VLOOKUP($A57,ETF_holdings!$A:$Z,4,FALSE), "NA")=0,"NA",_xlfn.IFNA(VLOOKUP($A57,ETF_holdings!$A:$Z,4,FALSE), "NA"))</f>
        <v>NA</v>
      </c>
      <c r="DC57" s="31" t="str">
        <f>IF(_xlfn.IFNA(VLOOKUP($A57,ETF_holdings!$A:$Z,6,FALSE), "NA")=0,"NA",_xlfn.IFNA(VLOOKUP($A57,ETF_holdings!$A:$Z,6,FALSE), "NA"))</f>
        <v>NA</v>
      </c>
      <c r="DD57" s="31" t="str">
        <f>IF(_xlfn.IFNA(VLOOKUP($A57,ETF_holdings!$A:$Z,7,FALSE), "NA")=0,"NA",_xlfn.IFNA(VLOOKUP($A57,ETF_holdings!$A:$Z,7,FALSE), "NA"))</f>
        <v>NA</v>
      </c>
      <c r="DE57" s="31" t="str">
        <f>IF(_xlfn.IFNA(VLOOKUP($A57,ETF_holdings!$A:$Z,8,FALSE), "NA")=0,"NA",_xlfn.IFNA(VLOOKUP($A57,ETF_holdings!$A:$Z,8,FALSE), "NA"))</f>
        <v>NA</v>
      </c>
      <c r="DF57" s="31" t="str">
        <f>IF(_xlfn.IFNA(VLOOKUP($A57,ETF_holdings!$A:$Z,10,FALSE), "NA")=0,"NA",_xlfn.IFNA(VLOOKUP($A57,ETF_holdings!$A:$Z,10,FALSE), "NA"))</f>
        <v>NA</v>
      </c>
      <c r="DG57" s="31" t="str">
        <f>IF(_xlfn.IFNA(VLOOKUP($A57,ETF_holdings!$A:$Z,10,FALSE), "NA")=0,"NA",_xlfn.IFNA(VLOOKUP($A57,ETF_holdings!$A:$Z,10,FALSE), "NA"))</f>
        <v>NA</v>
      </c>
      <c r="DH57" s="31" t="str">
        <f>IF(_xlfn.IFNA(VLOOKUP($A57,ETF_holdings!$A:$Z,11,FALSE), "NA")=0,"NA",_xlfn.IFNA(VLOOKUP($A57,ETF_holdings!$A:$Z,11,FALSE), "NA"))</f>
        <v>NA</v>
      </c>
      <c r="DI57" s="31" t="str">
        <f>IF(_xlfn.IFNA(VLOOKUP($A57,ETF_holdings!$A:$Z,12,FALSE), "NA")=0,"NA",_xlfn.IFNA(VLOOKUP($A57,ETF_holdings!$A:$Z,12,FALSE), "NA"))</f>
        <v>NA</v>
      </c>
      <c r="DJ57" s="31" t="str">
        <f>IF(_xlfn.IFNA(VLOOKUP($A57,ETF_holdings!$A:$Z,13,FALSE), "NA")=0,"NA",_xlfn.IFNA(VLOOKUP($A57,ETF_holdings!$A:$Z,13,FALSE), "NA"))</f>
        <v>NA</v>
      </c>
      <c r="DK57" s="31">
        <f>IF(_xlfn.IFNA(VLOOKUP($A57,Platinum_RSI!$A:$P,2,FALSE), "NA")=0,"NA",_xlfn.IFNA(VLOOKUP($A57,Platinum_RSI!$A:$P,2,FALSE), "NA"))</f>
        <v>69.63</v>
      </c>
      <c r="DL57" s="31">
        <f>IF(_xlfn.IFNA(VLOOKUP($A57,Platinum_RSI!$A:$P,3,FALSE), "NA")=0,"NA",_xlfn.IFNA(VLOOKUP($A57,Platinum_RSI!$A:$P,3,FALSE), "NA"))</f>
        <v>65.55</v>
      </c>
      <c r="DM57" s="31">
        <f>IF(_xlfn.IFNA(VLOOKUP($A57,Platinum_RSI!$A:$P,4,FALSE), "NA")=0,"NA",_xlfn.IFNA(VLOOKUP($A57,Platinum_RSI!$A:$P,4,FALSE), "NA"))</f>
        <v>65.89</v>
      </c>
      <c r="DN57" s="31">
        <f>IF(_xlfn.IFNA(VLOOKUP($A57,Platinum_RSI!$A:$P,5,FALSE), "NA")=0,"NA",_xlfn.IFNA(VLOOKUP($A57,Platinum_RSI!$A:$P,5,FALSE), "NA"))</f>
        <v>64.48</v>
      </c>
      <c r="DO57" s="31">
        <f>IF(_xlfn.IFNA(VLOOKUP($A57,Palladium_RSI!$A:$Q,2,FALSE), "NA")=0,"NA",_xlfn.IFNA(VLOOKUP($A57,Palladium_RSI!$A:$Q,2,FALSE), "NA"))</f>
        <v>29.46</v>
      </c>
      <c r="DP57" s="31">
        <f>IF(_xlfn.IFNA(VLOOKUP($A57,Palladium_RSI!$A:$Q, 3,FALSE), "NA")=0,"NA",_xlfn.IFNA(VLOOKUP($A57,Palladium_RSI!$A:$Q,3,FALSE), "NA"))</f>
        <v>42.89</v>
      </c>
      <c r="DQ57" s="31">
        <f>IF(_xlfn.IFNA(VLOOKUP($A57,Palladium_RSI!$A:$Q,4,FALSE), "NA")=0,"NA",_xlfn.IFNA(VLOOKUP($A57,Palladium_RSI!$A:$Q,4,FALSE), "NA"))</f>
        <v>42.08</v>
      </c>
      <c r="DR57" s="31">
        <f>IF(_xlfn.IFNA(VLOOKUP($A57,Palladium_RSI!$A:$Q,5,FALSE), "NA")=0,"NA",_xlfn.IFNA(VLOOKUP($A57,Palladium_RSI!$A:$Q,5,FALSE), "NA"))</f>
        <v>44.3</v>
      </c>
      <c r="DS57" s="31">
        <f>IF(_xlfn.IFNA(VLOOKUP($A57,Car_production!$A:$L,2,FALSE), "NA")=0,"NA",_xlfn.IFNA(VLOOKUP($A57,Car_production!$A:$L,2,FALSE), "NA"))</f>
        <v>349.2</v>
      </c>
      <c r="DT57" s="31">
        <f>IF(_xlfn.IFNA(VLOOKUP($A57,Car_production!$A:$L,3,FALSE), "NA")=0,"NA",_xlfn.IFNA(VLOOKUP($A57,Car_production!$A:$L,3,FALSE), "NA"))</f>
        <v>274.74429583005508</v>
      </c>
      <c r="DU57" s="31" t="str">
        <f>IF(_xlfn.IFNA(VLOOKUP($A57,Car_production!$A:$L,4,FALSE), "NA")=0,"NA",_xlfn.IFNA(VLOOKUP($A57,Car_production!$A:$L,13,FALSE), "NA"))</f>
        <v>NA</v>
      </c>
      <c r="DV57" s="31" t="str">
        <f>IF(_xlfn.IFNA(VLOOKUP($A57,Car_production!$A:$L,5,FALSE), "NA")=0,"NA",_xlfn.IFNA(VLOOKUP($A57,Car_production!$A:$L,5,FALSE), "NA"))</f>
        <v>NA</v>
      </c>
      <c r="DW57" s="31">
        <f>IF(_xlfn.IFNA(VLOOKUP($A57,Car_production!$A:$L,6,FALSE), "NA")=0,"NA",_xlfn.IFNA(VLOOKUP($A57,Car_production!$A:$L,6,FALSE), "NA"))</f>
        <v>104.2</v>
      </c>
      <c r="DX57" s="31">
        <f>IF(_xlfn.IFNA(VLOOKUP($A57,Car_production!$A:$L,7,FALSE), "NA")=0,"NA",_xlfn.IFNA(VLOOKUP($A57,Car_production!$A:$L,7,FALSE), "NA"))</f>
        <v>101.85728250244379</v>
      </c>
      <c r="DY57" s="31">
        <f>IF(_xlfn.IFNA(VLOOKUP($A57,Car_production!$A:$L,8,FALSE), "NA")=0,"NA",_xlfn.IFNA(VLOOKUP($A57,Car_production!$A:$L,8,FALSE), "NA"))</f>
        <v>102.2</v>
      </c>
      <c r="DZ57" s="31">
        <f>IF(_xlfn.IFNA(VLOOKUP($A57,Car_production!$A:$L,9,FALSE), "NA")=0,"NA",_xlfn.IFNA(VLOOKUP($A57,Car_production!$A:$L,9,FALSE), "NA"))</f>
        <v>129.04040404040404</v>
      </c>
      <c r="EA57" s="31" t="str">
        <f>IF(_xlfn.IFNA(VLOOKUP($A57,Car_production!$A:$L,10,FALSE), "NA")=0,"NA",_xlfn.IFNA(VLOOKUP($A57,Car_production!$A:$L,10,FALSE), "NA"))</f>
        <v>NA</v>
      </c>
      <c r="EB57" s="31">
        <f>IF(_xlfn.IFNA(VLOOKUP($A57,Car_production_index!$A:$L,2,FALSE), "NA")=0,"NA",_xlfn.IFNA(VLOOKUP($A57,Car_production_index!$A:$L,2,FALSE), "NA"))</f>
        <v>0.12988212567506568</v>
      </c>
      <c r="EC57" s="31">
        <f>IF(_xlfn.IFNA(VLOOKUP($A57,Car_production_index!$A:$L,3,FALSE), "NA")=0,"NA",_xlfn.IFNA(VLOOKUP($A57,Car_production_index!$A:$L,3,FALSE), "NA"))</f>
        <v>0.26441781767755695</v>
      </c>
      <c r="ED57" s="31">
        <f>IF(_xlfn.IFNA(VLOOKUP($A57,Car_production_index!$A:$L,4,FALSE), "NA")=0,"NA",_xlfn.IFNA(VLOOKUP($A57,Car_production_index!$A:$L,4,FALSE), "NA"))</f>
        <v>0.16332484761598559</v>
      </c>
      <c r="EE57" s="31">
        <f>IF(_xlfn.IFNA(VLOOKUP($A57,Car_production_index!$A:$L,5,FALSE), "NA")=0,"NA",_xlfn.IFNA(VLOOKUP($A57,Car_production_index!$A:$L,5,FALSE), "NA"))</f>
        <v>0.16439036868302065</v>
      </c>
      <c r="EF57" s="31">
        <f>IF(_xlfn.IFNA(VLOOKUP($A57,Car_production_index!$A:$L,6,FALSE), "NA")=0,"NA",_xlfn.IFNA(VLOOKUP($A57,Car_production_index!$A:$L,6,FALSE), "NA"))</f>
        <v>0.72201515965162888</v>
      </c>
    </row>
    <row r="58" spans="1:136">
      <c r="A58" s="26">
        <v>38231</v>
      </c>
      <c r="B58" s="25">
        <f>IFERROR(VLOOKUP($A58,Palladium_spot_price!$A:$B,2,FALSE), "NA")</f>
        <v>213.95238095238</v>
      </c>
      <c r="C58" s="25">
        <f>IFERROR(VLOOKUP($A58,Platinum_spot_price!$A:$B,2,FALSE), "NA")</f>
        <v>851.04761904761904</v>
      </c>
      <c r="D58" s="25">
        <f>IFERROR(VLOOKUP($A58,Rhodium_spot_price!$A:$B,2,FALSE), "NA")</f>
        <v>1198.57142857142</v>
      </c>
      <c r="E58" s="25">
        <f>IFERROR(VLOOKUP(A58,'Coal Australia'!A:B,2,FALSE), "NA")</f>
        <v>59.330357142857103</v>
      </c>
      <c r="F58" s="25">
        <f>IFERROR(VLOOKUP(A58,'Russian Ruble'!A:B,2,FALSE), "NA")</f>
        <v>29.221800000000002</v>
      </c>
      <c r="G58" s="25" t="str">
        <f>IFERROR(VLOOKUP($A58,'GDP Germany'!A:B,2,FALSE),"NA")</f>
        <v>NA</v>
      </c>
      <c r="H58" s="25" t="str">
        <f>IFERROR(VLOOKUP($A58,'GDP EU28'!A:B,2,FALSE),"NA")</f>
        <v>NA</v>
      </c>
      <c r="I58" s="25" t="str">
        <f>IFERROR(VLOOKUP($A58,'GDP US'!A:B,2,FALSE),"NA")</f>
        <v>NA</v>
      </c>
      <c r="J58" s="29" t="str">
        <f>IFERROR(VLOOKUP($A58,'GDP CNY'!A:C,2,FALSE),"NA")</f>
        <v>NA</v>
      </c>
      <c r="K58" s="25">
        <f>IFERROR(VLOOKUP($A58,WTI!$A:$B,2,FALSE),"NA")</f>
        <v>45.94</v>
      </c>
      <c r="L58" s="25">
        <f>IFERROR(VLOOKUP($A58,Brent!$A:$B,2,FALSE),"NA")</f>
        <v>43.2</v>
      </c>
      <c r="M58" s="25">
        <f>IFERROR(VLOOKUP($A58,'EURO EXC RATE'!$A:$B,2,FALSE),"NA")</f>
        <v>1.2223999999999999</v>
      </c>
      <c r="N58" s="25">
        <f>IFERROR(VLOOKUP($A58,'Baltic Dry Index'!$A:$B,2,FALSE),"NA")</f>
        <v>4105</v>
      </c>
      <c r="O58" s="25">
        <f>IFERROR(VLOOKUP($A58,EXR_CNY_USD!$A:$B,2,FALSE),"NA")</f>
        <v>8.2766999999999999</v>
      </c>
      <c r="P58" s="25">
        <f>IFERROR(VLOOKUP($A58,'NATURAL GAS'!A:B,2,FALSE),"NA")</f>
        <v>5.15</v>
      </c>
      <c r="Q58" s="25">
        <f>IFERROR(VLOOKUP($A58,VIX!$A:$B,2,FALSE), "NA")</f>
        <v>13.34</v>
      </c>
      <c r="R58" s="25">
        <f>IFERROR(VLOOKUP($A58,CLI_US!$A:$B,2,FALSE), "NA")</f>
        <v>100.614485719774</v>
      </c>
      <c r="S58" s="25">
        <f>IFERROR(VLOOKUP($A58,CLI_CHN!$A:$B,2,FALSE), "NA")</f>
        <v>100.3146</v>
      </c>
      <c r="T58" s="25">
        <f>IFERROR(VLOOKUP($A58,CLI_EURO!$A:$B,2,FALSE), "NA")</f>
        <v>100.066511770305</v>
      </c>
      <c r="U58" s="25">
        <f>IFERROR(VLOOKUP($A58,CPILFESL!$A:$B,2,FALSE), "NA")</f>
        <v>189.8</v>
      </c>
      <c r="V58" s="31">
        <f>_xlfn.IFNA(VLOOKUP($A58,'PET.RWTC.M'!$A:$B,2,FALSE), "NA")</f>
        <v>45.94</v>
      </c>
      <c r="W58" s="31">
        <f>_xlfn.IFNA(VLOOKUP($A58,PALLFNFINDEXQ!$A:$B,2,FALSE), "NA")</f>
        <v>80.390909109999996</v>
      </c>
      <c r="X58" s="31">
        <f>_xlfn.IFNA(VLOOKUP($A58,DEXSFUS!$A:$B,2,FALSE), "NA")</f>
        <v>6.62</v>
      </c>
      <c r="Y58" s="31">
        <f>_xlfn.IFNA(VLOOKUP($A58,PNICKUSDM!$A:$B,2,FALSE), "NA")</f>
        <v>13430.36364</v>
      </c>
      <c r="Z58" s="31">
        <f>_xlfn.IFNA(VLOOKUP($A58,'WPU1011'!$A:$B,2,FALSE), "NA")</f>
        <v>98.3</v>
      </c>
      <c r="AA58" s="31">
        <f>_xlfn.IFNA(VLOOKUP($A58,PCU3399103399101!$A:$B,2,FALSE), "NA")</f>
        <v>132.5</v>
      </c>
      <c r="AB58" s="31">
        <f>_xlfn.IFNA(VLOOKUP($A58,TSIFRGHTC!$A:$B,2,FALSE), "NA")</f>
        <v>0.5</v>
      </c>
      <c r="AC58" s="31">
        <f>_xlfn.IFNA(VLOOKUP($A58,TSIFRGHTC!$A:$B,2,FALSE), "NA")</f>
        <v>0.5</v>
      </c>
      <c r="AD58" s="31">
        <f>_xlfn.IFNA(VLOOKUP($A58,PPICMM!$A:$B,2,FALSE), "NA")</f>
        <v>136.9</v>
      </c>
      <c r="AE58" s="31">
        <f>_xlfn.IFNA(VLOOKUP($A58,IPB50001N!$A:$B,2,FALSE), "NA")</f>
        <v>95.179699999999997</v>
      </c>
      <c r="AF58" s="31">
        <f>_xlfn.IFNA(VLOOKUP($A58,A31ATI!$A:$B,2,FALSE), "NA")</f>
        <v>12449</v>
      </c>
      <c r="AG58" s="31">
        <f>_xlfn.IFNA(VLOOKUP($A58,A31ANO!$A:$B,2,FALSE), "NA")</f>
        <v>8791</v>
      </c>
      <c r="AH58" s="31">
        <f>_xlfn.IFNA(VLOOKUP($A58,IPG21223S!$A:$B,2,FALSE), "NA")</f>
        <v>100.3301</v>
      </c>
      <c r="AI58" s="31">
        <f>_xlfn.IFNA(VLOOKUP($A58,PIORECRUSDM!$A:$B,2,FALSE), "NA")</f>
        <v>16.39</v>
      </c>
      <c r="AJ58" s="31" t="str">
        <f>_xlfn.IFNA(VLOOKUP($A58,GVZCLS!$A:$B,2,FALSE), "NA")</f>
        <v>NA</v>
      </c>
      <c r="AK58" s="31" t="str">
        <f>_xlfn.IFNA(VLOOKUP($A58,VXSLVCLS!$A:$B,2,FALSE), "NA")</f>
        <v>NA</v>
      </c>
      <c r="AL58" s="31">
        <f>_xlfn.IFNA(VLOOKUP($A58,PNRGINDEXM!$A:$B,2,FALSE), "NA")</f>
        <v>104.62430000000001</v>
      </c>
      <c r="AM58" s="31">
        <f>_xlfn.IFNA(VLOOKUP($A58,Nikkei225!$A:$B,2,FALSE), "NA")</f>
        <v>11127.35</v>
      </c>
      <c r="AN58" s="31">
        <f>_xlfn.IFNA(VLOOKUP($A58,EXJPUS!$A:$B,2,FALSE), "NA")</f>
        <v>110.09139999999999</v>
      </c>
      <c r="AO58" s="31">
        <f>_xlfn.IFNA(VLOOKUP($A58,PCU33613361!$A:$B,2,FALSE), "NA")</f>
        <v>96.1</v>
      </c>
      <c r="AP58" s="31">
        <f>_xlfn.IFNA(VLOOKUP($A58,TOTALSA!$A:$B,2,FALSE), "NA")</f>
        <v>17.875</v>
      </c>
      <c r="AQ58" s="31">
        <f>_xlfn.IFNA(VLOOKUP($A58,ZAFCPIALLMINMEI!$A:$B,2,FALSE), "NA")</f>
        <v>55.851860000000002</v>
      </c>
      <c r="AR58" s="31">
        <f>_xlfn.IFNA(VLOOKUP($A58,LCULMN01ZAQ661S!$A:$B,2,FALSE), "NA")</f>
        <v>51.503469549999998</v>
      </c>
      <c r="AS58" s="31">
        <f>_xlfn.IFNA(VLOOKUP($A58,NGDPRSAXDCZAQ!$A:$B,2,FALSE), "NA")</f>
        <v>817265.7</v>
      </c>
      <c r="AT58" s="31">
        <f>_xlfn.IFNA(VLOOKUP($A58,'M.W00.PCOBA.USD'!$A:$B,2,FALSE), "NA")</f>
        <v>42959.85</v>
      </c>
      <c r="AU58" s="31">
        <f>_xlfn.IFNA(VLOOKUP($A58,BSCICP03O9M665S!$A:$B,2,FALSE), "NA")</f>
        <v>100.89329952049999</v>
      </c>
      <c r="AV58" s="31">
        <f>_xlfn.IFNA(VLOOKUP($A58,LOLITOAAOECDE!$A:$B,2,FALSE), "NA")</f>
        <v>100.6896381124</v>
      </c>
      <c r="AW58" s="31" t="str">
        <f>_xlfn.IFNA(VLOOKUP($A58,'IP7110'!$A:$B,2,FALSE), "NA")</f>
        <v>NA</v>
      </c>
      <c r="AX58" s="31" t="str">
        <f>_xlfn.IFNA(VLOOKUP($A58,'WPS061'!$A:$B,2,FALSE), "NA")</f>
        <v>NA</v>
      </c>
      <c r="AY58" s="31">
        <f>_xlfn.IFNA(VLOOKUP($A58,'GS10'!$A:$B,2,FALSE), "NA")</f>
        <v>4.13</v>
      </c>
      <c r="AZ58" s="31">
        <f>_xlfn.IFNA(VLOOKUP($A58,'GS5'!$A:$B,2,FALSE), "NA")</f>
        <v>3.36</v>
      </c>
      <c r="BA58" s="31">
        <f>_xlfn.IFNA(VLOOKUP($A58,'GS30'!$A:$B,2,FALSE), "NA")</f>
        <v>4.9800000000000004</v>
      </c>
      <c r="BB58" s="31">
        <f>_xlfn.IFNA(VLOOKUP($A58,DAX!$A:$B,2,FALSE), "NA")</f>
        <v>3892.9</v>
      </c>
      <c r="BC58" s="31">
        <f>_xlfn.IFNA(VLOOKUP($A58,SMI!$A:$B,2,FALSE), "NA")</f>
        <v>5465.3</v>
      </c>
      <c r="BD58" s="31">
        <f>_xlfn.IFNA(VLOOKUP($A58,NASDAQCOM!$A:$B,2,FALSE), "NA")</f>
        <v>1896.84</v>
      </c>
      <c r="BE58" s="31">
        <f>_xlfn.IFNA(VLOOKUP($A58,FTSE100!$A:$B,2,FALSE), "NA")</f>
        <v>4570.7700000000004</v>
      </c>
      <c r="BF58" s="31">
        <f>_xlfn.IFNA(VLOOKUP($A58,'M.W00.PGOLD.USD'!$A:$B,2,FALSE), "NA")</f>
        <v>412.35</v>
      </c>
      <c r="BG58" s="31">
        <f>_xlfn.IFNA(VLOOKUP($A58,'M.W00.PSILVER.USD'!$A:$B,2,FALSE), "NA")</f>
        <v>6.76</v>
      </c>
      <c r="BH58" s="31" t="str">
        <f>_xlfn.IFNA(VLOOKUP($A58,WPU10170502!$A:$B,2,FALSE), "NA")</f>
        <v>NA</v>
      </c>
      <c r="BI58" s="31">
        <f>_xlfn.IFNA(VLOOKUP($A58,'M.W00.PSILVER.USD'!$A:$B,2,FALSE), "NA")</f>
        <v>6.76</v>
      </c>
      <c r="BJ58" s="31">
        <f>_xlfn.IFNA(VLOOKUP($A58,'M.W00.PSILVER.USD'!$A:$B,2,FALSE), "NA")</f>
        <v>6.76</v>
      </c>
      <c r="BK58" s="31">
        <f>_xlfn.IFNA(VLOOKUP($A58,FEDfunds!$A:$B,2,FALSE), "NA")</f>
        <v>1.61</v>
      </c>
      <c r="BL58" s="31">
        <f>_xlfn.IFNA(VLOOKUP($A58,Vehicles_miles_traveled!$A:$B,2,FALSE), "NA")</f>
        <v>247593</v>
      </c>
      <c r="BM58" s="31">
        <f>_xlfn.IFNA(VLOOKUP($A58,New_car_dealer!$A:$B,2,FALSE), "NA")</f>
        <v>57973</v>
      </c>
      <c r="BN58" s="31" t="str">
        <f>_xlfn.IFNA(VLOOKUP($A58,Platinum_total_demand!$A:$Z,4,FALSE), "NA")</f>
        <v>NA</v>
      </c>
      <c r="BO58" s="31" t="str">
        <f>_xlfn.IFNA(VLOOKUP($A58,Palladium_total_demand!$A:$Z,4,FALSE), "NA")</f>
        <v>NA</v>
      </c>
      <c r="BP58" s="31" t="str">
        <f>_xlfn.IFNA(VLOOKUP($A58,Rhodium_total_demand!$A:$Z,4,FALSE), "NA")</f>
        <v>NA</v>
      </c>
      <c r="BQ58" s="31" t="str">
        <f>_xlfn.IFNA(VLOOKUP($A58,Platinum_total_supply!$A:$Z,4,FALSE), "NA")</f>
        <v>NA</v>
      </c>
      <c r="BR58" s="31" t="str">
        <f>_xlfn.IFNA(VLOOKUP($A58,Palladium_total_supply!$A:$Z,4,FALSE), "NA")</f>
        <v>NA</v>
      </c>
      <c r="BS58" s="31" t="str">
        <f>_xlfn.IFNA(VLOOKUP($A58,Rhodium_total_supply!$A:$Z,4,FALSE), "NA")</f>
        <v>NA</v>
      </c>
      <c r="BT58" s="31">
        <f>_xlfn.IFNA(VLOOKUP($A58,Equities!$A:$Z,2,FALSE), "NA")</f>
        <v>2991.64</v>
      </c>
      <c r="BU58" s="31">
        <f>_xlfn.IFNA(VLOOKUP($A58,Equities!$A:$Z,3,FALSE), "NA")</f>
        <v>3383.9068181818102</v>
      </c>
      <c r="BV58" s="31">
        <f>_xlfn.IFNA(VLOOKUP($A58,Equities!$A:$Z,4,FALSE), "NA")</f>
        <v>4176.5972727272701</v>
      </c>
      <c r="BW58" s="31">
        <f>_xlfn.IFNA(VLOOKUP($A58,Equities!$A:$Z,5,FALSE), "NA")</f>
        <v>3722.2055454545398</v>
      </c>
      <c r="BX58" s="31">
        <f>_xlfn.IFNA(VLOOKUP($A58,Equities!$A:$Z,6,FALSE), "NA")</f>
        <v>691.74636363636296</v>
      </c>
      <c r="BY58" s="31">
        <f>_xlfn.IFNA(VLOOKUP($A58,Income_equities!$A:$Z,2,FALSE), "NA")</f>
        <v>1196.0845454545399</v>
      </c>
      <c r="BZ58" s="31">
        <f>_xlfn.IFNA(VLOOKUP($A58,Income_equities!$A:$Z,3,FALSE), "NA")</f>
        <v>236.853222727272</v>
      </c>
      <c r="CA58" s="31">
        <f>_xlfn.IFNA(VLOOKUP($A58,Income_equities!$A:$Z,4,FALSE), "NA")</f>
        <v>131.65444090909</v>
      </c>
      <c r="CB58" s="31">
        <f>_xlfn.IFNA(VLOOKUP($A58,Income_equities!$A:$Z,5,FALSE), "NA")</f>
        <v>179.05752727272699</v>
      </c>
      <c r="CC58" s="31">
        <f>_xlfn.IFNA(VLOOKUP($A58,PGM_equities!$A:$Z,2,FALSE), "NA")</f>
        <v>848.92090909090905</v>
      </c>
      <c r="CD58" s="31">
        <f>_xlfn.IFNA(VLOOKUP($A58,PGM_equities!$A:$Z,3,FALSE), "NA")</f>
        <v>406.23545454545399</v>
      </c>
      <c r="CE58" s="31">
        <f>_xlfn.IFNA(VLOOKUP($A58,PGM_equities!$A:$Z,4,FALSE), "NA")</f>
        <v>6.4081818181818102</v>
      </c>
      <c r="CF58" s="31">
        <f>_xlfn.IFNA(VLOOKUP($A58,PGM_equities!$A:$Z,5,FALSE), "NA")</f>
        <v>211.988636363636</v>
      </c>
      <c r="CG58" s="31" t="str">
        <f>_xlfn.IFNA(VLOOKUP($A58,Platinum_market_balance!$A:$Z,2,FALSE), "NA")</f>
        <v>NA</v>
      </c>
      <c r="CH58" s="31" t="str">
        <f>_xlfn.IFNA(VLOOKUP($A58,Platinum_market_balance!$A:$Z,3,FALSE), "NA")</f>
        <v>NA</v>
      </c>
      <c r="CI58" s="31" t="str">
        <f>_xlfn.IFNA(VLOOKUP($A58,Platinum_market_balance!$A:$Z,4,FALSE), "NA")</f>
        <v>NA</v>
      </c>
      <c r="CJ58" s="31" t="str">
        <f>_xlfn.IFNA(VLOOKUP($A58,Platinum_market_balance!$A:$Z,5,FALSE), "NA")</f>
        <v>NA</v>
      </c>
      <c r="CK58" s="31" t="str">
        <f>_xlfn.IFNA(VLOOKUP($A58,Palladium_market_balance!$A:$Z,2,FALSE), "NA")</f>
        <v>NA</v>
      </c>
      <c r="CL58" s="31" t="str">
        <f>_xlfn.IFNA(VLOOKUP($A58,Palladium_market_balance!$A:$Z,3,FALSE), "NA")</f>
        <v>NA</v>
      </c>
      <c r="CM58" s="31" t="str">
        <f>_xlfn.IFNA(VLOOKUP($A58,Palladium_market_balance!$A:$Z,4,FALSE), "NA")</f>
        <v>NA</v>
      </c>
      <c r="CN58" s="31" t="str">
        <f>_xlfn.IFNA(VLOOKUP($A58,Palladium_market_balance!$A:$Z,5,FALSE), "NA")</f>
        <v>NA</v>
      </c>
      <c r="CO58" s="31" t="str">
        <f>_xlfn.IFNA(VLOOKUP($A58,Rhodium_market_balance!$A:$Z,2,FALSE), "NA")</f>
        <v>NA</v>
      </c>
      <c r="CP58" s="31" t="str">
        <f>_xlfn.IFNA(VLOOKUP($A58,Rhodium_market_balance!$A:$Z,3,FALSE), "NA")</f>
        <v>NA</v>
      </c>
      <c r="CQ58" s="31" t="str">
        <f>_xlfn.IFNA(VLOOKUP($A58,Rhodium_market_balance!$A:$Z,4,FALSE), "NA")</f>
        <v>NA</v>
      </c>
      <c r="CR58" s="31" t="str">
        <f>_xlfn.IFNA(VLOOKUP($A58,Rhodium_market_balance!$A:$Z,5,FALSE), "NA")</f>
        <v>NA</v>
      </c>
      <c r="CS58" s="31" t="str">
        <f>_xlfn.IFNA(VLOOKUP($A58,CFTCs!$A:$Z,2,FALSE), "NA")</f>
        <v>NA</v>
      </c>
      <c r="CT58" s="31" t="str">
        <f>_xlfn.IFNA(VLOOKUP($A58,CFTCs!$A:$Z,3,FALSE), "NA")</f>
        <v>NA</v>
      </c>
      <c r="CU58" s="31" t="str">
        <f>_xlfn.IFNA(VLOOKUP($A58,CFTCs!$A:$Z,4,FALSE), "NA")</f>
        <v>NA</v>
      </c>
      <c r="CV58" s="31" t="str">
        <f>_xlfn.IFNA(VLOOKUP($A58,CFTCs!$A:$Z,5,FALSE), "NA")</f>
        <v>NA</v>
      </c>
      <c r="CW58" s="31" t="str">
        <f>_xlfn.IFNA(VLOOKUP($A58,Open_interest!$A:$Z,2,FALSE), "NA")</f>
        <v>NA</v>
      </c>
      <c r="CX58" s="31" t="str">
        <f>_xlfn.IFNA(VLOOKUP($A58,Open_interest!$A:$Z,3,FALSE), "NA")</f>
        <v>NA</v>
      </c>
      <c r="CY58" s="31" t="str">
        <f>IF(_xlfn.IFNA(VLOOKUP($A58,ETF_holdings!$A:$Z,2,FALSE), "NA")=0,"NA",_xlfn.IFNA(VLOOKUP($A58,ETF_holdings!$A:$Z,2,FALSE), "NA"))</f>
        <v>NA</v>
      </c>
      <c r="CZ58" s="31" t="str">
        <f>IF(_xlfn.IFNA(VLOOKUP($A58,ETF_holdings!$A:$Z,3,FALSE), "NA")=0,"NA",_xlfn.IFNA(VLOOKUP($A58,ETF_holdings!$A:$Z,3,FALSE), "NA"))</f>
        <v>NA</v>
      </c>
      <c r="DA58" s="31" t="str">
        <f>_xlfn.IFNA(VLOOKUP($A58,ETF_holdings!$A:$Z,4,FALSE), "NA")</f>
        <v>NA</v>
      </c>
      <c r="DB58" s="31" t="str">
        <f>IF(_xlfn.IFNA(VLOOKUP($A58,ETF_holdings!$A:$Z,4,FALSE), "NA")=0,"NA",_xlfn.IFNA(VLOOKUP($A58,ETF_holdings!$A:$Z,4,FALSE), "NA"))</f>
        <v>NA</v>
      </c>
      <c r="DC58" s="31" t="str">
        <f>IF(_xlfn.IFNA(VLOOKUP($A58,ETF_holdings!$A:$Z,6,FALSE), "NA")=0,"NA",_xlfn.IFNA(VLOOKUP($A58,ETF_holdings!$A:$Z,6,FALSE), "NA"))</f>
        <v>NA</v>
      </c>
      <c r="DD58" s="31" t="str">
        <f>IF(_xlfn.IFNA(VLOOKUP($A58,ETF_holdings!$A:$Z,7,FALSE), "NA")=0,"NA",_xlfn.IFNA(VLOOKUP($A58,ETF_holdings!$A:$Z,7,FALSE), "NA"))</f>
        <v>NA</v>
      </c>
      <c r="DE58" s="31" t="str">
        <f>IF(_xlfn.IFNA(VLOOKUP($A58,ETF_holdings!$A:$Z,8,FALSE), "NA")=0,"NA",_xlfn.IFNA(VLOOKUP($A58,ETF_holdings!$A:$Z,8,FALSE), "NA"))</f>
        <v>NA</v>
      </c>
      <c r="DF58" s="31" t="str">
        <f>IF(_xlfn.IFNA(VLOOKUP($A58,ETF_holdings!$A:$Z,10,FALSE), "NA")=0,"NA",_xlfn.IFNA(VLOOKUP($A58,ETF_holdings!$A:$Z,10,FALSE), "NA"))</f>
        <v>NA</v>
      </c>
      <c r="DG58" s="31" t="str">
        <f>IF(_xlfn.IFNA(VLOOKUP($A58,ETF_holdings!$A:$Z,10,FALSE), "NA")=0,"NA",_xlfn.IFNA(VLOOKUP($A58,ETF_holdings!$A:$Z,10,FALSE), "NA"))</f>
        <v>NA</v>
      </c>
      <c r="DH58" s="31" t="str">
        <f>IF(_xlfn.IFNA(VLOOKUP($A58,ETF_holdings!$A:$Z,11,FALSE), "NA")=0,"NA",_xlfn.IFNA(VLOOKUP($A58,ETF_holdings!$A:$Z,11,FALSE), "NA"))</f>
        <v>NA</v>
      </c>
      <c r="DI58" s="31" t="str">
        <f>IF(_xlfn.IFNA(VLOOKUP($A58,ETF_holdings!$A:$Z,12,FALSE), "NA")=0,"NA",_xlfn.IFNA(VLOOKUP($A58,ETF_holdings!$A:$Z,12,FALSE), "NA"))</f>
        <v>NA</v>
      </c>
      <c r="DJ58" s="31" t="str">
        <f>IF(_xlfn.IFNA(VLOOKUP($A58,ETF_holdings!$A:$Z,13,FALSE), "NA")=0,"NA",_xlfn.IFNA(VLOOKUP($A58,ETF_holdings!$A:$Z,13,FALSE), "NA"))</f>
        <v>NA</v>
      </c>
      <c r="DK58" s="31">
        <f>IF(_xlfn.IFNA(VLOOKUP($A58,Platinum_RSI!$A:$P,2,FALSE), "NA")=0,"NA",_xlfn.IFNA(VLOOKUP($A58,Platinum_RSI!$A:$P,2,FALSE), "NA"))</f>
        <v>64.36</v>
      </c>
      <c r="DL58" s="31">
        <f>IF(_xlfn.IFNA(VLOOKUP($A58,Platinum_RSI!$A:$P,3,FALSE), "NA")=0,"NA",_xlfn.IFNA(VLOOKUP($A58,Platinum_RSI!$A:$P,3,FALSE), "NA"))</f>
        <v>64.06</v>
      </c>
      <c r="DM58" s="31">
        <f>IF(_xlfn.IFNA(VLOOKUP($A58,Platinum_RSI!$A:$P,4,FALSE), "NA")=0,"NA",_xlfn.IFNA(VLOOKUP($A58,Platinum_RSI!$A:$P,4,FALSE), "NA"))</f>
        <v>64.86</v>
      </c>
      <c r="DN58" s="31">
        <f>IF(_xlfn.IFNA(VLOOKUP($A58,Platinum_RSI!$A:$P,5,FALSE), "NA")=0,"NA",_xlfn.IFNA(VLOOKUP($A58,Platinum_RSI!$A:$P,5,FALSE), "NA"))</f>
        <v>63.94</v>
      </c>
      <c r="DO58" s="31">
        <f>IF(_xlfn.IFNA(VLOOKUP($A58,Palladium_RSI!$A:$Q,2,FALSE), "NA")=0,"NA",_xlfn.IFNA(VLOOKUP($A58,Palladium_RSI!$A:$Q,2,FALSE), "NA"))</f>
        <v>48.8</v>
      </c>
      <c r="DP58" s="31">
        <f>IF(_xlfn.IFNA(VLOOKUP($A58,Palladium_RSI!$A:$Q, 3,FALSE), "NA")=0,"NA",_xlfn.IFNA(VLOOKUP($A58,Palladium_RSI!$A:$Q,3,FALSE), "NA"))</f>
        <v>46.38</v>
      </c>
      <c r="DQ58" s="31">
        <f>IF(_xlfn.IFNA(VLOOKUP($A58,Palladium_RSI!$A:$Q,4,FALSE), "NA")=0,"NA",_xlfn.IFNA(VLOOKUP($A58,Palladium_RSI!$A:$Q,4,FALSE), "NA"))</f>
        <v>43.96</v>
      </c>
      <c r="DR58" s="31">
        <f>IF(_xlfn.IFNA(VLOOKUP($A58,Palladium_RSI!$A:$Q,5,FALSE), "NA")=0,"NA",_xlfn.IFNA(VLOOKUP($A58,Palladium_RSI!$A:$Q,5,FALSE), "NA"))</f>
        <v>44.94</v>
      </c>
      <c r="DS58" s="31">
        <f>IF(_xlfn.IFNA(VLOOKUP($A58,Car_production!$A:$L,2,FALSE), "NA")=0,"NA",_xlfn.IFNA(VLOOKUP($A58,Car_production!$A:$L,2,FALSE), "NA"))</f>
        <v>345.4</v>
      </c>
      <c r="DT58" s="31">
        <f>IF(_xlfn.IFNA(VLOOKUP($A58,Car_production!$A:$L,3,FALSE), "NA")=0,"NA",_xlfn.IFNA(VLOOKUP($A58,Car_production!$A:$L,3,FALSE), "NA"))</f>
        <v>271.75452399685287</v>
      </c>
      <c r="DU58" s="31" t="str">
        <f>IF(_xlfn.IFNA(VLOOKUP($A58,Car_production!$A:$L,4,FALSE), "NA")=0,"NA",_xlfn.IFNA(VLOOKUP($A58,Car_production!$A:$L,13,FALSE), "NA"))</f>
        <v>NA</v>
      </c>
      <c r="DV58" s="31" t="str">
        <f>IF(_xlfn.IFNA(VLOOKUP($A58,Car_production!$A:$L,5,FALSE), "NA")=0,"NA",_xlfn.IFNA(VLOOKUP($A58,Car_production!$A:$L,5,FALSE), "NA"))</f>
        <v>NA</v>
      </c>
      <c r="DW58" s="31">
        <f>IF(_xlfn.IFNA(VLOOKUP($A58,Car_production!$A:$L,6,FALSE), "NA")=0,"NA",_xlfn.IFNA(VLOOKUP($A58,Car_production!$A:$L,6,FALSE), "NA"))</f>
        <v>97.5</v>
      </c>
      <c r="DX58" s="31">
        <f>IF(_xlfn.IFNA(VLOOKUP($A58,Car_production!$A:$L,7,FALSE), "NA")=0,"NA",_xlfn.IFNA(VLOOKUP($A58,Car_production!$A:$L,7,FALSE), "NA"))</f>
        <v>95.307917888563054</v>
      </c>
      <c r="DY58" s="31">
        <f>IF(_xlfn.IFNA(VLOOKUP($A58,Car_production!$A:$L,8,FALSE), "NA")=0,"NA",_xlfn.IFNA(VLOOKUP($A58,Car_production!$A:$L,8,FALSE), "NA"))</f>
        <v>105.4</v>
      </c>
      <c r="DZ58" s="31">
        <f>IF(_xlfn.IFNA(VLOOKUP($A58,Car_production!$A:$L,9,FALSE), "NA")=0,"NA",_xlfn.IFNA(VLOOKUP($A58,Car_production!$A:$L,9,FALSE), "NA"))</f>
        <v>133.08080808080808</v>
      </c>
      <c r="EA58" s="31" t="str">
        <f>IF(_xlfn.IFNA(VLOOKUP($A58,Car_production!$A:$L,10,FALSE), "NA")=0,"NA",_xlfn.IFNA(VLOOKUP($A58,Car_production!$A:$L,10,FALSE), "NA"))</f>
        <v>NA</v>
      </c>
      <c r="EB58" s="31">
        <f>IF(_xlfn.IFNA(VLOOKUP($A58,Car_production_index!$A:$L,2,FALSE), "NA")=0,"NA",_xlfn.IFNA(VLOOKUP($A58,Car_production_index!$A:$L,2,FALSE), "NA"))</f>
        <v>0.12988212567506568</v>
      </c>
      <c r="EC58" s="31">
        <f>IF(_xlfn.IFNA(VLOOKUP($A58,Car_production_index!$A:$L,3,FALSE), "NA")=0,"NA",_xlfn.IFNA(VLOOKUP($A58,Car_production_index!$A:$L,3,FALSE), "NA"))</f>
        <v>0.26391781767755695</v>
      </c>
      <c r="ED58" s="31">
        <f>IF(_xlfn.IFNA(VLOOKUP($A58,Car_production_index!$A:$L,4,FALSE), "NA")=0,"NA",_xlfn.IFNA(VLOOKUP($A58,Car_production_index!$A:$L,4,FALSE), "NA"))</f>
        <v>0.16432484761598559</v>
      </c>
      <c r="EE58" s="31">
        <f>IF(_xlfn.IFNA(VLOOKUP($A58,Car_production_index!$A:$L,5,FALSE), "NA")=0,"NA",_xlfn.IFNA(VLOOKUP($A58,Car_production_index!$A:$L,5,FALSE), "NA"))</f>
        <v>0.16389036868302065</v>
      </c>
      <c r="EF58" s="31">
        <f>IF(_xlfn.IFNA(VLOOKUP($A58,Car_production_index!$A:$L,6,FALSE), "NA")=0,"NA",_xlfn.IFNA(VLOOKUP($A58,Car_production_index!$A:$L,6,FALSE), "NA"))</f>
        <v>0.72201515965162888</v>
      </c>
    </row>
    <row r="59" spans="1:136">
      <c r="A59" s="26">
        <v>38261</v>
      </c>
      <c r="B59" s="25">
        <f>IFERROR(VLOOKUP($A59,Palladium_spot_price!$A:$B,2,FALSE), "NA")</f>
        <v>220.42857142857099</v>
      </c>
      <c r="C59" s="25">
        <f>IFERROR(VLOOKUP($A59,Platinum_spot_price!$A:$B,2,FALSE), "NA")</f>
        <v>843.76190476190402</v>
      </c>
      <c r="D59" s="25">
        <f>IFERROR(VLOOKUP($A59,Rhodium_spot_price!$A:$B,2,FALSE), "NA")</f>
        <v>1265.23809523809</v>
      </c>
      <c r="E59" s="25">
        <f>IFERROR(VLOOKUP(A59,'Coal Australia'!A:B,2,FALSE), "NA")</f>
        <v>60.669642857142897</v>
      </c>
      <c r="F59" s="25">
        <f>IFERROR(VLOOKUP(A59,'Russian Ruble'!A:B,2,FALSE), "NA")</f>
        <v>29.0776</v>
      </c>
      <c r="G59" s="25">
        <f>IFERROR(VLOOKUP($A59,'GDP Germany'!A:B,2,FALSE),"NA")</f>
        <v>598539.19999999995</v>
      </c>
      <c r="H59" s="25">
        <f>IFERROR(VLOOKUP($A59,'GDP EU28'!A:B,2,FALSE),"NA")</f>
        <v>2327030.7999999998</v>
      </c>
      <c r="I59" s="25">
        <f>IFERROR(VLOOKUP($A59,'GDP US'!A:B,2,FALSE),"NA")</f>
        <v>14457.832</v>
      </c>
      <c r="J59" s="29">
        <f>IFERROR(VLOOKUP($A59,'GDP CNY'!A:C,2,FALSE),"NA")</f>
        <v>9.8000000000000007</v>
      </c>
      <c r="K59" s="25">
        <f>IFERROR(VLOOKUP($A59,WTI!$A:$B,2,FALSE),"NA")</f>
        <v>53.28</v>
      </c>
      <c r="L59" s="25">
        <f>IFERROR(VLOOKUP($A59,Brent!$A:$B,2,FALSE),"NA")</f>
        <v>49.78</v>
      </c>
      <c r="M59" s="25">
        <f>IFERROR(VLOOKUP($A59,'EURO EXC RATE'!$A:$B,2,FALSE),"NA")</f>
        <v>1.2506999999999999</v>
      </c>
      <c r="N59" s="25">
        <f>IFERROR(VLOOKUP($A59,'Baltic Dry Index'!$A:$B,2,FALSE),"NA")</f>
        <v>4922</v>
      </c>
      <c r="O59" s="25">
        <f>IFERROR(VLOOKUP($A59,EXR_CNY_USD!$A:$B,2,FALSE),"NA")</f>
        <v>8.2765000000000004</v>
      </c>
      <c r="P59" s="25">
        <f>IFERROR(VLOOKUP($A59,'NATURAL GAS'!A:B,2,FALSE),"NA")</f>
        <v>6.35</v>
      </c>
      <c r="Q59" s="25">
        <f>IFERROR(VLOOKUP($A59,VIX!$A:$B,2,FALSE), "NA")</f>
        <v>16.27</v>
      </c>
      <c r="R59" s="25">
        <f>IFERROR(VLOOKUP($A59,CLI_US!$A:$B,2,FALSE), "NA")</f>
        <v>100.548586125927</v>
      </c>
      <c r="S59" s="25">
        <f>IFERROR(VLOOKUP($A59,CLI_CHN!$A:$B,2,FALSE), "NA")</f>
        <v>100.28870000000001</v>
      </c>
      <c r="T59" s="25">
        <f>IFERROR(VLOOKUP($A59,CLI_EURO!$A:$B,2,FALSE), "NA")</f>
        <v>100.07219986386799</v>
      </c>
      <c r="U59" s="25">
        <f>IFERROR(VLOOKUP($A59,CPILFESL!$A:$B,2,FALSE), "NA")</f>
        <v>190.8</v>
      </c>
      <c r="V59" s="31">
        <f>_xlfn.IFNA(VLOOKUP($A59,'PET.RWTC.M'!$A:$B,2,FALSE), "NA")</f>
        <v>53.28</v>
      </c>
      <c r="W59" s="31">
        <f>_xlfn.IFNA(VLOOKUP($A59,PALLFNFINDEXQ!$A:$B,2,FALSE), "NA")</f>
        <v>84.094811730000004</v>
      </c>
      <c r="X59" s="31">
        <f>_xlfn.IFNA(VLOOKUP($A59,DEXSFUS!$A:$B,2,FALSE), "NA")</f>
        <v>6.4775</v>
      </c>
      <c r="Y59" s="31">
        <f>_xlfn.IFNA(VLOOKUP($A59,PNICKUSDM!$A:$B,2,FALSE), "NA")</f>
        <v>14378.476189999999</v>
      </c>
      <c r="Z59" s="31">
        <f>_xlfn.IFNA(VLOOKUP($A59,'WPU1011'!$A:$B,2,FALSE), "NA")</f>
        <v>98.3</v>
      </c>
      <c r="AA59" s="31">
        <f>_xlfn.IFNA(VLOOKUP($A59,'WPU1011'!$A:$B,2,FALSE), "NA")</f>
        <v>98.3</v>
      </c>
      <c r="AB59" s="31">
        <f>_xlfn.IFNA(VLOOKUP($A59,TSIFRGHTC!$A:$B,2,FALSE), "NA")</f>
        <v>0.5</v>
      </c>
      <c r="AC59" s="31">
        <f>_xlfn.IFNA(VLOOKUP($A59,TSIFRGHTC!$A:$B,2,FALSE), "NA")</f>
        <v>0.5</v>
      </c>
      <c r="AD59" s="31">
        <f>_xlfn.IFNA(VLOOKUP($A59,PPICMM!$A:$B,2,FALSE), "NA")</f>
        <v>145.80000000000001</v>
      </c>
      <c r="AE59" s="31">
        <f>_xlfn.IFNA(VLOOKUP($A59,IPB50001N!$A:$B,2,FALSE), "NA")</f>
        <v>95.386499999999998</v>
      </c>
      <c r="AF59" s="31">
        <f>_xlfn.IFNA(VLOOKUP($A59,A31ATI!$A:$B,2,FALSE), "NA")</f>
        <v>13114</v>
      </c>
      <c r="AG59" s="31">
        <f>_xlfn.IFNA(VLOOKUP($A59,A31ANO!$A:$B,2,FALSE), "NA")</f>
        <v>7830</v>
      </c>
      <c r="AH59" s="31">
        <f>_xlfn.IFNA(VLOOKUP($A59,IPG21223S!$A:$B,2,FALSE), "NA")</f>
        <v>103.5496</v>
      </c>
      <c r="AI59" s="31">
        <f>_xlfn.IFNA(VLOOKUP($A59,PIORECRUSDM!$A:$B,2,FALSE), "NA")</f>
        <v>16.39</v>
      </c>
      <c r="AJ59" s="31" t="str">
        <f>_xlfn.IFNA(VLOOKUP($A59,GVZCLS!$A:$B,2,FALSE), "NA")</f>
        <v>NA</v>
      </c>
      <c r="AK59" s="31" t="str">
        <f>_xlfn.IFNA(VLOOKUP($A59,VXSLVCLS!$A:$B,2,FALSE), "NA")</f>
        <v>NA</v>
      </c>
      <c r="AL59" s="31">
        <f>_xlfn.IFNA(VLOOKUP($A59,PNRGINDEXM!$A:$B,2,FALSE), "NA")</f>
        <v>118.0343</v>
      </c>
      <c r="AM59" s="31">
        <f>_xlfn.IFNA(VLOOKUP($A59,Nikkei225!$A:$B,2,FALSE), "NA")</f>
        <v>10985.17</v>
      </c>
      <c r="AN59" s="31">
        <f>_xlfn.IFNA(VLOOKUP($A59,EXJPUS!$A:$B,2,FALSE), "NA")</f>
        <v>108.7835</v>
      </c>
      <c r="AO59" s="31">
        <f>_xlfn.IFNA(VLOOKUP($A59,PCU33613361!$A:$B,2,FALSE), "NA")</f>
        <v>103.3</v>
      </c>
      <c r="AP59" s="31">
        <f>_xlfn.IFNA(VLOOKUP($A59,TOTALSA!$A:$B,2,FALSE), "NA")</f>
        <v>17.513999999999999</v>
      </c>
      <c r="AQ59" s="31">
        <f>_xlfn.IFNA(VLOOKUP($A59,ZAFCPIALLMINMEI!$A:$B,2,FALSE), "NA")</f>
        <v>56.01005</v>
      </c>
      <c r="AR59" s="31">
        <f>_xlfn.IFNA(VLOOKUP($A59,LCULMN01ZAQ661S!$A:$B,2,FALSE), "NA")</f>
        <v>52.968388590000004</v>
      </c>
      <c r="AS59" s="31">
        <f>_xlfn.IFNA(VLOOKUP($A59,NGDPRSAXDCZAQ!$A:$B,2,FALSE), "NA")</f>
        <v>825993.5</v>
      </c>
      <c r="AT59" s="31">
        <f>_xlfn.IFNA(VLOOKUP($A59,'M.W00.PCOBA.USD'!$A:$B,2,FALSE), "NA")</f>
        <v>40463.89</v>
      </c>
      <c r="AU59" s="31">
        <f>_xlfn.IFNA(VLOOKUP($A59,BSCICP03O9M665S!$A:$B,2,FALSE), "NA")</f>
        <v>100.8820945069</v>
      </c>
      <c r="AV59" s="31">
        <f>_xlfn.IFNA(VLOOKUP($A59,LOLITOAAOECDE!$A:$B,2,FALSE), "NA")</f>
        <v>100.616646041</v>
      </c>
      <c r="AW59" s="31" t="str">
        <f>_xlfn.IFNA(VLOOKUP($A59,'IP7110'!$A:$B,2,FALSE), "NA")</f>
        <v>NA</v>
      </c>
      <c r="AX59" s="31" t="str">
        <f>_xlfn.IFNA(VLOOKUP($A59,'WPS061'!$A:$B,2,FALSE), "NA")</f>
        <v>NA</v>
      </c>
      <c r="AY59" s="31">
        <f>_xlfn.IFNA(VLOOKUP($A59,'GS10'!$A:$B,2,FALSE), "NA")</f>
        <v>4.0999999999999996</v>
      </c>
      <c r="AZ59" s="31">
        <f>_xlfn.IFNA(VLOOKUP($A59,'GS5'!$A:$B,2,FALSE), "NA")</f>
        <v>3.35</v>
      </c>
      <c r="BA59" s="31">
        <f>_xlfn.IFNA(VLOOKUP($A59,'GS30'!$A:$B,2,FALSE), "NA")</f>
        <v>4.9400000000000004</v>
      </c>
      <c r="BB59" s="31">
        <f>_xlfn.IFNA(VLOOKUP($A59,DAX!$A:$B,2,FALSE), "NA")</f>
        <v>3960.25</v>
      </c>
      <c r="BC59" s="31">
        <f>_xlfn.IFNA(VLOOKUP($A59,SMI!$A:$B,2,FALSE), "NA")</f>
        <v>5363.4</v>
      </c>
      <c r="BD59" s="31">
        <f>_xlfn.IFNA(VLOOKUP($A59,NASDAQCOM!$A:$B,2,FALSE), "NA")</f>
        <v>1974.99</v>
      </c>
      <c r="BE59" s="31">
        <f>_xlfn.IFNA(VLOOKUP($A59,FTSE100!$A:$B,2,FALSE), "NA")</f>
        <v>4624.21</v>
      </c>
      <c r="BF59" s="31">
        <f>_xlfn.IFNA(VLOOKUP($A59,'M.W00.PGOLD.USD'!$A:$B,2,FALSE), "NA")</f>
        <v>429</v>
      </c>
      <c r="BG59" s="31">
        <f>_xlfn.IFNA(VLOOKUP($A59,'M.W00.PSILVER.USD'!$A:$B,2,FALSE), "NA")</f>
        <v>7.44</v>
      </c>
      <c r="BH59" s="31" t="str">
        <f>_xlfn.IFNA(VLOOKUP($A59,WPU10170502!$A:$B,2,FALSE), "NA")</f>
        <v>NA</v>
      </c>
      <c r="BI59" s="31">
        <f>_xlfn.IFNA(VLOOKUP($A59,'M.W00.PSILVER.USD'!$A:$B,2,FALSE), "NA")</f>
        <v>7.44</v>
      </c>
      <c r="BJ59" s="31">
        <f>_xlfn.IFNA(VLOOKUP($A59,'M.W00.PSILVER.USD'!$A:$B,2,FALSE), "NA")</f>
        <v>7.44</v>
      </c>
      <c r="BK59" s="31">
        <f>_xlfn.IFNA(VLOOKUP($A59,FEDfunds!$A:$B,2,FALSE), "NA")</f>
        <v>1.76</v>
      </c>
      <c r="BL59" s="31">
        <f>_xlfn.IFNA(VLOOKUP($A59,Vehicles_miles_traveled!$A:$B,2,FALSE), "NA")</f>
        <v>247924</v>
      </c>
      <c r="BM59" s="31">
        <f>_xlfn.IFNA(VLOOKUP($A59,New_car_dealer!$A:$B,2,FALSE), "NA")</f>
        <v>53128</v>
      </c>
      <c r="BN59" s="31" t="str">
        <f>_xlfn.IFNA(VLOOKUP($A59,Platinum_total_demand!$A:$Z,4,FALSE), "NA")</f>
        <v>NA</v>
      </c>
      <c r="BO59" s="31" t="str">
        <f>_xlfn.IFNA(VLOOKUP($A59,Palladium_total_demand!$A:$Z,4,FALSE), "NA")</f>
        <v>NA</v>
      </c>
      <c r="BP59" s="31" t="str">
        <f>_xlfn.IFNA(VLOOKUP($A59,Rhodium_total_demand!$A:$Z,4,FALSE), "NA")</f>
        <v>NA</v>
      </c>
      <c r="BQ59" s="31" t="str">
        <f>_xlfn.IFNA(VLOOKUP($A59,Platinum_total_supply!$A:$Z,4,FALSE), "NA")</f>
        <v>NA</v>
      </c>
      <c r="BR59" s="31" t="str">
        <f>_xlfn.IFNA(VLOOKUP($A59,Palladium_total_supply!$A:$Z,4,FALSE), "NA")</f>
        <v>NA</v>
      </c>
      <c r="BS59" s="31" t="str">
        <f>_xlfn.IFNA(VLOOKUP($A59,Rhodium_total_supply!$A:$Z,4,FALSE), "NA")</f>
        <v>NA</v>
      </c>
      <c r="BT59" s="31">
        <f>_xlfn.IFNA(VLOOKUP($A59,Equities!$A:$Z,2,FALSE), "NA")</f>
        <v>3037.3933333333298</v>
      </c>
      <c r="BU59" s="31">
        <f>_xlfn.IFNA(VLOOKUP($A59,Equities!$A:$Z,3,FALSE), "NA")</f>
        <v>3390.6961904761902</v>
      </c>
      <c r="BV59" s="31">
        <f>_xlfn.IFNA(VLOOKUP($A59,Equities!$A:$Z,4,FALSE), "NA")</f>
        <v>4316.6380952380896</v>
      </c>
      <c r="BW59" s="31">
        <f>_xlfn.IFNA(VLOOKUP($A59,Equities!$A:$Z,5,FALSE), "NA")</f>
        <v>3752.4955714285702</v>
      </c>
      <c r="BX59" s="31">
        <f>_xlfn.IFNA(VLOOKUP($A59,Equities!$A:$Z,6,FALSE), "NA")</f>
        <v>718.55314285714201</v>
      </c>
      <c r="BY59" s="31">
        <f>_xlfn.IFNA(VLOOKUP($A59,Income_equities!$A:$Z,2,FALSE), "NA")</f>
        <v>1201.96761904761</v>
      </c>
      <c r="BZ59" s="31">
        <f>_xlfn.IFNA(VLOOKUP($A59,Income_equities!$A:$Z,3,FALSE), "NA")</f>
        <v>237.918395238095</v>
      </c>
      <c r="CA59" s="31">
        <f>_xlfn.IFNA(VLOOKUP($A59,Income_equities!$A:$Z,4,FALSE), "NA")</f>
        <v>132.976961904761</v>
      </c>
      <c r="CB59" s="31">
        <f>_xlfn.IFNA(VLOOKUP($A59,Income_equities!$A:$Z,5,FALSE), "NA")</f>
        <v>179.35154285714199</v>
      </c>
      <c r="CC59" s="31">
        <f>_xlfn.IFNA(VLOOKUP($A59,PGM_equities!$A:$Z,2,FALSE), "NA")</f>
        <v>842.07</v>
      </c>
      <c r="CD59" s="31">
        <f>_xlfn.IFNA(VLOOKUP($A59,PGM_equities!$A:$Z,3,FALSE), "NA")</f>
        <v>420.76142857142798</v>
      </c>
      <c r="CE59" s="31">
        <f>_xlfn.IFNA(VLOOKUP($A59,PGM_equities!$A:$Z,4,FALSE), "NA")</f>
        <v>7.1171428571428503</v>
      </c>
      <c r="CF59" s="31">
        <f>_xlfn.IFNA(VLOOKUP($A59,PGM_equities!$A:$Z,5,FALSE), "NA")</f>
        <v>218.76190476190399</v>
      </c>
      <c r="CG59" s="31" t="str">
        <f>_xlfn.IFNA(VLOOKUP($A59,Platinum_market_balance!$A:$Z,2,FALSE), "NA")</f>
        <v>NA</v>
      </c>
      <c r="CH59" s="31" t="str">
        <f>_xlfn.IFNA(VLOOKUP($A59,Platinum_market_balance!$A:$Z,3,FALSE), "NA")</f>
        <v>NA</v>
      </c>
      <c r="CI59" s="31" t="str">
        <f>_xlfn.IFNA(VLOOKUP($A59,Platinum_market_balance!$A:$Z,4,FALSE), "NA")</f>
        <v>NA</v>
      </c>
      <c r="CJ59" s="31" t="str">
        <f>_xlfn.IFNA(VLOOKUP($A59,Platinum_market_balance!$A:$Z,5,FALSE), "NA")</f>
        <v>NA</v>
      </c>
      <c r="CK59" s="31" t="str">
        <f>_xlfn.IFNA(VLOOKUP($A59,Palladium_market_balance!$A:$Z,2,FALSE), "NA")</f>
        <v>NA</v>
      </c>
      <c r="CL59" s="31" t="str">
        <f>_xlfn.IFNA(VLOOKUP($A59,Palladium_market_balance!$A:$Z,3,FALSE), "NA")</f>
        <v>NA</v>
      </c>
      <c r="CM59" s="31" t="str">
        <f>_xlfn.IFNA(VLOOKUP($A59,Palladium_market_balance!$A:$Z,4,FALSE), "NA")</f>
        <v>NA</v>
      </c>
      <c r="CN59" s="31" t="str">
        <f>_xlfn.IFNA(VLOOKUP($A59,Palladium_market_balance!$A:$Z,5,FALSE), "NA")</f>
        <v>NA</v>
      </c>
      <c r="CO59" s="31" t="str">
        <f>_xlfn.IFNA(VLOOKUP($A59,Rhodium_market_balance!$A:$Z,2,FALSE), "NA")</f>
        <v>NA</v>
      </c>
      <c r="CP59" s="31" t="str">
        <f>_xlfn.IFNA(VLOOKUP($A59,Rhodium_market_balance!$A:$Z,3,FALSE), "NA")</f>
        <v>NA</v>
      </c>
      <c r="CQ59" s="31" t="str">
        <f>_xlfn.IFNA(VLOOKUP($A59,Rhodium_market_balance!$A:$Z,4,FALSE), "NA")</f>
        <v>NA</v>
      </c>
      <c r="CR59" s="31" t="str">
        <f>_xlfn.IFNA(VLOOKUP($A59,Rhodium_market_balance!$A:$Z,5,FALSE), "NA")</f>
        <v>NA</v>
      </c>
      <c r="CS59" s="31" t="str">
        <f>_xlfn.IFNA(VLOOKUP($A59,CFTCs!$A:$Z,2,FALSE), "NA")</f>
        <v>NA</v>
      </c>
      <c r="CT59" s="31" t="str">
        <f>_xlfn.IFNA(VLOOKUP($A59,CFTCs!$A:$Z,3,FALSE), "NA")</f>
        <v>NA</v>
      </c>
      <c r="CU59" s="31" t="str">
        <f>_xlfn.IFNA(VLOOKUP($A59,CFTCs!$A:$Z,4,FALSE), "NA")</f>
        <v>NA</v>
      </c>
      <c r="CV59" s="31" t="str">
        <f>_xlfn.IFNA(VLOOKUP($A59,CFTCs!$A:$Z,5,FALSE), "NA")</f>
        <v>NA</v>
      </c>
      <c r="CW59" s="31" t="str">
        <f>_xlfn.IFNA(VLOOKUP($A59,Open_interest!$A:$Z,2,FALSE), "NA")</f>
        <v>NA</v>
      </c>
      <c r="CX59" s="31" t="str">
        <f>_xlfn.IFNA(VLOOKUP($A59,Open_interest!$A:$Z,3,FALSE), "NA")</f>
        <v>NA</v>
      </c>
      <c r="CY59" s="31" t="str">
        <f>IF(_xlfn.IFNA(VLOOKUP($A59,ETF_holdings!$A:$Z,2,FALSE), "NA")=0,"NA",_xlfn.IFNA(VLOOKUP($A59,ETF_holdings!$A:$Z,2,FALSE), "NA"))</f>
        <v>NA</v>
      </c>
      <c r="CZ59" s="31" t="str">
        <f>IF(_xlfn.IFNA(VLOOKUP($A59,ETF_holdings!$A:$Z,3,FALSE), "NA")=0,"NA",_xlfn.IFNA(VLOOKUP($A59,ETF_holdings!$A:$Z,3,FALSE), "NA"))</f>
        <v>NA</v>
      </c>
      <c r="DA59" s="31" t="str">
        <f>_xlfn.IFNA(VLOOKUP($A59,ETF_holdings!$A:$Z,4,FALSE), "NA")</f>
        <v>NA</v>
      </c>
      <c r="DB59" s="31" t="str">
        <f>IF(_xlfn.IFNA(VLOOKUP($A59,ETF_holdings!$A:$Z,4,FALSE), "NA")=0,"NA",_xlfn.IFNA(VLOOKUP($A59,ETF_holdings!$A:$Z,4,FALSE), "NA"))</f>
        <v>NA</v>
      </c>
      <c r="DC59" s="31" t="str">
        <f>IF(_xlfn.IFNA(VLOOKUP($A59,ETF_holdings!$A:$Z,6,FALSE), "NA")=0,"NA",_xlfn.IFNA(VLOOKUP($A59,ETF_holdings!$A:$Z,6,FALSE), "NA"))</f>
        <v>NA</v>
      </c>
      <c r="DD59" s="31" t="str">
        <f>IF(_xlfn.IFNA(VLOOKUP($A59,ETF_holdings!$A:$Z,7,FALSE), "NA")=0,"NA",_xlfn.IFNA(VLOOKUP($A59,ETF_holdings!$A:$Z,7,FALSE), "NA"))</f>
        <v>NA</v>
      </c>
      <c r="DE59" s="31" t="str">
        <f>IF(_xlfn.IFNA(VLOOKUP($A59,ETF_holdings!$A:$Z,8,FALSE), "NA")=0,"NA",_xlfn.IFNA(VLOOKUP($A59,ETF_holdings!$A:$Z,8,FALSE), "NA"))</f>
        <v>NA</v>
      </c>
      <c r="DF59" s="31" t="str">
        <f>IF(_xlfn.IFNA(VLOOKUP($A59,ETF_holdings!$A:$Z,10,FALSE), "NA")=0,"NA",_xlfn.IFNA(VLOOKUP($A59,ETF_holdings!$A:$Z,10,FALSE), "NA"))</f>
        <v>NA</v>
      </c>
      <c r="DG59" s="31" t="str">
        <f>IF(_xlfn.IFNA(VLOOKUP($A59,ETF_holdings!$A:$Z,10,FALSE), "NA")=0,"NA",_xlfn.IFNA(VLOOKUP($A59,ETF_holdings!$A:$Z,10,FALSE), "NA"))</f>
        <v>NA</v>
      </c>
      <c r="DH59" s="31" t="str">
        <f>IF(_xlfn.IFNA(VLOOKUP($A59,ETF_holdings!$A:$Z,11,FALSE), "NA")=0,"NA",_xlfn.IFNA(VLOOKUP($A59,ETF_holdings!$A:$Z,11,FALSE), "NA"))</f>
        <v>NA</v>
      </c>
      <c r="DI59" s="31" t="str">
        <f>IF(_xlfn.IFNA(VLOOKUP($A59,ETF_holdings!$A:$Z,12,FALSE), "NA")=0,"NA",_xlfn.IFNA(VLOOKUP($A59,ETF_holdings!$A:$Z,12,FALSE), "NA"))</f>
        <v>NA</v>
      </c>
      <c r="DJ59" s="31" t="str">
        <f>IF(_xlfn.IFNA(VLOOKUP($A59,ETF_holdings!$A:$Z,13,FALSE), "NA")=0,"NA",_xlfn.IFNA(VLOOKUP($A59,ETF_holdings!$A:$Z,13,FALSE), "NA"))</f>
        <v>NA</v>
      </c>
      <c r="DK59" s="31">
        <f>IF(_xlfn.IFNA(VLOOKUP($A59,Platinum_RSI!$A:$P,2,FALSE), "NA")=0,"NA",_xlfn.IFNA(VLOOKUP($A59,Platinum_RSI!$A:$P,2,FALSE), "NA"))</f>
        <v>44.45</v>
      </c>
      <c r="DL59" s="31">
        <f>IF(_xlfn.IFNA(VLOOKUP($A59,Platinum_RSI!$A:$P,3,FALSE), "NA")=0,"NA",_xlfn.IFNA(VLOOKUP($A59,Platinum_RSI!$A:$P,3,FALSE), "NA"))</f>
        <v>58.17</v>
      </c>
      <c r="DM59" s="31">
        <f>IF(_xlfn.IFNA(VLOOKUP($A59,Platinum_RSI!$A:$P,4,FALSE), "NA")=0,"NA",_xlfn.IFNA(VLOOKUP($A59,Platinum_RSI!$A:$P,4,FALSE), "NA"))</f>
        <v>60.85</v>
      </c>
      <c r="DN59" s="31">
        <f>IF(_xlfn.IFNA(VLOOKUP($A59,Platinum_RSI!$A:$P,5,FALSE), "NA")=0,"NA",_xlfn.IFNA(VLOOKUP($A59,Platinum_RSI!$A:$P,5,FALSE), "NA"))</f>
        <v>61.81</v>
      </c>
      <c r="DO59" s="31">
        <f>IF(_xlfn.IFNA(VLOOKUP($A59,Palladium_RSI!$A:$Q,2,FALSE), "NA")=0,"NA",_xlfn.IFNA(VLOOKUP($A59,Palladium_RSI!$A:$Q,2,FALSE), "NA"))</f>
        <v>32.67</v>
      </c>
      <c r="DP59" s="31">
        <f>IF(_xlfn.IFNA(VLOOKUP($A59,Palladium_RSI!$A:$Q, 3,FALSE), "NA")=0,"NA",_xlfn.IFNA(VLOOKUP($A59,Palladium_RSI!$A:$Q,3,FALSE), "NA"))</f>
        <v>42.84</v>
      </c>
      <c r="DQ59" s="31">
        <f>IF(_xlfn.IFNA(VLOOKUP($A59,Palladium_RSI!$A:$Q,4,FALSE), "NA")=0,"NA",_xlfn.IFNA(VLOOKUP($A59,Palladium_RSI!$A:$Q,4,FALSE), "NA"))</f>
        <v>42.19</v>
      </c>
      <c r="DR59" s="31">
        <f>IF(_xlfn.IFNA(VLOOKUP($A59,Palladium_RSI!$A:$Q,5,FALSE), "NA")=0,"NA",_xlfn.IFNA(VLOOKUP($A59,Palladium_RSI!$A:$Q,5,FALSE), "NA"))</f>
        <v>44.3</v>
      </c>
      <c r="DS59" s="31">
        <f>IF(_xlfn.IFNA(VLOOKUP($A59,Car_production!$A:$L,2,FALSE), "NA")=0,"NA",_xlfn.IFNA(VLOOKUP($A59,Car_production!$A:$L,2,FALSE), "NA"))</f>
        <v>328.2</v>
      </c>
      <c r="DT59" s="31">
        <f>IF(_xlfn.IFNA(VLOOKUP($A59,Car_production!$A:$L,3,FALSE), "NA")=0,"NA",_xlfn.IFNA(VLOOKUP($A59,Car_production!$A:$L,3,FALSE), "NA"))</f>
        <v>258.22187254130603</v>
      </c>
      <c r="DU59" s="31" t="str">
        <f>IF(_xlfn.IFNA(VLOOKUP($A59,Car_production!$A:$L,4,FALSE), "NA")=0,"NA",_xlfn.IFNA(VLOOKUP($A59,Car_production!$A:$L,13,FALSE), "NA"))</f>
        <v>NA</v>
      </c>
      <c r="DV59" s="31" t="str">
        <f>IF(_xlfn.IFNA(VLOOKUP($A59,Car_production!$A:$L,5,FALSE), "NA")=0,"NA",_xlfn.IFNA(VLOOKUP($A59,Car_production!$A:$L,5,FALSE), "NA"))</f>
        <v>NA</v>
      </c>
      <c r="DW59" s="31">
        <f>IF(_xlfn.IFNA(VLOOKUP($A59,Car_production!$A:$L,6,FALSE), "NA")=0,"NA",_xlfn.IFNA(VLOOKUP($A59,Car_production!$A:$L,6,FALSE), "NA"))</f>
        <v>101.2</v>
      </c>
      <c r="DX59" s="31">
        <f>IF(_xlfn.IFNA(VLOOKUP($A59,Car_production!$A:$L,7,FALSE), "NA")=0,"NA",_xlfn.IFNA(VLOOKUP($A59,Car_production!$A:$L,7,FALSE), "NA"))</f>
        <v>98.924731182795696</v>
      </c>
      <c r="DY59" s="31">
        <f>IF(_xlfn.IFNA(VLOOKUP($A59,Car_production!$A:$L,8,FALSE), "NA")=0,"NA",_xlfn.IFNA(VLOOKUP($A59,Car_production!$A:$L,8,FALSE), "NA"))</f>
        <v>101.9</v>
      </c>
      <c r="DZ59" s="31">
        <f>IF(_xlfn.IFNA(VLOOKUP($A59,Car_production!$A:$L,9,FALSE), "NA")=0,"NA",_xlfn.IFNA(VLOOKUP($A59,Car_production!$A:$L,9,FALSE), "NA"))</f>
        <v>128.66161616161617</v>
      </c>
      <c r="EA59" s="31" t="str">
        <f>IF(_xlfn.IFNA(VLOOKUP($A59,Car_production!$A:$L,10,FALSE), "NA")=0,"NA",_xlfn.IFNA(VLOOKUP($A59,Car_production!$A:$L,10,FALSE), "NA"))</f>
        <v>NA</v>
      </c>
      <c r="EB59" s="31">
        <f>IF(_xlfn.IFNA(VLOOKUP($A59,Car_production_index!$A:$L,2,FALSE), "NA")=0,"NA",_xlfn.IFNA(VLOOKUP($A59,Car_production_index!$A:$L,2,FALSE), "NA"))</f>
        <v>0.12988212567506568</v>
      </c>
      <c r="EC59" s="31">
        <f>IF(_xlfn.IFNA(VLOOKUP($A59,Car_production_index!$A:$L,3,FALSE), "NA")=0,"NA",_xlfn.IFNA(VLOOKUP($A59,Car_production_index!$A:$L,3,FALSE), "NA"))</f>
        <v>0.26341781767755695</v>
      </c>
      <c r="ED59" s="31">
        <f>IF(_xlfn.IFNA(VLOOKUP($A59,Car_production_index!$A:$L,4,FALSE), "NA")=0,"NA",_xlfn.IFNA(VLOOKUP($A59,Car_production_index!$A:$L,4,FALSE), "NA"))</f>
        <v>0.16532484761598559</v>
      </c>
      <c r="EE59" s="31">
        <f>IF(_xlfn.IFNA(VLOOKUP($A59,Car_production_index!$A:$L,5,FALSE), "NA")=0,"NA",_xlfn.IFNA(VLOOKUP($A59,Car_production_index!$A:$L,5,FALSE), "NA"))</f>
        <v>0.16339036868302065</v>
      </c>
      <c r="EF59" s="31">
        <f>IF(_xlfn.IFNA(VLOOKUP($A59,Car_production_index!$A:$L,6,FALSE), "NA")=0,"NA",_xlfn.IFNA(VLOOKUP($A59,Car_production_index!$A:$L,6,FALSE), "NA"))</f>
        <v>0.72201515965162888</v>
      </c>
    </row>
    <row r="60" spans="1:136">
      <c r="A60" s="26">
        <v>38292</v>
      </c>
      <c r="B60" s="25">
        <f>IFERROR(VLOOKUP($A60,Palladium_spot_price!$A:$B,2,FALSE), "NA")</f>
        <v>215.85</v>
      </c>
      <c r="C60" s="25">
        <f>IFERROR(VLOOKUP($A60,Platinum_spot_price!$A:$B,2,FALSE), "NA")</f>
        <v>856.15</v>
      </c>
      <c r="D60" s="25">
        <f>IFERROR(VLOOKUP($A60,Rhodium_spot_price!$A:$B,2,FALSE), "NA")</f>
        <v>1314.5</v>
      </c>
      <c r="E60" s="25">
        <f>IFERROR(VLOOKUP(A60,'Coal Australia'!A:B,2,FALSE), "NA")</f>
        <v>56.598214285714299</v>
      </c>
      <c r="F60" s="25">
        <f>IFERROR(VLOOKUP(A60,'Russian Ruble'!A:B,2,FALSE), "NA")</f>
        <v>28.584399999999999</v>
      </c>
      <c r="G60" s="25" t="str">
        <f>IFERROR(VLOOKUP($A60,'GDP Germany'!A:B,2,FALSE),"NA")</f>
        <v>NA</v>
      </c>
      <c r="H60" s="25" t="str">
        <f>IFERROR(VLOOKUP($A60,'GDP EU28'!A:B,2,FALSE),"NA")</f>
        <v>NA</v>
      </c>
      <c r="I60" s="25" t="str">
        <f>IFERROR(VLOOKUP($A60,'GDP US'!A:B,2,FALSE),"NA")</f>
        <v>NA</v>
      </c>
      <c r="J60" s="29" t="str">
        <f>IFERROR(VLOOKUP($A60,'GDP CNY'!A:C,2,FALSE),"NA")</f>
        <v>NA</v>
      </c>
      <c r="K60" s="25">
        <f>IFERROR(VLOOKUP($A60,WTI!$A:$B,2,FALSE),"NA")</f>
        <v>48.47</v>
      </c>
      <c r="L60" s="25">
        <f>IFERROR(VLOOKUP($A60,Brent!$A:$B,2,FALSE),"NA")</f>
        <v>43.11</v>
      </c>
      <c r="M60" s="25">
        <f>IFERROR(VLOOKUP($A60,'EURO EXC RATE'!$A:$B,2,FALSE),"NA")</f>
        <v>1.2997000000000001</v>
      </c>
      <c r="N60" s="25">
        <f>IFERROR(VLOOKUP($A60,'Baltic Dry Index'!$A:$B,2,FALSE),"NA")</f>
        <v>6051</v>
      </c>
      <c r="O60" s="25">
        <f>IFERROR(VLOOKUP($A60,EXR_CNY_USD!$A:$B,2,FALSE),"NA")</f>
        <v>8.2765000000000004</v>
      </c>
      <c r="P60" s="25">
        <f>IFERROR(VLOOKUP($A60,'NATURAL GAS'!A:B,2,FALSE),"NA")</f>
        <v>6.17</v>
      </c>
      <c r="Q60" s="25">
        <f>IFERROR(VLOOKUP($A60,VIX!$A:$B,2,FALSE), "NA")</f>
        <v>13.24</v>
      </c>
      <c r="R60" s="25">
        <f>IFERROR(VLOOKUP($A60,CLI_US!$A:$B,2,FALSE), "NA")</f>
        <v>100.518723585225</v>
      </c>
      <c r="S60" s="25">
        <f>IFERROR(VLOOKUP($A60,CLI_CHN!$A:$B,2,FALSE), "NA")</f>
        <v>100.2551</v>
      </c>
      <c r="T60" s="25">
        <f>IFERROR(VLOOKUP($A60,CLI_EURO!$A:$B,2,FALSE), "NA")</f>
        <v>100.05737700528699</v>
      </c>
      <c r="U60" s="25">
        <f>IFERROR(VLOOKUP($A60,CPILFESL!$A:$B,2,FALSE), "NA")</f>
        <v>191.7</v>
      </c>
      <c r="V60" s="31">
        <f>_xlfn.IFNA(VLOOKUP($A60,'PET.RWTC.M'!$A:$B,2,FALSE), "NA")</f>
        <v>48.47</v>
      </c>
      <c r="W60" s="31">
        <f>_xlfn.IFNA(VLOOKUP($A60,PALLFNFINDEXQ!$A:$B,2,FALSE), "NA")</f>
        <v>84.094811730000004</v>
      </c>
      <c r="X60" s="31">
        <f>_xlfn.IFNA(VLOOKUP($A60,DEXSFUS!$A:$B,2,FALSE), "NA")</f>
        <v>6.11</v>
      </c>
      <c r="Y60" s="31">
        <f>_xlfn.IFNA(VLOOKUP($A60,PNICKUSDM!$A:$B,2,FALSE), "NA")</f>
        <v>14089.512269999999</v>
      </c>
      <c r="Z60" s="31">
        <f>_xlfn.IFNA(VLOOKUP($A60,'WPU1011'!$A:$B,2,FALSE), "NA")</f>
        <v>98.3</v>
      </c>
      <c r="AA60" s="31">
        <f>_xlfn.IFNA(VLOOKUP($A60,PCU3399103399101!$A:$B,2,FALSE), "NA")</f>
        <v>133.69999999999999</v>
      </c>
      <c r="AB60" s="31">
        <f>_xlfn.IFNA(VLOOKUP($A60,TSIFRGHTC!$A:$B,2,FALSE), "NA")</f>
        <v>0.7</v>
      </c>
      <c r="AC60" s="31">
        <f>_xlfn.IFNA(VLOOKUP($A60,TSIFRGHTC!$A:$B,2,FALSE), "NA")</f>
        <v>0.7</v>
      </c>
      <c r="AD60" s="31">
        <f>_xlfn.IFNA(VLOOKUP($A60,PPICMM!$A:$B,2,FALSE), "NA")</f>
        <v>145.1</v>
      </c>
      <c r="AE60" s="31">
        <f>_xlfn.IFNA(VLOOKUP($A60,IPB50001N!$A:$B,2,FALSE), "NA")</f>
        <v>94.424499999999995</v>
      </c>
      <c r="AF60" s="31">
        <f>_xlfn.IFNA(VLOOKUP($A60,A31ATI!$A:$B,2,FALSE), "NA")</f>
        <v>13576</v>
      </c>
      <c r="AG60" s="31">
        <f>_xlfn.IFNA(VLOOKUP($A60,A31ANO!$A:$B,2,FALSE), "NA")</f>
        <v>8959</v>
      </c>
      <c r="AH60" s="31">
        <f>_xlfn.IFNA(VLOOKUP($A60,IPG21223S!$A:$B,2,FALSE), "NA")</f>
        <v>105.76779999999999</v>
      </c>
      <c r="AI60" s="31">
        <f>_xlfn.IFNA(VLOOKUP($A60,PIORECRUSDM!$A:$B,2,FALSE), "NA")</f>
        <v>16.39</v>
      </c>
      <c r="AJ60" s="31" t="str">
        <f>_xlfn.IFNA(VLOOKUP($A60,GVZCLS!$A:$B,2,FALSE), "NA")</f>
        <v>NA</v>
      </c>
      <c r="AK60" s="31" t="str">
        <f>_xlfn.IFNA(VLOOKUP($A60,VXSLVCLS!$A:$B,2,FALSE), "NA")</f>
        <v>NA</v>
      </c>
      <c r="AL60" s="31">
        <f>_xlfn.IFNA(VLOOKUP($A60,PNRGINDEXM!$A:$B,2,FALSE), "NA")</f>
        <v>109.6258</v>
      </c>
      <c r="AM60" s="31">
        <f>_xlfn.IFNA(VLOOKUP($A60,Nikkei225!$A:$B,2,FALSE), "NA")</f>
        <v>10734.71</v>
      </c>
      <c r="AN60" s="31">
        <f>_xlfn.IFNA(VLOOKUP($A60,EXJPUS!$A:$B,2,FALSE), "NA")</f>
        <v>104.699</v>
      </c>
      <c r="AO60" s="31">
        <f>_xlfn.IFNA(VLOOKUP($A60,PCU33613361!$A:$B,2,FALSE), "NA")</f>
        <v>101.8</v>
      </c>
      <c r="AP60" s="31">
        <f>_xlfn.IFNA(VLOOKUP($A60,TOTALSA!$A:$B,2,FALSE), "NA")</f>
        <v>17.361999999999998</v>
      </c>
      <c r="AQ60" s="31">
        <f>_xlfn.IFNA(VLOOKUP($A60,ZAFCPIALLMINMEI!$A:$B,2,FALSE), "NA")</f>
        <v>56.340159999999997</v>
      </c>
      <c r="AR60" s="31">
        <f>_xlfn.IFNA(VLOOKUP($A60,LCULMN01ZAQ661S!$A:$B,2,FALSE), "NA")</f>
        <v>52.968388590000004</v>
      </c>
      <c r="AS60" s="31">
        <f>_xlfn.IFNA(VLOOKUP($A60,NGDPRSAXDCZAQ!$A:$B,2,FALSE), "NA")</f>
        <v>825993.5</v>
      </c>
      <c r="AT60" s="31">
        <f>_xlfn.IFNA(VLOOKUP($A60,'M.W00.PCOBA.USD'!$A:$B,2,FALSE), "NA")</f>
        <v>31063.64</v>
      </c>
      <c r="AU60" s="31">
        <f>_xlfn.IFNA(VLOOKUP($A60,BSCICP03O9M665S!$A:$B,2,FALSE), "NA")</f>
        <v>100.70727467979999</v>
      </c>
      <c r="AV60" s="31">
        <f>_xlfn.IFNA(VLOOKUP($A60,LOLITOAAOECDE!$A:$B,2,FALSE), "NA")</f>
        <v>100.5867029409</v>
      </c>
      <c r="AW60" s="31" t="str">
        <f>_xlfn.IFNA(VLOOKUP($A60,'IP7110'!$A:$B,2,FALSE), "NA")</f>
        <v>NA</v>
      </c>
      <c r="AX60" s="31" t="str">
        <f>_xlfn.IFNA(VLOOKUP($A60,'WPS061'!$A:$B,2,FALSE), "NA")</f>
        <v>NA</v>
      </c>
      <c r="AY60" s="31">
        <f>_xlfn.IFNA(VLOOKUP($A60,'GS10'!$A:$B,2,FALSE), "NA")</f>
        <v>4.1900000000000004</v>
      </c>
      <c r="AZ60" s="31">
        <f>_xlfn.IFNA(VLOOKUP($A60,'GS5'!$A:$B,2,FALSE), "NA")</f>
        <v>3.53</v>
      </c>
      <c r="BA60" s="31">
        <f>_xlfn.IFNA(VLOOKUP($A60,'GS30'!$A:$B,2,FALSE), "NA")</f>
        <v>4.95</v>
      </c>
      <c r="BB60" s="31">
        <f>_xlfn.IFNA(VLOOKUP($A60,DAX!$A:$B,2,FALSE), "NA")</f>
        <v>4126</v>
      </c>
      <c r="BC60" s="31">
        <f>_xlfn.IFNA(VLOOKUP($A60,SMI!$A:$B,2,FALSE), "NA")</f>
        <v>5444.2</v>
      </c>
      <c r="BD60" s="31">
        <f>_xlfn.IFNA(VLOOKUP($A60,NASDAQCOM!$A:$B,2,FALSE), "NA")</f>
        <v>2096.81</v>
      </c>
      <c r="BE60" s="31">
        <f>_xlfn.IFNA(VLOOKUP($A60,FTSE100!$A:$B,2,FALSE), "NA")</f>
        <v>4703.18</v>
      </c>
      <c r="BF60" s="31">
        <f>_xlfn.IFNA(VLOOKUP($A60,'M.W00.PGOLD.USD'!$A:$B,2,FALSE), "NA")</f>
        <v>452</v>
      </c>
      <c r="BG60" s="31">
        <f>_xlfn.IFNA(VLOOKUP($A60,'M.W00.PSILVER.USD'!$A:$B,2,FALSE), "NA")</f>
        <v>7.7549999999999999</v>
      </c>
      <c r="BH60" s="31" t="str">
        <f>_xlfn.IFNA(VLOOKUP($A60,WPU10170502!$A:$B,2,FALSE), "NA")</f>
        <v>NA</v>
      </c>
      <c r="BI60" s="31">
        <f>_xlfn.IFNA(VLOOKUP($A60,'M.W00.PSILVER.USD'!$A:$B,2,FALSE), "NA")</f>
        <v>7.7549999999999999</v>
      </c>
      <c r="BJ60" s="31">
        <f>_xlfn.IFNA(VLOOKUP($A60,'M.W00.PSILVER.USD'!$A:$B,2,FALSE), "NA")</f>
        <v>7.7549999999999999</v>
      </c>
      <c r="BK60" s="31">
        <f>_xlfn.IFNA(VLOOKUP($A60,FEDfunds!$A:$B,2,FALSE), "NA")</f>
        <v>1.93</v>
      </c>
      <c r="BL60" s="31">
        <f>_xlfn.IFNA(VLOOKUP($A60,Vehicles_miles_traveled!$A:$B,2,FALSE), "NA")</f>
        <v>247789</v>
      </c>
      <c r="BM60" s="31">
        <f>_xlfn.IFNA(VLOOKUP($A60,New_car_dealer!$A:$B,2,FALSE), "NA")</f>
        <v>50718</v>
      </c>
      <c r="BN60" s="31" t="str">
        <f>_xlfn.IFNA(VLOOKUP($A60,Platinum_total_demand!$A:$Z,4,FALSE), "NA")</f>
        <v>NA</v>
      </c>
      <c r="BO60" s="31" t="str">
        <f>_xlfn.IFNA(VLOOKUP($A60,Palladium_total_demand!$A:$Z,4,FALSE), "NA")</f>
        <v>NA</v>
      </c>
      <c r="BP60" s="31" t="str">
        <f>_xlfn.IFNA(VLOOKUP($A60,Rhodium_total_demand!$A:$Z,4,FALSE), "NA")</f>
        <v>NA</v>
      </c>
      <c r="BQ60" s="31" t="str">
        <f>_xlfn.IFNA(VLOOKUP($A60,Platinum_total_supply!$A:$Z,4,FALSE), "NA")</f>
        <v>NA</v>
      </c>
      <c r="BR60" s="31" t="str">
        <f>_xlfn.IFNA(VLOOKUP($A60,Palladium_total_supply!$A:$Z,4,FALSE), "NA")</f>
        <v>NA</v>
      </c>
      <c r="BS60" s="31" t="str">
        <f>_xlfn.IFNA(VLOOKUP($A60,Rhodium_total_supply!$A:$Z,4,FALSE), "NA")</f>
        <v>NA</v>
      </c>
      <c r="BT60" s="31">
        <f>_xlfn.IFNA(VLOOKUP($A60,Equities!$A:$Z,2,FALSE), "NA")</f>
        <v>3200.6745454545398</v>
      </c>
      <c r="BU60" s="31">
        <f>_xlfn.IFNA(VLOOKUP($A60,Equities!$A:$Z,3,FALSE), "NA")</f>
        <v>3552.0890909090899</v>
      </c>
      <c r="BV60" s="31">
        <f>_xlfn.IFNA(VLOOKUP($A60,Equities!$A:$Z,4,FALSE), "NA")</f>
        <v>4607.9009090909103</v>
      </c>
      <c r="BW60" s="31">
        <f>_xlfn.IFNA(VLOOKUP($A60,Equities!$A:$Z,5,FALSE), "NA")</f>
        <v>3884.3009545454502</v>
      </c>
      <c r="BX60" s="31">
        <f>_xlfn.IFNA(VLOOKUP($A60,Equities!$A:$Z,6,FALSE), "NA")</f>
        <v>760.21013636363602</v>
      </c>
      <c r="BY60" s="31">
        <f>_xlfn.IFNA(VLOOKUP($A60,Income_equities!$A:$Z,2,FALSE), "NA")</f>
        <v>1202.35499999999</v>
      </c>
      <c r="BZ60" s="31">
        <f>_xlfn.IFNA(VLOOKUP($A60,Income_equities!$A:$Z,3,FALSE), "NA")</f>
        <v>237.272109090909</v>
      </c>
      <c r="CA60" s="31">
        <f>_xlfn.IFNA(VLOOKUP($A60,Income_equities!$A:$Z,4,FALSE), "NA")</f>
        <v>134.209513636363</v>
      </c>
      <c r="CB60" s="31">
        <f>_xlfn.IFNA(VLOOKUP($A60,Income_equities!$A:$Z,5,FALSE), "NA")</f>
        <v>179.73571363636299</v>
      </c>
      <c r="CC60" s="31">
        <f>_xlfn.IFNA(VLOOKUP($A60,PGM_equities!$A:$Z,2,FALSE), "NA")</f>
        <v>855.5</v>
      </c>
      <c r="CD60" s="31">
        <f>_xlfn.IFNA(VLOOKUP($A60,PGM_equities!$A:$Z,3,FALSE), "NA")</f>
        <v>439.677727272727</v>
      </c>
      <c r="CE60" s="31">
        <f>_xlfn.IFNA(VLOOKUP($A60,PGM_equities!$A:$Z,4,FALSE), "NA")</f>
        <v>7.4895454545454498</v>
      </c>
      <c r="CF60" s="31">
        <f>_xlfn.IFNA(VLOOKUP($A60,PGM_equities!$A:$Z,5,FALSE), "NA")</f>
        <v>214.488636363636</v>
      </c>
      <c r="CG60" s="31" t="str">
        <f>_xlfn.IFNA(VLOOKUP($A60,Platinum_market_balance!$A:$Z,2,FALSE), "NA")</f>
        <v>NA</v>
      </c>
      <c r="CH60" s="31" t="str">
        <f>_xlfn.IFNA(VLOOKUP($A60,Platinum_market_balance!$A:$Z,3,FALSE), "NA")</f>
        <v>NA</v>
      </c>
      <c r="CI60" s="31" t="str">
        <f>_xlfn.IFNA(VLOOKUP($A60,Platinum_market_balance!$A:$Z,4,FALSE), "NA")</f>
        <v>NA</v>
      </c>
      <c r="CJ60" s="31" t="str">
        <f>_xlfn.IFNA(VLOOKUP($A60,Platinum_market_balance!$A:$Z,5,FALSE), "NA")</f>
        <v>NA</v>
      </c>
      <c r="CK60" s="31" t="str">
        <f>_xlfn.IFNA(VLOOKUP($A60,Palladium_market_balance!$A:$Z,2,FALSE), "NA")</f>
        <v>NA</v>
      </c>
      <c r="CL60" s="31" t="str">
        <f>_xlfn.IFNA(VLOOKUP($A60,Palladium_market_balance!$A:$Z,3,FALSE), "NA")</f>
        <v>NA</v>
      </c>
      <c r="CM60" s="31" t="str">
        <f>_xlfn.IFNA(VLOOKUP($A60,Palladium_market_balance!$A:$Z,4,FALSE), "NA")</f>
        <v>NA</v>
      </c>
      <c r="CN60" s="31" t="str">
        <f>_xlfn.IFNA(VLOOKUP($A60,Palladium_market_balance!$A:$Z,5,FALSE), "NA")</f>
        <v>NA</v>
      </c>
      <c r="CO60" s="31" t="str">
        <f>_xlfn.IFNA(VLOOKUP($A60,Rhodium_market_balance!$A:$Z,2,FALSE), "NA")</f>
        <v>NA</v>
      </c>
      <c r="CP60" s="31" t="str">
        <f>_xlfn.IFNA(VLOOKUP($A60,Rhodium_market_balance!$A:$Z,3,FALSE), "NA")</f>
        <v>NA</v>
      </c>
      <c r="CQ60" s="31" t="str">
        <f>_xlfn.IFNA(VLOOKUP($A60,Rhodium_market_balance!$A:$Z,4,FALSE), "NA")</f>
        <v>NA</v>
      </c>
      <c r="CR60" s="31" t="str">
        <f>_xlfn.IFNA(VLOOKUP($A60,Rhodium_market_balance!$A:$Z,5,FALSE), "NA")</f>
        <v>NA</v>
      </c>
      <c r="CS60" s="31" t="str">
        <f>_xlfn.IFNA(VLOOKUP($A60,CFTCs!$A:$Z,2,FALSE), "NA")</f>
        <v>NA</v>
      </c>
      <c r="CT60" s="31" t="str">
        <f>_xlfn.IFNA(VLOOKUP($A60,CFTCs!$A:$Z,3,FALSE), "NA")</f>
        <v>NA</v>
      </c>
      <c r="CU60" s="31" t="str">
        <f>_xlfn.IFNA(VLOOKUP($A60,CFTCs!$A:$Z,4,FALSE), "NA")</f>
        <v>NA</v>
      </c>
      <c r="CV60" s="31" t="str">
        <f>_xlfn.IFNA(VLOOKUP($A60,CFTCs!$A:$Z,5,FALSE), "NA")</f>
        <v>NA</v>
      </c>
      <c r="CW60" s="31" t="str">
        <f>_xlfn.IFNA(VLOOKUP($A60,Open_interest!$A:$Z,2,FALSE), "NA")</f>
        <v>NA</v>
      </c>
      <c r="CX60" s="31" t="str">
        <f>_xlfn.IFNA(VLOOKUP($A60,Open_interest!$A:$Z,3,FALSE), "NA")</f>
        <v>NA</v>
      </c>
      <c r="CY60" s="31" t="str">
        <f>IF(_xlfn.IFNA(VLOOKUP($A60,ETF_holdings!$A:$Z,2,FALSE), "NA")=0,"NA",_xlfn.IFNA(VLOOKUP($A60,ETF_holdings!$A:$Z,2,FALSE), "NA"))</f>
        <v>NA</v>
      </c>
      <c r="CZ60" s="31" t="str">
        <f>IF(_xlfn.IFNA(VLOOKUP($A60,ETF_holdings!$A:$Z,3,FALSE), "NA")=0,"NA",_xlfn.IFNA(VLOOKUP($A60,ETF_holdings!$A:$Z,3,FALSE), "NA"))</f>
        <v>NA</v>
      </c>
      <c r="DA60" s="31" t="str">
        <f>_xlfn.IFNA(VLOOKUP($A60,ETF_holdings!$A:$Z,4,FALSE), "NA")</f>
        <v>NA</v>
      </c>
      <c r="DB60" s="31" t="str">
        <f>IF(_xlfn.IFNA(VLOOKUP($A60,ETF_holdings!$A:$Z,4,FALSE), "NA")=0,"NA",_xlfn.IFNA(VLOOKUP($A60,ETF_holdings!$A:$Z,4,FALSE), "NA"))</f>
        <v>NA</v>
      </c>
      <c r="DC60" s="31" t="str">
        <f>IF(_xlfn.IFNA(VLOOKUP($A60,ETF_holdings!$A:$Z,6,FALSE), "NA")=0,"NA",_xlfn.IFNA(VLOOKUP($A60,ETF_holdings!$A:$Z,6,FALSE), "NA"))</f>
        <v>NA</v>
      </c>
      <c r="DD60" s="31" t="str">
        <f>IF(_xlfn.IFNA(VLOOKUP($A60,ETF_holdings!$A:$Z,7,FALSE), "NA")=0,"NA",_xlfn.IFNA(VLOOKUP($A60,ETF_holdings!$A:$Z,7,FALSE), "NA"))</f>
        <v>NA</v>
      </c>
      <c r="DE60" s="31" t="str">
        <f>IF(_xlfn.IFNA(VLOOKUP($A60,ETF_holdings!$A:$Z,8,FALSE), "NA")=0,"NA",_xlfn.IFNA(VLOOKUP($A60,ETF_holdings!$A:$Z,8,FALSE), "NA"))</f>
        <v>NA</v>
      </c>
      <c r="DF60" s="31" t="str">
        <f>IF(_xlfn.IFNA(VLOOKUP($A60,ETF_holdings!$A:$Z,10,FALSE), "NA")=0,"NA",_xlfn.IFNA(VLOOKUP($A60,ETF_holdings!$A:$Z,10,FALSE), "NA"))</f>
        <v>NA</v>
      </c>
      <c r="DG60" s="31" t="str">
        <f>IF(_xlfn.IFNA(VLOOKUP($A60,ETF_holdings!$A:$Z,10,FALSE), "NA")=0,"NA",_xlfn.IFNA(VLOOKUP($A60,ETF_holdings!$A:$Z,10,FALSE), "NA"))</f>
        <v>NA</v>
      </c>
      <c r="DH60" s="31" t="str">
        <f>IF(_xlfn.IFNA(VLOOKUP($A60,ETF_holdings!$A:$Z,11,FALSE), "NA")=0,"NA",_xlfn.IFNA(VLOOKUP($A60,ETF_holdings!$A:$Z,11,FALSE), "NA"))</f>
        <v>NA</v>
      </c>
      <c r="DI60" s="31" t="str">
        <f>IF(_xlfn.IFNA(VLOOKUP($A60,ETF_holdings!$A:$Z,12,FALSE), "NA")=0,"NA",_xlfn.IFNA(VLOOKUP($A60,ETF_holdings!$A:$Z,12,FALSE), "NA"))</f>
        <v>NA</v>
      </c>
      <c r="DJ60" s="31" t="str">
        <f>IF(_xlfn.IFNA(VLOOKUP($A60,ETF_holdings!$A:$Z,13,FALSE), "NA")=0,"NA",_xlfn.IFNA(VLOOKUP($A60,ETF_holdings!$A:$Z,13,FALSE), "NA"))</f>
        <v>NA</v>
      </c>
      <c r="DK60" s="31">
        <f>IF(_xlfn.IFNA(VLOOKUP($A60,Platinum_RSI!$A:$P,2,FALSE), "NA")=0,"NA",_xlfn.IFNA(VLOOKUP($A60,Platinum_RSI!$A:$P,2,FALSE), "NA"))</f>
        <v>66.36</v>
      </c>
      <c r="DL60" s="31">
        <f>IF(_xlfn.IFNA(VLOOKUP($A60,Platinum_RSI!$A:$P,3,FALSE), "NA")=0,"NA",_xlfn.IFNA(VLOOKUP($A60,Platinum_RSI!$A:$P,3,FALSE), "NA"))</f>
        <v>63.47</v>
      </c>
      <c r="DM60" s="31">
        <f>IF(_xlfn.IFNA(VLOOKUP($A60,Platinum_RSI!$A:$P,4,FALSE), "NA")=0,"NA",_xlfn.IFNA(VLOOKUP($A60,Platinum_RSI!$A:$P,4,FALSE), "NA"))</f>
        <v>64.2</v>
      </c>
      <c r="DN60" s="31">
        <f>IF(_xlfn.IFNA(VLOOKUP($A60,Platinum_RSI!$A:$P,5,FALSE), "NA")=0,"NA",_xlfn.IFNA(VLOOKUP($A60,Platinum_RSI!$A:$P,5,FALSE), "NA"))</f>
        <v>63.57</v>
      </c>
      <c r="DO60" s="31">
        <f>IF(_xlfn.IFNA(VLOOKUP($A60,Palladium_RSI!$A:$Q,2,FALSE), "NA")=0,"NA",_xlfn.IFNA(VLOOKUP($A60,Palladium_RSI!$A:$Q,2,FALSE), "NA"))</f>
        <v>30.72</v>
      </c>
      <c r="DP60" s="31">
        <f>IF(_xlfn.IFNA(VLOOKUP($A60,Palladium_RSI!$A:$Q, 3,FALSE), "NA")=0,"NA",_xlfn.IFNA(VLOOKUP($A60,Palladium_RSI!$A:$Q,3,FALSE), "NA"))</f>
        <v>42.38</v>
      </c>
      <c r="DQ60" s="31">
        <f>IF(_xlfn.IFNA(VLOOKUP($A60,Palladium_RSI!$A:$Q,4,FALSE), "NA")=0,"NA",_xlfn.IFNA(VLOOKUP($A60,Palladium_RSI!$A:$Q,4,FALSE), "NA"))</f>
        <v>41.96</v>
      </c>
      <c r="DR60" s="31">
        <f>IF(_xlfn.IFNA(VLOOKUP($A60,Palladium_RSI!$A:$Q,5,FALSE), "NA")=0,"NA",_xlfn.IFNA(VLOOKUP($A60,Palladium_RSI!$A:$Q,5,FALSE), "NA"))</f>
        <v>44.22</v>
      </c>
      <c r="DS60" s="31">
        <f>IF(_xlfn.IFNA(VLOOKUP($A60,Car_production!$A:$L,2,FALSE), "NA")=0,"NA",_xlfn.IFNA(VLOOKUP($A60,Car_production!$A:$L,2,FALSE), "NA"))</f>
        <v>324.10000000000002</v>
      </c>
      <c r="DT60" s="31">
        <f>IF(_xlfn.IFNA(VLOOKUP($A60,Car_production!$A:$L,3,FALSE), "NA")=0,"NA",_xlfn.IFNA(VLOOKUP($A60,Car_production!$A:$L,3,FALSE), "NA"))</f>
        <v>254.99606608969319</v>
      </c>
      <c r="DU60" s="31" t="str">
        <f>IF(_xlfn.IFNA(VLOOKUP($A60,Car_production!$A:$L,4,FALSE), "NA")=0,"NA",_xlfn.IFNA(VLOOKUP($A60,Car_production!$A:$L,13,FALSE), "NA"))</f>
        <v>NA</v>
      </c>
      <c r="DV60" s="31" t="str">
        <f>IF(_xlfn.IFNA(VLOOKUP($A60,Car_production!$A:$L,5,FALSE), "NA")=0,"NA",_xlfn.IFNA(VLOOKUP($A60,Car_production!$A:$L,5,FALSE), "NA"))</f>
        <v>NA</v>
      </c>
      <c r="DW60" s="31">
        <f>IF(_xlfn.IFNA(VLOOKUP($A60,Car_production!$A:$L,6,FALSE), "NA")=0,"NA",_xlfn.IFNA(VLOOKUP($A60,Car_production!$A:$L,6,FALSE), "NA"))</f>
        <v>100.6</v>
      </c>
      <c r="DX60" s="31">
        <f>IF(_xlfn.IFNA(VLOOKUP($A60,Car_production!$A:$L,7,FALSE), "NA")=0,"NA",_xlfn.IFNA(VLOOKUP($A60,Car_production!$A:$L,7,FALSE), "NA"))</f>
        <v>98.338220918866085</v>
      </c>
      <c r="DY60" s="31">
        <f>IF(_xlfn.IFNA(VLOOKUP($A60,Car_production!$A:$L,8,FALSE), "NA")=0,"NA",_xlfn.IFNA(VLOOKUP($A60,Car_production!$A:$L,8,FALSE), "NA"))</f>
        <v>102.2</v>
      </c>
      <c r="DZ60" s="31">
        <f>IF(_xlfn.IFNA(VLOOKUP($A60,Car_production!$A:$L,9,FALSE), "NA")=0,"NA",_xlfn.IFNA(VLOOKUP($A60,Car_production!$A:$L,9,FALSE), "NA"))</f>
        <v>129.04040404040404</v>
      </c>
      <c r="EA60" s="31" t="str">
        <f>IF(_xlfn.IFNA(VLOOKUP($A60,Car_production!$A:$L,10,FALSE), "NA")=0,"NA",_xlfn.IFNA(VLOOKUP($A60,Car_production!$A:$L,10,FALSE), "NA"))</f>
        <v>NA</v>
      </c>
      <c r="EB60" s="31">
        <f>IF(_xlfn.IFNA(VLOOKUP($A60,Car_production_index!$A:$L,2,FALSE), "NA")=0,"NA",_xlfn.IFNA(VLOOKUP($A60,Car_production_index!$A:$L,2,FALSE), "NA"))</f>
        <v>0.12988212567506568</v>
      </c>
      <c r="EC60" s="31">
        <f>IF(_xlfn.IFNA(VLOOKUP($A60,Car_production_index!$A:$L,3,FALSE), "NA")=0,"NA",_xlfn.IFNA(VLOOKUP($A60,Car_production_index!$A:$L,3,FALSE), "NA"))</f>
        <v>0.26291781767755695</v>
      </c>
      <c r="ED60" s="31">
        <f>IF(_xlfn.IFNA(VLOOKUP($A60,Car_production_index!$A:$L,4,FALSE), "NA")=0,"NA",_xlfn.IFNA(VLOOKUP($A60,Car_production_index!$A:$L,4,FALSE), "NA"))</f>
        <v>0.16632484761598559</v>
      </c>
      <c r="EE60" s="31">
        <f>IF(_xlfn.IFNA(VLOOKUP($A60,Car_production_index!$A:$L,5,FALSE), "NA")=0,"NA",_xlfn.IFNA(VLOOKUP($A60,Car_production_index!$A:$L,5,FALSE), "NA"))</f>
        <v>0.16289036868302065</v>
      </c>
      <c r="EF60" s="31">
        <f>IF(_xlfn.IFNA(VLOOKUP($A60,Car_production_index!$A:$L,6,FALSE), "NA")=0,"NA",_xlfn.IFNA(VLOOKUP($A60,Car_production_index!$A:$L,6,FALSE), "NA"))</f>
        <v>0.72201515965162888</v>
      </c>
    </row>
    <row r="61" spans="1:136">
      <c r="A61" s="26">
        <v>38322</v>
      </c>
      <c r="B61" s="25">
        <f>IFERROR(VLOOKUP($A61,Palladium_spot_price!$A:$B,2,FALSE), "NA")</f>
        <v>193</v>
      </c>
      <c r="C61" s="25">
        <f>IFERROR(VLOOKUP($A61,Platinum_spot_price!$A:$B,2,FALSE), "NA")</f>
        <v>852.27272727272702</v>
      </c>
      <c r="D61" s="25">
        <f>IFERROR(VLOOKUP($A61,Rhodium_spot_price!$A:$B,2,FALSE), "NA")</f>
        <v>1328.8636363636299</v>
      </c>
      <c r="E61" s="25">
        <f>IFERROR(VLOOKUP(A61,'Coal Australia'!A:B,2,FALSE), "NA")</f>
        <v>55.982142857142897</v>
      </c>
      <c r="F61" s="25">
        <f>IFERROR(VLOOKUP(A61,'Russian Ruble'!A:B,2,FALSE), "NA")</f>
        <v>27.920100000000001</v>
      </c>
      <c r="G61" s="25" t="str">
        <f>IFERROR(VLOOKUP($A61,'GDP Germany'!A:B,2,FALSE),"NA")</f>
        <v>NA</v>
      </c>
      <c r="H61" s="25" t="str">
        <f>IFERROR(VLOOKUP($A61,'GDP EU28'!A:B,2,FALSE),"NA")</f>
        <v>NA</v>
      </c>
      <c r="I61" s="25" t="str">
        <f>IFERROR(VLOOKUP($A61,'GDP US'!A:B,2,FALSE),"NA")</f>
        <v>NA</v>
      </c>
      <c r="J61" s="29" t="str">
        <f>IFERROR(VLOOKUP($A61,'GDP CNY'!A:C,2,FALSE),"NA")</f>
        <v>NA</v>
      </c>
      <c r="K61" s="25">
        <f>IFERROR(VLOOKUP($A61,WTI!$A:$B,2,FALSE),"NA")</f>
        <v>43.15</v>
      </c>
      <c r="L61" s="25">
        <f>IFERROR(VLOOKUP($A61,Brent!$A:$B,2,FALSE),"NA")</f>
        <v>39.6</v>
      </c>
      <c r="M61" s="25">
        <f>IFERROR(VLOOKUP($A61,'EURO EXC RATE'!$A:$B,2,FALSE),"NA")</f>
        <v>1.3406</v>
      </c>
      <c r="N61" s="25">
        <f>IFERROR(VLOOKUP($A61,'Baltic Dry Index'!$A:$B,2,FALSE),"NA")</f>
        <v>4598</v>
      </c>
      <c r="O61" s="25">
        <f>IFERROR(VLOOKUP($A61,EXR_CNY_USD!$A:$B,2,FALSE),"NA")</f>
        <v>8.2765000000000004</v>
      </c>
      <c r="P61" s="25">
        <f>IFERROR(VLOOKUP($A61,'NATURAL GAS'!A:B,2,FALSE),"NA")</f>
        <v>6.58</v>
      </c>
      <c r="Q61" s="25">
        <f>IFERROR(VLOOKUP($A61,VIX!$A:$B,2,FALSE), "NA")</f>
        <v>13.29</v>
      </c>
      <c r="R61" s="25">
        <f>IFERROR(VLOOKUP($A61,CLI_US!$A:$B,2,FALSE), "NA")</f>
        <v>100.501710356377</v>
      </c>
      <c r="S61" s="25">
        <f>IFERROR(VLOOKUP($A61,CLI_CHN!$A:$B,2,FALSE), "NA")</f>
        <v>100.2089</v>
      </c>
      <c r="T61" s="25">
        <f>IFERROR(VLOOKUP($A61,CLI_EURO!$A:$B,2,FALSE), "NA")</f>
        <v>100.02030568233</v>
      </c>
      <c r="U61" s="25">
        <f>IFERROR(VLOOKUP($A61,CPILFESL!$A:$B,2,FALSE), "NA")</f>
        <v>191.7</v>
      </c>
      <c r="V61" s="31">
        <f>_xlfn.IFNA(VLOOKUP($A61,'PET.RWTC.M'!$A:$B,2,FALSE), "NA")</f>
        <v>43.15</v>
      </c>
      <c r="W61" s="31">
        <f>_xlfn.IFNA(VLOOKUP($A61,PALLFNFINDEXQ!$A:$B,2,FALSE), "NA")</f>
        <v>84.094811730000004</v>
      </c>
      <c r="X61" s="31">
        <f>_xlfn.IFNA(VLOOKUP($A61,DEXSFUS!$A:$B,2,FALSE), "NA")</f>
        <v>5.7750000000000004</v>
      </c>
      <c r="Y61" s="31">
        <f>_xlfn.IFNA(VLOOKUP($A61,PNICKUSDM!$A:$B,2,FALSE), "NA")</f>
        <v>13764.976189999999</v>
      </c>
      <c r="Z61" s="31">
        <f>_xlfn.IFNA(VLOOKUP($A61,'WPU1011'!$A:$B,2,FALSE), "NA")</f>
        <v>103</v>
      </c>
      <c r="AA61" s="31">
        <f>_xlfn.IFNA(VLOOKUP($A61,'WPU1011'!$A:$B,2,FALSE), "NA")</f>
        <v>103</v>
      </c>
      <c r="AB61" s="31">
        <f>_xlfn.IFNA(VLOOKUP($A61,TSIFRGHTC!$A:$B,2,FALSE), "NA")</f>
        <v>-0.3</v>
      </c>
      <c r="AC61" s="31">
        <f>_xlfn.IFNA(VLOOKUP($A61,TSIFRGHTC!$A:$B,2,FALSE), "NA")</f>
        <v>-0.3</v>
      </c>
      <c r="AD61" s="31">
        <f>_xlfn.IFNA(VLOOKUP($A61,PPICMM!$A:$B,2,FALSE), "NA")</f>
        <v>147.69999999999999</v>
      </c>
      <c r="AE61" s="31">
        <f>_xlfn.IFNA(VLOOKUP($A61,IPB50001N!$A:$B,2,FALSE), "NA")</f>
        <v>94.780100000000004</v>
      </c>
      <c r="AF61" s="31">
        <f>_xlfn.IFNA(VLOOKUP($A61,A31ATI!$A:$B,2,FALSE), "NA")</f>
        <v>14022</v>
      </c>
      <c r="AG61" s="31">
        <f>_xlfn.IFNA(VLOOKUP($A61,A31ANO!$A:$B,2,FALSE), "NA")</f>
        <v>9386</v>
      </c>
      <c r="AH61" s="31">
        <f>_xlfn.IFNA(VLOOKUP($A61,IPG21223S!$A:$B,2,FALSE), "NA")</f>
        <v>99.722999999999999</v>
      </c>
      <c r="AI61" s="31">
        <f>_xlfn.IFNA(VLOOKUP($A61,PIORECRUSDM!$A:$B,2,FALSE), "NA")</f>
        <v>16.39</v>
      </c>
      <c r="AJ61" s="31" t="str">
        <f>_xlfn.IFNA(VLOOKUP($A61,GVZCLS!$A:$B,2,FALSE), "NA")</f>
        <v>NA</v>
      </c>
      <c r="AK61" s="31" t="str">
        <f>_xlfn.IFNA(VLOOKUP($A61,VXSLVCLS!$A:$B,2,FALSE), "NA")</f>
        <v>NA</v>
      </c>
      <c r="AL61" s="31">
        <f>_xlfn.IFNA(VLOOKUP($A61,PNRGINDEXM!$A:$B,2,FALSE), "NA")</f>
        <v>104.28919999999999</v>
      </c>
      <c r="AM61" s="31">
        <f>_xlfn.IFNA(VLOOKUP($A61,Nikkei225!$A:$B,2,FALSE), "NA")</f>
        <v>10784.25</v>
      </c>
      <c r="AN61" s="31">
        <f>_xlfn.IFNA(VLOOKUP($A61,EXJPUS!$A:$B,2,FALSE), "NA")</f>
        <v>103.8104</v>
      </c>
      <c r="AO61" s="31">
        <f>_xlfn.IFNA(VLOOKUP($A61,PCU33613361!$A:$B,2,FALSE), "NA")</f>
        <v>101.5</v>
      </c>
      <c r="AP61" s="31">
        <f>_xlfn.IFNA(VLOOKUP($A61,TOTALSA!$A:$B,2,FALSE), "NA")</f>
        <v>18.102</v>
      </c>
      <c r="AQ61" s="31">
        <f>_xlfn.IFNA(VLOOKUP($A61,ZAFCPIALLMINMEI!$A:$B,2,FALSE), "NA")</f>
        <v>56.257629999999999</v>
      </c>
      <c r="AR61" s="31">
        <f>_xlfn.IFNA(VLOOKUP($A61,LCULMN01ZAQ661S!$A:$B,2,FALSE), "NA")</f>
        <v>52.968388590000004</v>
      </c>
      <c r="AS61" s="31">
        <f>_xlfn.IFNA(VLOOKUP($A61,NGDPRSAXDCZAQ!$A:$B,2,FALSE), "NA")</f>
        <v>825993.5</v>
      </c>
      <c r="AT61" s="31">
        <f>_xlfn.IFNA(VLOOKUP($A61,'M.W00.PCOBA.USD'!$A:$B,2,FALSE), "NA")</f>
        <v>32403.360000000001</v>
      </c>
      <c r="AU61" s="31">
        <f>_xlfn.IFNA(VLOOKUP($A61,BSCICP03O9M665S!$A:$B,2,FALSE), "NA")</f>
        <v>100.5663377401</v>
      </c>
      <c r="AV61" s="31">
        <f>_xlfn.IFNA(VLOOKUP($A61,LOLITOAAOECDE!$A:$B,2,FALSE), "NA")</f>
        <v>100.5723510557</v>
      </c>
      <c r="AW61" s="31" t="str">
        <f>_xlfn.IFNA(VLOOKUP($A61,'IP7110'!$A:$B,2,FALSE), "NA")</f>
        <v>NA</v>
      </c>
      <c r="AX61" s="31" t="str">
        <f>_xlfn.IFNA(VLOOKUP($A61,'WPS061'!$A:$B,2,FALSE), "NA")</f>
        <v>NA</v>
      </c>
      <c r="AY61" s="31">
        <f>_xlfn.IFNA(VLOOKUP($A61,'GS10'!$A:$B,2,FALSE), "NA")</f>
        <v>4.2300000000000004</v>
      </c>
      <c r="AZ61" s="31">
        <f>_xlfn.IFNA(VLOOKUP($A61,'GS5'!$A:$B,2,FALSE), "NA")</f>
        <v>3.6</v>
      </c>
      <c r="BA61" s="31">
        <f>_xlfn.IFNA(VLOOKUP($A61,'GS30'!$A:$B,2,FALSE), "NA")</f>
        <v>4.91</v>
      </c>
      <c r="BB61" s="31">
        <f>_xlfn.IFNA(VLOOKUP($A61,DAX!$A:$B,2,FALSE), "NA")</f>
        <v>4256.08</v>
      </c>
      <c r="BC61" s="31">
        <f>_xlfn.IFNA(VLOOKUP($A61,SMI!$A:$B,2,FALSE), "NA")</f>
        <v>5693.2</v>
      </c>
      <c r="BD61" s="31">
        <f>_xlfn.IFNA(VLOOKUP($A61,NASDAQCOM!$A:$B,2,FALSE), "NA")</f>
        <v>2175.44</v>
      </c>
      <c r="BE61" s="31">
        <f>_xlfn.IFNA(VLOOKUP($A61,FTSE100!$A:$B,2,FALSE), "NA")</f>
        <v>4814.3</v>
      </c>
      <c r="BF61" s="31">
        <f>_xlfn.IFNA(VLOOKUP($A61,'M.W00.PGOLD.USD'!$A:$B,2,FALSE), "NA")</f>
        <v>455.75</v>
      </c>
      <c r="BG61" s="31">
        <f>_xlfn.IFNA(VLOOKUP($A61,'M.W00.PSILVER.USD'!$A:$B,2,FALSE), "NA")</f>
        <v>8.0399999999999991</v>
      </c>
      <c r="BH61" s="31" t="str">
        <f>_xlfn.IFNA(VLOOKUP($A61,WPU10170502!$A:$B,2,FALSE), "NA")</f>
        <v>NA</v>
      </c>
      <c r="BI61" s="31">
        <f>_xlfn.IFNA(VLOOKUP($A61,'M.W00.PSILVER.USD'!$A:$B,2,FALSE), "NA")</f>
        <v>8.0399999999999991</v>
      </c>
      <c r="BJ61" s="31">
        <f>_xlfn.IFNA(VLOOKUP($A61,'M.W00.PSILVER.USD'!$A:$B,2,FALSE), "NA")</f>
        <v>8.0399999999999991</v>
      </c>
      <c r="BK61" s="31">
        <f>_xlfn.IFNA(VLOOKUP($A61,FEDfunds!$A:$B,2,FALSE), "NA")</f>
        <v>2.16</v>
      </c>
      <c r="BL61" s="31">
        <f>_xlfn.IFNA(VLOOKUP($A61,Vehicles_miles_traveled!$A:$B,2,FALSE), "NA")</f>
        <v>248677</v>
      </c>
      <c r="BM61" s="31">
        <f>_xlfn.IFNA(VLOOKUP($A61,New_car_dealer!$A:$B,2,FALSE), "NA")</f>
        <v>57370</v>
      </c>
      <c r="BN61" s="31" t="str">
        <f>_xlfn.IFNA(VLOOKUP($A61,Platinum_total_demand!$A:$Z,4,FALSE), "NA")</f>
        <v>NA</v>
      </c>
      <c r="BO61" s="31" t="str">
        <f>_xlfn.IFNA(VLOOKUP($A61,Palladium_total_demand!$A:$Z,4,FALSE), "NA")</f>
        <v>NA</v>
      </c>
      <c r="BP61" s="31" t="str">
        <f>_xlfn.IFNA(VLOOKUP($A61,Rhodium_total_demand!$A:$Z,4,FALSE), "NA")</f>
        <v>NA</v>
      </c>
      <c r="BQ61" s="31" t="str">
        <f>_xlfn.IFNA(VLOOKUP($A61,Platinum_total_supply!$A:$Z,4,FALSE), "NA")</f>
        <v>NA</v>
      </c>
      <c r="BR61" s="31" t="str">
        <f>_xlfn.IFNA(VLOOKUP($A61,Palladium_total_supply!$A:$Z,4,FALSE), "NA")</f>
        <v>NA</v>
      </c>
      <c r="BS61" s="31" t="str">
        <f>_xlfn.IFNA(VLOOKUP($A61,Rhodium_total_supply!$A:$Z,4,FALSE), "NA")</f>
        <v>NA</v>
      </c>
      <c r="BT61" s="31">
        <f>_xlfn.IFNA(VLOOKUP($A61,Equities!$A:$Z,2,FALSE), "NA")</f>
        <v>3303.4804347825998</v>
      </c>
      <c r="BU61" s="31">
        <f>_xlfn.IFNA(VLOOKUP($A61,Equities!$A:$Z,3,FALSE), "NA")</f>
        <v>3652.3839130434699</v>
      </c>
      <c r="BV61" s="31">
        <f>_xlfn.IFNA(VLOOKUP($A61,Equities!$A:$Z,4,FALSE), "NA")</f>
        <v>4817.9656521739098</v>
      </c>
      <c r="BW61" s="31">
        <f>_xlfn.IFNA(VLOOKUP($A61,Equities!$A:$Z,5,FALSE), "NA")</f>
        <v>3965.8034347826001</v>
      </c>
      <c r="BX61" s="31">
        <f>_xlfn.IFNA(VLOOKUP($A61,Equities!$A:$Z,6,FALSE), "NA")</f>
        <v>798.18365217391295</v>
      </c>
      <c r="BY61" s="31">
        <f>_xlfn.IFNA(VLOOKUP($A61,Income_equities!$A:$Z,2,FALSE), "NA")</f>
        <v>1206.4117391304301</v>
      </c>
      <c r="BZ61" s="31">
        <f>_xlfn.IFNA(VLOOKUP($A61,Income_equities!$A:$Z,3,FALSE), "NA")</f>
        <v>237.722404347826</v>
      </c>
      <c r="CA61" s="31">
        <f>_xlfn.IFNA(VLOOKUP($A61,Income_equities!$A:$Z,4,FALSE), "NA")</f>
        <v>136.06129999999999</v>
      </c>
      <c r="CB61" s="31">
        <f>_xlfn.IFNA(VLOOKUP($A61,Income_equities!$A:$Z,5,FALSE), "NA")</f>
        <v>180.579852173913</v>
      </c>
      <c r="CC61" s="31">
        <f>_xlfn.IFNA(VLOOKUP($A61,PGM_equities!$A:$Z,2,FALSE), "NA")</f>
        <v>850.695652173913</v>
      </c>
      <c r="CD61" s="31">
        <f>_xlfn.IFNA(VLOOKUP($A61,PGM_equities!$A:$Z,3,FALSE), "NA")</f>
        <v>442.32130434782499</v>
      </c>
      <c r="CE61" s="31">
        <f>_xlfn.IFNA(VLOOKUP($A61,PGM_equities!$A:$Z,4,FALSE), "NA")</f>
        <v>7.07249999999999</v>
      </c>
      <c r="CF61" s="31">
        <f>_xlfn.IFNA(VLOOKUP($A61,PGM_equities!$A:$Z,5,FALSE), "NA")</f>
        <v>192.14130434782601</v>
      </c>
      <c r="CG61" s="31" t="str">
        <f>_xlfn.IFNA(VLOOKUP($A61,Platinum_market_balance!$A:$Z,2,FALSE), "NA")</f>
        <v>NA</v>
      </c>
      <c r="CH61" s="31" t="str">
        <f>_xlfn.IFNA(VLOOKUP($A61,Platinum_market_balance!$A:$Z,3,FALSE), "NA")</f>
        <v>NA</v>
      </c>
      <c r="CI61" s="31" t="str">
        <f>_xlfn.IFNA(VLOOKUP($A61,Platinum_market_balance!$A:$Z,4,FALSE), "NA")</f>
        <v>NA</v>
      </c>
      <c r="CJ61" s="31" t="str">
        <f>_xlfn.IFNA(VLOOKUP($A61,Platinum_market_balance!$A:$Z,5,FALSE), "NA")</f>
        <v>NA</v>
      </c>
      <c r="CK61" s="31" t="str">
        <f>_xlfn.IFNA(VLOOKUP($A61,Palladium_market_balance!$A:$Z,2,FALSE), "NA")</f>
        <v>NA</v>
      </c>
      <c r="CL61" s="31" t="str">
        <f>_xlfn.IFNA(VLOOKUP($A61,Palladium_market_balance!$A:$Z,3,FALSE), "NA")</f>
        <v>NA</v>
      </c>
      <c r="CM61" s="31" t="str">
        <f>_xlfn.IFNA(VLOOKUP($A61,Palladium_market_balance!$A:$Z,4,FALSE), "NA")</f>
        <v>NA</v>
      </c>
      <c r="CN61" s="31" t="str">
        <f>_xlfn.IFNA(VLOOKUP($A61,Palladium_market_balance!$A:$Z,5,FALSE), "NA")</f>
        <v>NA</v>
      </c>
      <c r="CO61" s="31" t="str">
        <f>_xlfn.IFNA(VLOOKUP($A61,Rhodium_market_balance!$A:$Z,2,FALSE), "NA")</f>
        <v>NA</v>
      </c>
      <c r="CP61" s="31" t="str">
        <f>_xlfn.IFNA(VLOOKUP($A61,Rhodium_market_balance!$A:$Z,3,FALSE), "NA")</f>
        <v>NA</v>
      </c>
      <c r="CQ61" s="31" t="str">
        <f>_xlfn.IFNA(VLOOKUP($A61,Rhodium_market_balance!$A:$Z,4,FALSE), "NA")</f>
        <v>NA</v>
      </c>
      <c r="CR61" s="31" t="str">
        <f>_xlfn.IFNA(VLOOKUP($A61,Rhodium_market_balance!$A:$Z,5,FALSE), "NA")</f>
        <v>NA</v>
      </c>
      <c r="CS61" s="31" t="str">
        <f>_xlfn.IFNA(VLOOKUP($A61,CFTCs!$A:$Z,2,FALSE), "NA")</f>
        <v>NA</v>
      </c>
      <c r="CT61" s="31" t="str">
        <f>_xlfn.IFNA(VLOOKUP($A61,CFTCs!$A:$Z,3,FALSE), "NA")</f>
        <v>NA</v>
      </c>
      <c r="CU61" s="31" t="str">
        <f>_xlfn.IFNA(VLOOKUP($A61,CFTCs!$A:$Z,4,FALSE), "NA")</f>
        <v>NA</v>
      </c>
      <c r="CV61" s="31" t="str">
        <f>_xlfn.IFNA(VLOOKUP($A61,CFTCs!$A:$Z,5,FALSE), "NA")</f>
        <v>NA</v>
      </c>
      <c r="CW61" s="31" t="str">
        <f>_xlfn.IFNA(VLOOKUP($A61,Open_interest!$A:$Z,2,FALSE), "NA")</f>
        <v>NA</v>
      </c>
      <c r="CX61" s="31" t="str">
        <f>_xlfn.IFNA(VLOOKUP($A61,Open_interest!$A:$Z,3,FALSE), "NA")</f>
        <v>NA</v>
      </c>
      <c r="CY61" s="31" t="str">
        <f>IF(_xlfn.IFNA(VLOOKUP($A61,ETF_holdings!$A:$Z,2,FALSE), "NA")=0,"NA",_xlfn.IFNA(VLOOKUP($A61,ETF_holdings!$A:$Z,2,FALSE), "NA"))</f>
        <v>NA</v>
      </c>
      <c r="CZ61" s="31" t="str">
        <f>IF(_xlfn.IFNA(VLOOKUP($A61,ETF_holdings!$A:$Z,3,FALSE), "NA")=0,"NA",_xlfn.IFNA(VLOOKUP($A61,ETF_holdings!$A:$Z,3,FALSE), "NA"))</f>
        <v>NA</v>
      </c>
      <c r="DA61" s="31" t="str">
        <f>_xlfn.IFNA(VLOOKUP($A61,ETF_holdings!$A:$Z,4,FALSE), "NA")</f>
        <v>NA</v>
      </c>
      <c r="DB61" s="31" t="str">
        <f>IF(_xlfn.IFNA(VLOOKUP($A61,ETF_holdings!$A:$Z,4,FALSE), "NA")=0,"NA",_xlfn.IFNA(VLOOKUP($A61,ETF_holdings!$A:$Z,4,FALSE), "NA"))</f>
        <v>NA</v>
      </c>
      <c r="DC61" s="31" t="str">
        <f>IF(_xlfn.IFNA(VLOOKUP($A61,ETF_holdings!$A:$Z,6,FALSE), "NA")=0,"NA",_xlfn.IFNA(VLOOKUP($A61,ETF_holdings!$A:$Z,6,FALSE), "NA"))</f>
        <v>NA</v>
      </c>
      <c r="DD61" s="31" t="str">
        <f>IF(_xlfn.IFNA(VLOOKUP($A61,ETF_holdings!$A:$Z,7,FALSE), "NA")=0,"NA",_xlfn.IFNA(VLOOKUP($A61,ETF_holdings!$A:$Z,7,FALSE), "NA"))</f>
        <v>NA</v>
      </c>
      <c r="DE61" s="31" t="str">
        <f>IF(_xlfn.IFNA(VLOOKUP($A61,ETF_holdings!$A:$Z,8,FALSE), "NA")=0,"NA",_xlfn.IFNA(VLOOKUP($A61,ETF_holdings!$A:$Z,8,FALSE), "NA"))</f>
        <v>NA</v>
      </c>
      <c r="DF61" s="31" t="str">
        <f>IF(_xlfn.IFNA(VLOOKUP($A61,ETF_holdings!$A:$Z,10,FALSE), "NA")=0,"NA",_xlfn.IFNA(VLOOKUP($A61,ETF_holdings!$A:$Z,10,FALSE), "NA"))</f>
        <v>NA</v>
      </c>
      <c r="DG61" s="31" t="str">
        <f>IF(_xlfn.IFNA(VLOOKUP($A61,ETF_holdings!$A:$Z,10,FALSE), "NA")=0,"NA",_xlfn.IFNA(VLOOKUP($A61,ETF_holdings!$A:$Z,10,FALSE), "NA"))</f>
        <v>NA</v>
      </c>
      <c r="DH61" s="31" t="str">
        <f>IF(_xlfn.IFNA(VLOOKUP($A61,ETF_holdings!$A:$Z,11,FALSE), "NA")=0,"NA",_xlfn.IFNA(VLOOKUP($A61,ETF_holdings!$A:$Z,11,FALSE), "NA"))</f>
        <v>NA</v>
      </c>
      <c r="DI61" s="31" t="str">
        <f>IF(_xlfn.IFNA(VLOOKUP($A61,ETF_holdings!$A:$Z,12,FALSE), "NA")=0,"NA",_xlfn.IFNA(VLOOKUP($A61,ETF_holdings!$A:$Z,12,FALSE), "NA"))</f>
        <v>NA</v>
      </c>
      <c r="DJ61" s="31" t="str">
        <f>IF(_xlfn.IFNA(VLOOKUP($A61,ETF_holdings!$A:$Z,13,FALSE), "NA")=0,"NA",_xlfn.IFNA(VLOOKUP($A61,ETF_holdings!$A:$Z,13,FALSE), "NA"))</f>
        <v>NA</v>
      </c>
      <c r="DK61" s="31">
        <f>IF(_xlfn.IFNA(VLOOKUP($A61,Platinum_RSI!$A:$P,2,FALSE), "NA")=0,"NA",_xlfn.IFNA(VLOOKUP($A61,Platinum_RSI!$A:$P,2,FALSE), "NA"))</f>
        <v>58.75</v>
      </c>
      <c r="DL61" s="31">
        <f>IF(_xlfn.IFNA(VLOOKUP($A61,Platinum_RSI!$A:$P,3,FALSE), "NA")=0,"NA",_xlfn.IFNA(VLOOKUP($A61,Platinum_RSI!$A:$P,3,FALSE), "NA"))</f>
        <v>61.55</v>
      </c>
      <c r="DM61" s="31">
        <f>IF(_xlfn.IFNA(VLOOKUP($A61,Platinum_RSI!$A:$P,4,FALSE), "NA")=0,"NA",_xlfn.IFNA(VLOOKUP($A61,Platinum_RSI!$A:$P,4,FALSE), "NA"))</f>
        <v>62.93</v>
      </c>
      <c r="DN61" s="31">
        <f>IF(_xlfn.IFNA(VLOOKUP($A61,Platinum_RSI!$A:$P,5,FALSE), "NA")=0,"NA",_xlfn.IFNA(VLOOKUP($A61,Platinum_RSI!$A:$P,5,FALSE), "NA"))</f>
        <v>62.91</v>
      </c>
      <c r="DO61" s="31">
        <f>IF(_xlfn.IFNA(VLOOKUP($A61,Palladium_RSI!$A:$Q,2,FALSE), "NA")=0,"NA",_xlfn.IFNA(VLOOKUP($A61,Palladium_RSI!$A:$Q,2,FALSE), "NA"))</f>
        <v>12.73</v>
      </c>
      <c r="DP61" s="31">
        <f>IF(_xlfn.IFNA(VLOOKUP($A61,Palladium_RSI!$A:$Q, 3,FALSE), "NA")=0,"NA",_xlfn.IFNA(VLOOKUP($A61,Palladium_RSI!$A:$Q,3,FALSE), "NA"))</f>
        <v>35.51</v>
      </c>
      <c r="DQ61" s="31">
        <f>IF(_xlfn.IFNA(VLOOKUP($A61,Palladium_RSI!$A:$Q,4,FALSE), "NA")=0,"NA",_xlfn.IFNA(VLOOKUP($A61,Palladium_RSI!$A:$Q,4,FALSE), "NA"))</f>
        <v>38.369999999999997</v>
      </c>
      <c r="DR61" s="31">
        <f>IF(_xlfn.IFNA(VLOOKUP($A61,Palladium_RSI!$A:$Q,5,FALSE), "NA")=0,"NA",_xlfn.IFNA(VLOOKUP($A61,Palladium_RSI!$A:$Q,5,FALSE), "NA"))</f>
        <v>42.91</v>
      </c>
      <c r="DS61" s="31">
        <f>IF(_xlfn.IFNA(VLOOKUP($A61,Car_production!$A:$L,2,FALSE), "NA")=0,"NA",_xlfn.IFNA(VLOOKUP($A61,Car_production!$A:$L,2,FALSE), "NA"))</f>
        <v>345.3</v>
      </c>
      <c r="DT61" s="31">
        <f>IF(_xlfn.IFNA(VLOOKUP($A61,Car_production!$A:$L,3,FALSE), "NA")=0,"NA",_xlfn.IFNA(VLOOKUP($A61,Car_production!$A:$L,3,FALSE), "NA"))</f>
        <v>271.67584579071598</v>
      </c>
      <c r="DU61" s="31" t="str">
        <f>IF(_xlfn.IFNA(VLOOKUP($A61,Car_production!$A:$L,4,FALSE), "NA")=0,"NA",_xlfn.IFNA(VLOOKUP($A61,Car_production!$A:$L,13,FALSE), "NA"))</f>
        <v>NA</v>
      </c>
      <c r="DV61" s="31" t="str">
        <f>IF(_xlfn.IFNA(VLOOKUP($A61,Car_production!$A:$L,5,FALSE), "NA")=0,"NA",_xlfn.IFNA(VLOOKUP($A61,Car_production!$A:$L,5,FALSE), "NA"))</f>
        <v>NA</v>
      </c>
      <c r="DW61" s="31">
        <f>IF(_xlfn.IFNA(VLOOKUP($A61,Car_production!$A:$L,6,FALSE), "NA")=0,"NA",_xlfn.IFNA(VLOOKUP($A61,Car_production!$A:$L,6,FALSE), "NA"))</f>
        <v>112.5</v>
      </c>
      <c r="DX61" s="31">
        <f>IF(_xlfn.IFNA(VLOOKUP($A61,Car_production!$A:$L,7,FALSE), "NA")=0,"NA",_xlfn.IFNA(VLOOKUP($A61,Car_production!$A:$L,7,FALSE), "NA"))</f>
        <v>109.97067448680353</v>
      </c>
      <c r="DY61" s="31">
        <f>IF(_xlfn.IFNA(VLOOKUP($A61,Car_production!$A:$L,8,FALSE), "NA")=0,"NA",_xlfn.IFNA(VLOOKUP($A61,Car_production!$A:$L,8,FALSE), "NA"))</f>
        <v>95.6</v>
      </c>
      <c r="DZ61" s="31">
        <f>IF(_xlfn.IFNA(VLOOKUP($A61,Car_production!$A:$L,9,FALSE), "NA")=0,"NA",_xlfn.IFNA(VLOOKUP($A61,Car_production!$A:$L,9,FALSE), "NA"))</f>
        <v>120.7070707070707</v>
      </c>
      <c r="EA61" s="31" t="str">
        <f>IF(_xlfn.IFNA(VLOOKUP($A61,Car_production!$A:$L,10,FALSE), "NA")=0,"NA",_xlfn.IFNA(VLOOKUP($A61,Car_production!$A:$L,10,FALSE), "NA"))</f>
        <v>NA</v>
      </c>
      <c r="EB61" s="31">
        <f>IF(_xlfn.IFNA(VLOOKUP($A61,Car_production_index!$A:$L,2,FALSE), "NA")=0,"NA",_xlfn.IFNA(VLOOKUP($A61,Car_production_index!$A:$L,2,FALSE), "NA"))</f>
        <v>0.12988212567506568</v>
      </c>
      <c r="EC61" s="31">
        <f>IF(_xlfn.IFNA(VLOOKUP($A61,Car_production_index!$A:$L,3,FALSE), "NA")=0,"NA",_xlfn.IFNA(VLOOKUP($A61,Car_production_index!$A:$L,3,FALSE), "NA"))</f>
        <v>0.26241781767755695</v>
      </c>
      <c r="ED61" s="31">
        <f>IF(_xlfn.IFNA(VLOOKUP($A61,Car_production_index!$A:$L,4,FALSE), "NA")=0,"NA",_xlfn.IFNA(VLOOKUP($A61,Car_production_index!$A:$L,4,FALSE), "NA"))</f>
        <v>0.16732484761598559</v>
      </c>
      <c r="EE61" s="31">
        <f>IF(_xlfn.IFNA(VLOOKUP($A61,Car_production_index!$A:$L,5,FALSE), "NA")=0,"NA",_xlfn.IFNA(VLOOKUP($A61,Car_production_index!$A:$L,5,FALSE), "NA"))</f>
        <v>0.16239036868302065</v>
      </c>
      <c r="EF61" s="31">
        <f>IF(_xlfn.IFNA(VLOOKUP($A61,Car_production_index!$A:$L,6,FALSE), "NA")=0,"NA",_xlfn.IFNA(VLOOKUP($A61,Car_production_index!$A:$L,6,FALSE), "NA"))</f>
        <v>0.72201515965162888</v>
      </c>
    </row>
    <row r="62" spans="1:136">
      <c r="A62" s="26">
        <v>38353</v>
      </c>
      <c r="B62" s="25">
        <f>IFERROR(VLOOKUP($A62,Palladium_spot_price!$A:$B,2,FALSE), "NA")</f>
        <v>188.04761904761901</v>
      </c>
      <c r="C62" s="25">
        <f>IFERROR(VLOOKUP($A62,Platinum_spot_price!$A:$B,2,FALSE), "NA")</f>
        <v>861.71428571428498</v>
      </c>
      <c r="D62" s="25">
        <f>IFERROR(VLOOKUP($A62,Rhodium_spot_price!$A:$B,2,FALSE), "NA")</f>
        <v>1418.0952380952299</v>
      </c>
      <c r="E62" s="25">
        <f>IFERROR(VLOOKUP(A62,'Coal Australia'!A:B,2,FALSE), "NA")</f>
        <v>56.833928571428601</v>
      </c>
      <c r="F62" s="25">
        <f>IFERROR(VLOOKUP(A62,'Russian Ruble'!A:B,2,FALSE), "NA")</f>
        <v>27.934999999999999</v>
      </c>
      <c r="G62" s="25">
        <f>IFERROR(VLOOKUP($A62,'GDP Germany'!A:B,2,FALSE),"NA")</f>
        <v>597911.80000000005</v>
      </c>
      <c r="H62" s="25">
        <f>IFERROR(VLOOKUP($A62,'GDP EU28'!A:B,2,FALSE),"NA")</f>
        <v>2347145.7999999998</v>
      </c>
      <c r="I62" s="25">
        <f>IFERROR(VLOOKUP($A62,'GDP US'!A:B,2,FALSE),"NA")</f>
        <v>14605.594999999999</v>
      </c>
      <c r="J62" s="29">
        <f>IFERROR(VLOOKUP($A62,'GDP CNY'!A:C,2,FALSE),"NA")</f>
        <v>8.8000000000000007</v>
      </c>
      <c r="K62" s="25">
        <f>IFERROR(VLOOKUP($A62,WTI!$A:$B,2,FALSE),"NA")</f>
        <v>46.84</v>
      </c>
      <c r="L62" s="25">
        <f>IFERROR(VLOOKUP($A62,Brent!$A:$B,2,FALSE),"NA")</f>
        <v>44.51</v>
      </c>
      <c r="M62" s="25">
        <f>IFERROR(VLOOKUP($A62,'EURO EXC RATE'!$A:$B,2,FALSE),"NA")</f>
        <v>1.3123</v>
      </c>
      <c r="N62" s="25">
        <f>IFERROR(VLOOKUP($A62,'Baltic Dry Index'!$A:$B,2,FALSE),"NA")</f>
        <v>4488</v>
      </c>
      <c r="O62" s="25">
        <f>IFERROR(VLOOKUP($A62,EXR_CNY_USD!$A:$B,2,FALSE),"NA")</f>
        <v>8.2765000000000004</v>
      </c>
      <c r="P62" s="25">
        <f>IFERROR(VLOOKUP($A62,'NATURAL GAS'!A:B,2,FALSE),"NA")</f>
        <v>6.15</v>
      </c>
      <c r="Q62" s="25">
        <f>IFERROR(VLOOKUP($A62,VIX!$A:$B,2,FALSE), "NA")</f>
        <v>12.82</v>
      </c>
      <c r="R62" s="25">
        <f>IFERROR(VLOOKUP($A62,CLI_US!$A:$B,2,FALSE), "NA")</f>
        <v>100.466281848693</v>
      </c>
      <c r="S62" s="25">
        <f>IFERROR(VLOOKUP($A62,CLI_CHN!$A:$B,2,FALSE), "NA")</f>
        <v>100.1609</v>
      </c>
      <c r="T62" s="25">
        <f>IFERROR(VLOOKUP($A62,CLI_EURO!$A:$B,2,FALSE), "NA")</f>
        <v>99.960155282299894</v>
      </c>
      <c r="U62" s="25">
        <f>IFERROR(VLOOKUP($A62,CPILFESL!$A:$B,2,FALSE), "NA")</f>
        <v>191.6</v>
      </c>
      <c r="V62" s="31">
        <f>_xlfn.IFNA(VLOOKUP($A62,'PET.RWTC.M'!$A:$B,2,FALSE), "NA")</f>
        <v>46.84</v>
      </c>
      <c r="W62" s="31">
        <f>_xlfn.IFNA(VLOOKUP($A62,PALLFNFINDEXQ!$A:$B,2,FALSE), "NA")</f>
        <v>89.151559689999999</v>
      </c>
      <c r="X62" s="31">
        <f>_xlfn.IFNA(VLOOKUP($A62,DEXSFUS!$A:$B,2,FALSE), "NA")</f>
        <v>5.7750000000000004</v>
      </c>
      <c r="Y62" s="31">
        <f>_xlfn.IFNA(VLOOKUP($A62,PNICKUSDM!$A:$B,2,FALSE), "NA")</f>
        <v>14563.75</v>
      </c>
      <c r="Z62" s="31">
        <f>_xlfn.IFNA(VLOOKUP($A62,'WPU1011'!$A:$B,2,FALSE), "NA")</f>
        <v>114.1</v>
      </c>
      <c r="AA62" s="31">
        <f>_xlfn.IFNA(VLOOKUP($A62,PCU3399103399101!$A:$B,2,FALSE), "NA")</f>
        <v>134.69999999999999</v>
      </c>
      <c r="AB62" s="31">
        <f>_xlfn.IFNA(VLOOKUP($A62,TSIFRGHTC!$A:$B,2,FALSE), "NA")</f>
        <v>2.1</v>
      </c>
      <c r="AC62" s="31">
        <f>_xlfn.IFNA(VLOOKUP($A62,TSIFRGHTC!$A:$B,2,FALSE), "NA")</f>
        <v>2.1</v>
      </c>
      <c r="AD62" s="31">
        <f>_xlfn.IFNA(VLOOKUP($A62,PPICMM!$A:$B,2,FALSE), "NA")</f>
        <v>149.80000000000001</v>
      </c>
      <c r="AE62" s="31">
        <f>_xlfn.IFNA(VLOOKUP($A62,IPB50001N!$A:$B,2,FALSE), "NA")</f>
        <v>95.013000000000005</v>
      </c>
      <c r="AF62" s="31">
        <f>_xlfn.IFNA(VLOOKUP($A62,A31ATI!$A:$B,2,FALSE), "NA")</f>
        <v>14530</v>
      </c>
      <c r="AG62" s="31">
        <f>_xlfn.IFNA(VLOOKUP($A62,A31ANO!$A:$B,2,FALSE), "NA")</f>
        <v>8565</v>
      </c>
      <c r="AH62" s="31">
        <f>_xlfn.IFNA(VLOOKUP($A62,IPG21223S!$A:$B,2,FALSE), "NA")</f>
        <v>97.463499999999996</v>
      </c>
      <c r="AI62" s="31">
        <f>_xlfn.IFNA(VLOOKUP($A62,PIORECRUSDM!$A:$B,2,FALSE), "NA")</f>
        <v>28.11</v>
      </c>
      <c r="AJ62" s="31" t="str">
        <f>_xlfn.IFNA(VLOOKUP($A62,GVZCLS!$A:$B,2,FALSE), "NA")</f>
        <v>NA</v>
      </c>
      <c r="AK62" s="31" t="str">
        <f>_xlfn.IFNA(VLOOKUP($A62,VXSLVCLS!$A:$B,2,FALSE), "NA")</f>
        <v>NA</v>
      </c>
      <c r="AL62" s="31">
        <f>_xlfn.IFNA(VLOOKUP($A62,PNRGINDEXM!$A:$B,2,FALSE), "NA")</f>
        <v>109.6867</v>
      </c>
      <c r="AM62" s="31">
        <f>_xlfn.IFNA(VLOOKUP($A62,Nikkei225!$A:$B,2,FALSE), "NA")</f>
        <v>10784.25</v>
      </c>
      <c r="AN62" s="31">
        <f>_xlfn.IFNA(VLOOKUP($A62,EXJPUS!$A:$B,2,FALSE), "NA")</f>
        <v>103.34099999999999</v>
      </c>
      <c r="AO62" s="31">
        <f>_xlfn.IFNA(VLOOKUP($A62,PCU33613361!$A:$B,2,FALSE), "NA")</f>
        <v>101.8</v>
      </c>
      <c r="AP62" s="31">
        <f>_xlfn.IFNA(VLOOKUP($A62,TOTALSA!$A:$B,2,FALSE), "NA")</f>
        <v>16.888999999999999</v>
      </c>
      <c r="AQ62" s="31">
        <f>_xlfn.IFNA(VLOOKUP($A62,ZAFCPIALLMINMEI!$A:$B,2,FALSE), "NA")</f>
        <v>56.429569999999998</v>
      </c>
      <c r="AR62" s="31">
        <f>_xlfn.IFNA(VLOOKUP($A62,LCULMN01ZAQ661S!$A:$B,2,FALSE), "NA")</f>
        <v>51.734772550000002</v>
      </c>
      <c r="AS62" s="31">
        <f>_xlfn.IFNA(VLOOKUP($A62,NGDPRSAXDCZAQ!$A:$B,2,FALSE), "NA")</f>
        <v>834390.5</v>
      </c>
      <c r="AT62" s="31">
        <f>_xlfn.IFNA(VLOOKUP($A62,'M.W00.PCOBA.USD'!$A:$B,2,FALSE), "NA")</f>
        <v>34645.42</v>
      </c>
      <c r="AU62" s="31">
        <f>_xlfn.IFNA(VLOOKUP($A62,BSCICP03O9M665S!$A:$B,2,FALSE), "NA")</f>
        <v>100.45125561499999</v>
      </c>
      <c r="AV62" s="31">
        <f>_xlfn.IFNA(VLOOKUP($A62,LOLITOAAOECDE!$A:$B,2,FALSE), "NA")</f>
        <v>100.53647099689999</v>
      </c>
      <c r="AW62" s="31" t="str">
        <f>_xlfn.IFNA(VLOOKUP($A62,'IP7110'!$A:$B,2,FALSE), "NA")</f>
        <v>NA</v>
      </c>
      <c r="AX62" s="31" t="str">
        <f>_xlfn.IFNA(VLOOKUP($A62,'WPS061'!$A:$B,2,FALSE), "NA")</f>
        <v>NA</v>
      </c>
      <c r="AY62" s="31">
        <f>_xlfn.IFNA(VLOOKUP($A62,'GS10'!$A:$B,2,FALSE), "NA")</f>
        <v>4.22</v>
      </c>
      <c r="AZ62" s="31">
        <f>_xlfn.IFNA(VLOOKUP($A62,'GS5'!$A:$B,2,FALSE), "NA")</f>
        <v>3.71</v>
      </c>
      <c r="BA62" s="31">
        <f>_xlfn.IFNA(VLOOKUP($A62,'GS30'!$A:$B,2,FALSE), "NA")</f>
        <v>4.7699999999999996</v>
      </c>
      <c r="BB62" s="31">
        <f>_xlfn.IFNA(VLOOKUP($A62,DAX!$A:$B,2,FALSE), "NA")</f>
        <v>4254.8500000000004</v>
      </c>
      <c r="BC62" s="31">
        <f>_xlfn.IFNA(VLOOKUP($A62,SMI!$A:$B,2,FALSE), "NA")</f>
        <v>5771.4</v>
      </c>
      <c r="BD62" s="31">
        <f>_xlfn.IFNA(VLOOKUP($A62,NASDAQCOM!$A:$B,2,FALSE), "NA")</f>
        <v>2062.41</v>
      </c>
      <c r="BE62" s="31">
        <f>_xlfn.IFNA(VLOOKUP($A62,FTSE100!$A:$B,2,FALSE), "NA")</f>
        <v>4852.3100000000004</v>
      </c>
      <c r="BF62" s="31">
        <f>_xlfn.IFNA(VLOOKUP($A62,'M.W00.PGOLD.USD'!$A:$B,2,FALSE), "NA")</f>
        <v>427.6</v>
      </c>
      <c r="BG62" s="31">
        <f>_xlfn.IFNA(VLOOKUP($A62,'M.W00.PSILVER.USD'!$A:$B,2,FALSE), "NA")</f>
        <v>6.81</v>
      </c>
      <c r="BH62" s="31" t="str">
        <f>_xlfn.IFNA(VLOOKUP($A62,WPU10170502!$A:$B,2,FALSE), "NA")</f>
        <v>NA</v>
      </c>
      <c r="BI62" s="31">
        <f>_xlfn.IFNA(VLOOKUP($A62,'M.W00.PSILVER.USD'!$A:$B,2,FALSE), "NA")</f>
        <v>6.81</v>
      </c>
      <c r="BJ62" s="31">
        <f>_xlfn.IFNA(VLOOKUP($A62,'M.W00.PSILVER.USD'!$A:$B,2,FALSE), "NA")</f>
        <v>6.81</v>
      </c>
      <c r="BK62" s="31">
        <f>_xlfn.IFNA(VLOOKUP($A62,FEDfunds!$A:$B,2,FALSE), "NA")</f>
        <v>2.2799999999999998</v>
      </c>
      <c r="BL62" s="31">
        <f>_xlfn.IFNA(VLOOKUP($A62,Vehicles_miles_traveled!$A:$B,2,FALSE), "NA")</f>
        <v>247698</v>
      </c>
      <c r="BM62" s="31">
        <f>_xlfn.IFNA(VLOOKUP($A62,New_car_dealer!$A:$B,2,FALSE), "NA")</f>
        <v>47706</v>
      </c>
      <c r="BN62" s="31" t="str">
        <f>_xlfn.IFNA(VLOOKUP($A62,Platinum_total_demand!$A:$Z,4,FALSE), "NA")</f>
        <v>NA</v>
      </c>
      <c r="BO62" s="31" t="str">
        <f>_xlfn.IFNA(VLOOKUP($A62,Palladium_total_demand!$A:$Z,4,FALSE), "NA")</f>
        <v>NA</v>
      </c>
      <c r="BP62" s="31" t="str">
        <f>_xlfn.IFNA(VLOOKUP($A62,Rhodium_total_demand!$A:$Z,4,FALSE), "NA")</f>
        <v>NA</v>
      </c>
      <c r="BQ62" s="31" t="str">
        <f>_xlfn.IFNA(VLOOKUP($A62,Platinum_total_supply!$A:$Z,4,FALSE), "NA")</f>
        <v>NA</v>
      </c>
      <c r="BR62" s="31" t="str">
        <f>_xlfn.IFNA(VLOOKUP($A62,Palladium_total_supply!$A:$Z,4,FALSE), "NA")</f>
        <v>NA</v>
      </c>
      <c r="BS62" s="31" t="str">
        <f>_xlfn.IFNA(VLOOKUP($A62,Rhodium_total_supply!$A:$Z,4,FALSE), "NA")</f>
        <v>NA</v>
      </c>
      <c r="BT62" s="31">
        <f>_xlfn.IFNA(VLOOKUP($A62,Equities!$A:$Z,2,FALSE), "NA")</f>
        <v>3282.2685714285699</v>
      </c>
      <c r="BU62" s="31">
        <f>_xlfn.IFNA(VLOOKUP($A62,Equities!$A:$Z,3,FALSE), "NA")</f>
        <v>3603.69333333333</v>
      </c>
      <c r="BV62" s="31">
        <f>_xlfn.IFNA(VLOOKUP($A62,Equities!$A:$Z,4,FALSE), "NA")</f>
        <v>4785.5595238095202</v>
      </c>
      <c r="BW62" s="31">
        <f>_xlfn.IFNA(VLOOKUP($A62,Equities!$A:$Z,5,FALSE), "NA")</f>
        <v>4074.7521428571399</v>
      </c>
      <c r="BX62" s="31">
        <f>_xlfn.IFNA(VLOOKUP($A62,Equities!$A:$Z,6,FALSE), "NA")</f>
        <v>807.56109523809505</v>
      </c>
      <c r="BY62" s="31">
        <f>_xlfn.IFNA(VLOOKUP($A62,Income_equities!$A:$Z,2,FALSE), "NA")</f>
        <v>1211.11857142857</v>
      </c>
      <c r="BZ62" s="31">
        <f>_xlfn.IFNA(VLOOKUP($A62,Income_equities!$A:$Z,3,FALSE), "NA")</f>
        <v>238.59076666666601</v>
      </c>
      <c r="CA62" s="31">
        <f>_xlfn.IFNA(VLOOKUP($A62,Income_equities!$A:$Z,4,FALSE), "NA")</f>
        <v>137.002585714285</v>
      </c>
      <c r="CB62" s="31">
        <f>_xlfn.IFNA(VLOOKUP($A62,Income_equities!$A:$Z,5,FALSE), "NA")</f>
        <v>180.95286190476099</v>
      </c>
      <c r="CC62" s="31">
        <f>_xlfn.IFNA(VLOOKUP($A62,PGM_equities!$A:$Z,2,FALSE), "NA")</f>
        <v>859.15476190476102</v>
      </c>
      <c r="CD62" s="31">
        <f>_xlfn.IFNA(VLOOKUP($A62,PGM_equities!$A:$Z,3,FALSE), "NA")</f>
        <v>424.051428571428</v>
      </c>
      <c r="CE62" s="31">
        <f>_xlfn.IFNA(VLOOKUP($A62,PGM_equities!$A:$Z,4,FALSE), "NA")</f>
        <v>6.6254761904761903</v>
      </c>
      <c r="CF62" s="31">
        <f>_xlfn.IFNA(VLOOKUP($A62,PGM_equities!$A:$Z,5,FALSE), "NA")</f>
        <v>186.666666666666</v>
      </c>
      <c r="CG62" s="31" t="str">
        <f>_xlfn.IFNA(VLOOKUP($A62,Platinum_market_balance!$A:$Z,2,FALSE), "NA")</f>
        <v>NA</v>
      </c>
      <c r="CH62" s="31" t="str">
        <f>_xlfn.IFNA(VLOOKUP($A62,Platinum_market_balance!$A:$Z,3,FALSE), "NA")</f>
        <v>NA</v>
      </c>
      <c r="CI62" s="31" t="str">
        <f>_xlfn.IFNA(VLOOKUP($A62,Platinum_market_balance!$A:$Z,4,FALSE), "NA")</f>
        <v>NA</v>
      </c>
      <c r="CJ62" s="31" t="str">
        <f>_xlfn.IFNA(VLOOKUP($A62,Platinum_market_balance!$A:$Z,5,FALSE), "NA")</f>
        <v>NA</v>
      </c>
      <c r="CK62" s="31" t="str">
        <f>_xlfn.IFNA(VLOOKUP($A62,Palladium_market_balance!$A:$Z,2,FALSE), "NA")</f>
        <v>NA</v>
      </c>
      <c r="CL62" s="31" t="str">
        <f>_xlfn.IFNA(VLOOKUP($A62,Palladium_market_balance!$A:$Z,3,FALSE), "NA")</f>
        <v>NA</v>
      </c>
      <c r="CM62" s="31" t="str">
        <f>_xlfn.IFNA(VLOOKUP($A62,Palladium_market_balance!$A:$Z,4,FALSE), "NA")</f>
        <v>NA</v>
      </c>
      <c r="CN62" s="31" t="str">
        <f>_xlfn.IFNA(VLOOKUP($A62,Palladium_market_balance!$A:$Z,5,FALSE), "NA")</f>
        <v>NA</v>
      </c>
      <c r="CO62" s="31" t="str">
        <f>_xlfn.IFNA(VLOOKUP($A62,Rhodium_market_balance!$A:$Z,2,FALSE), "NA")</f>
        <v>NA</v>
      </c>
      <c r="CP62" s="31" t="str">
        <f>_xlfn.IFNA(VLOOKUP($A62,Rhodium_market_balance!$A:$Z,3,FALSE), "NA")</f>
        <v>NA</v>
      </c>
      <c r="CQ62" s="31" t="str">
        <f>_xlfn.IFNA(VLOOKUP($A62,Rhodium_market_balance!$A:$Z,4,FALSE), "NA")</f>
        <v>NA</v>
      </c>
      <c r="CR62" s="31" t="str">
        <f>_xlfn.IFNA(VLOOKUP($A62,Rhodium_market_balance!$A:$Z,5,FALSE), "NA")</f>
        <v>NA</v>
      </c>
      <c r="CS62" s="31" t="str">
        <f>_xlfn.IFNA(VLOOKUP($A62,CFTCs!$A:$Z,2,FALSE), "NA")</f>
        <v>NA</v>
      </c>
      <c r="CT62" s="31" t="str">
        <f>_xlfn.IFNA(VLOOKUP($A62,CFTCs!$A:$Z,3,FALSE), "NA")</f>
        <v>NA</v>
      </c>
      <c r="CU62" s="31" t="str">
        <f>_xlfn.IFNA(VLOOKUP($A62,CFTCs!$A:$Z,4,FALSE), "NA")</f>
        <v>NA</v>
      </c>
      <c r="CV62" s="31" t="str">
        <f>_xlfn.IFNA(VLOOKUP($A62,CFTCs!$A:$Z,5,FALSE), "NA")</f>
        <v>NA</v>
      </c>
      <c r="CW62" s="31" t="str">
        <f>_xlfn.IFNA(VLOOKUP($A62,Open_interest!$A:$Z,2,FALSE), "NA")</f>
        <v>NA</v>
      </c>
      <c r="CX62" s="31" t="str">
        <f>_xlfn.IFNA(VLOOKUP($A62,Open_interest!$A:$Z,3,FALSE), "NA")</f>
        <v>NA</v>
      </c>
      <c r="CY62" s="31" t="str">
        <f>IF(_xlfn.IFNA(VLOOKUP($A62,ETF_holdings!$A:$Z,2,FALSE), "NA")=0,"NA",_xlfn.IFNA(VLOOKUP($A62,ETF_holdings!$A:$Z,2,FALSE), "NA"))</f>
        <v>NA</v>
      </c>
      <c r="CZ62" s="31" t="str">
        <f>IF(_xlfn.IFNA(VLOOKUP($A62,ETF_holdings!$A:$Z,3,FALSE), "NA")=0,"NA",_xlfn.IFNA(VLOOKUP($A62,ETF_holdings!$A:$Z,3,FALSE), "NA"))</f>
        <v>NA</v>
      </c>
      <c r="DA62" s="31" t="str">
        <f>_xlfn.IFNA(VLOOKUP($A62,ETF_holdings!$A:$Z,4,FALSE), "NA")</f>
        <v>NA</v>
      </c>
      <c r="DB62" s="31" t="str">
        <f>IF(_xlfn.IFNA(VLOOKUP($A62,ETF_holdings!$A:$Z,4,FALSE), "NA")=0,"NA",_xlfn.IFNA(VLOOKUP($A62,ETF_holdings!$A:$Z,4,FALSE), "NA"))</f>
        <v>NA</v>
      </c>
      <c r="DC62" s="31" t="str">
        <f>IF(_xlfn.IFNA(VLOOKUP($A62,ETF_holdings!$A:$Z,6,FALSE), "NA")=0,"NA",_xlfn.IFNA(VLOOKUP($A62,ETF_holdings!$A:$Z,6,FALSE), "NA"))</f>
        <v>NA</v>
      </c>
      <c r="DD62" s="31" t="str">
        <f>IF(_xlfn.IFNA(VLOOKUP($A62,ETF_holdings!$A:$Z,7,FALSE), "NA")=0,"NA",_xlfn.IFNA(VLOOKUP($A62,ETF_holdings!$A:$Z,7,FALSE), "NA"))</f>
        <v>NA</v>
      </c>
      <c r="DE62" s="31" t="str">
        <f>IF(_xlfn.IFNA(VLOOKUP($A62,ETF_holdings!$A:$Z,8,FALSE), "NA")=0,"NA",_xlfn.IFNA(VLOOKUP($A62,ETF_holdings!$A:$Z,8,FALSE), "NA"))</f>
        <v>NA</v>
      </c>
      <c r="DF62" s="31" t="str">
        <f>IF(_xlfn.IFNA(VLOOKUP($A62,ETF_holdings!$A:$Z,10,FALSE), "NA")=0,"NA",_xlfn.IFNA(VLOOKUP($A62,ETF_holdings!$A:$Z,10,FALSE), "NA"))</f>
        <v>NA</v>
      </c>
      <c r="DG62" s="31" t="str">
        <f>IF(_xlfn.IFNA(VLOOKUP($A62,ETF_holdings!$A:$Z,10,FALSE), "NA")=0,"NA",_xlfn.IFNA(VLOOKUP($A62,ETF_holdings!$A:$Z,10,FALSE), "NA"))</f>
        <v>NA</v>
      </c>
      <c r="DH62" s="31" t="str">
        <f>IF(_xlfn.IFNA(VLOOKUP($A62,ETF_holdings!$A:$Z,11,FALSE), "NA")=0,"NA",_xlfn.IFNA(VLOOKUP($A62,ETF_holdings!$A:$Z,11,FALSE), "NA"))</f>
        <v>NA</v>
      </c>
      <c r="DI62" s="31" t="str">
        <f>IF(_xlfn.IFNA(VLOOKUP($A62,ETF_holdings!$A:$Z,12,FALSE), "NA")=0,"NA",_xlfn.IFNA(VLOOKUP($A62,ETF_holdings!$A:$Z,12,FALSE), "NA"))</f>
        <v>NA</v>
      </c>
      <c r="DJ62" s="31" t="str">
        <f>IF(_xlfn.IFNA(VLOOKUP($A62,ETF_holdings!$A:$Z,13,FALSE), "NA")=0,"NA",_xlfn.IFNA(VLOOKUP($A62,ETF_holdings!$A:$Z,13,FALSE), "NA"))</f>
        <v>NA</v>
      </c>
      <c r="DK62" s="31">
        <f>IF(_xlfn.IFNA(VLOOKUP($A62,Platinum_RSI!$A:$P,2,FALSE), "NA")=0,"NA",_xlfn.IFNA(VLOOKUP($A62,Platinum_RSI!$A:$P,2,FALSE), "NA"))</f>
        <v>65.680000000000007</v>
      </c>
      <c r="DL62" s="31">
        <f>IF(_xlfn.IFNA(VLOOKUP($A62,Platinum_RSI!$A:$P,3,FALSE), "NA")=0,"NA",_xlfn.IFNA(VLOOKUP($A62,Platinum_RSI!$A:$P,3,FALSE), "NA"))</f>
        <v>63.03</v>
      </c>
      <c r="DM62" s="31">
        <f>IF(_xlfn.IFNA(VLOOKUP($A62,Platinum_RSI!$A:$P,4,FALSE), "NA")=0,"NA",_xlfn.IFNA(VLOOKUP($A62,Platinum_RSI!$A:$P,4,FALSE), "NA"))</f>
        <v>63.83</v>
      </c>
      <c r="DN62" s="31">
        <f>IF(_xlfn.IFNA(VLOOKUP($A62,Platinum_RSI!$A:$P,5,FALSE), "NA")=0,"NA",_xlfn.IFNA(VLOOKUP($A62,Platinum_RSI!$A:$P,5,FALSE), "NA"))</f>
        <v>63.37</v>
      </c>
      <c r="DO62" s="31">
        <f>IF(_xlfn.IFNA(VLOOKUP($A62,Palladium_RSI!$A:$Q,2,FALSE), "NA")=0,"NA",_xlfn.IFNA(VLOOKUP($A62,Palladium_RSI!$A:$Q,2,FALSE), "NA"))</f>
        <v>25.95</v>
      </c>
      <c r="DP62" s="31">
        <f>IF(_xlfn.IFNA(VLOOKUP($A62,Palladium_RSI!$A:$Q, 3,FALSE), "NA")=0,"NA",_xlfn.IFNA(VLOOKUP($A62,Palladium_RSI!$A:$Q,3,FALSE), "NA"))</f>
        <v>37.82</v>
      </c>
      <c r="DQ62" s="31">
        <f>IF(_xlfn.IFNA(VLOOKUP($A62,Palladium_RSI!$A:$Q,4,FALSE), "NA")=0,"NA",_xlfn.IFNA(VLOOKUP($A62,Palladium_RSI!$A:$Q,4,FALSE), "NA"))</f>
        <v>39.5</v>
      </c>
      <c r="DR62" s="31">
        <f>IF(_xlfn.IFNA(VLOOKUP($A62,Palladium_RSI!$A:$Q,5,FALSE), "NA")=0,"NA",_xlfn.IFNA(VLOOKUP($A62,Palladium_RSI!$A:$Q,5,FALSE), "NA"))</f>
        <v>43.26</v>
      </c>
      <c r="DS62" s="31">
        <f>IF(_xlfn.IFNA(VLOOKUP($A62,Car_production!$A:$L,2,FALSE), "NA")=0,"NA",_xlfn.IFNA(VLOOKUP($A62,Car_production!$A:$L,2,FALSE), "NA"))</f>
        <v>348.5</v>
      </c>
      <c r="DT62" s="31">
        <f>IF(_xlfn.IFNA(VLOOKUP($A62,Car_production!$A:$L,3,FALSE), "NA")=0,"NA",_xlfn.IFNA(VLOOKUP($A62,Car_production!$A:$L,3,FALSE), "NA"))</f>
        <v>274.19354838709683</v>
      </c>
      <c r="DU62" s="31" t="e">
        <f>IF(_xlfn.IFNA(VLOOKUP($A62,Car_production!$A:$L,4,FALSE), "NA")=0,"NA",_xlfn.IFNA(VLOOKUP($A62,Car_production!$A:$L,13,FALSE), "NA"))</f>
        <v>#REF!</v>
      </c>
      <c r="DV62" s="31">
        <f>IF(_xlfn.IFNA(VLOOKUP($A62,Car_production!$A:$L,5,FALSE), "NA")=0,"NA",_xlfn.IFNA(VLOOKUP($A62,Car_production!$A:$L,5,FALSE), "NA"))</f>
        <v>12.406835475337068</v>
      </c>
      <c r="DW62" s="31">
        <f>IF(_xlfn.IFNA(VLOOKUP($A62,Car_production!$A:$L,6,FALSE), "NA")=0,"NA",_xlfn.IFNA(VLOOKUP($A62,Car_production!$A:$L,6,FALSE), "NA"))</f>
        <v>100.2</v>
      </c>
      <c r="DX62" s="31">
        <f>IF(_xlfn.IFNA(VLOOKUP($A62,Car_production!$A:$L,7,FALSE), "NA")=0,"NA",_xlfn.IFNA(VLOOKUP($A62,Car_production!$A:$L,7,FALSE), "NA"))</f>
        <v>97.94721407624634</v>
      </c>
      <c r="DY62" s="31">
        <f>IF(_xlfn.IFNA(VLOOKUP($A62,Car_production!$A:$L,8,FALSE), "NA")=0,"NA",_xlfn.IFNA(VLOOKUP($A62,Car_production!$A:$L,8,FALSE), "NA"))</f>
        <v>105.1</v>
      </c>
      <c r="DZ62" s="31">
        <f>IF(_xlfn.IFNA(VLOOKUP($A62,Car_production!$A:$L,9,FALSE), "NA")=0,"NA",_xlfn.IFNA(VLOOKUP($A62,Car_production!$A:$L,9,FALSE), "NA"))</f>
        <v>132.70202020202021</v>
      </c>
      <c r="EA62" s="31">
        <f>IF(_xlfn.IFNA(VLOOKUP($A62,Car_production!$A:$L,10,FALSE), "NA")=0,"NA",_xlfn.IFNA(VLOOKUP($A62,Car_production!$A:$L,10,FALSE), "NA"))</f>
        <v>84.838519135621468</v>
      </c>
      <c r="EB62" s="31">
        <f>IF(_xlfn.IFNA(VLOOKUP($A62,Car_production_index!$A:$L,2,FALSE), "NA")=0,"NA",_xlfn.IFNA(VLOOKUP($A62,Car_production_index!$A:$L,2,FALSE), "NA"))</f>
        <v>0.12988212567506568</v>
      </c>
      <c r="EC62" s="31">
        <f>IF(_xlfn.IFNA(VLOOKUP($A62,Car_production_index!$A:$L,3,FALSE), "NA")=0,"NA",_xlfn.IFNA(VLOOKUP($A62,Car_production_index!$A:$L,3,FALSE), "NA"))</f>
        <v>0.26191781767755695</v>
      </c>
      <c r="ED62" s="31">
        <f>IF(_xlfn.IFNA(VLOOKUP($A62,Car_production_index!$A:$L,4,FALSE), "NA")=0,"NA",_xlfn.IFNA(VLOOKUP($A62,Car_production_index!$A:$L,4,FALSE), "NA"))</f>
        <v>0.1683248476159856</v>
      </c>
      <c r="EE62" s="31">
        <f>IF(_xlfn.IFNA(VLOOKUP($A62,Car_production_index!$A:$L,5,FALSE), "NA")=0,"NA",_xlfn.IFNA(VLOOKUP($A62,Car_production_index!$A:$L,5,FALSE), "NA"))</f>
        <v>0.16189036868302065</v>
      </c>
      <c r="EF62" s="31">
        <f>IF(_xlfn.IFNA(VLOOKUP($A62,Car_production_index!$A:$L,6,FALSE), "NA")=0,"NA",_xlfn.IFNA(VLOOKUP($A62,Car_production_index!$A:$L,6,FALSE), "NA"))</f>
        <v>0.72201515965162888</v>
      </c>
    </row>
    <row r="63" spans="1:136">
      <c r="A63" s="26">
        <v>38384</v>
      </c>
      <c r="B63" s="25">
        <f>IFERROR(VLOOKUP($A63,Palladium_spot_price!$A:$B,2,FALSE), "NA")</f>
        <v>184.157894736842</v>
      </c>
      <c r="C63" s="25">
        <f>IFERROR(VLOOKUP($A63,Platinum_spot_price!$A:$B,2,FALSE), "NA")</f>
        <v>867.42105263157896</v>
      </c>
      <c r="D63" s="25">
        <f>IFERROR(VLOOKUP($A63,Rhodium_spot_price!$A:$B,2,FALSE), "NA")</f>
        <v>1596.3157894736801</v>
      </c>
      <c r="E63" s="25">
        <f>IFERROR(VLOOKUP(A63,'Coal Australia'!A:B,2,FALSE), "NA")</f>
        <v>53.461607142857098</v>
      </c>
      <c r="F63" s="25">
        <f>IFERROR(VLOOKUP(A63,'Russian Ruble'!A:B,2,FALSE), "NA")</f>
        <v>27.973600000000001</v>
      </c>
      <c r="G63" s="25" t="str">
        <f>IFERROR(VLOOKUP($A63,'GDP Germany'!A:B,2,FALSE),"NA")</f>
        <v>NA</v>
      </c>
      <c r="H63" s="25" t="str">
        <f>IFERROR(VLOOKUP($A63,'GDP EU28'!A:B,2,FALSE),"NA")</f>
        <v>NA</v>
      </c>
      <c r="I63" s="25" t="str">
        <f>IFERROR(VLOOKUP($A63,'GDP US'!A:B,2,FALSE),"NA")</f>
        <v>NA</v>
      </c>
      <c r="J63" s="29" t="str">
        <f>IFERROR(VLOOKUP($A63,'GDP CNY'!A:C,2,FALSE),"NA")</f>
        <v>NA</v>
      </c>
      <c r="K63" s="25">
        <f>IFERROR(VLOOKUP($A63,WTI!$A:$B,2,FALSE),"NA")</f>
        <v>48.15</v>
      </c>
      <c r="L63" s="25">
        <f>IFERROR(VLOOKUP($A63,Brent!$A:$B,2,FALSE),"NA")</f>
        <v>45.48</v>
      </c>
      <c r="M63" s="25">
        <f>IFERROR(VLOOKUP($A63,'EURO EXC RATE'!$A:$B,2,FALSE),"NA")</f>
        <v>1.3012999999999999</v>
      </c>
      <c r="N63" s="25">
        <f>IFERROR(VLOOKUP($A63,'Baltic Dry Index'!$A:$B,2,FALSE),"NA")</f>
        <v>4726</v>
      </c>
      <c r="O63" s="25">
        <f>IFERROR(VLOOKUP($A63,EXR_CNY_USD!$A:$B,2,FALSE),"NA")</f>
        <v>8.2765000000000004</v>
      </c>
      <c r="P63" s="25">
        <f>IFERROR(VLOOKUP($A63,'NATURAL GAS'!A:B,2,FALSE),"NA")</f>
        <v>6.14</v>
      </c>
      <c r="Q63" s="25">
        <f>IFERROR(VLOOKUP($A63,VIX!$A:$B,2,FALSE), "NA")</f>
        <v>12.08</v>
      </c>
      <c r="R63" s="25">
        <f>IFERROR(VLOOKUP($A63,CLI_US!$A:$B,2,FALSE), "NA")</f>
        <v>100.407830562763</v>
      </c>
      <c r="S63" s="25">
        <f>IFERROR(VLOOKUP($A63,CLI_CHN!$A:$B,2,FALSE), "NA")</f>
        <v>100.12739999999999</v>
      </c>
      <c r="T63" s="25">
        <f>IFERROR(VLOOKUP($A63,CLI_EURO!$A:$B,2,FALSE), "NA")</f>
        <v>99.8855107035548</v>
      </c>
      <c r="U63" s="25">
        <f>IFERROR(VLOOKUP($A63,CPILFESL!$A:$B,2,FALSE), "NA")</f>
        <v>192.4</v>
      </c>
      <c r="V63" s="31">
        <f>_xlfn.IFNA(VLOOKUP($A63,'PET.RWTC.M'!$A:$B,2,FALSE), "NA")</f>
        <v>48.15</v>
      </c>
      <c r="W63" s="31">
        <f>_xlfn.IFNA(VLOOKUP($A63,PALLFNFINDEXQ!$A:$B,2,FALSE), "NA")</f>
        <v>89.151559689999999</v>
      </c>
      <c r="X63" s="31">
        <f>_xlfn.IFNA(VLOOKUP($A63,DEXSFUS!$A:$B,2,FALSE), "NA")</f>
        <v>6.0015000000000001</v>
      </c>
      <c r="Y63" s="31">
        <f>_xlfn.IFNA(VLOOKUP($A63,PNICKUSDM!$A:$B,2,FALSE), "NA")</f>
        <v>15415.6</v>
      </c>
      <c r="Z63" s="31">
        <f>_xlfn.IFNA(VLOOKUP($A63,'WPU1011'!$A:$B,2,FALSE), "NA")</f>
        <v>114.1</v>
      </c>
      <c r="AA63" s="31">
        <f>_xlfn.IFNA(VLOOKUP($A63,'WPU1011'!$A:$B,2,FALSE), "NA")</f>
        <v>114.1</v>
      </c>
      <c r="AB63" s="31">
        <f>_xlfn.IFNA(VLOOKUP($A63,TSIFRGHTC!$A:$B,2,FALSE), "NA")</f>
        <v>-0.8</v>
      </c>
      <c r="AC63" s="31">
        <f>_xlfn.IFNA(VLOOKUP($A63,TSIFRGHTC!$A:$B,2,FALSE), "NA")</f>
        <v>-0.8</v>
      </c>
      <c r="AD63" s="31">
        <f>_xlfn.IFNA(VLOOKUP($A63,PPICMM!$A:$B,2,FALSE), "NA")</f>
        <v>154.1</v>
      </c>
      <c r="AE63" s="31">
        <f>_xlfn.IFNA(VLOOKUP($A63,IPB50001N!$A:$B,2,FALSE), "NA")</f>
        <v>96.179000000000002</v>
      </c>
      <c r="AF63" s="31">
        <f>_xlfn.IFNA(VLOOKUP($A63,A31ATI!$A:$B,2,FALSE), "NA")</f>
        <v>14960</v>
      </c>
      <c r="AG63" s="31">
        <f>_xlfn.IFNA(VLOOKUP($A63,A31ANO!$A:$B,2,FALSE), "NA")</f>
        <v>9519</v>
      </c>
      <c r="AH63" s="31">
        <f>_xlfn.IFNA(VLOOKUP($A63,IPG21223S!$A:$B,2,FALSE), "NA")</f>
        <v>99.844999999999999</v>
      </c>
      <c r="AI63" s="31">
        <f>_xlfn.IFNA(VLOOKUP($A63,PIORECRUSDM!$A:$B,2,FALSE), "NA")</f>
        <v>28.11</v>
      </c>
      <c r="AJ63" s="31" t="str">
        <f>_xlfn.IFNA(VLOOKUP($A63,GVZCLS!$A:$B,2,FALSE), "NA")</f>
        <v>NA</v>
      </c>
      <c r="AK63" s="31" t="str">
        <f>_xlfn.IFNA(VLOOKUP($A63,VXSLVCLS!$A:$B,2,FALSE), "NA")</f>
        <v>NA</v>
      </c>
      <c r="AL63" s="31">
        <f>_xlfn.IFNA(VLOOKUP($A63,PNRGINDEXM!$A:$B,2,FALSE), "NA")</f>
        <v>111.8372</v>
      </c>
      <c r="AM63" s="31">
        <f>_xlfn.IFNA(VLOOKUP($A63,Nikkei225!$A:$B,2,FALSE), "NA")</f>
        <v>11384.4</v>
      </c>
      <c r="AN63" s="31">
        <f>_xlfn.IFNA(VLOOKUP($A63,EXJPUS!$A:$B,2,FALSE), "NA")</f>
        <v>104.9442</v>
      </c>
      <c r="AO63" s="31">
        <f>_xlfn.IFNA(VLOOKUP($A63,PCU33613361!$A:$B,2,FALSE), "NA")</f>
        <v>100.1</v>
      </c>
      <c r="AP63" s="31">
        <f>_xlfn.IFNA(VLOOKUP($A63,TOTALSA!$A:$B,2,FALSE), "NA")</f>
        <v>16.885999999999999</v>
      </c>
      <c r="AQ63" s="31">
        <f>_xlfn.IFNA(VLOOKUP($A63,ZAFCPIALLMINMEI!$A:$B,2,FALSE), "NA")</f>
        <v>56.457079999999998</v>
      </c>
      <c r="AR63" s="31">
        <f>_xlfn.IFNA(VLOOKUP($A63,LCULMN01ZAQ661S!$A:$B,2,FALSE), "NA")</f>
        <v>51.734772550000002</v>
      </c>
      <c r="AS63" s="31">
        <f>_xlfn.IFNA(VLOOKUP($A63,NGDPRSAXDCZAQ!$A:$B,2,FALSE), "NA")</f>
        <v>834390.5</v>
      </c>
      <c r="AT63" s="31">
        <f>_xlfn.IFNA(VLOOKUP($A63,'M.W00.PCOBA.USD'!$A:$B,2,FALSE), "NA")</f>
        <v>33487.839999999997</v>
      </c>
      <c r="AU63" s="31">
        <f>_xlfn.IFNA(VLOOKUP($A63,BSCICP03O9M665S!$A:$B,2,FALSE), "NA")</f>
        <v>100.24093809110001</v>
      </c>
      <c r="AV63" s="31">
        <f>_xlfn.IFNA(VLOOKUP($A63,LOLITOAAOECDE!$A:$B,2,FALSE), "NA")</f>
        <v>100.47217071190001</v>
      </c>
      <c r="AW63" s="31" t="str">
        <f>_xlfn.IFNA(VLOOKUP($A63,'IP7110'!$A:$B,2,FALSE), "NA")</f>
        <v>NA</v>
      </c>
      <c r="AX63" s="31" t="str">
        <f>_xlfn.IFNA(VLOOKUP($A63,'WPS061'!$A:$B,2,FALSE), "NA")</f>
        <v>NA</v>
      </c>
      <c r="AY63" s="31">
        <f>_xlfn.IFNA(VLOOKUP($A63,'GS10'!$A:$B,2,FALSE), "NA")</f>
        <v>4.17</v>
      </c>
      <c r="AZ63" s="31">
        <f>_xlfn.IFNA(VLOOKUP($A63,'GS5'!$A:$B,2,FALSE), "NA")</f>
        <v>3.77</v>
      </c>
      <c r="BA63" s="31">
        <f>_xlfn.IFNA(VLOOKUP($A63,'GS30'!$A:$B,2,FALSE), "NA")</f>
        <v>4.5599999999999996</v>
      </c>
      <c r="BB63" s="31">
        <f>_xlfn.IFNA(VLOOKUP($A63,DAX!$A:$B,2,FALSE), "NA")</f>
        <v>4350.49</v>
      </c>
      <c r="BC63" s="31">
        <f>_xlfn.IFNA(VLOOKUP($A63,SMI!$A:$B,2,FALSE), "NA")</f>
        <v>5931.3</v>
      </c>
      <c r="BD63" s="31">
        <f>_xlfn.IFNA(VLOOKUP($A63,NASDAQCOM!$A:$B,2,FALSE), "NA")</f>
        <v>2051.7199999999998</v>
      </c>
      <c r="BE63" s="31">
        <f>_xlfn.IFNA(VLOOKUP($A63,FTSE100!$A:$B,2,FALSE), "NA")</f>
        <v>4968.5</v>
      </c>
      <c r="BF63" s="31">
        <f>_xlfn.IFNA(VLOOKUP($A63,'M.W00.PGOLD.USD'!$A:$B,2,FALSE), "NA")</f>
        <v>436.55</v>
      </c>
      <c r="BG63" s="31">
        <f>_xlfn.IFNA(VLOOKUP($A63,'M.W00.PSILVER.USD'!$A:$B,2,FALSE), "NA")</f>
        <v>7.55</v>
      </c>
      <c r="BH63" s="31" t="str">
        <f>_xlfn.IFNA(VLOOKUP($A63,WPU10170502!$A:$B,2,FALSE), "NA")</f>
        <v>NA</v>
      </c>
      <c r="BI63" s="31">
        <f>_xlfn.IFNA(VLOOKUP($A63,'M.W00.PSILVER.USD'!$A:$B,2,FALSE), "NA")</f>
        <v>7.55</v>
      </c>
      <c r="BJ63" s="31">
        <f>_xlfn.IFNA(VLOOKUP($A63,'M.W00.PSILVER.USD'!$A:$B,2,FALSE), "NA")</f>
        <v>7.55</v>
      </c>
      <c r="BK63" s="31">
        <f>_xlfn.IFNA(VLOOKUP($A63,FEDfunds!$A:$B,2,FALSE), "NA")</f>
        <v>2.5</v>
      </c>
      <c r="BL63" s="31">
        <f>_xlfn.IFNA(VLOOKUP($A63,Vehicles_miles_traveled!$A:$B,2,FALSE), "NA")</f>
        <v>249930</v>
      </c>
      <c r="BM63" s="31">
        <f>_xlfn.IFNA(VLOOKUP($A63,New_car_dealer!$A:$B,2,FALSE), "NA")</f>
        <v>50927</v>
      </c>
      <c r="BN63" s="31" t="str">
        <f>_xlfn.IFNA(VLOOKUP($A63,Platinum_total_demand!$A:$Z,4,FALSE), "NA")</f>
        <v>NA</v>
      </c>
      <c r="BO63" s="31" t="str">
        <f>_xlfn.IFNA(VLOOKUP($A63,Palladium_total_demand!$A:$Z,4,FALSE), "NA")</f>
        <v>NA</v>
      </c>
      <c r="BP63" s="31" t="str">
        <f>_xlfn.IFNA(VLOOKUP($A63,Rhodium_total_demand!$A:$Z,4,FALSE), "NA")</f>
        <v>NA</v>
      </c>
      <c r="BQ63" s="31" t="str">
        <f>_xlfn.IFNA(VLOOKUP($A63,Platinum_total_supply!$A:$Z,4,FALSE), "NA")</f>
        <v>NA</v>
      </c>
      <c r="BR63" s="31" t="str">
        <f>_xlfn.IFNA(VLOOKUP($A63,Palladium_total_supply!$A:$Z,4,FALSE), "NA")</f>
        <v>NA</v>
      </c>
      <c r="BS63" s="31" t="str">
        <f>_xlfn.IFNA(VLOOKUP($A63,Rhodium_total_supply!$A:$Z,4,FALSE), "NA")</f>
        <v>NA</v>
      </c>
      <c r="BT63" s="31">
        <f>_xlfn.IFNA(VLOOKUP($A63,Equities!$A:$Z,2,FALSE), "NA")</f>
        <v>3350.2714999999998</v>
      </c>
      <c r="BU63" s="31">
        <f>_xlfn.IFNA(VLOOKUP($A63,Equities!$A:$Z,3,FALSE), "NA")</f>
        <v>3663.4414999999999</v>
      </c>
      <c r="BV63" s="31">
        <f>_xlfn.IFNA(VLOOKUP($A63,Equities!$A:$Z,4,FALSE), "NA")</f>
        <v>4942.2004999999999</v>
      </c>
      <c r="BW63" s="31">
        <f>_xlfn.IFNA(VLOOKUP($A63,Equities!$A:$Z,5,FALSE), "NA")</f>
        <v>4047.8393000000001</v>
      </c>
      <c r="BX63" s="31">
        <f>_xlfn.IFNA(VLOOKUP($A63,Equities!$A:$Z,6,FALSE), "NA")</f>
        <v>859.53109999999901</v>
      </c>
      <c r="BY63" s="31">
        <f>_xlfn.IFNA(VLOOKUP($A63,Income_equities!$A:$Z,2,FALSE), "NA")</f>
        <v>1217.02349999999</v>
      </c>
      <c r="BZ63" s="31">
        <f>_xlfn.IFNA(VLOOKUP($A63,Income_equities!$A:$Z,3,FALSE), "NA")</f>
        <v>239.84250499999999</v>
      </c>
      <c r="CA63" s="31">
        <f>_xlfn.IFNA(VLOOKUP($A63,Income_equities!$A:$Z,4,FALSE), "NA")</f>
        <v>137.54792499999999</v>
      </c>
      <c r="CB63" s="31">
        <f>_xlfn.IFNA(VLOOKUP($A63,Income_equities!$A:$Z,5,FALSE), "NA")</f>
        <v>180.92247999999901</v>
      </c>
      <c r="CC63" s="31">
        <f>_xlfn.IFNA(VLOOKUP($A63,PGM_equities!$A:$Z,2,FALSE), "NA")</f>
        <v>864.6</v>
      </c>
      <c r="CD63" s="31">
        <f>_xlfn.IFNA(VLOOKUP($A63,PGM_equities!$A:$Z,3,FALSE), "NA")</f>
        <v>424.16750000000002</v>
      </c>
      <c r="CE63" s="31">
        <f>_xlfn.IFNA(VLOOKUP($A63,PGM_equities!$A:$Z,4,FALSE), "NA")</f>
        <v>7.07137499999999</v>
      </c>
      <c r="CF63" s="31">
        <f>_xlfn.IFNA(VLOOKUP($A63,PGM_equities!$A:$Z,5,FALSE), "NA")</f>
        <v>182.16249999999999</v>
      </c>
      <c r="CG63" s="31" t="str">
        <f>_xlfn.IFNA(VLOOKUP($A63,Platinum_market_balance!$A:$Z,2,FALSE), "NA")</f>
        <v>NA</v>
      </c>
      <c r="CH63" s="31" t="str">
        <f>_xlfn.IFNA(VLOOKUP($A63,Platinum_market_balance!$A:$Z,3,FALSE), "NA")</f>
        <v>NA</v>
      </c>
      <c r="CI63" s="31" t="str">
        <f>_xlfn.IFNA(VLOOKUP($A63,Platinum_market_balance!$A:$Z,4,FALSE), "NA")</f>
        <v>NA</v>
      </c>
      <c r="CJ63" s="31" t="str">
        <f>_xlfn.IFNA(VLOOKUP($A63,Platinum_market_balance!$A:$Z,5,FALSE), "NA")</f>
        <v>NA</v>
      </c>
      <c r="CK63" s="31" t="str">
        <f>_xlfn.IFNA(VLOOKUP($A63,Palladium_market_balance!$A:$Z,2,FALSE), "NA")</f>
        <v>NA</v>
      </c>
      <c r="CL63" s="31" t="str">
        <f>_xlfn.IFNA(VLOOKUP($A63,Palladium_market_balance!$A:$Z,3,FALSE), "NA")</f>
        <v>NA</v>
      </c>
      <c r="CM63" s="31" t="str">
        <f>_xlfn.IFNA(VLOOKUP($A63,Palladium_market_balance!$A:$Z,4,FALSE), "NA")</f>
        <v>NA</v>
      </c>
      <c r="CN63" s="31" t="str">
        <f>_xlfn.IFNA(VLOOKUP($A63,Palladium_market_balance!$A:$Z,5,FALSE), "NA")</f>
        <v>NA</v>
      </c>
      <c r="CO63" s="31" t="str">
        <f>_xlfn.IFNA(VLOOKUP($A63,Rhodium_market_balance!$A:$Z,2,FALSE), "NA")</f>
        <v>NA</v>
      </c>
      <c r="CP63" s="31" t="str">
        <f>_xlfn.IFNA(VLOOKUP($A63,Rhodium_market_balance!$A:$Z,3,FALSE), "NA")</f>
        <v>NA</v>
      </c>
      <c r="CQ63" s="31" t="str">
        <f>_xlfn.IFNA(VLOOKUP($A63,Rhodium_market_balance!$A:$Z,4,FALSE), "NA")</f>
        <v>NA</v>
      </c>
      <c r="CR63" s="31" t="str">
        <f>_xlfn.IFNA(VLOOKUP($A63,Rhodium_market_balance!$A:$Z,5,FALSE), "NA")</f>
        <v>NA</v>
      </c>
      <c r="CS63" s="31" t="str">
        <f>_xlfn.IFNA(VLOOKUP($A63,CFTCs!$A:$Z,2,FALSE), "NA")</f>
        <v>NA</v>
      </c>
      <c r="CT63" s="31" t="str">
        <f>_xlfn.IFNA(VLOOKUP($A63,CFTCs!$A:$Z,3,FALSE), "NA")</f>
        <v>NA</v>
      </c>
      <c r="CU63" s="31" t="str">
        <f>_xlfn.IFNA(VLOOKUP($A63,CFTCs!$A:$Z,4,FALSE), "NA")</f>
        <v>NA</v>
      </c>
      <c r="CV63" s="31" t="str">
        <f>_xlfn.IFNA(VLOOKUP($A63,CFTCs!$A:$Z,5,FALSE), "NA")</f>
        <v>NA</v>
      </c>
      <c r="CW63" s="31" t="str">
        <f>_xlfn.IFNA(VLOOKUP($A63,Open_interest!$A:$Z,2,FALSE), "NA")</f>
        <v>NA</v>
      </c>
      <c r="CX63" s="31" t="str">
        <f>_xlfn.IFNA(VLOOKUP($A63,Open_interest!$A:$Z,3,FALSE), "NA")</f>
        <v>NA</v>
      </c>
      <c r="CY63" s="31" t="str">
        <f>IF(_xlfn.IFNA(VLOOKUP($A63,ETF_holdings!$A:$Z,2,FALSE), "NA")=0,"NA",_xlfn.IFNA(VLOOKUP($A63,ETF_holdings!$A:$Z,2,FALSE), "NA"))</f>
        <v>NA</v>
      </c>
      <c r="CZ63" s="31" t="str">
        <f>IF(_xlfn.IFNA(VLOOKUP($A63,ETF_holdings!$A:$Z,3,FALSE), "NA")=0,"NA",_xlfn.IFNA(VLOOKUP($A63,ETF_holdings!$A:$Z,3,FALSE), "NA"))</f>
        <v>NA</v>
      </c>
      <c r="DA63" s="31" t="str">
        <f>_xlfn.IFNA(VLOOKUP($A63,ETF_holdings!$A:$Z,4,FALSE), "NA")</f>
        <v>NA</v>
      </c>
      <c r="DB63" s="31" t="str">
        <f>IF(_xlfn.IFNA(VLOOKUP($A63,ETF_holdings!$A:$Z,4,FALSE), "NA")=0,"NA",_xlfn.IFNA(VLOOKUP($A63,ETF_holdings!$A:$Z,4,FALSE), "NA"))</f>
        <v>NA</v>
      </c>
      <c r="DC63" s="31" t="str">
        <f>IF(_xlfn.IFNA(VLOOKUP($A63,ETF_holdings!$A:$Z,6,FALSE), "NA")=0,"NA",_xlfn.IFNA(VLOOKUP($A63,ETF_holdings!$A:$Z,6,FALSE), "NA"))</f>
        <v>NA</v>
      </c>
      <c r="DD63" s="31" t="str">
        <f>IF(_xlfn.IFNA(VLOOKUP($A63,ETF_holdings!$A:$Z,7,FALSE), "NA")=0,"NA",_xlfn.IFNA(VLOOKUP($A63,ETF_holdings!$A:$Z,7,FALSE), "NA"))</f>
        <v>NA</v>
      </c>
      <c r="DE63" s="31" t="str">
        <f>IF(_xlfn.IFNA(VLOOKUP($A63,ETF_holdings!$A:$Z,8,FALSE), "NA")=0,"NA",_xlfn.IFNA(VLOOKUP($A63,ETF_holdings!$A:$Z,8,FALSE), "NA"))</f>
        <v>NA</v>
      </c>
      <c r="DF63" s="31" t="str">
        <f>IF(_xlfn.IFNA(VLOOKUP($A63,ETF_holdings!$A:$Z,10,FALSE), "NA")=0,"NA",_xlfn.IFNA(VLOOKUP($A63,ETF_holdings!$A:$Z,10,FALSE), "NA"))</f>
        <v>NA</v>
      </c>
      <c r="DG63" s="31" t="str">
        <f>IF(_xlfn.IFNA(VLOOKUP($A63,ETF_holdings!$A:$Z,10,FALSE), "NA")=0,"NA",_xlfn.IFNA(VLOOKUP($A63,ETF_holdings!$A:$Z,10,FALSE), "NA"))</f>
        <v>NA</v>
      </c>
      <c r="DH63" s="31" t="str">
        <f>IF(_xlfn.IFNA(VLOOKUP($A63,ETF_holdings!$A:$Z,11,FALSE), "NA")=0,"NA",_xlfn.IFNA(VLOOKUP($A63,ETF_holdings!$A:$Z,11,FALSE), "NA"))</f>
        <v>NA</v>
      </c>
      <c r="DI63" s="31" t="str">
        <f>IF(_xlfn.IFNA(VLOOKUP($A63,ETF_holdings!$A:$Z,12,FALSE), "NA")=0,"NA",_xlfn.IFNA(VLOOKUP($A63,ETF_holdings!$A:$Z,12,FALSE), "NA"))</f>
        <v>NA</v>
      </c>
      <c r="DJ63" s="31" t="str">
        <f>IF(_xlfn.IFNA(VLOOKUP($A63,ETF_holdings!$A:$Z,13,FALSE), "NA")=0,"NA",_xlfn.IFNA(VLOOKUP($A63,ETF_holdings!$A:$Z,13,FALSE), "NA"))</f>
        <v>NA</v>
      </c>
      <c r="DK63" s="31">
        <f>IF(_xlfn.IFNA(VLOOKUP($A63,Platinum_RSI!$A:$P,2,FALSE), "NA")=0,"NA",_xlfn.IFNA(VLOOKUP($A63,Platinum_RSI!$A:$P,2,FALSE), "NA"))</f>
        <v>55.1</v>
      </c>
      <c r="DL63" s="31">
        <f>IF(_xlfn.IFNA(VLOOKUP($A63,Platinum_RSI!$A:$P,3,FALSE), "NA")=0,"NA",_xlfn.IFNA(VLOOKUP($A63,Platinum_RSI!$A:$P,3,FALSE), "NA"))</f>
        <v>61.02</v>
      </c>
      <c r="DM63" s="31">
        <f>IF(_xlfn.IFNA(VLOOKUP($A63,Platinum_RSI!$A:$P,4,FALSE), "NA")=0,"NA",_xlfn.IFNA(VLOOKUP($A63,Platinum_RSI!$A:$P,4,FALSE), "NA"))</f>
        <v>62.58</v>
      </c>
      <c r="DN63" s="31">
        <f>IF(_xlfn.IFNA(VLOOKUP($A63,Platinum_RSI!$A:$P,5,FALSE), "NA")=0,"NA",_xlfn.IFNA(VLOOKUP($A63,Platinum_RSI!$A:$P,5,FALSE), "NA"))</f>
        <v>62.76</v>
      </c>
      <c r="DO63" s="31">
        <f>IF(_xlfn.IFNA(VLOOKUP($A63,Palladium_RSI!$A:$Q,2,FALSE), "NA")=0,"NA",_xlfn.IFNA(VLOOKUP($A63,Palladium_RSI!$A:$Q,2,FALSE), "NA"))</f>
        <v>19.59</v>
      </c>
      <c r="DP63" s="31">
        <f>IF(_xlfn.IFNA(VLOOKUP($A63,Palladium_RSI!$A:$Q, 3,FALSE), "NA")=0,"NA",_xlfn.IFNA(VLOOKUP($A63,Palladium_RSI!$A:$Q,3,FALSE), "NA"))</f>
        <v>35.770000000000003</v>
      </c>
      <c r="DQ63" s="31">
        <f>IF(_xlfn.IFNA(VLOOKUP($A63,Palladium_RSI!$A:$Q,4,FALSE), "NA")=0,"NA",_xlfn.IFNA(VLOOKUP($A63,Palladium_RSI!$A:$Q,4,FALSE), "NA"))</f>
        <v>38.42</v>
      </c>
      <c r="DR63" s="31">
        <f>IF(_xlfn.IFNA(VLOOKUP($A63,Palladium_RSI!$A:$Q,5,FALSE), "NA")=0,"NA",_xlfn.IFNA(VLOOKUP($A63,Palladium_RSI!$A:$Q,5,FALSE), "NA"))</f>
        <v>42.87</v>
      </c>
      <c r="DS63" s="31">
        <f>IF(_xlfn.IFNA(VLOOKUP($A63,Car_production!$A:$L,2,FALSE), "NA")=0,"NA",_xlfn.IFNA(VLOOKUP($A63,Car_production!$A:$L,2,FALSE), "NA"))</f>
        <v>370.8</v>
      </c>
      <c r="DT63" s="31">
        <f>IF(_xlfn.IFNA(VLOOKUP($A63,Car_production!$A:$L,3,FALSE), "NA")=0,"NA",_xlfn.IFNA(VLOOKUP($A63,Car_production!$A:$L,3,FALSE), "NA"))</f>
        <v>291.7387883556255</v>
      </c>
      <c r="DU63" s="31" t="e">
        <f>IF(_xlfn.IFNA(VLOOKUP($A63,Car_production!$A:$L,4,FALSE), "NA")=0,"NA",_xlfn.IFNA(VLOOKUP($A63,Car_production!$A:$L,13,FALSE), "NA"))</f>
        <v>#REF!</v>
      </c>
      <c r="DV63" s="31">
        <f>IF(_xlfn.IFNA(VLOOKUP($A63,Car_production!$A:$L,5,FALSE), "NA")=0,"NA",_xlfn.IFNA(VLOOKUP($A63,Car_production!$A:$L,5,FALSE), "NA"))</f>
        <v>10.376605901001634</v>
      </c>
      <c r="DW63" s="31">
        <f>IF(_xlfn.IFNA(VLOOKUP($A63,Car_production!$A:$L,6,FALSE), "NA")=0,"NA",_xlfn.IFNA(VLOOKUP($A63,Car_production!$A:$L,6,FALSE), "NA"))</f>
        <v>104.2</v>
      </c>
      <c r="DX63" s="31">
        <f>IF(_xlfn.IFNA(VLOOKUP($A63,Car_production!$A:$L,7,FALSE), "NA")=0,"NA",_xlfn.IFNA(VLOOKUP($A63,Car_production!$A:$L,7,FALSE), "NA"))</f>
        <v>101.85728250244379</v>
      </c>
      <c r="DY63" s="31">
        <f>IF(_xlfn.IFNA(VLOOKUP($A63,Car_production!$A:$L,8,FALSE), "NA")=0,"NA",_xlfn.IFNA(VLOOKUP($A63,Car_production!$A:$L,8,FALSE), "NA"))</f>
        <v>105.8</v>
      </c>
      <c r="DZ63" s="31">
        <f>IF(_xlfn.IFNA(VLOOKUP($A63,Car_production!$A:$L,9,FALSE), "NA")=0,"NA",_xlfn.IFNA(VLOOKUP($A63,Car_production!$A:$L,9,FALSE), "NA"))</f>
        <v>133.58585858585857</v>
      </c>
      <c r="EA63" s="31">
        <f>IF(_xlfn.IFNA(VLOOKUP($A63,Car_production!$A:$L,10,FALSE), "NA")=0,"NA",_xlfn.IFNA(VLOOKUP($A63,Car_production!$A:$L,10,FALSE), "NA"))</f>
        <v>87.835450660819816</v>
      </c>
      <c r="EB63" s="31">
        <f>IF(_xlfn.IFNA(VLOOKUP($A63,Car_production_index!$A:$L,2,FALSE), "NA")=0,"NA",_xlfn.IFNA(VLOOKUP($A63,Car_production_index!$A:$L,2,FALSE), "NA"))</f>
        <v>0.12988212567506568</v>
      </c>
      <c r="EC63" s="31">
        <f>IF(_xlfn.IFNA(VLOOKUP($A63,Car_production_index!$A:$L,3,FALSE), "NA")=0,"NA",_xlfn.IFNA(VLOOKUP($A63,Car_production_index!$A:$L,3,FALSE), "NA"))</f>
        <v>0.26141781767755695</v>
      </c>
      <c r="ED63" s="31">
        <f>IF(_xlfn.IFNA(VLOOKUP($A63,Car_production_index!$A:$L,4,FALSE), "NA")=0,"NA",_xlfn.IFNA(VLOOKUP($A63,Car_production_index!$A:$L,4,FALSE), "NA"))</f>
        <v>0.1693248476159856</v>
      </c>
      <c r="EE63" s="31">
        <f>IF(_xlfn.IFNA(VLOOKUP($A63,Car_production_index!$A:$L,5,FALSE), "NA")=0,"NA",_xlfn.IFNA(VLOOKUP($A63,Car_production_index!$A:$L,5,FALSE), "NA"))</f>
        <v>0.16139036868302065</v>
      </c>
      <c r="EF63" s="31">
        <f>IF(_xlfn.IFNA(VLOOKUP($A63,Car_production_index!$A:$L,6,FALSE), "NA")=0,"NA",_xlfn.IFNA(VLOOKUP($A63,Car_production_index!$A:$L,6,FALSE), "NA"))</f>
        <v>0.72201515965162888</v>
      </c>
    </row>
    <row r="64" spans="1:136">
      <c r="A64" s="26">
        <v>38412</v>
      </c>
      <c r="B64" s="25">
        <f>IFERROR(VLOOKUP($A64,Palladium_spot_price!$A:$B,2,FALSE), "NA")</f>
        <v>204.09090909090901</v>
      </c>
      <c r="C64" s="25">
        <f>IFERROR(VLOOKUP($A64,Platinum_spot_price!$A:$B,2,FALSE), "NA")</f>
        <v>856.72727272727195</v>
      </c>
      <c r="D64" s="25">
        <f>IFERROR(VLOOKUP($A64,Rhodium_spot_price!$A:$B,2,FALSE), "NA")</f>
        <v>1521.8181818181799</v>
      </c>
      <c r="E64" s="25">
        <f>IFERROR(VLOOKUP(A64,'Coal Australia'!A:B,2,FALSE), "NA")</f>
        <v>54.5625</v>
      </c>
      <c r="F64" s="25">
        <f>IFERROR(VLOOKUP(A64,'Russian Ruble'!A:B,2,FALSE), "NA")</f>
        <v>27.616</v>
      </c>
      <c r="G64" s="25" t="str">
        <f>IFERROR(VLOOKUP($A64,'GDP Germany'!A:B,2,FALSE),"NA")</f>
        <v>NA</v>
      </c>
      <c r="H64" s="25" t="str">
        <f>IFERROR(VLOOKUP($A64,'GDP EU28'!A:B,2,FALSE),"NA")</f>
        <v>NA</v>
      </c>
      <c r="I64" s="25" t="str">
        <f>IFERROR(VLOOKUP($A64,'GDP US'!A:B,2,FALSE),"NA")</f>
        <v>NA</v>
      </c>
      <c r="J64" s="29" t="str">
        <f>IFERROR(VLOOKUP($A64,'GDP CNY'!A:C,2,FALSE),"NA")</f>
        <v>NA</v>
      </c>
      <c r="K64" s="25">
        <f>IFERROR(VLOOKUP($A64,WTI!$A:$B,2,FALSE),"NA")</f>
        <v>54.19</v>
      </c>
      <c r="L64" s="25">
        <f>IFERROR(VLOOKUP($A64,Brent!$A:$B,2,FALSE),"NA")</f>
        <v>53.1</v>
      </c>
      <c r="M64" s="25">
        <f>IFERROR(VLOOKUP($A64,'EURO EXC RATE'!$A:$B,2,FALSE),"NA")</f>
        <v>1.3185</v>
      </c>
      <c r="N64" s="25">
        <f>IFERROR(VLOOKUP($A64,'Baltic Dry Index'!$A:$B,2,FALSE),"NA")</f>
        <v>4637</v>
      </c>
      <c r="O64" s="25">
        <f>IFERROR(VLOOKUP($A64,EXR_CNY_USD!$A:$B,2,FALSE),"NA")</f>
        <v>8.2765000000000004</v>
      </c>
      <c r="P64" s="25">
        <f>IFERROR(VLOOKUP($A64,'NATURAL GAS'!A:B,2,FALSE),"NA")</f>
        <v>6.96</v>
      </c>
      <c r="Q64" s="25">
        <f>IFERROR(VLOOKUP($A64,VIX!$A:$B,2,FALSE), "NA")</f>
        <v>14.02</v>
      </c>
      <c r="R64" s="25">
        <f>IFERROR(VLOOKUP($A64,CLI_US!$A:$B,2,FALSE), "NA")</f>
        <v>100.338451682859</v>
      </c>
      <c r="S64" s="25">
        <f>IFERROR(VLOOKUP($A64,CLI_CHN!$A:$B,2,FALSE), "NA")</f>
        <v>100.1241</v>
      </c>
      <c r="T64" s="25">
        <f>IFERROR(VLOOKUP($A64,CLI_EURO!$A:$B,2,FALSE), "NA")</f>
        <v>99.807968138185799</v>
      </c>
      <c r="U64" s="25">
        <f>IFERROR(VLOOKUP($A64,CPILFESL!$A:$B,2,FALSE), "NA")</f>
        <v>193.1</v>
      </c>
      <c r="V64" s="31">
        <f>_xlfn.IFNA(VLOOKUP($A64,'PET.RWTC.M'!$A:$B,2,FALSE), "NA")</f>
        <v>54.19</v>
      </c>
      <c r="W64" s="31">
        <f>_xlfn.IFNA(VLOOKUP($A64,PALLFNFINDEXQ!$A:$B,2,FALSE), "NA")</f>
        <v>89.151559689999999</v>
      </c>
      <c r="X64" s="31">
        <f>_xlfn.IFNA(VLOOKUP($A64,DEXSFUS!$A:$B,2,FALSE), "NA")</f>
        <v>5.85</v>
      </c>
      <c r="Y64" s="31">
        <f>_xlfn.IFNA(VLOOKUP($A64,PNICKUSDM!$A:$B,2,FALSE), "NA")</f>
        <v>16239.904759999999</v>
      </c>
      <c r="Z64" s="31">
        <f>_xlfn.IFNA(VLOOKUP($A64,'WPU1011'!$A:$B,2,FALSE), "NA")</f>
        <v>115.1</v>
      </c>
      <c r="AA64" s="31">
        <f>_xlfn.IFNA(VLOOKUP($A64,PCU3399103399101!$A:$B,2,FALSE), "NA")</f>
        <v>135.1</v>
      </c>
      <c r="AB64" s="31">
        <f>_xlfn.IFNA(VLOOKUP($A64,TSIFRGHTC!$A:$B,2,FALSE), "NA")</f>
        <v>-0.7</v>
      </c>
      <c r="AC64" s="31">
        <f>_xlfn.IFNA(VLOOKUP($A64,TSIFRGHTC!$A:$B,2,FALSE), "NA")</f>
        <v>-0.7</v>
      </c>
      <c r="AD64" s="31">
        <f>_xlfn.IFNA(VLOOKUP($A64,PPICMM!$A:$B,2,FALSE), "NA")</f>
        <v>158.6</v>
      </c>
      <c r="AE64" s="31">
        <f>_xlfn.IFNA(VLOOKUP($A64,IPB50001N!$A:$B,2,FALSE), "NA")</f>
        <v>96.673000000000002</v>
      </c>
      <c r="AF64" s="31">
        <f>_xlfn.IFNA(VLOOKUP($A64,A31ATI!$A:$B,2,FALSE), "NA")</f>
        <v>15354</v>
      </c>
      <c r="AG64" s="31">
        <f>_xlfn.IFNA(VLOOKUP($A64,A31ANO!$A:$B,2,FALSE), "NA")</f>
        <v>8811</v>
      </c>
      <c r="AH64" s="31">
        <f>_xlfn.IFNA(VLOOKUP($A64,IPG21223S!$A:$B,2,FALSE), "NA")</f>
        <v>100.9033</v>
      </c>
      <c r="AI64" s="31">
        <f>_xlfn.IFNA(VLOOKUP($A64,PIORECRUSDM!$A:$B,2,FALSE), "NA")</f>
        <v>28.11</v>
      </c>
      <c r="AJ64" s="31" t="str">
        <f>_xlfn.IFNA(VLOOKUP($A64,GVZCLS!$A:$B,2,FALSE), "NA")</f>
        <v>NA</v>
      </c>
      <c r="AK64" s="31" t="str">
        <f>_xlfn.IFNA(VLOOKUP($A64,VXSLVCLS!$A:$B,2,FALSE), "NA")</f>
        <v>NA</v>
      </c>
      <c r="AL64" s="31">
        <f>_xlfn.IFNA(VLOOKUP($A64,PNRGINDEXM!$A:$B,2,FALSE), "NA")</f>
        <v>125.7882</v>
      </c>
      <c r="AM64" s="31">
        <f>_xlfn.IFNA(VLOOKUP($A64,Nikkei225!$A:$B,2,FALSE), "NA")</f>
        <v>11780.53</v>
      </c>
      <c r="AN64" s="31">
        <f>_xlfn.IFNA(VLOOKUP($A64,EXJPUS!$A:$B,2,FALSE), "NA")</f>
        <v>105.2543</v>
      </c>
      <c r="AO64" s="31">
        <f>_xlfn.IFNA(VLOOKUP($A64,PCU33613361!$A:$B,2,FALSE), "NA")</f>
        <v>99.7</v>
      </c>
      <c r="AP64" s="31">
        <f>_xlfn.IFNA(VLOOKUP($A64,TOTALSA!$A:$B,2,FALSE), "NA")</f>
        <v>17.413</v>
      </c>
      <c r="AQ64" s="31">
        <f>_xlfn.IFNA(VLOOKUP($A64,ZAFCPIALLMINMEI!$A:$B,2,FALSE), "NA")</f>
        <v>56.80095</v>
      </c>
      <c r="AR64" s="31">
        <f>_xlfn.IFNA(VLOOKUP($A64,LCULMN01ZAQ661S!$A:$B,2,FALSE), "NA")</f>
        <v>51.734772550000002</v>
      </c>
      <c r="AS64" s="31">
        <f>_xlfn.IFNA(VLOOKUP($A64,NGDPRSAXDCZAQ!$A:$B,2,FALSE), "NA")</f>
        <v>834390.5</v>
      </c>
      <c r="AT64" s="31">
        <f>_xlfn.IFNA(VLOOKUP($A64,'M.W00.PCOBA.USD'!$A:$B,2,FALSE), "NA")</f>
        <v>30406.81</v>
      </c>
      <c r="AU64" s="31">
        <f>_xlfn.IFNA(VLOOKUP($A64,BSCICP03O9M665S!$A:$B,2,FALSE), "NA")</f>
        <v>99.987076017700005</v>
      </c>
      <c r="AV64" s="31">
        <f>_xlfn.IFNA(VLOOKUP($A64,LOLITOAAOECDE!$A:$B,2,FALSE), "NA")</f>
        <v>100.3910439279</v>
      </c>
      <c r="AW64" s="31" t="str">
        <f>_xlfn.IFNA(VLOOKUP($A64,'IP7110'!$A:$B,2,FALSE), "NA")</f>
        <v>NA</v>
      </c>
      <c r="AX64" s="31" t="str">
        <f>_xlfn.IFNA(VLOOKUP($A64,'WPS061'!$A:$B,2,FALSE), "NA")</f>
        <v>NA</v>
      </c>
      <c r="AY64" s="31">
        <f>_xlfn.IFNA(VLOOKUP($A64,'GS10'!$A:$B,2,FALSE), "NA")</f>
        <v>4.5</v>
      </c>
      <c r="AZ64" s="31">
        <f>_xlfn.IFNA(VLOOKUP($A64,'GS5'!$A:$B,2,FALSE), "NA")</f>
        <v>4.17</v>
      </c>
      <c r="BA64" s="31">
        <f>_xlfn.IFNA(VLOOKUP($A64,'GS30'!$A:$B,2,FALSE), "NA")</f>
        <v>4.7699999999999996</v>
      </c>
      <c r="BB64" s="31">
        <f>_xlfn.IFNA(VLOOKUP($A64,DAX!$A:$B,2,FALSE), "NA")</f>
        <v>4348.7700000000004</v>
      </c>
      <c r="BC64" s="31">
        <f>_xlfn.IFNA(VLOOKUP($A64,SMI!$A:$B,2,FALSE), "NA")</f>
        <v>5929.7</v>
      </c>
      <c r="BD64" s="31">
        <f>_xlfn.IFNA(VLOOKUP($A64,NASDAQCOM!$A:$B,2,FALSE), "NA")</f>
        <v>1999.23</v>
      </c>
      <c r="BE64" s="31">
        <f>_xlfn.IFNA(VLOOKUP($A64,FTSE100!$A:$B,2,FALSE), "NA")</f>
        <v>4894.37</v>
      </c>
      <c r="BF64" s="31">
        <f>_xlfn.IFNA(VLOOKUP($A64,'M.W00.PGOLD.USD'!$A:$B,2,FALSE), "NA")</f>
        <v>442.75</v>
      </c>
      <c r="BG64" s="31">
        <f>_xlfn.IFNA(VLOOKUP($A64,'M.W00.PSILVER.USD'!$A:$B,2,FALSE), "NA")</f>
        <v>7.57</v>
      </c>
      <c r="BH64" s="31" t="str">
        <f>_xlfn.IFNA(VLOOKUP($A64,WPU10170502!$A:$B,2,FALSE), "NA")</f>
        <v>NA</v>
      </c>
      <c r="BI64" s="31">
        <f>_xlfn.IFNA(VLOOKUP($A64,'M.W00.PSILVER.USD'!$A:$B,2,FALSE), "NA")</f>
        <v>7.57</v>
      </c>
      <c r="BJ64" s="31">
        <f>_xlfn.IFNA(VLOOKUP($A64,'M.W00.PSILVER.USD'!$A:$B,2,FALSE), "NA")</f>
        <v>7.57</v>
      </c>
      <c r="BK64" s="31">
        <f>_xlfn.IFNA(VLOOKUP($A64,FEDfunds!$A:$B,2,FALSE), "NA")</f>
        <v>2.63</v>
      </c>
      <c r="BL64" s="31">
        <f>_xlfn.IFNA(VLOOKUP($A64,Vehicles_miles_traveled!$A:$B,2,FALSE), "NA")</f>
        <v>249274</v>
      </c>
      <c r="BM64" s="31">
        <f>_xlfn.IFNA(VLOOKUP($A64,New_car_dealer!$A:$B,2,FALSE), "NA")</f>
        <v>61437</v>
      </c>
      <c r="BN64" s="31" t="str">
        <f>_xlfn.IFNA(VLOOKUP($A64,Platinum_total_demand!$A:$Z,4,FALSE), "NA")</f>
        <v>NA</v>
      </c>
      <c r="BO64" s="31" t="str">
        <f>_xlfn.IFNA(VLOOKUP($A64,Palladium_total_demand!$A:$Z,4,FALSE), "NA")</f>
        <v>NA</v>
      </c>
      <c r="BP64" s="31" t="str">
        <f>_xlfn.IFNA(VLOOKUP($A64,Rhodium_total_demand!$A:$Z,4,FALSE), "NA")</f>
        <v>NA</v>
      </c>
      <c r="BQ64" s="31" t="str">
        <f>_xlfn.IFNA(VLOOKUP($A64,Platinum_total_supply!$A:$Z,4,FALSE), "NA")</f>
        <v>NA</v>
      </c>
      <c r="BR64" s="31" t="str">
        <f>_xlfn.IFNA(VLOOKUP($A64,Palladium_total_supply!$A:$Z,4,FALSE), "NA")</f>
        <v>NA</v>
      </c>
      <c r="BS64" s="31" t="str">
        <f>_xlfn.IFNA(VLOOKUP($A64,Rhodium_total_supply!$A:$Z,4,FALSE), "NA")</f>
        <v>NA</v>
      </c>
      <c r="BT64" s="31">
        <f>_xlfn.IFNA(VLOOKUP($A64,Equities!$A:$Z,2,FALSE), "NA")</f>
        <v>3376.9213043478198</v>
      </c>
      <c r="BU64" s="31">
        <f>_xlfn.IFNA(VLOOKUP($A64,Equities!$A:$Z,3,FALSE), "NA")</f>
        <v>3655.0252173913</v>
      </c>
      <c r="BV64" s="31">
        <f>_xlfn.IFNA(VLOOKUP($A64,Equities!$A:$Z,4,FALSE), "NA")</f>
        <v>5020.9747826086896</v>
      </c>
      <c r="BW64" s="31">
        <f>_xlfn.IFNA(VLOOKUP($A64,Equities!$A:$Z,5,FALSE), "NA")</f>
        <v>4144.9207826086904</v>
      </c>
      <c r="BX64" s="31">
        <f>_xlfn.IFNA(VLOOKUP($A64,Equities!$A:$Z,6,FALSE), "NA")</f>
        <v>870.497478260869</v>
      </c>
      <c r="BY64" s="31">
        <f>_xlfn.IFNA(VLOOKUP($A64,Income_equities!$A:$Z,2,FALSE), "NA")</f>
        <v>1203.3699999999999</v>
      </c>
      <c r="BZ64" s="31">
        <f>_xlfn.IFNA(VLOOKUP($A64,Income_equities!$A:$Z,3,FALSE), "NA")</f>
        <v>236.69436956521699</v>
      </c>
      <c r="CA64" s="31">
        <f>_xlfn.IFNA(VLOOKUP($A64,Income_equities!$A:$Z,4,FALSE), "NA")</f>
        <v>136.818108695652</v>
      </c>
      <c r="CB64" s="31">
        <f>_xlfn.IFNA(VLOOKUP($A64,Income_equities!$A:$Z,5,FALSE), "NA")</f>
        <v>180.777278260869</v>
      </c>
      <c r="CC64" s="31">
        <f>_xlfn.IFNA(VLOOKUP($A64,PGM_equities!$A:$Z,2,FALSE), "NA")</f>
        <v>867.85869565217297</v>
      </c>
      <c r="CD64" s="31">
        <f>_xlfn.IFNA(VLOOKUP($A64,PGM_equities!$A:$Z,3,FALSE), "NA")</f>
        <v>434.07826086956499</v>
      </c>
      <c r="CE64" s="31">
        <f>_xlfn.IFNA(VLOOKUP($A64,PGM_equities!$A:$Z,4,FALSE), "NA")</f>
        <v>7.2399999999999904</v>
      </c>
      <c r="CF64" s="31">
        <f>_xlfn.IFNA(VLOOKUP($A64,PGM_equities!$A:$Z,5,FALSE), "NA")</f>
        <v>198.71739130434699</v>
      </c>
      <c r="CG64" s="31" t="str">
        <f>_xlfn.IFNA(VLOOKUP($A64,Platinum_market_balance!$A:$Z,2,FALSE), "NA")</f>
        <v>NA</v>
      </c>
      <c r="CH64" s="31" t="str">
        <f>_xlfn.IFNA(VLOOKUP($A64,Platinum_market_balance!$A:$Z,3,FALSE), "NA")</f>
        <v>NA</v>
      </c>
      <c r="CI64" s="31" t="str">
        <f>_xlfn.IFNA(VLOOKUP($A64,Platinum_market_balance!$A:$Z,4,FALSE), "NA")</f>
        <v>NA</v>
      </c>
      <c r="CJ64" s="31" t="str">
        <f>_xlfn.IFNA(VLOOKUP($A64,Platinum_market_balance!$A:$Z,5,FALSE), "NA")</f>
        <v>NA</v>
      </c>
      <c r="CK64" s="31" t="str">
        <f>_xlfn.IFNA(VLOOKUP($A64,Palladium_market_balance!$A:$Z,2,FALSE), "NA")</f>
        <v>NA</v>
      </c>
      <c r="CL64" s="31" t="str">
        <f>_xlfn.IFNA(VLOOKUP($A64,Palladium_market_balance!$A:$Z,3,FALSE), "NA")</f>
        <v>NA</v>
      </c>
      <c r="CM64" s="31" t="str">
        <f>_xlfn.IFNA(VLOOKUP($A64,Palladium_market_balance!$A:$Z,4,FALSE), "NA")</f>
        <v>NA</v>
      </c>
      <c r="CN64" s="31" t="str">
        <f>_xlfn.IFNA(VLOOKUP($A64,Palladium_market_balance!$A:$Z,5,FALSE), "NA")</f>
        <v>NA</v>
      </c>
      <c r="CO64" s="31" t="str">
        <f>_xlfn.IFNA(VLOOKUP($A64,Rhodium_market_balance!$A:$Z,2,FALSE), "NA")</f>
        <v>NA</v>
      </c>
      <c r="CP64" s="31" t="str">
        <f>_xlfn.IFNA(VLOOKUP($A64,Rhodium_market_balance!$A:$Z,3,FALSE), "NA")</f>
        <v>NA</v>
      </c>
      <c r="CQ64" s="31" t="str">
        <f>_xlfn.IFNA(VLOOKUP($A64,Rhodium_market_balance!$A:$Z,4,FALSE), "NA")</f>
        <v>NA</v>
      </c>
      <c r="CR64" s="31" t="str">
        <f>_xlfn.IFNA(VLOOKUP($A64,Rhodium_market_balance!$A:$Z,5,FALSE), "NA")</f>
        <v>NA</v>
      </c>
      <c r="CS64" s="31" t="str">
        <f>_xlfn.IFNA(VLOOKUP($A64,CFTCs!$A:$Z,2,FALSE), "NA")</f>
        <v>NA</v>
      </c>
      <c r="CT64" s="31" t="str">
        <f>_xlfn.IFNA(VLOOKUP($A64,CFTCs!$A:$Z,3,FALSE), "NA")</f>
        <v>NA</v>
      </c>
      <c r="CU64" s="31" t="str">
        <f>_xlfn.IFNA(VLOOKUP($A64,CFTCs!$A:$Z,4,FALSE), "NA")</f>
        <v>NA</v>
      </c>
      <c r="CV64" s="31" t="str">
        <f>_xlfn.IFNA(VLOOKUP($A64,CFTCs!$A:$Z,5,FALSE), "NA")</f>
        <v>NA</v>
      </c>
      <c r="CW64" s="31" t="str">
        <f>_xlfn.IFNA(VLOOKUP($A64,Open_interest!$A:$Z,2,FALSE), "NA")</f>
        <v>NA</v>
      </c>
      <c r="CX64" s="31" t="str">
        <f>_xlfn.IFNA(VLOOKUP($A64,Open_interest!$A:$Z,3,FALSE), "NA")</f>
        <v>NA</v>
      </c>
      <c r="CY64" s="31" t="str">
        <f>IF(_xlfn.IFNA(VLOOKUP($A64,ETF_holdings!$A:$Z,2,FALSE), "NA")=0,"NA",_xlfn.IFNA(VLOOKUP($A64,ETF_holdings!$A:$Z,2,FALSE), "NA"))</f>
        <v>NA</v>
      </c>
      <c r="CZ64" s="31" t="str">
        <f>IF(_xlfn.IFNA(VLOOKUP($A64,ETF_holdings!$A:$Z,3,FALSE), "NA")=0,"NA",_xlfn.IFNA(VLOOKUP($A64,ETF_holdings!$A:$Z,3,FALSE), "NA"))</f>
        <v>NA</v>
      </c>
      <c r="DA64" s="31" t="str">
        <f>_xlfn.IFNA(VLOOKUP($A64,ETF_holdings!$A:$Z,4,FALSE), "NA")</f>
        <v>NA</v>
      </c>
      <c r="DB64" s="31" t="str">
        <f>IF(_xlfn.IFNA(VLOOKUP($A64,ETF_holdings!$A:$Z,4,FALSE), "NA")=0,"NA",_xlfn.IFNA(VLOOKUP($A64,ETF_holdings!$A:$Z,4,FALSE), "NA"))</f>
        <v>NA</v>
      </c>
      <c r="DC64" s="31" t="str">
        <f>IF(_xlfn.IFNA(VLOOKUP($A64,ETF_holdings!$A:$Z,6,FALSE), "NA")=0,"NA",_xlfn.IFNA(VLOOKUP($A64,ETF_holdings!$A:$Z,6,FALSE), "NA"))</f>
        <v>NA</v>
      </c>
      <c r="DD64" s="31" t="str">
        <f>IF(_xlfn.IFNA(VLOOKUP($A64,ETF_holdings!$A:$Z,7,FALSE), "NA")=0,"NA",_xlfn.IFNA(VLOOKUP($A64,ETF_holdings!$A:$Z,7,FALSE), "NA"))</f>
        <v>NA</v>
      </c>
      <c r="DE64" s="31" t="str">
        <f>IF(_xlfn.IFNA(VLOOKUP($A64,ETF_holdings!$A:$Z,8,FALSE), "NA")=0,"NA",_xlfn.IFNA(VLOOKUP($A64,ETF_holdings!$A:$Z,8,FALSE), "NA"))</f>
        <v>NA</v>
      </c>
      <c r="DF64" s="31" t="str">
        <f>IF(_xlfn.IFNA(VLOOKUP($A64,ETF_holdings!$A:$Z,10,FALSE), "NA")=0,"NA",_xlfn.IFNA(VLOOKUP($A64,ETF_holdings!$A:$Z,10,FALSE), "NA"))</f>
        <v>NA</v>
      </c>
      <c r="DG64" s="31" t="str">
        <f>IF(_xlfn.IFNA(VLOOKUP($A64,ETF_holdings!$A:$Z,10,FALSE), "NA")=0,"NA",_xlfn.IFNA(VLOOKUP($A64,ETF_holdings!$A:$Z,10,FALSE), "NA"))</f>
        <v>NA</v>
      </c>
      <c r="DH64" s="31" t="str">
        <f>IF(_xlfn.IFNA(VLOOKUP($A64,ETF_holdings!$A:$Z,11,FALSE), "NA")=0,"NA",_xlfn.IFNA(VLOOKUP($A64,ETF_holdings!$A:$Z,11,FALSE), "NA"))</f>
        <v>NA</v>
      </c>
      <c r="DI64" s="31" t="str">
        <f>IF(_xlfn.IFNA(VLOOKUP($A64,ETF_holdings!$A:$Z,12,FALSE), "NA")=0,"NA",_xlfn.IFNA(VLOOKUP($A64,ETF_holdings!$A:$Z,12,FALSE), "NA"))</f>
        <v>NA</v>
      </c>
      <c r="DJ64" s="31" t="str">
        <f>IF(_xlfn.IFNA(VLOOKUP($A64,ETF_holdings!$A:$Z,13,FALSE), "NA")=0,"NA",_xlfn.IFNA(VLOOKUP($A64,ETF_holdings!$A:$Z,13,FALSE), "NA"))</f>
        <v>NA</v>
      </c>
      <c r="DK64" s="31">
        <f>IF(_xlfn.IFNA(VLOOKUP($A64,Platinum_RSI!$A:$P,2,FALSE), "NA")=0,"NA",_xlfn.IFNA(VLOOKUP($A64,Platinum_RSI!$A:$P,2,FALSE), "NA"))</f>
        <v>60.66</v>
      </c>
      <c r="DL64" s="31">
        <f>IF(_xlfn.IFNA(VLOOKUP($A64,Platinum_RSI!$A:$P,3,FALSE), "NA")=0,"NA",_xlfn.IFNA(VLOOKUP($A64,Platinum_RSI!$A:$P,3,FALSE), "NA"))</f>
        <v>61.82</v>
      </c>
      <c r="DM64" s="31">
        <f>IF(_xlfn.IFNA(VLOOKUP($A64,Platinum_RSI!$A:$P,4,FALSE), "NA")=0,"NA",_xlfn.IFNA(VLOOKUP($A64,Platinum_RSI!$A:$P,4,FALSE), "NA"))</f>
        <v>63.04</v>
      </c>
      <c r="DN64" s="31">
        <f>IF(_xlfn.IFNA(VLOOKUP($A64,Platinum_RSI!$A:$P,5,FALSE), "NA")=0,"NA",_xlfn.IFNA(VLOOKUP($A64,Platinum_RSI!$A:$P,5,FALSE), "NA"))</f>
        <v>62.97</v>
      </c>
      <c r="DO64" s="31">
        <f>IF(_xlfn.IFNA(VLOOKUP($A64,Palladium_RSI!$A:$Q,2,FALSE), "NA")=0,"NA",_xlfn.IFNA(VLOOKUP($A64,Palladium_RSI!$A:$Q,2,FALSE), "NA"))</f>
        <v>60.28</v>
      </c>
      <c r="DP64" s="31">
        <f>IF(_xlfn.IFNA(VLOOKUP($A64,Palladium_RSI!$A:$Q, 3,FALSE), "NA")=0,"NA",_xlfn.IFNA(VLOOKUP($A64,Palladium_RSI!$A:$Q,3,FALSE), "NA"))</f>
        <v>45.1</v>
      </c>
      <c r="DQ64" s="31">
        <f>IF(_xlfn.IFNA(VLOOKUP($A64,Palladium_RSI!$A:$Q,4,FALSE), "NA")=0,"NA",_xlfn.IFNA(VLOOKUP($A64,Palladium_RSI!$A:$Q,4,FALSE), "NA"))</f>
        <v>43.11</v>
      </c>
      <c r="DR64" s="31">
        <f>IF(_xlfn.IFNA(VLOOKUP($A64,Palladium_RSI!$A:$Q,5,FALSE), "NA")=0,"NA",_xlfn.IFNA(VLOOKUP($A64,Palladium_RSI!$A:$Q,5,FALSE), "NA"))</f>
        <v>44.33</v>
      </c>
      <c r="DS64" s="31">
        <f>IF(_xlfn.IFNA(VLOOKUP($A64,Car_production!$A:$L,2,FALSE), "NA")=0,"NA",_xlfn.IFNA(VLOOKUP($A64,Car_production!$A:$L,2,FALSE), "NA"))</f>
        <v>354.8</v>
      </c>
      <c r="DT64" s="31">
        <f>IF(_xlfn.IFNA(VLOOKUP($A64,Car_production!$A:$L,3,FALSE), "NA")=0,"NA",_xlfn.IFNA(VLOOKUP($A64,Car_production!$A:$L,3,FALSE), "NA"))</f>
        <v>279.15027537372146</v>
      </c>
      <c r="DU64" s="31" t="e">
        <f>IF(_xlfn.IFNA(VLOOKUP($A64,Car_production!$A:$L,4,FALSE), "NA")=0,"NA",_xlfn.IFNA(VLOOKUP($A64,Car_production!$A:$L,13,FALSE), "NA"))</f>
        <v>#REF!</v>
      </c>
      <c r="DV64" s="31">
        <f>IF(_xlfn.IFNA(VLOOKUP($A64,Car_production!$A:$L,5,FALSE), "NA")=0,"NA",_xlfn.IFNA(VLOOKUP($A64,Car_production!$A:$L,5,FALSE), "NA"))</f>
        <v>16.990282147508189</v>
      </c>
      <c r="DW64" s="31">
        <f>IF(_xlfn.IFNA(VLOOKUP($A64,Car_production!$A:$L,6,FALSE), "NA")=0,"NA",_xlfn.IFNA(VLOOKUP($A64,Car_production!$A:$L,6,FALSE), "NA"))</f>
        <v>102.6</v>
      </c>
      <c r="DX64" s="31">
        <f>IF(_xlfn.IFNA(VLOOKUP($A64,Car_production!$A:$L,7,FALSE), "NA")=0,"NA",_xlfn.IFNA(VLOOKUP($A64,Car_production!$A:$L,7,FALSE), "NA"))</f>
        <v>100.29325513196481</v>
      </c>
      <c r="DY64" s="31">
        <f>IF(_xlfn.IFNA(VLOOKUP($A64,Car_production!$A:$L,8,FALSE), "NA")=0,"NA",_xlfn.IFNA(VLOOKUP($A64,Car_production!$A:$L,8,FALSE), "NA"))</f>
        <v>105.7</v>
      </c>
      <c r="DZ64" s="31">
        <f>IF(_xlfn.IFNA(VLOOKUP($A64,Car_production!$A:$L,9,FALSE), "NA")=0,"NA",_xlfn.IFNA(VLOOKUP($A64,Car_production!$A:$L,9,FALSE), "NA"))</f>
        <v>133.45959595959596</v>
      </c>
      <c r="EA64" s="31">
        <f>IF(_xlfn.IFNA(VLOOKUP($A64,Car_production!$A:$L,10,FALSE), "NA")=0,"NA",_xlfn.IFNA(VLOOKUP($A64,Car_production!$A:$L,10,FALSE), "NA"))</f>
        <v>86.791159221082879</v>
      </c>
      <c r="EB64" s="31">
        <f>IF(_xlfn.IFNA(VLOOKUP($A64,Car_production_index!$A:$L,2,FALSE), "NA")=0,"NA",_xlfn.IFNA(VLOOKUP($A64,Car_production_index!$A:$L,2,FALSE), "NA"))</f>
        <v>0.12988212567506568</v>
      </c>
      <c r="EC64" s="31">
        <f>IF(_xlfn.IFNA(VLOOKUP($A64,Car_production_index!$A:$L,3,FALSE), "NA")=0,"NA",_xlfn.IFNA(VLOOKUP($A64,Car_production_index!$A:$L,3,FALSE), "NA"))</f>
        <v>0.26091781767755695</v>
      </c>
      <c r="ED64" s="31">
        <f>IF(_xlfn.IFNA(VLOOKUP($A64,Car_production_index!$A:$L,4,FALSE), "NA")=0,"NA",_xlfn.IFNA(VLOOKUP($A64,Car_production_index!$A:$L,4,FALSE), "NA"))</f>
        <v>0.1703248476159856</v>
      </c>
      <c r="EE64" s="31">
        <f>IF(_xlfn.IFNA(VLOOKUP($A64,Car_production_index!$A:$L,5,FALSE), "NA")=0,"NA",_xlfn.IFNA(VLOOKUP($A64,Car_production_index!$A:$L,5,FALSE), "NA"))</f>
        <v>0.16089036868302065</v>
      </c>
      <c r="EF64" s="31">
        <f>IF(_xlfn.IFNA(VLOOKUP($A64,Car_production_index!$A:$L,6,FALSE), "NA")=0,"NA",_xlfn.IFNA(VLOOKUP($A64,Car_production_index!$A:$L,6,FALSE), "NA"))</f>
        <v>0.72201515965162888</v>
      </c>
    </row>
    <row r="65" spans="1:136">
      <c r="A65" s="26">
        <v>38443</v>
      </c>
      <c r="B65" s="25">
        <f>IFERROR(VLOOKUP($A65,Palladium_spot_price!$A:$B,2,FALSE), "NA")</f>
        <v>200.76190476190399</v>
      </c>
      <c r="C65" s="25">
        <f>IFERROR(VLOOKUP($A65,Platinum_spot_price!$A:$B,2,FALSE), "NA")</f>
        <v>867.71428571428498</v>
      </c>
      <c r="D65" s="25">
        <f>IFERROR(VLOOKUP($A65,Rhodium_spot_price!$A:$B,2,FALSE), "NA")</f>
        <v>1509.7619047619</v>
      </c>
      <c r="E65" s="25">
        <f>IFERROR(VLOOKUP(A65,'Coal Australia'!A:B,2,FALSE), "NA")</f>
        <v>54.910714285714299</v>
      </c>
      <c r="F65" s="25">
        <f>IFERROR(VLOOKUP(A65,'Russian Ruble'!A:B,2,FALSE), "NA")</f>
        <v>27.820499999999999</v>
      </c>
      <c r="G65" s="25">
        <f>IFERROR(VLOOKUP($A65,'GDP Germany'!A:B,2,FALSE),"NA")</f>
        <v>597929.1</v>
      </c>
      <c r="H65" s="25">
        <f>IFERROR(VLOOKUP($A65,'GDP EU28'!A:B,2,FALSE),"NA")</f>
        <v>2370802</v>
      </c>
      <c r="I65" s="25">
        <f>IFERROR(VLOOKUP($A65,'GDP US'!A:B,2,FALSE),"NA")</f>
        <v>14767.846</v>
      </c>
      <c r="J65" s="29">
        <f>IFERROR(VLOOKUP($A65,'GDP CNY'!A:C,2,FALSE),"NA")</f>
        <v>11.1</v>
      </c>
      <c r="K65" s="25">
        <f>IFERROR(VLOOKUP($A65,WTI!$A:$B,2,FALSE),"NA")</f>
        <v>52.98</v>
      </c>
      <c r="L65" s="25">
        <f>IFERROR(VLOOKUP($A65,Brent!$A:$B,2,FALSE),"NA")</f>
        <v>51.88</v>
      </c>
      <c r="M65" s="25">
        <f>IFERROR(VLOOKUP($A65,'EURO EXC RATE'!$A:$B,2,FALSE),"NA")</f>
        <v>1.2943</v>
      </c>
      <c r="N65" s="25">
        <f>IFERROR(VLOOKUP($A65,'Baltic Dry Index'!$A:$B,2,FALSE),"NA")</f>
        <v>3850</v>
      </c>
      <c r="O65" s="25">
        <f>IFERROR(VLOOKUP($A65,EXR_CNY_USD!$A:$B,2,FALSE),"NA")</f>
        <v>8.2765000000000004</v>
      </c>
      <c r="P65" s="25">
        <f>IFERROR(VLOOKUP($A65,'NATURAL GAS'!A:B,2,FALSE),"NA")</f>
        <v>7.16</v>
      </c>
      <c r="Q65" s="25">
        <f>IFERROR(VLOOKUP($A65,VIX!$A:$B,2,FALSE), "NA")</f>
        <v>15.31</v>
      </c>
      <c r="R65" s="25">
        <f>IFERROR(VLOOKUP($A65,CLI_US!$A:$B,2,FALSE), "NA")</f>
        <v>100.28780930088899</v>
      </c>
      <c r="S65" s="25">
        <f>IFERROR(VLOOKUP($A65,CLI_CHN!$A:$B,2,FALSE), "NA")</f>
        <v>100.14409999999999</v>
      </c>
      <c r="T65" s="25">
        <f>IFERROR(VLOOKUP($A65,CLI_EURO!$A:$B,2,FALSE), "NA")</f>
        <v>99.740375806090697</v>
      </c>
      <c r="U65" s="25">
        <f>IFERROR(VLOOKUP($A65,CPILFESL!$A:$B,2,FALSE), "NA")</f>
        <v>193.7</v>
      </c>
      <c r="V65" s="31">
        <f>_xlfn.IFNA(VLOOKUP($A65,'PET.RWTC.M'!$A:$B,2,FALSE), "NA")</f>
        <v>52.98</v>
      </c>
      <c r="W65" s="31">
        <f>_xlfn.IFNA(VLOOKUP($A65,PALLFNFINDEXQ!$A:$B,2,FALSE), "NA")</f>
        <v>93.784684240000004</v>
      </c>
      <c r="X65" s="31">
        <f>_xlfn.IFNA(VLOOKUP($A65,DEXSFUS!$A:$B,2,FALSE), "NA")</f>
        <v>6.2149999999999999</v>
      </c>
      <c r="Y65" s="31">
        <f>_xlfn.IFNA(VLOOKUP($A65,PNICKUSDM!$A:$B,2,FALSE), "NA")</f>
        <v>16138.333329999999</v>
      </c>
      <c r="Z65" s="31">
        <f>_xlfn.IFNA(VLOOKUP($A65,'WPU1011'!$A:$B,2,FALSE), "NA")</f>
        <v>115.4</v>
      </c>
      <c r="AA65" s="31">
        <f>_xlfn.IFNA(VLOOKUP($A65,'WPU1011'!$A:$B,2,FALSE), "NA")</f>
        <v>115.4</v>
      </c>
      <c r="AB65" s="31">
        <f>_xlfn.IFNA(VLOOKUP($A65,TSIFRGHTC!$A:$B,2,FALSE), "NA")</f>
        <v>0.6</v>
      </c>
      <c r="AC65" s="31">
        <f>_xlfn.IFNA(VLOOKUP($A65,TSIFRGHTC!$A:$B,2,FALSE), "NA")</f>
        <v>0.6</v>
      </c>
      <c r="AD65" s="31">
        <f>_xlfn.IFNA(VLOOKUP($A65,PPICMM!$A:$B,2,FALSE), "NA")</f>
        <v>158.19999999999999</v>
      </c>
      <c r="AE65" s="31">
        <f>_xlfn.IFNA(VLOOKUP($A65,IPB50001N!$A:$B,2,FALSE), "NA")</f>
        <v>95.940600000000003</v>
      </c>
      <c r="AF65" s="31">
        <f>_xlfn.IFNA(VLOOKUP($A65,A31ATI!$A:$B,2,FALSE), "NA")</f>
        <v>15336</v>
      </c>
      <c r="AG65" s="31">
        <f>_xlfn.IFNA(VLOOKUP($A65,A31ANO!$A:$B,2,FALSE), "NA")</f>
        <v>7667</v>
      </c>
      <c r="AH65" s="31">
        <f>_xlfn.IFNA(VLOOKUP($A65,IPG21223S!$A:$B,2,FALSE), "NA")</f>
        <v>101.1387</v>
      </c>
      <c r="AI65" s="31">
        <f>_xlfn.IFNA(VLOOKUP($A65,PIORECRUSDM!$A:$B,2,FALSE), "NA")</f>
        <v>28.11</v>
      </c>
      <c r="AJ65" s="31" t="str">
        <f>_xlfn.IFNA(VLOOKUP($A65,GVZCLS!$A:$B,2,FALSE), "NA")</f>
        <v>NA</v>
      </c>
      <c r="AK65" s="31" t="str">
        <f>_xlfn.IFNA(VLOOKUP($A65,VXSLVCLS!$A:$B,2,FALSE), "NA")</f>
        <v>NA</v>
      </c>
      <c r="AL65" s="31">
        <f>_xlfn.IFNA(VLOOKUP($A65,PNRGINDEXM!$A:$B,2,FALSE), "NA")</f>
        <v>127.0029</v>
      </c>
      <c r="AM65" s="31">
        <f>_xlfn.IFNA(VLOOKUP($A65,Nikkei225!$A:$B,2,FALSE), "NA")</f>
        <v>11723.63</v>
      </c>
      <c r="AN65" s="31">
        <f>_xlfn.IFNA(VLOOKUP($A65,EXJPUS!$A:$B,2,FALSE), "NA")</f>
        <v>107.1938</v>
      </c>
      <c r="AO65" s="31">
        <f>_xlfn.IFNA(VLOOKUP($A65,PCU33613361!$A:$B,2,FALSE), "NA")</f>
        <v>99.6</v>
      </c>
      <c r="AP65" s="31">
        <f>_xlfn.IFNA(VLOOKUP($A65,TOTALSA!$A:$B,2,FALSE), "NA")</f>
        <v>17.756</v>
      </c>
      <c r="AQ65" s="31">
        <f>_xlfn.IFNA(VLOOKUP($A65,ZAFCPIALLMINMEI!$A:$B,2,FALSE), "NA")</f>
        <v>56.97289</v>
      </c>
      <c r="AR65" s="31">
        <f>_xlfn.IFNA(VLOOKUP($A65,LCULMN01ZAQ661S!$A:$B,2,FALSE), "NA")</f>
        <v>51.96607556</v>
      </c>
      <c r="AS65" s="31">
        <f>_xlfn.IFNA(VLOOKUP($A65,NGDPRSAXDCZAQ!$A:$B,2,FALSE), "NA")</f>
        <v>849364.1</v>
      </c>
      <c r="AT65" s="31">
        <f>_xlfn.IFNA(VLOOKUP($A65,'M.W00.PCOBA.USD'!$A:$B,2,FALSE), "NA")</f>
        <v>32460.45</v>
      </c>
      <c r="AU65" s="31">
        <f>_xlfn.IFNA(VLOOKUP($A65,BSCICP03O9M665S!$A:$B,2,FALSE), "NA")</f>
        <v>99.738287846099993</v>
      </c>
      <c r="AV65" s="31">
        <f>_xlfn.IFNA(VLOOKUP($A65,LOLITOAAOECDE!$A:$B,2,FALSE), "NA")</f>
        <v>100.32992278259999</v>
      </c>
      <c r="AW65" s="31" t="str">
        <f>_xlfn.IFNA(VLOOKUP($A65,'IP7110'!$A:$B,2,FALSE), "NA")</f>
        <v>NA</v>
      </c>
      <c r="AX65" s="31" t="str">
        <f>_xlfn.IFNA(VLOOKUP($A65,'WPS061'!$A:$B,2,FALSE), "NA")</f>
        <v>NA</v>
      </c>
      <c r="AY65" s="31">
        <f>_xlfn.IFNA(VLOOKUP($A65,'GS10'!$A:$B,2,FALSE), "NA")</f>
        <v>4.34</v>
      </c>
      <c r="AZ65" s="31">
        <f>_xlfn.IFNA(VLOOKUP($A65,'GS5'!$A:$B,2,FALSE), "NA")</f>
        <v>4</v>
      </c>
      <c r="BA65" s="31">
        <f>_xlfn.IFNA(VLOOKUP($A65,'GS30'!$A:$B,2,FALSE), "NA")</f>
        <v>4.6500000000000004</v>
      </c>
      <c r="BB65" s="31">
        <f>_xlfn.IFNA(VLOOKUP($A65,DAX!$A:$B,2,FALSE), "NA")</f>
        <v>4184.84</v>
      </c>
      <c r="BC65" s="31">
        <f>_xlfn.IFNA(VLOOKUP($A65,SMI!$A:$B,2,FALSE), "NA")</f>
        <v>5870.79</v>
      </c>
      <c r="BD65" s="31">
        <f>_xlfn.IFNA(VLOOKUP($A65,NASDAQCOM!$A:$B,2,FALSE), "NA")</f>
        <v>1921.65</v>
      </c>
      <c r="BE65" s="31">
        <f>_xlfn.IFNA(VLOOKUP($A65,FTSE100!$A:$B,2,FALSE), "NA")</f>
        <v>4801.68</v>
      </c>
      <c r="BF65" s="31">
        <f>_xlfn.IFNA(VLOOKUP($A65,'M.W00.PGOLD.USD'!$A:$B,2,FALSE), "NA")</f>
        <v>434.7</v>
      </c>
      <c r="BG65" s="31">
        <f>_xlfn.IFNA(VLOOKUP($A65,'M.W00.PSILVER.USD'!$A:$B,2,FALSE), "NA")</f>
        <v>7.2850000000000001</v>
      </c>
      <c r="BH65" s="31" t="str">
        <f>_xlfn.IFNA(VLOOKUP($A65,WPU10170502!$A:$B,2,FALSE), "NA")</f>
        <v>NA</v>
      </c>
      <c r="BI65" s="31">
        <f>_xlfn.IFNA(VLOOKUP($A65,'M.W00.PSILVER.USD'!$A:$B,2,FALSE), "NA")</f>
        <v>7.2850000000000001</v>
      </c>
      <c r="BJ65" s="31">
        <f>_xlfn.IFNA(VLOOKUP($A65,'M.W00.PSILVER.USD'!$A:$B,2,FALSE), "NA")</f>
        <v>7.2850000000000001</v>
      </c>
      <c r="BK65" s="31">
        <f>_xlfn.IFNA(VLOOKUP($A65,FEDfunds!$A:$B,2,FALSE), "NA")</f>
        <v>2.79</v>
      </c>
      <c r="BL65" s="31">
        <f>_xlfn.IFNA(VLOOKUP($A65,Vehicles_miles_traveled!$A:$B,2,FALSE), "NA")</f>
        <v>248960</v>
      </c>
      <c r="BM65" s="31">
        <f>_xlfn.IFNA(VLOOKUP($A65,New_car_dealer!$A:$B,2,FALSE), "NA")</f>
        <v>58535</v>
      </c>
      <c r="BN65" s="31" t="str">
        <f>_xlfn.IFNA(VLOOKUP($A65,Platinum_total_demand!$A:$Z,4,FALSE), "NA")</f>
        <v>NA</v>
      </c>
      <c r="BO65" s="31" t="str">
        <f>_xlfn.IFNA(VLOOKUP($A65,Palladium_total_demand!$A:$Z,4,FALSE), "NA")</f>
        <v>NA</v>
      </c>
      <c r="BP65" s="31" t="str">
        <f>_xlfn.IFNA(VLOOKUP($A65,Rhodium_total_demand!$A:$Z,4,FALSE), "NA")</f>
        <v>NA</v>
      </c>
      <c r="BQ65" s="31" t="str">
        <f>_xlfn.IFNA(VLOOKUP($A65,Platinum_total_supply!$A:$Z,4,FALSE), "NA")</f>
        <v>NA</v>
      </c>
      <c r="BR65" s="31" t="str">
        <f>_xlfn.IFNA(VLOOKUP($A65,Palladium_total_supply!$A:$Z,4,FALSE), "NA")</f>
        <v>NA</v>
      </c>
      <c r="BS65" s="31" t="str">
        <f>_xlfn.IFNA(VLOOKUP($A65,Rhodium_total_supply!$A:$Z,4,FALSE), "NA")</f>
        <v>NA</v>
      </c>
      <c r="BT65" s="31">
        <f>_xlfn.IFNA(VLOOKUP($A65,Equities!$A:$Z,2,FALSE), "NA")</f>
        <v>3292.72761904761</v>
      </c>
      <c r="BU65" s="31">
        <f>_xlfn.IFNA(VLOOKUP($A65,Equities!$A:$Z,3,FALSE), "NA")</f>
        <v>3573.4495238095201</v>
      </c>
      <c r="BV65" s="31">
        <f>_xlfn.IFNA(VLOOKUP($A65,Equities!$A:$Z,4,FALSE), "NA")</f>
        <v>4909.3523809523804</v>
      </c>
      <c r="BW65" s="31">
        <f>_xlfn.IFNA(VLOOKUP($A65,Equities!$A:$Z,5,FALSE), "NA")</f>
        <v>3963.9441428571399</v>
      </c>
      <c r="BX65" s="31">
        <f>_xlfn.IFNA(VLOOKUP($A65,Equities!$A:$Z,6,FALSE), "NA")</f>
        <v>837.70223809523804</v>
      </c>
      <c r="BY65" s="31">
        <f>_xlfn.IFNA(VLOOKUP($A65,Income_equities!$A:$Z,2,FALSE), "NA")</f>
        <v>1212.22761904761</v>
      </c>
      <c r="BZ65" s="31">
        <f>_xlfn.IFNA(VLOOKUP($A65,Income_equities!$A:$Z,3,FALSE), "NA")</f>
        <v>239.40720476190401</v>
      </c>
      <c r="CA65" s="31">
        <f>_xlfn.IFNA(VLOOKUP($A65,Income_equities!$A:$Z,4,FALSE), "NA")</f>
        <v>138.60733809523799</v>
      </c>
      <c r="CB65" s="31">
        <f>_xlfn.IFNA(VLOOKUP($A65,Income_equities!$A:$Z,5,FALSE), "NA")</f>
        <v>182.035476190476</v>
      </c>
      <c r="CC65" s="31">
        <f>_xlfn.IFNA(VLOOKUP($A65,PGM_equities!$A:$Z,2,FALSE), "NA")</f>
        <v>866.07142857142799</v>
      </c>
      <c r="CD65" s="31">
        <f>_xlfn.IFNA(VLOOKUP($A65,PGM_equities!$A:$Z,3,FALSE), "NA")</f>
        <v>429.68047619047599</v>
      </c>
      <c r="CE65" s="31">
        <f>_xlfn.IFNA(VLOOKUP($A65,PGM_equities!$A:$Z,4,FALSE), "NA")</f>
        <v>7.1230952380952299</v>
      </c>
      <c r="CF65" s="31">
        <f>_xlfn.IFNA(VLOOKUP($A65,PGM_equities!$A:$Z,5,FALSE), "NA")</f>
        <v>199.35714285714201</v>
      </c>
      <c r="CG65" s="31" t="str">
        <f>_xlfn.IFNA(VLOOKUP($A65,Platinum_market_balance!$A:$Z,2,FALSE), "NA")</f>
        <v>NA</v>
      </c>
      <c r="CH65" s="31" t="str">
        <f>_xlfn.IFNA(VLOOKUP($A65,Platinum_market_balance!$A:$Z,3,FALSE), "NA")</f>
        <v>NA</v>
      </c>
      <c r="CI65" s="31" t="str">
        <f>_xlfn.IFNA(VLOOKUP($A65,Platinum_market_balance!$A:$Z,4,FALSE), "NA")</f>
        <v>NA</v>
      </c>
      <c r="CJ65" s="31" t="str">
        <f>_xlfn.IFNA(VLOOKUP($A65,Platinum_market_balance!$A:$Z,5,FALSE), "NA")</f>
        <v>NA</v>
      </c>
      <c r="CK65" s="31" t="str">
        <f>_xlfn.IFNA(VLOOKUP($A65,Palladium_market_balance!$A:$Z,2,FALSE), "NA")</f>
        <v>NA</v>
      </c>
      <c r="CL65" s="31" t="str">
        <f>_xlfn.IFNA(VLOOKUP($A65,Palladium_market_balance!$A:$Z,3,FALSE), "NA")</f>
        <v>NA</v>
      </c>
      <c r="CM65" s="31" t="str">
        <f>_xlfn.IFNA(VLOOKUP($A65,Palladium_market_balance!$A:$Z,4,FALSE), "NA")</f>
        <v>NA</v>
      </c>
      <c r="CN65" s="31" t="str">
        <f>_xlfn.IFNA(VLOOKUP($A65,Palladium_market_balance!$A:$Z,5,FALSE), "NA")</f>
        <v>NA</v>
      </c>
      <c r="CO65" s="31" t="str">
        <f>_xlfn.IFNA(VLOOKUP($A65,Rhodium_market_balance!$A:$Z,2,FALSE), "NA")</f>
        <v>NA</v>
      </c>
      <c r="CP65" s="31" t="str">
        <f>_xlfn.IFNA(VLOOKUP($A65,Rhodium_market_balance!$A:$Z,3,FALSE), "NA")</f>
        <v>NA</v>
      </c>
      <c r="CQ65" s="31" t="str">
        <f>_xlfn.IFNA(VLOOKUP($A65,Rhodium_market_balance!$A:$Z,4,FALSE), "NA")</f>
        <v>NA</v>
      </c>
      <c r="CR65" s="31" t="str">
        <f>_xlfn.IFNA(VLOOKUP($A65,Rhodium_market_balance!$A:$Z,5,FALSE), "NA")</f>
        <v>NA</v>
      </c>
      <c r="CS65" s="31" t="str">
        <f>_xlfn.IFNA(VLOOKUP($A65,CFTCs!$A:$Z,2,FALSE), "NA")</f>
        <v>NA</v>
      </c>
      <c r="CT65" s="31" t="str">
        <f>_xlfn.IFNA(VLOOKUP($A65,CFTCs!$A:$Z,3,FALSE), "NA")</f>
        <v>NA</v>
      </c>
      <c r="CU65" s="31" t="str">
        <f>_xlfn.IFNA(VLOOKUP($A65,CFTCs!$A:$Z,4,FALSE), "NA")</f>
        <v>NA</v>
      </c>
      <c r="CV65" s="31" t="str">
        <f>_xlfn.IFNA(VLOOKUP($A65,CFTCs!$A:$Z,5,FALSE), "NA")</f>
        <v>NA</v>
      </c>
      <c r="CW65" s="31" t="str">
        <f>_xlfn.IFNA(VLOOKUP($A65,Open_interest!$A:$Z,2,FALSE), "NA")</f>
        <v>NA</v>
      </c>
      <c r="CX65" s="31" t="str">
        <f>_xlfn.IFNA(VLOOKUP($A65,Open_interest!$A:$Z,3,FALSE), "NA")</f>
        <v>NA</v>
      </c>
      <c r="CY65" s="31" t="str">
        <f>IF(_xlfn.IFNA(VLOOKUP($A65,ETF_holdings!$A:$Z,2,FALSE), "NA")=0,"NA",_xlfn.IFNA(VLOOKUP($A65,ETF_holdings!$A:$Z,2,FALSE), "NA"))</f>
        <v>NA</v>
      </c>
      <c r="CZ65" s="31" t="str">
        <f>IF(_xlfn.IFNA(VLOOKUP($A65,ETF_holdings!$A:$Z,3,FALSE), "NA")=0,"NA",_xlfn.IFNA(VLOOKUP($A65,ETF_holdings!$A:$Z,3,FALSE), "NA"))</f>
        <v>NA</v>
      </c>
      <c r="DA65" s="31" t="str">
        <f>_xlfn.IFNA(VLOOKUP($A65,ETF_holdings!$A:$Z,4,FALSE), "NA")</f>
        <v>NA</v>
      </c>
      <c r="DB65" s="31" t="str">
        <f>IF(_xlfn.IFNA(VLOOKUP($A65,ETF_holdings!$A:$Z,4,FALSE), "NA")=0,"NA",_xlfn.IFNA(VLOOKUP($A65,ETF_holdings!$A:$Z,4,FALSE), "NA"))</f>
        <v>NA</v>
      </c>
      <c r="DC65" s="31" t="str">
        <f>IF(_xlfn.IFNA(VLOOKUP($A65,ETF_holdings!$A:$Z,6,FALSE), "NA")=0,"NA",_xlfn.IFNA(VLOOKUP($A65,ETF_holdings!$A:$Z,6,FALSE), "NA"))</f>
        <v>NA</v>
      </c>
      <c r="DD65" s="31" t="str">
        <f>IF(_xlfn.IFNA(VLOOKUP($A65,ETF_holdings!$A:$Z,7,FALSE), "NA")=0,"NA",_xlfn.IFNA(VLOOKUP($A65,ETF_holdings!$A:$Z,7,FALSE), "NA"))</f>
        <v>NA</v>
      </c>
      <c r="DE65" s="31" t="str">
        <f>IF(_xlfn.IFNA(VLOOKUP($A65,ETF_holdings!$A:$Z,8,FALSE), "NA")=0,"NA",_xlfn.IFNA(VLOOKUP($A65,ETF_holdings!$A:$Z,8,FALSE), "NA"))</f>
        <v>NA</v>
      </c>
      <c r="DF65" s="31" t="str">
        <f>IF(_xlfn.IFNA(VLOOKUP($A65,ETF_holdings!$A:$Z,10,FALSE), "NA")=0,"NA",_xlfn.IFNA(VLOOKUP($A65,ETF_holdings!$A:$Z,10,FALSE), "NA"))</f>
        <v>NA</v>
      </c>
      <c r="DG65" s="31" t="str">
        <f>IF(_xlfn.IFNA(VLOOKUP($A65,ETF_holdings!$A:$Z,10,FALSE), "NA")=0,"NA",_xlfn.IFNA(VLOOKUP($A65,ETF_holdings!$A:$Z,10,FALSE), "NA"))</f>
        <v>NA</v>
      </c>
      <c r="DH65" s="31" t="str">
        <f>IF(_xlfn.IFNA(VLOOKUP($A65,ETF_holdings!$A:$Z,11,FALSE), "NA")=0,"NA",_xlfn.IFNA(VLOOKUP($A65,ETF_holdings!$A:$Z,11,FALSE), "NA"))</f>
        <v>NA</v>
      </c>
      <c r="DI65" s="31" t="str">
        <f>IF(_xlfn.IFNA(VLOOKUP($A65,ETF_holdings!$A:$Z,12,FALSE), "NA")=0,"NA",_xlfn.IFNA(VLOOKUP($A65,ETF_holdings!$A:$Z,12,FALSE), "NA"))</f>
        <v>NA</v>
      </c>
      <c r="DJ65" s="31" t="str">
        <f>IF(_xlfn.IFNA(VLOOKUP($A65,ETF_holdings!$A:$Z,13,FALSE), "NA")=0,"NA",_xlfn.IFNA(VLOOKUP($A65,ETF_holdings!$A:$Z,13,FALSE), "NA"))</f>
        <v>NA</v>
      </c>
      <c r="DK65" s="31">
        <f>IF(_xlfn.IFNA(VLOOKUP($A65,Platinum_RSI!$A:$P,2,FALSE), "NA")=0,"NA",_xlfn.IFNA(VLOOKUP($A65,Platinum_RSI!$A:$P,2,FALSE), "NA"))</f>
        <v>56.03</v>
      </c>
      <c r="DL65" s="31">
        <f>IF(_xlfn.IFNA(VLOOKUP($A65,Platinum_RSI!$A:$P,3,FALSE), "NA")=0,"NA",_xlfn.IFNA(VLOOKUP($A65,Platinum_RSI!$A:$P,3,FALSE), "NA"))</f>
        <v>61.19</v>
      </c>
      <c r="DM65" s="31">
        <f>IF(_xlfn.IFNA(VLOOKUP($A65,Platinum_RSI!$A:$P,4,FALSE), "NA")=0,"NA",_xlfn.IFNA(VLOOKUP($A65,Platinum_RSI!$A:$P,4,FALSE), "NA"))</f>
        <v>62.67</v>
      </c>
      <c r="DN65" s="31">
        <f>IF(_xlfn.IFNA(VLOOKUP($A65,Platinum_RSI!$A:$P,5,FALSE), "NA")=0,"NA",_xlfn.IFNA(VLOOKUP($A65,Platinum_RSI!$A:$P,5,FALSE), "NA"))</f>
        <v>62.81</v>
      </c>
      <c r="DO65" s="31">
        <f>IF(_xlfn.IFNA(VLOOKUP($A65,Palladium_RSI!$A:$Q,2,FALSE), "NA")=0,"NA",_xlfn.IFNA(VLOOKUP($A65,Palladium_RSI!$A:$Q,2,FALSE), "NA"))</f>
        <v>49.85</v>
      </c>
      <c r="DP65" s="31">
        <f>IF(_xlfn.IFNA(VLOOKUP($A65,Palladium_RSI!$A:$Q, 3,FALSE), "NA")=0,"NA",_xlfn.IFNA(VLOOKUP($A65,Palladium_RSI!$A:$Q,3,FALSE), "NA"))</f>
        <v>43.16</v>
      </c>
      <c r="DQ65" s="31">
        <f>IF(_xlfn.IFNA(VLOOKUP($A65,Palladium_RSI!$A:$Q,4,FALSE), "NA")=0,"NA",_xlfn.IFNA(VLOOKUP($A65,Palladium_RSI!$A:$Q,4,FALSE), "NA"))</f>
        <v>42.16</v>
      </c>
      <c r="DR65" s="31">
        <f>IF(_xlfn.IFNA(VLOOKUP($A65,Palladium_RSI!$A:$Q,5,FALSE), "NA")=0,"NA",_xlfn.IFNA(VLOOKUP($A65,Palladium_RSI!$A:$Q,5,FALSE), "NA"))</f>
        <v>44.01</v>
      </c>
      <c r="DS65" s="31">
        <f>IF(_xlfn.IFNA(VLOOKUP($A65,Car_production!$A:$L,2,FALSE), "NA")=0,"NA",_xlfn.IFNA(VLOOKUP($A65,Car_production!$A:$L,2,FALSE), "NA"))</f>
        <v>351.5</v>
      </c>
      <c r="DT65" s="31">
        <f>IF(_xlfn.IFNA(VLOOKUP($A65,Car_production!$A:$L,3,FALSE), "NA")=0,"NA",_xlfn.IFNA(VLOOKUP($A65,Car_production!$A:$L,3,FALSE), "NA"))</f>
        <v>276.55389457120378</v>
      </c>
      <c r="DU65" s="31" t="e">
        <f>IF(_xlfn.IFNA(VLOOKUP($A65,Car_production!$A:$L,4,FALSE), "NA")=0,"NA",_xlfn.IFNA(VLOOKUP($A65,Car_production!$A:$L,13,FALSE), "NA"))</f>
        <v>#REF!</v>
      </c>
      <c r="DV65" s="31">
        <f>IF(_xlfn.IFNA(VLOOKUP($A65,Car_production!$A:$L,5,FALSE), "NA")=0,"NA",_xlfn.IFNA(VLOOKUP($A65,Car_production!$A:$L,5,FALSE), "NA"))</f>
        <v>17.043144183852043</v>
      </c>
      <c r="DW65" s="31">
        <f>IF(_xlfn.IFNA(VLOOKUP($A65,Car_production!$A:$L,6,FALSE), "NA")=0,"NA",_xlfn.IFNA(VLOOKUP($A65,Car_production!$A:$L,6,FALSE), "NA"))</f>
        <v>106.1</v>
      </c>
      <c r="DX65" s="31">
        <f>IF(_xlfn.IFNA(VLOOKUP($A65,Car_production!$A:$L,7,FALSE), "NA")=0,"NA",_xlfn.IFNA(VLOOKUP($A65,Car_production!$A:$L,7,FALSE), "NA"))</f>
        <v>103.71456500488759</v>
      </c>
      <c r="DY65" s="31">
        <f>IF(_xlfn.IFNA(VLOOKUP($A65,Car_production!$A:$L,8,FALSE), "NA")=0,"NA",_xlfn.IFNA(VLOOKUP($A65,Car_production!$A:$L,8,FALSE), "NA"))</f>
        <v>109.1</v>
      </c>
      <c r="DZ65" s="31">
        <f>IF(_xlfn.IFNA(VLOOKUP($A65,Car_production!$A:$L,9,FALSE), "NA")=0,"NA",_xlfn.IFNA(VLOOKUP($A65,Car_production!$A:$L,9,FALSE), "NA"))</f>
        <v>137.75252525252523</v>
      </c>
      <c r="EA65" s="31">
        <f>IF(_xlfn.IFNA(VLOOKUP($A65,Car_production!$A:$L,10,FALSE), "NA")=0,"NA",_xlfn.IFNA(VLOOKUP($A65,Car_production!$A:$L,10,FALSE), "NA"))</f>
        <v>87.942620763041248</v>
      </c>
      <c r="EB65" s="31">
        <f>IF(_xlfn.IFNA(VLOOKUP($A65,Car_production_index!$A:$L,2,FALSE), "NA")=0,"NA",_xlfn.IFNA(VLOOKUP($A65,Car_production_index!$A:$L,2,FALSE), "NA"))</f>
        <v>0.12988212567506568</v>
      </c>
      <c r="EC65" s="31">
        <f>IF(_xlfn.IFNA(VLOOKUP($A65,Car_production_index!$A:$L,3,FALSE), "NA")=0,"NA",_xlfn.IFNA(VLOOKUP($A65,Car_production_index!$A:$L,3,FALSE), "NA"))</f>
        <v>0.26041781767755695</v>
      </c>
      <c r="ED65" s="31">
        <f>IF(_xlfn.IFNA(VLOOKUP($A65,Car_production_index!$A:$L,4,FALSE), "NA")=0,"NA",_xlfn.IFNA(VLOOKUP($A65,Car_production_index!$A:$L,4,FALSE), "NA"))</f>
        <v>0.1713248476159856</v>
      </c>
      <c r="EE65" s="31">
        <f>IF(_xlfn.IFNA(VLOOKUP($A65,Car_production_index!$A:$L,5,FALSE), "NA")=0,"NA",_xlfn.IFNA(VLOOKUP($A65,Car_production_index!$A:$L,5,FALSE), "NA"))</f>
        <v>0.16039036868302065</v>
      </c>
      <c r="EF65" s="31">
        <f>IF(_xlfn.IFNA(VLOOKUP($A65,Car_production_index!$A:$L,6,FALSE), "NA")=0,"NA",_xlfn.IFNA(VLOOKUP($A65,Car_production_index!$A:$L,6,FALSE), "NA"))</f>
        <v>0.72201515965162888</v>
      </c>
    </row>
    <row r="66" spans="1:136">
      <c r="A66" s="26">
        <v>38473</v>
      </c>
      <c r="B66" s="25">
        <f>IFERROR(VLOOKUP($A66,Palladium_spot_price!$A:$B,2,FALSE), "NA")</f>
        <v>191.38095238095201</v>
      </c>
      <c r="C66" s="25">
        <f>IFERROR(VLOOKUP($A66,Platinum_spot_price!$A:$B,2,FALSE), "NA")</f>
        <v>869</v>
      </c>
      <c r="D66" s="25">
        <f>IFERROR(VLOOKUP($A66,Rhodium_spot_price!$A:$B,2,FALSE), "NA")</f>
        <v>1557.1428571428501</v>
      </c>
      <c r="E66" s="25">
        <f>IFERROR(VLOOKUP(A66,'Coal Australia'!A:B,2,FALSE), "NA")</f>
        <v>54.977678571428598</v>
      </c>
      <c r="F66" s="25">
        <f>IFERROR(VLOOKUP(A66,'Russian Ruble'!A:B,2,FALSE), "NA")</f>
        <v>27.920300000000001</v>
      </c>
      <c r="G66" s="25" t="str">
        <f>IFERROR(VLOOKUP($A66,'GDP Germany'!A:B,2,FALSE),"NA")</f>
        <v>NA</v>
      </c>
      <c r="H66" s="25" t="str">
        <f>IFERROR(VLOOKUP($A66,'GDP EU28'!A:B,2,FALSE),"NA")</f>
        <v>NA</v>
      </c>
      <c r="I66" s="25" t="str">
        <f>IFERROR(VLOOKUP($A66,'GDP US'!A:B,2,FALSE),"NA")</f>
        <v>NA</v>
      </c>
      <c r="J66" s="29" t="str">
        <f>IFERROR(VLOOKUP($A66,'GDP CNY'!A:C,2,FALSE),"NA")</f>
        <v>NA</v>
      </c>
      <c r="K66" s="25">
        <f>IFERROR(VLOOKUP($A66,WTI!$A:$B,2,FALSE),"NA")</f>
        <v>49.83</v>
      </c>
      <c r="L66" s="25">
        <f>IFERROR(VLOOKUP($A66,Brent!$A:$B,2,FALSE),"NA")</f>
        <v>48.65</v>
      </c>
      <c r="M66" s="25">
        <f>IFERROR(VLOOKUP($A66,'EURO EXC RATE'!$A:$B,2,FALSE),"NA")</f>
        <v>1.2697000000000001</v>
      </c>
      <c r="N66" s="25">
        <f>IFERROR(VLOOKUP($A66,'Baltic Dry Index'!$A:$B,2,FALSE),"NA")</f>
        <v>3219</v>
      </c>
      <c r="O66" s="25">
        <f>IFERROR(VLOOKUP($A66,EXR_CNY_USD!$A:$B,2,FALSE),"NA")</f>
        <v>8.2765000000000004</v>
      </c>
      <c r="P66" s="25">
        <f>IFERROR(VLOOKUP($A66,'NATURAL GAS'!A:B,2,FALSE),"NA")</f>
        <v>6.47</v>
      </c>
      <c r="Q66" s="25">
        <f>IFERROR(VLOOKUP($A66,VIX!$A:$B,2,FALSE), "NA")</f>
        <v>13.29</v>
      </c>
      <c r="R66" s="25">
        <f>IFERROR(VLOOKUP($A66,CLI_US!$A:$B,2,FALSE), "NA")</f>
        <v>100.27827856787199</v>
      </c>
      <c r="S66" s="25">
        <f>IFERROR(VLOOKUP($A66,CLI_CHN!$A:$B,2,FALSE), "NA")</f>
        <v>100.1772</v>
      </c>
      <c r="T66" s="25">
        <f>IFERROR(VLOOKUP($A66,CLI_EURO!$A:$B,2,FALSE), "NA")</f>
        <v>99.698669765791806</v>
      </c>
      <c r="U66" s="25">
        <f>IFERROR(VLOOKUP($A66,CPILFESL!$A:$B,2,FALSE), "NA")</f>
        <v>193.6</v>
      </c>
      <c r="V66" s="31">
        <f>_xlfn.IFNA(VLOOKUP($A66,'PET.RWTC.M'!$A:$B,2,FALSE), "NA")</f>
        <v>49.83</v>
      </c>
      <c r="W66" s="31">
        <f>_xlfn.IFNA(VLOOKUP($A66,PALLFNFINDEXQ!$A:$B,2,FALSE), "NA")</f>
        <v>93.784684240000004</v>
      </c>
      <c r="X66" s="31">
        <f>_xlfn.IFNA(VLOOKUP($A66,DEXSFUS!$A:$B,2,FALSE), "NA")</f>
        <v>6.2149999999999999</v>
      </c>
      <c r="Y66" s="31">
        <f>_xlfn.IFNA(VLOOKUP($A66,PNICKUSDM!$A:$B,2,FALSE), "NA")</f>
        <v>17002.25</v>
      </c>
      <c r="Z66" s="31">
        <f>_xlfn.IFNA(VLOOKUP($A66,'WPU1011'!$A:$B,2,FALSE), "NA")</f>
        <v>115.5</v>
      </c>
      <c r="AA66" s="31">
        <f>_xlfn.IFNA(VLOOKUP($A66,PCU3399103399101!$A:$B,2,FALSE), "NA")</f>
        <v>134.5</v>
      </c>
      <c r="AB66" s="31">
        <f>_xlfn.IFNA(VLOOKUP($A66,TSIFRGHTC!$A:$B,2,FALSE), "NA")</f>
        <v>-0.6</v>
      </c>
      <c r="AC66" s="31">
        <f>_xlfn.IFNA(VLOOKUP($A66,TSIFRGHTC!$A:$B,2,FALSE), "NA")</f>
        <v>-0.6</v>
      </c>
      <c r="AD66" s="31">
        <f>_xlfn.IFNA(VLOOKUP($A66,PPICMM!$A:$B,2,FALSE), "NA")</f>
        <v>152.6</v>
      </c>
      <c r="AE66" s="31">
        <f>_xlfn.IFNA(VLOOKUP($A66,IPB50001N!$A:$B,2,FALSE), "NA")</f>
        <v>96.224699999999999</v>
      </c>
      <c r="AF66" s="31">
        <f>_xlfn.IFNA(VLOOKUP($A66,A31ATI!$A:$B,2,FALSE), "NA")</f>
        <v>15484</v>
      </c>
      <c r="AG66" s="31">
        <f>_xlfn.IFNA(VLOOKUP($A66,A31ANO!$A:$B,2,FALSE), "NA")</f>
        <v>7867</v>
      </c>
      <c r="AH66" s="31">
        <f>_xlfn.IFNA(VLOOKUP($A66,IPG21223S!$A:$B,2,FALSE), "NA")</f>
        <v>99.953199999999995</v>
      </c>
      <c r="AI66" s="31">
        <f>_xlfn.IFNA(VLOOKUP($A66,PIORECRUSDM!$A:$B,2,FALSE), "NA")</f>
        <v>28.11</v>
      </c>
      <c r="AJ66" s="31" t="str">
        <f>_xlfn.IFNA(VLOOKUP($A66,GVZCLS!$A:$B,2,FALSE), "NA")</f>
        <v>NA</v>
      </c>
      <c r="AK66" s="31" t="str">
        <f>_xlfn.IFNA(VLOOKUP($A66,VXSLVCLS!$A:$B,2,FALSE), "NA")</f>
        <v>NA</v>
      </c>
      <c r="AL66" s="31">
        <f>_xlfn.IFNA(VLOOKUP($A66,PNRGINDEXM!$A:$B,2,FALSE), "NA")</f>
        <v>120.4276</v>
      </c>
      <c r="AM66" s="31">
        <f>_xlfn.IFNA(VLOOKUP($A66,Nikkei225!$A:$B,2,FALSE), "NA")</f>
        <v>11723.63</v>
      </c>
      <c r="AN66" s="31">
        <f>_xlfn.IFNA(VLOOKUP($A66,EXJPUS!$A:$B,2,FALSE), "NA")</f>
        <v>106.59520000000001</v>
      </c>
      <c r="AO66" s="31">
        <f>_xlfn.IFNA(VLOOKUP($A66,PCU33613361!$A:$B,2,FALSE), "NA")</f>
        <v>99.1</v>
      </c>
      <c r="AP66" s="31">
        <f>_xlfn.IFNA(VLOOKUP($A66,TOTALSA!$A:$B,2,FALSE), "NA")</f>
        <v>17.414000000000001</v>
      </c>
      <c r="AQ66" s="31">
        <f>_xlfn.IFNA(VLOOKUP($A66,ZAFCPIALLMINMEI!$A:$B,2,FALSE), "NA")</f>
        <v>56.835340000000002</v>
      </c>
      <c r="AR66" s="31">
        <f>_xlfn.IFNA(VLOOKUP($A66,LCULMN01ZAQ661S!$A:$B,2,FALSE), "NA")</f>
        <v>51.96607556</v>
      </c>
      <c r="AS66" s="31">
        <f>_xlfn.IFNA(VLOOKUP($A66,NGDPRSAXDCZAQ!$A:$B,2,FALSE), "NA")</f>
        <v>849364.1</v>
      </c>
      <c r="AT66" s="31">
        <f>_xlfn.IFNA(VLOOKUP($A66,'M.W00.PCOBA.USD'!$A:$B,2,FALSE), "NA")</f>
        <v>29070.720000000001</v>
      </c>
      <c r="AU66" s="31">
        <f>_xlfn.IFNA(VLOOKUP($A66,BSCICP03O9M665S!$A:$B,2,FALSE), "NA")</f>
        <v>99.616754641399993</v>
      </c>
      <c r="AV66" s="31">
        <f>_xlfn.IFNA(VLOOKUP($A66,LOLITOAAOECDE!$A:$B,2,FALSE), "NA")</f>
        <v>100.3152304115</v>
      </c>
      <c r="AW66" s="31" t="str">
        <f>_xlfn.IFNA(VLOOKUP($A66,'IP7110'!$A:$B,2,FALSE), "NA")</f>
        <v>NA</v>
      </c>
      <c r="AX66" s="31" t="str">
        <f>_xlfn.IFNA(VLOOKUP($A66,'WPS061'!$A:$B,2,FALSE), "NA")</f>
        <v>NA</v>
      </c>
      <c r="AY66" s="31">
        <f>_xlfn.IFNA(VLOOKUP($A66,'GS10'!$A:$B,2,FALSE), "NA")</f>
        <v>4.1399999999999997</v>
      </c>
      <c r="AZ66" s="31">
        <f>_xlfn.IFNA(VLOOKUP($A66,'GS5'!$A:$B,2,FALSE), "NA")</f>
        <v>3.85</v>
      </c>
      <c r="BA66" s="31">
        <f>_xlfn.IFNA(VLOOKUP($A66,'GS30'!$A:$B,2,FALSE), "NA")</f>
        <v>4.49</v>
      </c>
      <c r="BB66" s="31">
        <f>_xlfn.IFNA(VLOOKUP($A66,DAX!$A:$B,2,FALSE), "NA")</f>
        <v>4460.63</v>
      </c>
      <c r="BC66" s="31">
        <f>_xlfn.IFNA(VLOOKUP($A66,SMI!$A:$B,2,FALSE), "NA")</f>
        <v>6127.2</v>
      </c>
      <c r="BD66" s="31">
        <f>_xlfn.IFNA(VLOOKUP($A66,NASDAQCOM!$A:$B,2,FALSE), "NA")</f>
        <v>2068.2199999999998</v>
      </c>
      <c r="BE66" s="31">
        <f>_xlfn.IFNA(VLOOKUP($A66,FTSE100!$A:$B,2,FALSE), "NA")</f>
        <v>4963.97</v>
      </c>
      <c r="BF66" s="31">
        <f>_xlfn.IFNA(VLOOKUP($A66,'M.W00.PGOLD.USD'!$A:$B,2,FALSE), "NA")</f>
        <v>430.5</v>
      </c>
      <c r="BG66" s="31">
        <f>_xlfn.IFNA(VLOOKUP($A66,'M.W00.PSILVER.USD'!$A:$B,2,FALSE), "NA")</f>
        <v>7.18</v>
      </c>
      <c r="BH66" s="31" t="str">
        <f>_xlfn.IFNA(VLOOKUP($A66,WPU10170502!$A:$B,2,FALSE), "NA")</f>
        <v>NA</v>
      </c>
      <c r="BI66" s="31">
        <f>_xlfn.IFNA(VLOOKUP($A66,'M.W00.PSILVER.USD'!$A:$B,2,FALSE), "NA")</f>
        <v>7.18</v>
      </c>
      <c r="BJ66" s="31">
        <f>_xlfn.IFNA(VLOOKUP($A66,'M.W00.PSILVER.USD'!$A:$B,2,FALSE), "NA")</f>
        <v>7.18</v>
      </c>
      <c r="BK66" s="31">
        <f>_xlfn.IFNA(VLOOKUP($A66,FEDfunds!$A:$B,2,FALSE), "NA")</f>
        <v>3</v>
      </c>
      <c r="BL66" s="31">
        <f>_xlfn.IFNA(VLOOKUP($A66,Vehicles_miles_traveled!$A:$B,2,FALSE), "NA")</f>
        <v>250660</v>
      </c>
      <c r="BM66" s="31">
        <f>_xlfn.IFNA(VLOOKUP($A66,New_car_dealer!$A:$B,2,FALSE), "NA")</f>
        <v>59474</v>
      </c>
      <c r="BN66" s="31" t="str">
        <f>_xlfn.IFNA(VLOOKUP($A66,Platinum_total_demand!$A:$Z,4,FALSE), "NA")</f>
        <v>NA</v>
      </c>
      <c r="BO66" s="31" t="str">
        <f>_xlfn.IFNA(VLOOKUP($A66,Palladium_total_demand!$A:$Z,4,FALSE), "NA")</f>
        <v>NA</v>
      </c>
      <c r="BP66" s="31" t="str">
        <f>_xlfn.IFNA(VLOOKUP($A66,Rhodium_total_demand!$A:$Z,4,FALSE), "NA")</f>
        <v>NA</v>
      </c>
      <c r="BQ66" s="31" t="str">
        <f>_xlfn.IFNA(VLOOKUP($A66,Platinum_total_supply!$A:$Z,4,FALSE), "NA")</f>
        <v>NA</v>
      </c>
      <c r="BR66" s="31" t="str">
        <f>_xlfn.IFNA(VLOOKUP($A66,Palladium_total_supply!$A:$Z,4,FALSE), "NA")</f>
        <v>NA</v>
      </c>
      <c r="BS66" s="31" t="str">
        <f>_xlfn.IFNA(VLOOKUP($A66,Rhodium_total_supply!$A:$Z,4,FALSE), "NA")</f>
        <v>NA</v>
      </c>
      <c r="BT66" s="31">
        <f>_xlfn.IFNA(VLOOKUP($A66,Equities!$A:$Z,2,FALSE), "NA")</f>
        <v>3303.2131818181801</v>
      </c>
      <c r="BU66" s="31">
        <f>_xlfn.IFNA(VLOOKUP($A66,Equities!$A:$Z,3,FALSE), "NA")</f>
        <v>3629.9572727272698</v>
      </c>
      <c r="BV66" s="31">
        <f>_xlfn.IFNA(VLOOKUP($A66,Equities!$A:$Z,4,FALSE), "NA")</f>
        <v>4857.5054545454504</v>
      </c>
      <c r="BW66" s="31">
        <f>_xlfn.IFNA(VLOOKUP($A66,Equities!$A:$Z,5,FALSE), "NA")</f>
        <v>3912.2430909090899</v>
      </c>
      <c r="BX66" s="31">
        <f>_xlfn.IFNA(VLOOKUP($A66,Equities!$A:$Z,6,FALSE), "NA")</f>
        <v>841.495</v>
      </c>
      <c r="BY66" s="31">
        <f>_xlfn.IFNA(VLOOKUP($A66,Income_equities!$A:$Z,2,FALSE), "NA")</f>
        <v>1223.4895454545399</v>
      </c>
      <c r="BZ66" s="31">
        <f>_xlfn.IFNA(VLOOKUP($A66,Income_equities!$A:$Z,3,FALSE), "NA")</f>
        <v>242.22327272727199</v>
      </c>
      <c r="CA66" s="31">
        <f>_xlfn.IFNA(VLOOKUP($A66,Income_equities!$A:$Z,4,FALSE), "NA")</f>
        <v>140.29416818181801</v>
      </c>
      <c r="CB66" s="31">
        <f>_xlfn.IFNA(VLOOKUP($A66,Income_equities!$A:$Z,5,FALSE), "NA")</f>
        <v>182.519604545454</v>
      </c>
      <c r="CC66" s="31">
        <f>_xlfn.IFNA(VLOOKUP($A66,PGM_equities!$A:$Z,2,FALSE), "NA")</f>
        <v>867.40909090908997</v>
      </c>
      <c r="CD66" s="31">
        <f>_xlfn.IFNA(VLOOKUP($A66,PGM_equities!$A:$Z,3,FALSE), "NA")</f>
        <v>422.33227272727203</v>
      </c>
      <c r="CE66" s="31">
        <f>_xlfn.IFNA(VLOOKUP($A66,PGM_equities!$A:$Z,4,FALSE), "NA")</f>
        <v>7.0485818181818098</v>
      </c>
      <c r="CF66" s="31">
        <f>_xlfn.IFNA(VLOOKUP($A66,PGM_equities!$A:$Z,5,FALSE), "NA")</f>
        <v>189.636363636363</v>
      </c>
      <c r="CG66" s="31" t="str">
        <f>_xlfn.IFNA(VLOOKUP($A66,Platinum_market_balance!$A:$Z,2,FALSE), "NA")</f>
        <v>NA</v>
      </c>
      <c r="CH66" s="31" t="str">
        <f>_xlfn.IFNA(VLOOKUP($A66,Platinum_market_balance!$A:$Z,3,FALSE), "NA")</f>
        <v>NA</v>
      </c>
      <c r="CI66" s="31" t="str">
        <f>_xlfn.IFNA(VLOOKUP($A66,Platinum_market_balance!$A:$Z,4,FALSE), "NA")</f>
        <v>NA</v>
      </c>
      <c r="CJ66" s="31" t="str">
        <f>_xlfn.IFNA(VLOOKUP($A66,Platinum_market_balance!$A:$Z,5,FALSE), "NA")</f>
        <v>NA</v>
      </c>
      <c r="CK66" s="31" t="str">
        <f>_xlfn.IFNA(VLOOKUP($A66,Palladium_market_balance!$A:$Z,2,FALSE), "NA")</f>
        <v>NA</v>
      </c>
      <c r="CL66" s="31" t="str">
        <f>_xlfn.IFNA(VLOOKUP($A66,Palladium_market_balance!$A:$Z,3,FALSE), "NA")</f>
        <v>NA</v>
      </c>
      <c r="CM66" s="31" t="str">
        <f>_xlfn.IFNA(VLOOKUP($A66,Palladium_market_balance!$A:$Z,4,FALSE), "NA")</f>
        <v>NA</v>
      </c>
      <c r="CN66" s="31" t="str">
        <f>_xlfn.IFNA(VLOOKUP($A66,Palladium_market_balance!$A:$Z,5,FALSE), "NA")</f>
        <v>NA</v>
      </c>
      <c r="CO66" s="31" t="str">
        <f>_xlfn.IFNA(VLOOKUP($A66,Rhodium_market_balance!$A:$Z,2,FALSE), "NA")</f>
        <v>NA</v>
      </c>
      <c r="CP66" s="31" t="str">
        <f>_xlfn.IFNA(VLOOKUP($A66,Rhodium_market_balance!$A:$Z,3,FALSE), "NA")</f>
        <v>NA</v>
      </c>
      <c r="CQ66" s="31" t="str">
        <f>_xlfn.IFNA(VLOOKUP($A66,Rhodium_market_balance!$A:$Z,4,FALSE), "NA")</f>
        <v>NA</v>
      </c>
      <c r="CR66" s="31" t="str">
        <f>_xlfn.IFNA(VLOOKUP($A66,Rhodium_market_balance!$A:$Z,5,FALSE), "NA")</f>
        <v>NA</v>
      </c>
      <c r="CS66" s="31" t="str">
        <f>_xlfn.IFNA(VLOOKUP($A66,CFTCs!$A:$Z,2,FALSE), "NA")</f>
        <v>NA</v>
      </c>
      <c r="CT66" s="31" t="str">
        <f>_xlfn.IFNA(VLOOKUP($A66,CFTCs!$A:$Z,3,FALSE), "NA")</f>
        <v>NA</v>
      </c>
      <c r="CU66" s="31" t="str">
        <f>_xlfn.IFNA(VLOOKUP($A66,CFTCs!$A:$Z,4,FALSE), "NA")</f>
        <v>NA</v>
      </c>
      <c r="CV66" s="31" t="str">
        <f>_xlfn.IFNA(VLOOKUP($A66,CFTCs!$A:$Z,5,FALSE), "NA")</f>
        <v>NA</v>
      </c>
      <c r="CW66" s="31" t="str">
        <f>_xlfn.IFNA(VLOOKUP($A66,Open_interest!$A:$Z,2,FALSE), "NA")</f>
        <v>NA</v>
      </c>
      <c r="CX66" s="31" t="str">
        <f>_xlfn.IFNA(VLOOKUP($A66,Open_interest!$A:$Z,3,FALSE), "NA")</f>
        <v>NA</v>
      </c>
      <c r="CY66" s="31" t="str">
        <f>IF(_xlfn.IFNA(VLOOKUP($A66,ETF_holdings!$A:$Z,2,FALSE), "NA")=0,"NA",_xlfn.IFNA(VLOOKUP($A66,ETF_holdings!$A:$Z,2,FALSE), "NA"))</f>
        <v>NA</v>
      </c>
      <c r="CZ66" s="31" t="str">
        <f>IF(_xlfn.IFNA(VLOOKUP($A66,ETF_holdings!$A:$Z,3,FALSE), "NA")=0,"NA",_xlfn.IFNA(VLOOKUP($A66,ETF_holdings!$A:$Z,3,FALSE), "NA"))</f>
        <v>NA</v>
      </c>
      <c r="DA66" s="31" t="str">
        <f>_xlfn.IFNA(VLOOKUP($A66,ETF_holdings!$A:$Z,4,FALSE), "NA")</f>
        <v>NA</v>
      </c>
      <c r="DB66" s="31" t="str">
        <f>IF(_xlfn.IFNA(VLOOKUP($A66,ETF_holdings!$A:$Z,4,FALSE), "NA")=0,"NA",_xlfn.IFNA(VLOOKUP($A66,ETF_holdings!$A:$Z,4,FALSE), "NA"))</f>
        <v>NA</v>
      </c>
      <c r="DC66" s="31" t="str">
        <f>IF(_xlfn.IFNA(VLOOKUP($A66,ETF_holdings!$A:$Z,6,FALSE), "NA")=0,"NA",_xlfn.IFNA(VLOOKUP($A66,ETF_holdings!$A:$Z,6,FALSE), "NA"))</f>
        <v>NA</v>
      </c>
      <c r="DD66" s="31" t="str">
        <f>IF(_xlfn.IFNA(VLOOKUP($A66,ETF_holdings!$A:$Z,7,FALSE), "NA")=0,"NA",_xlfn.IFNA(VLOOKUP($A66,ETF_holdings!$A:$Z,7,FALSE), "NA"))</f>
        <v>NA</v>
      </c>
      <c r="DE66" s="31" t="str">
        <f>IF(_xlfn.IFNA(VLOOKUP($A66,ETF_holdings!$A:$Z,8,FALSE), "NA")=0,"NA",_xlfn.IFNA(VLOOKUP($A66,ETF_holdings!$A:$Z,8,FALSE), "NA"))</f>
        <v>NA</v>
      </c>
      <c r="DF66" s="31" t="str">
        <f>IF(_xlfn.IFNA(VLOOKUP($A66,ETF_holdings!$A:$Z,10,FALSE), "NA")=0,"NA",_xlfn.IFNA(VLOOKUP($A66,ETF_holdings!$A:$Z,10,FALSE), "NA"))</f>
        <v>NA</v>
      </c>
      <c r="DG66" s="31" t="str">
        <f>IF(_xlfn.IFNA(VLOOKUP($A66,ETF_holdings!$A:$Z,10,FALSE), "NA")=0,"NA",_xlfn.IFNA(VLOOKUP($A66,ETF_holdings!$A:$Z,10,FALSE), "NA"))</f>
        <v>NA</v>
      </c>
      <c r="DH66" s="31" t="str">
        <f>IF(_xlfn.IFNA(VLOOKUP($A66,ETF_holdings!$A:$Z,11,FALSE), "NA")=0,"NA",_xlfn.IFNA(VLOOKUP($A66,ETF_holdings!$A:$Z,11,FALSE), "NA"))</f>
        <v>NA</v>
      </c>
      <c r="DI66" s="31" t="str">
        <f>IF(_xlfn.IFNA(VLOOKUP($A66,ETF_holdings!$A:$Z,12,FALSE), "NA")=0,"NA",_xlfn.IFNA(VLOOKUP($A66,ETF_holdings!$A:$Z,12,FALSE), "NA"))</f>
        <v>NA</v>
      </c>
      <c r="DJ66" s="31" t="str">
        <f>IF(_xlfn.IFNA(VLOOKUP($A66,ETF_holdings!$A:$Z,13,FALSE), "NA")=0,"NA",_xlfn.IFNA(VLOOKUP($A66,ETF_holdings!$A:$Z,13,FALSE), "NA"))</f>
        <v>NA</v>
      </c>
      <c r="DK66" s="31">
        <f>IF(_xlfn.IFNA(VLOOKUP($A66,Platinum_RSI!$A:$P,2,FALSE), "NA")=0,"NA",_xlfn.IFNA(VLOOKUP($A66,Platinum_RSI!$A:$P,2,FALSE), "NA"))</f>
        <v>39.53</v>
      </c>
      <c r="DL66" s="31">
        <f>IF(_xlfn.IFNA(VLOOKUP($A66,Platinum_RSI!$A:$P,3,FALSE), "NA")=0,"NA",_xlfn.IFNA(VLOOKUP($A66,Platinum_RSI!$A:$P,3,FALSE), "NA"))</f>
        <v>58.74</v>
      </c>
      <c r="DM66" s="31">
        <f>IF(_xlfn.IFNA(VLOOKUP($A66,Platinum_RSI!$A:$P,4,FALSE), "NA")=0,"NA",_xlfn.IFNA(VLOOKUP($A66,Platinum_RSI!$A:$P,4,FALSE), "NA"))</f>
        <v>61.28</v>
      </c>
      <c r="DN66" s="31">
        <f>IF(_xlfn.IFNA(VLOOKUP($A66,Platinum_RSI!$A:$P,5,FALSE), "NA")=0,"NA",_xlfn.IFNA(VLOOKUP($A66,Platinum_RSI!$A:$P,5,FALSE), "NA"))</f>
        <v>62.18</v>
      </c>
      <c r="DO66" s="31">
        <f>IF(_xlfn.IFNA(VLOOKUP($A66,Palladium_RSI!$A:$Q,2,FALSE), "NA")=0,"NA",_xlfn.IFNA(VLOOKUP($A66,Palladium_RSI!$A:$Q,2,FALSE), "NA"))</f>
        <v>29.16</v>
      </c>
      <c r="DP66" s="31">
        <f>IF(_xlfn.IFNA(VLOOKUP($A66,Palladium_RSI!$A:$Q, 3,FALSE), "NA")=0,"NA",_xlfn.IFNA(VLOOKUP($A66,Palladium_RSI!$A:$Q,3,FALSE), "NA"))</f>
        <v>38.1</v>
      </c>
      <c r="DQ66" s="31">
        <f>IF(_xlfn.IFNA(VLOOKUP($A66,Palladium_RSI!$A:$Q,4,FALSE), "NA")=0,"NA",_xlfn.IFNA(VLOOKUP($A66,Palladium_RSI!$A:$Q,4,FALSE), "NA"))</f>
        <v>39.58</v>
      </c>
      <c r="DR66" s="31">
        <f>IF(_xlfn.IFNA(VLOOKUP($A66,Palladium_RSI!$A:$Q,5,FALSE), "NA")=0,"NA",_xlfn.IFNA(VLOOKUP($A66,Palladium_RSI!$A:$Q,5,FALSE), "NA"))</f>
        <v>43.13</v>
      </c>
      <c r="DS66" s="31">
        <f>IF(_xlfn.IFNA(VLOOKUP($A66,Car_production!$A:$L,2,FALSE), "NA")=0,"NA",_xlfn.IFNA(VLOOKUP($A66,Car_production!$A:$L,2,FALSE), "NA"))</f>
        <v>350.8</v>
      </c>
      <c r="DT66" s="31">
        <f>IF(_xlfn.IFNA(VLOOKUP($A66,Car_production!$A:$L,3,FALSE), "NA")=0,"NA",_xlfn.IFNA(VLOOKUP($A66,Car_production!$A:$L,3,FALSE), "NA"))</f>
        <v>276.00314712824547</v>
      </c>
      <c r="DU66" s="31" t="e">
        <f>IF(_xlfn.IFNA(VLOOKUP($A66,Car_production!$A:$L,4,FALSE), "NA")=0,"NA",_xlfn.IFNA(VLOOKUP($A66,Car_production!$A:$L,13,FALSE), "NA"))</f>
        <v>#REF!</v>
      </c>
      <c r="DV66" s="31">
        <f>IF(_xlfn.IFNA(VLOOKUP($A66,Car_production!$A:$L,5,FALSE), "NA")=0,"NA",_xlfn.IFNA(VLOOKUP($A66,Car_production!$A:$L,5,FALSE), "NA"))</f>
        <v>14.661608344306137</v>
      </c>
      <c r="DW66" s="31">
        <f>IF(_xlfn.IFNA(VLOOKUP($A66,Car_production!$A:$L,6,FALSE), "NA")=0,"NA",_xlfn.IFNA(VLOOKUP($A66,Car_production!$A:$L,6,FALSE), "NA"))</f>
        <v>101</v>
      </c>
      <c r="DX66" s="31">
        <f>IF(_xlfn.IFNA(VLOOKUP($A66,Car_production!$A:$L,7,FALSE), "NA")=0,"NA",_xlfn.IFNA(VLOOKUP($A66,Car_production!$A:$L,7,FALSE), "NA"))</f>
        <v>98.729227761485831</v>
      </c>
      <c r="DY66" s="31">
        <f>IF(_xlfn.IFNA(VLOOKUP($A66,Car_production!$A:$L,8,FALSE), "NA")=0,"NA",_xlfn.IFNA(VLOOKUP($A66,Car_production!$A:$L,8,FALSE), "NA"))</f>
        <v>105.4</v>
      </c>
      <c r="DZ66" s="31">
        <f>IF(_xlfn.IFNA(VLOOKUP($A66,Car_production!$A:$L,9,FALSE), "NA")=0,"NA",_xlfn.IFNA(VLOOKUP($A66,Car_production!$A:$L,9,FALSE), "NA"))</f>
        <v>133.08080808080808</v>
      </c>
      <c r="EA66" s="31">
        <f>IF(_xlfn.IFNA(VLOOKUP($A66,Car_production!$A:$L,10,FALSE), "NA")=0,"NA",_xlfn.IFNA(VLOOKUP($A66,Car_production!$A:$L,10,FALSE), "NA"))</f>
        <v>85.314259755192822</v>
      </c>
      <c r="EB66" s="31">
        <f>IF(_xlfn.IFNA(VLOOKUP($A66,Car_production_index!$A:$L,2,FALSE), "NA")=0,"NA",_xlfn.IFNA(VLOOKUP($A66,Car_production_index!$A:$L,2,FALSE), "NA"))</f>
        <v>0.12988212567506568</v>
      </c>
      <c r="EC66" s="31">
        <f>IF(_xlfn.IFNA(VLOOKUP($A66,Car_production_index!$A:$L,3,FALSE), "NA")=0,"NA",_xlfn.IFNA(VLOOKUP($A66,Car_production_index!$A:$L,3,FALSE), "NA"))</f>
        <v>0.25991781767755695</v>
      </c>
      <c r="ED66" s="31">
        <f>IF(_xlfn.IFNA(VLOOKUP($A66,Car_production_index!$A:$L,4,FALSE), "NA")=0,"NA",_xlfn.IFNA(VLOOKUP($A66,Car_production_index!$A:$L,4,FALSE), "NA"))</f>
        <v>0.1723248476159856</v>
      </c>
      <c r="EE66" s="31">
        <f>IF(_xlfn.IFNA(VLOOKUP($A66,Car_production_index!$A:$L,5,FALSE), "NA")=0,"NA",_xlfn.IFNA(VLOOKUP($A66,Car_production_index!$A:$L,5,FALSE), "NA"))</f>
        <v>0.15989036868302064</v>
      </c>
      <c r="EF66" s="31">
        <f>IF(_xlfn.IFNA(VLOOKUP($A66,Car_production_index!$A:$L,6,FALSE), "NA")=0,"NA",_xlfn.IFNA(VLOOKUP($A66,Car_production_index!$A:$L,6,FALSE), "NA"))</f>
        <v>0.72201515965162888</v>
      </c>
    </row>
    <row r="67" spans="1:136">
      <c r="A67" s="26">
        <v>38504</v>
      </c>
      <c r="B67" s="25">
        <f>IFERROR(VLOOKUP($A67,Palladium_spot_price!$A:$B,2,FALSE), "NA")</f>
        <v>188.363636363636</v>
      </c>
      <c r="C67" s="25">
        <f>IFERROR(VLOOKUP($A67,Platinum_spot_price!$A:$B,2,FALSE), "NA")</f>
        <v>882.95454545454504</v>
      </c>
      <c r="D67" s="25">
        <f>IFERROR(VLOOKUP($A67,Rhodium_spot_price!$A:$B,2,FALSE), "NA")</f>
        <v>1841.5909090908999</v>
      </c>
      <c r="E67" s="25">
        <f>IFERROR(VLOOKUP(A67,'Coal Australia'!A:B,2,FALSE), "NA")</f>
        <v>54.642857142857103</v>
      </c>
      <c r="F67" s="25">
        <f>IFERROR(VLOOKUP(A67,'Russian Ruble'!A:B,2,FALSE), "NA")</f>
        <v>28.504200000000001</v>
      </c>
      <c r="G67" s="25" t="str">
        <f>IFERROR(VLOOKUP($A67,'GDP Germany'!A:B,2,FALSE),"NA")</f>
        <v>NA</v>
      </c>
      <c r="H67" s="25" t="str">
        <f>IFERROR(VLOOKUP($A67,'GDP EU28'!A:B,2,FALSE),"NA")</f>
        <v>NA</v>
      </c>
      <c r="I67" s="25" t="str">
        <f>IFERROR(VLOOKUP($A67,'GDP US'!A:B,2,FALSE),"NA")</f>
        <v>NA</v>
      </c>
      <c r="J67" s="29" t="str">
        <f>IFERROR(VLOOKUP($A67,'GDP CNY'!A:C,2,FALSE),"NA")</f>
        <v>NA</v>
      </c>
      <c r="K67" s="25">
        <f>IFERROR(VLOOKUP($A67,WTI!$A:$B,2,FALSE),"NA")</f>
        <v>56.35</v>
      </c>
      <c r="L67" s="25">
        <f>IFERROR(VLOOKUP($A67,Brent!$A:$B,2,FALSE),"NA")</f>
        <v>54.35</v>
      </c>
      <c r="M67" s="25">
        <f>IFERROR(VLOOKUP($A67,'EURO EXC RATE'!$A:$B,2,FALSE),"NA")</f>
        <v>1.2155</v>
      </c>
      <c r="N67" s="25">
        <f>IFERROR(VLOOKUP($A67,'Baltic Dry Index'!$A:$B,2,FALSE),"NA")</f>
        <v>2521</v>
      </c>
      <c r="O67" s="25">
        <f>IFERROR(VLOOKUP($A67,EXR_CNY_USD!$A:$B,2,FALSE),"NA")</f>
        <v>8.2765000000000004</v>
      </c>
      <c r="P67" s="25">
        <f>IFERROR(VLOOKUP($A67,'NATURAL GAS'!A:B,2,FALSE),"NA")</f>
        <v>7.18</v>
      </c>
      <c r="Q67" s="25">
        <f>IFERROR(VLOOKUP($A67,VIX!$A:$B,2,FALSE), "NA")</f>
        <v>12.04</v>
      </c>
      <c r="R67" s="25">
        <f>IFERROR(VLOOKUP($A67,CLI_US!$A:$B,2,FALSE), "NA")</f>
        <v>100.30727259088199</v>
      </c>
      <c r="S67" s="25">
        <f>IFERROR(VLOOKUP($A67,CLI_CHN!$A:$B,2,FALSE), "NA")</f>
        <v>100.21980000000001</v>
      </c>
      <c r="T67" s="25">
        <f>IFERROR(VLOOKUP($A67,CLI_EURO!$A:$B,2,FALSE), "NA")</f>
        <v>99.698207808472205</v>
      </c>
      <c r="U67" s="25">
        <f>IFERROR(VLOOKUP($A67,CPILFESL!$A:$B,2,FALSE), "NA")</f>
        <v>193.7</v>
      </c>
      <c r="V67" s="31">
        <f>_xlfn.IFNA(VLOOKUP($A67,'PET.RWTC.M'!$A:$B,2,FALSE), "NA")</f>
        <v>56.35</v>
      </c>
      <c r="W67" s="31">
        <f>_xlfn.IFNA(VLOOKUP($A67,PALLFNFINDEXQ!$A:$B,2,FALSE), "NA")</f>
        <v>93.784684240000004</v>
      </c>
      <c r="X67" s="31">
        <f>_xlfn.IFNA(VLOOKUP($A67,DEXSFUS!$A:$B,2,FALSE), "NA")</f>
        <v>6.915</v>
      </c>
      <c r="Y67" s="31">
        <f>_xlfn.IFNA(VLOOKUP($A67,PNICKUSDM!$A:$B,2,FALSE), "NA")</f>
        <v>16113.18182</v>
      </c>
      <c r="Z67" s="31">
        <f>_xlfn.IFNA(VLOOKUP($A67,'WPU1011'!$A:$B,2,FALSE), "NA")</f>
        <v>115.5</v>
      </c>
      <c r="AA67" s="31">
        <f>_xlfn.IFNA(VLOOKUP($A67,'WPU1011'!$A:$B,2,FALSE), "NA")</f>
        <v>115.5</v>
      </c>
      <c r="AB67" s="31">
        <f>_xlfn.IFNA(VLOOKUP($A67,TSIFRGHTC!$A:$B,2,FALSE), "NA")</f>
        <v>-0.4</v>
      </c>
      <c r="AC67" s="31">
        <f>_xlfn.IFNA(VLOOKUP($A67,TSIFRGHTC!$A:$B,2,FALSE), "NA")</f>
        <v>-0.4</v>
      </c>
      <c r="AD67" s="31">
        <f>_xlfn.IFNA(VLOOKUP($A67,PPICMM!$A:$B,2,FALSE), "NA")</f>
        <v>153.5</v>
      </c>
      <c r="AE67" s="31">
        <f>_xlfn.IFNA(VLOOKUP($A67,IPB50001N!$A:$B,2,FALSE), "NA")</f>
        <v>99.597300000000004</v>
      </c>
      <c r="AF67" s="31">
        <f>_xlfn.IFNA(VLOOKUP($A67,A31ATI!$A:$B,2,FALSE), "NA")</f>
        <v>15370</v>
      </c>
      <c r="AG67" s="31">
        <f>_xlfn.IFNA(VLOOKUP($A67,A31ANO!$A:$B,2,FALSE), "NA")</f>
        <v>7776</v>
      </c>
      <c r="AH67" s="31">
        <f>_xlfn.IFNA(VLOOKUP($A67,IPG21223S!$A:$B,2,FALSE), "NA")</f>
        <v>100.765</v>
      </c>
      <c r="AI67" s="31">
        <f>_xlfn.IFNA(VLOOKUP($A67,PIORECRUSDM!$A:$B,2,FALSE), "NA")</f>
        <v>28.11</v>
      </c>
      <c r="AJ67" s="31" t="str">
        <f>_xlfn.IFNA(VLOOKUP($A67,GVZCLS!$A:$B,2,FALSE), "NA")</f>
        <v>NA</v>
      </c>
      <c r="AK67" s="31" t="str">
        <f>_xlfn.IFNA(VLOOKUP($A67,VXSLVCLS!$A:$B,2,FALSE), "NA")</f>
        <v>NA</v>
      </c>
      <c r="AL67" s="31">
        <f>_xlfn.IFNA(VLOOKUP($A67,PNRGINDEXM!$A:$B,2,FALSE), "NA")</f>
        <v>131.81270000000001</v>
      </c>
      <c r="AM67" s="31">
        <f>_xlfn.IFNA(VLOOKUP($A67,Nikkei225!$A:$B,2,FALSE), "NA")</f>
        <v>11329.67</v>
      </c>
      <c r="AN67" s="31">
        <f>_xlfn.IFNA(VLOOKUP($A67,EXJPUS!$A:$B,2,FALSE), "NA")</f>
        <v>108.7473</v>
      </c>
      <c r="AO67" s="31">
        <f>_xlfn.IFNA(VLOOKUP($A67,PCU33613361!$A:$B,2,FALSE), "NA")</f>
        <v>97</v>
      </c>
      <c r="AP67" s="31">
        <f>_xlfn.IFNA(VLOOKUP($A67,TOTALSA!$A:$B,2,FALSE), "NA")</f>
        <v>18.481999999999999</v>
      </c>
      <c r="AQ67" s="31">
        <f>_xlfn.IFNA(VLOOKUP($A67,ZAFCPIALLMINMEI!$A:$B,2,FALSE), "NA")</f>
        <v>56.718420000000002</v>
      </c>
      <c r="AR67" s="31">
        <f>_xlfn.IFNA(VLOOKUP($A67,LCULMN01ZAQ661S!$A:$B,2,FALSE), "NA")</f>
        <v>51.96607556</v>
      </c>
      <c r="AS67" s="31">
        <f>_xlfn.IFNA(VLOOKUP($A67,NGDPRSAXDCZAQ!$A:$B,2,FALSE), "NA")</f>
        <v>849364.1</v>
      </c>
      <c r="AT67" s="31">
        <f>_xlfn.IFNA(VLOOKUP($A67,'M.W00.PCOBA.USD'!$A:$B,2,FALSE), "NA")</f>
        <v>26714.33</v>
      </c>
      <c r="AU67" s="31">
        <f>_xlfn.IFNA(VLOOKUP($A67,BSCICP03O9M665S!$A:$B,2,FALSE), "NA")</f>
        <v>99.632946180299996</v>
      </c>
      <c r="AV67" s="31">
        <f>_xlfn.IFNA(VLOOKUP($A67,LOLITOAAOECDE!$A:$B,2,FALSE), "NA")</f>
        <v>100.3447696505</v>
      </c>
      <c r="AW67" s="31" t="str">
        <f>_xlfn.IFNA(VLOOKUP($A67,'IP7110'!$A:$B,2,FALSE), "NA")</f>
        <v>NA</v>
      </c>
      <c r="AX67" s="31" t="str">
        <f>_xlfn.IFNA(VLOOKUP($A67,'WPS061'!$A:$B,2,FALSE), "NA")</f>
        <v>NA</v>
      </c>
      <c r="AY67" s="31">
        <f>_xlfn.IFNA(VLOOKUP($A67,'GS10'!$A:$B,2,FALSE), "NA")</f>
        <v>4</v>
      </c>
      <c r="AZ67" s="31">
        <f>_xlfn.IFNA(VLOOKUP($A67,'GS5'!$A:$B,2,FALSE), "NA")</f>
        <v>3.77</v>
      </c>
      <c r="BA67" s="31">
        <f>_xlfn.IFNA(VLOOKUP($A67,'GS30'!$A:$B,2,FALSE), "NA")</f>
        <v>4.28</v>
      </c>
      <c r="BB67" s="31">
        <f>_xlfn.IFNA(VLOOKUP($A67,DAX!$A:$B,2,FALSE), "NA")</f>
        <v>4586.28</v>
      </c>
      <c r="BC67" s="31">
        <f>_xlfn.IFNA(VLOOKUP($A67,SMI!$A:$B,2,FALSE), "NA")</f>
        <v>6253.08</v>
      </c>
      <c r="BD67" s="31">
        <f>_xlfn.IFNA(VLOOKUP($A67,NASDAQCOM!$A:$B,2,FALSE), "NA")</f>
        <v>2056.96</v>
      </c>
      <c r="BE67" s="31">
        <f>_xlfn.IFNA(VLOOKUP($A67,FTSE100!$A:$B,2,FALSE), "NA")</f>
        <v>5113.16</v>
      </c>
      <c r="BF67" s="31">
        <f>_xlfn.IFNA(VLOOKUP($A67,'M.W00.PGOLD.USD'!$A:$B,2,FALSE), "NA")</f>
        <v>442.95</v>
      </c>
      <c r="BG67" s="31">
        <f>_xlfn.IFNA(VLOOKUP($A67,'M.W00.PSILVER.USD'!$A:$B,2,FALSE), "NA")</f>
        <v>7.53</v>
      </c>
      <c r="BH67" s="31" t="str">
        <f>_xlfn.IFNA(VLOOKUP($A67,WPU10170502!$A:$B,2,FALSE), "NA")</f>
        <v>NA</v>
      </c>
      <c r="BI67" s="31">
        <f>_xlfn.IFNA(VLOOKUP($A67,'M.W00.PSILVER.USD'!$A:$B,2,FALSE), "NA")</f>
        <v>7.53</v>
      </c>
      <c r="BJ67" s="31">
        <f>_xlfn.IFNA(VLOOKUP($A67,'M.W00.PSILVER.USD'!$A:$B,2,FALSE), "NA")</f>
        <v>7.53</v>
      </c>
      <c r="BK67" s="31">
        <f>_xlfn.IFNA(VLOOKUP($A67,FEDfunds!$A:$B,2,FALSE), "NA")</f>
        <v>3.04</v>
      </c>
      <c r="BL67" s="31">
        <f>_xlfn.IFNA(VLOOKUP($A67,Vehicles_miles_traveled!$A:$B,2,FALSE), "NA")</f>
        <v>251245</v>
      </c>
      <c r="BM67" s="31">
        <f>_xlfn.IFNA(VLOOKUP($A67,New_car_dealer!$A:$B,2,FALSE), "NA")</f>
        <v>65585</v>
      </c>
      <c r="BN67" s="31" t="str">
        <f>_xlfn.IFNA(VLOOKUP($A67,Platinum_total_demand!$A:$Z,4,FALSE), "NA")</f>
        <v>NA</v>
      </c>
      <c r="BO67" s="31" t="str">
        <f>_xlfn.IFNA(VLOOKUP($A67,Palladium_total_demand!$A:$Z,4,FALSE), "NA")</f>
        <v>NA</v>
      </c>
      <c r="BP67" s="31" t="str">
        <f>_xlfn.IFNA(VLOOKUP($A67,Rhodium_total_demand!$A:$Z,4,FALSE), "NA")</f>
        <v>NA</v>
      </c>
      <c r="BQ67" s="31" t="str">
        <f>_xlfn.IFNA(VLOOKUP($A67,Platinum_total_supply!$A:$Z,4,FALSE), "NA")</f>
        <v>NA</v>
      </c>
      <c r="BR67" s="31" t="str">
        <f>_xlfn.IFNA(VLOOKUP($A67,Palladium_total_supply!$A:$Z,4,FALSE), "NA")</f>
        <v>NA</v>
      </c>
      <c r="BS67" s="31" t="str">
        <f>_xlfn.IFNA(VLOOKUP($A67,Rhodium_total_supply!$A:$Z,4,FALSE), "NA")</f>
        <v>NA</v>
      </c>
      <c r="BT67" s="31">
        <f>_xlfn.IFNA(VLOOKUP($A67,Equities!$A:$Z,2,FALSE), "NA")</f>
        <v>3360.8236363636302</v>
      </c>
      <c r="BU67" s="31">
        <f>_xlfn.IFNA(VLOOKUP($A67,Equities!$A:$Z,3,FALSE), "NA")</f>
        <v>3708.6386363636302</v>
      </c>
      <c r="BV67" s="31">
        <f>_xlfn.IFNA(VLOOKUP($A67,Equities!$A:$Z,4,FALSE), "NA")</f>
        <v>4896.3740909090902</v>
      </c>
      <c r="BW67" s="31">
        <f>_xlfn.IFNA(VLOOKUP($A67,Equities!$A:$Z,5,FALSE), "NA")</f>
        <v>3926.6141363636302</v>
      </c>
      <c r="BX67" s="31">
        <f>_xlfn.IFNA(VLOOKUP($A67,Equities!$A:$Z,6,FALSE), "NA")</f>
        <v>872.21177272727198</v>
      </c>
      <c r="BY67" s="31">
        <f>_xlfn.IFNA(VLOOKUP($A67,Income_equities!$A:$Z,2,FALSE), "NA")</f>
        <v>1234.82</v>
      </c>
      <c r="BZ67" s="31">
        <f>_xlfn.IFNA(VLOOKUP($A67,Income_equities!$A:$Z,3,FALSE), "NA")</f>
        <v>244.70286363636299</v>
      </c>
      <c r="CA67" s="31">
        <f>_xlfn.IFNA(VLOOKUP($A67,Income_equities!$A:$Z,4,FALSE), "NA")</f>
        <v>142.06310909090899</v>
      </c>
      <c r="CB67" s="31">
        <f>_xlfn.IFNA(VLOOKUP($A67,Income_equities!$A:$Z,5,FALSE), "NA")</f>
        <v>182.97936818181799</v>
      </c>
      <c r="CC67" s="31">
        <f>_xlfn.IFNA(VLOOKUP($A67,PGM_equities!$A:$Z,2,FALSE), "NA")</f>
        <v>881.34090909090901</v>
      </c>
      <c r="CD67" s="31">
        <f>_xlfn.IFNA(VLOOKUP($A67,PGM_equities!$A:$Z,3,FALSE), "NA")</f>
        <v>431.696818181818</v>
      </c>
      <c r="CE67" s="31">
        <f>_xlfn.IFNA(VLOOKUP($A67,PGM_equities!$A:$Z,4,FALSE), "NA")</f>
        <v>7.3045454545454502</v>
      </c>
      <c r="CF67" s="31">
        <f>_xlfn.IFNA(VLOOKUP($A67,PGM_equities!$A:$Z,5,FALSE), "NA")</f>
        <v>186.56818181818099</v>
      </c>
      <c r="CG67" s="31" t="str">
        <f>_xlfn.IFNA(VLOOKUP($A67,Platinum_market_balance!$A:$Z,2,FALSE), "NA")</f>
        <v>NA</v>
      </c>
      <c r="CH67" s="31" t="str">
        <f>_xlfn.IFNA(VLOOKUP($A67,Platinum_market_balance!$A:$Z,3,FALSE), "NA")</f>
        <v>NA</v>
      </c>
      <c r="CI67" s="31" t="str">
        <f>_xlfn.IFNA(VLOOKUP($A67,Platinum_market_balance!$A:$Z,4,FALSE), "NA")</f>
        <v>NA</v>
      </c>
      <c r="CJ67" s="31" t="str">
        <f>_xlfn.IFNA(VLOOKUP($A67,Platinum_market_balance!$A:$Z,5,FALSE), "NA")</f>
        <v>NA</v>
      </c>
      <c r="CK67" s="31" t="str">
        <f>_xlfn.IFNA(VLOOKUP($A67,Palladium_market_balance!$A:$Z,2,FALSE), "NA")</f>
        <v>NA</v>
      </c>
      <c r="CL67" s="31" t="str">
        <f>_xlfn.IFNA(VLOOKUP($A67,Palladium_market_balance!$A:$Z,3,FALSE), "NA")</f>
        <v>NA</v>
      </c>
      <c r="CM67" s="31" t="str">
        <f>_xlfn.IFNA(VLOOKUP($A67,Palladium_market_balance!$A:$Z,4,FALSE), "NA")</f>
        <v>NA</v>
      </c>
      <c r="CN67" s="31" t="str">
        <f>_xlfn.IFNA(VLOOKUP($A67,Palladium_market_balance!$A:$Z,5,FALSE), "NA")</f>
        <v>NA</v>
      </c>
      <c r="CO67" s="31" t="str">
        <f>_xlfn.IFNA(VLOOKUP($A67,Rhodium_market_balance!$A:$Z,2,FALSE), "NA")</f>
        <v>NA</v>
      </c>
      <c r="CP67" s="31" t="str">
        <f>_xlfn.IFNA(VLOOKUP($A67,Rhodium_market_balance!$A:$Z,3,FALSE), "NA")</f>
        <v>NA</v>
      </c>
      <c r="CQ67" s="31" t="str">
        <f>_xlfn.IFNA(VLOOKUP($A67,Rhodium_market_balance!$A:$Z,4,FALSE), "NA")</f>
        <v>NA</v>
      </c>
      <c r="CR67" s="31" t="str">
        <f>_xlfn.IFNA(VLOOKUP($A67,Rhodium_market_balance!$A:$Z,5,FALSE), "NA")</f>
        <v>NA</v>
      </c>
      <c r="CS67" s="31" t="str">
        <f>_xlfn.IFNA(VLOOKUP($A67,CFTCs!$A:$Z,2,FALSE), "NA")</f>
        <v>NA</v>
      </c>
      <c r="CT67" s="31" t="str">
        <f>_xlfn.IFNA(VLOOKUP($A67,CFTCs!$A:$Z,3,FALSE), "NA")</f>
        <v>NA</v>
      </c>
      <c r="CU67" s="31" t="str">
        <f>_xlfn.IFNA(VLOOKUP($A67,CFTCs!$A:$Z,4,FALSE), "NA")</f>
        <v>NA</v>
      </c>
      <c r="CV67" s="31" t="str">
        <f>_xlfn.IFNA(VLOOKUP($A67,CFTCs!$A:$Z,5,FALSE), "NA")</f>
        <v>NA</v>
      </c>
      <c r="CW67" s="31" t="str">
        <f>_xlfn.IFNA(VLOOKUP($A67,Open_interest!$A:$Z,2,FALSE), "NA")</f>
        <v>NA</v>
      </c>
      <c r="CX67" s="31" t="str">
        <f>_xlfn.IFNA(VLOOKUP($A67,Open_interest!$A:$Z,3,FALSE), "NA")</f>
        <v>NA</v>
      </c>
      <c r="CY67" s="31" t="str">
        <f>IF(_xlfn.IFNA(VLOOKUP($A67,ETF_holdings!$A:$Z,2,FALSE), "NA")=0,"NA",_xlfn.IFNA(VLOOKUP($A67,ETF_holdings!$A:$Z,2,FALSE), "NA"))</f>
        <v>NA</v>
      </c>
      <c r="CZ67" s="31" t="str">
        <f>IF(_xlfn.IFNA(VLOOKUP($A67,ETF_holdings!$A:$Z,3,FALSE), "NA")=0,"NA",_xlfn.IFNA(VLOOKUP($A67,ETF_holdings!$A:$Z,3,FALSE), "NA"))</f>
        <v>NA</v>
      </c>
      <c r="DA67" s="31" t="str">
        <f>_xlfn.IFNA(VLOOKUP($A67,ETF_holdings!$A:$Z,4,FALSE), "NA")</f>
        <v>NA</v>
      </c>
      <c r="DB67" s="31" t="str">
        <f>IF(_xlfn.IFNA(VLOOKUP($A67,ETF_holdings!$A:$Z,4,FALSE), "NA")=0,"NA",_xlfn.IFNA(VLOOKUP($A67,ETF_holdings!$A:$Z,4,FALSE), "NA"))</f>
        <v>NA</v>
      </c>
      <c r="DC67" s="31" t="str">
        <f>IF(_xlfn.IFNA(VLOOKUP($A67,ETF_holdings!$A:$Z,6,FALSE), "NA")=0,"NA",_xlfn.IFNA(VLOOKUP($A67,ETF_holdings!$A:$Z,6,FALSE), "NA"))</f>
        <v>NA</v>
      </c>
      <c r="DD67" s="31" t="str">
        <f>IF(_xlfn.IFNA(VLOOKUP($A67,ETF_holdings!$A:$Z,7,FALSE), "NA")=0,"NA",_xlfn.IFNA(VLOOKUP($A67,ETF_holdings!$A:$Z,7,FALSE), "NA"))</f>
        <v>NA</v>
      </c>
      <c r="DE67" s="31" t="str">
        <f>IF(_xlfn.IFNA(VLOOKUP($A67,ETF_holdings!$A:$Z,8,FALSE), "NA")=0,"NA",_xlfn.IFNA(VLOOKUP($A67,ETF_holdings!$A:$Z,8,FALSE), "NA"))</f>
        <v>NA</v>
      </c>
      <c r="DF67" s="31" t="str">
        <f>IF(_xlfn.IFNA(VLOOKUP($A67,ETF_holdings!$A:$Z,10,FALSE), "NA")=0,"NA",_xlfn.IFNA(VLOOKUP($A67,ETF_holdings!$A:$Z,10,FALSE), "NA"))</f>
        <v>NA</v>
      </c>
      <c r="DG67" s="31" t="str">
        <f>IF(_xlfn.IFNA(VLOOKUP($A67,ETF_holdings!$A:$Z,10,FALSE), "NA")=0,"NA",_xlfn.IFNA(VLOOKUP($A67,ETF_holdings!$A:$Z,10,FALSE), "NA"))</f>
        <v>NA</v>
      </c>
      <c r="DH67" s="31" t="str">
        <f>IF(_xlfn.IFNA(VLOOKUP($A67,ETF_holdings!$A:$Z,11,FALSE), "NA")=0,"NA",_xlfn.IFNA(VLOOKUP($A67,ETF_holdings!$A:$Z,11,FALSE), "NA"))</f>
        <v>NA</v>
      </c>
      <c r="DI67" s="31" t="str">
        <f>IF(_xlfn.IFNA(VLOOKUP($A67,ETF_holdings!$A:$Z,12,FALSE), "NA")=0,"NA",_xlfn.IFNA(VLOOKUP($A67,ETF_holdings!$A:$Z,12,FALSE), "NA"))</f>
        <v>NA</v>
      </c>
      <c r="DJ67" s="31" t="str">
        <f>IF(_xlfn.IFNA(VLOOKUP($A67,ETF_holdings!$A:$Z,13,FALSE), "NA")=0,"NA",_xlfn.IFNA(VLOOKUP($A67,ETF_holdings!$A:$Z,13,FALSE), "NA"))</f>
        <v>NA</v>
      </c>
      <c r="DK67" s="31">
        <f>IF(_xlfn.IFNA(VLOOKUP($A67,Platinum_RSI!$A:$P,2,FALSE), "NA")=0,"NA",_xlfn.IFNA(VLOOKUP($A67,Platinum_RSI!$A:$P,2,FALSE), "NA"))</f>
        <v>74.19</v>
      </c>
      <c r="DL67" s="31">
        <f>IF(_xlfn.IFNA(VLOOKUP($A67,Platinum_RSI!$A:$P,3,FALSE), "NA")=0,"NA",_xlfn.IFNA(VLOOKUP($A67,Platinum_RSI!$A:$P,3,FALSE), "NA"))</f>
        <v>63.71</v>
      </c>
      <c r="DM67" s="31">
        <f>IF(_xlfn.IFNA(VLOOKUP($A67,Platinum_RSI!$A:$P,4,FALSE), "NA")=0,"NA",_xlfn.IFNA(VLOOKUP($A67,Platinum_RSI!$A:$P,4,FALSE), "NA"))</f>
        <v>63.91</v>
      </c>
      <c r="DN67" s="31">
        <f>IF(_xlfn.IFNA(VLOOKUP($A67,Platinum_RSI!$A:$P,5,FALSE), "NA")=0,"NA",_xlfn.IFNA(VLOOKUP($A67,Platinum_RSI!$A:$P,5,FALSE), "NA"))</f>
        <v>63.33</v>
      </c>
      <c r="DO67" s="31">
        <f>IF(_xlfn.IFNA(VLOOKUP($A67,Palladium_RSI!$A:$Q,2,FALSE), "NA")=0,"NA",_xlfn.IFNA(VLOOKUP($A67,Palladium_RSI!$A:$Q,2,FALSE), "NA"))</f>
        <v>28.58</v>
      </c>
      <c r="DP67" s="31">
        <f>IF(_xlfn.IFNA(VLOOKUP($A67,Palladium_RSI!$A:$Q, 3,FALSE), "NA")=0,"NA",_xlfn.IFNA(VLOOKUP($A67,Palladium_RSI!$A:$Q,3,FALSE), "NA"))</f>
        <v>37.94</v>
      </c>
      <c r="DQ67" s="31">
        <f>IF(_xlfn.IFNA(VLOOKUP($A67,Palladium_RSI!$A:$Q,4,FALSE), "NA")=0,"NA",_xlfn.IFNA(VLOOKUP($A67,Palladium_RSI!$A:$Q,4,FALSE), "NA"))</f>
        <v>39.49</v>
      </c>
      <c r="DR67" s="31">
        <f>IF(_xlfn.IFNA(VLOOKUP($A67,Palladium_RSI!$A:$Q,5,FALSE), "NA")=0,"NA",_xlfn.IFNA(VLOOKUP($A67,Palladium_RSI!$A:$Q,5,FALSE), "NA"))</f>
        <v>43.1</v>
      </c>
      <c r="DS67" s="31">
        <f>IF(_xlfn.IFNA(VLOOKUP($A67,Car_production!$A:$L,2,FALSE), "NA")=0,"NA",_xlfn.IFNA(VLOOKUP($A67,Car_production!$A:$L,2,FALSE), "NA"))</f>
        <v>365.9</v>
      </c>
      <c r="DT67" s="31">
        <f>IF(_xlfn.IFNA(VLOOKUP($A67,Car_production!$A:$L,3,FALSE), "NA")=0,"NA",_xlfn.IFNA(VLOOKUP($A67,Car_production!$A:$L,3,FALSE), "NA"))</f>
        <v>287.88355625491738</v>
      </c>
      <c r="DU67" s="31" t="e">
        <f>IF(_xlfn.IFNA(VLOOKUP($A67,Car_production!$A:$L,4,FALSE), "NA")=0,"NA",_xlfn.IFNA(VLOOKUP($A67,Car_production!$A:$L,13,FALSE), "NA"))</f>
        <v>#REF!</v>
      </c>
      <c r="DV67" s="31">
        <f>IF(_xlfn.IFNA(VLOOKUP($A67,Car_production!$A:$L,5,FALSE), "NA")=0,"NA",_xlfn.IFNA(VLOOKUP($A67,Car_production!$A:$L,5,FALSE), "NA"))</f>
        <v>17.683554755296434</v>
      </c>
      <c r="DW67" s="31">
        <f>IF(_xlfn.IFNA(VLOOKUP($A67,Car_production!$A:$L,6,FALSE), "NA")=0,"NA",_xlfn.IFNA(VLOOKUP($A67,Car_production!$A:$L,6,FALSE), "NA"))</f>
        <v>96</v>
      </c>
      <c r="DX67" s="31">
        <f>IF(_xlfn.IFNA(VLOOKUP($A67,Car_production!$A:$L,7,FALSE), "NA")=0,"NA",_xlfn.IFNA(VLOOKUP($A67,Car_production!$A:$L,7,FALSE), "NA"))</f>
        <v>93.841642228739005</v>
      </c>
      <c r="DY67" s="31">
        <f>IF(_xlfn.IFNA(VLOOKUP($A67,Car_production!$A:$L,8,FALSE), "NA")=0,"NA",_xlfn.IFNA(VLOOKUP($A67,Car_production!$A:$L,8,FALSE), "NA"))</f>
        <v>105.5</v>
      </c>
      <c r="DZ67" s="31">
        <f>IF(_xlfn.IFNA(VLOOKUP($A67,Car_production!$A:$L,9,FALSE), "NA")=0,"NA",_xlfn.IFNA(VLOOKUP($A67,Car_production!$A:$L,9,FALSE), "NA"))</f>
        <v>133.2070707070707</v>
      </c>
      <c r="EA67" s="31">
        <f>IF(_xlfn.IFNA(VLOOKUP($A67,Car_production!$A:$L,10,FALSE), "NA")=0,"NA",_xlfn.IFNA(VLOOKUP($A67,Car_production!$A:$L,10,FALSE), "NA"))</f>
        <v>86.032045811999453</v>
      </c>
      <c r="EB67" s="31">
        <f>IF(_xlfn.IFNA(VLOOKUP($A67,Car_production_index!$A:$L,2,FALSE), "NA")=0,"NA",_xlfn.IFNA(VLOOKUP($A67,Car_production_index!$A:$L,2,FALSE), "NA"))</f>
        <v>0.12988212567506568</v>
      </c>
      <c r="EC67" s="31">
        <f>IF(_xlfn.IFNA(VLOOKUP($A67,Car_production_index!$A:$L,3,FALSE), "NA")=0,"NA",_xlfn.IFNA(VLOOKUP($A67,Car_production_index!$A:$L,3,FALSE), "NA"))</f>
        <v>0.25941781767755695</v>
      </c>
      <c r="ED67" s="31">
        <f>IF(_xlfn.IFNA(VLOOKUP($A67,Car_production_index!$A:$L,4,FALSE), "NA")=0,"NA",_xlfn.IFNA(VLOOKUP($A67,Car_production_index!$A:$L,4,FALSE), "NA"))</f>
        <v>0.1733248476159856</v>
      </c>
      <c r="EE67" s="31">
        <f>IF(_xlfn.IFNA(VLOOKUP($A67,Car_production_index!$A:$L,5,FALSE), "NA")=0,"NA",_xlfn.IFNA(VLOOKUP($A67,Car_production_index!$A:$L,5,FALSE), "NA"))</f>
        <v>0.15939036868302064</v>
      </c>
      <c r="EF67" s="31">
        <f>IF(_xlfn.IFNA(VLOOKUP($A67,Car_production_index!$A:$L,6,FALSE), "NA")=0,"NA",_xlfn.IFNA(VLOOKUP($A67,Car_production_index!$A:$L,6,FALSE), "NA"))</f>
        <v>0.72201515965162888</v>
      </c>
    </row>
    <row r="68" spans="1:136">
      <c r="A68" s="26">
        <v>38534</v>
      </c>
      <c r="B68" s="25">
        <f>IFERROR(VLOOKUP($A68,Palladium_spot_price!$A:$B,2,FALSE), "NA")</f>
        <v>186.95</v>
      </c>
      <c r="C68" s="25">
        <f>IFERROR(VLOOKUP($A68,Platinum_spot_price!$A:$B,2,FALSE), "NA")</f>
        <v>876.6</v>
      </c>
      <c r="D68" s="25">
        <f>IFERROR(VLOOKUP($A68,Rhodium_spot_price!$A:$B,2,FALSE), "NA")</f>
        <v>1976.25</v>
      </c>
      <c r="E68" s="25">
        <f>IFERROR(VLOOKUP(A68,'Coal Australia'!A:B,2,FALSE), "NA")</f>
        <v>54.535714285714299</v>
      </c>
      <c r="F68" s="25">
        <f>IFERROR(VLOOKUP(A68,'Russian Ruble'!A:B,2,FALSE), "NA")</f>
        <v>28.688800000000001</v>
      </c>
      <c r="G68" s="25">
        <f>IFERROR(VLOOKUP($A68,'GDP Germany'!A:B,2,FALSE),"NA")</f>
        <v>601065.80000000005</v>
      </c>
      <c r="H68" s="25">
        <f>IFERROR(VLOOKUP($A68,'GDP EU28'!A:B,2,FALSE),"NA")</f>
        <v>2401568.9</v>
      </c>
      <c r="I68" s="25">
        <f>IFERROR(VLOOKUP($A68,'GDP US'!A:B,2,FALSE),"NA")</f>
        <v>14839.707</v>
      </c>
      <c r="J68" s="29">
        <f>IFERROR(VLOOKUP($A68,'GDP CNY'!A:C,2,FALSE),"NA")</f>
        <v>11.1</v>
      </c>
      <c r="K68" s="25">
        <f>IFERROR(VLOOKUP($A68,WTI!$A:$B,2,FALSE),"NA")</f>
        <v>59</v>
      </c>
      <c r="L68" s="25">
        <f>IFERROR(VLOOKUP($A68,Brent!$A:$B,2,FALSE),"NA")</f>
        <v>57.52</v>
      </c>
      <c r="M68" s="25">
        <f>IFERROR(VLOOKUP($A68,'EURO EXC RATE'!$A:$B,2,FALSE),"NA")</f>
        <v>1.2040999999999999</v>
      </c>
      <c r="N68" s="25">
        <f>IFERROR(VLOOKUP($A68,'Baltic Dry Index'!$A:$B,2,FALSE),"NA")</f>
        <v>1804</v>
      </c>
      <c r="O68" s="25">
        <f>IFERROR(VLOOKUP($A68,EXR_CNY_USD!$A:$B,2,FALSE),"NA")</f>
        <v>8.2263999999999999</v>
      </c>
      <c r="P68" s="25">
        <f>IFERROR(VLOOKUP($A68,'NATURAL GAS'!A:B,2,FALSE),"NA")</f>
        <v>7.63</v>
      </c>
      <c r="Q68" s="25">
        <f>IFERROR(VLOOKUP($A68,VIX!$A:$B,2,FALSE), "NA")</f>
        <v>11.57</v>
      </c>
      <c r="R68" s="25">
        <f>IFERROR(VLOOKUP($A68,CLI_US!$A:$B,2,FALSE), "NA")</f>
        <v>100.35215468041299</v>
      </c>
      <c r="S68" s="25">
        <f>IFERROR(VLOOKUP($A68,CLI_CHN!$A:$B,2,FALSE), "NA")</f>
        <v>100.2531</v>
      </c>
      <c r="T68" s="25">
        <f>IFERROR(VLOOKUP($A68,CLI_EURO!$A:$B,2,FALSE), "NA")</f>
        <v>99.741838829251805</v>
      </c>
      <c r="U68" s="25">
        <f>IFERROR(VLOOKUP($A68,CPILFESL!$A:$B,2,FALSE), "NA")</f>
        <v>194.9</v>
      </c>
      <c r="V68" s="31">
        <f>_xlfn.IFNA(VLOOKUP($A68,'PET.RWTC.M'!$A:$B,2,FALSE), "NA")</f>
        <v>59</v>
      </c>
      <c r="W68" s="31">
        <f>_xlfn.IFNA(VLOOKUP($A68,PALLFNFINDEXQ!$A:$B,2,FALSE), "NA")</f>
        <v>103.1106679</v>
      </c>
      <c r="X68" s="31">
        <f>_xlfn.IFNA(VLOOKUP($A68,DEXSFUS!$A:$B,2,FALSE), "NA")</f>
        <v>6.82</v>
      </c>
      <c r="Y68" s="31">
        <f>_xlfn.IFNA(VLOOKUP($A68,PNICKUSDM!$A:$B,2,FALSE), "NA")</f>
        <v>14587.595240000001</v>
      </c>
      <c r="Z68" s="31">
        <f>_xlfn.IFNA(VLOOKUP($A68,'WPU1011'!$A:$B,2,FALSE), "NA")</f>
        <v>118.7</v>
      </c>
      <c r="AA68" s="31">
        <f>_xlfn.IFNA(VLOOKUP($A68,PCU3399103399101!$A:$B,2,FALSE), "NA")</f>
        <v>134.6</v>
      </c>
      <c r="AB68" s="31">
        <f>_xlfn.IFNA(VLOOKUP($A68,TSIFRGHTC!$A:$B,2,FALSE), "NA")</f>
        <v>-0.1</v>
      </c>
      <c r="AC68" s="31">
        <f>_xlfn.IFNA(VLOOKUP($A68,TSIFRGHTC!$A:$B,2,FALSE), "NA")</f>
        <v>-0.1</v>
      </c>
      <c r="AD68" s="31">
        <f>_xlfn.IFNA(VLOOKUP($A68,PPICMM!$A:$B,2,FALSE), "NA")</f>
        <v>155.69999999999999</v>
      </c>
      <c r="AE68" s="31">
        <f>_xlfn.IFNA(VLOOKUP($A68,IPB50001N!$A:$B,2,FALSE), "NA")</f>
        <v>95.8626</v>
      </c>
      <c r="AF68" s="31">
        <f>_xlfn.IFNA(VLOOKUP($A68,A31ATI!$A:$B,2,FALSE), "NA")</f>
        <v>15194</v>
      </c>
      <c r="AG68" s="31">
        <f>_xlfn.IFNA(VLOOKUP($A68,A31ANO!$A:$B,2,FALSE), "NA")</f>
        <v>7897</v>
      </c>
      <c r="AH68" s="31">
        <f>_xlfn.IFNA(VLOOKUP($A68,IPG21223S!$A:$B,2,FALSE), "NA")</f>
        <v>95.629300000000001</v>
      </c>
      <c r="AI68" s="31">
        <f>_xlfn.IFNA(VLOOKUP($A68,PIORECRUSDM!$A:$B,2,FALSE), "NA")</f>
        <v>28.11</v>
      </c>
      <c r="AJ68" s="31" t="str">
        <f>_xlfn.IFNA(VLOOKUP($A68,GVZCLS!$A:$B,2,FALSE), "NA")</f>
        <v>NA</v>
      </c>
      <c r="AK68" s="31" t="str">
        <f>_xlfn.IFNA(VLOOKUP($A68,VXSLVCLS!$A:$B,2,FALSE), "NA")</f>
        <v>NA</v>
      </c>
      <c r="AL68" s="31">
        <f>_xlfn.IFNA(VLOOKUP($A68,PNRGINDEXM!$A:$B,2,FALSE), "NA")</f>
        <v>138.6165</v>
      </c>
      <c r="AM68" s="31">
        <f>_xlfn.IFNA(VLOOKUP($A68,Nikkei225!$A:$B,2,FALSE), "NA")</f>
        <v>11630.13</v>
      </c>
      <c r="AN68" s="31">
        <f>_xlfn.IFNA(VLOOKUP($A68,EXJPUS!$A:$B,2,FALSE), "NA")</f>
        <v>111.95350000000001</v>
      </c>
      <c r="AO68" s="31">
        <f>_xlfn.IFNA(VLOOKUP($A68,PCU33613361!$A:$B,2,FALSE), "NA")</f>
        <v>97.1</v>
      </c>
      <c r="AP68" s="31">
        <f>_xlfn.IFNA(VLOOKUP($A68,TOTALSA!$A:$B,2,FALSE), "NA")</f>
        <v>21.135000000000002</v>
      </c>
      <c r="AQ68" s="31">
        <f>_xlfn.IFNA(VLOOKUP($A68,ZAFCPIALLMINMEI!$A:$B,2,FALSE), "NA")</f>
        <v>57.137949999999996</v>
      </c>
      <c r="AR68" s="31">
        <f>_xlfn.IFNA(VLOOKUP($A68,LCULMN01ZAQ661S!$A:$B,2,FALSE), "NA")</f>
        <v>52.505782580000002</v>
      </c>
      <c r="AS68" s="31">
        <f>_xlfn.IFNA(VLOOKUP($A68,NGDPRSAXDCZAQ!$A:$B,2,FALSE), "NA")</f>
        <v>860946.2</v>
      </c>
      <c r="AT68" s="31">
        <f>_xlfn.IFNA(VLOOKUP($A68,'M.W00.PCOBA.USD'!$A:$B,2,FALSE), "NA")</f>
        <v>25135.32</v>
      </c>
      <c r="AU68" s="31">
        <f>_xlfn.IFNA(VLOOKUP($A68,BSCICP03O9M665S!$A:$B,2,FALSE), "NA")</f>
        <v>99.771806495500002</v>
      </c>
      <c r="AV68" s="31">
        <f>_xlfn.IFNA(VLOOKUP($A68,LOLITOAAOECDE!$A:$B,2,FALSE), "NA")</f>
        <v>100.3923785833</v>
      </c>
      <c r="AW68" s="31" t="str">
        <f>_xlfn.IFNA(VLOOKUP($A68,'IP7110'!$A:$B,2,FALSE), "NA")</f>
        <v>NA</v>
      </c>
      <c r="AX68" s="31" t="str">
        <f>_xlfn.IFNA(VLOOKUP($A68,'WPS061'!$A:$B,2,FALSE), "NA")</f>
        <v>NA</v>
      </c>
      <c r="AY68" s="31">
        <f>_xlfn.IFNA(VLOOKUP($A68,'GS10'!$A:$B,2,FALSE), "NA")</f>
        <v>4.18</v>
      </c>
      <c r="AZ68" s="31">
        <f>_xlfn.IFNA(VLOOKUP($A68,'GS5'!$A:$B,2,FALSE), "NA")</f>
        <v>3.98</v>
      </c>
      <c r="BA68" s="31">
        <f>_xlfn.IFNA(VLOOKUP($A68,'GS30'!$A:$B,2,FALSE), "NA")</f>
        <v>4.38</v>
      </c>
      <c r="BB68" s="31">
        <f>_xlfn.IFNA(VLOOKUP($A68,DAX!$A:$B,2,FALSE), "NA")</f>
        <v>4886.5</v>
      </c>
      <c r="BC68" s="31">
        <f>_xlfn.IFNA(VLOOKUP($A68,SMI!$A:$B,2,FALSE), "NA")</f>
        <v>6600.88</v>
      </c>
      <c r="BD68" s="31">
        <f>_xlfn.IFNA(VLOOKUP($A68,NASDAQCOM!$A:$B,2,FALSE), "NA")</f>
        <v>2184.83</v>
      </c>
      <c r="BE68" s="31">
        <f>_xlfn.IFNA(VLOOKUP($A68,FTSE100!$A:$B,2,FALSE), "NA")</f>
        <v>5282.3</v>
      </c>
      <c r="BF68" s="31">
        <f>_xlfn.IFNA(VLOOKUP($A68,'M.W00.PGOLD.USD'!$A:$B,2,FALSE), "NA")</f>
        <v>434.2</v>
      </c>
      <c r="BG68" s="31">
        <f>_xlfn.IFNA(VLOOKUP($A68,'M.W00.PSILVER.USD'!$A:$B,2,FALSE), "NA")</f>
        <v>7.1449999999999996</v>
      </c>
      <c r="BH68" s="31" t="str">
        <f>_xlfn.IFNA(VLOOKUP($A68,WPU10170502!$A:$B,2,FALSE), "NA")</f>
        <v>NA</v>
      </c>
      <c r="BI68" s="31">
        <f>_xlfn.IFNA(VLOOKUP($A68,'M.W00.PSILVER.USD'!$A:$B,2,FALSE), "NA")</f>
        <v>7.1449999999999996</v>
      </c>
      <c r="BJ68" s="31">
        <f>_xlfn.IFNA(VLOOKUP($A68,'M.W00.PSILVER.USD'!$A:$B,2,FALSE), "NA")</f>
        <v>7.1449999999999996</v>
      </c>
      <c r="BK68" s="31">
        <f>_xlfn.IFNA(VLOOKUP($A68,FEDfunds!$A:$B,2,FALSE), "NA")</f>
        <v>3.26</v>
      </c>
      <c r="BL68" s="31">
        <f>_xlfn.IFNA(VLOOKUP($A68,Vehicles_miles_traveled!$A:$B,2,FALSE), "NA")</f>
        <v>250784</v>
      </c>
      <c r="BM68" s="31">
        <f>_xlfn.IFNA(VLOOKUP($A68,New_car_dealer!$A:$B,2,FALSE), "NA")</f>
        <v>69231</v>
      </c>
      <c r="BN68" s="31" t="str">
        <f>_xlfn.IFNA(VLOOKUP($A68,Platinum_total_demand!$A:$Z,4,FALSE), "NA")</f>
        <v>NA</v>
      </c>
      <c r="BO68" s="31" t="str">
        <f>_xlfn.IFNA(VLOOKUP($A68,Palladium_total_demand!$A:$Z,4,FALSE), "NA")</f>
        <v>NA</v>
      </c>
      <c r="BP68" s="31" t="str">
        <f>_xlfn.IFNA(VLOOKUP($A68,Rhodium_total_demand!$A:$Z,4,FALSE), "NA")</f>
        <v>NA</v>
      </c>
      <c r="BQ68" s="31" t="str">
        <f>_xlfn.IFNA(VLOOKUP($A68,Platinum_total_supply!$A:$Z,4,FALSE), "NA")</f>
        <v>NA</v>
      </c>
      <c r="BR68" s="31" t="str">
        <f>_xlfn.IFNA(VLOOKUP($A68,Palladium_total_supply!$A:$Z,4,FALSE), "NA")</f>
        <v>NA</v>
      </c>
      <c r="BS68" s="31" t="str">
        <f>_xlfn.IFNA(VLOOKUP($A68,Rhodium_total_supply!$A:$Z,4,FALSE), "NA")</f>
        <v>NA</v>
      </c>
      <c r="BT68" s="31">
        <f>_xlfn.IFNA(VLOOKUP($A68,Equities!$A:$Z,2,FALSE), "NA")</f>
        <v>3413.3619047619</v>
      </c>
      <c r="BU68" s="31">
        <f>_xlfn.IFNA(VLOOKUP($A68,Equities!$A:$Z,3,FALSE), "NA")</f>
        <v>3774.0195238095198</v>
      </c>
      <c r="BV68" s="31">
        <f>_xlfn.IFNA(VLOOKUP($A68,Equities!$A:$Z,4,FALSE), "NA")</f>
        <v>4966.43857142857</v>
      </c>
      <c r="BW68" s="31">
        <f>_xlfn.IFNA(VLOOKUP($A68,Equities!$A:$Z,5,FALSE), "NA")</f>
        <v>3911.2716190476099</v>
      </c>
      <c r="BX68" s="31">
        <f>_xlfn.IFNA(VLOOKUP($A68,Equities!$A:$Z,6,FALSE), "NA")</f>
        <v>908.75814285714296</v>
      </c>
      <c r="BY68" s="31">
        <f>_xlfn.IFNA(VLOOKUP($A68,Income_equities!$A:$Z,2,FALSE), "NA")</f>
        <v>1231.05666666666</v>
      </c>
      <c r="BZ68" s="31">
        <f>_xlfn.IFNA(VLOOKUP($A68,Income_equities!$A:$Z,3,FALSE), "NA")</f>
        <v>243.254623809523</v>
      </c>
      <c r="CA68" s="31">
        <f>_xlfn.IFNA(VLOOKUP($A68,Income_equities!$A:$Z,4,FALSE), "NA")</f>
        <v>141.95903809523799</v>
      </c>
      <c r="CB68" s="31">
        <f>_xlfn.IFNA(VLOOKUP($A68,Income_equities!$A:$Z,5,FALSE), "NA")</f>
        <v>182.891504761904</v>
      </c>
      <c r="CC68" s="31">
        <f>_xlfn.IFNA(VLOOKUP($A68,PGM_equities!$A:$Z,2,FALSE), "NA")</f>
        <v>874.03571428571399</v>
      </c>
      <c r="CD68" s="31">
        <f>_xlfn.IFNA(VLOOKUP($A68,PGM_equities!$A:$Z,3,FALSE), "NA")</f>
        <v>424.438095238095</v>
      </c>
      <c r="CE68" s="31">
        <f>_xlfn.IFNA(VLOOKUP($A68,PGM_equities!$A:$Z,4,FALSE), "NA")</f>
        <v>7.0175619047618998</v>
      </c>
      <c r="CF68" s="31">
        <f>_xlfn.IFNA(VLOOKUP($A68,PGM_equities!$A:$Z,5,FALSE), "NA")</f>
        <v>185.52380952380901</v>
      </c>
      <c r="CG68" s="31" t="str">
        <f>_xlfn.IFNA(VLOOKUP($A68,Platinum_market_balance!$A:$Z,2,FALSE), "NA")</f>
        <v>NA</v>
      </c>
      <c r="CH68" s="31" t="str">
        <f>_xlfn.IFNA(VLOOKUP($A68,Platinum_market_balance!$A:$Z,3,FALSE), "NA")</f>
        <v>NA</v>
      </c>
      <c r="CI68" s="31" t="str">
        <f>_xlfn.IFNA(VLOOKUP($A68,Platinum_market_balance!$A:$Z,4,FALSE), "NA")</f>
        <v>NA</v>
      </c>
      <c r="CJ68" s="31" t="str">
        <f>_xlfn.IFNA(VLOOKUP($A68,Platinum_market_balance!$A:$Z,5,FALSE), "NA")</f>
        <v>NA</v>
      </c>
      <c r="CK68" s="31" t="str">
        <f>_xlfn.IFNA(VLOOKUP($A68,Palladium_market_balance!$A:$Z,2,FALSE), "NA")</f>
        <v>NA</v>
      </c>
      <c r="CL68" s="31" t="str">
        <f>_xlfn.IFNA(VLOOKUP($A68,Palladium_market_balance!$A:$Z,3,FALSE), "NA")</f>
        <v>NA</v>
      </c>
      <c r="CM68" s="31" t="str">
        <f>_xlfn.IFNA(VLOOKUP($A68,Palladium_market_balance!$A:$Z,4,FALSE), "NA")</f>
        <v>NA</v>
      </c>
      <c r="CN68" s="31" t="str">
        <f>_xlfn.IFNA(VLOOKUP($A68,Palladium_market_balance!$A:$Z,5,FALSE), "NA")</f>
        <v>NA</v>
      </c>
      <c r="CO68" s="31" t="str">
        <f>_xlfn.IFNA(VLOOKUP($A68,Rhodium_market_balance!$A:$Z,2,FALSE), "NA")</f>
        <v>NA</v>
      </c>
      <c r="CP68" s="31" t="str">
        <f>_xlfn.IFNA(VLOOKUP($A68,Rhodium_market_balance!$A:$Z,3,FALSE), "NA")</f>
        <v>NA</v>
      </c>
      <c r="CQ68" s="31" t="str">
        <f>_xlfn.IFNA(VLOOKUP($A68,Rhodium_market_balance!$A:$Z,4,FALSE), "NA")</f>
        <v>NA</v>
      </c>
      <c r="CR68" s="31" t="str">
        <f>_xlfn.IFNA(VLOOKUP($A68,Rhodium_market_balance!$A:$Z,5,FALSE), "NA")</f>
        <v>NA</v>
      </c>
      <c r="CS68" s="31" t="str">
        <f>_xlfn.IFNA(VLOOKUP($A68,CFTCs!$A:$Z,2,FALSE), "NA")</f>
        <v>NA</v>
      </c>
      <c r="CT68" s="31" t="str">
        <f>_xlfn.IFNA(VLOOKUP($A68,CFTCs!$A:$Z,3,FALSE), "NA")</f>
        <v>NA</v>
      </c>
      <c r="CU68" s="31" t="str">
        <f>_xlfn.IFNA(VLOOKUP($A68,CFTCs!$A:$Z,4,FALSE), "NA")</f>
        <v>NA</v>
      </c>
      <c r="CV68" s="31" t="str">
        <f>_xlfn.IFNA(VLOOKUP($A68,CFTCs!$A:$Z,5,FALSE), "NA")</f>
        <v>NA</v>
      </c>
      <c r="CW68" s="31" t="str">
        <f>_xlfn.IFNA(VLOOKUP($A68,Open_interest!$A:$Z,2,FALSE), "NA")</f>
        <v>NA</v>
      </c>
      <c r="CX68" s="31" t="str">
        <f>_xlfn.IFNA(VLOOKUP($A68,Open_interest!$A:$Z,3,FALSE), "NA")</f>
        <v>NA</v>
      </c>
      <c r="CY68" s="31" t="str">
        <f>IF(_xlfn.IFNA(VLOOKUP($A68,ETF_holdings!$A:$Z,2,FALSE), "NA")=0,"NA",_xlfn.IFNA(VLOOKUP($A68,ETF_holdings!$A:$Z,2,FALSE), "NA"))</f>
        <v>NA</v>
      </c>
      <c r="CZ68" s="31" t="str">
        <f>IF(_xlfn.IFNA(VLOOKUP($A68,ETF_holdings!$A:$Z,3,FALSE), "NA")=0,"NA",_xlfn.IFNA(VLOOKUP($A68,ETF_holdings!$A:$Z,3,FALSE), "NA"))</f>
        <v>NA</v>
      </c>
      <c r="DA68" s="31" t="str">
        <f>_xlfn.IFNA(VLOOKUP($A68,ETF_holdings!$A:$Z,4,FALSE), "NA")</f>
        <v>NA</v>
      </c>
      <c r="DB68" s="31" t="str">
        <f>IF(_xlfn.IFNA(VLOOKUP($A68,ETF_holdings!$A:$Z,4,FALSE), "NA")=0,"NA",_xlfn.IFNA(VLOOKUP($A68,ETF_holdings!$A:$Z,4,FALSE), "NA"))</f>
        <v>NA</v>
      </c>
      <c r="DC68" s="31" t="str">
        <f>IF(_xlfn.IFNA(VLOOKUP($A68,ETF_holdings!$A:$Z,6,FALSE), "NA")=0,"NA",_xlfn.IFNA(VLOOKUP($A68,ETF_holdings!$A:$Z,6,FALSE), "NA"))</f>
        <v>NA</v>
      </c>
      <c r="DD68" s="31" t="str">
        <f>IF(_xlfn.IFNA(VLOOKUP($A68,ETF_holdings!$A:$Z,7,FALSE), "NA")=0,"NA",_xlfn.IFNA(VLOOKUP($A68,ETF_holdings!$A:$Z,7,FALSE), "NA"))</f>
        <v>NA</v>
      </c>
      <c r="DE68" s="31" t="str">
        <f>IF(_xlfn.IFNA(VLOOKUP($A68,ETF_holdings!$A:$Z,8,FALSE), "NA")=0,"NA",_xlfn.IFNA(VLOOKUP($A68,ETF_holdings!$A:$Z,8,FALSE), "NA"))</f>
        <v>NA</v>
      </c>
      <c r="DF68" s="31" t="str">
        <f>IF(_xlfn.IFNA(VLOOKUP($A68,ETF_holdings!$A:$Z,10,FALSE), "NA")=0,"NA",_xlfn.IFNA(VLOOKUP($A68,ETF_holdings!$A:$Z,10,FALSE), "NA"))</f>
        <v>NA</v>
      </c>
      <c r="DG68" s="31" t="str">
        <f>IF(_xlfn.IFNA(VLOOKUP($A68,ETF_holdings!$A:$Z,10,FALSE), "NA")=0,"NA",_xlfn.IFNA(VLOOKUP($A68,ETF_holdings!$A:$Z,10,FALSE), "NA"))</f>
        <v>NA</v>
      </c>
      <c r="DH68" s="31" t="str">
        <f>IF(_xlfn.IFNA(VLOOKUP($A68,ETF_holdings!$A:$Z,11,FALSE), "NA")=0,"NA",_xlfn.IFNA(VLOOKUP($A68,ETF_holdings!$A:$Z,11,FALSE), "NA"))</f>
        <v>NA</v>
      </c>
      <c r="DI68" s="31" t="str">
        <f>IF(_xlfn.IFNA(VLOOKUP($A68,ETF_holdings!$A:$Z,12,FALSE), "NA")=0,"NA",_xlfn.IFNA(VLOOKUP($A68,ETF_holdings!$A:$Z,12,FALSE), "NA"))</f>
        <v>NA</v>
      </c>
      <c r="DJ68" s="31" t="str">
        <f>IF(_xlfn.IFNA(VLOOKUP($A68,ETF_holdings!$A:$Z,13,FALSE), "NA")=0,"NA",_xlfn.IFNA(VLOOKUP($A68,ETF_holdings!$A:$Z,13,FALSE), "NA"))</f>
        <v>NA</v>
      </c>
      <c r="DK68" s="31">
        <f>IF(_xlfn.IFNA(VLOOKUP($A68,Platinum_RSI!$A:$P,2,FALSE), "NA")=0,"NA",_xlfn.IFNA(VLOOKUP($A68,Platinum_RSI!$A:$P,2,FALSE), "NA"))</f>
        <v>83.43</v>
      </c>
      <c r="DL68" s="31">
        <f>IF(_xlfn.IFNA(VLOOKUP($A68,Platinum_RSI!$A:$P,3,FALSE), "NA")=0,"NA",_xlfn.IFNA(VLOOKUP($A68,Platinum_RSI!$A:$P,3,FALSE), "NA"))</f>
        <v>66.650000000000006</v>
      </c>
      <c r="DM68" s="31">
        <f>IF(_xlfn.IFNA(VLOOKUP($A68,Platinum_RSI!$A:$P,4,FALSE), "NA")=0,"NA",_xlfn.IFNA(VLOOKUP($A68,Platinum_RSI!$A:$P,4,FALSE), "NA"))</f>
        <v>65.55</v>
      </c>
      <c r="DN68" s="31">
        <f>IF(_xlfn.IFNA(VLOOKUP($A68,Platinum_RSI!$A:$P,5,FALSE), "NA")=0,"NA",_xlfn.IFNA(VLOOKUP($A68,Platinum_RSI!$A:$P,5,FALSE), "NA"))</f>
        <v>64.06</v>
      </c>
      <c r="DO68" s="31">
        <f>IF(_xlfn.IFNA(VLOOKUP($A68,Palladium_RSI!$A:$Q,2,FALSE), "NA")=0,"NA",_xlfn.IFNA(VLOOKUP($A68,Palladium_RSI!$A:$Q,2,FALSE), "NA"))</f>
        <v>59.18</v>
      </c>
      <c r="DP68" s="31">
        <f>IF(_xlfn.IFNA(VLOOKUP($A68,Palladium_RSI!$A:$Q, 3,FALSE), "NA")=0,"NA",_xlfn.IFNA(VLOOKUP($A68,Palladium_RSI!$A:$Q,3,FALSE), "NA"))</f>
        <v>44.63</v>
      </c>
      <c r="DQ68" s="31">
        <f>IF(_xlfn.IFNA(VLOOKUP($A68,Palladium_RSI!$A:$Q,4,FALSE), "NA")=0,"NA",_xlfn.IFNA(VLOOKUP($A68,Palladium_RSI!$A:$Q,4,FALSE), "NA"))</f>
        <v>42.81</v>
      </c>
      <c r="DR68" s="31">
        <f>IF(_xlfn.IFNA(VLOOKUP($A68,Palladium_RSI!$A:$Q,5,FALSE), "NA")=0,"NA",_xlfn.IFNA(VLOOKUP($A68,Palladium_RSI!$A:$Q,5,FALSE), "NA"))</f>
        <v>44.08</v>
      </c>
      <c r="DS68" s="31">
        <f>IF(_xlfn.IFNA(VLOOKUP($A68,Car_production!$A:$L,2,FALSE), "NA")=0,"NA",_xlfn.IFNA(VLOOKUP($A68,Car_production!$A:$L,2,FALSE), "NA"))</f>
        <v>346.5</v>
      </c>
      <c r="DT68" s="31">
        <f>IF(_xlfn.IFNA(VLOOKUP($A68,Car_production!$A:$L,3,FALSE), "NA")=0,"NA",_xlfn.IFNA(VLOOKUP($A68,Car_production!$A:$L,3,FALSE), "NA"))</f>
        <v>272.61998426435878</v>
      </c>
      <c r="DU68" s="31" t="e">
        <f>IF(_xlfn.IFNA(VLOOKUP($A68,Car_production!$A:$L,4,FALSE), "NA")=0,"NA",_xlfn.IFNA(VLOOKUP($A68,Car_production!$A:$L,13,FALSE), "NA"))</f>
        <v>#REF!</v>
      </c>
      <c r="DV68" s="31">
        <f>IF(_xlfn.IFNA(VLOOKUP($A68,Car_production!$A:$L,5,FALSE), "NA")=0,"NA",_xlfn.IFNA(VLOOKUP($A68,Car_production!$A:$L,5,FALSE), "NA"))</f>
        <v>15.802282503773279</v>
      </c>
      <c r="DW68" s="31">
        <f>IF(_xlfn.IFNA(VLOOKUP($A68,Car_production!$A:$L,6,FALSE), "NA")=0,"NA",_xlfn.IFNA(VLOOKUP($A68,Car_production!$A:$L,6,FALSE), "NA"))</f>
        <v>110.4</v>
      </c>
      <c r="DX68" s="31">
        <f>IF(_xlfn.IFNA(VLOOKUP($A68,Car_production!$A:$L,7,FALSE), "NA")=0,"NA",_xlfn.IFNA(VLOOKUP($A68,Car_production!$A:$L,7,FALSE), "NA"))</f>
        <v>107.91788856304987</v>
      </c>
      <c r="DY68" s="31">
        <f>IF(_xlfn.IFNA(VLOOKUP($A68,Car_production!$A:$L,8,FALSE), "NA")=0,"NA",_xlfn.IFNA(VLOOKUP($A68,Car_production!$A:$L,8,FALSE), "NA"))</f>
        <v>106.7</v>
      </c>
      <c r="DZ68" s="31">
        <f>IF(_xlfn.IFNA(VLOOKUP($A68,Car_production!$A:$L,9,FALSE), "NA")=0,"NA",_xlfn.IFNA(VLOOKUP($A68,Car_production!$A:$L,9,FALSE), "NA"))</f>
        <v>134.7222222222222</v>
      </c>
      <c r="EA68" s="31">
        <f>IF(_xlfn.IFNA(VLOOKUP($A68,Car_production!$A:$L,10,FALSE), "NA")=0,"NA",_xlfn.IFNA(VLOOKUP($A68,Car_production!$A:$L,10,FALSE), "NA"))</f>
        <v>87.511121301012295</v>
      </c>
      <c r="EB68" s="31">
        <f>IF(_xlfn.IFNA(VLOOKUP($A68,Car_production_index!$A:$L,2,FALSE), "NA")=0,"NA",_xlfn.IFNA(VLOOKUP($A68,Car_production_index!$A:$L,2,FALSE), "NA"))</f>
        <v>0.12988212567506568</v>
      </c>
      <c r="EC68" s="31">
        <f>IF(_xlfn.IFNA(VLOOKUP($A68,Car_production_index!$A:$L,3,FALSE), "NA")=0,"NA",_xlfn.IFNA(VLOOKUP($A68,Car_production_index!$A:$L,3,FALSE), "NA"))</f>
        <v>0.25891781767755695</v>
      </c>
      <c r="ED68" s="31">
        <f>IF(_xlfn.IFNA(VLOOKUP($A68,Car_production_index!$A:$L,4,FALSE), "NA")=0,"NA",_xlfn.IFNA(VLOOKUP($A68,Car_production_index!$A:$L,4,FALSE), "NA"))</f>
        <v>0.1743248476159856</v>
      </c>
      <c r="EE68" s="31">
        <f>IF(_xlfn.IFNA(VLOOKUP($A68,Car_production_index!$A:$L,5,FALSE), "NA")=0,"NA",_xlfn.IFNA(VLOOKUP($A68,Car_production_index!$A:$L,5,FALSE), "NA"))</f>
        <v>0.15889036868302064</v>
      </c>
      <c r="EF68" s="31">
        <f>IF(_xlfn.IFNA(VLOOKUP($A68,Car_production_index!$A:$L,6,FALSE), "NA")=0,"NA",_xlfn.IFNA(VLOOKUP($A68,Car_production_index!$A:$L,6,FALSE), "NA"))</f>
        <v>0.72201515965162888</v>
      </c>
    </row>
    <row r="69" spans="1:136">
      <c r="A69" s="26">
        <v>38565</v>
      </c>
      <c r="B69" s="25">
        <f>IFERROR(VLOOKUP($A69,Palladium_spot_price!$A:$B,2,FALSE), "NA")</f>
        <v>188.13043478260801</v>
      </c>
      <c r="C69" s="25">
        <f>IFERROR(VLOOKUP($A69,Platinum_spot_price!$A:$B,2,FALSE), "NA")</f>
        <v>901.04347826086905</v>
      </c>
      <c r="D69" s="25">
        <f>IFERROR(VLOOKUP($A69,Rhodium_spot_price!$A:$B,2,FALSE), "NA")</f>
        <v>2065.2173913043398</v>
      </c>
      <c r="E69" s="25">
        <f>IFERROR(VLOOKUP(A69,'Coal Australia'!A:B,2,FALSE), "NA")</f>
        <v>50.6907467532467</v>
      </c>
      <c r="F69" s="25">
        <f>IFERROR(VLOOKUP(A69,'Russian Ruble'!A:B,2,FALSE), "NA")</f>
        <v>28.4756</v>
      </c>
      <c r="G69" s="25" t="str">
        <f>IFERROR(VLOOKUP($A69,'GDP Germany'!A:B,2,FALSE),"NA")</f>
        <v>NA</v>
      </c>
      <c r="H69" s="25" t="str">
        <f>IFERROR(VLOOKUP($A69,'GDP EU28'!A:B,2,FALSE),"NA")</f>
        <v>NA</v>
      </c>
      <c r="I69" s="25" t="str">
        <f>IFERROR(VLOOKUP($A69,'GDP US'!A:B,2,FALSE),"NA")</f>
        <v>NA</v>
      </c>
      <c r="J69" s="29" t="str">
        <f>IFERROR(VLOOKUP($A69,'GDP CNY'!A:C,2,FALSE),"NA")</f>
        <v>NA</v>
      </c>
      <c r="K69" s="25">
        <f>IFERROR(VLOOKUP($A69,WTI!$A:$B,2,FALSE),"NA")</f>
        <v>64.989999999999995</v>
      </c>
      <c r="L69" s="25">
        <f>IFERROR(VLOOKUP($A69,Brent!$A:$B,2,FALSE),"NA")</f>
        <v>63.98</v>
      </c>
      <c r="M69" s="25">
        <f>IFERROR(VLOOKUP($A69,'EURO EXC RATE'!$A:$B,2,FALSE),"NA")</f>
        <v>1.2295</v>
      </c>
      <c r="N69" s="25">
        <f>IFERROR(VLOOKUP($A69,'Baltic Dry Index'!$A:$B,2,FALSE),"NA")</f>
        <v>2592</v>
      </c>
      <c r="O69" s="25">
        <f>IFERROR(VLOOKUP($A69,EXR_CNY_USD!$A:$B,2,FALSE),"NA")</f>
        <v>8.1016999999999992</v>
      </c>
      <c r="P69" s="25">
        <f>IFERROR(VLOOKUP($A69,'NATURAL GAS'!A:B,2,FALSE),"NA")</f>
        <v>9.5299999999999994</v>
      </c>
      <c r="Q69" s="25">
        <f>IFERROR(VLOOKUP($A69,VIX!$A:$B,2,FALSE), "NA")</f>
        <v>12.6</v>
      </c>
      <c r="R69" s="25">
        <f>IFERROR(VLOOKUP($A69,CLI_US!$A:$B,2,FALSE), "NA")</f>
        <v>100.41591295589301</v>
      </c>
      <c r="S69" s="25">
        <f>IFERROR(VLOOKUP($A69,CLI_CHN!$A:$B,2,FALSE), "NA")</f>
        <v>100.26519999999999</v>
      </c>
      <c r="T69" s="25">
        <f>IFERROR(VLOOKUP($A69,CLI_EURO!$A:$B,2,FALSE), "NA")</f>
        <v>99.824073843091895</v>
      </c>
      <c r="U69" s="25">
        <f>IFERROR(VLOOKUP($A69,CPILFESL!$A:$B,2,FALSE), "NA")</f>
        <v>196.1</v>
      </c>
      <c r="V69" s="31">
        <f>_xlfn.IFNA(VLOOKUP($A69,'PET.RWTC.M'!$A:$B,2,FALSE), "NA")</f>
        <v>64.989999999999995</v>
      </c>
      <c r="W69" s="31">
        <f>_xlfn.IFNA(VLOOKUP($A69,PALLFNFINDEXQ!$A:$B,2,FALSE), "NA")</f>
        <v>103.1106679</v>
      </c>
      <c r="X69" s="31">
        <f>_xlfn.IFNA(VLOOKUP($A69,DEXSFUS!$A:$B,2,FALSE), "NA")</f>
        <v>6.5225</v>
      </c>
      <c r="Y69" s="31">
        <f>_xlfn.IFNA(VLOOKUP($A69,PNICKUSDM!$A:$B,2,FALSE), "NA")</f>
        <v>14962</v>
      </c>
      <c r="Z69" s="31">
        <f>_xlfn.IFNA(VLOOKUP($A69,'WPU1011'!$A:$B,2,FALSE), "NA")</f>
        <v>118.7</v>
      </c>
      <c r="AA69" s="31">
        <f>_xlfn.IFNA(VLOOKUP($A69,'WPU1011'!$A:$B,2,FALSE), "NA")</f>
        <v>118.7</v>
      </c>
      <c r="AB69" s="31">
        <f>_xlfn.IFNA(VLOOKUP($A69,TSIFRGHTC!$A:$B,2,FALSE), "NA")</f>
        <v>0.8</v>
      </c>
      <c r="AC69" s="31">
        <f>_xlfn.IFNA(VLOOKUP($A69,TSIFRGHTC!$A:$B,2,FALSE), "NA")</f>
        <v>0.8</v>
      </c>
      <c r="AD69" s="31">
        <f>_xlfn.IFNA(VLOOKUP($A69,PPICMM!$A:$B,2,FALSE), "NA")</f>
        <v>158.9</v>
      </c>
      <c r="AE69" s="31">
        <f>_xlfn.IFNA(VLOOKUP($A69,IPB50001N!$A:$B,2,FALSE), "NA")</f>
        <v>99.391999999999996</v>
      </c>
      <c r="AF69" s="31">
        <f>_xlfn.IFNA(VLOOKUP($A69,A31ATI!$A:$B,2,FALSE), "NA")</f>
        <v>14929</v>
      </c>
      <c r="AG69" s="31">
        <f>_xlfn.IFNA(VLOOKUP($A69,A31ANO!$A:$B,2,FALSE), "NA")</f>
        <v>8991</v>
      </c>
      <c r="AH69" s="31">
        <f>_xlfn.IFNA(VLOOKUP($A69,IPG21223S!$A:$B,2,FALSE), "NA")</f>
        <v>95.441500000000005</v>
      </c>
      <c r="AI69" s="31">
        <f>_xlfn.IFNA(VLOOKUP($A69,PIORECRUSDM!$A:$B,2,FALSE), "NA")</f>
        <v>28.11</v>
      </c>
      <c r="AJ69" s="31" t="str">
        <f>_xlfn.IFNA(VLOOKUP($A69,GVZCLS!$A:$B,2,FALSE), "NA")</f>
        <v>NA</v>
      </c>
      <c r="AK69" s="31" t="str">
        <f>_xlfn.IFNA(VLOOKUP($A69,VXSLVCLS!$A:$B,2,FALSE), "NA")</f>
        <v>NA</v>
      </c>
      <c r="AL69" s="31">
        <f>_xlfn.IFNA(VLOOKUP($A69,PNRGINDEXM!$A:$B,2,FALSE), "NA")</f>
        <v>152.93289999999999</v>
      </c>
      <c r="AM69" s="31">
        <f>_xlfn.IFNA(VLOOKUP($A69,Nikkei225!$A:$B,2,FALSE), "NA")</f>
        <v>11946.92</v>
      </c>
      <c r="AN69" s="31">
        <f>_xlfn.IFNA(VLOOKUP($A69,EXJPUS!$A:$B,2,FALSE), "NA")</f>
        <v>110.6065</v>
      </c>
      <c r="AO69" s="31">
        <f>_xlfn.IFNA(VLOOKUP($A69,PCU33613361!$A:$B,2,FALSE), "NA")</f>
        <v>96.5</v>
      </c>
      <c r="AP69" s="31">
        <f>_xlfn.IFNA(VLOOKUP($A69,TOTALSA!$A:$B,2,FALSE), "NA")</f>
        <v>17.417999999999999</v>
      </c>
      <c r="AQ69" s="31">
        <f>_xlfn.IFNA(VLOOKUP($A69,ZAFCPIALLMINMEI!$A:$B,2,FALSE), "NA")</f>
        <v>57.234229999999997</v>
      </c>
      <c r="AR69" s="31">
        <f>_xlfn.IFNA(VLOOKUP($A69,LCULMN01ZAQ661S!$A:$B,2,FALSE), "NA")</f>
        <v>52.505782580000002</v>
      </c>
      <c r="AS69" s="31">
        <f>_xlfn.IFNA(VLOOKUP($A69,NGDPRSAXDCZAQ!$A:$B,2,FALSE), "NA")</f>
        <v>860946.2</v>
      </c>
      <c r="AT69" s="31">
        <f>_xlfn.IFNA(VLOOKUP($A69,'M.W00.PCOBA.USD'!$A:$B,2,FALSE), "NA")</f>
        <v>29046.21</v>
      </c>
      <c r="AU69" s="31">
        <f>_xlfn.IFNA(VLOOKUP($A69,BSCICP03O9M665S!$A:$B,2,FALSE), "NA")</f>
        <v>99.967701771199998</v>
      </c>
      <c r="AV69" s="31">
        <f>_xlfn.IFNA(VLOOKUP($A69,LOLITOAAOECDE!$A:$B,2,FALSE), "NA")</f>
        <v>100.46148694670001</v>
      </c>
      <c r="AW69" s="31" t="str">
        <f>_xlfn.IFNA(VLOOKUP($A69,'IP7110'!$A:$B,2,FALSE), "NA")</f>
        <v>NA</v>
      </c>
      <c r="AX69" s="31" t="str">
        <f>_xlfn.IFNA(VLOOKUP($A69,'WPS061'!$A:$B,2,FALSE), "NA")</f>
        <v>NA</v>
      </c>
      <c r="AY69" s="31">
        <f>_xlfn.IFNA(VLOOKUP($A69,'GS10'!$A:$B,2,FALSE), "NA")</f>
        <v>4.26</v>
      </c>
      <c r="AZ69" s="31">
        <f>_xlfn.IFNA(VLOOKUP($A69,'GS5'!$A:$B,2,FALSE), "NA")</f>
        <v>4.12</v>
      </c>
      <c r="BA69" s="31">
        <f>_xlfn.IFNA(VLOOKUP($A69,'GS30'!$A:$B,2,FALSE), "NA")</f>
        <v>4.4400000000000004</v>
      </c>
      <c r="BB69" s="31">
        <f>_xlfn.IFNA(VLOOKUP($A69,DAX!$A:$B,2,FALSE), "NA")</f>
        <v>4829.6899999999996</v>
      </c>
      <c r="BC69" s="31">
        <f>_xlfn.IFNA(VLOOKUP($A69,SMI!$A:$B,2,FALSE), "NA")</f>
        <v>6517.21</v>
      </c>
      <c r="BD69" s="31">
        <f>_xlfn.IFNA(VLOOKUP($A69,NASDAQCOM!$A:$B,2,FALSE), "NA")</f>
        <v>2152.09</v>
      </c>
      <c r="BE69" s="31">
        <f>_xlfn.IFNA(VLOOKUP($A69,FTSE100!$A:$B,2,FALSE), "NA")</f>
        <v>5296.92</v>
      </c>
      <c r="BF69" s="31">
        <f>_xlfn.IFNA(VLOOKUP($A69,'M.W00.PGOLD.USD'!$A:$B,2,FALSE), "NA")</f>
        <v>447.25</v>
      </c>
      <c r="BG69" s="31">
        <f>_xlfn.IFNA(VLOOKUP($A69,'M.W00.PSILVER.USD'!$A:$B,2,FALSE), "NA")</f>
        <v>7.2549999999999999</v>
      </c>
      <c r="BH69" s="31" t="str">
        <f>_xlfn.IFNA(VLOOKUP($A69,WPU10170502!$A:$B,2,FALSE), "NA")</f>
        <v>NA</v>
      </c>
      <c r="BI69" s="31">
        <f>_xlfn.IFNA(VLOOKUP($A69,'M.W00.PSILVER.USD'!$A:$B,2,FALSE), "NA")</f>
        <v>7.2549999999999999</v>
      </c>
      <c r="BJ69" s="31">
        <f>_xlfn.IFNA(VLOOKUP($A69,'M.W00.PSILVER.USD'!$A:$B,2,FALSE), "NA")</f>
        <v>7.2549999999999999</v>
      </c>
      <c r="BK69" s="31">
        <f>_xlfn.IFNA(VLOOKUP($A69,FEDfunds!$A:$B,2,FALSE), "NA")</f>
        <v>3.5</v>
      </c>
      <c r="BL69" s="31">
        <f>_xlfn.IFNA(VLOOKUP($A69,Vehicles_miles_traveled!$A:$B,2,FALSE), "NA")</f>
        <v>249458</v>
      </c>
      <c r="BM69" s="31">
        <f>_xlfn.IFNA(VLOOKUP($A69,New_car_dealer!$A:$B,2,FALSE), "NA")</f>
        <v>62506</v>
      </c>
      <c r="BN69" s="31" t="str">
        <f>_xlfn.IFNA(VLOOKUP($A69,Platinum_total_demand!$A:$Z,4,FALSE), "NA")</f>
        <v>NA</v>
      </c>
      <c r="BO69" s="31" t="str">
        <f>_xlfn.IFNA(VLOOKUP($A69,Palladium_total_demand!$A:$Z,4,FALSE), "NA")</f>
        <v>NA</v>
      </c>
      <c r="BP69" s="31" t="str">
        <f>_xlfn.IFNA(VLOOKUP($A69,Rhodium_total_demand!$A:$Z,4,FALSE), "NA")</f>
        <v>NA</v>
      </c>
      <c r="BQ69" s="31" t="str">
        <f>_xlfn.IFNA(VLOOKUP($A69,Platinum_total_supply!$A:$Z,4,FALSE), "NA")</f>
        <v>NA</v>
      </c>
      <c r="BR69" s="31" t="str">
        <f>_xlfn.IFNA(VLOOKUP($A69,Palladium_total_supply!$A:$Z,4,FALSE), "NA")</f>
        <v>NA</v>
      </c>
      <c r="BS69" s="31" t="str">
        <f>_xlfn.IFNA(VLOOKUP($A69,Rhodium_total_supply!$A:$Z,4,FALSE), "NA")</f>
        <v>NA</v>
      </c>
      <c r="BT69" s="31">
        <f>_xlfn.IFNA(VLOOKUP($A69,Equities!$A:$Z,2,FALSE), "NA")</f>
        <v>3494.1869565217398</v>
      </c>
      <c r="BU69" s="31">
        <f>_xlfn.IFNA(VLOOKUP($A69,Equities!$A:$Z,3,FALSE), "NA")</f>
        <v>3788.5360869565202</v>
      </c>
      <c r="BV69" s="31">
        <f>_xlfn.IFNA(VLOOKUP($A69,Equities!$A:$Z,4,FALSE), "NA")</f>
        <v>5181.23260869565</v>
      </c>
      <c r="BW69" s="31">
        <f>_xlfn.IFNA(VLOOKUP($A69,Equities!$A:$Z,5,FALSE), "NA")</f>
        <v>4137.9929130434703</v>
      </c>
      <c r="BX69" s="31">
        <f>_xlfn.IFNA(VLOOKUP($A69,Equities!$A:$Z,6,FALSE), "NA")</f>
        <v>958.64565217391305</v>
      </c>
      <c r="BY69" s="31">
        <f>_xlfn.IFNA(VLOOKUP($A69,Income_equities!$A:$Z,2,FALSE), "NA")</f>
        <v>1230.4013043478201</v>
      </c>
      <c r="BZ69" s="31">
        <f>_xlfn.IFNA(VLOOKUP($A69,Income_equities!$A:$Z,3,FALSE), "NA")</f>
        <v>242.809626086956</v>
      </c>
      <c r="CA69" s="31">
        <f>_xlfn.IFNA(VLOOKUP($A69,Income_equities!$A:$Z,4,FALSE), "NA")</f>
        <v>142.216460869565</v>
      </c>
      <c r="CB69" s="31">
        <f>_xlfn.IFNA(VLOOKUP($A69,Income_equities!$A:$Z,5,FALSE), "NA")</f>
        <v>181.63674347826</v>
      </c>
      <c r="CC69" s="31">
        <f>_xlfn.IFNA(VLOOKUP($A69,PGM_equities!$A:$Z,2,FALSE), "NA")</f>
        <v>899.60869565217297</v>
      </c>
      <c r="CD69" s="31">
        <f>_xlfn.IFNA(VLOOKUP($A69,PGM_equities!$A:$Z,3,FALSE), "NA")</f>
        <v>438.11956521739103</v>
      </c>
      <c r="CE69" s="31">
        <f>_xlfn.IFNA(VLOOKUP($A69,PGM_equities!$A:$Z,4,FALSE), "NA")</f>
        <v>7.0049999999999999</v>
      </c>
      <c r="CF69" s="31">
        <f>_xlfn.IFNA(VLOOKUP($A69,PGM_equities!$A:$Z,5,FALSE), "NA")</f>
        <v>186.804347826086</v>
      </c>
      <c r="CG69" s="31" t="str">
        <f>_xlfn.IFNA(VLOOKUP($A69,Platinum_market_balance!$A:$Z,2,FALSE), "NA")</f>
        <v>NA</v>
      </c>
      <c r="CH69" s="31" t="str">
        <f>_xlfn.IFNA(VLOOKUP($A69,Platinum_market_balance!$A:$Z,3,FALSE), "NA")</f>
        <v>NA</v>
      </c>
      <c r="CI69" s="31" t="str">
        <f>_xlfn.IFNA(VLOOKUP($A69,Platinum_market_balance!$A:$Z,4,FALSE), "NA")</f>
        <v>NA</v>
      </c>
      <c r="CJ69" s="31" t="str">
        <f>_xlfn.IFNA(VLOOKUP($A69,Platinum_market_balance!$A:$Z,5,FALSE), "NA")</f>
        <v>NA</v>
      </c>
      <c r="CK69" s="31" t="str">
        <f>_xlfn.IFNA(VLOOKUP($A69,Palladium_market_balance!$A:$Z,2,FALSE), "NA")</f>
        <v>NA</v>
      </c>
      <c r="CL69" s="31" t="str">
        <f>_xlfn.IFNA(VLOOKUP($A69,Palladium_market_balance!$A:$Z,3,FALSE), "NA")</f>
        <v>NA</v>
      </c>
      <c r="CM69" s="31" t="str">
        <f>_xlfn.IFNA(VLOOKUP($A69,Palladium_market_balance!$A:$Z,4,FALSE), "NA")</f>
        <v>NA</v>
      </c>
      <c r="CN69" s="31" t="str">
        <f>_xlfn.IFNA(VLOOKUP($A69,Palladium_market_balance!$A:$Z,5,FALSE), "NA")</f>
        <v>NA</v>
      </c>
      <c r="CO69" s="31" t="str">
        <f>_xlfn.IFNA(VLOOKUP($A69,Rhodium_market_balance!$A:$Z,2,FALSE), "NA")</f>
        <v>NA</v>
      </c>
      <c r="CP69" s="31" t="str">
        <f>_xlfn.IFNA(VLOOKUP($A69,Rhodium_market_balance!$A:$Z,3,FALSE), "NA")</f>
        <v>NA</v>
      </c>
      <c r="CQ69" s="31" t="str">
        <f>_xlfn.IFNA(VLOOKUP($A69,Rhodium_market_balance!$A:$Z,4,FALSE), "NA")</f>
        <v>NA</v>
      </c>
      <c r="CR69" s="31" t="str">
        <f>_xlfn.IFNA(VLOOKUP($A69,Rhodium_market_balance!$A:$Z,5,FALSE), "NA")</f>
        <v>NA</v>
      </c>
      <c r="CS69" s="31" t="str">
        <f>_xlfn.IFNA(VLOOKUP($A69,CFTCs!$A:$Z,2,FALSE), "NA")</f>
        <v>NA</v>
      </c>
      <c r="CT69" s="31" t="str">
        <f>_xlfn.IFNA(VLOOKUP($A69,CFTCs!$A:$Z,3,FALSE), "NA")</f>
        <v>NA</v>
      </c>
      <c r="CU69" s="31" t="str">
        <f>_xlfn.IFNA(VLOOKUP($A69,CFTCs!$A:$Z,4,FALSE), "NA")</f>
        <v>NA</v>
      </c>
      <c r="CV69" s="31" t="str">
        <f>_xlfn.IFNA(VLOOKUP($A69,CFTCs!$A:$Z,5,FALSE), "NA")</f>
        <v>NA</v>
      </c>
      <c r="CW69" s="31" t="str">
        <f>_xlfn.IFNA(VLOOKUP($A69,Open_interest!$A:$Z,2,FALSE), "NA")</f>
        <v>NA</v>
      </c>
      <c r="CX69" s="31" t="str">
        <f>_xlfn.IFNA(VLOOKUP($A69,Open_interest!$A:$Z,3,FALSE), "NA")</f>
        <v>NA</v>
      </c>
      <c r="CY69" s="31" t="str">
        <f>IF(_xlfn.IFNA(VLOOKUP($A69,ETF_holdings!$A:$Z,2,FALSE), "NA")=0,"NA",_xlfn.IFNA(VLOOKUP($A69,ETF_holdings!$A:$Z,2,FALSE), "NA"))</f>
        <v>NA</v>
      </c>
      <c r="CZ69" s="31" t="str">
        <f>IF(_xlfn.IFNA(VLOOKUP($A69,ETF_holdings!$A:$Z,3,FALSE), "NA")=0,"NA",_xlfn.IFNA(VLOOKUP($A69,ETF_holdings!$A:$Z,3,FALSE), "NA"))</f>
        <v>NA</v>
      </c>
      <c r="DA69" s="31" t="str">
        <f>_xlfn.IFNA(VLOOKUP($A69,ETF_holdings!$A:$Z,4,FALSE), "NA")</f>
        <v>NA</v>
      </c>
      <c r="DB69" s="31" t="str">
        <f>IF(_xlfn.IFNA(VLOOKUP($A69,ETF_holdings!$A:$Z,4,FALSE), "NA")=0,"NA",_xlfn.IFNA(VLOOKUP($A69,ETF_holdings!$A:$Z,4,FALSE), "NA"))</f>
        <v>NA</v>
      </c>
      <c r="DC69" s="31" t="str">
        <f>IF(_xlfn.IFNA(VLOOKUP($A69,ETF_holdings!$A:$Z,6,FALSE), "NA")=0,"NA",_xlfn.IFNA(VLOOKUP($A69,ETF_holdings!$A:$Z,6,FALSE), "NA"))</f>
        <v>NA</v>
      </c>
      <c r="DD69" s="31" t="str">
        <f>IF(_xlfn.IFNA(VLOOKUP($A69,ETF_holdings!$A:$Z,7,FALSE), "NA")=0,"NA",_xlfn.IFNA(VLOOKUP($A69,ETF_holdings!$A:$Z,7,FALSE), "NA"))</f>
        <v>NA</v>
      </c>
      <c r="DE69" s="31" t="str">
        <f>IF(_xlfn.IFNA(VLOOKUP($A69,ETF_holdings!$A:$Z,8,FALSE), "NA")=0,"NA",_xlfn.IFNA(VLOOKUP($A69,ETF_holdings!$A:$Z,8,FALSE), "NA"))</f>
        <v>NA</v>
      </c>
      <c r="DF69" s="31" t="str">
        <f>IF(_xlfn.IFNA(VLOOKUP($A69,ETF_holdings!$A:$Z,10,FALSE), "NA")=0,"NA",_xlfn.IFNA(VLOOKUP($A69,ETF_holdings!$A:$Z,10,FALSE), "NA"))</f>
        <v>NA</v>
      </c>
      <c r="DG69" s="31" t="str">
        <f>IF(_xlfn.IFNA(VLOOKUP($A69,ETF_holdings!$A:$Z,10,FALSE), "NA")=0,"NA",_xlfn.IFNA(VLOOKUP($A69,ETF_holdings!$A:$Z,10,FALSE), "NA"))</f>
        <v>NA</v>
      </c>
      <c r="DH69" s="31" t="str">
        <f>IF(_xlfn.IFNA(VLOOKUP($A69,ETF_holdings!$A:$Z,11,FALSE), "NA")=0,"NA",_xlfn.IFNA(VLOOKUP($A69,ETF_holdings!$A:$Z,11,FALSE), "NA"))</f>
        <v>NA</v>
      </c>
      <c r="DI69" s="31" t="str">
        <f>IF(_xlfn.IFNA(VLOOKUP($A69,ETF_holdings!$A:$Z,12,FALSE), "NA")=0,"NA",_xlfn.IFNA(VLOOKUP($A69,ETF_holdings!$A:$Z,12,FALSE), "NA"))</f>
        <v>NA</v>
      </c>
      <c r="DJ69" s="31" t="str">
        <f>IF(_xlfn.IFNA(VLOOKUP($A69,ETF_holdings!$A:$Z,13,FALSE), "NA")=0,"NA",_xlfn.IFNA(VLOOKUP($A69,ETF_holdings!$A:$Z,13,FALSE), "NA"))</f>
        <v>NA</v>
      </c>
      <c r="DK69" s="31">
        <f>IF(_xlfn.IFNA(VLOOKUP($A69,Platinum_RSI!$A:$P,2,FALSE), "NA")=0,"NA",_xlfn.IFNA(VLOOKUP($A69,Platinum_RSI!$A:$P,2,FALSE), "NA"))</f>
        <v>74.040000000000006</v>
      </c>
      <c r="DL69" s="31">
        <f>IF(_xlfn.IFNA(VLOOKUP($A69,Platinum_RSI!$A:$P,3,FALSE), "NA")=0,"NA",_xlfn.IFNA(VLOOKUP($A69,Platinum_RSI!$A:$P,3,FALSE), "NA"))</f>
        <v>65.25</v>
      </c>
      <c r="DM69" s="31">
        <f>IF(_xlfn.IFNA(VLOOKUP($A69,Platinum_RSI!$A:$P,4,FALSE), "NA")=0,"NA",_xlfn.IFNA(VLOOKUP($A69,Platinum_RSI!$A:$P,4,FALSE), "NA"))</f>
        <v>64.8</v>
      </c>
      <c r="DN69" s="31">
        <f>IF(_xlfn.IFNA(VLOOKUP($A69,Platinum_RSI!$A:$P,5,FALSE), "NA")=0,"NA",_xlfn.IFNA(VLOOKUP($A69,Platinum_RSI!$A:$P,5,FALSE), "NA"))</f>
        <v>63.75</v>
      </c>
      <c r="DO69" s="31">
        <f>IF(_xlfn.IFNA(VLOOKUP($A69,Palladium_RSI!$A:$Q,2,FALSE), "NA")=0,"NA",_xlfn.IFNA(VLOOKUP($A69,Palladium_RSI!$A:$Q,2,FALSE), "NA"))</f>
        <v>36.03</v>
      </c>
      <c r="DP69" s="31">
        <f>IF(_xlfn.IFNA(VLOOKUP($A69,Palladium_RSI!$A:$Q, 3,FALSE), "NA")=0,"NA",_xlfn.IFNA(VLOOKUP($A69,Palladium_RSI!$A:$Q,3,FALSE), "NA"))</f>
        <v>39.799999999999997</v>
      </c>
      <c r="DQ69" s="31">
        <f>IF(_xlfn.IFNA(VLOOKUP($A69,Palladium_RSI!$A:$Q,4,FALSE), "NA")=0,"NA",_xlfn.IFNA(VLOOKUP($A69,Palladium_RSI!$A:$Q,4,FALSE), "NA"))</f>
        <v>40.42</v>
      </c>
      <c r="DR69" s="31">
        <f>IF(_xlfn.IFNA(VLOOKUP($A69,Palladium_RSI!$A:$Q,5,FALSE), "NA")=0,"NA",_xlfn.IFNA(VLOOKUP($A69,Palladium_RSI!$A:$Q,5,FALSE), "NA"))</f>
        <v>43.31</v>
      </c>
      <c r="DS69" s="31">
        <f>IF(_xlfn.IFNA(VLOOKUP($A69,Car_production!$A:$L,2,FALSE), "NA")=0,"NA",_xlfn.IFNA(VLOOKUP($A69,Car_production!$A:$L,2,FALSE), "NA"))</f>
        <v>354.8</v>
      </c>
      <c r="DT69" s="31">
        <f>IF(_xlfn.IFNA(VLOOKUP($A69,Car_production!$A:$L,3,FALSE), "NA")=0,"NA",_xlfn.IFNA(VLOOKUP($A69,Car_production!$A:$L,3,FALSE), "NA"))</f>
        <v>279.15027537372146</v>
      </c>
      <c r="DU69" s="31" t="e">
        <f>IF(_xlfn.IFNA(VLOOKUP($A69,Car_production!$A:$L,4,FALSE), "NA")=0,"NA",_xlfn.IFNA(VLOOKUP($A69,Car_production!$A:$L,13,FALSE), "NA"))</f>
        <v>#REF!</v>
      </c>
      <c r="DV69" s="31">
        <f>IF(_xlfn.IFNA(VLOOKUP($A69,Car_production!$A:$L,5,FALSE), "NA")=0,"NA",_xlfn.IFNA(VLOOKUP($A69,Car_production!$A:$L,5,FALSE), "NA"))</f>
        <v>15.189843556295902</v>
      </c>
      <c r="DW69" s="31">
        <f>IF(_xlfn.IFNA(VLOOKUP($A69,Car_production!$A:$L,6,FALSE), "NA")=0,"NA",_xlfn.IFNA(VLOOKUP($A69,Car_production!$A:$L,6,FALSE), "NA"))</f>
        <v>101.7</v>
      </c>
      <c r="DX69" s="31">
        <f>IF(_xlfn.IFNA(VLOOKUP($A69,Car_production!$A:$L,7,FALSE), "NA")=0,"NA",_xlfn.IFNA(VLOOKUP($A69,Car_production!$A:$L,7,FALSE), "NA"))</f>
        <v>99.413489736070375</v>
      </c>
      <c r="DY69" s="31">
        <f>IF(_xlfn.IFNA(VLOOKUP($A69,Car_production!$A:$L,8,FALSE), "NA")=0,"NA",_xlfn.IFNA(VLOOKUP($A69,Car_production!$A:$L,8,FALSE), "NA"))</f>
        <v>102.5</v>
      </c>
      <c r="DZ69" s="31">
        <f>IF(_xlfn.IFNA(VLOOKUP($A69,Car_production!$A:$L,9,FALSE), "NA")=0,"NA",_xlfn.IFNA(VLOOKUP($A69,Car_production!$A:$L,9,FALSE), "NA"))</f>
        <v>129.41919191919192</v>
      </c>
      <c r="EA69" s="31">
        <f>IF(_xlfn.IFNA(VLOOKUP($A69,Car_production!$A:$L,10,FALSE), "NA")=0,"NA",_xlfn.IFNA(VLOOKUP($A69,Car_production!$A:$L,10,FALSE), "NA"))</f>
        <v>85.108758743182051</v>
      </c>
      <c r="EB69" s="31">
        <f>IF(_xlfn.IFNA(VLOOKUP($A69,Car_production_index!$A:$L,2,FALSE), "NA")=0,"NA",_xlfn.IFNA(VLOOKUP($A69,Car_production_index!$A:$L,2,FALSE), "NA"))</f>
        <v>0.12988212567506568</v>
      </c>
      <c r="EC69" s="31">
        <f>IF(_xlfn.IFNA(VLOOKUP($A69,Car_production_index!$A:$L,3,FALSE), "NA")=0,"NA",_xlfn.IFNA(VLOOKUP($A69,Car_production_index!$A:$L,3,FALSE), "NA"))</f>
        <v>0.25841781767755695</v>
      </c>
      <c r="ED69" s="31">
        <f>IF(_xlfn.IFNA(VLOOKUP($A69,Car_production_index!$A:$L,4,FALSE), "NA")=0,"NA",_xlfn.IFNA(VLOOKUP($A69,Car_production_index!$A:$L,4,FALSE), "NA"))</f>
        <v>0.1753248476159856</v>
      </c>
      <c r="EE69" s="31">
        <f>IF(_xlfn.IFNA(VLOOKUP($A69,Car_production_index!$A:$L,5,FALSE), "NA")=0,"NA",_xlfn.IFNA(VLOOKUP($A69,Car_production_index!$A:$L,5,FALSE), "NA"))</f>
        <v>0.15839036868302064</v>
      </c>
      <c r="EF69" s="31">
        <f>IF(_xlfn.IFNA(VLOOKUP($A69,Car_production_index!$A:$L,6,FALSE), "NA")=0,"NA",_xlfn.IFNA(VLOOKUP($A69,Car_production_index!$A:$L,6,FALSE), "NA"))</f>
        <v>0.72201515965162888</v>
      </c>
    </row>
    <row r="70" spans="1:136">
      <c r="A70" s="26">
        <v>38596</v>
      </c>
      <c r="B70" s="25">
        <f>IFERROR(VLOOKUP($A70,Palladium_spot_price!$A:$B,2,FALSE), "NA")</f>
        <v>191.23809523809501</v>
      </c>
      <c r="C70" s="25">
        <f>IFERROR(VLOOKUP($A70,Platinum_spot_price!$A:$B,2,FALSE), "NA")</f>
        <v>918.09523809523796</v>
      </c>
      <c r="D70" s="25">
        <f>IFERROR(VLOOKUP($A70,Rhodium_spot_price!$A:$B,2,FALSE), "NA")</f>
        <v>2472.38095238095</v>
      </c>
      <c r="E70" s="25">
        <f>IFERROR(VLOOKUP(A70,'Coal Australia'!A:B,2,FALSE), "NA")</f>
        <v>48.321428571428598</v>
      </c>
      <c r="F70" s="25">
        <f>IFERROR(VLOOKUP(A70,'Russian Ruble'!A:B,2,FALSE), "NA")</f>
        <v>28.3645</v>
      </c>
      <c r="G70" s="25" t="str">
        <f>IFERROR(VLOOKUP($A70,'GDP Germany'!A:B,2,FALSE),"NA")</f>
        <v>NA</v>
      </c>
      <c r="H70" s="25" t="str">
        <f>IFERROR(VLOOKUP($A70,'GDP EU28'!A:B,2,FALSE),"NA")</f>
        <v>NA</v>
      </c>
      <c r="I70" s="25" t="str">
        <f>IFERROR(VLOOKUP($A70,'GDP US'!A:B,2,FALSE),"NA")</f>
        <v>NA</v>
      </c>
      <c r="J70" s="29" t="str">
        <f>IFERROR(VLOOKUP($A70,'GDP CNY'!A:C,2,FALSE),"NA")</f>
        <v>NA</v>
      </c>
      <c r="K70" s="25">
        <f>IFERROR(VLOOKUP($A70,WTI!$A:$B,2,FALSE),"NA")</f>
        <v>65.59</v>
      </c>
      <c r="L70" s="25">
        <f>IFERROR(VLOOKUP($A70,Brent!$A:$B,2,FALSE),"NA")</f>
        <v>62.91</v>
      </c>
      <c r="M70" s="25">
        <f>IFERROR(VLOOKUP($A70,'EURO EXC RATE'!$A:$B,2,FALSE),"NA")</f>
        <v>1.2234</v>
      </c>
      <c r="N70" s="25">
        <f>IFERROR(VLOOKUP($A70,'Baltic Dry Index'!$A:$B,2,FALSE),"NA")</f>
        <v>2907</v>
      </c>
      <c r="O70" s="25">
        <f>IFERROR(VLOOKUP($A70,EXR_CNY_USD!$A:$B,2,FALSE),"NA")</f>
        <v>8.0919000000000008</v>
      </c>
      <c r="P70" s="25">
        <f>IFERROR(VLOOKUP($A70,'NATURAL GAS'!A:B,2,FALSE),"NA")</f>
        <v>11.75</v>
      </c>
      <c r="Q70" s="25">
        <f>IFERROR(VLOOKUP($A70,VIX!$A:$B,2,FALSE), "NA")</f>
        <v>11.92</v>
      </c>
      <c r="R70" s="25">
        <f>IFERROR(VLOOKUP($A70,CLI_US!$A:$B,2,FALSE), "NA")</f>
        <v>100.511023776074</v>
      </c>
      <c r="S70" s="25">
        <f>IFERROR(VLOOKUP($A70,CLI_CHN!$A:$B,2,FALSE), "NA")</f>
        <v>100.2527</v>
      </c>
      <c r="T70" s="25">
        <f>IFERROR(VLOOKUP($A70,CLI_EURO!$A:$B,2,FALSE), "NA")</f>
        <v>99.938072957350101</v>
      </c>
      <c r="U70" s="25">
        <f>IFERROR(VLOOKUP($A70,CPILFESL!$A:$B,2,FALSE), "NA")</f>
        <v>198.8</v>
      </c>
      <c r="V70" s="31">
        <f>_xlfn.IFNA(VLOOKUP($A70,'PET.RWTC.M'!$A:$B,2,FALSE), "NA")</f>
        <v>65.59</v>
      </c>
      <c r="W70" s="31">
        <f>_xlfn.IFNA(VLOOKUP($A70,PALLFNFINDEXQ!$A:$B,2,FALSE), "NA")</f>
        <v>103.1106679</v>
      </c>
      <c r="X70" s="31">
        <f>_xlfn.IFNA(VLOOKUP($A70,DEXSFUS!$A:$B,2,FALSE), "NA")</f>
        <v>6.3125</v>
      </c>
      <c r="Y70" s="31">
        <f>_xlfn.IFNA(VLOOKUP($A70,PNICKUSDM!$A:$B,2,FALSE), "NA")</f>
        <v>14154.54545</v>
      </c>
      <c r="Z70" s="31">
        <f>_xlfn.IFNA(VLOOKUP($A70,'WPU1011'!$A:$B,2,FALSE), "NA")</f>
        <v>118.7</v>
      </c>
      <c r="AA70" s="31">
        <f>_xlfn.IFNA(VLOOKUP($A70,PCU3399103399101!$A:$B,2,FALSE), "NA")</f>
        <v>136.5</v>
      </c>
      <c r="AB70" s="31">
        <f>_xlfn.IFNA(VLOOKUP($A70,TSIFRGHTC!$A:$B,2,FALSE), "NA")</f>
        <v>-1</v>
      </c>
      <c r="AC70" s="31">
        <f>_xlfn.IFNA(VLOOKUP($A70,TSIFRGHTC!$A:$B,2,FALSE), "NA")</f>
        <v>-1</v>
      </c>
      <c r="AD70" s="31">
        <f>_xlfn.IFNA(VLOOKUP($A70,PPICMM!$A:$B,2,FALSE), "NA")</f>
        <v>161.1</v>
      </c>
      <c r="AE70" s="31">
        <f>_xlfn.IFNA(VLOOKUP($A70,IPB50001N!$A:$B,2,FALSE), "NA")</f>
        <v>97.040099999999995</v>
      </c>
      <c r="AF70" s="31">
        <f>_xlfn.IFNA(VLOOKUP($A70,A31ATI!$A:$B,2,FALSE), "NA")</f>
        <v>14602</v>
      </c>
      <c r="AG70" s="31">
        <f>_xlfn.IFNA(VLOOKUP($A70,A31ANO!$A:$B,2,FALSE), "NA")</f>
        <v>9890</v>
      </c>
      <c r="AH70" s="31">
        <f>_xlfn.IFNA(VLOOKUP($A70,IPG21223S!$A:$B,2,FALSE), "NA")</f>
        <v>95.918599999999998</v>
      </c>
      <c r="AI70" s="31">
        <f>_xlfn.IFNA(VLOOKUP($A70,PIORECRUSDM!$A:$B,2,FALSE), "NA")</f>
        <v>28.11</v>
      </c>
      <c r="AJ70" s="31" t="str">
        <f>_xlfn.IFNA(VLOOKUP($A70,GVZCLS!$A:$B,2,FALSE), "NA")</f>
        <v>NA</v>
      </c>
      <c r="AK70" s="31" t="str">
        <f>_xlfn.IFNA(VLOOKUP($A70,VXSLVCLS!$A:$B,2,FALSE), "NA")</f>
        <v>NA</v>
      </c>
      <c r="AL70" s="31">
        <f>_xlfn.IFNA(VLOOKUP($A70,PNRGINDEXM!$A:$B,2,FALSE), "NA")</f>
        <v>162.0129</v>
      </c>
      <c r="AM70" s="31">
        <f>_xlfn.IFNA(VLOOKUP($A70,Nikkei225!$A:$B,2,FALSE), "NA")</f>
        <v>12506.97</v>
      </c>
      <c r="AN70" s="31">
        <f>_xlfn.IFNA(VLOOKUP($A70,EXJPUS!$A:$B,2,FALSE), "NA")</f>
        <v>111.239</v>
      </c>
      <c r="AO70" s="31">
        <f>_xlfn.IFNA(VLOOKUP($A70,PCU33613361!$A:$B,2,FALSE), "NA")</f>
        <v>96.6</v>
      </c>
      <c r="AP70" s="31">
        <f>_xlfn.IFNA(VLOOKUP($A70,TOTALSA!$A:$B,2,FALSE), "NA")</f>
        <v>16.927</v>
      </c>
      <c r="AQ70" s="31">
        <f>_xlfn.IFNA(VLOOKUP($A70,ZAFCPIALLMINMEI!$A:$B,2,FALSE), "NA")</f>
        <v>57.282380000000003</v>
      </c>
      <c r="AR70" s="31">
        <f>_xlfn.IFNA(VLOOKUP($A70,LCULMN01ZAQ661S!$A:$B,2,FALSE), "NA")</f>
        <v>52.505782580000002</v>
      </c>
      <c r="AS70" s="31">
        <f>_xlfn.IFNA(VLOOKUP($A70,NGDPRSAXDCZAQ!$A:$B,2,FALSE), "NA")</f>
        <v>860946.2</v>
      </c>
      <c r="AT70" s="31">
        <f>_xlfn.IFNA(VLOOKUP($A70,'M.W00.PCOBA.USD'!$A:$B,2,FALSE), "NA")</f>
        <v>29206.51</v>
      </c>
      <c r="AU70" s="31">
        <f>_xlfn.IFNA(VLOOKUP($A70,BSCICP03O9M665S!$A:$B,2,FALSE), "NA")</f>
        <v>100.14728726120001</v>
      </c>
      <c r="AV70" s="31">
        <f>_xlfn.IFNA(VLOOKUP($A70,LOLITOAAOECDE!$A:$B,2,FALSE), "NA")</f>
        <v>100.56726101</v>
      </c>
      <c r="AW70" s="31" t="str">
        <f>_xlfn.IFNA(VLOOKUP($A70,'IP7110'!$A:$B,2,FALSE), "NA")</f>
        <v>NA</v>
      </c>
      <c r="AX70" s="31" t="str">
        <f>_xlfn.IFNA(VLOOKUP($A70,'WPS061'!$A:$B,2,FALSE), "NA")</f>
        <v>NA</v>
      </c>
      <c r="AY70" s="31">
        <f>_xlfn.IFNA(VLOOKUP($A70,'GS10'!$A:$B,2,FALSE), "NA")</f>
        <v>4.2</v>
      </c>
      <c r="AZ70" s="31">
        <f>_xlfn.IFNA(VLOOKUP($A70,'GS5'!$A:$B,2,FALSE), "NA")</f>
        <v>4.01</v>
      </c>
      <c r="BA70" s="31">
        <f>_xlfn.IFNA(VLOOKUP($A70,'GS30'!$A:$B,2,FALSE), "NA")</f>
        <v>4.45</v>
      </c>
      <c r="BB70" s="31">
        <f>_xlfn.IFNA(VLOOKUP($A70,DAX!$A:$B,2,FALSE), "NA")</f>
        <v>5044.12</v>
      </c>
      <c r="BC70" s="31">
        <f>_xlfn.IFNA(VLOOKUP($A70,SMI!$A:$B,2,FALSE), "NA")</f>
        <v>6898.88</v>
      </c>
      <c r="BD70" s="31">
        <f>_xlfn.IFNA(VLOOKUP($A70,NASDAQCOM!$A:$B,2,FALSE), "NA")</f>
        <v>2151.69</v>
      </c>
      <c r="BE70" s="31">
        <f>_xlfn.IFNA(VLOOKUP($A70,FTSE100!$A:$B,2,FALSE), "NA")</f>
        <v>5477.71</v>
      </c>
      <c r="BF70" s="31">
        <f>_xlfn.IFNA(VLOOKUP($A70,'M.W00.PGOLD.USD'!$A:$B,2,FALSE), "NA")</f>
        <v>473.4</v>
      </c>
      <c r="BG70" s="31">
        <f>_xlfn.IFNA(VLOOKUP($A70,'M.W00.PSILVER.USD'!$A:$B,2,FALSE), "NA")</f>
        <v>7.53</v>
      </c>
      <c r="BH70" s="31" t="str">
        <f>_xlfn.IFNA(VLOOKUP($A70,WPU10170502!$A:$B,2,FALSE), "NA")</f>
        <v>NA</v>
      </c>
      <c r="BI70" s="31">
        <f>_xlfn.IFNA(VLOOKUP($A70,'M.W00.PSILVER.USD'!$A:$B,2,FALSE), "NA")</f>
        <v>7.53</v>
      </c>
      <c r="BJ70" s="31">
        <f>_xlfn.IFNA(VLOOKUP($A70,'M.W00.PSILVER.USD'!$A:$B,2,FALSE), "NA")</f>
        <v>7.53</v>
      </c>
      <c r="BK70" s="31">
        <f>_xlfn.IFNA(VLOOKUP($A70,FEDfunds!$A:$B,2,FALSE), "NA")</f>
        <v>3.62</v>
      </c>
      <c r="BL70" s="31">
        <f>_xlfn.IFNA(VLOOKUP($A70,Vehicles_miles_traveled!$A:$B,2,FALSE), "NA")</f>
        <v>245656</v>
      </c>
      <c r="BM70" s="31">
        <f>_xlfn.IFNA(VLOOKUP($A70,New_car_dealer!$A:$B,2,FALSE), "NA")</f>
        <v>53141</v>
      </c>
      <c r="BN70" s="31" t="str">
        <f>_xlfn.IFNA(VLOOKUP($A70,Platinum_total_demand!$A:$Z,4,FALSE), "NA")</f>
        <v>NA</v>
      </c>
      <c r="BO70" s="31" t="str">
        <f>_xlfn.IFNA(VLOOKUP($A70,Palladium_total_demand!$A:$Z,4,FALSE), "NA")</f>
        <v>NA</v>
      </c>
      <c r="BP70" s="31" t="str">
        <f>_xlfn.IFNA(VLOOKUP($A70,Rhodium_total_demand!$A:$Z,4,FALSE), "NA")</f>
        <v>NA</v>
      </c>
      <c r="BQ70" s="31" t="str">
        <f>_xlfn.IFNA(VLOOKUP($A70,Platinum_total_supply!$A:$Z,4,FALSE), "NA")</f>
        <v>NA</v>
      </c>
      <c r="BR70" s="31" t="str">
        <f>_xlfn.IFNA(VLOOKUP($A70,Palladium_total_supply!$A:$Z,4,FALSE), "NA")</f>
        <v>NA</v>
      </c>
      <c r="BS70" s="31" t="str">
        <f>_xlfn.IFNA(VLOOKUP($A70,Rhodium_total_supply!$A:$Z,4,FALSE), "NA")</f>
        <v>NA</v>
      </c>
      <c r="BT70" s="31">
        <f>_xlfn.IFNA(VLOOKUP($A70,Equities!$A:$Z,2,FALSE), "NA")</f>
        <v>3557.0213636363601</v>
      </c>
      <c r="BU70" s="31">
        <f>_xlfn.IFNA(VLOOKUP($A70,Equities!$A:$Z,3,FALSE), "NA")</f>
        <v>3800.7409090909</v>
      </c>
      <c r="BV70" s="31">
        <f>_xlfn.IFNA(VLOOKUP($A70,Equities!$A:$Z,4,FALSE), "NA")</f>
        <v>5282.7654545454498</v>
      </c>
      <c r="BW70" s="31">
        <f>_xlfn.IFNA(VLOOKUP($A70,Equities!$A:$Z,5,FALSE), "NA")</f>
        <v>4453.9360454545404</v>
      </c>
      <c r="BX70" s="31">
        <f>_xlfn.IFNA(VLOOKUP($A70,Equities!$A:$Z,6,FALSE), "NA")</f>
        <v>1002.7461363636299</v>
      </c>
      <c r="BY70" s="31">
        <f>_xlfn.IFNA(VLOOKUP($A70,Income_equities!$A:$Z,2,FALSE), "NA")</f>
        <v>1237.4322727272699</v>
      </c>
      <c r="BZ70" s="31">
        <f>_xlfn.IFNA(VLOOKUP($A70,Income_equities!$A:$Z,3,FALSE), "NA")</f>
        <v>244.37047272727199</v>
      </c>
      <c r="CA70" s="31">
        <f>_xlfn.IFNA(VLOOKUP($A70,Income_equities!$A:$Z,4,FALSE), "NA")</f>
        <v>143.806831818181</v>
      </c>
      <c r="CB70" s="31">
        <f>_xlfn.IFNA(VLOOKUP($A70,Income_equities!$A:$Z,5,FALSE), "NA")</f>
        <v>182.07052272727199</v>
      </c>
      <c r="CC70" s="31">
        <f>_xlfn.IFNA(VLOOKUP($A70,PGM_equities!$A:$Z,2,FALSE), "NA")</f>
        <v>916.06818181818096</v>
      </c>
      <c r="CD70" s="31">
        <f>_xlfn.IFNA(VLOOKUP($A70,PGM_equities!$A:$Z,3,FALSE), "NA")</f>
        <v>456.69318181818102</v>
      </c>
      <c r="CE70" s="31">
        <f>_xlfn.IFNA(VLOOKUP($A70,PGM_equities!$A:$Z,4,FALSE), "NA")</f>
        <v>7.1825000000000001</v>
      </c>
      <c r="CF70" s="31">
        <f>_xlfn.IFNA(VLOOKUP($A70,PGM_equities!$A:$Z,5,FALSE), "NA")</f>
        <v>190.20454545454501</v>
      </c>
      <c r="CG70" s="31" t="str">
        <f>_xlfn.IFNA(VLOOKUP($A70,Platinum_market_balance!$A:$Z,2,FALSE), "NA")</f>
        <v>NA</v>
      </c>
      <c r="CH70" s="31" t="str">
        <f>_xlfn.IFNA(VLOOKUP($A70,Platinum_market_balance!$A:$Z,3,FALSE), "NA")</f>
        <v>NA</v>
      </c>
      <c r="CI70" s="31" t="str">
        <f>_xlfn.IFNA(VLOOKUP($A70,Platinum_market_balance!$A:$Z,4,FALSE), "NA")</f>
        <v>NA</v>
      </c>
      <c r="CJ70" s="31" t="str">
        <f>_xlfn.IFNA(VLOOKUP($A70,Platinum_market_balance!$A:$Z,5,FALSE), "NA")</f>
        <v>NA</v>
      </c>
      <c r="CK70" s="31" t="str">
        <f>_xlfn.IFNA(VLOOKUP($A70,Palladium_market_balance!$A:$Z,2,FALSE), "NA")</f>
        <v>NA</v>
      </c>
      <c r="CL70" s="31" t="str">
        <f>_xlfn.IFNA(VLOOKUP($A70,Palladium_market_balance!$A:$Z,3,FALSE), "NA")</f>
        <v>NA</v>
      </c>
      <c r="CM70" s="31" t="str">
        <f>_xlfn.IFNA(VLOOKUP($A70,Palladium_market_balance!$A:$Z,4,FALSE), "NA")</f>
        <v>NA</v>
      </c>
      <c r="CN70" s="31" t="str">
        <f>_xlfn.IFNA(VLOOKUP($A70,Palladium_market_balance!$A:$Z,5,FALSE), "NA")</f>
        <v>NA</v>
      </c>
      <c r="CO70" s="31" t="str">
        <f>_xlfn.IFNA(VLOOKUP($A70,Rhodium_market_balance!$A:$Z,2,FALSE), "NA")</f>
        <v>NA</v>
      </c>
      <c r="CP70" s="31" t="str">
        <f>_xlfn.IFNA(VLOOKUP($A70,Rhodium_market_balance!$A:$Z,3,FALSE), "NA")</f>
        <v>NA</v>
      </c>
      <c r="CQ70" s="31" t="str">
        <f>_xlfn.IFNA(VLOOKUP($A70,Rhodium_market_balance!$A:$Z,4,FALSE), "NA")</f>
        <v>NA</v>
      </c>
      <c r="CR70" s="31" t="str">
        <f>_xlfn.IFNA(VLOOKUP($A70,Rhodium_market_balance!$A:$Z,5,FALSE), "NA")</f>
        <v>NA</v>
      </c>
      <c r="CS70" s="31" t="str">
        <f>_xlfn.IFNA(VLOOKUP($A70,CFTCs!$A:$Z,2,FALSE), "NA")</f>
        <v>NA</v>
      </c>
      <c r="CT70" s="31" t="str">
        <f>_xlfn.IFNA(VLOOKUP($A70,CFTCs!$A:$Z,3,FALSE), "NA")</f>
        <v>NA</v>
      </c>
      <c r="CU70" s="31" t="str">
        <f>_xlfn.IFNA(VLOOKUP($A70,CFTCs!$A:$Z,4,FALSE), "NA")</f>
        <v>NA</v>
      </c>
      <c r="CV70" s="31" t="str">
        <f>_xlfn.IFNA(VLOOKUP($A70,CFTCs!$A:$Z,5,FALSE), "NA")</f>
        <v>NA</v>
      </c>
      <c r="CW70" s="31" t="str">
        <f>_xlfn.IFNA(VLOOKUP($A70,Open_interest!$A:$Z,2,FALSE), "NA")</f>
        <v>NA</v>
      </c>
      <c r="CX70" s="31" t="str">
        <f>_xlfn.IFNA(VLOOKUP($A70,Open_interest!$A:$Z,3,FALSE), "NA")</f>
        <v>NA</v>
      </c>
      <c r="CY70" s="31" t="str">
        <f>IF(_xlfn.IFNA(VLOOKUP($A70,ETF_holdings!$A:$Z,2,FALSE), "NA")=0,"NA",_xlfn.IFNA(VLOOKUP($A70,ETF_holdings!$A:$Z,2,FALSE), "NA"))</f>
        <v>NA</v>
      </c>
      <c r="CZ70" s="31" t="str">
        <f>IF(_xlfn.IFNA(VLOOKUP($A70,ETF_holdings!$A:$Z,3,FALSE), "NA")=0,"NA",_xlfn.IFNA(VLOOKUP($A70,ETF_holdings!$A:$Z,3,FALSE), "NA"))</f>
        <v>NA</v>
      </c>
      <c r="DA70" s="31" t="str">
        <f>_xlfn.IFNA(VLOOKUP($A70,ETF_holdings!$A:$Z,4,FALSE), "NA")</f>
        <v>NA</v>
      </c>
      <c r="DB70" s="31" t="str">
        <f>IF(_xlfn.IFNA(VLOOKUP($A70,ETF_holdings!$A:$Z,4,FALSE), "NA")=0,"NA",_xlfn.IFNA(VLOOKUP($A70,ETF_holdings!$A:$Z,4,FALSE), "NA"))</f>
        <v>NA</v>
      </c>
      <c r="DC70" s="31" t="str">
        <f>IF(_xlfn.IFNA(VLOOKUP($A70,ETF_holdings!$A:$Z,6,FALSE), "NA")=0,"NA",_xlfn.IFNA(VLOOKUP($A70,ETF_holdings!$A:$Z,6,FALSE), "NA"))</f>
        <v>NA</v>
      </c>
      <c r="DD70" s="31" t="str">
        <f>IF(_xlfn.IFNA(VLOOKUP($A70,ETF_holdings!$A:$Z,7,FALSE), "NA")=0,"NA",_xlfn.IFNA(VLOOKUP($A70,ETF_holdings!$A:$Z,7,FALSE), "NA"))</f>
        <v>NA</v>
      </c>
      <c r="DE70" s="31" t="str">
        <f>IF(_xlfn.IFNA(VLOOKUP($A70,ETF_holdings!$A:$Z,8,FALSE), "NA")=0,"NA",_xlfn.IFNA(VLOOKUP($A70,ETF_holdings!$A:$Z,8,FALSE), "NA"))</f>
        <v>NA</v>
      </c>
      <c r="DF70" s="31" t="str">
        <f>IF(_xlfn.IFNA(VLOOKUP($A70,ETF_holdings!$A:$Z,10,FALSE), "NA")=0,"NA",_xlfn.IFNA(VLOOKUP($A70,ETF_holdings!$A:$Z,10,FALSE), "NA"))</f>
        <v>NA</v>
      </c>
      <c r="DG70" s="31" t="str">
        <f>IF(_xlfn.IFNA(VLOOKUP($A70,ETF_holdings!$A:$Z,10,FALSE), "NA")=0,"NA",_xlfn.IFNA(VLOOKUP($A70,ETF_holdings!$A:$Z,10,FALSE), "NA"))</f>
        <v>NA</v>
      </c>
      <c r="DH70" s="31" t="str">
        <f>IF(_xlfn.IFNA(VLOOKUP($A70,ETF_holdings!$A:$Z,11,FALSE), "NA")=0,"NA",_xlfn.IFNA(VLOOKUP($A70,ETF_holdings!$A:$Z,11,FALSE), "NA"))</f>
        <v>NA</v>
      </c>
      <c r="DI70" s="31" t="str">
        <f>IF(_xlfn.IFNA(VLOOKUP($A70,ETF_holdings!$A:$Z,12,FALSE), "NA")=0,"NA",_xlfn.IFNA(VLOOKUP($A70,ETF_holdings!$A:$Z,12,FALSE), "NA"))</f>
        <v>NA</v>
      </c>
      <c r="DJ70" s="31" t="str">
        <f>IF(_xlfn.IFNA(VLOOKUP($A70,ETF_holdings!$A:$Z,13,FALSE), "NA")=0,"NA",_xlfn.IFNA(VLOOKUP($A70,ETF_holdings!$A:$Z,13,FALSE), "NA"))</f>
        <v>NA</v>
      </c>
      <c r="DK70" s="31">
        <f>IF(_xlfn.IFNA(VLOOKUP($A70,Platinum_RSI!$A:$P,2,FALSE), "NA")=0,"NA",_xlfn.IFNA(VLOOKUP($A70,Platinum_RSI!$A:$P,2,FALSE), "NA"))</f>
        <v>90.65</v>
      </c>
      <c r="DL70" s="31">
        <f>IF(_xlfn.IFNA(VLOOKUP($A70,Platinum_RSI!$A:$P,3,FALSE), "NA")=0,"NA",_xlfn.IFNA(VLOOKUP($A70,Platinum_RSI!$A:$P,3,FALSE), "NA"))</f>
        <v>72.180000000000007</v>
      </c>
      <c r="DM70" s="31">
        <f>IF(_xlfn.IFNA(VLOOKUP($A70,Platinum_RSI!$A:$P,4,FALSE), "NA")=0,"NA",_xlfn.IFNA(VLOOKUP($A70,Platinum_RSI!$A:$P,4,FALSE), "NA"))</f>
        <v>68.83</v>
      </c>
      <c r="DN70" s="31">
        <f>IF(_xlfn.IFNA(VLOOKUP($A70,Platinum_RSI!$A:$P,5,FALSE), "NA")=0,"NA",_xlfn.IFNA(VLOOKUP($A70,Platinum_RSI!$A:$P,5,FALSE), "NA"))</f>
        <v>65.58</v>
      </c>
      <c r="DO70" s="31">
        <f>IF(_xlfn.IFNA(VLOOKUP($A70,Palladium_RSI!$A:$Q,2,FALSE), "NA")=0,"NA",_xlfn.IFNA(VLOOKUP($A70,Palladium_RSI!$A:$Q,2,FALSE), "NA"))</f>
        <v>65.010000000000005</v>
      </c>
      <c r="DP70" s="31">
        <f>IF(_xlfn.IFNA(VLOOKUP($A70,Palladium_RSI!$A:$Q, 3,FALSE), "NA")=0,"NA",_xlfn.IFNA(VLOOKUP($A70,Palladium_RSI!$A:$Q,3,FALSE), "NA"))</f>
        <v>48.63</v>
      </c>
      <c r="DQ70" s="31">
        <f>IF(_xlfn.IFNA(VLOOKUP($A70,Palladium_RSI!$A:$Q,4,FALSE), "NA")=0,"NA",_xlfn.IFNA(VLOOKUP($A70,Palladium_RSI!$A:$Q,4,FALSE), "NA"))</f>
        <v>45.07</v>
      </c>
      <c r="DR70" s="31">
        <f>IF(_xlfn.IFNA(VLOOKUP($A70,Palladium_RSI!$A:$Q,5,FALSE), "NA")=0,"NA",_xlfn.IFNA(VLOOKUP($A70,Palladium_RSI!$A:$Q,5,FALSE), "NA"))</f>
        <v>44.72</v>
      </c>
      <c r="DS70" s="31">
        <f>IF(_xlfn.IFNA(VLOOKUP($A70,Car_production!$A:$L,2,FALSE), "NA")=0,"NA",_xlfn.IFNA(VLOOKUP($A70,Car_production!$A:$L,2,FALSE), "NA"))</f>
        <v>350.4</v>
      </c>
      <c r="DT70" s="31">
        <f>IF(_xlfn.IFNA(VLOOKUP($A70,Car_production!$A:$L,3,FALSE), "NA")=0,"NA",_xlfn.IFNA(VLOOKUP($A70,Car_production!$A:$L,3,FALSE), "NA"))</f>
        <v>275.68843430369787</v>
      </c>
      <c r="DU70" s="31" t="e">
        <f>IF(_xlfn.IFNA(VLOOKUP($A70,Car_production!$A:$L,4,FALSE), "NA")=0,"NA",_xlfn.IFNA(VLOOKUP($A70,Car_production!$A:$L,13,FALSE), "NA"))</f>
        <v>#REF!</v>
      </c>
      <c r="DV70" s="31">
        <f>IF(_xlfn.IFNA(VLOOKUP($A70,Car_production!$A:$L,5,FALSE), "NA")=0,"NA",_xlfn.IFNA(VLOOKUP($A70,Car_production!$A:$L,5,FALSE), "NA"))</f>
        <v>17.246793012389841</v>
      </c>
      <c r="DW70" s="31">
        <f>IF(_xlfn.IFNA(VLOOKUP($A70,Car_production!$A:$L,6,FALSE), "NA")=0,"NA",_xlfn.IFNA(VLOOKUP($A70,Car_production!$A:$L,6,FALSE), "NA"))</f>
        <v>99.3</v>
      </c>
      <c r="DX70" s="31">
        <f>IF(_xlfn.IFNA(VLOOKUP($A70,Car_production!$A:$L,7,FALSE), "NA")=0,"NA",_xlfn.IFNA(VLOOKUP($A70,Car_production!$A:$L,7,FALSE), "NA"))</f>
        <v>97.067448680351902</v>
      </c>
      <c r="DY70" s="31">
        <f>IF(_xlfn.IFNA(VLOOKUP($A70,Car_production!$A:$L,8,FALSE), "NA")=0,"NA",_xlfn.IFNA(VLOOKUP($A70,Car_production!$A:$L,8,FALSE), "NA"))</f>
        <v>107.9</v>
      </c>
      <c r="DZ70" s="31">
        <f>IF(_xlfn.IFNA(VLOOKUP($A70,Car_production!$A:$L,9,FALSE), "NA")=0,"NA",_xlfn.IFNA(VLOOKUP($A70,Car_production!$A:$L,9,FALSE), "NA"))</f>
        <v>136.23737373737376</v>
      </c>
      <c r="EA70" s="31">
        <f>IF(_xlfn.IFNA(VLOOKUP($A70,Car_production!$A:$L,10,FALSE), "NA")=0,"NA",_xlfn.IFNA(VLOOKUP($A70,Car_production!$A:$L,10,FALSE), "NA"))</f>
        <v>85.394031720134095</v>
      </c>
      <c r="EB70" s="31">
        <f>IF(_xlfn.IFNA(VLOOKUP($A70,Car_production_index!$A:$L,2,FALSE), "NA")=0,"NA",_xlfn.IFNA(VLOOKUP($A70,Car_production_index!$A:$L,2,FALSE), "NA"))</f>
        <v>0.12988212567506568</v>
      </c>
      <c r="EC70" s="31">
        <f>IF(_xlfn.IFNA(VLOOKUP($A70,Car_production_index!$A:$L,3,FALSE), "NA")=0,"NA",_xlfn.IFNA(VLOOKUP($A70,Car_production_index!$A:$L,3,FALSE), "NA"))</f>
        <v>0.25791781767755695</v>
      </c>
      <c r="ED70" s="31">
        <f>IF(_xlfn.IFNA(VLOOKUP($A70,Car_production_index!$A:$L,4,FALSE), "NA")=0,"NA",_xlfn.IFNA(VLOOKUP($A70,Car_production_index!$A:$L,4,FALSE), "NA"))</f>
        <v>0.1763248476159856</v>
      </c>
      <c r="EE70" s="31">
        <f>IF(_xlfn.IFNA(VLOOKUP($A70,Car_production_index!$A:$L,5,FALSE), "NA")=0,"NA",_xlfn.IFNA(VLOOKUP($A70,Car_production_index!$A:$L,5,FALSE), "NA"))</f>
        <v>0.15789036868302064</v>
      </c>
      <c r="EF70" s="31">
        <f>IF(_xlfn.IFNA(VLOOKUP($A70,Car_production_index!$A:$L,6,FALSE), "NA")=0,"NA",_xlfn.IFNA(VLOOKUP($A70,Car_production_index!$A:$L,6,FALSE), "NA"))</f>
        <v>0.72201515965162888</v>
      </c>
    </row>
    <row r="71" spans="1:136">
      <c r="A71" s="26">
        <v>38626</v>
      </c>
      <c r="B71" s="25">
        <f>IFERROR(VLOOKUP($A71,Palladium_spot_price!$A:$B,2,FALSE), "NA")</f>
        <v>209.71428571428501</v>
      </c>
      <c r="C71" s="25">
        <f>IFERROR(VLOOKUP($A71,Platinum_spot_price!$A:$B,2,FALSE), "NA")</f>
        <v>933.76190476190402</v>
      </c>
      <c r="D71" s="25">
        <f>IFERROR(VLOOKUP($A71,Rhodium_spot_price!$A:$B,2,FALSE), "NA")</f>
        <v>2755.7142857142799</v>
      </c>
      <c r="E71" s="25">
        <f>IFERROR(VLOOKUP(A71,'Coal Australia'!A:B,2,FALSE), "NA")</f>
        <v>44.528061224489797</v>
      </c>
      <c r="F71" s="25">
        <f>IFERROR(VLOOKUP(A71,'Russian Ruble'!A:B,2,FALSE), "NA")</f>
        <v>28.5472</v>
      </c>
      <c r="G71" s="25">
        <f>IFERROR(VLOOKUP($A71,'GDP Germany'!A:B,2,FALSE),"NA")</f>
        <v>606224</v>
      </c>
      <c r="H71" s="25">
        <f>IFERROR(VLOOKUP($A71,'GDP EU28'!A:B,2,FALSE),"NA")</f>
        <v>2435671.7000000002</v>
      </c>
      <c r="I71" s="25">
        <f>IFERROR(VLOOKUP($A71,'GDP US'!A:B,2,FALSE),"NA")</f>
        <v>14956.290999999999</v>
      </c>
      <c r="J71" s="29">
        <f>IFERROR(VLOOKUP($A71,'GDP CNY'!A:C,2,FALSE),"NA")</f>
        <v>10.8</v>
      </c>
      <c r="K71" s="25">
        <f>IFERROR(VLOOKUP($A71,WTI!$A:$B,2,FALSE),"NA")</f>
        <v>62.26</v>
      </c>
      <c r="L71" s="25">
        <f>IFERROR(VLOOKUP($A71,Brent!$A:$B,2,FALSE),"NA")</f>
        <v>58.54</v>
      </c>
      <c r="M71" s="25">
        <f>IFERROR(VLOOKUP($A71,'EURO EXC RATE'!$A:$B,2,FALSE),"NA")</f>
        <v>1.2021999999999999</v>
      </c>
      <c r="N71" s="25">
        <f>IFERROR(VLOOKUP($A71,'Baltic Dry Index'!$A:$B,2,FALSE),"NA")</f>
        <v>3113</v>
      </c>
      <c r="O71" s="25">
        <f>IFERROR(VLOOKUP($A71,EXR_CNY_USD!$A:$B,2,FALSE),"NA")</f>
        <v>8.0894999999999992</v>
      </c>
      <c r="P71" s="25">
        <f>IFERROR(VLOOKUP($A71,'NATURAL GAS'!A:B,2,FALSE),"NA")</f>
        <v>13.42</v>
      </c>
      <c r="Q71" s="25">
        <f>IFERROR(VLOOKUP($A71,VIX!$A:$B,2,FALSE), "NA")</f>
        <v>15.32</v>
      </c>
      <c r="R71" s="25">
        <f>IFERROR(VLOOKUP($A71,CLI_US!$A:$B,2,FALSE), "NA")</f>
        <v>100.647972733291</v>
      </c>
      <c r="S71" s="25">
        <f>IFERROR(VLOOKUP($A71,CLI_CHN!$A:$B,2,FALSE), "NA")</f>
        <v>100.23390000000001</v>
      </c>
      <c r="T71" s="25">
        <f>IFERROR(VLOOKUP($A71,CLI_EURO!$A:$B,2,FALSE), "NA")</f>
        <v>100.073799560119</v>
      </c>
      <c r="U71" s="25">
        <f>IFERROR(VLOOKUP($A71,CPILFESL!$A:$B,2,FALSE), "NA")</f>
        <v>199.1</v>
      </c>
      <c r="V71" s="31">
        <f>_xlfn.IFNA(VLOOKUP($A71,'PET.RWTC.M'!$A:$B,2,FALSE), "NA")</f>
        <v>62.26</v>
      </c>
      <c r="W71" s="31">
        <f>_xlfn.IFNA(VLOOKUP($A71,PALLFNFINDEXQ!$A:$B,2,FALSE), "NA")</f>
        <v>104.8438941</v>
      </c>
      <c r="X71" s="31">
        <f>_xlfn.IFNA(VLOOKUP($A71,DEXSFUS!$A:$B,2,FALSE), "NA")</f>
        <v>6.3125</v>
      </c>
      <c r="Y71" s="31">
        <f>_xlfn.IFNA(VLOOKUP($A71,PNICKUSDM!$A:$B,2,FALSE), "NA")</f>
        <v>12431.119049999999</v>
      </c>
      <c r="Z71" s="31">
        <f>_xlfn.IFNA(VLOOKUP($A71,'WPU1011'!$A:$B,2,FALSE), "NA")</f>
        <v>119</v>
      </c>
      <c r="AA71" s="31">
        <f>_xlfn.IFNA(VLOOKUP($A71,'WPU1011'!$A:$B,2,FALSE), "NA")</f>
        <v>119</v>
      </c>
      <c r="AB71" s="31">
        <f>_xlfn.IFNA(VLOOKUP($A71,TSIFRGHTC!$A:$B,2,FALSE), "NA")</f>
        <v>-0.4</v>
      </c>
      <c r="AC71" s="31">
        <f>_xlfn.IFNA(VLOOKUP($A71,TSIFRGHTC!$A:$B,2,FALSE), "NA")</f>
        <v>-0.4</v>
      </c>
      <c r="AD71" s="31">
        <f>_xlfn.IFNA(VLOOKUP($A71,PPICMM!$A:$B,2,FALSE), "NA")</f>
        <v>171.6</v>
      </c>
      <c r="AE71" s="31">
        <f>_xlfn.IFNA(VLOOKUP($A71,IPB50001N!$A:$B,2,FALSE), "NA")</f>
        <v>97.129900000000006</v>
      </c>
      <c r="AF71" s="31">
        <f>_xlfn.IFNA(VLOOKUP($A71,A31ATI!$A:$B,2,FALSE), "NA")</f>
        <v>14495</v>
      </c>
      <c r="AG71" s="31">
        <f>_xlfn.IFNA(VLOOKUP($A71,A31ANO!$A:$B,2,FALSE), "NA")</f>
        <v>10543</v>
      </c>
      <c r="AH71" s="31">
        <f>_xlfn.IFNA(VLOOKUP($A71,IPG21223S!$A:$B,2,FALSE), "NA")</f>
        <v>93.947900000000004</v>
      </c>
      <c r="AI71" s="31">
        <f>_xlfn.IFNA(VLOOKUP($A71,PIORECRUSDM!$A:$B,2,FALSE), "NA")</f>
        <v>28.11</v>
      </c>
      <c r="AJ71" s="31" t="str">
        <f>_xlfn.IFNA(VLOOKUP($A71,GVZCLS!$A:$B,2,FALSE), "NA")</f>
        <v>NA</v>
      </c>
      <c r="AK71" s="31" t="str">
        <f>_xlfn.IFNA(VLOOKUP($A71,VXSLVCLS!$A:$B,2,FALSE), "NA")</f>
        <v>NA</v>
      </c>
      <c r="AL71" s="31">
        <f>_xlfn.IFNA(VLOOKUP($A71,PNRGINDEXM!$A:$B,2,FALSE), "NA")</f>
        <v>160.17590000000001</v>
      </c>
      <c r="AM71" s="31">
        <f>_xlfn.IFNA(VLOOKUP($A71,Nikkei225!$A:$B,2,FALSE), "NA")</f>
        <v>12506.97</v>
      </c>
      <c r="AN71" s="31">
        <f>_xlfn.IFNA(VLOOKUP($A71,EXJPUS!$A:$B,2,FALSE), "NA")</f>
        <v>114.8695</v>
      </c>
      <c r="AO71" s="31">
        <f>_xlfn.IFNA(VLOOKUP($A71,PCU33613361!$A:$B,2,FALSE), "NA")</f>
        <v>100.7</v>
      </c>
      <c r="AP71" s="31">
        <f>_xlfn.IFNA(VLOOKUP($A71,TOTALSA!$A:$B,2,FALSE), "NA")</f>
        <v>15.336</v>
      </c>
      <c r="AQ71" s="31">
        <f>_xlfn.IFNA(VLOOKUP($A71,ZAFCPIALLMINMEI!$A:$B,2,FALSE), "NA")</f>
        <v>57.351149999999997</v>
      </c>
      <c r="AR71" s="31">
        <f>_xlfn.IFNA(VLOOKUP($A71,LCULMN01ZAQ661S!$A:$B,2,FALSE), "NA")</f>
        <v>54.202004629999998</v>
      </c>
      <c r="AS71" s="31">
        <f>_xlfn.IFNA(VLOOKUP($A71,NGDPRSAXDCZAQ!$A:$B,2,FALSE), "NA")</f>
        <v>866709</v>
      </c>
      <c r="AT71" s="31">
        <f>_xlfn.IFNA(VLOOKUP($A71,'M.W00.PCOBA.USD'!$A:$B,2,FALSE), "NA")</f>
        <v>25262.83</v>
      </c>
      <c r="AU71" s="31">
        <f>_xlfn.IFNA(VLOOKUP($A71,BSCICP03O9M665S!$A:$B,2,FALSE), "NA")</f>
        <v>100.1843210716</v>
      </c>
      <c r="AV71" s="31">
        <f>_xlfn.IFNA(VLOOKUP($A71,LOLITOAAOECDE!$A:$B,2,FALSE), "NA")</f>
        <v>100.7227483803</v>
      </c>
      <c r="AW71" s="31" t="str">
        <f>_xlfn.IFNA(VLOOKUP($A71,'IP7110'!$A:$B,2,FALSE), "NA")</f>
        <v>NA</v>
      </c>
      <c r="AX71" s="31" t="str">
        <f>_xlfn.IFNA(VLOOKUP($A71,'WPS061'!$A:$B,2,FALSE), "NA")</f>
        <v>NA</v>
      </c>
      <c r="AY71" s="31">
        <f>_xlfn.IFNA(VLOOKUP($A71,'GS10'!$A:$B,2,FALSE), "NA")</f>
        <v>4.46</v>
      </c>
      <c r="AZ71" s="31">
        <f>_xlfn.IFNA(VLOOKUP($A71,'GS5'!$A:$B,2,FALSE), "NA")</f>
        <v>4.33</v>
      </c>
      <c r="BA71" s="31">
        <f>_xlfn.IFNA(VLOOKUP($A71,'GS30'!$A:$B,2,FALSE), "NA")</f>
        <v>4.6399999999999997</v>
      </c>
      <c r="BB71" s="31">
        <f>_xlfn.IFNA(VLOOKUP($A71,DAX!$A:$B,2,FALSE), "NA")</f>
        <v>4929.07</v>
      </c>
      <c r="BC71" s="31">
        <f>_xlfn.IFNA(VLOOKUP($A71,SMI!$A:$B,2,FALSE), "NA")</f>
        <v>7036.65</v>
      </c>
      <c r="BD71" s="31">
        <f>_xlfn.IFNA(VLOOKUP($A71,NASDAQCOM!$A:$B,2,FALSE), "NA")</f>
        <v>2120.3000000000002</v>
      </c>
      <c r="BE71" s="31">
        <f>_xlfn.IFNA(VLOOKUP($A71,FTSE100!$A:$B,2,FALSE), "NA")</f>
        <v>5317.28</v>
      </c>
      <c r="BF71" s="31">
        <f>_xlfn.IFNA(VLOOKUP($A71,'M.W00.PGOLD.USD'!$A:$B,2,FALSE), "NA")</f>
        <v>478.5</v>
      </c>
      <c r="BG71" s="31">
        <f>_xlfn.IFNA(VLOOKUP($A71,'M.W00.PSILVER.USD'!$A:$B,2,FALSE), "NA")</f>
        <v>7.86</v>
      </c>
      <c r="BH71" s="31" t="str">
        <f>_xlfn.IFNA(VLOOKUP($A71,WPU10170502!$A:$B,2,FALSE), "NA")</f>
        <v>NA</v>
      </c>
      <c r="BI71" s="31">
        <f>_xlfn.IFNA(VLOOKUP($A71,'M.W00.PSILVER.USD'!$A:$B,2,FALSE), "NA")</f>
        <v>7.86</v>
      </c>
      <c r="BJ71" s="31">
        <f>_xlfn.IFNA(VLOOKUP($A71,'M.W00.PSILVER.USD'!$A:$B,2,FALSE), "NA")</f>
        <v>7.86</v>
      </c>
      <c r="BK71" s="31">
        <f>_xlfn.IFNA(VLOOKUP($A71,FEDfunds!$A:$B,2,FALSE), "NA")</f>
        <v>3.78</v>
      </c>
      <c r="BL71" s="31">
        <f>_xlfn.IFNA(VLOOKUP($A71,Vehicles_miles_traveled!$A:$B,2,FALSE), "NA")</f>
        <v>245924</v>
      </c>
      <c r="BM71" s="31">
        <f>_xlfn.IFNA(VLOOKUP($A71,New_car_dealer!$A:$B,2,FALSE), "NA")</f>
        <v>47958</v>
      </c>
      <c r="BN71" s="31" t="str">
        <f>_xlfn.IFNA(VLOOKUP($A71,Platinum_total_demand!$A:$Z,4,FALSE), "NA")</f>
        <v>NA</v>
      </c>
      <c r="BO71" s="31" t="str">
        <f>_xlfn.IFNA(VLOOKUP($A71,Palladium_total_demand!$A:$Z,4,FALSE), "NA")</f>
        <v>NA</v>
      </c>
      <c r="BP71" s="31" t="str">
        <f>_xlfn.IFNA(VLOOKUP($A71,Rhodium_total_demand!$A:$Z,4,FALSE), "NA")</f>
        <v>NA</v>
      </c>
      <c r="BQ71" s="31" t="str">
        <f>_xlfn.IFNA(VLOOKUP($A71,Platinum_total_supply!$A:$Z,4,FALSE), "NA")</f>
        <v>NA</v>
      </c>
      <c r="BR71" s="31" t="str">
        <f>_xlfn.IFNA(VLOOKUP($A71,Palladium_total_supply!$A:$Z,4,FALSE), "NA")</f>
        <v>NA</v>
      </c>
      <c r="BS71" s="31" t="str">
        <f>_xlfn.IFNA(VLOOKUP($A71,Rhodium_total_supply!$A:$Z,4,FALSE), "NA")</f>
        <v>NA</v>
      </c>
      <c r="BT71" s="31">
        <f>_xlfn.IFNA(VLOOKUP($A71,Equities!$A:$Z,2,FALSE), "NA")</f>
        <v>3478.2423809523798</v>
      </c>
      <c r="BU71" s="31">
        <f>_xlfn.IFNA(VLOOKUP($A71,Equities!$A:$Z,3,FALSE), "NA")</f>
        <v>3703.5866666666602</v>
      </c>
      <c r="BV71" s="31">
        <f>_xlfn.IFNA(VLOOKUP($A71,Equities!$A:$Z,4,FALSE), "NA")</f>
        <v>5133.4747619047603</v>
      </c>
      <c r="BW71" s="31">
        <f>_xlfn.IFNA(VLOOKUP($A71,Equities!$A:$Z,5,FALSE), "NA")</f>
        <v>4549.7042380952298</v>
      </c>
      <c r="BX71" s="31">
        <f>_xlfn.IFNA(VLOOKUP($A71,Equities!$A:$Z,6,FALSE), "NA")</f>
        <v>984.14428571428505</v>
      </c>
      <c r="BY71" s="31">
        <f>_xlfn.IFNA(VLOOKUP($A71,Income_equities!$A:$Z,2,FALSE), "NA")</f>
        <v>1225.88095238095</v>
      </c>
      <c r="BZ71" s="31">
        <f>_xlfn.IFNA(VLOOKUP($A71,Income_equities!$A:$Z,3,FALSE), "NA")</f>
        <v>241.79960476190399</v>
      </c>
      <c r="CA71" s="31">
        <f>_xlfn.IFNA(VLOOKUP($A71,Income_equities!$A:$Z,4,FALSE), "NA")</f>
        <v>142.680557142857</v>
      </c>
      <c r="CB71" s="31">
        <f>_xlfn.IFNA(VLOOKUP($A71,Income_equities!$A:$Z,5,FALSE), "NA")</f>
        <v>180.810204761904</v>
      </c>
      <c r="CC71" s="31">
        <f>_xlfn.IFNA(VLOOKUP($A71,PGM_equities!$A:$Z,2,FALSE), "NA")</f>
        <v>930.642857142857</v>
      </c>
      <c r="CD71" s="31">
        <f>_xlfn.IFNA(VLOOKUP($A71,PGM_equities!$A:$Z,3,FALSE), "NA")</f>
        <v>470.13952380952298</v>
      </c>
      <c r="CE71" s="31">
        <f>_xlfn.IFNA(VLOOKUP($A71,PGM_equities!$A:$Z,4,FALSE), "NA")</f>
        <v>7.6723809523809496</v>
      </c>
      <c r="CF71" s="31">
        <f>_xlfn.IFNA(VLOOKUP($A71,PGM_equities!$A:$Z,5,FALSE), "NA")</f>
        <v>208.60714285714201</v>
      </c>
      <c r="CG71" s="31" t="str">
        <f>_xlfn.IFNA(VLOOKUP($A71,Platinum_market_balance!$A:$Z,2,FALSE), "NA")</f>
        <v>NA</v>
      </c>
      <c r="CH71" s="31" t="str">
        <f>_xlfn.IFNA(VLOOKUP($A71,Platinum_market_balance!$A:$Z,3,FALSE), "NA")</f>
        <v>NA</v>
      </c>
      <c r="CI71" s="31" t="str">
        <f>_xlfn.IFNA(VLOOKUP($A71,Platinum_market_balance!$A:$Z,4,FALSE), "NA")</f>
        <v>NA</v>
      </c>
      <c r="CJ71" s="31" t="str">
        <f>_xlfn.IFNA(VLOOKUP($A71,Platinum_market_balance!$A:$Z,5,FALSE), "NA")</f>
        <v>NA</v>
      </c>
      <c r="CK71" s="31" t="str">
        <f>_xlfn.IFNA(VLOOKUP($A71,Palladium_market_balance!$A:$Z,2,FALSE), "NA")</f>
        <v>NA</v>
      </c>
      <c r="CL71" s="31" t="str">
        <f>_xlfn.IFNA(VLOOKUP($A71,Palladium_market_balance!$A:$Z,3,FALSE), "NA")</f>
        <v>NA</v>
      </c>
      <c r="CM71" s="31" t="str">
        <f>_xlfn.IFNA(VLOOKUP($A71,Palladium_market_balance!$A:$Z,4,FALSE), "NA")</f>
        <v>NA</v>
      </c>
      <c r="CN71" s="31" t="str">
        <f>_xlfn.IFNA(VLOOKUP($A71,Palladium_market_balance!$A:$Z,5,FALSE), "NA")</f>
        <v>NA</v>
      </c>
      <c r="CO71" s="31" t="str">
        <f>_xlfn.IFNA(VLOOKUP($A71,Rhodium_market_balance!$A:$Z,2,FALSE), "NA")</f>
        <v>NA</v>
      </c>
      <c r="CP71" s="31" t="str">
        <f>_xlfn.IFNA(VLOOKUP($A71,Rhodium_market_balance!$A:$Z,3,FALSE), "NA")</f>
        <v>NA</v>
      </c>
      <c r="CQ71" s="31" t="str">
        <f>_xlfn.IFNA(VLOOKUP($A71,Rhodium_market_balance!$A:$Z,4,FALSE), "NA")</f>
        <v>NA</v>
      </c>
      <c r="CR71" s="31" t="str">
        <f>_xlfn.IFNA(VLOOKUP($A71,Rhodium_market_balance!$A:$Z,5,FALSE), "NA")</f>
        <v>NA</v>
      </c>
      <c r="CS71" s="31" t="str">
        <f>_xlfn.IFNA(VLOOKUP($A71,CFTCs!$A:$Z,2,FALSE), "NA")</f>
        <v>NA</v>
      </c>
      <c r="CT71" s="31" t="str">
        <f>_xlfn.IFNA(VLOOKUP($A71,CFTCs!$A:$Z,3,FALSE), "NA")</f>
        <v>NA</v>
      </c>
      <c r="CU71" s="31" t="str">
        <f>_xlfn.IFNA(VLOOKUP($A71,CFTCs!$A:$Z,4,FALSE), "NA")</f>
        <v>NA</v>
      </c>
      <c r="CV71" s="31" t="str">
        <f>_xlfn.IFNA(VLOOKUP($A71,CFTCs!$A:$Z,5,FALSE), "NA")</f>
        <v>NA</v>
      </c>
      <c r="CW71" s="31" t="str">
        <f>_xlfn.IFNA(VLOOKUP($A71,Open_interest!$A:$Z,2,FALSE), "NA")</f>
        <v>NA</v>
      </c>
      <c r="CX71" s="31" t="str">
        <f>_xlfn.IFNA(VLOOKUP($A71,Open_interest!$A:$Z,3,FALSE), "NA")</f>
        <v>NA</v>
      </c>
      <c r="CY71" s="31" t="str">
        <f>IF(_xlfn.IFNA(VLOOKUP($A71,ETF_holdings!$A:$Z,2,FALSE), "NA")=0,"NA",_xlfn.IFNA(VLOOKUP($A71,ETF_holdings!$A:$Z,2,FALSE), "NA"))</f>
        <v>NA</v>
      </c>
      <c r="CZ71" s="31" t="str">
        <f>IF(_xlfn.IFNA(VLOOKUP($A71,ETF_holdings!$A:$Z,3,FALSE), "NA")=0,"NA",_xlfn.IFNA(VLOOKUP($A71,ETF_holdings!$A:$Z,3,FALSE), "NA"))</f>
        <v>NA</v>
      </c>
      <c r="DA71" s="31" t="str">
        <f>_xlfn.IFNA(VLOOKUP($A71,ETF_holdings!$A:$Z,4,FALSE), "NA")</f>
        <v>NA</v>
      </c>
      <c r="DB71" s="31" t="str">
        <f>IF(_xlfn.IFNA(VLOOKUP($A71,ETF_holdings!$A:$Z,4,FALSE), "NA")=0,"NA",_xlfn.IFNA(VLOOKUP($A71,ETF_holdings!$A:$Z,4,FALSE), "NA"))</f>
        <v>NA</v>
      </c>
      <c r="DC71" s="31" t="str">
        <f>IF(_xlfn.IFNA(VLOOKUP($A71,ETF_holdings!$A:$Z,6,FALSE), "NA")=0,"NA",_xlfn.IFNA(VLOOKUP($A71,ETF_holdings!$A:$Z,6,FALSE), "NA"))</f>
        <v>NA</v>
      </c>
      <c r="DD71" s="31" t="str">
        <f>IF(_xlfn.IFNA(VLOOKUP($A71,ETF_holdings!$A:$Z,7,FALSE), "NA")=0,"NA",_xlfn.IFNA(VLOOKUP($A71,ETF_holdings!$A:$Z,7,FALSE), "NA"))</f>
        <v>NA</v>
      </c>
      <c r="DE71" s="31" t="str">
        <f>IF(_xlfn.IFNA(VLOOKUP($A71,ETF_holdings!$A:$Z,8,FALSE), "NA")=0,"NA",_xlfn.IFNA(VLOOKUP($A71,ETF_holdings!$A:$Z,8,FALSE), "NA"))</f>
        <v>NA</v>
      </c>
      <c r="DF71" s="31" t="str">
        <f>IF(_xlfn.IFNA(VLOOKUP($A71,ETF_holdings!$A:$Z,10,FALSE), "NA")=0,"NA",_xlfn.IFNA(VLOOKUP($A71,ETF_holdings!$A:$Z,10,FALSE), "NA"))</f>
        <v>NA</v>
      </c>
      <c r="DG71" s="31" t="str">
        <f>IF(_xlfn.IFNA(VLOOKUP($A71,ETF_holdings!$A:$Z,10,FALSE), "NA")=0,"NA",_xlfn.IFNA(VLOOKUP($A71,ETF_holdings!$A:$Z,10,FALSE), "NA"))</f>
        <v>NA</v>
      </c>
      <c r="DH71" s="31" t="str">
        <f>IF(_xlfn.IFNA(VLOOKUP($A71,ETF_holdings!$A:$Z,11,FALSE), "NA")=0,"NA",_xlfn.IFNA(VLOOKUP($A71,ETF_holdings!$A:$Z,11,FALSE), "NA"))</f>
        <v>NA</v>
      </c>
      <c r="DI71" s="31" t="str">
        <f>IF(_xlfn.IFNA(VLOOKUP($A71,ETF_holdings!$A:$Z,12,FALSE), "NA")=0,"NA",_xlfn.IFNA(VLOOKUP($A71,ETF_holdings!$A:$Z,12,FALSE), "NA"))</f>
        <v>NA</v>
      </c>
      <c r="DJ71" s="31" t="str">
        <f>IF(_xlfn.IFNA(VLOOKUP($A71,ETF_holdings!$A:$Z,13,FALSE), "NA")=0,"NA",_xlfn.IFNA(VLOOKUP($A71,ETF_holdings!$A:$Z,13,FALSE), "NA"))</f>
        <v>NA</v>
      </c>
      <c r="DK71" s="31">
        <f>IF(_xlfn.IFNA(VLOOKUP($A71,Platinum_RSI!$A:$P,2,FALSE), "NA")=0,"NA",_xlfn.IFNA(VLOOKUP($A71,Platinum_RSI!$A:$P,2,FALSE), "NA"))</f>
        <v>93.06</v>
      </c>
      <c r="DL71" s="31">
        <f>IF(_xlfn.IFNA(VLOOKUP($A71,Platinum_RSI!$A:$P,3,FALSE), "NA")=0,"NA",_xlfn.IFNA(VLOOKUP($A71,Platinum_RSI!$A:$P,3,FALSE), "NA"))</f>
        <v>74.260000000000005</v>
      </c>
      <c r="DM71" s="31">
        <f>IF(_xlfn.IFNA(VLOOKUP($A71,Platinum_RSI!$A:$P,4,FALSE), "NA")=0,"NA",_xlfn.IFNA(VLOOKUP($A71,Platinum_RSI!$A:$P,4,FALSE), "NA"))</f>
        <v>70.16</v>
      </c>
      <c r="DN71" s="31">
        <f>IF(_xlfn.IFNA(VLOOKUP($A71,Platinum_RSI!$A:$P,5,FALSE), "NA")=0,"NA",_xlfn.IFNA(VLOOKUP($A71,Platinum_RSI!$A:$P,5,FALSE), "NA"))</f>
        <v>66.209999999999994</v>
      </c>
      <c r="DO71" s="31">
        <f>IF(_xlfn.IFNA(VLOOKUP($A71,Palladium_RSI!$A:$Q,2,FALSE), "NA")=0,"NA",_xlfn.IFNA(VLOOKUP($A71,Palladium_RSI!$A:$Q,2,FALSE), "NA"))</f>
        <v>82.85</v>
      </c>
      <c r="DP71" s="31">
        <f>IF(_xlfn.IFNA(VLOOKUP($A71,Palladium_RSI!$A:$Q, 3,FALSE), "NA")=0,"NA",_xlfn.IFNA(VLOOKUP($A71,Palladium_RSI!$A:$Q,3,FALSE), "NA"))</f>
        <v>58.99</v>
      </c>
      <c r="DQ71" s="31">
        <f>IF(_xlfn.IFNA(VLOOKUP($A71,Palladium_RSI!$A:$Q,4,FALSE), "NA")=0,"NA",_xlfn.IFNA(VLOOKUP($A71,Palladium_RSI!$A:$Q,4,FALSE), "NA"))</f>
        <v>51.34</v>
      </c>
      <c r="DR71" s="31">
        <f>IF(_xlfn.IFNA(VLOOKUP($A71,Palladium_RSI!$A:$Q,5,FALSE), "NA")=0,"NA",_xlfn.IFNA(VLOOKUP($A71,Palladium_RSI!$A:$Q,5,FALSE), "NA"))</f>
        <v>46.81</v>
      </c>
      <c r="DS71" s="31">
        <f>IF(_xlfn.IFNA(VLOOKUP($A71,Car_production!$A:$L,2,FALSE), "NA")=0,"NA",_xlfn.IFNA(VLOOKUP($A71,Car_production!$A:$L,2,FALSE), "NA"))</f>
        <v>349.3</v>
      </c>
      <c r="DT71" s="31">
        <f>IF(_xlfn.IFNA(VLOOKUP($A71,Car_production!$A:$L,3,FALSE), "NA")=0,"NA",_xlfn.IFNA(VLOOKUP($A71,Car_production!$A:$L,3,FALSE), "NA"))</f>
        <v>274.82297403619202</v>
      </c>
      <c r="DU71" s="31" t="e">
        <f>IF(_xlfn.IFNA(VLOOKUP($A71,Car_production!$A:$L,4,FALSE), "NA")=0,"NA",_xlfn.IFNA(VLOOKUP($A71,Car_production!$A:$L,13,FALSE), "NA"))</f>
        <v>#REF!</v>
      </c>
      <c r="DV71" s="31">
        <f>IF(_xlfn.IFNA(VLOOKUP($A71,Car_production!$A:$L,5,FALSE), "NA")=0,"NA",_xlfn.IFNA(VLOOKUP($A71,Car_production!$A:$L,5,FALSE), "NA"))</f>
        <v>14.393928087410121</v>
      </c>
      <c r="DW71" s="31">
        <f>IF(_xlfn.IFNA(VLOOKUP($A71,Car_production!$A:$L,6,FALSE), "NA")=0,"NA",_xlfn.IFNA(VLOOKUP($A71,Car_production!$A:$L,6,FALSE), "NA"))</f>
        <v>107.5</v>
      </c>
      <c r="DX71" s="31">
        <f>IF(_xlfn.IFNA(VLOOKUP($A71,Car_production!$A:$L,7,FALSE), "NA")=0,"NA",_xlfn.IFNA(VLOOKUP($A71,Car_production!$A:$L,7,FALSE), "NA"))</f>
        <v>105.08308895405669</v>
      </c>
      <c r="DY71" s="31">
        <f>IF(_xlfn.IFNA(VLOOKUP($A71,Car_production!$A:$L,8,FALSE), "NA")=0,"NA",_xlfn.IFNA(VLOOKUP($A71,Car_production!$A:$L,8,FALSE), "NA"))</f>
        <v>100.6</v>
      </c>
      <c r="DZ71" s="31">
        <f>IF(_xlfn.IFNA(VLOOKUP($A71,Car_production!$A:$L,9,FALSE), "NA")=0,"NA",_xlfn.IFNA(VLOOKUP($A71,Car_production!$A:$L,9,FALSE), "NA"))</f>
        <v>127.02020202020201</v>
      </c>
      <c r="EA71" s="31">
        <f>IF(_xlfn.IFNA(VLOOKUP($A71,Car_production!$A:$L,10,FALSE), "NA")=0,"NA",_xlfn.IFNA(VLOOKUP($A71,Car_production!$A:$L,10,FALSE), "NA"))</f>
        <v>85.289009016380675</v>
      </c>
      <c r="EB71" s="31">
        <f>IF(_xlfn.IFNA(VLOOKUP($A71,Car_production_index!$A:$L,2,FALSE), "NA")=0,"NA",_xlfn.IFNA(VLOOKUP($A71,Car_production_index!$A:$L,2,FALSE), "NA"))</f>
        <v>0.12988212567506568</v>
      </c>
      <c r="EC71" s="31">
        <f>IF(_xlfn.IFNA(VLOOKUP($A71,Car_production_index!$A:$L,3,FALSE), "NA")=0,"NA",_xlfn.IFNA(VLOOKUP($A71,Car_production_index!$A:$L,3,FALSE), "NA"))</f>
        <v>0.25741781767755695</v>
      </c>
      <c r="ED71" s="31">
        <f>IF(_xlfn.IFNA(VLOOKUP($A71,Car_production_index!$A:$L,4,FALSE), "NA")=0,"NA",_xlfn.IFNA(VLOOKUP($A71,Car_production_index!$A:$L,4,FALSE), "NA"))</f>
        <v>0.1773248476159856</v>
      </c>
      <c r="EE71" s="31">
        <f>IF(_xlfn.IFNA(VLOOKUP($A71,Car_production_index!$A:$L,5,FALSE), "NA")=0,"NA",_xlfn.IFNA(VLOOKUP($A71,Car_production_index!$A:$L,5,FALSE), "NA"))</f>
        <v>0.15739036868302064</v>
      </c>
      <c r="EF71" s="31">
        <f>IF(_xlfn.IFNA(VLOOKUP($A71,Car_production_index!$A:$L,6,FALSE), "NA")=0,"NA",_xlfn.IFNA(VLOOKUP($A71,Car_production_index!$A:$L,6,FALSE), "NA"))</f>
        <v>0.72201515965162888</v>
      </c>
    </row>
    <row r="72" spans="1:136">
      <c r="A72" s="26">
        <v>38657</v>
      </c>
      <c r="B72" s="25">
        <f>IFERROR(VLOOKUP($A72,Palladium_spot_price!$A:$B,2,FALSE), "NA")</f>
        <v>246.35</v>
      </c>
      <c r="C72" s="25">
        <f>IFERROR(VLOOKUP($A72,Platinum_spot_price!$A:$B,2,FALSE), "NA")</f>
        <v>964</v>
      </c>
      <c r="D72" s="25">
        <f>IFERROR(VLOOKUP($A72,Rhodium_spot_price!$A:$B,2,FALSE), "NA")</f>
        <v>2948.5</v>
      </c>
      <c r="E72" s="25">
        <f>IFERROR(VLOOKUP(A72,'Coal Australia'!A:B,2,FALSE), "NA")</f>
        <v>40.641233766233803</v>
      </c>
      <c r="F72" s="25">
        <f>IFERROR(VLOOKUP(A72,'Russian Ruble'!A:B,2,FALSE), "NA")</f>
        <v>28.756499999999999</v>
      </c>
      <c r="G72" s="25" t="str">
        <f>IFERROR(VLOOKUP($A72,'GDP Germany'!A:B,2,FALSE),"NA")</f>
        <v>NA</v>
      </c>
      <c r="H72" s="25" t="str">
        <f>IFERROR(VLOOKUP($A72,'GDP EU28'!A:B,2,FALSE),"NA")</f>
        <v>NA</v>
      </c>
      <c r="I72" s="25" t="str">
        <f>IFERROR(VLOOKUP($A72,'GDP US'!A:B,2,FALSE),"NA")</f>
        <v>NA</v>
      </c>
      <c r="J72" s="29" t="str">
        <f>IFERROR(VLOOKUP($A72,'GDP CNY'!A:C,2,FALSE),"NA")</f>
        <v>NA</v>
      </c>
      <c r="K72" s="25">
        <f>IFERROR(VLOOKUP($A72,WTI!$A:$B,2,FALSE),"NA")</f>
        <v>58.32</v>
      </c>
      <c r="L72" s="25">
        <f>IFERROR(VLOOKUP($A72,Brent!$A:$B,2,FALSE),"NA")</f>
        <v>55.24</v>
      </c>
      <c r="M72" s="25">
        <f>IFERROR(VLOOKUP($A72,'EURO EXC RATE'!$A:$B,2,FALSE),"NA")</f>
        <v>1.1789000000000001</v>
      </c>
      <c r="N72" s="25">
        <f>IFERROR(VLOOKUP($A72,'Baltic Dry Index'!$A:$B,2,FALSE),"NA")</f>
        <v>2770</v>
      </c>
      <c r="O72" s="25">
        <f>IFERROR(VLOOKUP($A72,EXR_CNY_USD!$A:$B,2,FALSE),"NA")</f>
        <v>8.0839999999999996</v>
      </c>
      <c r="P72" s="25">
        <f>IFERROR(VLOOKUP($A72,'NATURAL GAS'!A:B,2,FALSE),"NA")</f>
        <v>10.3</v>
      </c>
      <c r="Q72" s="25">
        <f>IFERROR(VLOOKUP($A72,VIX!$A:$B,2,FALSE), "NA")</f>
        <v>12.06</v>
      </c>
      <c r="R72" s="25">
        <f>IFERROR(VLOOKUP($A72,CLI_US!$A:$B,2,FALSE), "NA")</f>
        <v>100.81394206341</v>
      </c>
      <c r="S72" s="25">
        <f>IFERROR(VLOOKUP($A72,CLI_CHN!$A:$B,2,FALSE), "NA")</f>
        <v>100.226</v>
      </c>
      <c r="T72" s="25">
        <f>IFERROR(VLOOKUP($A72,CLI_EURO!$A:$B,2,FALSE), "NA")</f>
        <v>100.22669582935499</v>
      </c>
      <c r="U72" s="25">
        <f>IFERROR(VLOOKUP($A72,CPILFESL!$A:$B,2,FALSE), "NA")</f>
        <v>198.1</v>
      </c>
      <c r="V72" s="31">
        <f>_xlfn.IFNA(VLOOKUP($A72,'PET.RWTC.M'!$A:$B,2,FALSE), "NA")</f>
        <v>58.32</v>
      </c>
      <c r="W72" s="31">
        <f>_xlfn.IFNA(VLOOKUP($A72,PALLFNFINDEXQ!$A:$B,2,FALSE), "NA")</f>
        <v>104.8438941</v>
      </c>
      <c r="X72" s="31">
        <f>_xlfn.IFNA(VLOOKUP($A72,DEXSFUS!$A:$B,2,FALSE), "NA")</f>
        <v>6.6859999999999999</v>
      </c>
      <c r="Y72" s="31">
        <f>_xlfn.IFNA(VLOOKUP($A72,PNICKUSDM!$A:$B,2,FALSE), "NA")</f>
        <v>12235.04545</v>
      </c>
      <c r="Z72" s="31">
        <f>_xlfn.IFNA(VLOOKUP($A72,'WPU1011'!$A:$B,2,FALSE), "NA")</f>
        <v>119</v>
      </c>
      <c r="AA72" s="31">
        <f>_xlfn.IFNA(VLOOKUP($A72,PCU3399103399101!$A:$B,2,FALSE), "NA")</f>
        <v>138</v>
      </c>
      <c r="AB72" s="31">
        <f>_xlfn.IFNA(VLOOKUP($A72,TSIFRGHTC!$A:$B,2,FALSE), "NA")</f>
        <v>2.5</v>
      </c>
      <c r="AC72" s="31">
        <f>_xlfn.IFNA(VLOOKUP($A72,TSIFRGHTC!$A:$B,2,FALSE), "NA")</f>
        <v>2.5</v>
      </c>
      <c r="AD72" s="31">
        <f>_xlfn.IFNA(VLOOKUP($A72,PPICMM!$A:$B,2,FALSE), "NA")</f>
        <v>178.9</v>
      </c>
      <c r="AE72" s="31">
        <f>_xlfn.IFNA(VLOOKUP($A72,IPB50001N!$A:$B,2,FALSE), "NA")</f>
        <v>96.856499999999997</v>
      </c>
      <c r="AF72" s="31">
        <f>_xlfn.IFNA(VLOOKUP($A72,A31ATI!$A:$B,2,FALSE), "NA")</f>
        <v>14551</v>
      </c>
      <c r="AG72" s="31">
        <f>_xlfn.IFNA(VLOOKUP($A72,A31ANO!$A:$B,2,FALSE), "NA")</f>
        <v>10563</v>
      </c>
      <c r="AH72" s="31">
        <f>_xlfn.IFNA(VLOOKUP($A72,IPG21223S!$A:$B,2,FALSE), "NA")</f>
        <v>89.593900000000005</v>
      </c>
      <c r="AI72" s="31">
        <f>_xlfn.IFNA(VLOOKUP($A72,PIORECRUSDM!$A:$B,2,FALSE), "NA")</f>
        <v>28.11</v>
      </c>
      <c r="AJ72" s="31" t="str">
        <f>_xlfn.IFNA(VLOOKUP($A72,GVZCLS!$A:$B,2,FALSE), "NA")</f>
        <v>NA</v>
      </c>
      <c r="AK72" s="31" t="str">
        <f>_xlfn.IFNA(VLOOKUP($A72,VXSLVCLS!$A:$B,2,FALSE), "NA")</f>
        <v>NA</v>
      </c>
      <c r="AL72" s="31">
        <f>_xlfn.IFNA(VLOOKUP($A72,PNRGINDEXM!$A:$B,2,FALSE), "NA")</f>
        <v>145.2182</v>
      </c>
      <c r="AM72" s="31">
        <f>_xlfn.IFNA(VLOOKUP($A72,Nikkei225!$A:$B,2,FALSE), "NA")</f>
        <v>13867.86</v>
      </c>
      <c r="AN72" s="31">
        <f>_xlfn.IFNA(VLOOKUP($A72,EXJPUS!$A:$B,2,FALSE), "NA")</f>
        <v>118.45399999999999</v>
      </c>
      <c r="AO72" s="31">
        <f>_xlfn.IFNA(VLOOKUP($A72,PCU33613361!$A:$B,2,FALSE), "NA")</f>
        <v>98.7</v>
      </c>
      <c r="AP72" s="31">
        <f>_xlfn.IFNA(VLOOKUP($A72,TOTALSA!$A:$B,2,FALSE), "NA")</f>
        <v>16.524000000000001</v>
      </c>
      <c r="AQ72" s="31">
        <f>_xlfn.IFNA(VLOOKUP($A72,ZAFCPIALLMINMEI!$A:$B,2,FALSE), "NA")</f>
        <v>57.337400000000002</v>
      </c>
      <c r="AR72" s="31">
        <f>_xlfn.IFNA(VLOOKUP($A72,LCULMN01ZAQ661S!$A:$B,2,FALSE), "NA")</f>
        <v>54.202004629999998</v>
      </c>
      <c r="AS72" s="31">
        <f>_xlfn.IFNA(VLOOKUP($A72,NGDPRSAXDCZAQ!$A:$B,2,FALSE), "NA")</f>
        <v>866709</v>
      </c>
      <c r="AT72" s="31">
        <f>_xlfn.IFNA(VLOOKUP($A72,'M.W00.PCOBA.USD'!$A:$B,2,FALSE), "NA")</f>
        <v>25066.68</v>
      </c>
      <c r="AU72" s="31">
        <f>_xlfn.IFNA(VLOOKUP($A72,BSCICP03O9M665S!$A:$B,2,FALSE), "NA")</f>
        <v>100.2225659324</v>
      </c>
      <c r="AV72" s="31">
        <f>_xlfn.IFNA(VLOOKUP($A72,LOLITOAAOECDE!$A:$B,2,FALSE), "NA")</f>
        <v>100.91341147270001</v>
      </c>
      <c r="AW72" s="31" t="str">
        <f>_xlfn.IFNA(VLOOKUP($A72,'IP7110'!$A:$B,2,FALSE), "NA")</f>
        <v>NA</v>
      </c>
      <c r="AX72" s="31" t="str">
        <f>_xlfn.IFNA(VLOOKUP($A72,'WPS061'!$A:$B,2,FALSE), "NA")</f>
        <v>NA</v>
      </c>
      <c r="AY72" s="31">
        <f>_xlfn.IFNA(VLOOKUP($A72,'GS10'!$A:$B,2,FALSE), "NA")</f>
        <v>4.54</v>
      </c>
      <c r="AZ72" s="31">
        <f>_xlfn.IFNA(VLOOKUP($A72,'GS5'!$A:$B,2,FALSE), "NA")</f>
        <v>4.45</v>
      </c>
      <c r="BA72" s="31">
        <f>_xlfn.IFNA(VLOOKUP($A72,'GS30'!$A:$B,2,FALSE), "NA")</f>
        <v>4.7</v>
      </c>
      <c r="BB72" s="31">
        <f>_xlfn.IFNA(VLOOKUP($A72,DAX!$A:$B,2,FALSE), "NA")</f>
        <v>5193.3999999999996</v>
      </c>
      <c r="BC72" s="31">
        <f>_xlfn.IFNA(VLOOKUP($A72,SMI!$A:$B,2,FALSE), "NA")</f>
        <v>7407.52</v>
      </c>
      <c r="BD72" s="31">
        <f>_xlfn.IFNA(VLOOKUP($A72,NASDAQCOM!$A:$B,2,FALSE), "NA")</f>
        <v>2232.8200000000002</v>
      </c>
      <c r="BE72" s="31">
        <f>_xlfn.IFNA(VLOOKUP($A72,FTSE100!$A:$B,2,FALSE), "NA")</f>
        <v>5423.17</v>
      </c>
      <c r="BF72" s="31">
        <f>_xlfn.IFNA(VLOOKUP($A72,'M.W00.PGOLD.USD'!$A:$B,2,FALSE), "NA")</f>
        <v>497.3</v>
      </c>
      <c r="BG72" s="31">
        <f>_xlfn.IFNA(VLOOKUP($A72,'M.W00.PSILVER.USD'!$A:$B,2,FALSE), "NA")</f>
        <v>8.2899999999999991</v>
      </c>
      <c r="BH72" s="31" t="str">
        <f>_xlfn.IFNA(VLOOKUP($A72,WPU10170502!$A:$B,2,FALSE), "NA")</f>
        <v>NA</v>
      </c>
      <c r="BI72" s="31">
        <f>_xlfn.IFNA(VLOOKUP($A72,'M.W00.PSILVER.USD'!$A:$B,2,FALSE), "NA")</f>
        <v>8.2899999999999991</v>
      </c>
      <c r="BJ72" s="31">
        <f>_xlfn.IFNA(VLOOKUP($A72,'M.W00.PSILVER.USD'!$A:$B,2,FALSE), "NA")</f>
        <v>8.2899999999999991</v>
      </c>
      <c r="BK72" s="31">
        <f>_xlfn.IFNA(VLOOKUP($A72,FEDfunds!$A:$B,2,FALSE), "NA")</f>
        <v>4</v>
      </c>
      <c r="BL72" s="31">
        <f>_xlfn.IFNA(VLOOKUP($A72,Vehicles_miles_traveled!$A:$B,2,FALSE), "NA")</f>
        <v>250790</v>
      </c>
      <c r="BM72" s="31">
        <f>_xlfn.IFNA(VLOOKUP($A72,New_car_dealer!$A:$B,2,FALSE), "NA")</f>
        <v>49730</v>
      </c>
      <c r="BN72" s="31" t="str">
        <f>_xlfn.IFNA(VLOOKUP($A72,Platinum_total_demand!$A:$Z,4,FALSE), "NA")</f>
        <v>NA</v>
      </c>
      <c r="BO72" s="31" t="str">
        <f>_xlfn.IFNA(VLOOKUP($A72,Palladium_total_demand!$A:$Z,4,FALSE), "NA")</f>
        <v>NA</v>
      </c>
      <c r="BP72" s="31" t="str">
        <f>_xlfn.IFNA(VLOOKUP($A72,Rhodium_total_demand!$A:$Z,4,FALSE), "NA")</f>
        <v>NA</v>
      </c>
      <c r="BQ72" s="31" t="str">
        <f>_xlfn.IFNA(VLOOKUP($A72,Platinum_total_supply!$A:$Z,4,FALSE), "NA")</f>
        <v>NA</v>
      </c>
      <c r="BR72" s="31" t="str">
        <f>_xlfn.IFNA(VLOOKUP($A72,Palladium_total_supply!$A:$Z,4,FALSE), "NA")</f>
        <v>NA</v>
      </c>
      <c r="BS72" s="31" t="str">
        <f>_xlfn.IFNA(VLOOKUP($A72,Rhodium_total_supply!$A:$Z,4,FALSE), "NA")</f>
        <v>NA</v>
      </c>
      <c r="BT72" s="31">
        <f>_xlfn.IFNA(VLOOKUP($A72,Equities!$A:$Z,2,FALSE), "NA")</f>
        <v>3585.4177272727202</v>
      </c>
      <c r="BU72" s="31">
        <f>_xlfn.IFNA(VLOOKUP($A72,Equities!$A:$Z,3,FALSE), "NA")</f>
        <v>3862.9372727272698</v>
      </c>
      <c r="BV72" s="31">
        <f>_xlfn.IFNA(VLOOKUP($A72,Equities!$A:$Z,4,FALSE), "NA")</f>
        <v>5182.4459090909004</v>
      </c>
      <c r="BW72" s="31">
        <f>_xlfn.IFNA(VLOOKUP($A72,Equities!$A:$Z,5,FALSE), "NA")</f>
        <v>4745.9154545454503</v>
      </c>
      <c r="BX72" s="31">
        <f>_xlfn.IFNA(VLOOKUP($A72,Equities!$A:$Z,6,FALSE), "NA")</f>
        <v>1023.17599999999</v>
      </c>
      <c r="BY72" s="31">
        <f>_xlfn.IFNA(VLOOKUP($A72,Income_equities!$A:$Z,2,FALSE), "NA")</f>
        <v>1223.135</v>
      </c>
      <c r="BZ72" s="31">
        <f>_xlfn.IFNA(VLOOKUP($A72,Income_equities!$A:$Z,3,FALSE), "NA")</f>
        <v>241.40037727272701</v>
      </c>
      <c r="CA72" s="31">
        <f>_xlfn.IFNA(VLOOKUP($A72,Income_equities!$A:$Z,4,FALSE), "NA")</f>
        <v>141.35513181818101</v>
      </c>
      <c r="CB72" s="31">
        <f>_xlfn.IFNA(VLOOKUP($A72,Income_equities!$A:$Z,5,FALSE), "NA")</f>
        <v>180.99459999999999</v>
      </c>
      <c r="CC72" s="31">
        <f>_xlfn.IFNA(VLOOKUP($A72,PGM_equities!$A:$Z,2,FALSE), "NA")</f>
        <v>964.07954545454504</v>
      </c>
      <c r="CD72" s="31">
        <f>_xlfn.IFNA(VLOOKUP($A72,PGM_equities!$A:$Z,3,FALSE), "NA")</f>
        <v>477.25727272727198</v>
      </c>
      <c r="CE72" s="31">
        <f>_xlfn.IFNA(VLOOKUP($A72,PGM_equities!$A:$Z,4,FALSE), "NA")</f>
        <v>7.8846045454545397</v>
      </c>
      <c r="CF72" s="31">
        <f>_xlfn.IFNA(VLOOKUP($A72,PGM_equities!$A:$Z,5,FALSE), "NA")</f>
        <v>246.386818181818</v>
      </c>
      <c r="CG72" s="31" t="str">
        <f>_xlfn.IFNA(VLOOKUP($A72,Platinum_market_balance!$A:$Z,2,FALSE), "NA")</f>
        <v>NA</v>
      </c>
      <c r="CH72" s="31" t="str">
        <f>_xlfn.IFNA(VLOOKUP($A72,Platinum_market_balance!$A:$Z,3,FALSE), "NA")</f>
        <v>NA</v>
      </c>
      <c r="CI72" s="31" t="str">
        <f>_xlfn.IFNA(VLOOKUP($A72,Platinum_market_balance!$A:$Z,4,FALSE), "NA")</f>
        <v>NA</v>
      </c>
      <c r="CJ72" s="31" t="str">
        <f>_xlfn.IFNA(VLOOKUP($A72,Platinum_market_balance!$A:$Z,5,FALSE), "NA")</f>
        <v>NA</v>
      </c>
      <c r="CK72" s="31" t="str">
        <f>_xlfn.IFNA(VLOOKUP($A72,Palladium_market_balance!$A:$Z,2,FALSE), "NA")</f>
        <v>NA</v>
      </c>
      <c r="CL72" s="31" t="str">
        <f>_xlfn.IFNA(VLOOKUP($A72,Palladium_market_balance!$A:$Z,3,FALSE), "NA")</f>
        <v>NA</v>
      </c>
      <c r="CM72" s="31" t="str">
        <f>_xlfn.IFNA(VLOOKUP($A72,Palladium_market_balance!$A:$Z,4,FALSE), "NA")</f>
        <v>NA</v>
      </c>
      <c r="CN72" s="31" t="str">
        <f>_xlfn.IFNA(VLOOKUP($A72,Palladium_market_balance!$A:$Z,5,FALSE), "NA")</f>
        <v>NA</v>
      </c>
      <c r="CO72" s="31" t="str">
        <f>_xlfn.IFNA(VLOOKUP($A72,Rhodium_market_balance!$A:$Z,2,FALSE), "NA")</f>
        <v>NA</v>
      </c>
      <c r="CP72" s="31" t="str">
        <f>_xlfn.IFNA(VLOOKUP($A72,Rhodium_market_balance!$A:$Z,3,FALSE), "NA")</f>
        <v>NA</v>
      </c>
      <c r="CQ72" s="31" t="str">
        <f>_xlfn.IFNA(VLOOKUP($A72,Rhodium_market_balance!$A:$Z,4,FALSE), "NA")</f>
        <v>NA</v>
      </c>
      <c r="CR72" s="31" t="str">
        <f>_xlfn.IFNA(VLOOKUP($A72,Rhodium_market_balance!$A:$Z,5,FALSE), "NA")</f>
        <v>NA</v>
      </c>
      <c r="CS72" s="31" t="str">
        <f>_xlfn.IFNA(VLOOKUP($A72,CFTCs!$A:$Z,2,FALSE), "NA")</f>
        <v>NA</v>
      </c>
      <c r="CT72" s="31" t="str">
        <f>_xlfn.IFNA(VLOOKUP($A72,CFTCs!$A:$Z,3,FALSE), "NA")</f>
        <v>NA</v>
      </c>
      <c r="CU72" s="31" t="str">
        <f>_xlfn.IFNA(VLOOKUP($A72,CFTCs!$A:$Z,4,FALSE), "NA")</f>
        <v>NA</v>
      </c>
      <c r="CV72" s="31" t="str">
        <f>_xlfn.IFNA(VLOOKUP($A72,CFTCs!$A:$Z,5,FALSE), "NA")</f>
        <v>NA</v>
      </c>
      <c r="CW72" s="31" t="str">
        <f>_xlfn.IFNA(VLOOKUP($A72,Open_interest!$A:$Z,2,FALSE), "NA")</f>
        <v>NA</v>
      </c>
      <c r="CX72" s="31" t="str">
        <f>_xlfn.IFNA(VLOOKUP($A72,Open_interest!$A:$Z,3,FALSE), "NA")</f>
        <v>NA</v>
      </c>
      <c r="CY72" s="31" t="str">
        <f>IF(_xlfn.IFNA(VLOOKUP($A72,ETF_holdings!$A:$Z,2,FALSE), "NA")=0,"NA",_xlfn.IFNA(VLOOKUP($A72,ETF_holdings!$A:$Z,2,FALSE), "NA"))</f>
        <v>NA</v>
      </c>
      <c r="CZ72" s="31" t="str">
        <f>IF(_xlfn.IFNA(VLOOKUP($A72,ETF_holdings!$A:$Z,3,FALSE), "NA")=0,"NA",_xlfn.IFNA(VLOOKUP($A72,ETF_holdings!$A:$Z,3,FALSE), "NA"))</f>
        <v>NA</v>
      </c>
      <c r="DA72" s="31" t="str">
        <f>_xlfn.IFNA(VLOOKUP($A72,ETF_holdings!$A:$Z,4,FALSE), "NA")</f>
        <v>NA</v>
      </c>
      <c r="DB72" s="31" t="str">
        <f>IF(_xlfn.IFNA(VLOOKUP($A72,ETF_holdings!$A:$Z,4,FALSE), "NA")=0,"NA",_xlfn.IFNA(VLOOKUP($A72,ETF_holdings!$A:$Z,4,FALSE), "NA"))</f>
        <v>NA</v>
      </c>
      <c r="DC72" s="31" t="str">
        <f>IF(_xlfn.IFNA(VLOOKUP($A72,ETF_holdings!$A:$Z,6,FALSE), "NA")=0,"NA",_xlfn.IFNA(VLOOKUP($A72,ETF_holdings!$A:$Z,6,FALSE), "NA"))</f>
        <v>NA</v>
      </c>
      <c r="DD72" s="31" t="str">
        <f>IF(_xlfn.IFNA(VLOOKUP($A72,ETF_holdings!$A:$Z,7,FALSE), "NA")=0,"NA",_xlfn.IFNA(VLOOKUP($A72,ETF_holdings!$A:$Z,7,FALSE), "NA"))</f>
        <v>NA</v>
      </c>
      <c r="DE72" s="31" t="str">
        <f>IF(_xlfn.IFNA(VLOOKUP($A72,ETF_holdings!$A:$Z,8,FALSE), "NA")=0,"NA",_xlfn.IFNA(VLOOKUP($A72,ETF_holdings!$A:$Z,8,FALSE), "NA"))</f>
        <v>NA</v>
      </c>
      <c r="DF72" s="31" t="str">
        <f>IF(_xlfn.IFNA(VLOOKUP($A72,ETF_holdings!$A:$Z,10,FALSE), "NA")=0,"NA",_xlfn.IFNA(VLOOKUP($A72,ETF_holdings!$A:$Z,10,FALSE), "NA"))</f>
        <v>NA</v>
      </c>
      <c r="DG72" s="31" t="str">
        <f>IF(_xlfn.IFNA(VLOOKUP($A72,ETF_holdings!$A:$Z,10,FALSE), "NA")=0,"NA",_xlfn.IFNA(VLOOKUP($A72,ETF_holdings!$A:$Z,10,FALSE), "NA"))</f>
        <v>NA</v>
      </c>
      <c r="DH72" s="31" t="str">
        <f>IF(_xlfn.IFNA(VLOOKUP($A72,ETF_holdings!$A:$Z,11,FALSE), "NA")=0,"NA",_xlfn.IFNA(VLOOKUP($A72,ETF_holdings!$A:$Z,11,FALSE), "NA"))</f>
        <v>NA</v>
      </c>
      <c r="DI72" s="31" t="str">
        <f>IF(_xlfn.IFNA(VLOOKUP($A72,ETF_holdings!$A:$Z,12,FALSE), "NA")=0,"NA",_xlfn.IFNA(VLOOKUP($A72,ETF_holdings!$A:$Z,12,FALSE), "NA"))</f>
        <v>NA</v>
      </c>
      <c r="DJ72" s="31" t="str">
        <f>IF(_xlfn.IFNA(VLOOKUP($A72,ETF_holdings!$A:$Z,13,FALSE), "NA")=0,"NA",_xlfn.IFNA(VLOOKUP($A72,ETF_holdings!$A:$Z,13,FALSE), "NA"))</f>
        <v>NA</v>
      </c>
      <c r="DK72" s="31">
        <f>IF(_xlfn.IFNA(VLOOKUP($A72,Platinum_RSI!$A:$P,2,FALSE), "NA")=0,"NA",_xlfn.IFNA(VLOOKUP($A72,Platinum_RSI!$A:$P,2,FALSE), "NA"))</f>
        <v>96.71</v>
      </c>
      <c r="DL72" s="31">
        <f>IF(_xlfn.IFNA(VLOOKUP($A72,Platinum_RSI!$A:$P,3,FALSE), "NA")=0,"NA",_xlfn.IFNA(VLOOKUP($A72,Platinum_RSI!$A:$P,3,FALSE), "NA"))</f>
        <v>79.290000000000006</v>
      </c>
      <c r="DM72" s="31">
        <f>IF(_xlfn.IFNA(VLOOKUP($A72,Platinum_RSI!$A:$P,4,FALSE), "NA")=0,"NA",_xlfn.IFNA(VLOOKUP($A72,Platinum_RSI!$A:$P,4,FALSE), "NA"))</f>
        <v>73.64</v>
      </c>
      <c r="DN72" s="31">
        <f>IF(_xlfn.IFNA(VLOOKUP($A72,Platinum_RSI!$A:$P,5,FALSE), "NA")=0,"NA",_xlfn.IFNA(VLOOKUP($A72,Platinum_RSI!$A:$P,5,FALSE), "NA"))</f>
        <v>67.97</v>
      </c>
      <c r="DO72" s="31">
        <f>IF(_xlfn.IFNA(VLOOKUP($A72,Palladium_RSI!$A:$Q,2,FALSE), "NA")=0,"NA",_xlfn.IFNA(VLOOKUP($A72,Palladium_RSI!$A:$Q,2,FALSE), "NA"))</f>
        <v>90.44</v>
      </c>
      <c r="DP72" s="31">
        <f>IF(_xlfn.IFNA(VLOOKUP($A72,Palladium_RSI!$A:$Q, 3,FALSE), "NA")=0,"NA",_xlfn.IFNA(VLOOKUP($A72,Palladium_RSI!$A:$Q,3,FALSE), "NA"))</f>
        <v>66.8</v>
      </c>
      <c r="DQ72" s="31">
        <f>IF(_xlfn.IFNA(VLOOKUP($A72,Palladium_RSI!$A:$Q,4,FALSE), "NA")=0,"NA",_xlfn.IFNA(VLOOKUP($A72,Palladium_RSI!$A:$Q,4,FALSE), "NA"))</f>
        <v>56.84</v>
      </c>
      <c r="DR72" s="31">
        <f>IF(_xlfn.IFNA(VLOOKUP($A72,Palladium_RSI!$A:$Q,5,FALSE), "NA")=0,"NA",_xlfn.IFNA(VLOOKUP($A72,Palladium_RSI!$A:$Q,5,FALSE), "NA"))</f>
        <v>48.89</v>
      </c>
      <c r="DS72" s="31">
        <f>IF(_xlfn.IFNA(VLOOKUP($A72,Car_production!$A:$L,2,FALSE), "NA")=0,"NA",_xlfn.IFNA(VLOOKUP($A72,Car_production!$A:$L,2,FALSE), "NA"))</f>
        <v>364.8</v>
      </c>
      <c r="DT72" s="31">
        <f>IF(_xlfn.IFNA(VLOOKUP($A72,Car_production!$A:$L,3,FALSE), "NA")=0,"NA",_xlfn.IFNA(VLOOKUP($A72,Car_production!$A:$L,3,FALSE), "NA"))</f>
        <v>287.01809598741153</v>
      </c>
      <c r="DU72" s="31" t="e">
        <f>IF(_xlfn.IFNA(VLOOKUP($A72,Car_production!$A:$L,4,FALSE), "NA")=0,"NA",_xlfn.IFNA(VLOOKUP($A72,Car_production!$A:$L,13,FALSE), "NA"))</f>
        <v>#REF!</v>
      </c>
      <c r="DV72" s="31">
        <f>IF(_xlfn.IFNA(VLOOKUP($A72,Car_production!$A:$L,5,FALSE), "NA")=0,"NA",_xlfn.IFNA(VLOOKUP($A72,Car_production!$A:$L,5,FALSE), "NA"))</f>
        <v>17.861542868559845</v>
      </c>
      <c r="DW72" s="31">
        <f>IF(_xlfn.IFNA(VLOOKUP($A72,Car_production!$A:$L,6,FALSE), "NA")=0,"NA",_xlfn.IFNA(VLOOKUP($A72,Car_production!$A:$L,6,FALSE), "NA"))</f>
        <v>109.7</v>
      </c>
      <c r="DX72" s="31">
        <f>IF(_xlfn.IFNA(VLOOKUP($A72,Car_production!$A:$L,7,FALSE), "NA")=0,"NA",_xlfn.IFNA(VLOOKUP($A72,Car_production!$A:$L,7,FALSE), "NA"))</f>
        <v>107.23362658846531</v>
      </c>
      <c r="DY72" s="31">
        <f>IF(_xlfn.IFNA(VLOOKUP($A72,Car_production!$A:$L,8,FALSE), "NA")=0,"NA",_xlfn.IFNA(VLOOKUP($A72,Car_production!$A:$L,8,FALSE), "NA"))</f>
        <v>108.7</v>
      </c>
      <c r="DZ72" s="31">
        <f>IF(_xlfn.IFNA(VLOOKUP($A72,Car_production!$A:$L,9,FALSE), "NA")=0,"NA",_xlfn.IFNA(VLOOKUP($A72,Car_production!$A:$L,9,FALSE), "NA"))</f>
        <v>137.24747474747474</v>
      </c>
      <c r="EA72" s="31">
        <f>IF(_xlfn.IFNA(VLOOKUP($A72,Car_production!$A:$L,10,FALSE), "NA")=0,"NA",_xlfn.IFNA(VLOOKUP($A72,Car_production!$A:$L,10,FALSE), "NA"))</f>
        <v>89.546713562980813</v>
      </c>
      <c r="EB72" s="31">
        <f>IF(_xlfn.IFNA(VLOOKUP($A72,Car_production_index!$A:$L,2,FALSE), "NA")=0,"NA",_xlfn.IFNA(VLOOKUP($A72,Car_production_index!$A:$L,2,FALSE), "NA"))</f>
        <v>0.12988212567506568</v>
      </c>
      <c r="EC72" s="31">
        <f>IF(_xlfn.IFNA(VLOOKUP($A72,Car_production_index!$A:$L,3,FALSE), "NA")=0,"NA",_xlfn.IFNA(VLOOKUP($A72,Car_production_index!$A:$L,3,FALSE), "NA"))</f>
        <v>0.25691781767755695</v>
      </c>
      <c r="ED72" s="31">
        <f>IF(_xlfn.IFNA(VLOOKUP($A72,Car_production_index!$A:$L,4,FALSE), "NA")=0,"NA",_xlfn.IFNA(VLOOKUP($A72,Car_production_index!$A:$L,4,FALSE), "NA"))</f>
        <v>0.1783248476159856</v>
      </c>
      <c r="EE72" s="31">
        <f>IF(_xlfn.IFNA(VLOOKUP($A72,Car_production_index!$A:$L,5,FALSE), "NA")=0,"NA",_xlfn.IFNA(VLOOKUP($A72,Car_production_index!$A:$L,5,FALSE), "NA"))</f>
        <v>0.15689036868302064</v>
      </c>
      <c r="EF72" s="31">
        <f>IF(_xlfn.IFNA(VLOOKUP($A72,Car_production_index!$A:$L,6,FALSE), "NA")=0,"NA",_xlfn.IFNA(VLOOKUP($A72,Car_production_index!$A:$L,6,FALSE), "NA"))</f>
        <v>0.72201515965162888</v>
      </c>
    </row>
    <row r="73" spans="1:136">
      <c r="A73" s="26">
        <v>38687</v>
      </c>
      <c r="B73" s="25">
        <f>IFERROR(VLOOKUP($A73,Palladium_spot_price!$A:$B,2,FALSE), "NA")</f>
        <v>267.25</v>
      </c>
      <c r="C73" s="25">
        <f>IFERROR(VLOOKUP($A73,Platinum_spot_price!$A:$B,2,FALSE), "NA")</f>
        <v>981.6</v>
      </c>
      <c r="D73" s="25">
        <f>IFERROR(VLOOKUP($A73,Rhodium_spot_price!$A:$B,2,FALSE), "NA")</f>
        <v>3015.75</v>
      </c>
      <c r="E73" s="25">
        <f>IFERROR(VLOOKUP(A73,'Coal Australia'!A:B,2,FALSE), "NA")</f>
        <v>41.689285714285703</v>
      </c>
      <c r="F73" s="25">
        <f>IFERROR(VLOOKUP(A73,'Russian Ruble'!A:B,2,FALSE), "NA")</f>
        <v>28.8111</v>
      </c>
      <c r="G73" s="25" t="str">
        <f>IFERROR(VLOOKUP($A73,'GDP Germany'!A:B,2,FALSE),"NA")</f>
        <v>NA</v>
      </c>
      <c r="H73" s="25" t="str">
        <f>IFERROR(VLOOKUP($A73,'GDP EU28'!A:B,2,FALSE),"NA")</f>
        <v>NA</v>
      </c>
      <c r="I73" s="25" t="str">
        <f>IFERROR(VLOOKUP($A73,'GDP US'!A:B,2,FALSE),"NA")</f>
        <v>NA</v>
      </c>
      <c r="J73" s="29" t="str">
        <f>IFERROR(VLOOKUP($A73,'GDP CNY'!A:C,2,FALSE),"NA")</f>
        <v>NA</v>
      </c>
      <c r="K73" s="25">
        <f>IFERROR(VLOOKUP($A73,WTI!$A:$B,2,FALSE),"NA")</f>
        <v>59.41</v>
      </c>
      <c r="L73" s="25">
        <f>IFERROR(VLOOKUP($A73,Brent!$A:$B,2,FALSE),"NA")</f>
        <v>56.86</v>
      </c>
      <c r="M73" s="25">
        <f>IFERROR(VLOOKUP($A73,'EURO EXC RATE'!$A:$B,2,FALSE),"NA")</f>
        <v>1.1860999999999999</v>
      </c>
      <c r="N73" s="25">
        <f>IFERROR(VLOOKUP($A73,'Baltic Dry Index'!$A:$B,2,FALSE),"NA")</f>
        <v>2407</v>
      </c>
      <c r="O73" s="25">
        <f>IFERROR(VLOOKUP($A73,EXR_CNY_USD!$A:$B,2,FALSE),"NA")</f>
        <v>8.0754999999999999</v>
      </c>
      <c r="P73" s="25">
        <f>IFERROR(VLOOKUP($A73,'NATURAL GAS'!A:B,2,FALSE),"NA")</f>
        <v>13.05</v>
      </c>
      <c r="Q73" s="25">
        <f>IFERROR(VLOOKUP($A73,VIX!$A:$B,2,FALSE), "NA")</f>
        <v>12.07</v>
      </c>
      <c r="R73" s="25">
        <f>IFERROR(VLOOKUP($A73,CLI_US!$A:$B,2,FALSE), "NA")</f>
        <v>100.973452733336</v>
      </c>
      <c r="S73" s="25">
        <f>IFERROR(VLOOKUP($A73,CLI_CHN!$A:$B,2,FALSE), "NA")</f>
        <v>100.2377</v>
      </c>
      <c r="T73" s="25">
        <f>IFERROR(VLOOKUP($A73,CLI_EURO!$A:$B,2,FALSE), "NA")</f>
        <v>100.393169136567</v>
      </c>
      <c r="U73" s="25">
        <f>IFERROR(VLOOKUP($A73,CPILFESL!$A:$B,2,FALSE), "NA")</f>
        <v>198.1</v>
      </c>
      <c r="V73" s="31">
        <f>_xlfn.IFNA(VLOOKUP($A73,'PET.RWTC.M'!$A:$B,2,FALSE), "NA")</f>
        <v>59.41</v>
      </c>
      <c r="W73" s="31">
        <f>_xlfn.IFNA(VLOOKUP($A73,PALLFNFINDEXQ!$A:$B,2,FALSE), "NA")</f>
        <v>104.8438941</v>
      </c>
      <c r="X73" s="31">
        <f>_xlfn.IFNA(VLOOKUP($A73,DEXSFUS!$A:$B,2,FALSE), "NA")</f>
        <v>6.4560000000000004</v>
      </c>
      <c r="Y73" s="31">
        <f>_xlfn.IFNA(VLOOKUP($A73,PNICKUSDM!$A:$B,2,FALSE), "NA")</f>
        <v>13490.45</v>
      </c>
      <c r="Z73" s="31">
        <f>_xlfn.IFNA(VLOOKUP($A73,'WPU1011'!$A:$B,2,FALSE), "NA")</f>
        <v>119</v>
      </c>
      <c r="AA73" s="31">
        <f>_xlfn.IFNA(VLOOKUP($A73,'WPU1011'!$A:$B,2,FALSE), "NA")</f>
        <v>119</v>
      </c>
      <c r="AB73" s="31">
        <f>_xlfn.IFNA(VLOOKUP($A73,TSIFRGHTC!$A:$B,2,FALSE), "NA")</f>
        <v>-1.2</v>
      </c>
      <c r="AC73" s="31">
        <f>_xlfn.IFNA(VLOOKUP($A73,TSIFRGHTC!$A:$B,2,FALSE), "NA")</f>
        <v>-1.2</v>
      </c>
      <c r="AD73" s="31">
        <f>_xlfn.IFNA(VLOOKUP($A73,PPICMM!$A:$B,2,FALSE), "NA")</f>
        <v>191.8</v>
      </c>
      <c r="AE73" s="31">
        <f>_xlfn.IFNA(VLOOKUP($A73,IPB50001N!$A:$B,2,FALSE), "NA")</f>
        <v>97.345200000000006</v>
      </c>
      <c r="AF73" s="31">
        <f>_xlfn.IFNA(VLOOKUP($A73,A31ATI!$A:$B,2,FALSE), "NA")</f>
        <v>14669</v>
      </c>
      <c r="AG73" s="31">
        <f>_xlfn.IFNA(VLOOKUP($A73,A31ANO!$A:$B,2,FALSE), "NA")</f>
        <v>9870</v>
      </c>
      <c r="AH73" s="31">
        <f>_xlfn.IFNA(VLOOKUP($A73,IPG21223S!$A:$B,2,FALSE), "NA")</f>
        <v>96.0501</v>
      </c>
      <c r="AI73" s="31">
        <f>_xlfn.IFNA(VLOOKUP($A73,PIORECRUSDM!$A:$B,2,FALSE), "NA")</f>
        <v>28.11</v>
      </c>
      <c r="AJ73" s="31" t="str">
        <f>_xlfn.IFNA(VLOOKUP($A73,GVZCLS!$A:$B,2,FALSE), "NA")</f>
        <v>NA</v>
      </c>
      <c r="AK73" s="31" t="str">
        <f>_xlfn.IFNA(VLOOKUP($A73,VXSLVCLS!$A:$B,2,FALSE), "NA")</f>
        <v>NA</v>
      </c>
      <c r="AL73" s="31">
        <f>_xlfn.IFNA(VLOOKUP($A73,PNRGINDEXM!$A:$B,2,FALSE), "NA")</f>
        <v>154.13990000000001</v>
      </c>
      <c r="AM73" s="31">
        <f>_xlfn.IFNA(VLOOKUP($A73,Nikkei225!$A:$B,2,FALSE), "NA")</f>
        <v>15130.5</v>
      </c>
      <c r="AN73" s="31">
        <f>_xlfn.IFNA(VLOOKUP($A73,EXJPUS!$A:$B,2,FALSE), "NA")</f>
        <v>118.4624</v>
      </c>
      <c r="AO73" s="31">
        <f>_xlfn.IFNA(VLOOKUP($A73,PCU33613361!$A:$B,2,FALSE), "NA")</f>
        <v>97.4</v>
      </c>
      <c r="AP73" s="31">
        <f>_xlfn.IFNA(VLOOKUP($A73,TOTALSA!$A:$B,2,FALSE), "NA")</f>
        <v>17.173999999999999</v>
      </c>
      <c r="AQ73" s="31">
        <f>_xlfn.IFNA(VLOOKUP($A73,ZAFCPIALLMINMEI!$A:$B,2,FALSE), "NA")</f>
        <v>57.392420000000001</v>
      </c>
      <c r="AR73" s="31">
        <f>_xlfn.IFNA(VLOOKUP($A73,LCULMN01ZAQ661S!$A:$B,2,FALSE), "NA")</f>
        <v>54.202004629999998</v>
      </c>
      <c r="AS73" s="31">
        <f>_xlfn.IFNA(VLOOKUP($A73,NGDPRSAXDCZAQ!$A:$B,2,FALSE), "NA")</f>
        <v>866709</v>
      </c>
      <c r="AT73" s="31">
        <f>_xlfn.IFNA(VLOOKUP($A73,'M.W00.PCOBA.USD'!$A:$B,2,FALSE), "NA")</f>
        <v>26867.5</v>
      </c>
      <c r="AU73" s="31">
        <f>_xlfn.IFNA(VLOOKUP($A73,BSCICP03O9M665S!$A:$B,2,FALSE), "NA")</f>
        <v>100.3422587523</v>
      </c>
      <c r="AV73" s="31">
        <f>_xlfn.IFNA(VLOOKUP($A73,LOLITOAAOECDE!$A:$B,2,FALSE), "NA")</f>
        <v>101.09774008860001</v>
      </c>
      <c r="AW73" s="31" t="str">
        <f>_xlfn.IFNA(VLOOKUP($A73,'IP7110'!$A:$B,2,FALSE), "NA")</f>
        <v>NA</v>
      </c>
      <c r="AX73" s="31" t="str">
        <f>_xlfn.IFNA(VLOOKUP($A73,'WPS061'!$A:$B,2,FALSE), "NA")</f>
        <v>NA</v>
      </c>
      <c r="AY73" s="31">
        <f>_xlfn.IFNA(VLOOKUP($A73,'GS10'!$A:$B,2,FALSE), "NA")</f>
        <v>4.47</v>
      </c>
      <c r="AZ73" s="31">
        <f>_xlfn.IFNA(VLOOKUP($A73,'GS5'!$A:$B,2,FALSE), "NA")</f>
        <v>4.3899999999999997</v>
      </c>
      <c r="BA73" s="31">
        <f>_xlfn.IFNA(VLOOKUP($A73,'GS30'!$A:$B,2,FALSE), "NA")</f>
        <v>4.62</v>
      </c>
      <c r="BB73" s="31">
        <f>_xlfn.IFNA(VLOOKUP($A73,DAX!$A:$B,2,FALSE), "NA")</f>
        <v>5408.26</v>
      </c>
      <c r="BC73" s="31">
        <f>_xlfn.IFNA(VLOOKUP($A73,SMI!$A:$B,2,FALSE), "NA")</f>
        <v>7583.93</v>
      </c>
      <c r="BD73" s="31">
        <f>_xlfn.IFNA(VLOOKUP($A73,NASDAQCOM!$A:$B,2,FALSE), "NA")</f>
        <v>2205.3200000000002</v>
      </c>
      <c r="BE73" s="31">
        <f>_xlfn.IFNA(VLOOKUP($A73,FTSE100!$A:$B,2,FALSE), "NA")</f>
        <v>5618.76</v>
      </c>
      <c r="BF73" s="31">
        <f>_xlfn.IFNA(VLOOKUP($A73,'M.W00.PGOLD.USD'!$A:$B,2,FALSE), "NA")</f>
        <v>537.5</v>
      </c>
      <c r="BG73" s="31">
        <f>_xlfn.IFNA(VLOOKUP($A73,'M.W00.PSILVER.USD'!$A:$B,2,FALSE), "NA")</f>
        <v>9.2249999999999996</v>
      </c>
      <c r="BH73" s="31" t="str">
        <f>_xlfn.IFNA(VLOOKUP($A73,WPU10170502!$A:$B,2,FALSE), "NA")</f>
        <v>NA</v>
      </c>
      <c r="BI73" s="31">
        <f>_xlfn.IFNA(VLOOKUP($A73,'M.W00.PSILVER.USD'!$A:$B,2,FALSE), "NA")</f>
        <v>9.2249999999999996</v>
      </c>
      <c r="BJ73" s="31">
        <f>_xlfn.IFNA(VLOOKUP($A73,'M.W00.PSILVER.USD'!$A:$B,2,FALSE), "NA")</f>
        <v>9.2249999999999996</v>
      </c>
      <c r="BK73" s="31">
        <f>_xlfn.IFNA(VLOOKUP($A73,FEDfunds!$A:$B,2,FALSE), "NA")</f>
        <v>4.16</v>
      </c>
      <c r="BL73" s="31">
        <f>_xlfn.IFNA(VLOOKUP($A73,Vehicles_miles_traveled!$A:$B,2,FALSE), "NA")</f>
        <v>250335</v>
      </c>
      <c r="BM73" s="31">
        <f>_xlfn.IFNA(VLOOKUP($A73,New_car_dealer!$A:$B,2,FALSE), "NA")</f>
        <v>55717</v>
      </c>
      <c r="BN73" s="31" t="str">
        <f>_xlfn.IFNA(VLOOKUP($A73,Platinum_total_demand!$A:$Z,4,FALSE), "NA")</f>
        <v>NA</v>
      </c>
      <c r="BO73" s="31" t="str">
        <f>_xlfn.IFNA(VLOOKUP($A73,Palladium_total_demand!$A:$Z,4,FALSE), "NA")</f>
        <v>NA</v>
      </c>
      <c r="BP73" s="31" t="str">
        <f>_xlfn.IFNA(VLOOKUP($A73,Rhodium_total_demand!$A:$Z,4,FALSE), "NA")</f>
        <v>NA</v>
      </c>
      <c r="BQ73" s="31" t="str">
        <f>_xlfn.IFNA(VLOOKUP($A73,Platinum_total_supply!$A:$Z,4,FALSE), "NA")</f>
        <v>NA</v>
      </c>
      <c r="BR73" s="31" t="str">
        <f>_xlfn.IFNA(VLOOKUP($A73,Palladium_total_supply!$A:$Z,4,FALSE), "NA")</f>
        <v>NA</v>
      </c>
      <c r="BS73" s="31" t="str">
        <f>_xlfn.IFNA(VLOOKUP($A73,Rhodium_total_supply!$A:$Z,4,FALSE), "NA")</f>
        <v>NA</v>
      </c>
      <c r="BT73" s="31">
        <f>_xlfn.IFNA(VLOOKUP($A73,Equities!$A:$Z,2,FALSE), "NA")</f>
        <v>3708.38409090908</v>
      </c>
      <c r="BU73" s="31">
        <f>_xlfn.IFNA(VLOOKUP($A73,Equities!$A:$Z,3,FALSE), "NA")</f>
        <v>3947.4754545454498</v>
      </c>
      <c r="BV73" s="31">
        <f>_xlfn.IFNA(VLOOKUP($A73,Equities!$A:$Z,4,FALSE), "NA")</f>
        <v>5389.6077272727198</v>
      </c>
      <c r="BW73" s="31">
        <f>_xlfn.IFNA(VLOOKUP($A73,Equities!$A:$Z,5,FALSE), "NA")</f>
        <v>5092.1674999999996</v>
      </c>
      <c r="BX73" s="31">
        <f>_xlfn.IFNA(VLOOKUP($A73,Equities!$A:$Z,6,FALSE), "NA")</f>
        <v>1091.48722727272</v>
      </c>
      <c r="BY73" s="31">
        <f>_xlfn.IFNA(VLOOKUP($A73,Income_equities!$A:$Z,2,FALSE), "NA")</f>
        <v>1231.8518181818099</v>
      </c>
      <c r="BZ73" s="31">
        <f>_xlfn.IFNA(VLOOKUP($A73,Income_equities!$A:$Z,3,FALSE), "NA")</f>
        <v>243.19325909090901</v>
      </c>
      <c r="CA73" s="31">
        <f>_xlfn.IFNA(VLOOKUP($A73,Income_equities!$A:$Z,4,FALSE), "NA")</f>
        <v>142.52924999999999</v>
      </c>
      <c r="CB73" s="31">
        <f>_xlfn.IFNA(VLOOKUP($A73,Income_equities!$A:$Z,5,FALSE), "NA")</f>
        <v>181.16314090909</v>
      </c>
      <c r="CC73" s="31">
        <f>_xlfn.IFNA(VLOOKUP($A73,PGM_equities!$A:$Z,2,FALSE), "NA")</f>
        <v>978.07954545454504</v>
      </c>
      <c r="CD73" s="31">
        <f>_xlfn.IFNA(VLOOKUP($A73,PGM_equities!$A:$Z,3,FALSE), "NA")</f>
        <v>509.79545454545399</v>
      </c>
      <c r="CE73" s="31">
        <f>_xlfn.IFNA(VLOOKUP($A73,PGM_equities!$A:$Z,4,FALSE), "NA")</f>
        <v>8.6342045454545406</v>
      </c>
      <c r="CF73" s="31">
        <f>_xlfn.IFNA(VLOOKUP($A73,PGM_equities!$A:$Z,5,FALSE), "NA")</f>
        <v>264.71590909090901</v>
      </c>
      <c r="CG73" s="31" t="str">
        <f>_xlfn.IFNA(VLOOKUP($A73,Platinum_market_balance!$A:$Z,2,FALSE), "NA")</f>
        <v>NA</v>
      </c>
      <c r="CH73" s="31" t="str">
        <f>_xlfn.IFNA(VLOOKUP($A73,Platinum_market_balance!$A:$Z,3,FALSE), "NA")</f>
        <v>NA</v>
      </c>
      <c r="CI73" s="31" t="str">
        <f>_xlfn.IFNA(VLOOKUP($A73,Platinum_market_balance!$A:$Z,4,FALSE), "NA")</f>
        <v>NA</v>
      </c>
      <c r="CJ73" s="31" t="str">
        <f>_xlfn.IFNA(VLOOKUP($A73,Platinum_market_balance!$A:$Z,5,FALSE), "NA")</f>
        <v>NA</v>
      </c>
      <c r="CK73" s="31" t="str">
        <f>_xlfn.IFNA(VLOOKUP($A73,Palladium_market_balance!$A:$Z,2,FALSE), "NA")</f>
        <v>NA</v>
      </c>
      <c r="CL73" s="31" t="str">
        <f>_xlfn.IFNA(VLOOKUP($A73,Palladium_market_balance!$A:$Z,3,FALSE), "NA")</f>
        <v>NA</v>
      </c>
      <c r="CM73" s="31" t="str">
        <f>_xlfn.IFNA(VLOOKUP($A73,Palladium_market_balance!$A:$Z,4,FALSE), "NA")</f>
        <v>NA</v>
      </c>
      <c r="CN73" s="31" t="str">
        <f>_xlfn.IFNA(VLOOKUP($A73,Palladium_market_balance!$A:$Z,5,FALSE), "NA")</f>
        <v>NA</v>
      </c>
      <c r="CO73" s="31" t="str">
        <f>_xlfn.IFNA(VLOOKUP($A73,Rhodium_market_balance!$A:$Z,2,FALSE), "NA")</f>
        <v>NA</v>
      </c>
      <c r="CP73" s="31" t="str">
        <f>_xlfn.IFNA(VLOOKUP($A73,Rhodium_market_balance!$A:$Z,3,FALSE), "NA")</f>
        <v>NA</v>
      </c>
      <c r="CQ73" s="31" t="str">
        <f>_xlfn.IFNA(VLOOKUP($A73,Rhodium_market_balance!$A:$Z,4,FALSE), "NA")</f>
        <v>NA</v>
      </c>
      <c r="CR73" s="31" t="str">
        <f>_xlfn.IFNA(VLOOKUP($A73,Rhodium_market_balance!$A:$Z,5,FALSE), "NA")</f>
        <v>NA</v>
      </c>
      <c r="CS73" s="31" t="str">
        <f>_xlfn.IFNA(VLOOKUP($A73,CFTCs!$A:$Z,2,FALSE), "NA")</f>
        <v>NA</v>
      </c>
      <c r="CT73" s="31" t="str">
        <f>_xlfn.IFNA(VLOOKUP($A73,CFTCs!$A:$Z,3,FALSE), "NA")</f>
        <v>NA</v>
      </c>
      <c r="CU73" s="31" t="str">
        <f>_xlfn.IFNA(VLOOKUP($A73,CFTCs!$A:$Z,4,FALSE), "NA")</f>
        <v>NA</v>
      </c>
      <c r="CV73" s="31" t="str">
        <f>_xlfn.IFNA(VLOOKUP($A73,CFTCs!$A:$Z,5,FALSE), "NA")</f>
        <v>NA</v>
      </c>
      <c r="CW73" s="31" t="str">
        <f>_xlfn.IFNA(VLOOKUP($A73,Open_interest!$A:$Z,2,FALSE), "NA")</f>
        <v>NA</v>
      </c>
      <c r="CX73" s="31" t="str">
        <f>_xlfn.IFNA(VLOOKUP($A73,Open_interest!$A:$Z,3,FALSE), "NA")</f>
        <v>NA</v>
      </c>
      <c r="CY73" s="31" t="str">
        <f>IF(_xlfn.IFNA(VLOOKUP($A73,ETF_holdings!$A:$Z,2,FALSE), "NA")=0,"NA",_xlfn.IFNA(VLOOKUP($A73,ETF_holdings!$A:$Z,2,FALSE), "NA"))</f>
        <v>NA</v>
      </c>
      <c r="CZ73" s="31" t="str">
        <f>IF(_xlfn.IFNA(VLOOKUP($A73,ETF_holdings!$A:$Z,3,FALSE), "NA")=0,"NA",_xlfn.IFNA(VLOOKUP($A73,ETF_holdings!$A:$Z,3,FALSE), "NA"))</f>
        <v>NA</v>
      </c>
      <c r="DA73" s="31" t="str">
        <f>_xlfn.IFNA(VLOOKUP($A73,ETF_holdings!$A:$Z,4,FALSE), "NA")</f>
        <v>NA</v>
      </c>
      <c r="DB73" s="31" t="str">
        <f>IF(_xlfn.IFNA(VLOOKUP($A73,ETF_holdings!$A:$Z,4,FALSE), "NA")=0,"NA",_xlfn.IFNA(VLOOKUP($A73,ETF_holdings!$A:$Z,4,FALSE), "NA"))</f>
        <v>NA</v>
      </c>
      <c r="DC73" s="31" t="str">
        <f>IF(_xlfn.IFNA(VLOOKUP($A73,ETF_holdings!$A:$Z,6,FALSE), "NA")=0,"NA",_xlfn.IFNA(VLOOKUP($A73,ETF_holdings!$A:$Z,6,FALSE), "NA"))</f>
        <v>NA</v>
      </c>
      <c r="DD73" s="31" t="str">
        <f>IF(_xlfn.IFNA(VLOOKUP($A73,ETF_holdings!$A:$Z,7,FALSE), "NA")=0,"NA",_xlfn.IFNA(VLOOKUP($A73,ETF_holdings!$A:$Z,7,FALSE), "NA"))</f>
        <v>NA</v>
      </c>
      <c r="DE73" s="31" t="str">
        <f>IF(_xlfn.IFNA(VLOOKUP($A73,ETF_holdings!$A:$Z,8,FALSE), "NA")=0,"NA",_xlfn.IFNA(VLOOKUP($A73,ETF_holdings!$A:$Z,8,FALSE), "NA"))</f>
        <v>NA</v>
      </c>
      <c r="DF73" s="31" t="str">
        <f>IF(_xlfn.IFNA(VLOOKUP($A73,ETF_holdings!$A:$Z,10,FALSE), "NA")=0,"NA",_xlfn.IFNA(VLOOKUP($A73,ETF_holdings!$A:$Z,10,FALSE), "NA"))</f>
        <v>NA</v>
      </c>
      <c r="DG73" s="31" t="str">
        <f>IF(_xlfn.IFNA(VLOOKUP($A73,ETF_holdings!$A:$Z,10,FALSE), "NA")=0,"NA",_xlfn.IFNA(VLOOKUP($A73,ETF_holdings!$A:$Z,10,FALSE), "NA"))</f>
        <v>NA</v>
      </c>
      <c r="DH73" s="31" t="str">
        <f>IF(_xlfn.IFNA(VLOOKUP($A73,ETF_holdings!$A:$Z,11,FALSE), "NA")=0,"NA",_xlfn.IFNA(VLOOKUP($A73,ETF_holdings!$A:$Z,11,FALSE), "NA"))</f>
        <v>NA</v>
      </c>
      <c r="DI73" s="31" t="str">
        <f>IF(_xlfn.IFNA(VLOOKUP($A73,ETF_holdings!$A:$Z,12,FALSE), "NA")=0,"NA",_xlfn.IFNA(VLOOKUP($A73,ETF_holdings!$A:$Z,12,FALSE), "NA"))</f>
        <v>NA</v>
      </c>
      <c r="DJ73" s="31" t="str">
        <f>IF(_xlfn.IFNA(VLOOKUP($A73,ETF_holdings!$A:$Z,13,FALSE), "NA")=0,"NA",_xlfn.IFNA(VLOOKUP($A73,ETF_holdings!$A:$Z,13,FALSE), "NA"))</f>
        <v>NA</v>
      </c>
      <c r="DK73" s="31">
        <f>IF(_xlfn.IFNA(VLOOKUP($A73,Platinum_RSI!$A:$P,2,FALSE), "NA")=0,"NA",_xlfn.IFNA(VLOOKUP($A73,Platinum_RSI!$A:$P,2,FALSE), "NA"))</f>
        <v>83.58</v>
      </c>
      <c r="DL73" s="31">
        <f>IF(_xlfn.IFNA(VLOOKUP($A73,Platinum_RSI!$A:$P,3,FALSE), "NA")=0,"NA",_xlfn.IFNA(VLOOKUP($A73,Platinum_RSI!$A:$P,3,FALSE), "NA"))</f>
        <v>75.97</v>
      </c>
      <c r="DM73" s="31">
        <f>IF(_xlfn.IFNA(VLOOKUP($A73,Platinum_RSI!$A:$P,4,FALSE), "NA")=0,"NA",_xlfn.IFNA(VLOOKUP($A73,Platinum_RSI!$A:$P,4,FALSE), "NA"))</f>
        <v>71.849999999999994</v>
      </c>
      <c r="DN73" s="31">
        <f>IF(_xlfn.IFNA(VLOOKUP($A73,Platinum_RSI!$A:$P,5,FALSE), "NA")=0,"NA",_xlfn.IFNA(VLOOKUP($A73,Platinum_RSI!$A:$P,5,FALSE), "NA"))</f>
        <v>67.25</v>
      </c>
      <c r="DO73" s="31">
        <f>IF(_xlfn.IFNA(VLOOKUP($A73,Palladium_RSI!$A:$Q,2,FALSE), "NA")=0,"NA",_xlfn.IFNA(VLOOKUP($A73,Palladium_RSI!$A:$Q,2,FALSE), "NA"))</f>
        <v>91.62</v>
      </c>
      <c r="DP73" s="31">
        <f>IF(_xlfn.IFNA(VLOOKUP($A73,Palladium_RSI!$A:$Q, 3,FALSE), "NA")=0,"NA",_xlfn.IFNA(VLOOKUP($A73,Palladium_RSI!$A:$Q,3,FALSE), "NA"))</f>
        <v>68.239999999999995</v>
      </c>
      <c r="DQ73" s="31">
        <f>IF(_xlfn.IFNA(VLOOKUP($A73,Palladium_RSI!$A:$Q,4,FALSE), "NA")=0,"NA",_xlfn.IFNA(VLOOKUP($A73,Palladium_RSI!$A:$Q,4,FALSE), "NA"))</f>
        <v>57.92</v>
      </c>
      <c r="DR73" s="31">
        <f>IF(_xlfn.IFNA(VLOOKUP($A73,Palladium_RSI!$A:$Q,5,FALSE), "NA")=0,"NA",_xlfn.IFNA(VLOOKUP($A73,Palladium_RSI!$A:$Q,5,FALSE), "NA"))</f>
        <v>49.32</v>
      </c>
      <c r="DS73" s="31">
        <f>IF(_xlfn.IFNA(VLOOKUP($A73,Car_production!$A:$L,2,FALSE), "NA")=0,"NA",_xlfn.IFNA(VLOOKUP($A73,Car_production!$A:$L,2,FALSE), "NA"))</f>
        <v>348.3</v>
      </c>
      <c r="DT73" s="31">
        <f>IF(_xlfn.IFNA(VLOOKUP($A73,Car_production!$A:$L,3,FALSE), "NA")=0,"NA",_xlfn.IFNA(VLOOKUP($A73,Car_production!$A:$L,3,FALSE), "NA"))</f>
        <v>274.036191974823</v>
      </c>
      <c r="DU73" s="31" t="e">
        <f>IF(_xlfn.IFNA(VLOOKUP($A73,Car_production!$A:$L,4,FALSE), "NA")=0,"NA",_xlfn.IFNA(VLOOKUP($A73,Car_production!$A:$L,13,FALSE), "NA"))</f>
        <v>#REF!</v>
      </c>
      <c r="DV73" s="31">
        <f>IF(_xlfn.IFNA(VLOOKUP($A73,Car_production!$A:$L,5,FALSE), "NA")=0,"NA",_xlfn.IFNA(VLOOKUP($A73,Car_production!$A:$L,5,FALSE), "NA"))</f>
        <v>19.636224456635556</v>
      </c>
      <c r="DW73" s="31">
        <f>IF(_xlfn.IFNA(VLOOKUP($A73,Car_production!$A:$L,6,FALSE), "NA")=0,"NA",_xlfn.IFNA(VLOOKUP($A73,Car_production!$A:$L,6,FALSE), "NA"))</f>
        <v>122.1</v>
      </c>
      <c r="DX73" s="31">
        <f>IF(_xlfn.IFNA(VLOOKUP($A73,Car_production!$A:$L,7,FALSE), "NA")=0,"NA",_xlfn.IFNA(VLOOKUP($A73,Car_production!$A:$L,7,FALSE), "NA"))</f>
        <v>119.35483870967742</v>
      </c>
      <c r="DY73" s="31">
        <f>IF(_xlfn.IFNA(VLOOKUP($A73,Car_production!$A:$L,8,FALSE), "NA")=0,"NA",_xlfn.IFNA(VLOOKUP($A73,Car_production!$A:$L,8,FALSE), "NA"))</f>
        <v>110.8</v>
      </c>
      <c r="DZ73" s="31">
        <f>IF(_xlfn.IFNA(VLOOKUP($A73,Car_production!$A:$L,9,FALSE), "NA")=0,"NA",_xlfn.IFNA(VLOOKUP($A73,Car_production!$A:$L,9,FALSE), "NA"))</f>
        <v>139.8989898989899</v>
      </c>
      <c r="EA73" s="31">
        <f>IF(_xlfn.IFNA(VLOOKUP($A73,Car_production!$A:$L,10,FALSE), "NA")=0,"NA",_xlfn.IFNA(VLOOKUP($A73,Car_production!$A:$L,10,FALSE), "NA"))</f>
        <v>91.597227963907329</v>
      </c>
      <c r="EB73" s="31">
        <f>IF(_xlfn.IFNA(VLOOKUP($A73,Car_production_index!$A:$L,2,FALSE), "NA")=0,"NA",_xlfn.IFNA(VLOOKUP($A73,Car_production_index!$A:$L,2,FALSE), "NA"))</f>
        <v>0.12988212567506568</v>
      </c>
      <c r="EC73" s="31">
        <f>IF(_xlfn.IFNA(VLOOKUP($A73,Car_production_index!$A:$L,3,FALSE), "NA")=0,"NA",_xlfn.IFNA(VLOOKUP($A73,Car_production_index!$A:$L,3,FALSE), "NA"))</f>
        <v>0.25641781767755695</v>
      </c>
      <c r="ED73" s="31">
        <f>IF(_xlfn.IFNA(VLOOKUP($A73,Car_production_index!$A:$L,4,FALSE), "NA")=0,"NA",_xlfn.IFNA(VLOOKUP($A73,Car_production_index!$A:$L,4,FALSE), "NA"))</f>
        <v>0.17932484761598561</v>
      </c>
      <c r="EE73" s="31">
        <f>IF(_xlfn.IFNA(VLOOKUP($A73,Car_production_index!$A:$L,5,FALSE), "NA")=0,"NA",_xlfn.IFNA(VLOOKUP($A73,Car_production_index!$A:$L,5,FALSE), "NA"))</f>
        <v>0.15639036868302064</v>
      </c>
      <c r="EF73" s="31">
        <f>IF(_xlfn.IFNA(VLOOKUP($A73,Car_production_index!$A:$L,6,FALSE), "NA")=0,"NA",_xlfn.IFNA(VLOOKUP($A73,Car_production_index!$A:$L,6,FALSE), "NA"))</f>
        <v>0.72201515965162888</v>
      </c>
    </row>
    <row r="74" spans="1:136">
      <c r="A74" s="26">
        <v>38718</v>
      </c>
      <c r="B74" s="25">
        <f>IFERROR(VLOOKUP($A74,Palladium_spot_price!$A:$B,2,FALSE), "NA")</f>
        <v>275.95238095238</v>
      </c>
      <c r="C74" s="25">
        <f>IFERROR(VLOOKUP($A74,Platinum_spot_price!$A:$B,2,FALSE), "NA")</f>
        <v>1032.4761904761899</v>
      </c>
      <c r="D74" s="25">
        <f>IFERROR(VLOOKUP($A74,Rhodium_spot_price!$A:$B,2,FALSE), "NA")</f>
        <v>3133.5714285714198</v>
      </c>
      <c r="E74" s="25">
        <f>IFERROR(VLOOKUP(A74,'Coal Australia'!A:B,2,FALSE), "NA")</f>
        <v>45.642857142857203</v>
      </c>
      <c r="F74" s="25">
        <f>IFERROR(VLOOKUP(A74,'Russian Ruble'!A:B,2,FALSE), "NA")</f>
        <v>28.412199999999999</v>
      </c>
      <c r="G74" s="25">
        <f>IFERROR(VLOOKUP($A74,'GDP Germany'!A:B,2,FALSE),"NA")</f>
        <v>609081.9</v>
      </c>
      <c r="H74" s="25">
        <f>IFERROR(VLOOKUP($A74,'GDP EU28'!A:B,2,FALSE),"NA")</f>
        <v>2469956.1</v>
      </c>
      <c r="I74" s="25">
        <f>IFERROR(VLOOKUP($A74,'GDP US'!A:B,2,FALSE),"NA")</f>
        <v>15041.232</v>
      </c>
      <c r="J74" s="29">
        <f>IFERROR(VLOOKUP($A74,'GDP CNY'!A:C,2,FALSE),"NA")</f>
        <v>12.4</v>
      </c>
      <c r="K74" s="25">
        <f>IFERROR(VLOOKUP($A74,WTI!$A:$B,2,FALSE),"NA")</f>
        <v>65.489999999999995</v>
      </c>
      <c r="L74" s="25">
        <f>IFERROR(VLOOKUP($A74,Brent!$A:$B,2,FALSE),"NA")</f>
        <v>62.99</v>
      </c>
      <c r="M74" s="25">
        <f>IFERROR(VLOOKUP($A74,'EURO EXC RATE'!$A:$B,2,FALSE),"NA")</f>
        <v>1.2125999999999999</v>
      </c>
      <c r="N74" s="25">
        <f>IFERROR(VLOOKUP($A74,'Baltic Dry Index'!$A:$B,2,FALSE),"NA")</f>
        <v>2081</v>
      </c>
      <c r="O74" s="25">
        <f>IFERROR(VLOOKUP($A74,EXR_CNY_USD!$A:$B,2,FALSE),"NA")</f>
        <v>8.0654000000000003</v>
      </c>
      <c r="P74" s="25">
        <f>IFERROR(VLOOKUP($A74,'NATURAL GAS'!A:B,2,FALSE),"NA")</f>
        <v>8.69</v>
      </c>
      <c r="Q74" s="25">
        <f>IFERROR(VLOOKUP($A74,VIX!$A:$B,2,FALSE), "NA")</f>
        <v>12.95</v>
      </c>
      <c r="R74" s="25">
        <f>IFERROR(VLOOKUP($A74,CLI_US!$A:$B,2,FALSE), "NA")</f>
        <v>101.098325109087</v>
      </c>
      <c r="S74" s="25">
        <f>IFERROR(VLOOKUP($A74,CLI_CHN!$A:$B,2,FALSE), "NA")</f>
        <v>100.27330000000001</v>
      </c>
      <c r="T74" s="25">
        <f>IFERROR(VLOOKUP($A74,CLI_EURO!$A:$B,2,FALSE), "NA")</f>
        <v>100.562103019196</v>
      </c>
      <c r="U74" s="25">
        <f>IFERROR(VLOOKUP($A74,CPILFESL!$A:$B,2,FALSE), "NA")</f>
        <v>199.3</v>
      </c>
      <c r="V74" s="31">
        <f>_xlfn.IFNA(VLOOKUP($A74,'PET.RWTC.M'!$A:$B,2,FALSE), "NA")</f>
        <v>65.489999999999995</v>
      </c>
      <c r="W74" s="31">
        <f>_xlfn.IFNA(VLOOKUP($A74,PALLFNFINDEXQ!$A:$B,2,FALSE), "NA")</f>
        <v>106.8988591</v>
      </c>
      <c r="X74" s="31">
        <f>_xlfn.IFNA(VLOOKUP($A74,DEXSFUS!$A:$B,2,FALSE), "NA")</f>
        <v>6.4560000000000004</v>
      </c>
      <c r="Y74" s="31">
        <f>_xlfn.IFNA(VLOOKUP($A74,PNICKUSDM!$A:$B,2,FALSE), "NA")</f>
        <v>14660.809520000001</v>
      </c>
      <c r="Z74" s="31">
        <f>_xlfn.IFNA(VLOOKUP($A74,'WPU1011'!$A:$B,2,FALSE), "NA")</f>
        <v>125.9</v>
      </c>
      <c r="AA74" s="31">
        <f>_xlfn.IFNA(VLOOKUP($A74,PCU3399103399101!$A:$B,2,FALSE), "NA")</f>
        <v>141.5</v>
      </c>
      <c r="AB74" s="31">
        <f>_xlfn.IFNA(VLOOKUP($A74,TSIFRGHTC!$A:$B,2,FALSE), "NA")</f>
        <v>0.1</v>
      </c>
      <c r="AC74" s="31">
        <f>_xlfn.IFNA(VLOOKUP($A74,TSIFRGHTC!$A:$B,2,FALSE), "NA")</f>
        <v>0.1</v>
      </c>
      <c r="AD74" s="31">
        <f>_xlfn.IFNA(VLOOKUP($A74,PPICMM!$A:$B,2,FALSE), "NA")</f>
        <v>198.5</v>
      </c>
      <c r="AE74" s="31">
        <f>_xlfn.IFNA(VLOOKUP($A74,IPB50001N!$A:$B,2,FALSE), "NA")</f>
        <v>96.695499999999996</v>
      </c>
      <c r="AF74" s="31">
        <f>_xlfn.IFNA(VLOOKUP($A74,A31ATI!$A:$B,2,FALSE), "NA")</f>
        <v>14940</v>
      </c>
      <c r="AG74" s="31">
        <f>_xlfn.IFNA(VLOOKUP($A74,A31ANO!$A:$B,2,FALSE), "NA")</f>
        <v>9725</v>
      </c>
      <c r="AH74" s="31">
        <f>_xlfn.IFNA(VLOOKUP($A74,IPG21223S!$A:$B,2,FALSE), "NA")</f>
        <v>98.261300000000006</v>
      </c>
      <c r="AI74" s="31">
        <f>_xlfn.IFNA(VLOOKUP($A74,PIORECRUSDM!$A:$B,2,FALSE), "NA")</f>
        <v>33.450000000000003</v>
      </c>
      <c r="AJ74" s="31" t="str">
        <f>_xlfn.IFNA(VLOOKUP($A74,GVZCLS!$A:$B,2,FALSE), "NA")</f>
        <v>NA</v>
      </c>
      <c r="AK74" s="31" t="str">
        <f>_xlfn.IFNA(VLOOKUP($A74,VXSLVCLS!$A:$B,2,FALSE), "NA")</f>
        <v>NA</v>
      </c>
      <c r="AL74" s="31">
        <f>_xlfn.IFNA(VLOOKUP($A74,PNRGINDEXM!$A:$B,2,FALSE), "NA")</f>
        <v>153.62780000000001</v>
      </c>
      <c r="AM74" s="31">
        <f>_xlfn.IFNA(VLOOKUP($A74,Nikkei225!$A:$B,2,FALSE), "NA")</f>
        <v>15130.5</v>
      </c>
      <c r="AN74" s="31">
        <f>_xlfn.IFNA(VLOOKUP($A74,EXJPUS!$A:$B,2,FALSE), "NA")</f>
        <v>115.4765</v>
      </c>
      <c r="AO74" s="31">
        <f>_xlfn.IFNA(VLOOKUP($A74,PCU33613361!$A:$B,2,FALSE), "NA")</f>
        <v>97.9</v>
      </c>
      <c r="AP74" s="31">
        <f>_xlfn.IFNA(VLOOKUP($A74,TOTALSA!$A:$B,2,FALSE), "NA")</f>
        <v>18.081</v>
      </c>
      <c r="AQ74" s="31">
        <f>_xlfn.IFNA(VLOOKUP($A74,ZAFCPIALLMINMEI!$A:$B,2,FALSE), "NA")</f>
        <v>57.612490000000001</v>
      </c>
      <c r="AR74" s="31">
        <f>_xlfn.IFNA(VLOOKUP($A74,LCULMN01ZAQ661S!$A:$B,2,FALSE), "NA")</f>
        <v>53.662297610000003</v>
      </c>
      <c r="AS74" s="31">
        <f>_xlfn.IFNA(VLOOKUP($A74,NGDPRSAXDCZAQ!$A:$B,2,FALSE), "NA")</f>
        <v>881938.5</v>
      </c>
      <c r="AT74" s="31">
        <f>_xlfn.IFNA(VLOOKUP($A74,'M.W00.PCOBA.USD'!$A:$B,2,FALSE), "NA")</f>
        <v>25742.3</v>
      </c>
      <c r="AU74" s="31">
        <f>_xlfn.IFNA(VLOOKUP($A74,BSCICP03O9M665S!$A:$B,2,FALSE), "NA")</f>
        <v>100.4684683687</v>
      </c>
      <c r="AV74" s="31">
        <f>_xlfn.IFNA(VLOOKUP($A74,LOLITOAAOECDE!$A:$B,2,FALSE), "NA")</f>
        <v>101.24220637160001</v>
      </c>
      <c r="AW74" s="31" t="str">
        <f>_xlfn.IFNA(VLOOKUP($A74,'IP7110'!$A:$B,2,FALSE), "NA")</f>
        <v>NA</v>
      </c>
      <c r="AX74" s="31" t="str">
        <f>_xlfn.IFNA(VLOOKUP($A74,'WPS061'!$A:$B,2,FALSE), "NA")</f>
        <v>NA</v>
      </c>
      <c r="AY74" s="31">
        <f>_xlfn.IFNA(VLOOKUP($A74,'GS10'!$A:$B,2,FALSE), "NA")</f>
        <v>4.42</v>
      </c>
      <c r="AZ74" s="31">
        <f>_xlfn.IFNA(VLOOKUP($A74,'GS5'!$A:$B,2,FALSE), "NA")</f>
        <v>4.3499999999999996</v>
      </c>
      <c r="BA74" s="31">
        <f>_xlfn.IFNA(VLOOKUP($A74,'GS30'!$A:$B,2,FALSE), "NA")</f>
        <v>4.57</v>
      </c>
      <c r="BB74" s="31">
        <f>_xlfn.IFNA(VLOOKUP($A74,DAX!$A:$B,2,FALSE), "NA")</f>
        <v>5674.15</v>
      </c>
      <c r="BC74" s="31">
        <f>_xlfn.IFNA(VLOOKUP($A74,SMI!$A:$B,2,FALSE), "NA")</f>
        <v>7810.88</v>
      </c>
      <c r="BD74" s="31">
        <f>_xlfn.IFNA(VLOOKUP($A74,NASDAQCOM!$A:$B,2,FALSE), "NA")</f>
        <v>2305.8200000000002</v>
      </c>
      <c r="BE74" s="31">
        <f>_xlfn.IFNA(VLOOKUP($A74,FTSE100!$A:$B,2,FALSE), "NA")</f>
        <v>5760.26</v>
      </c>
      <c r="BF74" s="31">
        <f>_xlfn.IFNA(VLOOKUP($A74,'M.W00.PGOLD.USD'!$A:$B,2,FALSE), "NA")</f>
        <v>569.79999999999995</v>
      </c>
      <c r="BG74" s="31">
        <f>_xlfn.IFNA(VLOOKUP($A74,'M.W00.PSILVER.USD'!$A:$B,2,FALSE), "NA")</f>
        <v>9.91</v>
      </c>
      <c r="BH74" s="31" t="str">
        <f>_xlfn.IFNA(VLOOKUP($A74,WPU10170502!$A:$B,2,FALSE), "NA")</f>
        <v>NA</v>
      </c>
      <c r="BI74" s="31">
        <f>_xlfn.IFNA(VLOOKUP($A74,'M.W00.PSILVER.USD'!$A:$B,2,FALSE), "NA")</f>
        <v>9.91</v>
      </c>
      <c r="BJ74" s="31">
        <f>_xlfn.IFNA(VLOOKUP($A74,'M.W00.PSILVER.USD'!$A:$B,2,FALSE), "NA")</f>
        <v>9.91</v>
      </c>
      <c r="BK74" s="31">
        <f>_xlfn.IFNA(VLOOKUP($A74,FEDfunds!$A:$B,2,FALSE), "NA")</f>
        <v>4.29</v>
      </c>
      <c r="BL74" s="31">
        <f>_xlfn.IFNA(VLOOKUP($A74,Vehicles_miles_traveled!$A:$B,2,FALSE), "NA")</f>
        <v>255737</v>
      </c>
      <c r="BM74" s="31">
        <f>_xlfn.IFNA(VLOOKUP($A74,New_car_dealer!$A:$B,2,FALSE), "NA")</f>
        <v>50629</v>
      </c>
      <c r="BN74" s="31" t="str">
        <f>_xlfn.IFNA(VLOOKUP($A74,Platinum_total_demand!$A:$Z,4,FALSE), "NA")</f>
        <v>NA</v>
      </c>
      <c r="BO74" s="31" t="str">
        <f>_xlfn.IFNA(VLOOKUP($A74,Palladium_total_demand!$A:$Z,4,FALSE), "NA")</f>
        <v>NA</v>
      </c>
      <c r="BP74" s="31" t="str">
        <f>_xlfn.IFNA(VLOOKUP($A74,Rhodium_total_demand!$A:$Z,4,FALSE), "NA")</f>
        <v>NA</v>
      </c>
      <c r="BQ74" s="31" t="str">
        <f>_xlfn.IFNA(VLOOKUP($A74,Platinum_total_supply!$A:$Z,4,FALSE), "NA")</f>
        <v>NA</v>
      </c>
      <c r="BR74" s="31" t="str">
        <f>_xlfn.IFNA(VLOOKUP($A74,Palladium_total_supply!$A:$Z,4,FALSE), "NA")</f>
        <v>NA</v>
      </c>
      <c r="BS74" s="31" t="str">
        <f>_xlfn.IFNA(VLOOKUP($A74,Rhodium_total_supply!$A:$Z,4,FALSE), "NA")</f>
        <v>NA</v>
      </c>
      <c r="BT74" s="31">
        <f>_xlfn.IFNA(VLOOKUP($A74,Equities!$A:$Z,2,FALSE), "NA")</f>
        <v>3820.9609090908998</v>
      </c>
      <c r="BU74" s="31">
        <f>_xlfn.IFNA(VLOOKUP($A74,Equities!$A:$Z,3,FALSE), "NA")</f>
        <v>4003.0259090909099</v>
      </c>
      <c r="BV74" s="31">
        <f>_xlfn.IFNA(VLOOKUP($A74,Equities!$A:$Z,4,FALSE), "NA")</f>
        <v>5640.36045454545</v>
      </c>
      <c r="BW74" s="31">
        <f>_xlfn.IFNA(VLOOKUP($A74,Equities!$A:$Z,5,FALSE), "NA")</f>
        <v>5350.4811818181797</v>
      </c>
      <c r="BX74" s="31">
        <f>_xlfn.IFNA(VLOOKUP($A74,Equities!$A:$Z,6,FALSE), "NA")</f>
        <v>1189.0989999999899</v>
      </c>
      <c r="BY74" s="31">
        <f>_xlfn.IFNA(VLOOKUP($A74,Income_equities!$A:$Z,2,FALSE), "NA")</f>
        <v>1241.50909090909</v>
      </c>
      <c r="BZ74" s="31">
        <f>_xlfn.IFNA(VLOOKUP($A74,Income_equities!$A:$Z,3,FALSE), "NA")</f>
        <v>244.756618181818</v>
      </c>
      <c r="CA74" s="31">
        <f>_xlfn.IFNA(VLOOKUP($A74,Income_equities!$A:$Z,4,FALSE), "NA")</f>
        <v>143.09066818181799</v>
      </c>
      <c r="CB74" s="31">
        <f>_xlfn.IFNA(VLOOKUP($A74,Income_equities!$A:$Z,5,FALSE), "NA")</f>
        <v>181.763522727272</v>
      </c>
      <c r="CC74" s="31">
        <f>_xlfn.IFNA(VLOOKUP($A74,PGM_equities!$A:$Z,2,FALSE), "NA")</f>
        <v>1028.6363636363601</v>
      </c>
      <c r="CD74" s="31">
        <f>_xlfn.IFNA(VLOOKUP($A74,PGM_equities!$A:$Z,3,FALSE), "NA")</f>
        <v>549.75318181818102</v>
      </c>
      <c r="CE74" s="31">
        <f>_xlfn.IFNA(VLOOKUP($A74,PGM_equities!$A:$Z,4,FALSE), "NA")</f>
        <v>9.1624999999999996</v>
      </c>
      <c r="CF74" s="31">
        <f>_xlfn.IFNA(VLOOKUP($A74,PGM_equities!$A:$Z,5,FALSE), "NA")</f>
        <v>274.89772727272702</v>
      </c>
      <c r="CG74" s="31" t="str">
        <f>_xlfn.IFNA(VLOOKUP($A74,Platinum_market_balance!$A:$Z,2,FALSE), "NA")</f>
        <v>NA</v>
      </c>
      <c r="CH74" s="31" t="str">
        <f>_xlfn.IFNA(VLOOKUP($A74,Platinum_market_balance!$A:$Z,3,FALSE), "NA")</f>
        <v>NA</v>
      </c>
      <c r="CI74" s="31" t="str">
        <f>_xlfn.IFNA(VLOOKUP($A74,Platinum_market_balance!$A:$Z,4,FALSE), "NA")</f>
        <v>NA</v>
      </c>
      <c r="CJ74" s="31" t="str">
        <f>_xlfn.IFNA(VLOOKUP($A74,Platinum_market_balance!$A:$Z,5,FALSE), "NA")</f>
        <v>NA</v>
      </c>
      <c r="CK74" s="31" t="str">
        <f>_xlfn.IFNA(VLOOKUP($A74,Palladium_market_balance!$A:$Z,2,FALSE), "NA")</f>
        <v>NA</v>
      </c>
      <c r="CL74" s="31" t="str">
        <f>_xlfn.IFNA(VLOOKUP($A74,Palladium_market_balance!$A:$Z,3,FALSE), "NA")</f>
        <v>NA</v>
      </c>
      <c r="CM74" s="31" t="str">
        <f>_xlfn.IFNA(VLOOKUP($A74,Palladium_market_balance!$A:$Z,4,FALSE), "NA")</f>
        <v>NA</v>
      </c>
      <c r="CN74" s="31" t="str">
        <f>_xlfn.IFNA(VLOOKUP($A74,Palladium_market_balance!$A:$Z,5,FALSE), "NA")</f>
        <v>NA</v>
      </c>
      <c r="CO74" s="31" t="str">
        <f>_xlfn.IFNA(VLOOKUP($A74,Rhodium_market_balance!$A:$Z,2,FALSE), "NA")</f>
        <v>NA</v>
      </c>
      <c r="CP74" s="31" t="str">
        <f>_xlfn.IFNA(VLOOKUP($A74,Rhodium_market_balance!$A:$Z,3,FALSE), "NA")</f>
        <v>NA</v>
      </c>
      <c r="CQ74" s="31" t="str">
        <f>_xlfn.IFNA(VLOOKUP($A74,Rhodium_market_balance!$A:$Z,4,FALSE), "NA")</f>
        <v>NA</v>
      </c>
      <c r="CR74" s="31" t="str">
        <f>_xlfn.IFNA(VLOOKUP($A74,Rhodium_market_balance!$A:$Z,5,FALSE), "NA")</f>
        <v>NA</v>
      </c>
      <c r="CS74" s="31" t="str">
        <f>_xlfn.IFNA(VLOOKUP($A74,CFTCs!$A:$Z,2,FALSE), "NA")</f>
        <v>NA</v>
      </c>
      <c r="CT74" s="31" t="str">
        <f>_xlfn.IFNA(VLOOKUP($A74,CFTCs!$A:$Z,3,FALSE), "NA")</f>
        <v>NA</v>
      </c>
      <c r="CU74" s="31" t="str">
        <f>_xlfn.IFNA(VLOOKUP($A74,CFTCs!$A:$Z,4,FALSE), "NA")</f>
        <v>NA</v>
      </c>
      <c r="CV74" s="31" t="str">
        <f>_xlfn.IFNA(VLOOKUP($A74,CFTCs!$A:$Z,5,FALSE), "NA")</f>
        <v>NA</v>
      </c>
      <c r="CW74" s="31" t="str">
        <f>_xlfn.IFNA(VLOOKUP($A74,Open_interest!$A:$Z,2,FALSE), "NA")</f>
        <v>NA</v>
      </c>
      <c r="CX74" s="31" t="str">
        <f>_xlfn.IFNA(VLOOKUP($A74,Open_interest!$A:$Z,3,FALSE), "NA")</f>
        <v>NA</v>
      </c>
      <c r="CY74" s="31" t="str">
        <f>IF(_xlfn.IFNA(VLOOKUP($A74,ETF_holdings!$A:$Z,2,FALSE), "NA")=0,"NA",_xlfn.IFNA(VLOOKUP($A74,ETF_holdings!$A:$Z,2,FALSE), "NA"))</f>
        <v>NA</v>
      </c>
      <c r="CZ74" s="31" t="str">
        <f>IF(_xlfn.IFNA(VLOOKUP($A74,ETF_holdings!$A:$Z,3,FALSE), "NA")=0,"NA",_xlfn.IFNA(VLOOKUP($A74,ETF_holdings!$A:$Z,3,FALSE), "NA"))</f>
        <v>NA</v>
      </c>
      <c r="DA74" s="31" t="str">
        <f>_xlfn.IFNA(VLOOKUP($A74,ETF_holdings!$A:$Z,4,FALSE), "NA")</f>
        <v>NA</v>
      </c>
      <c r="DB74" s="31" t="str">
        <f>IF(_xlfn.IFNA(VLOOKUP($A74,ETF_holdings!$A:$Z,4,FALSE), "NA")=0,"NA",_xlfn.IFNA(VLOOKUP($A74,ETF_holdings!$A:$Z,4,FALSE), "NA"))</f>
        <v>NA</v>
      </c>
      <c r="DC74" s="31" t="str">
        <f>IF(_xlfn.IFNA(VLOOKUP($A74,ETF_holdings!$A:$Z,6,FALSE), "NA")=0,"NA",_xlfn.IFNA(VLOOKUP($A74,ETF_holdings!$A:$Z,6,FALSE), "NA"))</f>
        <v>NA</v>
      </c>
      <c r="DD74" s="31" t="str">
        <f>IF(_xlfn.IFNA(VLOOKUP($A74,ETF_holdings!$A:$Z,7,FALSE), "NA")=0,"NA",_xlfn.IFNA(VLOOKUP($A74,ETF_holdings!$A:$Z,7,FALSE), "NA"))</f>
        <v>NA</v>
      </c>
      <c r="DE74" s="31" t="str">
        <f>IF(_xlfn.IFNA(VLOOKUP($A74,ETF_holdings!$A:$Z,8,FALSE), "NA")=0,"NA",_xlfn.IFNA(VLOOKUP($A74,ETF_holdings!$A:$Z,8,FALSE), "NA"))</f>
        <v>NA</v>
      </c>
      <c r="DF74" s="31" t="str">
        <f>IF(_xlfn.IFNA(VLOOKUP($A74,ETF_holdings!$A:$Z,10,FALSE), "NA")=0,"NA",_xlfn.IFNA(VLOOKUP($A74,ETF_holdings!$A:$Z,10,FALSE), "NA"))</f>
        <v>NA</v>
      </c>
      <c r="DG74" s="31" t="str">
        <f>IF(_xlfn.IFNA(VLOOKUP($A74,ETF_holdings!$A:$Z,10,FALSE), "NA")=0,"NA",_xlfn.IFNA(VLOOKUP($A74,ETF_holdings!$A:$Z,10,FALSE), "NA"))</f>
        <v>NA</v>
      </c>
      <c r="DH74" s="31" t="str">
        <f>IF(_xlfn.IFNA(VLOOKUP($A74,ETF_holdings!$A:$Z,11,FALSE), "NA")=0,"NA",_xlfn.IFNA(VLOOKUP($A74,ETF_holdings!$A:$Z,11,FALSE), "NA"))</f>
        <v>NA</v>
      </c>
      <c r="DI74" s="31" t="str">
        <f>IF(_xlfn.IFNA(VLOOKUP($A74,ETF_holdings!$A:$Z,12,FALSE), "NA")=0,"NA",_xlfn.IFNA(VLOOKUP($A74,ETF_holdings!$A:$Z,12,FALSE), "NA"))</f>
        <v>NA</v>
      </c>
      <c r="DJ74" s="31" t="str">
        <f>IF(_xlfn.IFNA(VLOOKUP($A74,ETF_holdings!$A:$Z,13,FALSE), "NA")=0,"NA",_xlfn.IFNA(VLOOKUP($A74,ETF_holdings!$A:$Z,13,FALSE), "NA"))</f>
        <v>NA</v>
      </c>
      <c r="DK74" s="31">
        <f>IF(_xlfn.IFNA(VLOOKUP($A74,Platinum_RSI!$A:$P,2,FALSE), "NA")=0,"NA",_xlfn.IFNA(VLOOKUP($A74,Platinum_RSI!$A:$P,2,FALSE), "NA"))</f>
        <v>95.99</v>
      </c>
      <c r="DL74" s="31">
        <f>IF(_xlfn.IFNA(VLOOKUP($A74,Platinum_RSI!$A:$P,3,FALSE), "NA")=0,"NA",_xlfn.IFNA(VLOOKUP($A74,Platinum_RSI!$A:$P,3,FALSE), "NA"))</f>
        <v>85.98</v>
      </c>
      <c r="DM74" s="31">
        <f>IF(_xlfn.IFNA(VLOOKUP($A74,Platinum_RSI!$A:$P,4,FALSE), "NA")=0,"NA",_xlfn.IFNA(VLOOKUP($A74,Platinum_RSI!$A:$P,4,FALSE), "NA"))</f>
        <v>79.87</v>
      </c>
      <c r="DN74" s="31">
        <f>IF(_xlfn.IFNA(VLOOKUP($A74,Platinum_RSI!$A:$P,5,FALSE), "NA")=0,"NA",_xlfn.IFNA(VLOOKUP($A74,Platinum_RSI!$A:$P,5,FALSE), "NA"))</f>
        <v>71.92</v>
      </c>
      <c r="DO74" s="31">
        <f>IF(_xlfn.IFNA(VLOOKUP($A74,Palladium_RSI!$A:$Q,2,FALSE), "NA")=0,"NA",_xlfn.IFNA(VLOOKUP($A74,Palladium_RSI!$A:$Q,2,FALSE), "NA"))</f>
        <v>95.99</v>
      </c>
      <c r="DP74" s="31">
        <f>IF(_xlfn.IFNA(VLOOKUP($A74,Palladium_RSI!$A:$Q, 3,FALSE), "NA")=0,"NA",_xlfn.IFNA(VLOOKUP($A74,Palladium_RSI!$A:$Q,3,FALSE), "NA"))</f>
        <v>75.34</v>
      </c>
      <c r="DQ74" s="31">
        <f>IF(_xlfn.IFNA(VLOOKUP($A74,Palladium_RSI!$A:$Q,4,FALSE), "NA")=0,"NA",_xlfn.IFNA(VLOOKUP($A74,Palladium_RSI!$A:$Q,4,FALSE), "NA"))</f>
        <v>63.72</v>
      </c>
      <c r="DR74" s="31">
        <f>IF(_xlfn.IFNA(VLOOKUP($A74,Palladium_RSI!$A:$Q,5,FALSE), "NA")=0,"NA",_xlfn.IFNA(VLOOKUP($A74,Palladium_RSI!$A:$Q,5,FALSE), "NA"))</f>
        <v>51.82</v>
      </c>
      <c r="DS74" s="31">
        <f>IF(_xlfn.IFNA(VLOOKUP($A74,Car_production!$A:$L,2,FALSE), "NA")=0,"NA",_xlfn.IFNA(VLOOKUP($A74,Car_production!$A:$L,2,FALSE), "NA"))</f>
        <v>374.5</v>
      </c>
      <c r="DT74" s="31">
        <f>IF(_xlfn.IFNA(VLOOKUP($A74,Car_production!$A:$L,3,FALSE), "NA")=0,"NA",_xlfn.IFNA(VLOOKUP($A74,Car_production!$A:$L,3,FALSE), "NA"))</f>
        <v>294.64988198269083</v>
      </c>
      <c r="DU74" s="31" t="e">
        <f>IF(_xlfn.IFNA(VLOOKUP($A74,Car_production!$A:$L,4,FALSE), "NA")=0,"NA",_xlfn.IFNA(VLOOKUP($A74,Car_production!$A:$L,13,FALSE), "NA"))</f>
        <v>#REF!</v>
      </c>
      <c r="DV74" s="31">
        <f>IF(_xlfn.IFNA(VLOOKUP($A74,Car_production!$A:$L,5,FALSE), "NA")=0,"NA",_xlfn.IFNA(VLOOKUP($A74,Car_production!$A:$L,5,FALSE), "NA"))</f>
        <v>18.852730121972648</v>
      </c>
      <c r="DW74" s="31">
        <f>IF(_xlfn.IFNA(VLOOKUP($A74,Car_production!$A:$L,6,FALSE), "NA")=0,"NA",_xlfn.IFNA(VLOOKUP($A74,Car_production!$A:$L,6,FALSE), "NA"))</f>
        <v>96</v>
      </c>
      <c r="DX74" s="31">
        <f>IF(_xlfn.IFNA(VLOOKUP($A74,Car_production!$A:$L,7,FALSE), "NA")=0,"NA",_xlfn.IFNA(VLOOKUP($A74,Car_production!$A:$L,7,FALSE), "NA"))</f>
        <v>93.841642228739005</v>
      </c>
      <c r="DY74" s="31">
        <f>IF(_xlfn.IFNA(VLOOKUP($A74,Car_production!$A:$L,8,FALSE), "NA")=0,"NA",_xlfn.IFNA(VLOOKUP($A74,Car_production!$A:$L,8,FALSE), "NA"))</f>
        <v>112.1</v>
      </c>
      <c r="DZ74" s="31">
        <f>IF(_xlfn.IFNA(VLOOKUP($A74,Car_production!$A:$L,9,FALSE), "NA")=0,"NA",_xlfn.IFNA(VLOOKUP($A74,Car_production!$A:$L,9,FALSE), "NA"))</f>
        <v>141.54040404040401</v>
      </c>
      <c r="EA74" s="31">
        <f>IF(_xlfn.IFNA(VLOOKUP($A74,Car_production!$A:$L,10,FALSE), "NA")=0,"NA",_xlfn.IFNA(VLOOKUP($A74,Car_production!$A:$L,10,FALSE), "NA"))</f>
        <v>87.749902744068379</v>
      </c>
      <c r="EB74" s="31">
        <f>IF(_xlfn.IFNA(VLOOKUP($A74,Car_production_index!$A:$L,2,FALSE), "NA")=0,"NA",_xlfn.IFNA(VLOOKUP($A74,Car_production_index!$A:$L,2,FALSE), "NA"))</f>
        <v>0.12988212567506568</v>
      </c>
      <c r="EC74" s="31">
        <f>IF(_xlfn.IFNA(VLOOKUP($A74,Car_production_index!$A:$L,3,FALSE), "NA")=0,"NA",_xlfn.IFNA(VLOOKUP($A74,Car_production_index!$A:$L,3,FALSE), "NA"))</f>
        <v>0.25591781767755695</v>
      </c>
      <c r="ED74" s="31">
        <f>IF(_xlfn.IFNA(VLOOKUP($A74,Car_production_index!$A:$L,4,FALSE), "NA")=0,"NA",_xlfn.IFNA(VLOOKUP($A74,Car_production_index!$A:$L,4,FALSE), "NA"))</f>
        <v>0.18032484761598561</v>
      </c>
      <c r="EE74" s="31">
        <f>IF(_xlfn.IFNA(VLOOKUP($A74,Car_production_index!$A:$L,5,FALSE), "NA")=0,"NA",_xlfn.IFNA(VLOOKUP($A74,Car_production_index!$A:$L,5,FALSE), "NA"))</f>
        <v>0.15589036868302064</v>
      </c>
      <c r="EF74" s="31">
        <f>IF(_xlfn.IFNA(VLOOKUP($A74,Car_production_index!$A:$L,6,FALSE), "NA")=0,"NA",_xlfn.IFNA(VLOOKUP($A74,Car_production_index!$A:$L,6,FALSE), "NA"))</f>
        <v>0.72201515965162888</v>
      </c>
    </row>
    <row r="75" spans="1:136">
      <c r="A75" s="26">
        <v>38749</v>
      </c>
      <c r="B75" s="25">
        <f>IFERROR(VLOOKUP($A75,Palladium_spot_price!$A:$B,2,FALSE), "NA")</f>
        <v>291.57894736842098</v>
      </c>
      <c r="C75" s="25">
        <f>IFERROR(VLOOKUP($A75,Platinum_spot_price!$A:$B,2,FALSE), "NA")</f>
        <v>1045.15789473684</v>
      </c>
      <c r="D75" s="25">
        <f>IFERROR(VLOOKUP($A75,Rhodium_spot_price!$A:$B,2,FALSE), "NA")</f>
        <v>3493.6842105263099</v>
      </c>
      <c r="E75" s="25">
        <f>IFERROR(VLOOKUP(A75,'Coal Australia'!A:B,2,FALSE), "NA")</f>
        <v>50.919642857142897</v>
      </c>
      <c r="F75" s="25">
        <f>IFERROR(VLOOKUP(A75,'Russian Ruble'!A:B,2,FALSE), "NA")</f>
        <v>28.1968</v>
      </c>
      <c r="G75" s="25" t="str">
        <f>IFERROR(VLOOKUP($A75,'GDP Germany'!A:B,2,FALSE),"NA")</f>
        <v>NA</v>
      </c>
      <c r="H75" s="25" t="str">
        <f>IFERROR(VLOOKUP($A75,'GDP EU28'!A:B,2,FALSE),"NA")</f>
        <v>NA</v>
      </c>
      <c r="I75" s="25" t="str">
        <f>IFERROR(VLOOKUP($A75,'GDP US'!A:B,2,FALSE),"NA")</f>
        <v>NA</v>
      </c>
      <c r="J75" s="29" t="str">
        <f>IFERROR(VLOOKUP($A75,'GDP CNY'!A:C,2,FALSE),"NA")</f>
        <v>NA</v>
      </c>
      <c r="K75" s="25">
        <f>IFERROR(VLOOKUP($A75,WTI!$A:$B,2,FALSE),"NA")</f>
        <v>61.63</v>
      </c>
      <c r="L75" s="25">
        <f>IFERROR(VLOOKUP($A75,Brent!$A:$B,2,FALSE),"NA")</f>
        <v>60.21</v>
      </c>
      <c r="M75" s="25">
        <f>IFERROR(VLOOKUP($A75,'EURO EXC RATE'!$A:$B,2,FALSE),"NA")</f>
        <v>1.194</v>
      </c>
      <c r="N75" s="25">
        <f>IFERROR(VLOOKUP($A75,'Baltic Dry Index'!$A:$B,2,FALSE),"NA")</f>
        <v>2680</v>
      </c>
      <c r="O75" s="25">
        <f>IFERROR(VLOOKUP($A75,EXR_CNY_USD!$A:$B,2,FALSE),"NA")</f>
        <v>8.0511999999999997</v>
      </c>
      <c r="P75" s="25">
        <f>IFERROR(VLOOKUP($A75,'NATURAL GAS'!A:B,2,FALSE),"NA")</f>
        <v>7.54</v>
      </c>
      <c r="Q75" s="25">
        <f>IFERROR(VLOOKUP($A75,VIX!$A:$B,2,FALSE), "NA")</f>
        <v>12.34</v>
      </c>
      <c r="R75" s="25">
        <f>IFERROR(VLOOKUP($A75,CLI_US!$A:$B,2,FALSE), "NA")</f>
        <v>101.178761858011</v>
      </c>
      <c r="S75" s="25">
        <f>IFERROR(VLOOKUP($A75,CLI_CHN!$A:$B,2,FALSE), "NA")</f>
        <v>100.3356</v>
      </c>
      <c r="T75" s="25">
        <f>IFERROR(VLOOKUP($A75,CLI_EURO!$A:$B,2,FALSE), "NA")</f>
        <v>100.72030288223399</v>
      </c>
      <c r="U75" s="25">
        <f>IFERROR(VLOOKUP($A75,CPILFESL!$A:$B,2,FALSE), "NA")</f>
        <v>199.4</v>
      </c>
      <c r="V75" s="31">
        <f>_xlfn.IFNA(VLOOKUP($A75,'PET.RWTC.M'!$A:$B,2,FALSE), "NA")</f>
        <v>61.63</v>
      </c>
      <c r="W75" s="31">
        <f>_xlfn.IFNA(VLOOKUP($A75,PALLFNFINDEXQ!$A:$B,2,FALSE), "NA")</f>
        <v>106.8988591</v>
      </c>
      <c r="X75" s="31">
        <f>_xlfn.IFNA(VLOOKUP($A75,DEXSFUS!$A:$B,2,FALSE), "NA")</f>
        <v>6.1120000000000001</v>
      </c>
      <c r="Y75" s="31">
        <f>_xlfn.IFNA(VLOOKUP($A75,PNICKUSDM!$A:$B,2,FALSE), "NA")</f>
        <v>14974.5</v>
      </c>
      <c r="Z75" s="31">
        <f>_xlfn.IFNA(VLOOKUP($A75,'WPU1011'!$A:$B,2,FALSE), "NA")</f>
        <v>125.9</v>
      </c>
      <c r="AA75" s="31">
        <f>_xlfn.IFNA(VLOOKUP($A75,'WPU1011'!$A:$B,2,FALSE), "NA")</f>
        <v>125.9</v>
      </c>
      <c r="AB75" s="31">
        <f>_xlfn.IFNA(VLOOKUP($A75,TSIFRGHTC!$A:$B,2,FALSE), "NA")</f>
        <v>-0.7</v>
      </c>
      <c r="AC75" s="31">
        <f>_xlfn.IFNA(VLOOKUP($A75,TSIFRGHTC!$A:$B,2,FALSE), "NA")</f>
        <v>-0.7</v>
      </c>
      <c r="AD75" s="31">
        <f>_xlfn.IFNA(VLOOKUP($A75,PPICMM!$A:$B,2,FALSE), "NA")</f>
        <v>207.3</v>
      </c>
      <c r="AE75" s="31">
        <f>_xlfn.IFNA(VLOOKUP($A75,IPB50001N!$A:$B,2,FALSE), "NA")</f>
        <v>97.441999999999993</v>
      </c>
      <c r="AF75" s="31">
        <f>_xlfn.IFNA(VLOOKUP($A75,A31ATI!$A:$B,2,FALSE), "NA")</f>
        <v>15347</v>
      </c>
      <c r="AG75" s="31">
        <f>_xlfn.IFNA(VLOOKUP($A75,A31ANO!$A:$B,2,FALSE), "NA")</f>
        <v>9153</v>
      </c>
      <c r="AH75" s="31">
        <f>_xlfn.IFNA(VLOOKUP($A75,IPG21223S!$A:$B,2,FALSE), "NA")</f>
        <v>96.829899999999995</v>
      </c>
      <c r="AI75" s="31">
        <f>_xlfn.IFNA(VLOOKUP($A75,PIORECRUSDM!$A:$B,2,FALSE), "NA")</f>
        <v>33.450000000000003</v>
      </c>
      <c r="AJ75" s="31" t="str">
        <f>_xlfn.IFNA(VLOOKUP($A75,GVZCLS!$A:$B,2,FALSE), "NA")</f>
        <v>NA</v>
      </c>
      <c r="AK75" s="31" t="str">
        <f>_xlfn.IFNA(VLOOKUP($A75,VXSLVCLS!$A:$B,2,FALSE), "NA")</f>
        <v>NA</v>
      </c>
      <c r="AL75" s="31">
        <f>_xlfn.IFNA(VLOOKUP($A75,PNRGINDEXM!$A:$B,2,FALSE), "NA")</f>
        <v>147.02379999999999</v>
      </c>
      <c r="AM75" s="31">
        <f>_xlfn.IFNA(VLOOKUP($A75,Nikkei225!$A:$B,2,FALSE), "NA")</f>
        <v>16480.09</v>
      </c>
      <c r="AN75" s="31">
        <f>_xlfn.IFNA(VLOOKUP($A75,EXJPUS!$A:$B,2,FALSE), "NA")</f>
        <v>117.8605</v>
      </c>
      <c r="AO75" s="31">
        <f>_xlfn.IFNA(VLOOKUP($A75,PCU33613361!$A:$B,2,FALSE), "NA")</f>
        <v>97.9</v>
      </c>
      <c r="AP75" s="31">
        <f>_xlfn.IFNA(VLOOKUP($A75,TOTALSA!$A:$B,2,FALSE), "NA")</f>
        <v>17.071000000000002</v>
      </c>
      <c r="AQ75" s="31">
        <f>_xlfn.IFNA(VLOOKUP($A75,ZAFCPIALLMINMEI!$A:$B,2,FALSE), "NA")</f>
        <v>57.68815</v>
      </c>
      <c r="AR75" s="31">
        <f>_xlfn.IFNA(VLOOKUP($A75,LCULMN01ZAQ661S!$A:$B,2,FALSE), "NA")</f>
        <v>53.662297610000003</v>
      </c>
      <c r="AS75" s="31">
        <f>_xlfn.IFNA(VLOOKUP($A75,NGDPRSAXDCZAQ!$A:$B,2,FALSE), "NA")</f>
        <v>881938.5</v>
      </c>
      <c r="AT75" s="31">
        <f>_xlfn.IFNA(VLOOKUP($A75,'M.W00.PCOBA.USD'!$A:$B,2,FALSE), "NA")</f>
        <v>23816.45</v>
      </c>
      <c r="AU75" s="31">
        <f>_xlfn.IFNA(VLOOKUP($A75,BSCICP03O9M665S!$A:$B,2,FALSE), "NA")</f>
        <v>100.6861401396</v>
      </c>
      <c r="AV75" s="31">
        <f>_xlfn.IFNA(VLOOKUP($A75,LOLITOAAOECDE!$A:$B,2,FALSE), "NA")</f>
        <v>101.33504421400001</v>
      </c>
      <c r="AW75" s="31" t="str">
        <f>_xlfn.IFNA(VLOOKUP($A75,'IP7110'!$A:$B,2,FALSE), "NA")</f>
        <v>NA</v>
      </c>
      <c r="AX75" s="31" t="str">
        <f>_xlfn.IFNA(VLOOKUP($A75,'WPS061'!$A:$B,2,FALSE), "NA")</f>
        <v>NA</v>
      </c>
      <c r="AY75" s="31">
        <f>_xlfn.IFNA(VLOOKUP($A75,'GS10'!$A:$B,2,FALSE), "NA")</f>
        <v>4.57</v>
      </c>
      <c r="AZ75" s="31">
        <f>_xlfn.IFNA(VLOOKUP($A75,'GS5'!$A:$B,2,FALSE), "NA")</f>
        <v>4.57</v>
      </c>
      <c r="BA75" s="31">
        <f>_xlfn.IFNA(VLOOKUP($A75,'GS30'!$A:$B,2,FALSE), "NA")</f>
        <v>4.57</v>
      </c>
      <c r="BB75" s="31">
        <f>_xlfn.IFNA(VLOOKUP($A75,DAX!$A:$B,2,FALSE), "NA")</f>
        <v>5796.04</v>
      </c>
      <c r="BC75" s="31">
        <f>_xlfn.IFNA(VLOOKUP($A75,SMI!$A:$B,2,FALSE), "NA")</f>
        <v>7892.63</v>
      </c>
      <c r="BD75" s="31">
        <f>_xlfn.IFNA(VLOOKUP($A75,NASDAQCOM!$A:$B,2,FALSE), "NA")</f>
        <v>2281.39</v>
      </c>
      <c r="BE75" s="31">
        <f>_xlfn.IFNA(VLOOKUP($A75,FTSE100!$A:$B,2,FALSE), "NA")</f>
        <v>5791.54</v>
      </c>
      <c r="BF75" s="31">
        <f>_xlfn.IFNA(VLOOKUP($A75,'M.W00.PGOLD.USD'!$A:$B,2,FALSE), "NA")</f>
        <v>571.85</v>
      </c>
      <c r="BG75" s="31">
        <f>_xlfn.IFNA(VLOOKUP($A75,'M.W00.PSILVER.USD'!$A:$B,2,FALSE), "NA")</f>
        <v>9.82</v>
      </c>
      <c r="BH75" s="31" t="str">
        <f>_xlfn.IFNA(VLOOKUP($A75,WPU10170502!$A:$B,2,FALSE), "NA")</f>
        <v>NA</v>
      </c>
      <c r="BI75" s="31">
        <f>_xlfn.IFNA(VLOOKUP($A75,'M.W00.PSILVER.USD'!$A:$B,2,FALSE), "NA")</f>
        <v>9.82</v>
      </c>
      <c r="BJ75" s="31">
        <f>_xlfn.IFNA(VLOOKUP($A75,'M.W00.PSILVER.USD'!$A:$B,2,FALSE), "NA")</f>
        <v>9.82</v>
      </c>
      <c r="BK75" s="31">
        <f>_xlfn.IFNA(VLOOKUP($A75,FEDfunds!$A:$B,2,FALSE), "NA")</f>
        <v>4.49</v>
      </c>
      <c r="BL75" s="31">
        <f>_xlfn.IFNA(VLOOKUP($A75,Vehicles_miles_traveled!$A:$B,2,FALSE), "NA")</f>
        <v>250695</v>
      </c>
      <c r="BM75" s="31">
        <f>_xlfn.IFNA(VLOOKUP($A75,New_car_dealer!$A:$B,2,FALSE), "NA")</f>
        <v>51314</v>
      </c>
      <c r="BN75" s="31" t="str">
        <f>_xlfn.IFNA(VLOOKUP($A75,Platinum_total_demand!$A:$Z,4,FALSE), "NA")</f>
        <v>NA</v>
      </c>
      <c r="BO75" s="31" t="str">
        <f>_xlfn.IFNA(VLOOKUP($A75,Palladium_total_demand!$A:$Z,4,FALSE), "NA")</f>
        <v>NA</v>
      </c>
      <c r="BP75" s="31" t="str">
        <f>_xlfn.IFNA(VLOOKUP($A75,Rhodium_total_demand!$A:$Z,4,FALSE), "NA")</f>
        <v>NA</v>
      </c>
      <c r="BQ75" s="31" t="str">
        <f>_xlfn.IFNA(VLOOKUP($A75,Platinum_total_supply!$A:$Z,4,FALSE), "NA")</f>
        <v>NA</v>
      </c>
      <c r="BR75" s="31" t="str">
        <f>_xlfn.IFNA(VLOOKUP($A75,Palladium_total_supply!$A:$Z,4,FALSE), "NA")</f>
        <v>NA</v>
      </c>
      <c r="BS75" s="31" t="str">
        <f>_xlfn.IFNA(VLOOKUP($A75,Rhodium_total_supply!$A:$Z,4,FALSE), "NA")</f>
        <v>NA</v>
      </c>
      <c r="BT75" s="31">
        <f>_xlfn.IFNA(VLOOKUP($A75,Equities!$A:$Z,2,FALSE), "NA")</f>
        <v>3836.0384999999901</v>
      </c>
      <c r="BU75" s="31">
        <f>_xlfn.IFNA(VLOOKUP($A75,Equities!$A:$Z,3,FALSE), "NA")</f>
        <v>4002.0749999999998</v>
      </c>
      <c r="BV75" s="31">
        <f>_xlfn.IFNA(VLOOKUP($A75,Equities!$A:$Z,4,FALSE), "NA")</f>
        <v>5727.9504999999999</v>
      </c>
      <c r="BW75" s="31">
        <f>_xlfn.IFNA(VLOOKUP($A75,Equities!$A:$Z,5,FALSE), "NA")</f>
        <v>5279.4819500000003</v>
      </c>
      <c r="BX75" s="31">
        <f>_xlfn.IFNA(VLOOKUP($A75,Equities!$A:$Z,6,FALSE), "NA")</f>
        <v>1226.3453999999999</v>
      </c>
      <c r="BY75" s="31">
        <f>_xlfn.IFNA(VLOOKUP($A75,Income_equities!$A:$Z,2,FALSE), "NA")</f>
        <v>1237.7974999999899</v>
      </c>
      <c r="BZ75" s="31">
        <f>_xlfn.IFNA(VLOOKUP($A75,Income_equities!$A:$Z,3,FALSE), "NA")</f>
        <v>243.55273499999899</v>
      </c>
      <c r="CA75" s="31">
        <f>_xlfn.IFNA(VLOOKUP($A75,Income_equities!$A:$Z,4,FALSE), "NA")</f>
        <v>142.20235500000001</v>
      </c>
      <c r="CB75" s="31">
        <f>_xlfn.IFNA(VLOOKUP($A75,Income_equities!$A:$Z,5,FALSE), "NA")</f>
        <v>180.821429999999</v>
      </c>
      <c r="CC75" s="31">
        <f>_xlfn.IFNA(VLOOKUP($A75,PGM_equities!$A:$Z,2,FALSE), "NA")</f>
        <v>1038.7625</v>
      </c>
      <c r="CD75" s="31">
        <f>_xlfn.IFNA(VLOOKUP($A75,PGM_equities!$A:$Z,3,FALSE), "NA")</f>
        <v>555.22199999999998</v>
      </c>
      <c r="CE75" s="31">
        <f>_xlfn.IFNA(VLOOKUP($A75,PGM_equities!$A:$Z,4,FALSE), "NA")</f>
        <v>9.5119999999999898</v>
      </c>
      <c r="CF75" s="31">
        <f>_xlfn.IFNA(VLOOKUP($A75,PGM_equities!$A:$Z,5,FALSE), "NA")</f>
        <v>290.05</v>
      </c>
      <c r="CG75" s="31" t="str">
        <f>_xlfn.IFNA(VLOOKUP($A75,Platinum_market_balance!$A:$Z,2,FALSE), "NA")</f>
        <v>NA</v>
      </c>
      <c r="CH75" s="31" t="str">
        <f>_xlfn.IFNA(VLOOKUP($A75,Platinum_market_balance!$A:$Z,3,FALSE), "NA")</f>
        <v>NA</v>
      </c>
      <c r="CI75" s="31" t="str">
        <f>_xlfn.IFNA(VLOOKUP($A75,Platinum_market_balance!$A:$Z,4,FALSE), "NA")</f>
        <v>NA</v>
      </c>
      <c r="CJ75" s="31" t="str">
        <f>_xlfn.IFNA(VLOOKUP($A75,Platinum_market_balance!$A:$Z,5,FALSE), "NA")</f>
        <v>NA</v>
      </c>
      <c r="CK75" s="31" t="str">
        <f>_xlfn.IFNA(VLOOKUP($A75,Palladium_market_balance!$A:$Z,2,FALSE), "NA")</f>
        <v>NA</v>
      </c>
      <c r="CL75" s="31" t="str">
        <f>_xlfn.IFNA(VLOOKUP($A75,Palladium_market_balance!$A:$Z,3,FALSE), "NA")</f>
        <v>NA</v>
      </c>
      <c r="CM75" s="31" t="str">
        <f>_xlfn.IFNA(VLOOKUP($A75,Palladium_market_balance!$A:$Z,4,FALSE), "NA")</f>
        <v>NA</v>
      </c>
      <c r="CN75" s="31" t="str">
        <f>_xlfn.IFNA(VLOOKUP($A75,Palladium_market_balance!$A:$Z,5,FALSE), "NA")</f>
        <v>NA</v>
      </c>
      <c r="CO75" s="31" t="str">
        <f>_xlfn.IFNA(VLOOKUP($A75,Rhodium_market_balance!$A:$Z,2,FALSE), "NA")</f>
        <v>NA</v>
      </c>
      <c r="CP75" s="31" t="str">
        <f>_xlfn.IFNA(VLOOKUP($A75,Rhodium_market_balance!$A:$Z,3,FALSE), "NA")</f>
        <v>NA</v>
      </c>
      <c r="CQ75" s="31" t="str">
        <f>_xlfn.IFNA(VLOOKUP($A75,Rhodium_market_balance!$A:$Z,4,FALSE), "NA")</f>
        <v>NA</v>
      </c>
      <c r="CR75" s="31" t="str">
        <f>_xlfn.IFNA(VLOOKUP($A75,Rhodium_market_balance!$A:$Z,5,FALSE), "NA")</f>
        <v>NA</v>
      </c>
      <c r="CS75" s="31" t="str">
        <f>_xlfn.IFNA(VLOOKUP($A75,CFTCs!$A:$Z,2,FALSE), "NA")</f>
        <v>NA</v>
      </c>
      <c r="CT75" s="31" t="str">
        <f>_xlfn.IFNA(VLOOKUP($A75,CFTCs!$A:$Z,3,FALSE), "NA")</f>
        <v>NA</v>
      </c>
      <c r="CU75" s="31" t="str">
        <f>_xlfn.IFNA(VLOOKUP($A75,CFTCs!$A:$Z,4,FALSE), "NA")</f>
        <v>NA</v>
      </c>
      <c r="CV75" s="31" t="str">
        <f>_xlfn.IFNA(VLOOKUP($A75,CFTCs!$A:$Z,5,FALSE), "NA")</f>
        <v>NA</v>
      </c>
      <c r="CW75" s="31" t="str">
        <f>_xlfn.IFNA(VLOOKUP($A75,Open_interest!$A:$Z,2,FALSE), "NA")</f>
        <v>NA</v>
      </c>
      <c r="CX75" s="31" t="str">
        <f>_xlfn.IFNA(VLOOKUP($A75,Open_interest!$A:$Z,3,FALSE), "NA")</f>
        <v>NA</v>
      </c>
      <c r="CY75" s="31" t="str">
        <f>IF(_xlfn.IFNA(VLOOKUP($A75,ETF_holdings!$A:$Z,2,FALSE), "NA")=0,"NA",_xlfn.IFNA(VLOOKUP($A75,ETF_holdings!$A:$Z,2,FALSE), "NA"))</f>
        <v>NA</v>
      </c>
      <c r="CZ75" s="31" t="str">
        <f>IF(_xlfn.IFNA(VLOOKUP($A75,ETF_holdings!$A:$Z,3,FALSE), "NA")=0,"NA",_xlfn.IFNA(VLOOKUP($A75,ETF_holdings!$A:$Z,3,FALSE), "NA"))</f>
        <v>NA</v>
      </c>
      <c r="DA75" s="31" t="str">
        <f>_xlfn.IFNA(VLOOKUP($A75,ETF_holdings!$A:$Z,4,FALSE), "NA")</f>
        <v>NA</v>
      </c>
      <c r="DB75" s="31" t="str">
        <f>IF(_xlfn.IFNA(VLOOKUP($A75,ETF_holdings!$A:$Z,4,FALSE), "NA")=0,"NA",_xlfn.IFNA(VLOOKUP($A75,ETF_holdings!$A:$Z,4,FALSE), "NA"))</f>
        <v>NA</v>
      </c>
      <c r="DC75" s="31" t="str">
        <f>IF(_xlfn.IFNA(VLOOKUP($A75,ETF_holdings!$A:$Z,6,FALSE), "NA")=0,"NA",_xlfn.IFNA(VLOOKUP($A75,ETF_holdings!$A:$Z,6,FALSE), "NA"))</f>
        <v>NA</v>
      </c>
      <c r="DD75" s="31" t="str">
        <f>IF(_xlfn.IFNA(VLOOKUP($A75,ETF_holdings!$A:$Z,7,FALSE), "NA")=0,"NA",_xlfn.IFNA(VLOOKUP($A75,ETF_holdings!$A:$Z,7,FALSE), "NA"))</f>
        <v>NA</v>
      </c>
      <c r="DE75" s="31" t="str">
        <f>IF(_xlfn.IFNA(VLOOKUP($A75,ETF_holdings!$A:$Z,8,FALSE), "NA")=0,"NA",_xlfn.IFNA(VLOOKUP($A75,ETF_holdings!$A:$Z,8,FALSE), "NA"))</f>
        <v>NA</v>
      </c>
      <c r="DF75" s="31" t="str">
        <f>IF(_xlfn.IFNA(VLOOKUP($A75,ETF_holdings!$A:$Z,10,FALSE), "NA")=0,"NA",_xlfn.IFNA(VLOOKUP($A75,ETF_holdings!$A:$Z,10,FALSE), "NA"))</f>
        <v>NA</v>
      </c>
      <c r="DG75" s="31" t="str">
        <f>IF(_xlfn.IFNA(VLOOKUP($A75,ETF_holdings!$A:$Z,10,FALSE), "NA")=0,"NA",_xlfn.IFNA(VLOOKUP($A75,ETF_holdings!$A:$Z,10,FALSE), "NA"))</f>
        <v>NA</v>
      </c>
      <c r="DH75" s="31" t="str">
        <f>IF(_xlfn.IFNA(VLOOKUP($A75,ETF_holdings!$A:$Z,11,FALSE), "NA")=0,"NA",_xlfn.IFNA(VLOOKUP($A75,ETF_holdings!$A:$Z,11,FALSE), "NA"))</f>
        <v>NA</v>
      </c>
      <c r="DI75" s="31" t="str">
        <f>IF(_xlfn.IFNA(VLOOKUP($A75,ETF_holdings!$A:$Z,12,FALSE), "NA")=0,"NA",_xlfn.IFNA(VLOOKUP($A75,ETF_holdings!$A:$Z,12,FALSE), "NA"))</f>
        <v>NA</v>
      </c>
      <c r="DJ75" s="31" t="str">
        <f>IF(_xlfn.IFNA(VLOOKUP($A75,ETF_holdings!$A:$Z,13,FALSE), "NA")=0,"NA",_xlfn.IFNA(VLOOKUP($A75,ETF_holdings!$A:$Z,13,FALSE), "NA"))</f>
        <v>NA</v>
      </c>
      <c r="DK75" s="31">
        <f>IF(_xlfn.IFNA(VLOOKUP($A75,Platinum_RSI!$A:$P,2,FALSE), "NA")=0,"NA",_xlfn.IFNA(VLOOKUP($A75,Platinum_RSI!$A:$P,2,FALSE), "NA"))</f>
        <v>73.34</v>
      </c>
      <c r="DL75" s="31">
        <f>IF(_xlfn.IFNA(VLOOKUP($A75,Platinum_RSI!$A:$P,3,FALSE), "NA")=0,"NA",_xlfn.IFNA(VLOOKUP($A75,Platinum_RSI!$A:$P,3,FALSE), "NA"))</f>
        <v>76.239999999999995</v>
      </c>
      <c r="DM75" s="31">
        <f>IF(_xlfn.IFNA(VLOOKUP($A75,Platinum_RSI!$A:$P,4,FALSE), "NA")=0,"NA",_xlfn.IFNA(VLOOKUP($A75,Platinum_RSI!$A:$P,4,FALSE), "NA"))</f>
        <v>73.709999999999994</v>
      </c>
      <c r="DN75" s="31">
        <f>IF(_xlfn.IFNA(VLOOKUP($A75,Platinum_RSI!$A:$P,5,FALSE), "NA")=0,"NA",_xlfn.IFNA(VLOOKUP($A75,Platinum_RSI!$A:$P,5,FALSE), "NA"))</f>
        <v>69.14</v>
      </c>
      <c r="DO75" s="31">
        <f>IF(_xlfn.IFNA(VLOOKUP($A75,Palladium_RSI!$A:$Q,2,FALSE), "NA")=0,"NA",_xlfn.IFNA(VLOOKUP($A75,Palladium_RSI!$A:$Q,2,FALSE), "NA"))</f>
        <v>82.12</v>
      </c>
      <c r="DP75" s="31">
        <f>IF(_xlfn.IFNA(VLOOKUP($A75,Palladium_RSI!$A:$Q, 3,FALSE), "NA")=0,"NA",_xlfn.IFNA(VLOOKUP($A75,Palladium_RSI!$A:$Q,3,FALSE), "NA"))</f>
        <v>71.459999999999994</v>
      </c>
      <c r="DQ75" s="31">
        <f>IF(_xlfn.IFNA(VLOOKUP($A75,Palladium_RSI!$A:$Q,4,FALSE), "NA")=0,"NA",_xlfn.IFNA(VLOOKUP($A75,Palladium_RSI!$A:$Q,4,FALSE), "NA"))</f>
        <v>61.74</v>
      </c>
      <c r="DR75" s="31">
        <f>IF(_xlfn.IFNA(VLOOKUP($A75,Palladium_RSI!$A:$Q,5,FALSE), "NA")=0,"NA",_xlfn.IFNA(VLOOKUP($A75,Palladium_RSI!$A:$Q,5,FALSE), "NA"))</f>
        <v>51.26</v>
      </c>
      <c r="DS75" s="31">
        <f>IF(_xlfn.IFNA(VLOOKUP($A75,Car_production!$A:$L,2,FALSE), "NA")=0,"NA",_xlfn.IFNA(VLOOKUP($A75,Car_production!$A:$L,2,FALSE), "NA"))</f>
        <v>366.4</v>
      </c>
      <c r="DT75" s="31">
        <f>IF(_xlfn.IFNA(VLOOKUP($A75,Car_production!$A:$L,3,FALSE), "NA")=0,"NA",_xlfn.IFNA(VLOOKUP($A75,Car_production!$A:$L,3,FALSE), "NA"))</f>
        <v>288.27694728560186</v>
      </c>
      <c r="DU75" s="31" t="e">
        <f>IF(_xlfn.IFNA(VLOOKUP($A75,Car_production!$A:$L,4,FALSE), "NA")=0,"NA",_xlfn.IFNA(VLOOKUP($A75,Car_production!$A:$L,13,FALSE), "NA"))</f>
        <v>#REF!</v>
      </c>
      <c r="DV75" s="31">
        <f>IF(_xlfn.IFNA(VLOOKUP($A75,Car_production!$A:$L,5,FALSE), "NA")=0,"NA",_xlfn.IFNA(VLOOKUP($A75,Car_production!$A:$L,5,FALSE), "NA"))</f>
        <v>18.183818343319185</v>
      </c>
      <c r="DW75" s="31">
        <f>IF(_xlfn.IFNA(VLOOKUP($A75,Car_production!$A:$L,6,FALSE), "NA")=0,"NA",_xlfn.IFNA(VLOOKUP($A75,Car_production!$A:$L,6,FALSE), "NA"))</f>
        <v>115.9</v>
      </c>
      <c r="DX75" s="31">
        <f>IF(_xlfn.IFNA(VLOOKUP($A75,Car_production!$A:$L,7,FALSE), "NA")=0,"NA",_xlfn.IFNA(VLOOKUP($A75,Car_production!$A:$L,7,FALSE), "NA"))</f>
        <v>113.29423264907138</v>
      </c>
      <c r="DY75" s="31">
        <f>IF(_xlfn.IFNA(VLOOKUP($A75,Car_production!$A:$L,8,FALSE), "NA")=0,"NA",_xlfn.IFNA(VLOOKUP($A75,Car_production!$A:$L,8,FALSE), "NA"))</f>
        <v>111.9</v>
      </c>
      <c r="DZ75" s="31">
        <f>IF(_xlfn.IFNA(VLOOKUP($A75,Car_production!$A:$L,9,FALSE), "NA")=0,"NA",_xlfn.IFNA(VLOOKUP($A75,Car_production!$A:$L,9,FALSE), "NA"))</f>
        <v>141.28787878787878</v>
      </c>
      <c r="EA75" s="31">
        <f>IF(_xlfn.IFNA(VLOOKUP($A75,Car_production!$A:$L,10,FALSE), "NA")=0,"NA",_xlfn.IFNA(VLOOKUP($A75,Car_production!$A:$L,10,FALSE), "NA"))</f>
        <v>91.63134202072159</v>
      </c>
      <c r="EB75" s="31">
        <f>IF(_xlfn.IFNA(VLOOKUP($A75,Car_production_index!$A:$L,2,FALSE), "NA")=0,"NA",_xlfn.IFNA(VLOOKUP($A75,Car_production_index!$A:$L,2,FALSE), "NA"))</f>
        <v>0.12988212567506568</v>
      </c>
      <c r="EC75" s="31">
        <f>IF(_xlfn.IFNA(VLOOKUP($A75,Car_production_index!$A:$L,3,FALSE), "NA")=0,"NA",_xlfn.IFNA(VLOOKUP($A75,Car_production_index!$A:$L,3,FALSE), "NA"))</f>
        <v>0.25541781767755695</v>
      </c>
      <c r="ED75" s="31">
        <f>IF(_xlfn.IFNA(VLOOKUP($A75,Car_production_index!$A:$L,4,FALSE), "NA")=0,"NA",_xlfn.IFNA(VLOOKUP($A75,Car_production_index!$A:$L,4,FALSE), "NA"))</f>
        <v>0.18132484761598561</v>
      </c>
      <c r="EE75" s="31">
        <f>IF(_xlfn.IFNA(VLOOKUP($A75,Car_production_index!$A:$L,5,FALSE), "NA")=0,"NA",_xlfn.IFNA(VLOOKUP($A75,Car_production_index!$A:$L,5,FALSE), "NA"))</f>
        <v>0.15539036868302064</v>
      </c>
      <c r="EF75" s="31">
        <f>IF(_xlfn.IFNA(VLOOKUP($A75,Car_production_index!$A:$L,6,FALSE), "NA")=0,"NA",_xlfn.IFNA(VLOOKUP($A75,Car_production_index!$A:$L,6,FALSE), "NA"))</f>
        <v>0.72201515965162888</v>
      </c>
    </row>
    <row r="76" spans="1:136">
      <c r="A76" s="26">
        <v>38777</v>
      </c>
      <c r="B76" s="25">
        <f>IFERROR(VLOOKUP($A76,Palladium_spot_price!$A:$B,2,FALSE), "NA")</f>
        <v>312.695652173913</v>
      </c>
      <c r="C76" s="25">
        <f>IFERROR(VLOOKUP($A76,Platinum_spot_price!$A:$B,2,FALSE), "NA")</f>
        <v>1044.3913043478201</v>
      </c>
      <c r="D76" s="25">
        <f>IFERROR(VLOOKUP($A76,Rhodium_spot_price!$A:$B,2,FALSE), "NA")</f>
        <v>3874.5652173912999</v>
      </c>
      <c r="E76" s="25">
        <f>IFERROR(VLOOKUP(A76,'Coal Australia'!A:B,2,FALSE), "NA")</f>
        <v>53.212732919254698</v>
      </c>
      <c r="F76" s="25">
        <f>IFERROR(VLOOKUP(A76,'Russian Ruble'!A:B,2,FALSE), "NA")</f>
        <v>27.877700000000001</v>
      </c>
      <c r="G76" s="25" t="str">
        <f>IFERROR(VLOOKUP($A76,'GDP Germany'!A:B,2,FALSE),"NA")</f>
        <v>NA</v>
      </c>
      <c r="H76" s="25" t="str">
        <f>IFERROR(VLOOKUP($A76,'GDP EU28'!A:B,2,FALSE),"NA")</f>
        <v>NA</v>
      </c>
      <c r="I76" s="25" t="str">
        <f>IFERROR(VLOOKUP($A76,'GDP US'!A:B,2,FALSE),"NA")</f>
        <v>NA</v>
      </c>
      <c r="J76" s="29" t="str">
        <f>IFERROR(VLOOKUP($A76,'GDP CNY'!A:C,2,FALSE),"NA")</f>
        <v>NA</v>
      </c>
      <c r="K76" s="25">
        <f>IFERROR(VLOOKUP($A76,WTI!$A:$B,2,FALSE),"NA")</f>
        <v>62.69</v>
      </c>
      <c r="L76" s="25">
        <f>IFERROR(VLOOKUP($A76,Brent!$A:$B,2,FALSE),"NA")</f>
        <v>62.06</v>
      </c>
      <c r="M76" s="25">
        <f>IFERROR(VLOOKUP($A76,'EURO EXC RATE'!$A:$B,2,FALSE),"NA")</f>
        <v>1.2028000000000001</v>
      </c>
      <c r="N76" s="25">
        <f>IFERROR(VLOOKUP($A76,'Baltic Dry Index'!$A:$B,2,FALSE),"NA")</f>
        <v>2496</v>
      </c>
      <c r="O76" s="25">
        <f>IFERROR(VLOOKUP($A76,EXR_CNY_USD!$A:$B,2,FALSE),"NA")</f>
        <v>8.0350000000000001</v>
      </c>
      <c r="P76" s="25">
        <f>IFERROR(VLOOKUP($A76,'NATURAL GAS'!A:B,2,FALSE),"NA")</f>
        <v>6.89</v>
      </c>
      <c r="Q76" s="25">
        <f>IFERROR(VLOOKUP($A76,VIX!$A:$B,2,FALSE), "NA")</f>
        <v>11.39</v>
      </c>
      <c r="R76" s="25">
        <f>IFERROR(VLOOKUP($A76,CLI_US!$A:$B,2,FALSE), "NA")</f>
        <v>101.207659211162</v>
      </c>
      <c r="S76" s="25">
        <f>IFERROR(VLOOKUP($A76,CLI_CHN!$A:$B,2,FALSE), "NA")</f>
        <v>100.42400000000001</v>
      </c>
      <c r="T76" s="25">
        <f>IFERROR(VLOOKUP($A76,CLI_EURO!$A:$B,2,FALSE), "NA")</f>
        <v>100.85972874622</v>
      </c>
      <c r="U76" s="25">
        <f>IFERROR(VLOOKUP($A76,CPILFESL!$A:$B,2,FALSE), "NA")</f>
        <v>199.7</v>
      </c>
      <c r="V76" s="31">
        <f>_xlfn.IFNA(VLOOKUP($A76,'PET.RWTC.M'!$A:$B,2,FALSE), "NA")</f>
        <v>62.69</v>
      </c>
      <c r="W76" s="31">
        <f>_xlfn.IFNA(VLOOKUP($A76,PALLFNFINDEXQ!$A:$B,2,FALSE), "NA")</f>
        <v>106.8988591</v>
      </c>
      <c r="X76" s="31">
        <f>_xlfn.IFNA(VLOOKUP($A76,DEXSFUS!$A:$B,2,FALSE), "NA")</f>
        <v>6.1784999999999997</v>
      </c>
      <c r="Y76" s="31">
        <f>_xlfn.IFNA(VLOOKUP($A76,PNICKUSDM!$A:$B,2,FALSE), "NA")</f>
        <v>14925.47826</v>
      </c>
      <c r="Z76" s="31">
        <f>_xlfn.IFNA(VLOOKUP($A76,'WPU1011'!$A:$B,2,FALSE), "NA")</f>
        <v>135.6</v>
      </c>
      <c r="AA76" s="31">
        <f>_xlfn.IFNA(VLOOKUP($A76,PCU3399103399101!$A:$B,2,FALSE), "NA")</f>
        <v>143.19999999999999</v>
      </c>
      <c r="AB76" s="31">
        <f>_xlfn.IFNA(VLOOKUP($A76,TSIFRGHTC!$A:$B,2,FALSE), "NA")</f>
        <v>0.3</v>
      </c>
      <c r="AC76" s="31">
        <f>_xlfn.IFNA(VLOOKUP($A76,TSIFRGHTC!$A:$B,2,FALSE), "NA")</f>
        <v>0.3</v>
      </c>
      <c r="AD76" s="31">
        <f>_xlfn.IFNA(VLOOKUP($A76,PPICMM!$A:$B,2,FALSE), "NA")</f>
        <v>206.4</v>
      </c>
      <c r="AE76" s="31">
        <f>_xlfn.IFNA(VLOOKUP($A76,IPB50001N!$A:$B,2,FALSE), "NA")</f>
        <v>98.772000000000006</v>
      </c>
      <c r="AF76" s="31">
        <f>_xlfn.IFNA(VLOOKUP($A76,A31ATI!$A:$B,2,FALSE), "NA")</f>
        <v>15402</v>
      </c>
      <c r="AG76" s="31">
        <f>_xlfn.IFNA(VLOOKUP($A76,A31ANO!$A:$B,2,FALSE), "NA")</f>
        <v>9361</v>
      </c>
      <c r="AH76" s="31">
        <f>_xlfn.IFNA(VLOOKUP($A76,IPG21223S!$A:$B,2,FALSE), "NA")</f>
        <v>101.596</v>
      </c>
      <c r="AI76" s="31">
        <f>_xlfn.IFNA(VLOOKUP($A76,PIORECRUSDM!$A:$B,2,FALSE), "NA")</f>
        <v>33.450000000000003</v>
      </c>
      <c r="AJ76" s="31" t="str">
        <f>_xlfn.IFNA(VLOOKUP($A76,GVZCLS!$A:$B,2,FALSE), "NA")</f>
        <v>NA</v>
      </c>
      <c r="AK76" s="31" t="str">
        <f>_xlfn.IFNA(VLOOKUP($A76,VXSLVCLS!$A:$B,2,FALSE), "NA")</f>
        <v>NA</v>
      </c>
      <c r="AL76" s="31">
        <f>_xlfn.IFNA(VLOOKUP($A76,PNRGINDEXM!$A:$B,2,FALSE), "NA")</f>
        <v>147.87370000000001</v>
      </c>
      <c r="AM76" s="31">
        <f>_xlfn.IFNA(VLOOKUP($A76,Nikkei225!$A:$B,2,FALSE), "NA")</f>
        <v>15964.46</v>
      </c>
      <c r="AN76" s="31">
        <f>_xlfn.IFNA(VLOOKUP($A76,EXJPUS!$A:$B,2,FALSE), "NA")</f>
        <v>117.2778</v>
      </c>
      <c r="AO76" s="31">
        <f>_xlfn.IFNA(VLOOKUP($A76,PCU33613361!$A:$B,2,FALSE), "NA")</f>
        <v>97.7</v>
      </c>
      <c r="AP76" s="31">
        <f>_xlfn.IFNA(VLOOKUP($A76,TOTALSA!$A:$B,2,FALSE), "NA")</f>
        <v>16.96</v>
      </c>
      <c r="AQ76" s="31">
        <f>_xlfn.IFNA(VLOOKUP($A76,ZAFCPIALLMINMEI!$A:$B,2,FALSE), "NA")</f>
        <v>57.860080000000004</v>
      </c>
      <c r="AR76" s="31">
        <f>_xlfn.IFNA(VLOOKUP($A76,LCULMN01ZAQ661S!$A:$B,2,FALSE), "NA")</f>
        <v>53.662297610000003</v>
      </c>
      <c r="AS76" s="31">
        <f>_xlfn.IFNA(VLOOKUP($A76,NGDPRSAXDCZAQ!$A:$B,2,FALSE), "NA")</f>
        <v>881938.5</v>
      </c>
      <c r="AT76" s="31">
        <f>_xlfn.IFNA(VLOOKUP($A76,'M.W00.PCOBA.USD'!$A:$B,2,FALSE), "NA")</f>
        <v>25487.89</v>
      </c>
      <c r="AU76" s="31">
        <f>_xlfn.IFNA(VLOOKUP($A76,BSCICP03O9M665S!$A:$B,2,FALSE), "NA")</f>
        <v>100.9165759163</v>
      </c>
      <c r="AV76" s="31">
        <f>_xlfn.IFNA(VLOOKUP($A76,LOLITOAAOECDE!$A:$B,2,FALSE), "NA")</f>
        <v>101.3682615881</v>
      </c>
      <c r="AW76" s="31" t="str">
        <f>_xlfn.IFNA(VLOOKUP($A76,'IP7110'!$A:$B,2,FALSE), "NA")</f>
        <v>NA</v>
      </c>
      <c r="AX76" s="31" t="str">
        <f>_xlfn.IFNA(VLOOKUP($A76,'WPS061'!$A:$B,2,FALSE), "NA")</f>
        <v>NA</v>
      </c>
      <c r="AY76" s="31">
        <f>_xlfn.IFNA(VLOOKUP($A76,'GS10'!$A:$B,2,FALSE), "NA")</f>
        <v>4.72</v>
      </c>
      <c r="AZ76" s="31">
        <f>_xlfn.IFNA(VLOOKUP($A76,'GS5'!$A:$B,2,FALSE), "NA")</f>
        <v>4.72</v>
      </c>
      <c r="BA76" s="31">
        <f>_xlfn.IFNA(VLOOKUP($A76,'GS30'!$A:$B,2,FALSE), "NA")</f>
        <v>4.7300000000000004</v>
      </c>
      <c r="BB76" s="31">
        <f>_xlfn.IFNA(VLOOKUP($A76,DAX!$A:$B,2,FALSE), "NA")</f>
        <v>5970.08</v>
      </c>
      <c r="BC76" s="31">
        <f>_xlfn.IFNA(VLOOKUP($A76,SMI!$A:$B,2,FALSE), "NA")</f>
        <v>8023.3</v>
      </c>
      <c r="BD76" s="31">
        <f>_xlfn.IFNA(VLOOKUP($A76,NASDAQCOM!$A:$B,2,FALSE), "NA")</f>
        <v>2339.79</v>
      </c>
      <c r="BE76" s="31">
        <f>_xlfn.IFNA(VLOOKUP($A76,FTSE100!$A:$B,2,FALSE), "NA")</f>
        <v>5964.57</v>
      </c>
      <c r="BF76" s="31">
        <f>_xlfn.IFNA(VLOOKUP($A76,'M.W00.PGOLD.USD'!$A:$B,2,FALSE), "NA")</f>
        <v>584</v>
      </c>
      <c r="BG76" s="31">
        <f>_xlfn.IFNA(VLOOKUP($A76,'M.W00.PSILVER.USD'!$A:$B,2,FALSE), "NA")</f>
        <v>11.755000000000001</v>
      </c>
      <c r="BH76" s="31" t="str">
        <f>_xlfn.IFNA(VLOOKUP($A76,WPU10170502!$A:$B,2,FALSE), "NA")</f>
        <v>NA</v>
      </c>
      <c r="BI76" s="31">
        <f>_xlfn.IFNA(VLOOKUP($A76,'M.W00.PSILVER.USD'!$A:$B,2,FALSE), "NA")</f>
        <v>11.755000000000001</v>
      </c>
      <c r="BJ76" s="31">
        <f>_xlfn.IFNA(VLOOKUP($A76,'M.W00.PSILVER.USD'!$A:$B,2,FALSE), "NA")</f>
        <v>11.755000000000001</v>
      </c>
      <c r="BK76" s="31">
        <f>_xlfn.IFNA(VLOOKUP($A76,FEDfunds!$A:$B,2,FALSE), "NA")</f>
        <v>4.59</v>
      </c>
      <c r="BL76" s="31">
        <f>_xlfn.IFNA(VLOOKUP($A76,Vehicles_miles_traveled!$A:$B,2,FALSE), "NA")</f>
        <v>250875</v>
      </c>
      <c r="BM76" s="31">
        <f>_xlfn.IFNA(VLOOKUP($A76,New_car_dealer!$A:$B,2,FALSE), "NA")</f>
        <v>62921</v>
      </c>
      <c r="BN76" s="31" t="str">
        <f>_xlfn.IFNA(VLOOKUP($A76,Platinum_total_demand!$A:$Z,4,FALSE), "NA")</f>
        <v>NA</v>
      </c>
      <c r="BO76" s="31" t="str">
        <f>_xlfn.IFNA(VLOOKUP($A76,Palladium_total_demand!$A:$Z,4,FALSE), "NA")</f>
        <v>NA</v>
      </c>
      <c r="BP76" s="31" t="str">
        <f>_xlfn.IFNA(VLOOKUP($A76,Rhodium_total_demand!$A:$Z,4,FALSE), "NA")</f>
        <v>NA</v>
      </c>
      <c r="BQ76" s="31" t="str">
        <f>_xlfn.IFNA(VLOOKUP($A76,Platinum_total_supply!$A:$Z,4,FALSE), "NA")</f>
        <v>NA</v>
      </c>
      <c r="BR76" s="31" t="str">
        <f>_xlfn.IFNA(VLOOKUP($A76,Palladium_total_supply!$A:$Z,4,FALSE), "NA")</f>
        <v>NA</v>
      </c>
      <c r="BS76" s="31" t="str">
        <f>_xlfn.IFNA(VLOOKUP($A76,Rhodium_total_supply!$A:$Z,4,FALSE), "NA")</f>
        <v>NA</v>
      </c>
      <c r="BT76" s="31">
        <f>_xlfn.IFNA(VLOOKUP($A76,Equities!$A:$Z,2,FALSE), "NA")</f>
        <v>3910.5504347826</v>
      </c>
      <c r="BU76" s="31">
        <f>_xlfn.IFNA(VLOOKUP($A76,Equities!$A:$Z,3,FALSE), "NA")</f>
        <v>4058.7652173913002</v>
      </c>
      <c r="BV76" s="31">
        <f>_xlfn.IFNA(VLOOKUP($A76,Equities!$A:$Z,4,FALSE), "NA")</f>
        <v>5900.1417391304303</v>
      </c>
      <c r="BW76" s="31">
        <f>_xlfn.IFNA(VLOOKUP($A76,Equities!$A:$Z,5,FALSE), "NA")</f>
        <v>5382.3266086956501</v>
      </c>
      <c r="BX76" s="31">
        <f>_xlfn.IFNA(VLOOKUP($A76,Equities!$A:$Z,6,FALSE), "NA")</f>
        <v>1224.9056956521699</v>
      </c>
      <c r="BY76" s="31">
        <f>_xlfn.IFNA(VLOOKUP($A76,Income_equities!$A:$Z,2,FALSE), "NA")</f>
        <v>1234.9021739130401</v>
      </c>
      <c r="BZ76" s="31">
        <f>_xlfn.IFNA(VLOOKUP($A76,Income_equities!$A:$Z,3,FALSE), "NA")</f>
        <v>242.63303478260801</v>
      </c>
      <c r="CA76" s="31">
        <f>_xlfn.IFNA(VLOOKUP($A76,Income_equities!$A:$Z,4,FALSE), "NA")</f>
        <v>141.075160869565</v>
      </c>
      <c r="CB76" s="31">
        <f>_xlfn.IFNA(VLOOKUP($A76,Income_equities!$A:$Z,5,FALSE), "NA")</f>
        <v>179.91597391304299</v>
      </c>
      <c r="CC76" s="31">
        <f>_xlfn.IFNA(VLOOKUP($A76,PGM_equities!$A:$Z,2,FALSE), "NA")</f>
        <v>1043.1413043478201</v>
      </c>
      <c r="CD76" s="31">
        <f>_xlfn.IFNA(VLOOKUP($A76,PGM_equities!$A:$Z,3,FALSE), "NA")</f>
        <v>557.97608695652104</v>
      </c>
      <c r="CE76" s="31">
        <f>_xlfn.IFNA(VLOOKUP($A76,PGM_equities!$A:$Z,4,FALSE), "NA")</f>
        <v>10.4210869565217</v>
      </c>
      <c r="CF76" s="31">
        <f>_xlfn.IFNA(VLOOKUP($A76,PGM_equities!$A:$Z,5,FALSE), "NA")</f>
        <v>312.33695652173901</v>
      </c>
      <c r="CG76" s="31" t="str">
        <f>_xlfn.IFNA(VLOOKUP($A76,Platinum_market_balance!$A:$Z,2,FALSE), "NA")</f>
        <v>NA</v>
      </c>
      <c r="CH76" s="31" t="str">
        <f>_xlfn.IFNA(VLOOKUP($A76,Platinum_market_balance!$A:$Z,3,FALSE), "NA")</f>
        <v>NA</v>
      </c>
      <c r="CI76" s="31" t="str">
        <f>_xlfn.IFNA(VLOOKUP($A76,Platinum_market_balance!$A:$Z,4,FALSE), "NA")</f>
        <v>NA</v>
      </c>
      <c r="CJ76" s="31" t="str">
        <f>_xlfn.IFNA(VLOOKUP($A76,Platinum_market_balance!$A:$Z,5,FALSE), "NA")</f>
        <v>NA</v>
      </c>
      <c r="CK76" s="31" t="str">
        <f>_xlfn.IFNA(VLOOKUP($A76,Palladium_market_balance!$A:$Z,2,FALSE), "NA")</f>
        <v>NA</v>
      </c>
      <c r="CL76" s="31" t="str">
        <f>_xlfn.IFNA(VLOOKUP($A76,Palladium_market_balance!$A:$Z,3,FALSE), "NA")</f>
        <v>NA</v>
      </c>
      <c r="CM76" s="31" t="str">
        <f>_xlfn.IFNA(VLOOKUP($A76,Palladium_market_balance!$A:$Z,4,FALSE), "NA")</f>
        <v>NA</v>
      </c>
      <c r="CN76" s="31" t="str">
        <f>_xlfn.IFNA(VLOOKUP($A76,Palladium_market_balance!$A:$Z,5,FALSE), "NA")</f>
        <v>NA</v>
      </c>
      <c r="CO76" s="31" t="str">
        <f>_xlfn.IFNA(VLOOKUP($A76,Rhodium_market_balance!$A:$Z,2,FALSE), "NA")</f>
        <v>NA</v>
      </c>
      <c r="CP76" s="31" t="str">
        <f>_xlfn.IFNA(VLOOKUP($A76,Rhodium_market_balance!$A:$Z,3,FALSE), "NA")</f>
        <v>NA</v>
      </c>
      <c r="CQ76" s="31" t="str">
        <f>_xlfn.IFNA(VLOOKUP($A76,Rhodium_market_balance!$A:$Z,4,FALSE), "NA")</f>
        <v>NA</v>
      </c>
      <c r="CR76" s="31" t="str">
        <f>_xlfn.IFNA(VLOOKUP($A76,Rhodium_market_balance!$A:$Z,5,FALSE), "NA")</f>
        <v>NA</v>
      </c>
      <c r="CS76" s="31" t="str">
        <f>_xlfn.IFNA(VLOOKUP($A76,CFTCs!$A:$Z,2,FALSE), "NA")</f>
        <v>NA</v>
      </c>
      <c r="CT76" s="31" t="str">
        <f>_xlfn.IFNA(VLOOKUP($A76,CFTCs!$A:$Z,3,FALSE), "NA")</f>
        <v>NA</v>
      </c>
      <c r="CU76" s="31" t="str">
        <f>_xlfn.IFNA(VLOOKUP($A76,CFTCs!$A:$Z,4,FALSE), "NA")</f>
        <v>NA</v>
      </c>
      <c r="CV76" s="31" t="str">
        <f>_xlfn.IFNA(VLOOKUP($A76,CFTCs!$A:$Z,5,FALSE), "NA")</f>
        <v>NA</v>
      </c>
      <c r="CW76" s="31" t="str">
        <f>_xlfn.IFNA(VLOOKUP($A76,Open_interest!$A:$Z,2,FALSE), "NA")</f>
        <v>NA</v>
      </c>
      <c r="CX76" s="31" t="str">
        <f>_xlfn.IFNA(VLOOKUP($A76,Open_interest!$A:$Z,3,FALSE), "NA")</f>
        <v>NA</v>
      </c>
      <c r="CY76" s="31" t="str">
        <f>IF(_xlfn.IFNA(VLOOKUP($A76,ETF_holdings!$A:$Z,2,FALSE), "NA")=0,"NA",_xlfn.IFNA(VLOOKUP($A76,ETF_holdings!$A:$Z,2,FALSE), "NA"))</f>
        <v>NA</v>
      </c>
      <c r="CZ76" s="31" t="str">
        <f>IF(_xlfn.IFNA(VLOOKUP($A76,ETF_holdings!$A:$Z,3,FALSE), "NA")=0,"NA",_xlfn.IFNA(VLOOKUP($A76,ETF_holdings!$A:$Z,3,FALSE), "NA"))</f>
        <v>NA</v>
      </c>
      <c r="DA76" s="31" t="str">
        <f>_xlfn.IFNA(VLOOKUP($A76,ETF_holdings!$A:$Z,4,FALSE), "NA")</f>
        <v>NA</v>
      </c>
      <c r="DB76" s="31" t="str">
        <f>IF(_xlfn.IFNA(VLOOKUP($A76,ETF_holdings!$A:$Z,4,FALSE), "NA")=0,"NA",_xlfn.IFNA(VLOOKUP($A76,ETF_holdings!$A:$Z,4,FALSE), "NA"))</f>
        <v>NA</v>
      </c>
      <c r="DC76" s="31" t="str">
        <f>IF(_xlfn.IFNA(VLOOKUP($A76,ETF_holdings!$A:$Z,6,FALSE), "NA")=0,"NA",_xlfn.IFNA(VLOOKUP($A76,ETF_holdings!$A:$Z,6,FALSE), "NA"))</f>
        <v>NA</v>
      </c>
      <c r="DD76" s="31" t="str">
        <f>IF(_xlfn.IFNA(VLOOKUP($A76,ETF_holdings!$A:$Z,7,FALSE), "NA")=0,"NA",_xlfn.IFNA(VLOOKUP($A76,ETF_holdings!$A:$Z,7,FALSE), "NA"))</f>
        <v>NA</v>
      </c>
      <c r="DE76" s="31" t="str">
        <f>IF(_xlfn.IFNA(VLOOKUP($A76,ETF_holdings!$A:$Z,8,FALSE), "NA")=0,"NA",_xlfn.IFNA(VLOOKUP($A76,ETF_holdings!$A:$Z,8,FALSE), "NA"))</f>
        <v>NA</v>
      </c>
      <c r="DF76" s="31" t="str">
        <f>IF(_xlfn.IFNA(VLOOKUP($A76,ETF_holdings!$A:$Z,10,FALSE), "NA")=0,"NA",_xlfn.IFNA(VLOOKUP($A76,ETF_holdings!$A:$Z,10,FALSE), "NA"))</f>
        <v>NA</v>
      </c>
      <c r="DG76" s="31" t="str">
        <f>IF(_xlfn.IFNA(VLOOKUP($A76,ETF_holdings!$A:$Z,10,FALSE), "NA")=0,"NA",_xlfn.IFNA(VLOOKUP($A76,ETF_holdings!$A:$Z,10,FALSE), "NA"))</f>
        <v>NA</v>
      </c>
      <c r="DH76" s="31" t="str">
        <f>IF(_xlfn.IFNA(VLOOKUP($A76,ETF_holdings!$A:$Z,11,FALSE), "NA")=0,"NA",_xlfn.IFNA(VLOOKUP($A76,ETF_holdings!$A:$Z,11,FALSE), "NA"))</f>
        <v>NA</v>
      </c>
      <c r="DI76" s="31" t="str">
        <f>IF(_xlfn.IFNA(VLOOKUP($A76,ETF_holdings!$A:$Z,12,FALSE), "NA")=0,"NA",_xlfn.IFNA(VLOOKUP($A76,ETF_holdings!$A:$Z,12,FALSE), "NA"))</f>
        <v>NA</v>
      </c>
      <c r="DJ76" s="31" t="str">
        <f>IF(_xlfn.IFNA(VLOOKUP($A76,ETF_holdings!$A:$Z,13,FALSE), "NA")=0,"NA",_xlfn.IFNA(VLOOKUP($A76,ETF_holdings!$A:$Z,13,FALSE), "NA"))</f>
        <v>NA</v>
      </c>
      <c r="DK76" s="31">
        <f>IF(_xlfn.IFNA(VLOOKUP($A76,Platinum_RSI!$A:$P,2,FALSE), "NA")=0,"NA",_xlfn.IFNA(VLOOKUP($A76,Platinum_RSI!$A:$P,2,FALSE), "NA"))</f>
        <v>74.709999999999994</v>
      </c>
      <c r="DL76" s="31">
        <f>IF(_xlfn.IFNA(VLOOKUP($A76,Platinum_RSI!$A:$P,3,FALSE), "NA")=0,"NA",_xlfn.IFNA(VLOOKUP($A76,Platinum_RSI!$A:$P,3,FALSE), "NA"))</f>
        <v>76.7</v>
      </c>
      <c r="DM76" s="31">
        <f>IF(_xlfn.IFNA(VLOOKUP($A76,Platinum_RSI!$A:$P,4,FALSE), "NA")=0,"NA",_xlfn.IFNA(VLOOKUP($A76,Platinum_RSI!$A:$P,4,FALSE), "NA"))</f>
        <v>74.040000000000006</v>
      </c>
      <c r="DN76" s="31">
        <f>IF(_xlfn.IFNA(VLOOKUP($A76,Platinum_RSI!$A:$P,5,FALSE), "NA")=0,"NA",_xlfn.IFNA(VLOOKUP($A76,Platinum_RSI!$A:$P,5,FALSE), "NA"))</f>
        <v>69.33</v>
      </c>
      <c r="DO76" s="31">
        <f>IF(_xlfn.IFNA(VLOOKUP($A76,Palladium_RSI!$A:$Q,2,FALSE), "NA")=0,"NA",_xlfn.IFNA(VLOOKUP($A76,Palladium_RSI!$A:$Q,2,FALSE), "NA"))</f>
        <v>92.38</v>
      </c>
      <c r="DP76" s="31">
        <f>IF(_xlfn.IFNA(VLOOKUP($A76,Palladium_RSI!$A:$Q, 3,FALSE), "NA")=0,"NA",_xlfn.IFNA(VLOOKUP($A76,Palladium_RSI!$A:$Q,3,FALSE), "NA"))</f>
        <v>79.010000000000005</v>
      </c>
      <c r="DQ76" s="31">
        <f>IF(_xlfn.IFNA(VLOOKUP($A76,Palladium_RSI!$A:$Q,4,FALSE), "NA")=0,"NA",_xlfn.IFNA(VLOOKUP($A76,Palladium_RSI!$A:$Q,4,FALSE), "NA"))</f>
        <v>68.31</v>
      </c>
      <c r="DR76" s="31">
        <f>IF(_xlfn.IFNA(VLOOKUP($A76,Palladium_RSI!$A:$Q,5,FALSE), "NA")=0,"NA",_xlfn.IFNA(VLOOKUP($A76,Palladium_RSI!$A:$Q,5,FALSE), "NA"))</f>
        <v>54.44</v>
      </c>
      <c r="DS76" s="31">
        <f>IF(_xlfn.IFNA(VLOOKUP($A76,Car_production!$A:$L,2,FALSE), "NA")=0,"NA",_xlfn.IFNA(VLOOKUP($A76,Car_production!$A:$L,2,FALSE), "NA"))</f>
        <v>377.7</v>
      </c>
      <c r="DT76" s="31">
        <f>IF(_xlfn.IFNA(VLOOKUP($A76,Car_production!$A:$L,3,FALSE), "NA")=0,"NA",_xlfn.IFNA(VLOOKUP($A76,Car_production!$A:$L,3,FALSE), "NA"))</f>
        <v>297.16758457907162</v>
      </c>
      <c r="DU76" s="31" t="e">
        <f>IF(_xlfn.IFNA(VLOOKUP($A76,Car_production!$A:$L,4,FALSE), "NA")=0,"NA",_xlfn.IFNA(VLOOKUP($A76,Car_production!$A:$L,13,FALSE), "NA"))</f>
        <v>#REF!</v>
      </c>
      <c r="DV76" s="31">
        <f>IF(_xlfn.IFNA(VLOOKUP($A76,Car_production!$A:$L,5,FALSE), "NA")=0,"NA",_xlfn.IFNA(VLOOKUP($A76,Car_production!$A:$L,5,FALSE), "NA"))</f>
        <v>24.058581535358105</v>
      </c>
      <c r="DW76" s="31">
        <f>IF(_xlfn.IFNA(VLOOKUP($A76,Car_production!$A:$L,6,FALSE), "NA")=0,"NA",_xlfn.IFNA(VLOOKUP($A76,Car_production!$A:$L,6,FALSE), "NA"))</f>
        <v>113.1</v>
      </c>
      <c r="DX76" s="31">
        <f>IF(_xlfn.IFNA(VLOOKUP($A76,Car_production!$A:$L,7,FALSE), "NA")=0,"NA",_xlfn.IFNA(VLOOKUP($A76,Car_production!$A:$L,7,FALSE), "NA"))</f>
        <v>110.55718475073313</v>
      </c>
      <c r="DY76" s="31">
        <f>IF(_xlfn.IFNA(VLOOKUP($A76,Car_production!$A:$L,8,FALSE), "NA")=0,"NA",_xlfn.IFNA(VLOOKUP($A76,Car_production!$A:$L,8,FALSE), "NA"))</f>
        <v>116.2</v>
      </c>
      <c r="DZ76" s="31">
        <f>IF(_xlfn.IFNA(VLOOKUP($A76,Car_production!$A:$L,9,FALSE), "NA")=0,"NA",_xlfn.IFNA(VLOOKUP($A76,Car_production!$A:$L,9,FALSE), "NA"))</f>
        <v>146.71717171717171</v>
      </c>
      <c r="EA76" s="31">
        <f>IF(_xlfn.IFNA(VLOOKUP($A76,Car_production!$A:$L,10,FALSE), "NA")=0,"NA",_xlfn.IFNA(VLOOKUP($A76,Car_production!$A:$L,10,FALSE), "NA"))</f>
        <v>93.891307863779758</v>
      </c>
      <c r="EB76" s="31">
        <f>IF(_xlfn.IFNA(VLOOKUP($A76,Car_production_index!$A:$L,2,FALSE), "NA")=0,"NA",_xlfn.IFNA(VLOOKUP($A76,Car_production_index!$A:$L,2,FALSE), "NA"))</f>
        <v>0.12988212567506568</v>
      </c>
      <c r="EC76" s="31">
        <f>IF(_xlfn.IFNA(VLOOKUP($A76,Car_production_index!$A:$L,3,FALSE), "NA")=0,"NA",_xlfn.IFNA(VLOOKUP($A76,Car_production_index!$A:$L,3,FALSE), "NA"))</f>
        <v>0.25491781767755695</v>
      </c>
      <c r="ED76" s="31">
        <f>IF(_xlfn.IFNA(VLOOKUP($A76,Car_production_index!$A:$L,4,FALSE), "NA")=0,"NA",_xlfn.IFNA(VLOOKUP($A76,Car_production_index!$A:$L,4,FALSE), "NA"))</f>
        <v>0.18232484761598561</v>
      </c>
      <c r="EE76" s="31">
        <f>IF(_xlfn.IFNA(VLOOKUP($A76,Car_production_index!$A:$L,5,FALSE), "NA")=0,"NA",_xlfn.IFNA(VLOOKUP($A76,Car_production_index!$A:$L,5,FALSE), "NA"))</f>
        <v>0.15489036868302064</v>
      </c>
      <c r="EF76" s="31">
        <f>IF(_xlfn.IFNA(VLOOKUP($A76,Car_production_index!$A:$L,6,FALSE), "NA")=0,"NA",_xlfn.IFNA(VLOOKUP($A76,Car_production_index!$A:$L,6,FALSE), "NA"))</f>
        <v>0.72201515965162888</v>
      </c>
    </row>
    <row r="77" spans="1:136">
      <c r="A77" s="26">
        <v>38808</v>
      </c>
      <c r="B77" s="25">
        <f>IFERROR(VLOOKUP($A77,Palladium_spot_price!$A:$B,2,FALSE), "NA")</f>
        <v>355.73684210526301</v>
      </c>
      <c r="C77" s="25">
        <f>IFERROR(VLOOKUP($A77,Platinum_spot_price!$A:$B,2,FALSE), "NA")</f>
        <v>1105.05263157894</v>
      </c>
      <c r="D77" s="25">
        <f>IFERROR(VLOOKUP($A77,Rhodium_spot_price!$A:$B,2,FALSE), "NA")</f>
        <v>4484.4736842105203</v>
      </c>
      <c r="E77" s="25">
        <f>IFERROR(VLOOKUP(A77,'Coal Australia'!A:B,2,FALSE), "NA")</f>
        <v>56.470238095238102</v>
      </c>
      <c r="F77" s="25">
        <f>IFERROR(VLOOKUP(A77,'Russian Ruble'!A:B,2,FALSE), "NA")</f>
        <v>27.572399999999998</v>
      </c>
      <c r="G77" s="25">
        <f>IFERROR(VLOOKUP($A77,'GDP Germany'!A:B,2,FALSE),"NA")</f>
        <v>614972</v>
      </c>
      <c r="H77" s="25">
        <f>IFERROR(VLOOKUP($A77,'GDP EU28'!A:B,2,FALSE),"NA")</f>
        <v>2512667.2000000002</v>
      </c>
      <c r="I77" s="25">
        <f>IFERROR(VLOOKUP($A77,'GDP US'!A:B,2,FALSE),"NA")</f>
        <v>15244.088</v>
      </c>
      <c r="J77" s="29">
        <f>IFERROR(VLOOKUP($A77,'GDP CNY'!A:C,2,FALSE),"NA")</f>
        <v>12.5</v>
      </c>
      <c r="K77" s="25">
        <f>IFERROR(VLOOKUP($A77,WTI!$A:$B,2,FALSE),"NA")</f>
        <v>69.44</v>
      </c>
      <c r="L77" s="25">
        <f>IFERROR(VLOOKUP($A77,Brent!$A:$B,2,FALSE),"NA")</f>
        <v>70.260000000000005</v>
      </c>
      <c r="M77" s="25">
        <f>IFERROR(VLOOKUP($A77,'EURO EXC RATE'!$A:$B,2,FALSE),"NA")</f>
        <v>1.2273000000000001</v>
      </c>
      <c r="N77" s="25">
        <f>IFERROR(VLOOKUP($A77,'Baltic Dry Index'!$A:$B,2,FALSE),"NA")</f>
        <v>2368</v>
      </c>
      <c r="O77" s="25">
        <f>IFERROR(VLOOKUP($A77,EXR_CNY_USD!$A:$B,2,FALSE),"NA")</f>
        <v>8.0143000000000004</v>
      </c>
      <c r="P77" s="25">
        <f>IFERROR(VLOOKUP($A77,'NATURAL GAS'!A:B,2,FALSE),"NA")</f>
        <v>7.16</v>
      </c>
      <c r="Q77" s="25">
        <f>IFERROR(VLOOKUP($A77,VIX!$A:$B,2,FALSE), "NA")</f>
        <v>11.59</v>
      </c>
      <c r="R77" s="25">
        <f>IFERROR(VLOOKUP($A77,CLI_US!$A:$B,2,FALSE), "NA")</f>
        <v>101.18428290890699</v>
      </c>
      <c r="S77" s="25">
        <f>IFERROR(VLOOKUP($A77,CLI_CHN!$A:$B,2,FALSE), "NA")</f>
        <v>100.5329</v>
      </c>
      <c r="T77" s="25">
        <f>IFERROR(VLOOKUP($A77,CLI_EURO!$A:$B,2,FALSE), "NA")</f>
        <v>100.978199429341</v>
      </c>
      <c r="U77" s="25">
        <f>IFERROR(VLOOKUP($A77,CPILFESL!$A:$B,2,FALSE), "NA")</f>
        <v>200.7</v>
      </c>
      <c r="V77" s="31">
        <f>_xlfn.IFNA(VLOOKUP($A77,'PET.RWTC.M'!$A:$B,2,FALSE), "NA")</f>
        <v>69.44</v>
      </c>
      <c r="W77" s="31">
        <f>_xlfn.IFNA(VLOOKUP($A77,PALLFNFINDEXQ!$A:$B,2,FALSE), "NA")</f>
        <v>117.5052596</v>
      </c>
      <c r="X77" s="31">
        <f>_xlfn.IFNA(VLOOKUP($A77,DEXSFUS!$A:$B,2,FALSE), "NA")</f>
        <v>6.1784999999999997</v>
      </c>
      <c r="Y77" s="31">
        <f>_xlfn.IFNA(VLOOKUP($A77,PNICKUSDM!$A:$B,2,FALSE), "NA")</f>
        <v>18028.888889999998</v>
      </c>
      <c r="Z77" s="31">
        <f>_xlfn.IFNA(VLOOKUP($A77,'WPU1011'!$A:$B,2,FALSE), "NA")</f>
        <v>135.6</v>
      </c>
      <c r="AA77" s="31">
        <f>_xlfn.IFNA(VLOOKUP($A77,'WPU1011'!$A:$B,2,FALSE), "NA")</f>
        <v>135.6</v>
      </c>
      <c r="AB77" s="31">
        <f>_xlfn.IFNA(VLOOKUP($A77,TSIFRGHTC!$A:$B,2,FALSE), "NA")</f>
        <v>-0.6</v>
      </c>
      <c r="AC77" s="31">
        <f>_xlfn.IFNA(VLOOKUP($A77,TSIFRGHTC!$A:$B,2,FALSE), "NA")</f>
        <v>-0.6</v>
      </c>
      <c r="AD77" s="31">
        <f>_xlfn.IFNA(VLOOKUP($A77,PPICMM!$A:$B,2,FALSE), "NA")</f>
        <v>236.8</v>
      </c>
      <c r="AE77" s="31">
        <f>_xlfn.IFNA(VLOOKUP($A77,IPB50001N!$A:$B,2,FALSE), "NA")</f>
        <v>96.863200000000006</v>
      </c>
      <c r="AF77" s="31">
        <f>_xlfn.IFNA(VLOOKUP($A77,A31ATI!$A:$B,2,FALSE), "NA")</f>
        <v>15601</v>
      </c>
      <c r="AG77" s="31">
        <f>_xlfn.IFNA(VLOOKUP($A77,A31ANO!$A:$B,2,FALSE), "NA")</f>
        <v>9334</v>
      </c>
      <c r="AH77" s="31">
        <f>_xlfn.IFNA(VLOOKUP($A77,IPG21223S!$A:$B,2,FALSE), "NA")</f>
        <v>100.1416</v>
      </c>
      <c r="AI77" s="31">
        <f>_xlfn.IFNA(VLOOKUP($A77,PIORECRUSDM!$A:$B,2,FALSE), "NA")</f>
        <v>33.450000000000003</v>
      </c>
      <c r="AJ77" s="31" t="str">
        <f>_xlfn.IFNA(VLOOKUP($A77,GVZCLS!$A:$B,2,FALSE), "NA")</f>
        <v>NA</v>
      </c>
      <c r="AK77" s="31" t="str">
        <f>_xlfn.IFNA(VLOOKUP($A77,VXSLVCLS!$A:$B,2,FALSE), "NA")</f>
        <v>NA</v>
      </c>
      <c r="AL77" s="31">
        <f>_xlfn.IFNA(VLOOKUP($A77,PNRGINDEXM!$A:$B,2,FALSE), "NA")</f>
        <v>161.63149999999999</v>
      </c>
      <c r="AM77" s="31">
        <f>_xlfn.IFNA(VLOOKUP($A77,Nikkei225!$A:$B,2,FALSE), "NA")</f>
        <v>15964.46</v>
      </c>
      <c r="AN77" s="31">
        <f>_xlfn.IFNA(VLOOKUP($A77,EXJPUS!$A:$B,2,FALSE), "NA")</f>
        <v>117.06950000000001</v>
      </c>
      <c r="AO77" s="31">
        <f>_xlfn.IFNA(VLOOKUP($A77,PCU33613361!$A:$B,2,FALSE), "NA")</f>
        <v>97</v>
      </c>
      <c r="AP77" s="31">
        <f>_xlfn.IFNA(VLOOKUP($A77,TOTALSA!$A:$B,2,FALSE), "NA")</f>
        <v>17.126999999999999</v>
      </c>
      <c r="AQ77" s="31">
        <f>_xlfn.IFNA(VLOOKUP($A77,ZAFCPIALLMINMEI!$A:$B,2,FALSE), "NA")</f>
        <v>57.997630000000001</v>
      </c>
      <c r="AR77" s="31">
        <f>_xlfn.IFNA(VLOOKUP($A77,LCULMN01ZAQ661S!$A:$B,2,FALSE), "NA")</f>
        <v>53.739398610000002</v>
      </c>
      <c r="AS77" s="31">
        <f>_xlfn.IFNA(VLOOKUP($A77,NGDPRSAXDCZAQ!$A:$B,2,FALSE), "NA")</f>
        <v>894464.2</v>
      </c>
      <c r="AT77" s="31">
        <f>_xlfn.IFNA(VLOOKUP($A77,'M.W00.PCOBA.USD'!$A:$B,2,FALSE), "NA")</f>
        <v>28037.83</v>
      </c>
      <c r="AU77" s="31">
        <f>_xlfn.IFNA(VLOOKUP($A77,BSCICP03O9M665S!$A:$B,2,FALSE), "NA")</f>
        <v>101.13149027759999</v>
      </c>
      <c r="AV77" s="31">
        <f>_xlfn.IFNA(VLOOKUP($A77,LOLITOAAOECDE!$A:$B,2,FALSE), "NA")</f>
        <v>101.3408765102</v>
      </c>
      <c r="AW77" s="31" t="str">
        <f>_xlfn.IFNA(VLOOKUP($A77,'IP7110'!$A:$B,2,FALSE), "NA")</f>
        <v>NA</v>
      </c>
      <c r="AX77" s="31" t="str">
        <f>_xlfn.IFNA(VLOOKUP($A77,'WPS061'!$A:$B,2,FALSE), "NA")</f>
        <v>NA</v>
      </c>
      <c r="AY77" s="31">
        <f>_xlfn.IFNA(VLOOKUP($A77,'GS10'!$A:$B,2,FALSE), "NA")</f>
        <v>4.99</v>
      </c>
      <c r="AZ77" s="31">
        <f>_xlfn.IFNA(VLOOKUP($A77,'GS5'!$A:$B,2,FALSE), "NA")</f>
        <v>4.9000000000000004</v>
      </c>
      <c r="BA77" s="31">
        <f>_xlfn.IFNA(VLOOKUP($A77,'GS30'!$A:$B,2,FALSE), "NA")</f>
        <v>5.0599999999999996</v>
      </c>
      <c r="BB77" s="31">
        <f>_xlfn.IFNA(VLOOKUP($A77,DAX!$A:$B,2,FALSE), "NA")</f>
        <v>6009.89</v>
      </c>
      <c r="BC77" s="31">
        <f>_xlfn.IFNA(VLOOKUP($A77,SMI!$A:$B,2,FALSE), "NA")</f>
        <v>8047.29</v>
      </c>
      <c r="BD77" s="31">
        <f>_xlfn.IFNA(VLOOKUP($A77,NASDAQCOM!$A:$B,2,FALSE), "NA")</f>
        <v>2322.5700000000002</v>
      </c>
      <c r="BE77" s="31">
        <f>_xlfn.IFNA(VLOOKUP($A77,FTSE100!$A:$B,2,FALSE), "NA")</f>
        <v>6023.14</v>
      </c>
      <c r="BF77" s="31">
        <f>_xlfn.IFNA(VLOOKUP($A77,'M.W00.PGOLD.USD'!$A:$B,2,FALSE), "NA")</f>
        <v>644.5</v>
      </c>
      <c r="BG77" s="31">
        <f>_xlfn.IFNA(VLOOKUP($A77,'M.W00.PSILVER.USD'!$A:$B,2,FALSE), "NA")</f>
        <v>14.31</v>
      </c>
      <c r="BH77" s="31" t="str">
        <f>_xlfn.IFNA(VLOOKUP($A77,WPU10170502!$A:$B,2,FALSE), "NA")</f>
        <v>NA</v>
      </c>
      <c r="BI77" s="31">
        <f>_xlfn.IFNA(VLOOKUP($A77,'M.W00.PSILVER.USD'!$A:$B,2,FALSE), "NA")</f>
        <v>14.31</v>
      </c>
      <c r="BJ77" s="31">
        <f>_xlfn.IFNA(VLOOKUP($A77,'M.W00.PSILVER.USD'!$A:$B,2,FALSE), "NA")</f>
        <v>14.31</v>
      </c>
      <c r="BK77" s="31">
        <f>_xlfn.IFNA(VLOOKUP($A77,FEDfunds!$A:$B,2,FALSE), "NA")</f>
        <v>4.79</v>
      </c>
      <c r="BL77" s="31">
        <f>_xlfn.IFNA(VLOOKUP($A77,Vehicles_miles_traveled!$A:$B,2,FALSE), "NA")</f>
        <v>250702</v>
      </c>
      <c r="BM77" s="31">
        <f>_xlfn.IFNA(VLOOKUP($A77,New_car_dealer!$A:$B,2,FALSE), "NA")</f>
        <v>56863</v>
      </c>
      <c r="BN77" s="31" t="str">
        <f>_xlfn.IFNA(VLOOKUP($A77,Platinum_total_demand!$A:$Z,4,FALSE), "NA")</f>
        <v>NA</v>
      </c>
      <c r="BO77" s="31" t="str">
        <f>_xlfn.IFNA(VLOOKUP($A77,Palladium_total_demand!$A:$Z,4,FALSE), "NA")</f>
        <v>NA</v>
      </c>
      <c r="BP77" s="31" t="str">
        <f>_xlfn.IFNA(VLOOKUP($A77,Rhodium_total_demand!$A:$Z,4,FALSE), "NA")</f>
        <v>NA</v>
      </c>
      <c r="BQ77" s="31" t="str">
        <f>_xlfn.IFNA(VLOOKUP($A77,Platinum_total_supply!$A:$Z,4,FALSE), "NA")</f>
        <v>NA</v>
      </c>
      <c r="BR77" s="31" t="str">
        <f>_xlfn.IFNA(VLOOKUP($A77,Palladium_total_supply!$A:$Z,4,FALSE), "NA")</f>
        <v>NA</v>
      </c>
      <c r="BS77" s="31" t="str">
        <f>_xlfn.IFNA(VLOOKUP($A77,Rhodium_total_supply!$A:$Z,4,FALSE), "NA")</f>
        <v>NA</v>
      </c>
      <c r="BT77" s="31">
        <f>_xlfn.IFNA(VLOOKUP($A77,Equities!$A:$Z,2,FALSE), "NA")</f>
        <v>4010.3530000000001</v>
      </c>
      <c r="BU77" s="31">
        <f>_xlfn.IFNA(VLOOKUP($A77,Equities!$A:$Z,3,FALSE), "NA")</f>
        <v>4089.4794999999899</v>
      </c>
      <c r="BV77" s="31">
        <f>_xlfn.IFNA(VLOOKUP($A77,Equities!$A:$Z,4,FALSE), "NA")</f>
        <v>6117.2730000000001</v>
      </c>
      <c r="BW77" s="31">
        <f>_xlfn.IFNA(VLOOKUP($A77,Equities!$A:$Z,5,FALSE), "NA")</f>
        <v>5685.9681999999902</v>
      </c>
      <c r="BX77" s="31">
        <f>_xlfn.IFNA(VLOOKUP($A77,Equities!$A:$Z,6,FALSE), "NA")</f>
        <v>1306.7845</v>
      </c>
      <c r="BY77" s="31">
        <f>_xlfn.IFNA(VLOOKUP($A77,Income_equities!$A:$Z,2,FALSE), "NA")</f>
        <v>1226.876</v>
      </c>
      <c r="BZ77" s="31">
        <f>_xlfn.IFNA(VLOOKUP($A77,Income_equities!$A:$Z,3,FALSE), "NA")</f>
        <v>240.64739499999999</v>
      </c>
      <c r="CA77" s="31">
        <f>_xlfn.IFNA(VLOOKUP($A77,Income_equities!$A:$Z,4,FALSE), "NA")</f>
        <v>139.25563500000001</v>
      </c>
      <c r="CB77" s="31">
        <f>_xlfn.IFNA(VLOOKUP($A77,Income_equities!$A:$Z,5,FALSE), "NA")</f>
        <v>178.301715</v>
      </c>
      <c r="CC77" s="31">
        <f>_xlfn.IFNA(VLOOKUP($A77,PGM_equities!$A:$Z,2,FALSE), "NA")</f>
        <v>1102.2874999999999</v>
      </c>
      <c r="CD77" s="31">
        <f>_xlfn.IFNA(VLOOKUP($A77,PGM_equities!$A:$Z,3,FALSE), "NA")</f>
        <v>611.41699999999901</v>
      </c>
      <c r="CE77" s="31">
        <f>_xlfn.IFNA(VLOOKUP($A77,PGM_equities!$A:$Z,4,FALSE), "NA")</f>
        <v>12.6965</v>
      </c>
      <c r="CF77" s="31">
        <f>_xlfn.IFNA(VLOOKUP($A77,PGM_equities!$A:$Z,5,FALSE), "NA")</f>
        <v>353.6</v>
      </c>
      <c r="CG77" s="31" t="str">
        <f>_xlfn.IFNA(VLOOKUP($A77,Platinum_market_balance!$A:$Z,2,FALSE), "NA")</f>
        <v>NA</v>
      </c>
      <c r="CH77" s="31" t="str">
        <f>_xlfn.IFNA(VLOOKUP($A77,Platinum_market_balance!$A:$Z,3,FALSE), "NA")</f>
        <v>NA</v>
      </c>
      <c r="CI77" s="31" t="str">
        <f>_xlfn.IFNA(VLOOKUP($A77,Platinum_market_balance!$A:$Z,4,FALSE), "NA")</f>
        <v>NA</v>
      </c>
      <c r="CJ77" s="31" t="str">
        <f>_xlfn.IFNA(VLOOKUP($A77,Platinum_market_balance!$A:$Z,5,FALSE), "NA")</f>
        <v>NA</v>
      </c>
      <c r="CK77" s="31" t="str">
        <f>_xlfn.IFNA(VLOOKUP($A77,Palladium_market_balance!$A:$Z,2,FALSE), "NA")</f>
        <v>NA</v>
      </c>
      <c r="CL77" s="31" t="str">
        <f>_xlfn.IFNA(VLOOKUP($A77,Palladium_market_balance!$A:$Z,3,FALSE), "NA")</f>
        <v>NA</v>
      </c>
      <c r="CM77" s="31" t="str">
        <f>_xlfn.IFNA(VLOOKUP($A77,Palladium_market_balance!$A:$Z,4,FALSE), "NA")</f>
        <v>NA</v>
      </c>
      <c r="CN77" s="31" t="str">
        <f>_xlfn.IFNA(VLOOKUP($A77,Palladium_market_balance!$A:$Z,5,FALSE), "NA")</f>
        <v>NA</v>
      </c>
      <c r="CO77" s="31" t="str">
        <f>_xlfn.IFNA(VLOOKUP($A77,Rhodium_market_balance!$A:$Z,2,FALSE), "NA")</f>
        <v>NA</v>
      </c>
      <c r="CP77" s="31" t="str">
        <f>_xlfn.IFNA(VLOOKUP($A77,Rhodium_market_balance!$A:$Z,3,FALSE), "NA")</f>
        <v>NA</v>
      </c>
      <c r="CQ77" s="31" t="str">
        <f>_xlfn.IFNA(VLOOKUP($A77,Rhodium_market_balance!$A:$Z,4,FALSE), "NA")</f>
        <v>NA</v>
      </c>
      <c r="CR77" s="31" t="str">
        <f>_xlfn.IFNA(VLOOKUP($A77,Rhodium_market_balance!$A:$Z,5,FALSE), "NA")</f>
        <v>NA</v>
      </c>
      <c r="CS77" s="31" t="str">
        <f>_xlfn.IFNA(VLOOKUP($A77,CFTCs!$A:$Z,2,FALSE), "NA")</f>
        <v>NA</v>
      </c>
      <c r="CT77" s="31" t="str">
        <f>_xlfn.IFNA(VLOOKUP($A77,CFTCs!$A:$Z,3,FALSE), "NA")</f>
        <v>NA</v>
      </c>
      <c r="CU77" s="31" t="str">
        <f>_xlfn.IFNA(VLOOKUP($A77,CFTCs!$A:$Z,4,FALSE), "NA")</f>
        <v>NA</v>
      </c>
      <c r="CV77" s="31" t="str">
        <f>_xlfn.IFNA(VLOOKUP($A77,CFTCs!$A:$Z,5,FALSE), "NA")</f>
        <v>NA</v>
      </c>
      <c r="CW77" s="31" t="str">
        <f>_xlfn.IFNA(VLOOKUP($A77,Open_interest!$A:$Z,2,FALSE), "NA")</f>
        <v>NA</v>
      </c>
      <c r="CX77" s="31" t="str">
        <f>_xlfn.IFNA(VLOOKUP($A77,Open_interest!$A:$Z,3,FALSE), "NA")</f>
        <v>NA</v>
      </c>
      <c r="CY77" s="31" t="str">
        <f>IF(_xlfn.IFNA(VLOOKUP($A77,ETF_holdings!$A:$Z,2,FALSE), "NA")=0,"NA",_xlfn.IFNA(VLOOKUP($A77,ETF_holdings!$A:$Z,2,FALSE), "NA"))</f>
        <v>NA</v>
      </c>
      <c r="CZ77" s="31" t="str">
        <f>IF(_xlfn.IFNA(VLOOKUP($A77,ETF_holdings!$A:$Z,3,FALSE), "NA")=0,"NA",_xlfn.IFNA(VLOOKUP($A77,ETF_holdings!$A:$Z,3,FALSE), "NA"))</f>
        <v>NA</v>
      </c>
      <c r="DA77" s="31" t="str">
        <f>_xlfn.IFNA(VLOOKUP($A77,ETF_holdings!$A:$Z,4,FALSE), "NA")</f>
        <v>NA</v>
      </c>
      <c r="DB77" s="31" t="str">
        <f>IF(_xlfn.IFNA(VLOOKUP($A77,ETF_holdings!$A:$Z,4,FALSE), "NA")=0,"NA",_xlfn.IFNA(VLOOKUP($A77,ETF_holdings!$A:$Z,4,FALSE), "NA"))</f>
        <v>NA</v>
      </c>
      <c r="DC77" s="31" t="str">
        <f>IF(_xlfn.IFNA(VLOOKUP($A77,ETF_holdings!$A:$Z,6,FALSE), "NA")=0,"NA",_xlfn.IFNA(VLOOKUP($A77,ETF_holdings!$A:$Z,6,FALSE), "NA"))</f>
        <v>NA</v>
      </c>
      <c r="DD77" s="31" t="str">
        <f>IF(_xlfn.IFNA(VLOOKUP($A77,ETF_holdings!$A:$Z,7,FALSE), "NA")=0,"NA",_xlfn.IFNA(VLOOKUP($A77,ETF_holdings!$A:$Z,7,FALSE), "NA"))</f>
        <v>NA</v>
      </c>
      <c r="DE77" s="31" t="str">
        <f>IF(_xlfn.IFNA(VLOOKUP($A77,ETF_holdings!$A:$Z,8,FALSE), "NA")=0,"NA",_xlfn.IFNA(VLOOKUP($A77,ETF_holdings!$A:$Z,8,FALSE), "NA"))</f>
        <v>NA</v>
      </c>
      <c r="DF77" s="31" t="str">
        <f>IF(_xlfn.IFNA(VLOOKUP($A77,ETF_holdings!$A:$Z,10,FALSE), "NA")=0,"NA",_xlfn.IFNA(VLOOKUP($A77,ETF_holdings!$A:$Z,10,FALSE), "NA"))</f>
        <v>NA</v>
      </c>
      <c r="DG77" s="31" t="str">
        <f>IF(_xlfn.IFNA(VLOOKUP($A77,ETF_holdings!$A:$Z,10,FALSE), "NA")=0,"NA",_xlfn.IFNA(VLOOKUP($A77,ETF_holdings!$A:$Z,10,FALSE), "NA"))</f>
        <v>NA</v>
      </c>
      <c r="DH77" s="31" t="str">
        <f>IF(_xlfn.IFNA(VLOOKUP($A77,ETF_holdings!$A:$Z,11,FALSE), "NA")=0,"NA",_xlfn.IFNA(VLOOKUP($A77,ETF_holdings!$A:$Z,11,FALSE), "NA"))</f>
        <v>NA</v>
      </c>
      <c r="DI77" s="31" t="str">
        <f>IF(_xlfn.IFNA(VLOOKUP($A77,ETF_holdings!$A:$Z,12,FALSE), "NA")=0,"NA",_xlfn.IFNA(VLOOKUP($A77,ETF_holdings!$A:$Z,12,FALSE), "NA"))</f>
        <v>NA</v>
      </c>
      <c r="DJ77" s="31" t="str">
        <f>IF(_xlfn.IFNA(VLOOKUP($A77,ETF_holdings!$A:$Z,13,FALSE), "NA")=0,"NA",_xlfn.IFNA(VLOOKUP($A77,ETF_holdings!$A:$Z,13,FALSE), "NA"))</f>
        <v>NA</v>
      </c>
      <c r="DK77" s="31">
        <f>IF(_xlfn.IFNA(VLOOKUP($A77,Platinum_RSI!$A:$P,2,FALSE), "NA")=0,"NA",_xlfn.IFNA(VLOOKUP($A77,Platinum_RSI!$A:$P,2,FALSE), "NA"))</f>
        <v>90.67</v>
      </c>
      <c r="DL77" s="31">
        <f>IF(_xlfn.IFNA(VLOOKUP($A77,Platinum_RSI!$A:$P,3,FALSE), "NA")=0,"NA",_xlfn.IFNA(VLOOKUP($A77,Platinum_RSI!$A:$P,3,FALSE), "NA"))</f>
        <v>84.23</v>
      </c>
      <c r="DM77" s="31">
        <f>IF(_xlfn.IFNA(VLOOKUP($A77,Platinum_RSI!$A:$P,4,FALSE), "NA")=0,"NA",_xlfn.IFNA(VLOOKUP($A77,Platinum_RSI!$A:$P,4,FALSE), "NA"))</f>
        <v>80.03</v>
      </c>
      <c r="DN77" s="31">
        <f>IF(_xlfn.IFNA(VLOOKUP($A77,Platinum_RSI!$A:$P,5,FALSE), "NA")=0,"NA",_xlfn.IFNA(VLOOKUP($A77,Platinum_RSI!$A:$P,5,FALSE), "NA"))</f>
        <v>73.09</v>
      </c>
      <c r="DO77" s="31">
        <f>IF(_xlfn.IFNA(VLOOKUP($A77,Palladium_RSI!$A:$Q,2,FALSE), "NA")=0,"NA",_xlfn.IFNA(VLOOKUP($A77,Palladium_RSI!$A:$Q,2,FALSE), "NA"))</f>
        <v>95.59</v>
      </c>
      <c r="DP77" s="31">
        <f>IF(_xlfn.IFNA(VLOOKUP($A77,Palladium_RSI!$A:$Q, 3,FALSE), "NA")=0,"NA",_xlfn.IFNA(VLOOKUP($A77,Palladium_RSI!$A:$Q,3,FALSE), "NA"))</f>
        <v>83.24</v>
      </c>
      <c r="DQ77" s="31">
        <f>IF(_xlfn.IFNA(VLOOKUP($A77,Palladium_RSI!$A:$Q,4,FALSE), "NA")=0,"NA",_xlfn.IFNA(VLOOKUP($A77,Palladium_RSI!$A:$Q,4,FALSE), "NA"))</f>
        <v>72.61</v>
      </c>
      <c r="DR77" s="31">
        <f>IF(_xlfn.IFNA(VLOOKUP($A77,Palladium_RSI!$A:$Q,5,FALSE), "NA")=0,"NA",_xlfn.IFNA(VLOOKUP($A77,Palladium_RSI!$A:$Q,5,FALSE), "NA"))</f>
        <v>56.91</v>
      </c>
      <c r="DS77" s="31">
        <f>IF(_xlfn.IFNA(VLOOKUP($A77,Car_production!$A:$L,2,FALSE), "NA")=0,"NA",_xlfn.IFNA(VLOOKUP($A77,Car_production!$A:$L,2,FALSE), "NA"))</f>
        <v>381.7</v>
      </c>
      <c r="DT77" s="31">
        <f>IF(_xlfn.IFNA(VLOOKUP($A77,Car_production!$A:$L,3,FALSE), "NA")=0,"NA",_xlfn.IFNA(VLOOKUP($A77,Car_production!$A:$L,3,FALSE), "NA"))</f>
        <v>300.3147128245476</v>
      </c>
      <c r="DU77" s="31" t="e">
        <f>IF(_xlfn.IFNA(VLOOKUP($A77,Car_production!$A:$L,4,FALSE), "NA")=0,"NA",_xlfn.IFNA(VLOOKUP($A77,Car_production!$A:$L,13,FALSE), "NA"))</f>
        <v>#REF!</v>
      </c>
      <c r="DV77" s="31">
        <f>IF(_xlfn.IFNA(VLOOKUP($A77,Car_production!$A:$L,5,FALSE), "NA")=0,"NA",_xlfn.IFNA(VLOOKUP($A77,Car_production!$A:$L,5,FALSE), "NA"))</f>
        <v>23.255925916118827</v>
      </c>
      <c r="DW77" s="31">
        <f>IF(_xlfn.IFNA(VLOOKUP($A77,Car_production!$A:$L,6,FALSE), "NA")=0,"NA",_xlfn.IFNA(VLOOKUP($A77,Car_production!$A:$L,6,FALSE), "NA"))</f>
        <v>106.1</v>
      </c>
      <c r="DX77" s="31">
        <f>IF(_xlfn.IFNA(VLOOKUP($A77,Car_production!$A:$L,7,FALSE), "NA")=0,"NA",_xlfn.IFNA(VLOOKUP($A77,Car_production!$A:$L,7,FALSE), "NA"))</f>
        <v>103.71456500488759</v>
      </c>
      <c r="DY77" s="31">
        <f>IF(_xlfn.IFNA(VLOOKUP($A77,Car_production!$A:$L,8,FALSE), "NA")=0,"NA",_xlfn.IFNA(VLOOKUP($A77,Car_production!$A:$L,8,FALSE), "NA"))</f>
        <v>116.6</v>
      </c>
      <c r="DZ77" s="31">
        <f>IF(_xlfn.IFNA(VLOOKUP($A77,Car_production!$A:$L,9,FALSE), "NA")=0,"NA",_xlfn.IFNA(VLOOKUP($A77,Car_production!$A:$L,9,FALSE), "NA"))</f>
        <v>147.2222222222222</v>
      </c>
      <c r="EA77" s="31">
        <f>IF(_xlfn.IFNA(VLOOKUP($A77,Car_production!$A:$L,10,FALSE), "NA")=0,"NA",_xlfn.IFNA(VLOOKUP($A77,Car_production!$A:$L,10,FALSE), "NA"))</f>
        <v>92.385428805033385</v>
      </c>
      <c r="EB77" s="31">
        <f>IF(_xlfn.IFNA(VLOOKUP($A77,Car_production_index!$A:$L,2,FALSE), "NA")=0,"NA",_xlfn.IFNA(VLOOKUP($A77,Car_production_index!$A:$L,2,FALSE), "NA"))</f>
        <v>0.12988212567506568</v>
      </c>
      <c r="EC77" s="31">
        <f>IF(_xlfn.IFNA(VLOOKUP($A77,Car_production_index!$A:$L,3,FALSE), "NA")=0,"NA",_xlfn.IFNA(VLOOKUP($A77,Car_production_index!$A:$L,3,FALSE), "NA"))</f>
        <v>0.25441781767755695</v>
      </c>
      <c r="ED77" s="31">
        <f>IF(_xlfn.IFNA(VLOOKUP($A77,Car_production_index!$A:$L,4,FALSE), "NA")=0,"NA",_xlfn.IFNA(VLOOKUP($A77,Car_production_index!$A:$L,4,FALSE), "NA"))</f>
        <v>0.18332484761598561</v>
      </c>
      <c r="EE77" s="31">
        <f>IF(_xlfn.IFNA(VLOOKUP($A77,Car_production_index!$A:$L,5,FALSE), "NA")=0,"NA",_xlfn.IFNA(VLOOKUP($A77,Car_production_index!$A:$L,5,FALSE), "NA"))</f>
        <v>0.15439036868302064</v>
      </c>
      <c r="EF77" s="31">
        <f>IF(_xlfn.IFNA(VLOOKUP($A77,Car_production_index!$A:$L,6,FALSE), "NA")=0,"NA",_xlfn.IFNA(VLOOKUP($A77,Car_production_index!$A:$L,6,FALSE), "NA"))</f>
        <v>0.72201515965162888</v>
      </c>
    </row>
    <row r="78" spans="1:136">
      <c r="A78" s="26">
        <v>38838</v>
      </c>
      <c r="B78" s="25">
        <f>IFERROR(VLOOKUP($A78,Palladium_spot_price!$A:$B,2,FALSE), "NA")</f>
        <v>372.81818181818102</v>
      </c>
      <c r="C78" s="25">
        <f>IFERROR(VLOOKUP($A78,Platinum_spot_price!$A:$B,2,FALSE), "NA")</f>
        <v>1264.04545454545</v>
      </c>
      <c r="D78" s="25">
        <f>IFERROR(VLOOKUP($A78,Rhodium_spot_price!$A:$B,2,FALSE), "NA")</f>
        <v>5549.5454545454504</v>
      </c>
      <c r="E78" s="25">
        <f>IFERROR(VLOOKUP(A78,'Coal Australia'!A:B,2,FALSE), "NA")</f>
        <v>56.721938775510203</v>
      </c>
      <c r="F78" s="25">
        <f>IFERROR(VLOOKUP(A78,'Russian Ruble'!A:B,2,FALSE), "NA")</f>
        <v>27.0578</v>
      </c>
      <c r="G78" s="25" t="str">
        <f>IFERROR(VLOOKUP($A78,'GDP Germany'!A:B,2,FALSE),"NA")</f>
        <v>NA</v>
      </c>
      <c r="H78" s="25" t="str">
        <f>IFERROR(VLOOKUP($A78,'GDP EU28'!A:B,2,FALSE),"NA")</f>
        <v>NA</v>
      </c>
      <c r="I78" s="25" t="str">
        <f>IFERROR(VLOOKUP($A78,'GDP US'!A:B,2,FALSE),"NA")</f>
        <v>NA</v>
      </c>
      <c r="J78" s="29" t="str">
        <f>IFERROR(VLOOKUP($A78,'GDP CNY'!A:C,2,FALSE),"NA")</f>
        <v>NA</v>
      </c>
      <c r="K78" s="25">
        <f>IFERROR(VLOOKUP($A78,WTI!$A:$B,2,FALSE),"NA")</f>
        <v>70.84</v>
      </c>
      <c r="L78" s="25">
        <f>IFERROR(VLOOKUP($A78,Brent!$A:$B,2,FALSE),"NA")</f>
        <v>69.78</v>
      </c>
      <c r="M78" s="25">
        <f>IFERROR(VLOOKUP($A78,'EURO EXC RATE'!$A:$B,2,FALSE),"NA")</f>
        <v>1.2766999999999999</v>
      </c>
      <c r="N78" s="25">
        <f>IFERROR(VLOOKUP($A78,'Baltic Dry Index'!$A:$B,2,FALSE),"NA")</f>
        <v>2436</v>
      </c>
      <c r="O78" s="25">
        <f>IFERROR(VLOOKUP($A78,EXR_CNY_USD!$A:$B,2,FALSE),"NA")</f>
        <v>8.0130999999999997</v>
      </c>
      <c r="P78" s="25">
        <f>IFERROR(VLOOKUP($A78,'NATURAL GAS'!A:B,2,FALSE),"NA")</f>
        <v>6.25</v>
      </c>
      <c r="Q78" s="25">
        <f>IFERROR(VLOOKUP($A78,VIX!$A:$B,2,FALSE), "NA")</f>
        <v>16.440000000000001</v>
      </c>
      <c r="R78" s="25">
        <f>IFERROR(VLOOKUP($A78,CLI_US!$A:$B,2,FALSE), "NA")</f>
        <v>101.129945888756</v>
      </c>
      <c r="S78" s="25">
        <f>IFERROR(VLOOKUP($A78,CLI_CHN!$A:$B,2,FALSE), "NA")</f>
        <v>100.6387</v>
      </c>
      <c r="T78" s="25">
        <f>IFERROR(VLOOKUP($A78,CLI_EURO!$A:$B,2,FALSE), "NA")</f>
        <v>101.072545383429</v>
      </c>
      <c r="U78" s="25">
        <f>IFERROR(VLOOKUP($A78,CPILFESL!$A:$B,2,FALSE), "NA")</f>
        <v>201.3</v>
      </c>
      <c r="V78" s="31">
        <f>_xlfn.IFNA(VLOOKUP($A78,'PET.RWTC.M'!$A:$B,2,FALSE), "NA")</f>
        <v>70.84</v>
      </c>
      <c r="W78" s="31">
        <f>_xlfn.IFNA(VLOOKUP($A78,PALLFNFINDEXQ!$A:$B,2,FALSE), "NA")</f>
        <v>117.5052596</v>
      </c>
      <c r="X78" s="31">
        <f>_xlfn.IFNA(VLOOKUP($A78,DEXSFUS!$A:$B,2,FALSE), "NA")</f>
        <v>5.9984999999999999</v>
      </c>
      <c r="Y78" s="31">
        <f>_xlfn.IFNA(VLOOKUP($A78,PNICKUSDM!$A:$B,2,FALSE), "NA")</f>
        <v>21131.333330000001</v>
      </c>
      <c r="Z78" s="31">
        <f>_xlfn.IFNA(VLOOKUP($A78,'WPU1011'!$A:$B,2,FALSE), "NA")</f>
        <v>135.6</v>
      </c>
      <c r="AA78" s="31">
        <f>_xlfn.IFNA(VLOOKUP($A78,PCU3399103399101!$A:$B,2,FALSE), "NA")</f>
        <v>146.9</v>
      </c>
      <c r="AB78" s="31">
        <f>_xlfn.IFNA(VLOOKUP($A78,TSIFRGHTC!$A:$B,2,FALSE), "NA")</f>
        <v>2.1</v>
      </c>
      <c r="AC78" s="31">
        <f>_xlfn.IFNA(VLOOKUP($A78,TSIFRGHTC!$A:$B,2,FALSE), "NA")</f>
        <v>2.1</v>
      </c>
      <c r="AD78" s="31">
        <f>_xlfn.IFNA(VLOOKUP($A78,PPICMM!$A:$B,2,FALSE), "NA")</f>
        <v>270.8</v>
      </c>
      <c r="AE78" s="31">
        <f>_xlfn.IFNA(VLOOKUP($A78,IPB50001N!$A:$B,2,FALSE), "NA")</f>
        <v>98.234399999999994</v>
      </c>
      <c r="AF78" s="31">
        <f>_xlfn.IFNA(VLOOKUP($A78,A31ATI!$A:$B,2,FALSE), "NA")</f>
        <v>15862</v>
      </c>
      <c r="AG78" s="31">
        <f>_xlfn.IFNA(VLOOKUP($A78,A31ANO!$A:$B,2,FALSE), "NA")</f>
        <v>9887</v>
      </c>
      <c r="AH78" s="31">
        <f>_xlfn.IFNA(VLOOKUP($A78,IPG21223S!$A:$B,2,FALSE), "NA")</f>
        <v>97.940100000000001</v>
      </c>
      <c r="AI78" s="31">
        <f>_xlfn.IFNA(VLOOKUP($A78,PIORECRUSDM!$A:$B,2,FALSE), "NA")</f>
        <v>33.450000000000003</v>
      </c>
      <c r="AJ78" s="31" t="str">
        <f>_xlfn.IFNA(VLOOKUP($A78,GVZCLS!$A:$B,2,FALSE), "NA")</f>
        <v>NA</v>
      </c>
      <c r="AK78" s="31" t="str">
        <f>_xlfn.IFNA(VLOOKUP($A78,VXSLVCLS!$A:$B,2,FALSE), "NA")</f>
        <v>NA</v>
      </c>
      <c r="AL78" s="31">
        <f>_xlfn.IFNA(VLOOKUP($A78,PNRGINDEXM!$A:$B,2,FALSE), "NA")</f>
        <v>160.93010000000001</v>
      </c>
      <c r="AM78" s="31">
        <f>_xlfn.IFNA(VLOOKUP($A78,Nikkei225!$A:$B,2,FALSE), "NA")</f>
        <v>16925.71</v>
      </c>
      <c r="AN78" s="31">
        <f>_xlfn.IFNA(VLOOKUP($A78,EXJPUS!$A:$B,2,FALSE), "NA")</f>
        <v>111.73050000000001</v>
      </c>
      <c r="AO78" s="31">
        <f>_xlfn.IFNA(VLOOKUP($A78,PCU33613361!$A:$B,2,FALSE), "NA")</f>
        <v>96.8</v>
      </c>
      <c r="AP78" s="31">
        <f>_xlfn.IFNA(VLOOKUP($A78,TOTALSA!$A:$B,2,FALSE), "NA")</f>
        <v>16.728999999999999</v>
      </c>
      <c r="AQ78" s="31">
        <f>_xlfn.IFNA(VLOOKUP($A78,ZAFCPIALLMINMEI!$A:$B,2,FALSE), "NA")</f>
        <v>58.217709999999997</v>
      </c>
      <c r="AR78" s="31">
        <f>_xlfn.IFNA(VLOOKUP($A78,LCULMN01ZAQ661S!$A:$B,2,FALSE), "NA")</f>
        <v>53.739398610000002</v>
      </c>
      <c r="AS78" s="31">
        <f>_xlfn.IFNA(VLOOKUP($A78,NGDPRSAXDCZAQ!$A:$B,2,FALSE), "NA")</f>
        <v>894464.2</v>
      </c>
      <c r="AT78" s="31">
        <f>_xlfn.IFNA(VLOOKUP($A78,'M.W00.PCOBA.USD'!$A:$B,2,FALSE), "NA")</f>
        <v>28344.52</v>
      </c>
      <c r="AU78" s="31">
        <f>_xlfn.IFNA(VLOOKUP($A78,BSCICP03O9M665S!$A:$B,2,FALSE), "NA")</f>
        <v>101.27453842760001</v>
      </c>
      <c r="AV78" s="31">
        <f>_xlfn.IFNA(VLOOKUP($A78,LOLITOAAOECDE!$A:$B,2,FALSE), "NA")</f>
        <v>101.2785143168</v>
      </c>
      <c r="AW78" s="31" t="str">
        <f>_xlfn.IFNA(VLOOKUP($A78,'IP7110'!$A:$B,2,FALSE), "NA")</f>
        <v>NA</v>
      </c>
      <c r="AX78" s="31" t="str">
        <f>_xlfn.IFNA(VLOOKUP($A78,'WPS061'!$A:$B,2,FALSE), "NA")</f>
        <v>NA</v>
      </c>
      <c r="AY78" s="31">
        <f>_xlfn.IFNA(VLOOKUP($A78,'GS10'!$A:$B,2,FALSE), "NA")</f>
        <v>5.1100000000000003</v>
      </c>
      <c r="AZ78" s="31">
        <f>_xlfn.IFNA(VLOOKUP($A78,'GS5'!$A:$B,2,FALSE), "NA")</f>
        <v>5</v>
      </c>
      <c r="BA78" s="31">
        <f>_xlfn.IFNA(VLOOKUP($A78,'GS30'!$A:$B,2,FALSE), "NA")</f>
        <v>5.2</v>
      </c>
      <c r="BB78" s="31">
        <f>_xlfn.IFNA(VLOOKUP($A78,DAX!$A:$B,2,FALSE), "NA")</f>
        <v>5692.86</v>
      </c>
      <c r="BC78" s="31">
        <f>_xlfn.IFNA(VLOOKUP($A78,SMI!$A:$B,2,FALSE), "NA")</f>
        <v>7604.4</v>
      </c>
      <c r="BD78" s="31">
        <f>_xlfn.IFNA(VLOOKUP($A78,NASDAQCOM!$A:$B,2,FALSE), "NA")</f>
        <v>2178.88</v>
      </c>
      <c r="BE78" s="31">
        <f>_xlfn.IFNA(VLOOKUP($A78,FTSE100!$A:$B,2,FALSE), "NA")</f>
        <v>5723.81</v>
      </c>
      <c r="BF78" s="31">
        <f>_xlfn.IFNA(VLOOKUP($A78,'M.W00.PGOLD.USD'!$A:$B,2,FALSE), "NA")</f>
        <v>725.75</v>
      </c>
      <c r="BG78" s="31">
        <f>_xlfn.IFNA(VLOOKUP($A78,'M.W00.PSILVER.USD'!$A:$B,2,FALSE), "NA")</f>
        <v>14.94</v>
      </c>
      <c r="BH78" s="31" t="str">
        <f>_xlfn.IFNA(VLOOKUP($A78,WPU10170502!$A:$B,2,FALSE), "NA")</f>
        <v>NA</v>
      </c>
      <c r="BI78" s="31">
        <f>_xlfn.IFNA(VLOOKUP($A78,'M.W00.PSILVER.USD'!$A:$B,2,FALSE), "NA")</f>
        <v>14.94</v>
      </c>
      <c r="BJ78" s="31">
        <f>_xlfn.IFNA(VLOOKUP($A78,'M.W00.PSILVER.USD'!$A:$B,2,FALSE), "NA")</f>
        <v>14.94</v>
      </c>
      <c r="BK78" s="31">
        <f>_xlfn.IFNA(VLOOKUP($A78,FEDfunds!$A:$B,2,FALSE), "NA")</f>
        <v>4.9400000000000004</v>
      </c>
      <c r="BL78" s="31">
        <f>_xlfn.IFNA(VLOOKUP($A78,Vehicles_miles_traveled!$A:$B,2,FALSE), "NA")</f>
        <v>249990</v>
      </c>
      <c r="BM78" s="31">
        <f>_xlfn.IFNA(VLOOKUP($A78,New_car_dealer!$A:$B,2,FALSE), "NA")</f>
        <v>61023</v>
      </c>
      <c r="BN78" s="31" t="str">
        <f>_xlfn.IFNA(VLOOKUP($A78,Platinum_total_demand!$A:$Z,4,FALSE), "NA")</f>
        <v>NA</v>
      </c>
      <c r="BO78" s="31" t="str">
        <f>_xlfn.IFNA(VLOOKUP($A78,Palladium_total_demand!$A:$Z,4,FALSE), "NA")</f>
        <v>NA</v>
      </c>
      <c r="BP78" s="31" t="str">
        <f>_xlfn.IFNA(VLOOKUP($A78,Rhodium_total_demand!$A:$Z,4,FALSE), "NA")</f>
        <v>NA</v>
      </c>
      <c r="BQ78" s="31" t="str">
        <f>_xlfn.IFNA(VLOOKUP($A78,Platinum_total_supply!$A:$Z,4,FALSE), "NA")</f>
        <v>NA</v>
      </c>
      <c r="BR78" s="31" t="str">
        <f>_xlfn.IFNA(VLOOKUP($A78,Palladium_total_supply!$A:$Z,4,FALSE), "NA")</f>
        <v>NA</v>
      </c>
      <c r="BS78" s="31" t="str">
        <f>_xlfn.IFNA(VLOOKUP($A78,Rhodium_total_supply!$A:$Z,4,FALSE), "NA")</f>
        <v>NA</v>
      </c>
      <c r="BT78" s="31">
        <f>_xlfn.IFNA(VLOOKUP($A78,Equities!$A:$Z,2,FALSE), "NA")</f>
        <v>4027.00608695652</v>
      </c>
      <c r="BU78" s="31">
        <f>_xlfn.IFNA(VLOOKUP($A78,Equities!$A:$Z,3,FALSE), "NA")</f>
        <v>4058.9726086956498</v>
      </c>
      <c r="BV78" s="31">
        <f>_xlfn.IFNA(VLOOKUP($A78,Equities!$A:$Z,4,FALSE), "NA")</f>
        <v>6251.59</v>
      </c>
      <c r="BW78" s="31">
        <f>_xlfn.IFNA(VLOOKUP($A78,Equities!$A:$Z,5,FALSE), "NA")</f>
        <v>5701.9579130434704</v>
      </c>
      <c r="BX78" s="31">
        <f>_xlfn.IFNA(VLOOKUP($A78,Equities!$A:$Z,6,FALSE), "NA")</f>
        <v>1299.32413043478</v>
      </c>
      <c r="BY78" s="31">
        <f>_xlfn.IFNA(VLOOKUP($A78,Income_equities!$A:$Z,2,FALSE), "NA")</f>
        <v>1226.5973913043399</v>
      </c>
      <c r="BZ78" s="31">
        <f>_xlfn.IFNA(VLOOKUP($A78,Income_equities!$A:$Z,3,FALSE), "NA")</f>
        <v>240.48285217391299</v>
      </c>
      <c r="CA78" s="31">
        <f>_xlfn.IFNA(VLOOKUP($A78,Income_equities!$A:$Z,4,FALSE), "NA")</f>
        <v>139.32321304347801</v>
      </c>
      <c r="CB78" s="31">
        <f>_xlfn.IFNA(VLOOKUP($A78,Income_equities!$A:$Z,5,FALSE), "NA")</f>
        <v>178.36426086956499</v>
      </c>
      <c r="CC78" s="31">
        <f>_xlfn.IFNA(VLOOKUP($A78,PGM_equities!$A:$Z,2,FALSE), "NA")</f>
        <v>1258.26086956521</v>
      </c>
      <c r="CD78" s="31">
        <f>_xlfn.IFNA(VLOOKUP($A78,PGM_equities!$A:$Z,3,FALSE), "NA")</f>
        <v>673.16869565217405</v>
      </c>
      <c r="CE78" s="31">
        <f>_xlfn.IFNA(VLOOKUP($A78,PGM_equities!$A:$Z,4,FALSE), "NA")</f>
        <v>13.452826086956501</v>
      </c>
      <c r="CF78" s="31">
        <f>_xlfn.IFNA(VLOOKUP($A78,PGM_equities!$A:$Z,5,FALSE), "NA")</f>
        <v>366.84782608695599</v>
      </c>
      <c r="CG78" s="31" t="str">
        <f>_xlfn.IFNA(VLOOKUP($A78,Platinum_market_balance!$A:$Z,2,FALSE), "NA")</f>
        <v>NA</v>
      </c>
      <c r="CH78" s="31" t="str">
        <f>_xlfn.IFNA(VLOOKUP($A78,Platinum_market_balance!$A:$Z,3,FALSE), "NA")</f>
        <v>NA</v>
      </c>
      <c r="CI78" s="31" t="str">
        <f>_xlfn.IFNA(VLOOKUP($A78,Platinum_market_balance!$A:$Z,4,FALSE), "NA")</f>
        <v>NA</v>
      </c>
      <c r="CJ78" s="31" t="str">
        <f>_xlfn.IFNA(VLOOKUP($A78,Platinum_market_balance!$A:$Z,5,FALSE), "NA")</f>
        <v>NA</v>
      </c>
      <c r="CK78" s="31" t="str">
        <f>_xlfn.IFNA(VLOOKUP($A78,Palladium_market_balance!$A:$Z,2,FALSE), "NA")</f>
        <v>NA</v>
      </c>
      <c r="CL78" s="31" t="str">
        <f>_xlfn.IFNA(VLOOKUP($A78,Palladium_market_balance!$A:$Z,3,FALSE), "NA")</f>
        <v>NA</v>
      </c>
      <c r="CM78" s="31" t="str">
        <f>_xlfn.IFNA(VLOOKUP($A78,Palladium_market_balance!$A:$Z,4,FALSE), "NA")</f>
        <v>NA</v>
      </c>
      <c r="CN78" s="31" t="str">
        <f>_xlfn.IFNA(VLOOKUP($A78,Palladium_market_balance!$A:$Z,5,FALSE), "NA")</f>
        <v>NA</v>
      </c>
      <c r="CO78" s="31" t="str">
        <f>_xlfn.IFNA(VLOOKUP($A78,Rhodium_market_balance!$A:$Z,2,FALSE), "NA")</f>
        <v>NA</v>
      </c>
      <c r="CP78" s="31" t="str">
        <f>_xlfn.IFNA(VLOOKUP($A78,Rhodium_market_balance!$A:$Z,3,FALSE), "NA")</f>
        <v>NA</v>
      </c>
      <c r="CQ78" s="31" t="str">
        <f>_xlfn.IFNA(VLOOKUP($A78,Rhodium_market_balance!$A:$Z,4,FALSE), "NA")</f>
        <v>NA</v>
      </c>
      <c r="CR78" s="31" t="str">
        <f>_xlfn.IFNA(VLOOKUP($A78,Rhodium_market_balance!$A:$Z,5,FALSE), "NA")</f>
        <v>NA</v>
      </c>
      <c r="CS78" s="31" t="str">
        <f>_xlfn.IFNA(VLOOKUP($A78,CFTCs!$A:$Z,2,FALSE), "NA")</f>
        <v>NA</v>
      </c>
      <c r="CT78" s="31" t="str">
        <f>_xlfn.IFNA(VLOOKUP($A78,CFTCs!$A:$Z,3,FALSE), "NA")</f>
        <v>NA</v>
      </c>
      <c r="CU78" s="31" t="str">
        <f>_xlfn.IFNA(VLOOKUP($A78,CFTCs!$A:$Z,4,FALSE), "NA")</f>
        <v>NA</v>
      </c>
      <c r="CV78" s="31" t="str">
        <f>_xlfn.IFNA(VLOOKUP($A78,CFTCs!$A:$Z,5,FALSE), "NA")</f>
        <v>NA</v>
      </c>
      <c r="CW78" s="31" t="str">
        <f>_xlfn.IFNA(VLOOKUP($A78,Open_interest!$A:$Z,2,FALSE), "NA")</f>
        <v>NA</v>
      </c>
      <c r="CX78" s="31" t="str">
        <f>_xlfn.IFNA(VLOOKUP($A78,Open_interest!$A:$Z,3,FALSE), "NA")</f>
        <v>NA</v>
      </c>
      <c r="CY78" s="31" t="str">
        <f>IF(_xlfn.IFNA(VLOOKUP($A78,ETF_holdings!$A:$Z,2,FALSE), "NA")=0,"NA",_xlfn.IFNA(VLOOKUP($A78,ETF_holdings!$A:$Z,2,FALSE), "NA"))</f>
        <v>NA</v>
      </c>
      <c r="CZ78" s="31" t="str">
        <f>IF(_xlfn.IFNA(VLOOKUP($A78,ETF_holdings!$A:$Z,3,FALSE), "NA")=0,"NA",_xlfn.IFNA(VLOOKUP($A78,ETF_holdings!$A:$Z,3,FALSE), "NA"))</f>
        <v>NA</v>
      </c>
      <c r="DA78" s="31" t="str">
        <f>_xlfn.IFNA(VLOOKUP($A78,ETF_holdings!$A:$Z,4,FALSE), "NA")</f>
        <v>NA</v>
      </c>
      <c r="DB78" s="31" t="str">
        <f>IF(_xlfn.IFNA(VLOOKUP($A78,ETF_holdings!$A:$Z,4,FALSE), "NA")=0,"NA",_xlfn.IFNA(VLOOKUP($A78,ETF_holdings!$A:$Z,4,FALSE), "NA"))</f>
        <v>NA</v>
      </c>
      <c r="DC78" s="31" t="str">
        <f>IF(_xlfn.IFNA(VLOOKUP($A78,ETF_holdings!$A:$Z,6,FALSE), "NA")=0,"NA",_xlfn.IFNA(VLOOKUP($A78,ETF_holdings!$A:$Z,6,FALSE), "NA"))</f>
        <v>NA</v>
      </c>
      <c r="DD78" s="31" t="str">
        <f>IF(_xlfn.IFNA(VLOOKUP($A78,ETF_holdings!$A:$Z,7,FALSE), "NA")=0,"NA",_xlfn.IFNA(VLOOKUP($A78,ETF_holdings!$A:$Z,7,FALSE), "NA"))</f>
        <v>NA</v>
      </c>
      <c r="DE78" s="31" t="str">
        <f>IF(_xlfn.IFNA(VLOOKUP($A78,ETF_holdings!$A:$Z,8,FALSE), "NA")=0,"NA",_xlfn.IFNA(VLOOKUP($A78,ETF_holdings!$A:$Z,8,FALSE), "NA"))</f>
        <v>NA</v>
      </c>
      <c r="DF78" s="31" t="str">
        <f>IF(_xlfn.IFNA(VLOOKUP($A78,ETF_holdings!$A:$Z,10,FALSE), "NA")=0,"NA",_xlfn.IFNA(VLOOKUP($A78,ETF_holdings!$A:$Z,10,FALSE), "NA"))</f>
        <v>NA</v>
      </c>
      <c r="DG78" s="31" t="str">
        <f>IF(_xlfn.IFNA(VLOOKUP($A78,ETF_holdings!$A:$Z,10,FALSE), "NA")=0,"NA",_xlfn.IFNA(VLOOKUP($A78,ETF_holdings!$A:$Z,10,FALSE), "NA"))</f>
        <v>NA</v>
      </c>
      <c r="DH78" s="31" t="str">
        <f>IF(_xlfn.IFNA(VLOOKUP($A78,ETF_holdings!$A:$Z,11,FALSE), "NA")=0,"NA",_xlfn.IFNA(VLOOKUP($A78,ETF_holdings!$A:$Z,11,FALSE), "NA"))</f>
        <v>NA</v>
      </c>
      <c r="DI78" s="31" t="str">
        <f>IF(_xlfn.IFNA(VLOOKUP($A78,ETF_holdings!$A:$Z,12,FALSE), "NA")=0,"NA",_xlfn.IFNA(VLOOKUP($A78,ETF_holdings!$A:$Z,12,FALSE), "NA"))</f>
        <v>NA</v>
      </c>
      <c r="DJ78" s="31" t="str">
        <f>IF(_xlfn.IFNA(VLOOKUP($A78,ETF_holdings!$A:$Z,13,FALSE), "NA")=0,"NA",_xlfn.IFNA(VLOOKUP($A78,ETF_holdings!$A:$Z,13,FALSE), "NA"))</f>
        <v>NA</v>
      </c>
      <c r="DK78" s="31">
        <f>IF(_xlfn.IFNA(VLOOKUP($A78,Platinum_RSI!$A:$P,2,FALSE), "NA")=0,"NA",_xlfn.IFNA(VLOOKUP($A78,Platinum_RSI!$A:$P,2,FALSE), "NA"))</f>
        <v>94.7</v>
      </c>
      <c r="DL78" s="31">
        <f>IF(_xlfn.IFNA(VLOOKUP($A78,Platinum_RSI!$A:$P,3,FALSE), "NA")=0,"NA",_xlfn.IFNA(VLOOKUP($A78,Platinum_RSI!$A:$P,3,FALSE), "NA"))</f>
        <v>87.8</v>
      </c>
      <c r="DM78" s="31">
        <f>IF(_xlfn.IFNA(VLOOKUP($A78,Platinum_RSI!$A:$P,4,FALSE), "NA")=0,"NA",_xlfn.IFNA(VLOOKUP($A78,Platinum_RSI!$A:$P,4,FALSE), "NA"))</f>
        <v>83.36</v>
      </c>
      <c r="DN78" s="31">
        <f>IF(_xlfn.IFNA(VLOOKUP($A78,Platinum_RSI!$A:$P,5,FALSE), "NA")=0,"NA",_xlfn.IFNA(VLOOKUP($A78,Platinum_RSI!$A:$P,5,FALSE), "NA"))</f>
        <v>75.569999999999993</v>
      </c>
      <c r="DO78" s="31">
        <f>IF(_xlfn.IFNA(VLOOKUP($A78,Palladium_RSI!$A:$Q,2,FALSE), "NA")=0,"NA",_xlfn.IFNA(VLOOKUP($A78,Palladium_RSI!$A:$Q,2,FALSE), "NA"))</f>
        <v>65.099999999999994</v>
      </c>
      <c r="DP78" s="31">
        <f>IF(_xlfn.IFNA(VLOOKUP($A78,Palladium_RSI!$A:$Q, 3,FALSE), "NA")=0,"NA",_xlfn.IFNA(VLOOKUP($A78,Palladium_RSI!$A:$Q,3,FALSE), "NA"))</f>
        <v>71.28</v>
      </c>
      <c r="DQ78" s="31">
        <f>IF(_xlfn.IFNA(VLOOKUP($A78,Palladium_RSI!$A:$Q,4,FALSE), "NA")=0,"NA",_xlfn.IFNA(VLOOKUP($A78,Palladium_RSI!$A:$Q,4,FALSE), "NA"))</f>
        <v>65.53</v>
      </c>
      <c r="DR78" s="31">
        <f>IF(_xlfn.IFNA(VLOOKUP($A78,Palladium_RSI!$A:$Q,5,FALSE), "NA")=0,"NA",_xlfn.IFNA(VLOOKUP($A78,Palladium_RSI!$A:$Q,5,FALSE), "NA"))</f>
        <v>54.64</v>
      </c>
      <c r="DS78" s="31">
        <f>IF(_xlfn.IFNA(VLOOKUP($A78,Car_production!$A:$L,2,FALSE), "NA")=0,"NA",_xlfn.IFNA(VLOOKUP($A78,Car_production!$A:$L,2,FALSE), "NA"))</f>
        <v>366.1</v>
      </c>
      <c r="DT78" s="31">
        <f>IF(_xlfn.IFNA(VLOOKUP($A78,Car_production!$A:$L,3,FALSE), "NA")=0,"NA",_xlfn.IFNA(VLOOKUP($A78,Car_production!$A:$L,3,FALSE), "NA"))</f>
        <v>288.04091266719121</v>
      </c>
      <c r="DU78" s="31" t="e">
        <f>IF(_xlfn.IFNA(VLOOKUP($A78,Car_production!$A:$L,4,FALSE), "NA")=0,"NA",_xlfn.IFNA(VLOOKUP($A78,Car_production!$A:$L,13,FALSE), "NA"))</f>
        <v>#REF!</v>
      </c>
      <c r="DV78" s="31">
        <f>IF(_xlfn.IFNA(VLOOKUP($A78,Car_production!$A:$L,5,FALSE), "NA")=0,"NA",_xlfn.IFNA(VLOOKUP($A78,Car_production!$A:$L,5,FALSE), "NA"))</f>
        <v>19.906215622224202</v>
      </c>
      <c r="DW78" s="31">
        <f>IF(_xlfn.IFNA(VLOOKUP($A78,Car_production!$A:$L,6,FALSE), "NA")=0,"NA",_xlfn.IFNA(VLOOKUP($A78,Car_production!$A:$L,6,FALSE), "NA"))</f>
        <v>105.9</v>
      </c>
      <c r="DX78" s="31">
        <f>IF(_xlfn.IFNA(VLOOKUP($A78,Car_production!$A:$L,7,FALSE), "NA")=0,"NA",_xlfn.IFNA(VLOOKUP($A78,Car_production!$A:$L,7,FALSE), "NA"))</f>
        <v>103.51906158357774</v>
      </c>
      <c r="DY78" s="31">
        <f>IF(_xlfn.IFNA(VLOOKUP($A78,Car_production!$A:$L,8,FALSE), "NA")=0,"NA",_xlfn.IFNA(VLOOKUP($A78,Car_production!$A:$L,8,FALSE), "NA"))</f>
        <v>112.7</v>
      </c>
      <c r="DZ78" s="31">
        <f>IF(_xlfn.IFNA(VLOOKUP($A78,Car_production!$A:$L,9,FALSE), "NA")=0,"NA",_xlfn.IFNA(VLOOKUP($A78,Car_production!$A:$L,9,FALSE), "NA"))</f>
        <v>142.29797979797979</v>
      </c>
      <c r="EA78" s="31">
        <f>IF(_xlfn.IFNA(VLOOKUP($A78,Car_production!$A:$L,10,FALSE), "NA")=0,"NA",_xlfn.IFNA(VLOOKUP($A78,Car_production!$A:$L,10,FALSE), "NA"))</f>
        <v>89.264198959068992</v>
      </c>
      <c r="EB78" s="31">
        <f>IF(_xlfn.IFNA(VLOOKUP($A78,Car_production_index!$A:$L,2,FALSE), "NA")=0,"NA",_xlfn.IFNA(VLOOKUP($A78,Car_production_index!$A:$L,2,FALSE), "NA"))</f>
        <v>0.12988212567506568</v>
      </c>
      <c r="EC78" s="31">
        <f>IF(_xlfn.IFNA(VLOOKUP($A78,Car_production_index!$A:$L,3,FALSE), "NA")=0,"NA",_xlfn.IFNA(VLOOKUP($A78,Car_production_index!$A:$L,3,FALSE), "NA"))</f>
        <v>0.25391781767755695</v>
      </c>
      <c r="ED78" s="31">
        <f>IF(_xlfn.IFNA(VLOOKUP($A78,Car_production_index!$A:$L,4,FALSE), "NA")=0,"NA",_xlfn.IFNA(VLOOKUP($A78,Car_production_index!$A:$L,4,FALSE), "NA"))</f>
        <v>0.18432484761598561</v>
      </c>
      <c r="EE78" s="31">
        <f>IF(_xlfn.IFNA(VLOOKUP($A78,Car_production_index!$A:$L,5,FALSE), "NA")=0,"NA",_xlfn.IFNA(VLOOKUP($A78,Car_production_index!$A:$L,5,FALSE), "NA"))</f>
        <v>0.15389036868302064</v>
      </c>
      <c r="EF78" s="31">
        <f>IF(_xlfn.IFNA(VLOOKUP($A78,Car_production_index!$A:$L,6,FALSE), "NA")=0,"NA",_xlfn.IFNA(VLOOKUP($A78,Car_production_index!$A:$L,6,FALSE), "NA"))</f>
        <v>0.72201515965162888</v>
      </c>
    </row>
    <row r="79" spans="1:136">
      <c r="A79" s="26">
        <v>38869</v>
      </c>
      <c r="B79" s="25">
        <f>IFERROR(VLOOKUP($A79,Palladium_spot_price!$A:$B,2,FALSE), "NA")</f>
        <v>319.36363636363598</v>
      </c>
      <c r="C79" s="25">
        <f>IFERROR(VLOOKUP($A79,Platinum_spot_price!$A:$B,2,FALSE), "NA")</f>
        <v>1192.72727272727</v>
      </c>
      <c r="D79" s="25">
        <f>IFERROR(VLOOKUP($A79,Rhodium_spot_price!$A:$B,2,FALSE), "NA")</f>
        <v>4907.9545454545396</v>
      </c>
      <c r="E79" s="25">
        <f>IFERROR(VLOOKUP(A79,'Coal Australia'!A:B,2,FALSE), "NA")</f>
        <v>54.910714285714299</v>
      </c>
      <c r="F79" s="25">
        <f>IFERROR(VLOOKUP(A79,'Russian Ruble'!A:B,2,FALSE), "NA")</f>
        <v>26.983899999999998</v>
      </c>
      <c r="G79" s="25" t="str">
        <f>IFERROR(VLOOKUP($A79,'GDP Germany'!A:B,2,FALSE),"NA")</f>
        <v>NA</v>
      </c>
      <c r="H79" s="25" t="str">
        <f>IFERROR(VLOOKUP($A79,'GDP EU28'!A:B,2,FALSE),"NA")</f>
        <v>NA</v>
      </c>
      <c r="I79" s="25" t="str">
        <f>IFERROR(VLOOKUP($A79,'GDP US'!A:B,2,FALSE),"NA")</f>
        <v>NA</v>
      </c>
      <c r="J79" s="29" t="str">
        <f>IFERROR(VLOOKUP($A79,'GDP CNY'!A:C,2,FALSE),"NA")</f>
        <v>NA</v>
      </c>
      <c r="K79" s="25">
        <f>IFERROR(VLOOKUP($A79,WTI!$A:$B,2,FALSE),"NA")</f>
        <v>70.95</v>
      </c>
      <c r="L79" s="25">
        <f>IFERROR(VLOOKUP($A79,Brent!$A:$B,2,FALSE),"NA")</f>
        <v>68.56</v>
      </c>
      <c r="M79" s="25">
        <f>IFERROR(VLOOKUP($A79,'EURO EXC RATE'!$A:$B,2,FALSE),"NA")</f>
        <v>1.2661</v>
      </c>
      <c r="N79" s="25">
        <f>IFERROR(VLOOKUP($A79,'Baltic Dry Index'!$A:$B,2,FALSE),"NA")</f>
        <v>2964</v>
      </c>
      <c r="O79" s="25">
        <f>IFERROR(VLOOKUP($A79,EXR_CNY_USD!$A:$B,2,FALSE),"NA")</f>
        <v>8.0042000000000009</v>
      </c>
      <c r="P79" s="25">
        <f>IFERROR(VLOOKUP($A79,'NATURAL GAS'!A:B,2,FALSE),"NA")</f>
        <v>6.21</v>
      </c>
      <c r="Q79" s="25">
        <f>IFERROR(VLOOKUP($A79,VIX!$A:$B,2,FALSE), "NA")</f>
        <v>13.08</v>
      </c>
      <c r="R79" s="25">
        <f>IFERROR(VLOOKUP($A79,CLI_US!$A:$B,2,FALSE), "NA")</f>
        <v>101.07778092186</v>
      </c>
      <c r="S79" s="25">
        <f>IFERROR(VLOOKUP($A79,CLI_CHN!$A:$B,2,FALSE), "NA")</f>
        <v>100.7175</v>
      </c>
      <c r="T79" s="25">
        <f>IFERROR(VLOOKUP($A79,CLI_EURO!$A:$B,2,FALSE), "NA")</f>
        <v>101.15223155037199</v>
      </c>
      <c r="U79" s="25">
        <f>IFERROR(VLOOKUP($A79,CPILFESL!$A:$B,2,FALSE), "NA")</f>
        <v>201.8</v>
      </c>
      <c r="V79" s="31">
        <f>_xlfn.IFNA(VLOOKUP($A79,'PET.RWTC.M'!$A:$B,2,FALSE), "NA")</f>
        <v>70.95</v>
      </c>
      <c r="W79" s="31">
        <f>_xlfn.IFNA(VLOOKUP($A79,PALLFNFINDEXQ!$A:$B,2,FALSE), "NA")</f>
        <v>117.5052596</v>
      </c>
      <c r="X79" s="31">
        <f>_xlfn.IFNA(VLOOKUP($A79,DEXSFUS!$A:$B,2,FALSE), "NA")</f>
        <v>6.6665000000000001</v>
      </c>
      <c r="Y79" s="31">
        <f>_xlfn.IFNA(VLOOKUP($A79,PNICKUSDM!$A:$B,2,FALSE), "NA")</f>
        <v>20585.909090000001</v>
      </c>
      <c r="Z79" s="31">
        <f>_xlfn.IFNA(VLOOKUP($A79,'WPU1011'!$A:$B,2,FALSE), "NA")</f>
        <v>135.6</v>
      </c>
      <c r="AA79" s="31">
        <f>_xlfn.IFNA(VLOOKUP($A79,'WPU1011'!$A:$B,2,FALSE), "NA")</f>
        <v>135.6</v>
      </c>
      <c r="AB79" s="31">
        <f>_xlfn.IFNA(VLOOKUP($A79,TSIFRGHTC!$A:$B,2,FALSE), "NA")</f>
        <v>-0.4</v>
      </c>
      <c r="AC79" s="31">
        <f>_xlfn.IFNA(VLOOKUP($A79,TSIFRGHTC!$A:$B,2,FALSE), "NA")</f>
        <v>-0.4</v>
      </c>
      <c r="AD79" s="31">
        <f>_xlfn.IFNA(VLOOKUP($A79,PPICMM!$A:$B,2,FALSE), "NA")</f>
        <v>252.1</v>
      </c>
      <c r="AE79" s="31">
        <f>_xlfn.IFNA(VLOOKUP($A79,IPB50001N!$A:$B,2,FALSE), "NA")</f>
        <v>101.651</v>
      </c>
      <c r="AF79" s="31">
        <f>_xlfn.IFNA(VLOOKUP($A79,A31ATI!$A:$B,2,FALSE), "NA")</f>
        <v>16169</v>
      </c>
      <c r="AG79" s="31">
        <f>_xlfn.IFNA(VLOOKUP($A79,A31ANO!$A:$B,2,FALSE), "NA")</f>
        <v>10028</v>
      </c>
      <c r="AH79" s="31">
        <f>_xlfn.IFNA(VLOOKUP($A79,IPG21223S!$A:$B,2,FALSE), "NA")</f>
        <v>98.141599999999997</v>
      </c>
      <c r="AI79" s="31">
        <f>_xlfn.IFNA(VLOOKUP($A79,PIORECRUSDM!$A:$B,2,FALSE), "NA")</f>
        <v>33.450000000000003</v>
      </c>
      <c r="AJ79" s="31" t="str">
        <f>_xlfn.IFNA(VLOOKUP($A79,GVZCLS!$A:$B,2,FALSE), "NA")</f>
        <v>NA</v>
      </c>
      <c r="AK79" s="31" t="str">
        <f>_xlfn.IFNA(VLOOKUP($A79,VXSLVCLS!$A:$B,2,FALSE), "NA")</f>
        <v>NA</v>
      </c>
      <c r="AL79" s="31">
        <f>_xlfn.IFNA(VLOOKUP($A79,PNRGINDEXM!$A:$B,2,FALSE), "NA")</f>
        <v>160.72020000000001</v>
      </c>
      <c r="AM79" s="31">
        <f>_xlfn.IFNA(VLOOKUP($A79,Nikkei225!$A:$B,2,FALSE), "NA")</f>
        <v>15503.74</v>
      </c>
      <c r="AN79" s="31">
        <f>_xlfn.IFNA(VLOOKUP($A79,EXJPUS!$A:$B,2,FALSE), "NA")</f>
        <v>114.625</v>
      </c>
      <c r="AO79" s="31">
        <f>_xlfn.IFNA(VLOOKUP($A79,PCU33613361!$A:$B,2,FALSE), "NA")</f>
        <v>95.9</v>
      </c>
      <c r="AP79" s="31">
        <f>_xlfn.IFNA(VLOOKUP($A79,TOTALSA!$A:$B,2,FALSE), "NA")</f>
        <v>16.899999999999999</v>
      </c>
      <c r="AQ79" s="31">
        <f>_xlfn.IFNA(VLOOKUP($A79,ZAFCPIALLMINMEI!$A:$B,2,FALSE), "NA")</f>
        <v>58.644109999999998</v>
      </c>
      <c r="AR79" s="31">
        <f>_xlfn.IFNA(VLOOKUP($A79,LCULMN01ZAQ661S!$A:$B,2,FALSE), "NA")</f>
        <v>53.739398610000002</v>
      </c>
      <c r="AS79" s="31">
        <f>_xlfn.IFNA(VLOOKUP($A79,NGDPRSAXDCZAQ!$A:$B,2,FALSE), "NA")</f>
        <v>894464.2</v>
      </c>
      <c r="AT79" s="31">
        <f>_xlfn.IFNA(VLOOKUP($A79,'M.W00.PCOBA.USD'!$A:$B,2,FALSE), "NA")</f>
        <v>26557.02</v>
      </c>
      <c r="AU79" s="31">
        <f>_xlfn.IFNA(VLOOKUP($A79,BSCICP03O9M665S!$A:$B,2,FALSE), "NA")</f>
        <v>101.3650995048</v>
      </c>
      <c r="AV79" s="31">
        <f>_xlfn.IFNA(VLOOKUP($A79,LOLITOAAOECDE!$A:$B,2,FALSE), "NA")</f>
        <v>101.219613443</v>
      </c>
      <c r="AW79" s="31" t="str">
        <f>_xlfn.IFNA(VLOOKUP($A79,'IP7110'!$A:$B,2,FALSE), "NA")</f>
        <v>NA</v>
      </c>
      <c r="AX79" s="31" t="str">
        <f>_xlfn.IFNA(VLOOKUP($A79,'WPS061'!$A:$B,2,FALSE), "NA")</f>
        <v>NA</v>
      </c>
      <c r="AY79" s="31">
        <f>_xlfn.IFNA(VLOOKUP($A79,'GS10'!$A:$B,2,FALSE), "NA")</f>
        <v>5.1100000000000003</v>
      </c>
      <c r="AZ79" s="31">
        <f>_xlfn.IFNA(VLOOKUP($A79,'GS5'!$A:$B,2,FALSE), "NA")</f>
        <v>5.07</v>
      </c>
      <c r="BA79" s="31">
        <f>_xlfn.IFNA(VLOOKUP($A79,'GS30'!$A:$B,2,FALSE), "NA")</f>
        <v>5.15</v>
      </c>
      <c r="BB79" s="31">
        <f>_xlfn.IFNA(VLOOKUP($A79,DAX!$A:$B,2,FALSE), "NA")</f>
        <v>5683.31</v>
      </c>
      <c r="BC79" s="31">
        <f>_xlfn.IFNA(VLOOKUP($A79,SMI!$A:$B,2,FALSE), "NA")</f>
        <v>7652.1</v>
      </c>
      <c r="BD79" s="31">
        <f>_xlfn.IFNA(VLOOKUP($A79,NASDAQCOM!$A:$B,2,FALSE), "NA")</f>
        <v>2172.09</v>
      </c>
      <c r="BE79" s="31">
        <f>_xlfn.IFNA(VLOOKUP($A79,FTSE100!$A:$B,2,FALSE), "NA")</f>
        <v>5833.42</v>
      </c>
      <c r="BF79" s="31">
        <f>_xlfn.IFNA(VLOOKUP($A79,'M.W00.PGOLD.USD'!$A:$B,2,FALSE), "NA")</f>
        <v>644.5</v>
      </c>
      <c r="BG79" s="31">
        <f>_xlfn.IFNA(VLOOKUP($A79,'M.W00.PSILVER.USD'!$A:$B,2,FALSE), "NA")</f>
        <v>12.37</v>
      </c>
      <c r="BH79" s="31" t="str">
        <f>_xlfn.IFNA(VLOOKUP($A79,WPU10170502!$A:$B,2,FALSE), "NA")</f>
        <v>NA</v>
      </c>
      <c r="BI79" s="31">
        <f>_xlfn.IFNA(VLOOKUP($A79,'M.W00.PSILVER.USD'!$A:$B,2,FALSE), "NA")</f>
        <v>12.37</v>
      </c>
      <c r="BJ79" s="31">
        <f>_xlfn.IFNA(VLOOKUP($A79,'M.W00.PSILVER.USD'!$A:$B,2,FALSE), "NA")</f>
        <v>12.37</v>
      </c>
      <c r="BK79" s="31">
        <f>_xlfn.IFNA(VLOOKUP($A79,FEDfunds!$A:$B,2,FALSE), "NA")</f>
        <v>4.99</v>
      </c>
      <c r="BL79" s="31">
        <f>_xlfn.IFNA(VLOOKUP($A79,Vehicles_miles_traveled!$A:$B,2,FALSE), "NA")</f>
        <v>250339</v>
      </c>
      <c r="BM79" s="31">
        <f>_xlfn.IFNA(VLOOKUP($A79,New_car_dealer!$A:$B,2,FALSE), "NA")</f>
        <v>60477</v>
      </c>
      <c r="BN79" s="31" t="str">
        <f>_xlfn.IFNA(VLOOKUP($A79,Platinum_total_demand!$A:$Z,4,FALSE), "NA")</f>
        <v>NA</v>
      </c>
      <c r="BO79" s="31" t="str">
        <f>_xlfn.IFNA(VLOOKUP($A79,Palladium_total_demand!$A:$Z,4,FALSE), "NA")</f>
        <v>NA</v>
      </c>
      <c r="BP79" s="31" t="str">
        <f>_xlfn.IFNA(VLOOKUP($A79,Rhodium_total_demand!$A:$Z,4,FALSE), "NA")</f>
        <v>NA</v>
      </c>
      <c r="BQ79" s="31" t="str">
        <f>_xlfn.IFNA(VLOOKUP($A79,Platinum_total_supply!$A:$Z,4,FALSE), "NA")</f>
        <v>NA</v>
      </c>
      <c r="BR79" s="31" t="str">
        <f>_xlfn.IFNA(VLOOKUP($A79,Palladium_total_supply!$A:$Z,4,FALSE), "NA")</f>
        <v>NA</v>
      </c>
      <c r="BS79" s="31" t="str">
        <f>_xlfn.IFNA(VLOOKUP($A79,Rhodium_total_supply!$A:$Z,4,FALSE), "NA")</f>
        <v>NA</v>
      </c>
      <c r="BT79" s="31">
        <f>_xlfn.IFNA(VLOOKUP($A79,Equities!$A:$Z,2,FALSE), "NA")</f>
        <v>3835.6081818181801</v>
      </c>
      <c r="BU79" s="31">
        <f>_xlfn.IFNA(VLOOKUP($A79,Equities!$A:$Z,3,FALSE), "NA")</f>
        <v>3945.4913636363599</v>
      </c>
      <c r="BV79" s="31">
        <f>_xlfn.IFNA(VLOOKUP($A79,Equities!$A:$Z,4,FALSE), "NA")</f>
        <v>5918.9031818181802</v>
      </c>
      <c r="BW79" s="31">
        <f>_xlfn.IFNA(VLOOKUP($A79,Equities!$A:$Z,5,FALSE), "NA")</f>
        <v>5110.7494090909004</v>
      </c>
      <c r="BX79" s="31">
        <f>_xlfn.IFNA(VLOOKUP($A79,Equities!$A:$Z,6,FALSE), "NA")</f>
        <v>1137.13586363636</v>
      </c>
      <c r="BY79" s="31">
        <f>_xlfn.IFNA(VLOOKUP($A79,Income_equities!$A:$Z,2,FALSE), "NA")</f>
        <v>1229.00454545454</v>
      </c>
      <c r="BZ79" s="31">
        <f>_xlfn.IFNA(VLOOKUP($A79,Income_equities!$A:$Z,3,FALSE), "NA")</f>
        <v>241.31614999999999</v>
      </c>
      <c r="CA79" s="31">
        <f>_xlfn.IFNA(VLOOKUP($A79,Income_equities!$A:$Z,4,FALSE), "NA")</f>
        <v>139.590772727272</v>
      </c>
      <c r="CB79" s="31">
        <f>_xlfn.IFNA(VLOOKUP($A79,Income_equities!$A:$Z,5,FALSE), "NA")</f>
        <v>178.484663636363</v>
      </c>
      <c r="CC79" s="31">
        <f>_xlfn.IFNA(VLOOKUP($A79,PGM_equities!$A:$Z,2,FALSE), "NA")</f>
        <v>1189.0681818181799</v>
      </c>
      <c r="CD79" s="31">
        <f>_xlfn.IFNA(VLOOKUP($A79,PGM_equities!$A:$Z,3,FALSE), "NA")</f>
        <v>596.20772727272697</v>
      </c>
      <c r="CE79" s="31">
        <f>_xlfn.IFNA(VLOOKUP($A79,PGM_equities!$A:$Z,4,FALSE), "NA")</f>
        <v>10.788409090908999</v>
      </c>
      <c r="CF79" s="31">
        <f>_xlfn.IFNA(VLOOKUP($A79,PGM_equities!$A:$Z,5,FALSE), "NA")</f>
        <v>314.97727272727201</v>
      </c>
      <c r="CG79" s="31" t="str">
        <f>_xlfn.IFNA(VLOOKUP($A79,Platinum_market_balance!$A:$Z,2,FALSE), "NA")</f>
        <v>NA</v>
      </c>
      <c r="CH79" s="31" t="str">
        <f>_xlfn.IFNA(VLOOKUP($A79,Platinum_market_balance!$A:$Z,3,FALSE), "NA")</f>
        <v>NA</v>
      </c>
      <c r="CI79" s="31" t="str">
        <f>_xlfn.IFNA(VLOOKUP($A79,Platinum_market_balance!$A:$Z,4,FALSE), "NA")</f>
        <v>NA</v>
      </c>
      <c r="CJ79" s="31" t="str">
        <f>_xlfn.IFNA(VLOOKUP($A79,Platinum_market_balance!$A:$Z,5,FALSE), "NA")</f>
        <v>NA</v>
      </c>
      <c r="CK79" s="31" t="str">
        <f>_xlfn.IFNA(VLOOKUP($A79,Palladium_market_balance!$A:$Z,2,FALSE), "NA")</f>
        <v>NA</v>
      </c>
      <c r="CL79" s="31" t="str">
        <f>_xlfn.IFNA(VLOOKUP($A79,Palladium_market_balance!$A:$Z,3,FALSE), "NA")</f>
        <v>NA</v>
      </c>
      <c r="CM79" s="31" t="str">
        <f>_xlfn.IFNA(VLOOKUP($A79,Palladium_market_balance!$A:$Z,4,FALSE), "NA")</f>
        <v>NA</v>
      </c>
      <c r="CN79" s="31" t="str">
        <f>_xlfn.IFNA(VLOOKUP($A79,Palladium_market_balance!$A:$Z,5,FALSE), "NA")</f>
        <v>NA</v>
      </c>
      <c r="CO79" s="31" t="str">
        <f>_xlfn.IFNA(VLOOKUP($A79,Rhodium_market_balance!$A:$Z,2,FALSE), "NA")</f>
        <v>NA</v>
      </c>
      <c r="CP79" s="31" t="str">
        <f>_xlfn.IFNA(VLOOKUP($A79,Rhodium_market_balance!$A:$Z,3,FALSE), "NA")</f>
        <v>NA</v>
      </c>
      <c r="CQ79" s="31" t="str">
        <f>_xlfn.IFNA(VLOOKUP($A79,Rhodium_market_balance!$A:$Z,4,FALSE), "NA")</f>
        <v>NA</v>
      </c>
      <c r="CR79" s="31" t="str">
        <f>_xlfn.IFNA(VLOOKUP($A79,Rhodium_market_balance!$A:$Z,5,FALSE), "NA")</f>
        <v>NA</v>
      </c>
      <c r="CS79" s="31" t="str">
        <f>_xlfn.IFNA(VLOOKUP($A79,CFTCs!$A:$Z,2,FALSE), "NA")</f>
        <v>NA</v>
      </c>
      <c r="CT79" s="31" t="str">
        <f>_xlfn.IFNA(VLOOKUP($A79,CFTCs!$A:$Z,3,FALSE), "NA")</f>
        <v>NA</v>
      </c>
      <c r="CU79" s="31" t="str">
        <f>_xlfn.IFNA(VLOOKUP($A79,CFTCs!$A:$Z,4,FALSE), "NA")</f>
        <v>NA</v>
      </c>
      <c r="CV79" s="31" t="str">
        <f>_xlfn.IFNA(VLOOKUP($A79,CFTCs!$A:$Z,5,FALSE), "NA")</f>
        <v>NA</v>
      </c>
      <c r="CW79" s="31" t="str">
        <f>_xlfn.IFNA(VLOOKUP($A79,Open_interest!$A:$Z,2,FALSE), "NA")</f>
        <v>NA</v>
      </c>
      <c r="CX79" s="31" t="str">
        <f>_xlfn.IFNA(VLOOKUP($A79,Open_interest!$A:$Z,3,FALSE), "NA")</f>
        <v>NA</v>
      </c>
      <c r="CY79" s="31" t="str">
        <f>IF(_xlfn.IFNA(VLOOKUP($A79,ETF_holdings!$A:$Z,2,FALSE), "NA")=0,"NA",_xlfn.IFNA(VLOOKUP($A79,ETF_holdings!$A:$Z,2,FALSE), "NA"))</f>
        <v>NA</v>
      </c>
      <c r="CZ79" s="31" t="str">
        <f>IF(_xlfn.IFNA(VLOOKUP($A79,ETF_holdings!$A:$Z,3,FALSE), "NA")=0,"NA",_xlfn.IFNA(VLOOKUP($A79,ETF_holdings!$A:$Z,3,FALSE), "NA"))</f>
        <v>NA</v>
      </c>
      <c r="DA79" s="31" t="str">
        <f>_xlfn.IFNA(VLOOKUP($A79,ETF_holdings!$A:$Z,4,FALSE), "NA")</f>
        <v>NA</v>
      </c>
      <c r="DB79" s="31" t="str">
        <f>IF(_xlfn.IFNA(VLOOKUP($A79,ETF_holdings!$A:$Z,4,FALSE), "NA")=0,"NA",_xlfn.IFNA(VLOOKUP($A79,ETF_holdings!$A:$Z,4,FALSE), "NA"))</f>
        <v>NA</v>
      </c>
      <c r="DC79" s="31" t="str">
        <f>IF(_xlfn.IFNA(VLOOKUP($A79,ETF_holdings!$A:$Z,6,FALSE), "NA")=0,"NA",_xlfn.IFNA(VLOOKUP($A79,ETF_holdings!$A:$Z,6,FALSE), "NA"))</f>
        <v>NA</v>
      </c>
      <c r="DD79" s="31" t="str">
        <f>IF(_xlfn.IFNA(VLOOKUP($A79,ETF_holdings!$A:$Z,7,FALSE), "NA")=0,"NA",_xlfn.IFNA(VLOOKUP($A79,ETF_holdings!$A:$Z,7,FALSE), "NA"))</f>
        <v>NA</v>
      </c>
      <c r="DE79" s="31" t="str">
        <f>IF(_xlfn.IFNA(VLOOKUP($A79,ETF_holdings!$A:$Z,8,FALSE), "NA")=0,"NA",_xlfn.IFNA(VLOOKUP($A79,ETF_holdings!$A:$Z,8,FALSE), "NA"))</f>
        <v>NA</v>
      </c>
      <c r="DF79" s="31" t="str">
        <f>IF(_xlfn.IFNA(VLOOKUP($A79,ETF_holdings!$A:$Z,10,FALSE), "NA")=0,"NA",_xlfn.IFNA(VLOOKUP($A79,ETF_holdings!$A:$Z,10,FALSE), "NA"))</f>
        <v>NA</v>
      </c>
      <c r="DG79" s="31" t="str">
        <f>IF(_xlfn.IFNA(VLOOKUP($A79,ETF_holdings!$A:$Z,10,FALSE), "NA")=0,"NA",_xlfn.IFNA(VLOOKUP($A79,ETF_holdings!$A:$Z,10,FALSE), "NA"))</f>
        <v>NA</v>
      </c>
      <c r="DH79" s="31" t="str">
        <f>IF(_xlfn.IFNA(VLOOKUP($A79,ETF_holdings!$A:$Z,11,FALSE), "NA")=0,"NA",_xlfn.IFNA(VLOOKUP($A79,ETF_holdings!$A:$Z,11,FALSE), "NA"))</f>
        <v>NA</v>
      </c>
      <c r="DI79" s="31" t="str">
        <f>IF(_xlfn.IFNA(VLOOKUP($A79,ETF_holdings!$A:$Z,12,FALSE), "NA")=0,"NA",_xlfn.IFNA(VLOOKUP($A79,ETF_holdings!$A:$Z,12,FALSE), "NA"))</f>
        <v>NA</v>
      </c>
      <c r="DJ79" s="31" t="str">
        <f>IF(_xlfn.IFNA(VLOOKUP($A79,ETF_holdings!$A:$Z,13,FALSE), "NA")=0,"NA",_xlfn.IFNA(VLOOKUP($A79,ETF_holdings!$A:$Z,13,FALSE), "NA"))</f>
        <v>NA</v>
      </c>
      <c r="DK79" s="31">
        <f>IF(_xlfn.IFNA(VLOOKUP($A79,Platinum_RSI!$A:$P,2,FALSE), "NA")=0,"NA",_xlfn.IFNA(VLOOKUP($A79,Platinum_RSI!$A:$P,2,FALSE), "NA"))</f>
        <v>94.63</v>
      </c>
      <c r="DL79" s="31">
        <f>IF(_xlfn.IFNA(VLOOKUP($A79,Platinum_RSI!$A:$P,3,FALSE), "NA")=0,"NA",_xlfn.IFNA(VLOOKUP($A79,Platinum_RSI!$A:$P,3,FALSE), "NA"))</f>
        <v>87.77</v>
      </c>
      <c r="DM79" s="31">
        <f>IF(_xlfn.IFNA(VLOOKUP($A79,Platinum_RSI!$A:$P,4,FALSE), "NA")=0,"NA",_xlfn.IFNA(VLOOKUP($A79,Platinum_RSI!$A:$P,4,FALSE), "NA"))</f>
        <v>83.34</v>
      </c>
      <c r="DN79" s="31">
        <f>IF(_xlfn.IFNA(VLOOKUP($A79,Platinum_RSI!$A:$P,5,FALSE), "NA")=0,"NA",_xlfn.IFNA(VLOOKUP($A79,Platinum_RSI!$A:$P,5,FALSE), "NA"))</f>
        <v>75.56</v>
      </c>
      <c r="DO79" s="31">
        <f>IF(_xlfn.IFNA(VLOOKUP($A79,Palladium_RSI!$A:$Q,2,FALSE), "NA")=0,"NA",_xlfn.IFNA(VLOOKUP($A79,Palladium_RSI!$A:$Q,2,FALSE), "NA"))</f>
        <v>47.13</v>
      </c>
      <c r="DP79" s="31">
        <f>IF(_xlfn.IFNA(VLOOKUP($A79,Palladium_RSI!$A:$Q, 3,FALSE), "NA")=0,"NA",_xlfn.IFNA(VLOOKUP($A79,Palladium_RSI!$A:$Q,3,FALSE), "NA"))</f>
        <v>63.15</v>
      </c>
      <c r="DQ79" s="31">
        <f>IF(_xlfn.IFNA(VLOOKUP($A79,Palladium_RSI!$A:$Q,4,FALSE), "NA")=0,"NA",_xlfn.IFNA(VLOOKUP($A79,Palladium_RSI!$A:$Q,4,FALSE), "NA"))</f>
        <v>60.47</v>
      </c>
      <c r="DR79" s="31">
        <f>IF(_xlfn.IFNA(VLOOKUP($A79,Palladium_RSI!$A:$Q,5,FALSE), "NA")=0,"NA",_xlfn.IFNA(VLOOKUP($A79,Palladium_RSI!$A:$Q,5,FALSE), "NA"))</f>
        <v>52.91</v>
      </c>
      <c r="DS79" s="31">
        <f>IF(_xlfn.IFNA(VLOOKUP($A79,Car_production!$A:$L,2,FALSE), "NA")=0,"NA",_xlfn.IFNA(VLOOKUP($A79,Car_production!$A:$L,2,FALSE), "NA"))</f>
        <v>348.9</v>
      </c>
      <c r="DT79" s="31">
        <f>IF(_xlfn.IFNA(VLOOKUP($A79,Car_production!$A:$L,3,FALSE), "NA")=0,"NA",_xlfn.IFNA(VLOOKUP($A79,Car_production!$A:$L,3,FALSE), "NA"))</f>
        <v>274.50826121164437</v>
      </c>
      <c r="DU79" s="31" t="e">
        <f>IF(_xlfn.IFNA(VLOOKUP($A79,Car_production!$A:$L,4,FALSE), "NA")=0,"NA",_xlfn.IFNA(VLOOKUP($A79,Car_production!$A:$L,13,FALSE), "NA"))</f>
        <v>#REF!</v>
      </c>
      <c r="DV79" s="31">
        <f>IF(_xlfn.IFNA(VLOOKUP($A79,Car_production!$A:$L,5,FALSE), "NA")=0,"NA",_xlfn.IFNA(VLOOKUP($A79,Car_production!$A:$L,5,FALSE), "NA"))</f>
        <v>20.503778094992793</v>
      </c>
      <c r="DW79" s="31">
        <f>IF(_xlfn.IFNA(VLOOKUP($A79,Car_production!$A:$L,6,FALSE), "NA")=0,"NA",_xlfn.IFNA(VLOOKUP($A79,Car_production!$A:$L,6,FALSE), "NA"))</f>
        <v>115.9</v>
      </c>
      <c r="DX79" s="31">
        <f>IF(_xlfn.IFNA(VLOOKUP($A79,Car_production!$A:$L,7,FALSE), "NA")=0,"NA",_xlfn.IFNA(VLOOKUP($A79,Car_production!$A:$L,7,FALSE), "NA"))</f>
        <v>113.29423264907138</v>
      </c>
      <c r="DY79" s="31">
        <f>IF(_xlfn.IFNA(VLOOKUP($A79,Car_production!$A:$L,8,FALSE), "NA")=0,"NA",_xlfn.IFNA(VLOOKUP($A79,Car_production!$A:$L,8,FALSE), "NA"))</f>
        <v>117.1</v>
      </c>
      <c r="DZ79" s="31">
        <f>IF(_xlfn.IFNA(VLOOKUP($A79,Car_production!$A:$L,9,FALSE), "NA")=0,"NA",_xlfn.IFNA(VLOOKUP($A79,Car_production!$A:$L,9,FALSE), "NA"))</f>
        <v>147.85353535353534</v>
      </c>
      <c r="EA79" s="31">
        <f>IF(_xlfn.IFNA(VLOOKUP($A79,Car_production!$A:$L,10,FALSE), "NA")=0,"NA",_xlfn.IFNA(VLOOKUP($A79,Car_production!$A:$L,10,FALSE), "NA"))</f>
        <v>90.843661524888972</v>
      </c>
      <c r="EB79" s="31">
        <f>IF(_xlfn.IFNA(VLOOKUP($A79,Car_production_index!$A:$L,2,FALSE), "NA")=0,"NA",_xlfn.IFNA(VLOOKUP($A79,Car_production_index!$A:$L,2,FALSE), "NA"))</f>
        <v>0.12988212567506568</v>
      </c>
      <c r="EC79" s="31">
        <f>IF(_xlfn.IFNA(VLOOKUP($A79,Car_production_index!$A:$L,3,FALSE), "NA")=0,"NA",_xlfn.IFNA(VLOOKUP($A79,Car_production_index!$A:$L,3,FALSE), "NA"))</f>
        <v>0.25341781767755694</v>
      </c>
      <c r="ED79" s="31">
        <f>IF(_xlfn.IFNA(VLOOKUP($A79,Car_production_index!$A:$L,4,FALSE), "NA")=0,"NA",_xlfn.IFNA(VLOOKUP($A79,Car_production_index!$A:$L,4,FALSE), "NA"))</f>
        <v>0.18532484761598561</v>
      </c>
      <c r="EE79" s="31">
        <f>IF(_xlfn.IFNA(VLOOKUP($A79,Car_production_index!$A:$L,5,FALSE), "NA")=0,"NA",_xlfn.IFNA(VLOOKUP($A79,Car_production_index!$A:$L,5,FALSE), "NA"))</f>
        <v>0.15339036868302064</v>
      </c>
      <c r="EF79" s="31">
        <f>IF(_xlfn.IFNA(VLOOKUP($A79,Car_production_index!$A:$L,6,FALSE), "NA")=0,"NA",_xlfn.IFNA(VLOOKUP($A79,Car_production_index!$A:$L,6,FALSE), "NA"))</f>
        <v>0.72201515965162888</v>
      </c>
    </row>
    <row r="80" spans="1:136">
      <c r="A80" s="26">
        <v>38899</v>
      </c>
      <c r="B80" s="25">
        <f>IFERROR(VLOOKUP($A80,Palladium_spot_price!$A:$B,2,FALSE), "NA")</f>
        <v>320.21052631578902</v>
      </c>
      <c r="C80" s="25">
        <f>IFERROR(VLOOKUP($A80,Platinum_spot_price!$A:$B,2,FALSE), "NA")</f>
        <v>1231.94736842105</v>
      </c>
      <c r="D80" s="25">
        <f>IFERROR(VLOOKUP($A80,Rhodium_spot_price!$A:$B,2,FALSE), "NA")</f>
        <v>4621.8421052631502</v>
      </c>
      <c r="E80" s="25">
        <f>IFERROR(VLOOKUP(A80,'Coal Australia'!A:B,2,FALSE), "NA")</f>
        <v>56.9540816326531</v>
      </c>
      <c r="F80" s="25">
        <f>IFERROR(VLOOKUP(A80,'Russian Ruble'!A:B,2,FALSE), "NA")</f>
        <v>26.914999999999999</v>
      </c>
      <c r="G80" s="25">
        <f>IFERROR(VLOOKUP($A80,'GDP Germany'!A:B,2,FALSE),"NA")</f>
        <v>625566.6</v>
      </c>
      <c r="H80" s="25">
        <f>IFERROR(VLOOKUP($A80,'GDP EU28'!A:B,2,FALSE),"NA")</f>
        <v>2542583.2000000002</v>
      </c>
      <c r="I80" s="25">
        <f>IFERROR(VLOOKUP($A80,'GDP US'!A:B,2,FALSE),"NA")</f>
        <v>15281.525</v>
      </c>
      <c r="J80" s="29">
        <f>IFERROR(VLOOKUP($A80,'GDP CNY'!A:C,2,FALSE),"NA")</f>
        <v>13.7</v>
      </c>
      <c r="K80" s="25">
        <f>IFERROR(VLOOKUP($A80,WTI!$A:$B,2,FALSE),"NA")</f>
        <v>74.41</v>
      </c>
      <c r="L80" s="25">
        <f>IFERROR(VLOOKUP($A80,Brent!$A:$B,2,FALSE),"NA")</f>
        <v>73.67</v>
      </c>
      <c r="M80" s="25">
        <f>IFERROR(VLOOKUP($A80,'EURO EXC RATE'!$A:$B,2,FALSE),"NA")</f>
        <v>1.2681</v>
      </c>
      <c r="N80" s="25">
        <f>IFERROR(VLOOKUP($A80,'Baltic Dry Index'!$A:$B,2,FALSE),"NA")</f>
        <v>3285</v>
      </c>
      <c r="O80" s="25">
        <f>IFERROR(VLOOKUP($A80,EXR_CNY_USD!$A:$B,2,FALSE),"NA")</f>
        <v>7.9897</v>
      </c>
      <c r="P80" s="25">
        <f>IFERROR(VLOOKUP($A80,'NATURAL GAS'!A:B,2,FALSE),"NA")</f>
        <v>6.17</v>
      </c>
      <c r="Q80" s="25">
        <f>IFERROR(VLOOKUP($A80,VIX!$A:$B,2,FALSE), "NA")</f>
        <v>14.95</v>
      </c>
      <c r="R80" s="25">
        <f>IFERROR(VLOOKUP($A80,CLI_US!$A:$B,2,FALSE), "NA")</f>
        <v>101.046527211658</v>
      </c>
      <c r="S80" s="25">
        <f>IFERROR(VLOOKUP($A80,CLI_CHN!$A:$B,2,FALSE), "NA")</f>
        <v>100.76739999999999</v>
      </c>
      <c r="T80" s="25">
        <f>IFERROR(VLOOKUP($A80,CLI_EURO!$A:$B,2,FALSE), "NA")</f>
        <v>101.227662089264</v>
      </c>
      <c r="U80" s="25">
        <f>IFERROR(VLOOKUP($A80,CPILFESL!$A:$B,2,FALSE), "NA")</f>
        <v>202.9</v>
      </c>
      <c r="V80" s="31">
        <f>_xlfn.IFNA(VLOOKUP($A80,'PET.RWTC.M'!$A:$B,2,FALSE), "NA")</f>
        <v>74.41</v>
      </c>
      <c r="W80" s="31">
        <f>_xlfn.IFNA(VLOOKUP($A80,PALLFNFINDEXQ!$A:$B,2,FALSE), "NA")</f>
        <v>118.9094587</v>
      </c>
      <c r="X80" s="31">
        <f>_xlfn.IFNA(VLOOKUP($A80,DEXSFUS!$A:$B,2,FALSE), "NA")</f>
        <v>6.6665000000000001</v>
      </c>
      <c r="Y80" s="31">
        <f>_xlfn.IFNA(VLOOKUP($A80,PNICKUSDM!$A:$B,2,FALSE), "NA")</f>
        <v>26185.71429</v>
      </c>
      <c r="Z80" s="31">
        <f>_xlfn.IFNA(VLOOKUP($A80,'WPU1011'!$A:$B,2,FALSE), "NA")</f>
        <v>135.69999999999999</v>
      </c>
      <c r="AA80" s="31">
        <f>_xlfn.IFNA(VLOOKUP($A80,PCU3399103399101!$A:$B,2,FALSE), "NA")</f>
        <v>144</v>
      </c>
      <c r="AB80" s="31">
        <f>_xlfn.IFNA(VLOOKUP($A80,TSIFRGHTC!$A:$B,2,FALSE), "NA")</f>
        <v>-1.1000000000000001</v>
      </c>
      <c r="AC80" s="31">
        <f>_xlfn.IFNA(VLOOKUP($A80,TSIFRGHTC!$A:$B,2,FALSE), "NA")</f>
        <v>-1.1000000000000001</v>
      </c>
      <c r="AD80" s="31">
        <f>_xlfn.IFNA(VLOOKUP($A80,PPICMM!$A:$B,2,FALSE), "NA")</f>
        <v>260.5</v>
      </c>
      <c r="AE80" s="31">
        <f>_xlfn.IFNA(VLOOKUP($A80,IPB50001N!$A:$B,2,FALSE), "NA")</f>
        <v>98.573999999999998</v>
      </c>
      <c r="AF80" s="31">
        <f>_xlfn.IFNA(VLOOKUP($A80,A31ATI!$A:$B,2,FALSE), "NA")</f>
        <v>16612</v>
      </c>
      <c r="AG80" s="31">
        <f>_xlfn.IFNA(VLOOKUP($A80,A31ANO!$A:$B,2,FALSE), "NA")</f>
        <v>9649</v>
      </c>
      <c r="AH80" s="31">
        <f>_xlfn.IFNA(VLOOKUP($A80,IPG21223S!$A:$B,2,FALSE), "NA")</f>
        <v>102.15349999999999</v>
      </c>
      <c r="AI80" s="31">
        <f>_xlfn.IFNA(VLOOKUP($A80,PIORECRUSDM!$A:$B,2,FALSE), "NA")</f>
        <v>33.450000000000003</v>
      </c>
      <c r="AJ80" s="31" t="str">
        <f>_xlfn.IFNA(VLOOKUP($A80,GVZCLS!$A:$B,2,FALSE), "NA")</f>
        <v>NA</v>
      </c>
      <c r="AK80" s="31" t="str">
        <f>_xlfn.IFNA(VLOOKUP($A80,VXSLVCLS!$A:$B,2,FALSE), "NA")</f>
        <v>NA</v>
      </c>
      <c r="AL80" s="31">
        <f>_xlfn.IFNA(VLOOKUP($A80,PNRGINDEXM!$A:$B,2,FALSE), "NA")</f>
        <v>168.28210000000001</v>
      </c>
      <c r="AM80" s="31">
        <f>_xlfn.IFNA(VLOOKUP($A80,Nikkei225!$A:$B,2,FALSE), "NA")</f>
        <v>15503.74</v>
      </c>
      <c r="AN80" s="31">
        <f>_xlfn.IFNA(VLOOKUP($A80,EXJPUS!$A:$B,2,FALSE), "NA")</f>
        <v>115.767</v>
      </c>
      <c r="AO80" s="31">
        <f>_xlfn.IFNA(VLOOKUP($A80,PCU33613361!$A:$B,2,FALSE), "NA")</f>
        <v>91.2</v>
      </c>
      <c r="AP80" s="31">
        <f>_xlfn.IFNA(VLOOKUP($A80,TOTALSA!$A:$B,2,FALSE), "NA")</f>
        <v>17.661999999999999</v>
      </c>
      <c r="AQ80" s="31">
        <f>_xlfn.IFNA(VLOOKUP($A80,ZAFCPIALLMINMEI!$A:$B,2,FALSE), "NA")</f>
        <v>59.049880000000002</v>
      </c>
      <c r="AR80" s="31">
        <f>_xlfn.IFNA(VLOOKUP($A80,LCULMN01ZAQ661S!$A:$B,2,FALSE), "NA")</f>
        <v>53.353893599999999</v>
      </c>
      <c r="AS80" s="31">
        <f>_xlfn.IFNA(VLOOKUP($A80,NGDPRSAXDCZAQ!$A:$B,2,FALSE), "NA")</f>
        <v>906818.1</v>
      </c>
      <c r="AT80" s="31">
        <f>_xlfn.IFNA(VLOOKUP($A80,'M.W00.PCOBA.USD'!$A:$B,2,FALSE), "NA")</f>
        <v>26079.91</v>
      </c>
      <c r="AU80" s="31">
        <f>_xlfn.IFNA(VLOOKUP($A80,BSCICP03O9M665S!$A:$B,2,FALSE), "NA")</f>
        <v>101.446637005</v>
      </c>
      <c r="AV80" s="31">
        <f>_xlfn.IFNA(VLOOKUP($A80,LOLITOAAOECDE!$A:$B,2,FALSE), "NA")</f>
        <v>101.1855069289</v>
      </c>
      <c r="AW80" s="31" t="str">
        <f>_xlfn.IFNA(VLOOKUP($A80,'IP7110'!$A:$B,2,FALSE), "NA")</f>
        <v>NA</v>
      </c>
      <c r="AX80" s="31" t="str">
        <f>_xlfn.IFNA(VLOOKUP($A80,'WPS061'!$A:$B,2,FALSE), "NA")</f>
        <v>NA</v>
      </c>
      <c r="AY80" s="31">
        <f>_xlfn.IFNA(VLOOKUP($A80,'GS10'!$A:$B,2,FALSE), "NA")</f>
        <v>5.09</v>
      </c>
      <c r="AZ80" s="31">
        <f>_xlfn.IFNA(VLOOKUP($A80,'GS5'!$A:$B,2,FALSE), "NA")</f>
        <v>5.04</v>
      </c>
      <c r="BA80" s="31">
        <f>_xlfn.IFNA(VLOOKUP($A80,'GS30'!$A:$B,2,FALSE), "NA")</f>
        <v>5.13</v>
      </c>
      <c r="BB80" s="31">
        <f>_xlfn.IFNA(VLOOKUP($A80,DAX!$A:$B,2,FALSE), "NA")</f>
        <v>5681.97</v>
      </c>
      <c r="BC80" s="31">
        <f>_xlfn.IFNA(VLOOKUP($A80,SMI!$A:$B,2,FALSE), "NA")</f>
        <v>7941.83</v>
      </c>
      <c r="BD80" s="31">
        <f>_xlfn.IFNA(VLOOKUP($A80,NASDAQCOM!$A:$B,2,FALSE), "NA")</f>
        <v>2091.4699999999998</v>
      </c>
      <c r="BE80" s="31">
        <f>_xlfn.IFNA(VLOOKUP($A80,FTSE100!$A:$B,2,FALSE), "NA")</f>
        <v>5928.33</v>
      </c>
      <c r="BF80" s="31">
        <f>_xlfn.IFNA(VLOOKUP($A80,'M.W00.PGOLD.USD'!$A:$B,2,FALSE), "NA")</f>
        <v>671.5</v>
      </c>
      <c r="BG80" s="31">
        <f>_xlfn.IFNA(VLOOKUP($A80,'M.W00.PSILVER.USD'!$A:$B,2,FALSE), "NA")</f>
        <v>11.75</v>
      </c>
      <c r="BH80" s="31" t="str">
        <f>_xlfn.IFNA(VLOOKUP($A80,WPU10170502!$A:$B,2,FALSE), "NA")</f>
        <v>NA</v>
      </c>
      <c r="BI80" s="31">
        <f>_xlfn.IFNA(VLOOKUP($A80,'M.W00.PSILVER.USD'!$A:$B,2,FALSE), "NA")</f>
        <v>11.75</v>
      </c>
      <c r="BJ80" s="31">
        <f>_xlfn.IFNA(VLOOKUP($A80,'M.W00.PSILVER.USD'!$A:$B,2,FALSE), "NA")</f>
        <v>11.75</v>
      </c>
      <c r="BK80" s="31">
        <f>_xlfn.IFNA(VLOOKUP($A80,FEDfunds!$A:$B,2,FALSE), "NA")</f>
        <v>5.24</v>
      </c>
      <c r="BL80" s="31">
        <f>_xlfn.IFNA(VLOOKUP($A80,Vehicles_miles_traveled!$A:$B,2,FALSE), "NA")</f>
        <v>249126</v>
      </c>
      <c r="BM80" s="31">
        <f>_xlfn.IFNA(VLOOKUP($A80,New_car_dealer!$A:$B,2,FALSE), "NA")</f>
        <v>61957</v>
      </c>
      <c r="BN80" s="31" t="str">
        <f>_xlfn.IFNA(VLOOKUP($A80,Platinum_total_demand!$A:$Z,4,FALSE), "NA")</f>
        <v>NA</v>
      </c>
      <c r="BO80" s="31" t="str">
        <f>_xlfn.IFNA(VLOOKUP($A80,Palladium_total_demand!$A:$Z,4,FALSE), "NA")</f>
        <v>NA</v>
      </c>
      <c r="BP80" s="31" t="str">
        <f>_xlfn.IFNA(VLOOKUP($A80,Rhodium_total_demand!$A:$Z,4,FALSE), "NA")</f>
        <v>NA</v>
      </c>
      <c r="BQ80" s="31" t="str">
        <f>_xlfn.IFNA(VLOOKUP($A80,Platinum_total_supply!$A:$Z,4,FALSE), "NA")</f>
        <v>NA</v>
      </c>
      <c r="BR80" s="31" t="str">
        <f>_xlfn.IFNA(VLOOKUP($A80,Palladium_total_supply!$A:$Z,4,FALSE), "NA")</f>
        <v>NA</v>
      </c>
      <c r="BS80" s="31" t="str">
        <f>_xlfn.IFNA(VLOOKUP($A80,Rhodium_total_supply!$A:$Z,4,FALSE), "NA")</f>
        <v>NA</v>
      </c>
      <c r="BT80" s="31">
        <f>_xlfn.IFNA(VLOOKUP($A80,Equities!$A:$Z,2,FALSE), "NA")</f>
        <v>3890.88333333333</v>
      </c>
      <c r="BU80" s="31">
        <f>_xlfn.IFNA(VLOOKUP($A80,Equities!$A:$Z,3,FALSE), "NA")</f>
        <v>3970.9795238095198</v>
      </c>
      <c r="BV80" s="31">
        <f>_xlfn.IFNA(VLOOKUP($A80,Equities!$A:$Z,4,FALSE), "NA")</f>
        <v>6085.3952380952296</v>
      </c>
      <c r="BW80" s="31">
        <f>_xlfn.IFNA(VLOOKUP($A80,Equities!$A:$Z,5,FALSE), "NA")</f>
        <v>5137.6931904761896</v>
      </c>
      <c r="BX80" s="31">
        <f>_xlfn.IFNA(VLOOKUP($A80,Equities!$A:$Z,6,FALSE), "NA")</f>
        <v>1188.1103333333299</v>
      </c>
      <c r="BY80" s="31">
        <f>_xlfn.IFNA(VLOOKUP($A80,Income_equities!$A:$Z,2,FALSE), "NA")</f>
        <v>1235.2633333333299</v>
      </c>
      <c r="BZ80" s="31">
        <f>_xlfn.IFNA(VLOOKUP($A80,Income_equities!$A:$Z,3,FALSE), "NA")</f>
        <v>242.59384761904701</v>
      </c>
      <c r="CA80" s="31">
        <f>_xlfn.IFNA(VLOOKUP($A80,Income_equities!$A:$Z,4,FALSE), "NA")</f>
        <v>139.82839047619001</v>
      </c>
      <c r="CB80" s="31">
        <f>_xlfn.IFNA(VLOOKUP($A80,Income_equities!$A:$Z,5,FALSE), "NA")</f>
        <v>178.06824761904701</v>
      </c>
      <c r="CC80" s="31">
        <f>_xlfn.IFNA(VLOOKUP($A80,PGM_equities!$A:$Z,2,FALSE), "NA")</f>
        <v>1229.75</v>
      </c>
      <c r="CD80" s="31">
        <f>_xlfn.IFNA(VLOOKUP($A80,PGM_equities!$A:$Z,3,FALSE), "NA")</f>
        <v>633.28142857142802</v>
      </c>
      <c r="CE80" s="31">
        <f>_xlfn.IFNA(VLOOKUP($A80,PGM_equities!$A:$Z,4,FALSE), "NA")</f>
        <v>11.2466666666666</v>
      </c>
      <c r="CF80" s="31">
        <f>_xlfn.IFNA(VLOOKUP($A80,PGM_equities!$A:$Z,5,FALSE), "NA")</f>
        <v>317.5</v>
      </c>
      <c r="CG80" s="31" t="str">
        <f>_xlfn.IFNA(VLOOKUP($A80,Platinum_market_balance!$A:$Z,2,FALSE), "NA")</f>
        <v>NA</v>
      </c>
      <c r="CH80" s="31" t="str">
        <f>_xlfn.IFNA(VLOOKUP($A80,Platinum_market_balance!$A:$Z,3,FALSE), "NA")</f>
        <v>NA</v>
      </c>
      <c r="CI80" s="31" t="str">
        <f>_xlfn.IFNA(VLOOKUP($A80,Platinum_market_balance!$A:$Z,4,FALSE), "NA")</f>
        <v>NA</v>
      </c>
      <c r="CJ80" s="31" t="str">
        <f>_xlfn.IFNA(VLOOKUP($A80,Platinum_market_balance!$A:$Z,5,FALSE), "NA")</f>
        <v>NA</v>
      </c>
      <c r="CK80" s="31" t="str">
        <f>_xlfn.IFNA(VLOOKUP($A80,Palladium_market_balance!$A:$Z,2,FALSE), "NA")</f>
        <v>NA</v>
      </c>
      <c r="CL80" s="31" t="str">
        <f>_xlfn.IFNA(VLOOKUP($A80,Palladium_market_balance!$A:$Z,3,FALSE), "NA")</f>
        <v>NA</v>
      </c>
      <c r="CM80" s="31" t="str">
        <f>_xlfn.IFNA(VLOOKUP($A80,Palladium_market_balance!$A:$Z,4,FALSE), "NA")</f>
        <v>NA</v>
      </c>
      <c r="CN80" s="31" t="str">
        <f>_xlfn.IFNA(VLOOKUP($A80,Palladium_market_balance!$A:$Z,5,FALSE), "NA")</f>
        <v>NA</v>
      </c>
      <c r="CO80" s="31" t="str">
        <f>_xlfn.IFNA(VLOOKUP($A80,Rhodium_market_balance!$A:$Z,2,FALSE), "NA")</f>
        <v>NA</v>
      </c>
      <c r="CP80" s="31" t="str">
        <f>_xlfn.IFNA(VLOOKUP($A80,Rhodium_market_balance!$A:$Z,3,FALSE), "NA")</f>
        <v>NA</v>
      </c>
      <c r="CQ80" s="31" t="str">
        <f>_xlfn.IFNA(VLOOKUP($A80,Rhodium_market_balance!$A:$Z,4,FALSE), "NA")</f>
        <v>NA</v>
      </c>
      <c r="CR80" s="31" t="str">
        <f>_xlfn.IFNA(VLOOKUP($A80,Rhodium_market_balance!$A:$Z,5,FALSE), "NA")</f>
        <v>NA</v>
      </c>
      <c r="CS80" s="31" t="str">
        <f>_xlfn.IFNA(VLOOKUP($A80,CFTCs!$A:$Z,2,FALSE), "NA")</f>
        <v>NA</v>
      </c>
      <c r="CT80" s="31" t="str">
        <f>_xlfn.IFNA(VLOOKUP($A80,CFTCs!$A:$Z,3,FALSE), "NA")</f>
        <v>NA</v>
      </c>
      <c r="CU80" s="31" t="str">
        <f>_xlfn.IFNA(VLOOKUP($A80,CFTCs!$A:$Z,4,FALSE), "NA")</f>
        <v>NA</v>
      </c>
      <c r="CV80" s="31" t="str">
        <f>_xlfn.IFNA(VLOOKUP($A80,CFTCs!$A:$Z,5,FALSE), "NA")</f>
        <v>NA</v>
      </c>
      <c r="CW80" s="31" t="str">
        <f>_xlfn.IFNA(VLOOKUP($A80,Open_interest!$A:$Z,2,FALSE), "NA")</f>
        <v>NA</v>
      </c>
      <c r="CX80" s="31" t="str">
        <f>_xlfn.IFNA(VLOOKUP($A80,Open_interest!$A:$Z,3,FALSE), "NA")</f>
        <v>NA</v>
      </c>
      <c r="CY80" s="31" t="str">
        <f>IF(_xlfn.IFNA(VLOOKUP($A80,ETF_holdings!$A:$Z,2,FALSE), "NA")=0,"NA",_xlfn.IFNA(VLOOKUP($A80,ETF_holdings!$A:$Z,2,FALSE), "NA"))</f>
        <v>NA</v>
      </c>
      <c r="CZ80" s="31" t="str">
        <f>IF(_xlfn.IFNA(VLOOKUP($A80,ETF_holdings!$A:$Z,3,FALSE), "NA")=0,"NA",_xlfn.IFNA(VLOOKUP($A80,ETF_holdings!$A:$Z,3,FALSE), "NA"))</f>
        <v>NA</v>
      </c>
      <c r="DA80" s="31" t="str">
        <f>_xlfn.IFNA(VLOOKUP($A80,ETF_holdings!$A:$Z,4,FALSE), "NA")</f>
        <v>NA</v>
      </c>
      <c r="DB80" s="31" t="str">
        <f>IF(_xlfn.IFNA(VLOOKUP($A80,ETF_holdings!$A:$Z,4,FALSE), "NA")=0,"NA",_xlfn.IFNA(VLOOKUP($A80,ETF_holdings!$A:$Z,4,FALSE), "NA"))</f>
        <v>NA</v>
      </c>
      <c r="DC80" s="31" t="str">
        <f>IF(_xlfn.IFNA(VLOOKUP($A80,ETF_holdings!$A:$Z,6,FALSE), "NA")=0,"NA",_xlfn.IFNA(VLOOKUP($A80,ETF_holdings!$A:$Z,6,FALSE), "NA"))</f>
        <v>NA</v>
      </c>
      <c r="DD80" s="31" t="str">
        <f>IF(_xlfn.IFNA(VLOOKUP($A80,ETF_holdings!$A:$Z,7,FALSE), "NA")=0,"NA",_xlfn.IFNA(VLOOKUP($A80,ETF_holdings!$A:$Z,7,FALSE), "NA"))</f>
        <v>NA</v>
      </c>
      <c r="DE80" s="31" t="str">
        <f>IF(_xlfn.IFNA(VLOOKUP($A80,ETF_holdings!$A:$Z,8,FALSE), "NA")=0,"NA",_xlfn.IFNA(VLOOKUP($A80,ETF_holdings!$A:$Z,8,FALSE), "NA"))</f>
        <v>NA</v>
      </c>
      <c r="DF80" s="31" t="str">
        <f>IF(_xlfn.IFNA(VLOOKUP($A80,ETF_holdings!$A:$Z,10,FALSE), "NA")=0,"NA",_xlfn.IFNA(VLOOKUP($A80,ETF_holdings!$A:$Z,10,FALSE), "NA"))</f>
        <v>NA</v>
      </c>
      <c r="DG80" s="31" t="str">
        <f>IF(_xlfn.IFNA(VLOOKUP($A80,ETF_holdings!$A:$Z,10,FALSE), "NA")=0,"NA",_xlfn.IFNA(VLOOKUP($A80,ETF_holdings!$A:$Z,10,FALSE), "NA"))</f>
        <v>NA</v>
      </c>
      <c r="DH80" s="31" t="str">
        <f>IF(_xlfn.IFNA(VLOOKUP($A80,ETF_holdings!$A:$Z,11,FALSE), "NA")=0,"NA",_xlfn.IFNA(VLOOKUP($A80,ETF_holdings!$A:$Z,11,FALSE), "NA"))</f>
        <v>NA</v>
      </c>
      <c r="DI80" s="31" t="str">
        <f>IF(_xlfn.IFNA(VLOOKUP($A80,ETF_holdings!$A:$Z,12,FALSE), "NA")=0,"NA",_xlfn.IFNA(VLOOKUP($A80,ETF_holdings!$A:$Z,12,FALSE), "NA"))</f>
        <v>NA</v>
      </c>
      <c r="DJ80" s="31" t="str">
        <f>IF(_xlfn.IFNA(VLOOKUP($A80,ETF_holdings!$A:$Z,13,FALSE), "NA")=0,"NA",_xlfn.IFNA(VLOOKUP($A80,ETF_holdings!$A:$Z,13,FALSE), "NA"))</f>
        <v>NA</v>
      </c>
      <c r="DK80" s="31">
        <f>IF(_xlfn.IFNA(VLOOKUP($A80,Platinum_RSI!$A:$P,2,FALSE), "NA")=0,"NA",_xlfn.IFNA(VLOOKUP($A80,Platinum_RSI!$A:$P,2,FALSE), "NA"))</f>
        <v>89.33</v>
      </c>
      <c r="DL80" s="31">
        <f>IF(_xlfn.IFNA(VLOOKUP($A80,Platinum_RSI!$A:$P,3,FALSE), "NA")=0,"NA",_xlfn.IFNA(VLOOKUP($A80,Platinum_RSI!$A:$P,3,FALSE), "NA"))</f>
        <v>86.26</v>
      </c>
      <c r="DM80" s="31">
        <f>IF(_xlfn.IFNA(VLOOKUP($A80,Platinum_RSI!$A:$P,4,FALSE), "NA")=0,"NA",_xlfn.IFNA(VLOOKUP($A80,Platinum_RSI!$A:$P,4,FALSE), "NA"))</f>
        <v>82.37</v>
      </c>
      <c r="DN80" s="31">
        <f>IF(_xlfn.IFNA(VLOOKUP($A80,Platinum_RSI!$A:$P,5,FALSE), "NA")=0,"NA",_xlfn.IFNA(VLOOKUP($A80,Platinum_RSI!$A:$P,5,FALSE), "NA"))</f>
        <v>75.11</v>
      </c>
      <c r="DO80" s="31">
        <f>IF(_xlfn.IFNA(VLOOKUP($A80,Palladium_RSI!$A:$Q,2,FALSE), "NA")=0,"NA",_xlfn.IFNA(VLOOKUP($A80,Palladium_RSI!$A:$Q,2,FALSE), "NA"))</f>
        <v>42.43</v>
      </c>
      <c r="DP80" s="31">
        <f>IF(_xlfn.IFNA(VLOOKUP($A80,Palladium_RSI!$A:$Q, 3,FALSE), "NA")=0,"NA",_xlfn.IFNA(VLOOKUP($A80,Palladium_RSI!$A:$Q,3,FALSE), "NA"))</f>
        <v>61.05</v>
      </c>
      <c r="DQ80" s="31">
        <f>IF(_xlfn.IFNA(VLOOKUP($A80,Palladium_RSI!$A:$Q,4,FALSE), "NA")=0,"NA",_xlfn.IFNA(VLOOKUP($A80,Palladium_RSI!$A:$Q,4,FALSE), "NA"))</f>
        <v>59.15</v>
      </c>
      <c r="DR80" s="31">
        <f>IF(_xlfn.IFNA(VLOOKUP($A80,Palladium_RSI!$A:$Q,5,FALSE), "NA")=0,"NA",_xlfn.IFNA(VLOOKUP($A80,Palladium_RSI!$A:$Q,5,FALSE), "NA"))</f>
        <v>52.44</v>
      </c>
      <c r="DS80" s="31">
        <f>IF(_xlfn.IFNA(VLOOKUP($A80,Car_production!$A:$L,2,FALSE), "NA")=0,"NA",_xlfn.IFNA(VLOOKUP($A80,Car_production!$A:$L,2,FALSE), "NA"))</f>
        <v>330.8</v>
      </c>
      <c r="DT80" s="31">
        <f>IF(_xlfn.IFNA(VLOOKUP($A80,Car_production!$A:$L,3,FALSE), "NA")=0,"NA",_xlfn.IFNA(VLOOKUP($A80,Car_production!$A:$L,3,FALSE), "NA"))</f>
        <v>260.2675059008655</v>
      </c>
      <c r="DU80" s="31" t="e">
        <f>IF(_xlfn.IFNA(VLOOKUP($A80,Car_production!$A:$L,4,FALSE), "NA")=0,"NA",_xlfn.IFNA(VLOOKUP($A80,Car_production!$A:$L,13,FALSE), "NA"))</f>
        <v>#REF!</v>
      </c>
      <c r="DV80" s="31">
        <f>IF(_xlfn.IFNA(VLOOKUP($A80,Car_production!$A:$L,5,FALSE), "NA")=0,"NA",_xlfn.IFNA(VLOOKUP($A80,Car_production!$A:$L,5,FALSE), "NA"))</f>
        <v>17.666752523343789</v>
      </c>
      <c r="DW80" s="31">
        <f>IF(_xlfn.IFNA(VLOOKUP($A80,Car_production!$A:$L,6,FALSE), "NA")=0,"NA",_xlfn.IFNA(VLOOKUP($A80,Car_production!$A:$L,6,FALSE), "NA"))</f>
        <v>103.9</v>
      </c>
      <c r="DX80" s="31">
        <f>IF(_xlfn.IFNA(VLOOKUP($A80,Car_production!$A:$L,7,FALSE), "NA")=0,"NA",_xlfn.IFNA(VLOOKUP($A80,Car_production!$A:$L,7,FALSE), "NA"))</f>
        <v>101.56402737047898</v>
      </c>
      <c r="DY80" s="31">
        <f>IF(_xlfn.IFNA(VLOOKUP($A80,Car_production!$A:$L,8,FALSE), "NA")=0,"NA",_xlfn.IFNA(VLOOKUP($A80,Car_production!$A:$L,8,FALSE), "NA"))</f>
        <v>117</v>
      </c>
      <c r="DZ80" s="31">
        <f>IF(_xlfn.IFNA(VLOOKUP($A80,Car_production!$A:$L,9,FALSE), "NA")=0,"NA",_xlfn.IFNA(VLOOKUP($A80,Car_production!$A:$L,9,FALSE), "NA"))</f>
        <v>147.72727272727272</v>
      </c>
      <c r="EA80" s="31">
        <f>IF(_xlfn.IFNA(VLOOKUP($A80,Car_production!$A:$L,10,FALSE), "NA")=0,"NA",_xlfn.IFNA(VLOOKUP($A80,Car_production!$A:$L,10,FALSE), "NA"))</f>
        <v>85.369281231228541</v>
      </c>
      <c r="EB80" s="31">
        <f>IF(_xlfn.IFNA(VLOOKUP($A80,Car_production_index!$A:$L,2,FALSE), "NA")=0,"NA",_xlfn.IFNA(VLOOKUP($A80,Car_production_index!$A:$L,2,FALSE), "NA"))</f>
        <v>0.12988212567506568</v>
      </c>
      <c r="EC80" s="31">
        <f>IF(_xlfn.IFNA(VLOOKUP($A80,Car_production_index!$A:$L,3,FALSE), "NA")=0,"NA",_xlfn.IFNA(VLOOKUP($A80,Car_production_index!$A:$L,3,FALSE), "NA"))</f>
        <v>0.25291781767755694</v>
      </c>
      <c r="ED80" s="31">
        <f>IF(_xlfn.IFNA(VLOOKUP($A80,Car_production_index!$A:$L,4,FALSE), "NA")=0,"NA",_xlfn.IFNA(VLOOKUP($A80,Car_production_index!$A:$L,4,FALSE), "NA"))</f>
        <v>0.18632484761598561</v>
      </c>
      <c r="EE80" s="31">
        <f>IF(_xlfn.IFNA(VLOOKUP($A80,Car_production_index!$A:$L,5,FALSE), "NA")=0,"NA",_xlfn.IFNA(VLOOKUP($A80,Car_production_index!$A:$L,5,FALSE), "NA"))</f>
        <v>0.15289036868302064</v>
      </c>
      <c r="EF80" s="31">
        <f>IF(_xlfn.IFNA(VLOOKUP($A80,Car_production_index!$A:$L,6,FALSE), "NA")=0,"NA",_xlfn.IFNA(VLOOKUP($A80,Car_production_index!$A:$L,6,FALSE), "NA"))</f>
        <v>0.72201515965162888</v>
      </c>
    </row>
    <row r="81" spans="1:136">
      <c r="A81" s="26">
        <v>38930</v>
      </c>
      <c r="B81" s="25">
        <f>IFERROR(VLOOKUP($A81,Palladium_spot_price!$A:$B,2,FALSE), "NA")</f>
        <v>332.56521739130397</v>
      </c>
      <c r="C81" s="25">
        <f>IFERROR(VLOOKUP($A81,Platinum_spot_price!$A:$B,2,FALSE), "NA")</f>
        <v>1236.73913043478</v>
      </c>
      <c r="D81" s="25">
        <f>IFERROR(VLOOKUP($A81,Rhodium_spot_price!$A:$B,2,FALSE), "NA")</f>
        <v>4647.8260869565202</v>
      </c>
      <c r="E81" s="25">
        <f>IFERROR(VLOOKUP(A81,'Coal Australia'!A:B,2,FALSE), "NA")</f>
        <v>55.633928571428598</v>
      </c>
      <c r="F81" s="25">
        <f>IFERROR(VLOOKUP(A81,'Russian Ruble'!A:B,2,FALSE), "NA")</f>
        <v>26.7653</v>
      </c>
      <c r="G81" s="25" t="str">
        <f>IFERROR(VLOOKUP($A81,'GDP Germany'!A:B,2,FALSE),"NA")</f>
        <v>NA</v>
      </c>
      <c r="H81" s="25" t="str">
        <f>IFERROR(VLOOKUP($A81,'GDP EU28'!A:B,2,FALSE),"NA")</f>
        <v>NA</v>
      </c>
      <c r="I81" s="25" t="str">
        <f>IFERROR(VLOOKUP($A81,'GDP US'!A:B,2,FALSE),"NA")</f>
        <v>NA</v>
      </c>
      <c r="J81" s="29" t="str">
        <f>IFERROR(VLOOKUP($A81,'GDP CNY'!A:C,2,FALSE),"NA")</f>
        <v>NA</v>
      </c>
      <c r="K81" s="25">
        <f>IFERROR(VLOOKUP($A81,WTI!$A:$B,2,FALSE),"NA")</f>
        <v>73.040000000000006</v>
      </c>
      <c r="L81" s="25">
        <f>IFERROR(VLOOKUP($A81,Brent!$A:$B,2,FALSE),"NA")</f>
        <v>73.23</v>
      </c>
      <c r="M81" s="25">
        <f>IFERROR(VLOOKUP($A81,'EURO EXC RATE'!$A:$B,2,FALSE),"NA")</f>
        <v>1.2809999999999999</v>
      </c>
      <c r="N81" s="25">
        <f>IFERROR(VLOOKUP($A81,'Baltic Dry Index'!$A:$B,2,FALSE),"NA")</f>
        <v>3847</v>
      </c>
      <c r="O81" s="25">
        <f>IFERROR(VLOOKUP($A81,EXR_CNY_USD!$A:$B,2,FALSE),"NA")</f>
        <v>7.9722</v>
      </c>
      <c r="P81" s="25">
        <f>IFERROR(VLOOKUP($A81,'NATURAL GAS'!A:B,2,FALSE),"NA")</f>
        <v>7.14</v>
      </c>
      <c r="Q81" s="25">
        <f>IFERROR(VLOOKUP($A81,VIX!$A:$B,2,FALSE), "NA")</f>
        <v>12.31</v>
      </c>
      <c r="R81" s="25">
        <f>IFERROR(VLOOKUP($A81,CLI_US!$A:$B,2,FALSE), "NA")</f>
        <v>101.05418522271501</v>
      </c>
      <c r="S81" s="25">
        <f>IFERROR(VLOOKUP($A81,CLI_CHN!$A:$B,2,FALSE), "NA")</f>
        <v>100.8214</v>
      </c>
      <c r="T81" s="25">
        <f>IFERROR(VLOOKUP($A81,CLI_EURO!$A:$B,2,FALSE), "NA")</f>
        <v>101.310231189864</v>
      </c>
      <c r="U81" s="25">
        <f>IFERROR(VLOOKUP($A81,CPILFESL!$A:$B,2,FALSE), "NA")</f>
        <v>203.8</v>
      </c>
      <c r="V81" s="31">
        <f>_xlfn.IFNA(VLOOKUP($A81,'PET.RWTC.M'!$A:$B,2,FALSE), "NA")</f>
        <v>73.040000000000006</v>
      </c>
      <c r="W81" s="31">
        <f>_xlfn.IFNA(VLOOKUP($A81,PALLFNFINDEXQ!$A:$B,2,FALSE), "NA")</f>
        <v>118.9094587</v>
      </c>
      <c r="X81" s="31">
        <f>_xlfn.IFNA(VLOOKUP($A81,DEXSFUS!$A:$B,2,FALSE), "NA")</f>
        <v>6.97</v>
      </c>
      <c r="Y81" s="31">
        <f>_xlfn.IFNA(VLOOKUP($A81,PNICKUSDM!$A:$B,2,FALSE), "NA")</f>
        <v>30468.86364</v>
      </c>
      <c r="Z81" s="31">
        <f>_xlfn.IFNA(VLOOKUP($A81,'WPU1011'!$A:$B,2,FALSE), "NA")</f>
        <v>135.69999999999999</v>
      </c>
      <c r="AA81" s="31">
        <f>_xlfn.IFNA(VLOOKUP($A81,'WPU1011'!$A:$B,2,FALSE), "NA")</f>
        <v>135.69999999999999</v>
      </c>
      <c r="AB81" s="31">
        <f>_xlfn.IFNA(VLOOKUP($A81,TSIFRGHTC!$A:$B,2,FALSE), "NA")</f>
        <v>-2</v>
      </c>
      <c r="AC81" s="31">
        <f>_xlfn.IFNA(VLOOKUP($A81,TSIFRGHTC!$A:$B,2,FALSE), "NA")</f>
        <v>-2</v>
      </c>
      <c r="AD81" s="31">
        <f>_xlfn.IFNA(VLOOKUP($A81,PPICMM!$A:$B,2,FALSE), "NA")</f>
        <v>256.89999999999998</v>
      </c>
      <c r="AE81" s="31">
        <f>_xlfn.IFNA(VLOOKUP($A81,IPB50001N!$A:$B,2,FALSE), "NA")</f>
        <v>101.9858</v>
      </c>
      <c r="AF81" s="31">
        <f>_xlfn.IFNA(VLOOKUP($A81,A31ATI!$A:$B,2,FALSE), "NA")</f>
        <v>17052</v>
      </c>
      <c r="AG81" s="31">
        <f>_xlfn.IFNA(VLOOKUP($A81,A31ANO!$A:$B,2,FALSE), "NA")</f>
        <v>9223</v>
      </c>
      <c r="AH81" s="31">
        <f>_xlfn.IFNA(VLOOKUP($A81,IPG21223S!$A:$B,2,FALSE), "NA")</f>
        <v>98.045100000000005</v>
      </c>
      <c r="AI81" s="31">
        <f>_xlfn.IFNA(VLOOKUP($A81,PIORECRUSDM!$A:$B,2,FALSE), "NA")</f>
        <v>33.450000000000003</v>
      </c>
      <c r="AJ81" s="31" t="str">
        <f>_xlfn.IFNA(VLOOKUP($A81,GVZCLS!$A:$B,2,FALSE), "NA")</f>
        <v>NA</v>
      </c>
      <c r="AK81" s="31" t="str">
        <f>_xlfn.IFNA(VLOOKUP($A81,VXSLVCLS!$A:$B,2,FALSE), "NA")</f>
        <v>NA</v>
      </c>
      <c r="AL81" s="31">
        <f>_xlfn.IFNA(VLOOKUP($A81,PNRGINDEXM!$A:$B,2,FALSE), "NA")</f>
        <v>169.4385</v>
      </c>
      <c r="AM81" s="31">
        <f>_xlfn.IFNA(VLOOKUP($A81,Nikkei225!$A:$B,2,FALSE), "NA")</f>
        <v>15440.91</v>
      </c>
      <c r="AN81" s="31">
        <f>_xlfn.IFNA(VLOOKUP($A81,EXJPUS!$A:$B,2,FALSE), "NA")</f>
        <v>115.9243</v>
      </c>
      <c r="AO81" s="31">
        <f>_xlfn.IFNA(VLOOKUP($A81,PCU33613361!$A:$B,2,FALSE), "NA")</f>
        <v>92.6</v>
      </c>
      <c r="AP81" s="31">
        <f>_xlfn.IFNA(VLOOKUP($A81,TOTALSA!$A:$B,2,FALSE), "NA")</f>
        <v>16.457999999999998</v>
      </c>
      <c r="AQ81" s="31">
        <f>_xlfn.IFNA(VLOOKUP($A81,ZAFCPIALLMINMEI!$A:$B,2,FALSE), "NA")</f>
        <v>59.455649999999999</v>
      </c>
      <c r="AR81" s="31">
        <f>_xlfn.IFNA(VLOOKUP($A81,LCULMN01ZAQ661S!$A:$B,2,FALSE), "NA")</f>
        <v>53.353893599999999</v>
      </c>
      <c r="AS81" s="31">
        <f>_xlfn.IFNA(VLOOKUP($A81,NGDPRSAXDCZAQ!$A:$B,2,FALSE), "NA")</f>
        <v>906818.1</v>
      </c>
      <c r="AT81" s="31">
        <f>_xlfn.IFNA(VLOOKUP($A81,'M.W00.PCOBA.USD'!$A:$B,2,FALSE), "NA")</f>
        <v>31604.26</v>
      </c>
      <c r="AU81" s="31">
        <f>_xlfn.IFNA(VLOOKUP($A81,BSCICP03O9M665S!$A:$B,2,FALSE), "NA")</f>
        <v>101.47131645890001</v>
      </c>
      <c r="AV81" s="31">
        <f>_xlfn.IFNA(VLOOKUP($A81,LOLITOAAOECDE!$A:$B,2,FALSE), "NA")</f>
        <v>101.19668226260001</v>
      </c>
      <c r="AW81" s="31" t="str">
        <f>_xlfn.IFNA(VLOOKUP($A81,'IP7110'!$A:$B,2,FALSE), "NA")</f>
        <v>NA</v>
      </c>
      <c r="AX81" s="31" t="str">
        <f>_xlfn.IFNA(VLOOKUP($A81,'WPS061'!$A:$B,2,FALSE), "NA")</f>
        <v>NA</v>
      </c>
      <c r="AY81" s="31">
        <f>_xlfn.IFNA(VLOOKUP($A81,'GS10'!$A:$B,2,FALSE), "NA")</f>
        <v>4.88</v>
      </c>
      <c r="AZ81" s="31">
        <f>_xlfn.IFNA(VLOOKUP($A81,'GS5'!$A:$B,2,FALSE), "NA")</f>
        <v>4.82</v>
      </c>
      <c r="BA81" s="31">
        <f>_xlfn.IFNA(VLOOKUP($A81,'GS30'!$A:$B,2,FALSE), "NA")</f>
        <v>5</v>
      </c>
      <c r="BB81" s="31">
        <f>_xlfn.IFNA(VLOOKUP($A81,DAX!$A:$B,2,FALSE), "NA")</f>
        <v>5859.57</v>
      </c>
      <c r="BC81" s="31">
        <f>_xlfn.IFNA(VLOOKUP($A81,SMI!$A:$B,2,FALSE), "NA")</f>
        <v>8167.96</v>
      </c>
      <c r="BD81" s="31">
        <f>_xlfn.IFNA(VLOOKUP($A81,NASDAQCOM!$A:$B,2,FALSE), "NA")</f>
        <v>2183.75</v>
      </c>
      <c r="BE81" s="31">
        <f>_xlfn.IFNA(VLOOKUP($A81,FTSE100!$A:$B,2,FALSE), "NA")</f>
        <v>5906.13</v>
      </c>
      <c r="BF81" s="31">
        <f>_xlfn.IFNA(VLOOKUP($A81,'M.W00.PGOLD.USD'!$A:$B,2,FALSE), "NA")</f>
        <v>650.5</v>
      </c>
      <c r="BG81" s="31">
        <f>_xlfn.IFNA(VLOOKUP($A81,'M.W00.PSILVER.USD'!$A:$B,2,FALSE), "NA")</f>
        <v>12.6</v>
      </c>
      <c r="BH81" s="31" t="str">
        <f>_xlfn.IFNA(VLOOKUP($A81,WPU10170502!$A:$B,2,FALSE), "NA")</f>
        <v>NA</v>
      </c>
      <c r="BI81" s="31">
        <f>_xlfn.IFNA(VLOOKUP($A81,'M.W00.PSILVER.USD'!$A:$B,2,FALSE), "NA")</f>
        <v>12.6</v>
      </c>
      <c r="BJ81" s="31">
        <f>_xlfn.IFNA(VLOOKUP($A81,'M.W00.PSILVER.USD'!$A:$B,2,FALSE), "NA")</f>
        <v>12.6</v>
      </c>
      <c r="BK81" s="31">
        <f>_xlfn.IFNA(VLOOKUP($A81,FEDfunds!$A:$B,2,FALSE), "NA")</f>
        <v>5.25</v>
      </c>
      <c r="BL81" s="31">
        <f>_xlfn.IFNA(VLOOKUP($A81,Vehicles_miles_traveled!$A:$B,2,FALSE), "NA")</f>
        <v>249422</v>
      </c>
      <c r="BM81" s="31">
        <f>_xlfn.IFNA(VLOOKUP($A81,New_car_dealer!$A:$B,2,FALSE), "NA")</f>
        <v>63872</v>
      </c>
      <c r="BN81" s="31" t="str">
        <f>_xlfn.IFNA(VLOOKUP($A81,Platinum_total_demand!$A:$Z,4,FALSE), "NA")</f>
        <v>NA</v>
      </c>
      <c r="BO81" s="31" t="str">
        <f>_xlfn.IFNA(VLOOKUP($A81,Palladium_total_demand!$A:$Z,4,FALSE), "NA")</f>
        <v>NA</v>
      </c>
      <c r="BP81" s="31" t="str">
        <f>_xlfn.IFNA(VLOOKUP($A81,Rhodium_total_demand!$A:$Z,4,FALSE), "NA")</f>
        <v>NA</v>
      </c>
      <c r="BQ81" s="31" t="str">
        <f>_xlfn.IFNA(VLOOKUP($A81,Platinum_total_supply!$A:$Z,4,FALSE), "NA")</f>
        <v>NA</v>
      </c>
      <c r="BR81" s="31" t="str">
        <f>_xlfn.IFNA(VLOOKUP($A81,Palladium_total_supply!$A:$Z,4,FALSE), "NA")</f>
        <v>NA</v>
      </c>
      <c r="BS81" s="31" t="str">
        <f>_xlfn.IFNA(VLOOKUP($A81,Rhodium_total_supply!$A:$Z,4,FALSE), "NA")</f>
        <v>NA</v>
      </c>
      <c r="BT81" s="31">
        <f>_xlfn.IFNA(VLOOKUP($A81,Equities!$A:$Z,2,FALSE), "NA")</f>
        <v>4007.5534782608602</v>
      </c>
      <c r="BU81" s="31">
        <f>_xlfn.IFNA(VLOOKUP($A81,Equities!$A:$Z,3,FALSE), "NA")</f>
        <v>4053.9917391304298</v>
      </c>
      <c r="BV81" s="31">
        <f>_xlfn.IFNA(VLOOKUP($A81,Equities!$A:$Z,4,FALSE), "NA")</f>
        <v>6339.0804347826097</v>
      </c>
      <c r="BW81" s="31">
        <f>_xlfn.IFNA(VLOOKUP($A81,Equities!$A:$Z,5,FALSE), "NA")</f>
        <v>5322.9248695652104</v>
      </c>
      <c r="BX81" s="31">
        <f>_xlfn.IFNA(VLOOKUP($A81,Equities!$A:$Z,6,FALSE), "NA")</f>
        <v>1235.5705217391301</v>
      </c>
      <c r="BY81" s="31">
        <f>_xlfn.IFNA(VLOOKUP($A81,Income_equities!$A:$Z,2,FALSE), "NA")</f>
        <v>1254.8726086956499</v>
      </c>
      <c r="BZ81" s="31">
        <f>_xlfn.IFNA(VLOOKUP($A81,Income_equities!$A:$Z,3,FALSE), "NA")</f>
        <v>246.01294782608699</v>
      </c>
      <c r="CA81" s="31">
        <f>_xlfn.IFNA(VLOOKUP($A81,Income_equities!$A:$Z,4,FALSE), "NA")</f>
        <v>141.21723043478201</v>
      </c>
      <c r="CB81" s="31">
        <f>_xlfn.IFNA(VLOOKUP($A81,Income_equities!$A:$Z,5,FALSE), "NA")</f>
        <v>179.26618695652101</v>
      </c>
      <c r="CC81" s="31">
        <f>_xlfn.IFNA(VLOOKUP($A81,PGM_equities!$A:$Z,2,FALSE), "NA")</f>
        <v>1234.0869565217299</v>
      </c>
      <c r="CD81" s="31">
        <f>_xlfn.IFNA(VLOOKUP($A81,PGM_equities!$A:$Z,3,FALSE), "NA")</f>
        <v>630.49347826086898</v>
      </c>
      <c r="CE81" s="31">
        <f>_xlfn.IFNA(VLOOKUP($A81,PGM_equities!$A:$Z,4,FALSE), "NA")</f>
        <v>12.241695652173901</v>
      </c>
      <c r="CF81" s="31">
        <f>_xlfn.IFNA(VLOOKUP($A81,PGM_equities!$A:$Z,5,FALSE), "NA")</f>
        <v>330.47826086956502</v>
      </c>
      <c r="CG81" s="31" t="str">
        <f>_xlfn.IFNA(VLOOKUP($A81,Platinum_market_balance!$A:$Z,2,FALSE), "NA")</f>
        <v>NA</v>
      </c>
      <c r="CH81" s="31" t="str">
        <f>_xlfn.IFNA(VLOOKUP($A81,Platinum_market_balance!$A:$Z,3,FALSE), "NA")</f>
        <v>NA</v>
      </c>
      <c r="CI81" s="31" t="str">
        <f>_xlfn.IFNA(VLOOKUP($A81,Platinum_market_balance!$A:$Z,4,FALSE), "NA")</f>
        <v>NA</v>
      </c>
      <c r="CJ81" s="31" t="str">
        <f>_xlfn.IFNA(VLOOKUP($A81,Platinum_market_balance!$A:$Z,5,FALSE), "NA")</f>
        <v>NA</v>
      </c>
      <c r="CK81" s="31" t="str">
        <f>_xlfn.IFNA(VLOOKUP($A81,Palladium_market_balance!$A:$Z,2,FALSE), "NA")</f>
        <v>NA</v>
      </c>
      <c r="CL81" s="31" t="str">
        <f>_xlfn.IFNA(VLOOKUP($A81,Palladium_market_balance!$A:$Z,3,FALSE), "NA")</f>
        <v>NA</v>
      </c>
      <c r="CM81" s="31" t="str">
        <f>_xlfn.IFNA(VLOOKUP($A81,Palladium_market_balance!$A:$Z,4,FALSE), "NA")</f>
        <v>NA</v>
      </c>
      <c r="CN81" s="31" t="str">
        <f>_xlfn.IFNA(VLOOKUP($A81,Palladium_market_balance!$A:$Z,5,FALSE), "NA")</f>
        <v>NA</v>
      </c>
      <c r="CO81" s="31" t="str">
        <f>_xlfn.IFNA(VLOOKUP($A81,Rhodium_market_balance!$A:$Z,2,FALSE), "NA")</f>
        <v>NA</v>
      </c>
      <c r="CP81" s="31" t="str">
        <f>_xlfn.IFNA(VLOOKUP($A81,Rhodium_market_balance!$A:$Z,3,FALSE), "NA")</f>
        <v>NA</v>
      </c>
      <c r="CQ81" s="31" t="str">
        <f>_xlfn.IFNA(VLOOKUP($A81,Rhodium_market_balance!$A:$Z,4,FALSE), "NA")</f>
        <v>NA</v>
      </c>
      <c r="CR81" s="31" t="str">
        <f>_xlfn.IFNA(VLOOKUP($A81,Rhodium_market_balance!$A:$Z,5,FALSE), "NA")</f>
        <v>NA</v>
      </c>
      <c r="CS81" s="31" t="str">
        <f>_xlfn.IFNA(VLOOKUP($A81,CFTCs!$A:$Z,2,FALSE), "NA")</f>
        <v>NA</v>
      </c>
      <c r="CT81" s="31" t="str">
        <f>_xlfn.IFNA(VLOOKUP($A81,CFTCs!$A:$Z,3,FALSE), "NA")</f>
        <v>NA</v>
      </c>
      <c r="CU81" s="31" t="str">
        <f>_xlfn.IFNA(VLOOKUP($A81,CFTCs!$A:$Z,4,FALSE), "NA")</f>
        <v>NA</v>
      </c>
      <c r="CV81" s="31" t="str">
        <f>_xlfn.IFNA(VLOOKUP($A81,CFTCs!$A:$Z,5,FALSE), "NA")</f>
        <v>NA</v>
      </c>
      <c r="CW81" s="31" t="str">
        <f>_xlfn.IFNA(VLOOKUP($A81,Open_interest!$A:$Z,2,FALSE), "NA")</f>
        <v>NA</v>
      </c>
      <c r="CX81" s="31" t="str">
        <f>_xlfn.IFNA(VLOOKUP($A81,Open_interest!$A:$Z,3,FALSE), "NA")</f>
        <v>NA</v>
      </c>
      <c r="CY81" s="31" t="str">
        <f>IF(_xlfn.IFNA(VLOOKUP($A81,ETF_holdings!$A:$Z,2,FALSE), "NA")=0,"NA",_xlfn.IFNA(VLOOKUP($A81,ETF_holdings!$A:$Z,2,FALSE), "NA"))</f>
        <v>NA</v>
      </c>
      <c r="CZ81" s="31" t="str">
        <f>IF(_xlfn.IFNA(VLOOKUP($A81,ETF_holdings!$A:$Z,3,FALSE), "NA")=0,"NA",_xlfn.IFNA(VLOOKUP($A81,ETF_holdings!$A:$Z,3,FALSE), "NA"))</f>
        <v>NA</v>
      </c>
      <c r="DA81" s="31" t="str">
        <f>_xlfn.IFNA(VLOOKUP($A81,ETF_holdings!$A:$Z,4,FALSE), "NA")</f>
        <v>NA</v>
      </c>
      <c r="DB81" s="31" t="str">
        <f>IF(_xlfn.IFNA(VLOOKUP($A81,ETF_holdings!$A:$Z,4,FALSE), "NA")=0,"NA",_xlfn.IFNA(VLOOKUP($A81,ETF_holdings!$A:$Z,4,FALSE), "NA"))</f>
        <v>NA</v>
      </c>
      <c r="DC81" s="31" t="str">
        <f>IF(_xlfn.IFNA(VLOOKUP($A81,ETF_holdings!$A:$Z,6,FALSE), "NA")=0,"NA",_xlfn.IFNA(VLOOKUP($A81,ETF_holdings!$A:$Z,6,FALSE), "NA"))</f>
        <v>NA</v>
      </c>
      <c r="DD81" s="31" t="str">
        <f>IF(_xlfn.IFNA(VLOOKUP($A81,ETF_holdings!$A:$Z,7,FALSE), "NA")=0,"NA",_xlfn.IFNA(VLOOKUP($A81,ETF_holdings!$A:$Z,7,FALSE), "NA"))</f>
        <v>NA</v>
      </c>
      <c r="DE81" s="31" t="str">
        <f>IF(_xlfn.IFNA(VLOOKUP($A81,ETF_holdings!$A:$Z,8,FALSE), "NA")=0,"NA",_xlfn.IFNA(VLOOKUP($A81,ETF_holdings!$A:$Z,8,FALSE), "NA"))</f>
        <v>NA</v>
      </c>
      <c r="DF81" s="31" t="str">
        <f>IF(_xlfn.IFNA(VLOOKUP($A81,ETF_holdings!$A:$Z,10,FALSE), "NA")=0,"NA",_xlfn.IFNA(VLOOKUP($A81,ETF_holdings!$A:$Z,10,FALSE), "NA"))</f>
        <v>NA</v>
      </c>
      <c r="DG81" s="31" t="str">
        <f>IF(_xlfn.IFNA(VLOOKUP($A81,ETF_holdings!$A:$Z,10,FALSE), "NA")=0,"NA",_xlfn.IFNA(VLOOKUP($A81,ETF_holdings!$A:$Z,10,FALSE), "NA"))</f>
        <v>NA</v>
      </c>
      <c r="DH81" s="31" t="str">
        <f>IF(_xlfn.IFNA(VLOOKUP($A81,ETF_holdings!$A:$Z,11,FALSE), "NA")=0,"NA",_xlfn.IFNA(VLOOKUP($A81,ETF_holdings!$A:$Z,11,FALSE), "NA"))</f>
        <v>NA</v>
      </c>
      <c r="DI81" s="31" t="str">
        <f>IF(_xlfn.IFNA(VLOOKUP($A81,ETF_holdings!$A:$Z,12,FALSE), "NA")=0,"NA",_xlfn.IFNA(VLOOKUP($A81,ETF_holdings!$A:$Z,12,FALSE), "NA"))</f>
        <v>NA</v>
      </c>
      <c r="DJ81" s="31" t="str">
        <f>IF(_xlfn.IFNA(VLOOKUP($A81,ETF_holdings!$A:$Z,13,FALSE), "NA")=0,"NA",_xlfn.IFNA(VLOOKUP($A81,ETF_holdings!$A:$Z,13,FALSE), "NA"))</f>
        <v>NA</v>
      </c>
      <c r="DK81" s="31">
        <f>IF(_xlfn.IFNA(VLOOKUP($A81,Platinum_RSI!$A:$P,2,FALSE), "NA")=0,"NA",_xlfn.IFNA(VLOOKUP($A81,Platinum_RSI!$A:$P,2,FALSE), "NA"))</f>
        <v>90.78</v>
      </c>
      <c r="DL81" s="31">
        <f>IF(_xlfn.IFNA(VLOOKUP($A81,Platinum_RSI!$A:$P,3,FALSE), "NA")=0,"NA",_xlfn.IFNA(VLOOKUP($A81,Platinum_RSI!$A:$P,3,FALSE), "NA"))</f>
        <v>86.74</v>
      </c>
      <c r="DM81" s="31">
        <f>IF(_xlfn.IFNA(VLOOKUP($A81,Platinum_RSI!$A:$P,4,FALSE), "NA")=0,"NA",_xlfn.IFNA(VLOOKUP($A81,Platinum_RSI!$A:$P,4,FALSE), "NA"))</f>
        <v>82.77</v>
      </c>
      <c r="DN81" s="31">
        <f>IF(_xlfn.IFNA(VLOOKUP($A81,Platinum_RSI!$A:$P,5,FALSE), "NA")=0,"NA",_xlfn.IFNA(VLOOKUP($A81,Platinum_RSI!$A:$P,5,FALSE), "NA"))</f>
        <v>75.400000000000006</v>
      </c>
      <c r="DO81" s="31">
        <f>IF(_xlfn.IFNA(VLOOKUP($A81,Palladium_RSI!$A:$Q,2,FALSE), "NA")=0,"NA",_xlfn.IFNA(VLOOKUP($A81,Palladium_RSI!$A:$Q,2,FALSE), "NA"))</f>
        <v>64.319999999999993</v>
      </c>
      <c r="DP81" s="31">
        <f>IF(_xlfn.IFNA(VLOOKUP($A81,Palladium_RSI!$A:$Q, 3,FALSE), "NA")=0,"NA",_xlfn.IFNA(VLOOKUP($A81,Palladium_RSI!$A:$Q,3,FALSE), "NA"))</f>
        <v>66.22</v>
      </c>
      <c r="DQ81" s="31">
        <f>IF(_xlfn.IFNA(VLOOKUP($A81,Palladium_RSI!$A:$Q,4,FALSE), "NA")=0,"NA",_xlfn.IFNA(VLOOKUP($A81,Palladium_RSI!$A:$Q,4,FALSE), "NA"))</f>
        <v>62.73</v>
      </c>
      <c r="DR81" s="31">
        <f>IF(_xlfn.IFNA(VLOOKUP($A81,Palladium_RSI!$A:$Q,5,FALSE), "NA")=0,"NA",_xlfn.IFNA(VLOOKUP($A81,Palladium_RSI!$A:$Q,5,FALSE), "NA"))</f>
        <v>54.14</v>
      </c>
      <c r="DS81" s="31">
        <f>IF(_xlfn.IFNA(VLOOKUP($A81,Car_production!$A:$L,2,FALSE), "NA")=0,"NA",_xlfn.IFNA(VLOOKUP($A81,Car_production!$A:$L,2,FALSE), "NA"))</f>
        <v>350.4</v>
      </c>
      <c r="DT81" s="31">
        <f>IF(_xlfn.IFNA(VLOOKUP($A81,Car_production!$A:$L,3,FALSE), "NA")=0,"NA",_xlfn.IFNA(VLOOKUP($A81,Car_production!$A:$L,3,FALSE), "NA"))</f>
        <v>275.68843430369787</v>
      </c>
      <c r="DU81" s="31" t="e">
        <f>IF(_xlfn.IFNA(VLOOKUP($A81,Car_production!$A:$L,4,FALSE), "NA")=0,"NA",_xlfn.IFNA(VLOOKUP($A81,Car_production!$A:$L,13,FALSE), "NA"))</f>
        <v>#REF!</v>
      </c>
      <c r="DV81" s="31">
        <f>IF(_xlfn.IFNA(VLOOKUP($A81,Car_production!$A:$L,5,FALSE), "NA")=0,"NA",_xlfn.IFNA(VLOOKUP($A81,Car_production!$A:$L,5,FALSE), "NA"))</f>
        <v>17.240486157416214</v>
      </c>
      <c r="DW81" s="31">
        <f>IF(_xlfn.IFNA(VLOOKUP($A81,Car_production!$A:$L,6,FALSE), "NA")=0,"NA",_xlfn.IFNA(VLOOKUP($A81,Car_production!$A:$L,6,FALSE), "NA"))</f>
        <v>108.9</v>
      </c>
      <c r="DX81" s="31">
        <f>IF(_xlfn.IFNA(VLOOKUP($A81,Car_production!$A:$L,7,FALSE), "NA")=0,"NA",_xlfn.IFNA(VLOOKUP($A81,Car_production!$A:$L,7,FALSE), "NA"))</f>
        <v>106.45161290322582</v>
      </c>
      <c r="DY81" s="31">
        <f>IF(_xlfn.IFNA(VLOOKUP($A81,Car_production!$A:$L,8,FALSE), "NA")=0,"NA",_xlfn.IFNA(VLOOKUP($A81,Car_production!$A:$L,8,FALSE), "NA"))</f>
        <v>120.1</v>
      </c>
      <c r="DZ81" s="31">
        <f>IF(_xlfn.IFNA(VLOOKUP($A81,Car_production!$A:$L,9,FALSE), "NA")=0,"NA",_xlfn.IFNA(VLOOKUP($A81,Car_production!$A:$L,9,FALSE), "NA"))</f>
        <v>151.64141414141412</v>
      </c>
      <c r="EA81" s="31">
        <f>IF(_xlfn.IFNA(VLOOKUP($A81,Car_production!$A:$L,10,FALSE), "NA")=0,"NA",_xlfn.IFNA(VLOOKUP($A81,Car_production!$A:$L,10,FALSE), "NA"))</f>
        <v>89.015546139571526</v>
      </c>
      <c r="EB81" s="31">
        <f>IF(_xlfn.IFNA(VLOOKUP($A81,Car_production_index!$A:$L,2,FALSE), "NA")=0,"NA",_xlfn.IFNA(VLOOKUP($A81,Car_production_index!$A:$L,2,FALSE), "NA"))</f>
        <v>0.12988212567506568</v>
      </c>
      <c r="EC81" s="31">
        <f>IF(_xlfn.IFNA(VLOOKUP($A81,Car_production_index!$A:$L,3,FALSE), "NA")=0,"NA",_xlfn.IFNA(VLOOKUP($A81,Car_production_index!$A:$L,3,FALSE), "NA"))</f>
        <v>0.25241781767755694</v>
      </c>
      <c r="ED81" s="31">
        <f>IF(_xlfn.IFNA(VLOOKUP($A81,Car_production_index!$A:$L,4,FALSE), "NA")=0,"NA",_xlfn.IFNA(VLOOKUP($A81,Car_production_index!$A:$L,4,FALSE), "NA"))</f>
        <v>0.18732484761598561</v>
      </c>
      <c r="EE81" s="31">
        <f>IF(_xlfn.IFNA(VLOOKUP($A81,Car_production_index!$A:$L,5,FALSE), "NA")=0,"NA",_xlfn.IFNA(VLOOKUP($A81,Car_production_index!$A:$L,5,FALSE), "NA"))</f>
        <v>0.15239036868302064</v>
      </c>
      <c r="EF81" s="31">
        <f>IF(_xlfn.IFNA(VLOOKUP($A81,Car_production_index!$A:$L,6,FALSE), "NA")=0,"NA",_xlfn.IFNA(VLOOKUP($A81,Car_production_index!$A:$L,6,FALSE), "NA"))</f>
        <v>0.72201515965162888</v>
      </c>
    </row>
    <row r="82" spans="1:136">
      <c r="A82" s="26">
        <v>38961</v>
      </c>
      <c r="B82" s="25">
        <f>IFERROR(VLOOKUP($A82,Palladium_spot_price!$A:$B,2,FALSE), "NA")</f>
        <v>324.39999999999998</v>
      </c>
      <c r="C82" s="25">
        <f>IFERROR(VLOOKUP($A82,Platinum_spot_price!$A:$B,2,FALSE), "NA")</f>
        <v>1183.3</v>
      </c>
      <c r="D82" s="25">
        <f>IFERROR(VLOOKUP($A82,Rhodium_spot_price!$A:$B,2,FALSE), "NA")</f>
        <v>4824.75</v>
      </c>
      <c r="E82" s="25">
        <f>IFERROR(VLOOKUP(A82,'Coal Australia'!A:B,2,FALSE), "NA")</f>
        <v>51.887755102040799</v>
      </c>
      <c r="F82" s="25">
        <f>IFERROR(VLOOKUP(A82,'Russian Ruble'!A:B,2,FALSE), "NA")</f>
        <v>26.744199999999999</v>
      </c>
      <c r="G82" s="25" t="str">
        <f>IFERROR(VLOOKUP($A82,'GDP Germany'!A:B,2,FALSE),"NA")</f>
        <v>NA</v>
      </c>
      <c r="H82" s="25" t="str">
        <f>IFERROR(VLOOKUP($A82,'GDP EU28'!A:B,2,FALSE),"NA")</f>
        <v>NA</v>
      </c>
      <c r="I82" s="25" t="str">
        <f>IFERROR(VLOOKUP($A82,'GDP US'!A:B,2,FALSE),"NA")</f>
        <v>NA</v>
      </c>
      <c r="J82" s="29" t="str">
        <f>IFERROR(VLOOKUP($A82,'GDP CNY'!A:C,2,FALSE),"NA")</f>
        <v>NA</v>
      </c>
      <c r="K82" s="25">
        <f>IFERROR(VLOOKUP($A82,WTI!$A:$B,2,FALSE),"NA")</f>
        <v>63.8</v>
      </c>
      <c r="L82" s="25">
        <f>IFERROR(VLOOKUP($A82,Brent!$A:$B,2,FALSE),"NA")</f>
        <v>61.96</v>
      </c>
      <c r="M82" s="25">
        <f>IFERROR(VLOOKUP($A82,'EURO EXC RATE'!$A:$B,2,FALSE),"NA")</f>
        <v>1.2722</v>
      </c>
      <c r="N82" s="25">
        <f>IFERROR(VLOOKUP($A82,'Baltic Dry Index'!$A:$B,2,FALSE),"NA")</f>
        <v>3944</v>
      </c>
      <c r="O82" s="25">
        <f>IFERROR(VLOOKUP($A82,EXR_CNY_USD!$A:$B,2,FALSE),"NA")</f>
        <v>7.9333999999999998</v>
      </c>
      <c r="P82" s="25">
        <f>IFERROR(VLOOKUP($A82,'NATURAL GAS'!A:B,2,FALSE),"NA")</f>
        <v>4.9000000000000004</v>
      </c>
      <c r="Q82" s="25">
        <f>IFERROR(VLOOKUP($A82,VIX!$A:$B,2,FALSE), "NA")</f>
        <v>11.98</v>
      </c>
      <c r="R82" s="25">
        <f>IFERROR(VLOOKUP($A82,CLI_US!$A:$B,2,FALSE), "NA")</f>
        <v>101.108606029447</v>
      </c>
      <c r="S82" s="25">
        <f>IFERROR(VLOOKUP($A82,CLI_CHN!$A:$B,2,FALSE), "NA")</f>
        <v>100.9194</v>
      </c>
      <c r="T82" s="25">
        <f>IFERROR(VLOOKUP($A82,CLI_EURO!$A:$B,2,FALSE), "NA")</f>
        <v>101.402389322695</v>
      </c>
      <c r="U82" s="25">
        <f>IFERROR(VLOOKUP($A82,CPILFESL!$A:$B,2,FALSE), "NA")</f>
        <v>202.8</v>
      </c>
      <c r="V82" s="31">
        <f>_xlfn.IFNA(VLOOKUP($A82,'PET.RWTC.M'!$A:$B,2,FALSE), "NA")</f>
        <v>63.8</v>
      </c>
      <c r="W82" s="31">
        <f>_xlfn.IFNA(VLOOKUP($A82,PALLFNFINDEXQ!$A:$B,2,FALSE), "NA")</f>
        <v>118.9094587</v>
      </c>
      <c r="X82" s="31">
        <f>_xlfn.IFNA(VLOOKUP($A82,DEXSFUS!$A:$B,2,FALSE), "NA")</f>
        <v>7.2154999999999996</v>
      </c>
      <c r="Y82" s="31">
        <f>_xlfn.IFNA(VLOOKUP($A82,PNICKUSDM!$A:$B,2,FALSE), "NA")</f>
        <v>29702.619050000001</v>
      </c>
      <c r="Z82" s="31">
        <f>_xlfn.IFNA(VLOOKUP($A82,'WPU1011'!$A:$B,2,FALSE), "NA")</f>
        <v>135.69999999999999</v>
      </c>
      <c r="AA82" s="31">
        <f>_xlfn.IFNA(VLOOKUP($A82,PCU3399103399101!$A:$B,2,FALSE), "NA")</f>
        <v>145.69999999999999</v>
      </c>
      <c r="AB82" s="31">
        <f>_xlfn.IFNA(VLOOKUP($A82,TSIFRGHTC!$A:$B,2,FALSE), "NA")</f>
        <v>2.9</v>
      </c>
      <c r="AC82" s="31">
        <f>_xlfn.IFNA(VLOOKUP($A82,TSIFRGHTC!$A:$B,2,FALSE), "NA")</f>
        <v>2.9</v>
      </c>
      <c r="AD82" s="31">
        <f>_xlfn.IFNA(VLOOKUP($A82,PPICMM!$A:$B,2,FALSE), "NA")</f>
        <v>249.9</v>
      </c>
      <c r="AE82" s="31">
        <f>_xlfn.IFNA(VLOOKUP($A82,IPB50001N!$A:$B,2,FALSE), "NA")</f>
        <v>101.0364</v>
      </c>
      <c r="AF82" s="31">
        <f>_xlfn.IFNA(VLOOKUP($A82,A31ATI!$A:$B,2,FALSE), "NA")</f>
        <v>17751</v>
      </c>
      <c r="AG82" s="31">
        <f>_xlfn.IFNA(VLOOKUP($A82,A31ANO!$A:$B,2,FALSE), "NA")</f>
        <v>9164</v>
      </c>
      <c r="AH82" s="31">
        <f>_xlfn.IFNA(VLOOKUP($A82,IPG21223S!$A:$B,2,FALSE), "NA")</f>
        <v>100.3438</v>
      </c>
      <c r="AI82" s="31">
        <f>_xlfn.IFNA(VLOOKUP($A82,PIORECRUSDM!$A:$B,2,FALSE), "NA")</f>
        <v>33.450000000000003</v>
      </c>
      <c r="AJ82" s="31" t="str">
        <f>_xlfn.IFNA(VLOOKUP($A82,GVZCLS!$A:$B,2,FALSE), "NA")</f>
        <v>NA</v>
      </c>
      <c r="AK82" s="31" t="str">
        <f>_xlfn.IFNA(VLOOKUP($A82,VXSLVCLS!$A:$B,2,FALSE), "NA")</f>
        <v>NA</v>
      </c>
      <c r="AL82" s="31">
        <f>_xlfn.IFNA(VLOOKUP($A82,PNRGINDEXM!$A:$B,2,FALSE), "NA")</f>
        <v>147.02510000000001</v>
      </c>
      <c r="AM82" s="31">
        <f>_xlfn.IFNA(VLOOKUP($A82,Nikkei225!$A:$B,2,FALSE), "NA")</f>
        <v>16134.25</v>
      </c>
      <c r="AN82" s="31">
        <f>_xlfn.IFNA(VLOOKUP($A82,EXJPUS!$A:$B,2,FALSE), "NA")</f>
        <v>117.2145</v>
      </c>
      <c r="AO82" s="31">
        <f>_xlfn.IFNA(VLOOKUP($A82,PCU33613361!$A:$B,2,FALSE), "NA")</f>
        <v>93.1</v>
      </c>
      <c r="AP82" s="31">
        <f>_xlfn.IFNA(VLOOKUP($A82,TOTALSA!$A:$B,2,FALSE), "NA")</f>
        <v>16.974</v>
      </c>
      <c r="AQ82" s="31">
        <f>_xlfn.IFNA(VLOOKUP($A82,ZAFCPIALLMINMEI!$A:$B,2,FALSE), "NA")</f>
        <v>59.606960000000001</v>
      </c>
      <c r="AR82" s="31">
        <f>_xlfn.IFNA(VLOOKUP($A82,LCULMN01ZAQ661S!$A:$B,2,FALSE), "NA")</f>
        <v>53.353893599999999</v>
      </c>
      <c r="AS82" s="31">
        <f>_xlfn.IFNA(VLOOKUP($A82,NGDPRSAXDCZAQ!$A:$B,2,FALSE), "NA")</f>
        <v>906818.1</v>
      </c>
      <c r="AT82" s="31">
        <f>_xlfn.IFNA(VLOOKUP($A82,'M.W00.PCOBA.USD'!$A:$B,2,FALSE), "NA")</f>
        <v>35804.25</v>
      </c>
      <c r="AU82" s="31">
        <f>_xlfn.IFNA(VLOOKUP($A82,BSCICP03O9M665S!$A:$B,2,FALSE), "NA")</f>
        <v>101.50226232369999</v>
      </c>
      <c r="AV82" s="31">
        <f>_xlfn.IFNA(VLOOKUP($A82,LOLITOAAOECDE!$A:$B,2,FALSE), "NA")</f>
        <v>101.2620895955</v>
      </c>
      <c r="AW82" s="31" t="str">
        <f>_xlfn.IFNA(VLOOKUP($A82,'IP7110'!$A:$B,2,FALSE), "NA")</f>
        <v>NA</v>
      </c>
      <c r="AX82" s="31" t="str">
        <f>_xlfn.IFNA(VLOOKUP($A82,'WPS061'!$A:$B,2,FALSE), "NA")</f>
        <v>NA</v>
      </c>
      <c r="AY82" s="31">
        <f>_xlfn.IFNA(VLOOKUP($A82,'GS10'!$A:$B,2,FALSE), "NA")</f>
        <v>4.72</v>
      </c>
      <c r="AZ82" s="31">
        <f>_xlfn.IFNA(VLOOKUP($A82,'GS5'!$A:$B,2,FALSE), "NA")</f>
        <v>4.67</v>
      </c>
      <c r="BA82" s="31">
        <f>_xlfn.IFNA(VLOOKUP($A82,'GS30'!$A:$B,2,FALSE), "NA")</f>
        <v>4.8499999999999996</v>
      </c>
      <c r="BB82" s="31">
        <f>_xlfn.IFNA(VLOOKUP($A82,DAX!$A:$B,2,FALSE), "NA")</f>
        <v>6004.33</v>
      </c>
      <c r="BC82" s="31">
        <f>_xlfn.IFNA(VLOOKUP($A82,SMI!$A:$B,2,FALSE), "NA")</f>
        <v>8425.91</v>
      </c>
      <c r="BD82" s="31">
        <f>_xlfn.IFNA(VLOOKUP($A82,NASDAQCOM!$A:$B,2,FALSE), "NA")</f>
        <v>2258.4299999999998</v>
      </c>
      <c r="BE82" s="31">
        <f>_xlfn.IFNA(VLOOKUP($A82,FTSE100!$A:$B,2,FALSE), "NA")</f>
        <v>5960.81</v>
      </c>
      <c r="BF82" s="31">
        <f>_xlfn.IFNA(VLOOKUP($A82,'M.W00.PGOLD.USD'!$A:$B,2,FALSE), "NA")</f>
        <v>636.70000000000005</v>
      </c>
      <c r="BG82" s="31">
        <f>_xlfn.IFNA(VLOOKUP($A82,'M.W00.PSILVER.USD'!$A:$B,2,FALSE), "NA")</f>
        <v>13.15</v>
      </c>
      <c r="BH82" s="31" t="str">
        <f>_xlfn.IFNA(VLOOKUP($A82,WPU10170502!$A:$B,2,FALSE), "NA")</f>
        <v>NA</v>
      </c>
      <c r="BI82" s="31">
        <f>_xlfn.IFNA(VLOOKUP($A82,'M.W00.PSILVER.USD'!$A:$B,2,FALSE), "NA")</f>
        <v>13.15</v>
      </c>
      <c r="BJ82" s="31">
        <f>_xlfn.IFNA(VLOOKUP($A82,'M.W00.PSILVER.USD'!$A:$B,2,FALSE), "NA")</f>
        <v>13.15</v>
      </c>
      <c r="BK82" s="31">
        <f>_xlfn.IFNA(VLOOKUP($A82,FEDfunds!$A:$B,2,FALSE), "NA")</f>
        <v>5.25</v>
      </c>
      <c r="BL82" s="31">
        <f>_xlfn.IFNA(VLOOKUP($A82,Vehicles_miles_traveled!$A:$B,2,FALSE), "NA")</f>
        <v>250314</v>
      </c>
      <c r="BM82" s="31">
        <f>_xlfn.IFNA(VLOOKUP($A82,New_car_dealer!$A:$B,2,FALSE), "NA")</f>
        <v>55786</v>
      </c>
      <c r="BN82" s="31" t="str">
        <f>_xlfn.IFNA(VLOOKUP($A82,Platinum_total_demand!$A:$Z,4,FALSE), "NA")</f>
        <v>NA</v>
      </c>
      <c r="BO82" s="31" t="str">
        <f>_xlfn.IFNA(VLOOKUP($A82,Palladium_total_demand!$A:$Z,4,FALSE), "NA")</f>
        <v>NA</v>
      </c>
      <c r="BP82" s="31" t="str">
        <f>_xlfn.IFNA(VLOOKUP($A82,Rhodium_total_demand!$A:$Z,4,FALSE), "NA")</f>
        <v>NA</v>
      </c>
      <c r="BQ82" s="31" t="str">
        <f>_xlfn.IFNA(VLOOKUP($A82,Platinum_total_supply!$A:$Z,4,FALSE), "NA")</f>
        <v>NA</v>
      </c>
      <c r="BR82" s="31" t="str">
        <f>_xlfn.IFNA(VLOOKUP($A82,Palladium_total_supply!$A:$Z,4,FALSE), "NA")</f>
        <v>NA</v>
      </c>
      <c r="BS82" s="31" t="str">
        <f>_xlfn.IFNA(VLOOKUP($A82,Rhodium_total_supply!$A:$Z,4,FALSE), "NA")</f>
        <v>NA</v>
      </c>
      <c r="BT82" s="31">
        <f>_xlfn.IFNA(VLOOKUP($A82,Equities!$A:$Z,2,FALSE), "NA")</f>
        <v>4070.3680952380901</v>
      </c>
      <c r="BU82" s="31">
        <f>_xlfn.IFNA(VLOOKUP($A82,Equities!$A:$Z,3,FALSE), "NA")</f>
        <v>4159.70999999999</v>
      </c>
      <c r="BV82" s="31">
        <f>_xlfn.IFNA(VLOOKUP($A82,Equities!$A:$Z,4,FALSE), "NA")</f>
        <v>6424.3676190476099</v>
      </c>
      <c r="BW82" s="31">
        <f>_xlfn.IFNA(VLOOKUP($A82,Equities!$A:$Z,5,FALSE), "NA")</f>
        <v>5266.3547142857096</v>
      </c>
      <c r="BX82" s="31">
        <f>_xlfn.IFNA(VLOOKUP($A82,Equities!$A:$Z,6,FALSE), "NA")</f>
        <v>1247.0482857142799</v>
      </c>
      <c r="BY82" s="31">
        <f>_xlfn.IFNA(VLOOKUP($A82,Income_equities!$A:$Z,2,FALSE), "NA")</f>
        <v>1269.1776190476101</v>
      </c>
      <c r="BZ82" s="31">
        <f>_xlfn.IFNA(VLOOKUP($A82,Income_equities!$A:$Z,3,FALSE), "NA")</f>
        <v>248.804638095238</v>
      </c>
      <c r="CA82" s="31">
        <f>_xlfn.IFNA(VLOOKUP($A82,Income_equities!$A:$Z,4,FALSE), "NA")</f>
        <v>142.68631428571399</v>
      </c>
      <c r="CB82" s="31">
        <f>_xlfn.IFNA(VLOOKUP($A82,Income_equities!$A:$Z,5,FALSE), "NA")</f>
        <v>181.01059047619</v>
      </c>
      <c r="CC82" s="31">
        <f>_xlfn.IFNA(VLOOKUP($A82,PGM_equities!$A:$Z,2,FALSE), "NA")</f>
        <v>1183.4047619047601</v>
      </c>
      <c r="CD82" s="31">
        <f>_xlfn.IFNA(VLOOKUP($A82,PGM_equities!$A:$Z,3,FALSE), "NA")</f>
        <v>599.29666666666606</v>
      </c>
      <c r="CE82" s="31">
        <f>_xlfn.IFNA(VLOOKUP($A82,PGM_equities!$A:$Z,4,FALSE), "NA")</f>
        <v>11.654999999999999</v>
      </c>
      <c r="CF82" s="31">
        <f>_xlfn.IFNA(VLOOKUP($A82,PGM_equities!$A:$Z,5,FALSE), "NA")</f>
        <v>323.166666666666</v>
      </c>
      <c r="CG82" s="31" t="str">
        <f>_xlfn.IFNA(VLOOKUP($A82,Platinum_market_balance!$A:$Z,2,FALSE), "NA")</f>
        <v>NA</v>
      </c>
      <c r="CH82" s="31" t="str">
        <f>_xlfn.IFNA(VLOOKUP($A82,Platinum_market_balance!$A:$Z,3,FALSE), "NA")</f>
        <v>NA</v>
      </c>
      <c r="CI82" s="31" t="str">
        <f>_xlfn.IFNA(VLOOKUP($A82,Platinum_market_balance!$A:$Z,4,FALSE), "NA")</f>
        <v>NA</v>
      </c>
      <c r="CJ82" s="31" t="str">
        <f>_xlfn.IFNA(VLOOKUP($A82,Platinum_market_balance!$A:$Z,5,FALSE), "NA")</f>
        <v>NA</v>
      </c>
      <c r="CK82" s="31" t="str">
        <f>_xlfn.IFNA(VLOOKUP($A82,Palladium_market_balance!$A:$Z,2,FALSE), "NA")</f>
        <v>NA</v>
      </c>
      <c r="CL82" s="31" t="str">
        <f>_xlfn.IFNA(VLOOKUP($A82,Palladium_market_balance!$A:$Z,3,FALSE), "NA")</f>
        <v>NA</v>
      </c>
      <c r="CM82" s="31" t="str">
        <f>_xlfn.IFNA(VLOOKUP($A82,Palladium_market_balance!$A:$Z,4,FALSE), "NA")</f>
        <v>NA</v>
      </c>
      <c r="CN82" s="31" t="str">
        <f>_xlfn.IFNA(VLOOKUP($A82,Palladium_market_balance!$A:$Z,5,FALSE), "NA")</f>
        <v>NA</v>
      </c>
      <c r="CO82" s="31" t="str">
        <f>_xlfn.IFNA(VLOOKUP($A82,Rhodium_market_balance!$A:$Z,2,FALSE), "NA")</f>
        <v>NA</v>
      </c>
      <c r="CP82" s="31" t="str">
        <f>_xlfn.IFNA(VLOOKUP($A82,Rhodium_market_balance!$A:$Z,3,FALSE), "NA")</f>
        <v>NA</v>
      </c>
      <c r="CQ82" s="31" t="str">
        <f>_xlfn.IFNA(VLOOKUP($A82,Rhodium_market_balance!$A:$Z,4,FALSE), "NA")</f>
        <v>NA</v>
      </c>
      <c r="CR82" s="31" t="str">
        <f>_xlfn.IFNA(VLOOKUP($A82,Rhodium_market_balance!$A:$Z,5,FALSE), "NA")</f>
        <v>NA</v>
      </c>
      <c r="CS82" s="31" t="str">
        <f>_xlfn.IFNA(VLOOKUP($A82,CFTCs!$A:$Z,2,FALSE), "NA")</f>
        <v>NA</v>
      </c>
      <c r="CT82" s="31" t="str">
        <f>_xlfn.IFNA(VLOOKUP($A82,CFTCs!$A:$Z,3,FALSE), "NA")</f>
        <v>NA</v>
      </c>
      <c r="CU82" s="31" t="str">
        <f>_xlfn.IFNA(VLOOKUP($A82,CFTCs!$A:$Z,4,FALSE), "NA")</f>
        <v>NA</v>
      </c>
      <c r="CV82" s="31" t="str">
        <f>_xlfn.IFNA(VLOOKUP($A82,CFTCs!$A:$Z,5,FALSE), "NA")</f>
        <v>NA</v>
      </c>
      <c r="CW82" s="31" t="str">
        <f>_xlfn.IFNA(VLOOKUP($A82,Open_interest!$A:$Z,2,FALSE), "NA")</f>
        <v>NA</v>
      </c>
      <c r="CX82" s="31" t="str">
        <f>_xlfn.IFNA(VLOOKUP($A82,Open_interest!$A:$Z,3,FALSE), "NA")</f>
        <v>NA</v>
      </c>
      <c r="CY82" s="31" t="str">
        <f>IF(_xlfn.IFNA(VLOOKUP($A82,ETF_holdings!$A:$Z,2,FALSE), "NA")=0,"NA",_xlfn.IFNA(VLOOKUP($A82,ETF_holdings!$A:$Z,2,FALSE), "NA"))</f>
        <v>NA</v>
      </c>
      <c r="CZ82" s="31" t="str">
        <f>IF(_xlfn.IFNA(VLOOKUP($A82,ETF_holdings!$A:$Z,3,FALSE), "NA")=0,"NA",_xlfn.IFNA(VLOOKUP($A82,ETF_holdings!$A:$Z,3,FALSE), "NA"))</f>
        <v>NA</v>
      </c>
      <c r="DA82" s="31" t="str">
        <f>_xlfn.IFNA(VLOOKUP($A82,ETF_holdings!$A:$Z,4,FALSE), "NA")</f>
        <v>NA</v>
      </c>
      <c r="DB82" s="31" t="str">
        <f>IF(_xlfn.IFNA(VLOOKUP($A82,ETF_holdings!$A:$Z,4,FALSE), "NA")=0,"NA",_xlfn.IFNA(VLOOKUP($A82,ETF_holdings!$A:$Z,4,FALSE), "NA"))</f>
        <v>NA</v>
      </c>
      <c r="DC82" s="31" t="str">
        <f>IF(_xlfn.IFNA(VLOOKUP($A82,ETF_holdings!$A:$Z,6,FALSE), "NA")=0,"NA",_xlfn.IFNA(VLOOKUP($A82,ETF_holdings!$A:$Z,6,FALSE), "NA"))</f>
        <v>NA</v>
      </c>
      <c r="DD82" s="31" t="str">
        <f>IF(_xlfn.IFNA(VLOOKUP($A82,ETF_holdings!$A:$Z,7,FALSE), "NA")=0,"NA",_xlfn.IFNA(VLOOKUP($A82,ETF_holdings!$A:$Z,7,FALSE), "NA"))</f>
        <v>NA</v>
      </c>
      <c r="DE82" s="31" t="str">
        <f>IF(_xlfn.IFNA(VLOOKUP($A82,ETF_holdings!$A:$Z,8,FALSE), "NA")=0,"NA",_xlfn.IFNA(VLOOKUP($A82,ETF_holdings!$A:$Z,8,FALSE), "NA"))</f>
        <v>NA</v>
      </c>
      <c r="DF82" s="31" t="str">
        <f>IF(_xlfn.IFNA(VLOOKUP($A82,ETF_holdings!$A:$Z,10,FALSE), "NA")=0,"NA",_xlfn.IFNA(VLOOKUP($A82,ETF_holdings!$A:$Z,10,FALSE), "NA"))</f>
        <v>NA</v>
      </c>
      <c r="DG82" s="31" t="str">
        <f>IF(_xlfn.IFNA(VLOOKUP($A82,ETF_holdings!$A:$Z,10,FALSE), "NA")=0,"NA",_xlfn.IFNA(VLOOKUP($A82,ETF_holdings!$A:$Z,10,FALSE), "NA"))</f>
        <v>NA</v>
      </c>
      <c r="DH82" s="31" t="str">
        <f>IF(_xlfn.IFNA(VLOOKUP($A82,ETF_holdings!$A:$Z,11,FALSE), "NA")=0,"NA",_xlfn.IFNA(VLOOKUP($A82,ETF_holdings!$A:$Z,11,FALSE), "NA"))</f>
        <v>NA</v>
      </c>
      <c r="DI82" s="31" t="str">
        <f>IF(_xlfn.IFNA(VLOOKUP($A82,ETF_holdings!$A:$Z,12,FALSE), "NA")=0,"NA",_xlfn.IFNA(VLOOKUP($A82,ETF_holdings!$A:$Z,12,FALSE), "NA"))</f>
        <v>NA</v>
      </c>
      <c r="DJ82" s="31" t="str">
        <f>IF(_xlfn.IFNA(VLOOKUP($A82,ETF_holdings!$A:$Z,13,FALSE), "NA")=0,"NA",_xlfn.IFNA(VLOOKUP($A82,ETF_holdings!$A:$Z,13,FALSE), "NA"))</f>
        <v>NA</v>
      </c>
      <c r="DK82" s="31">
        <f>IF(_xlfn.IFNA(VLOOKUP($A82,Platinum_RSI!$A:$P,2,FALSE), "NA")=0,"NA",_xlfn.IFNA(VLOOKUP($A82,Platinum_RSI!$A:$P,2,FALSE), "NA"))</f>
        <v>27.13</v>
      </c>
      <c r="DL82" s="31">
        <f>IF(_xlfn.IFNA(VLOOKUP($A82,Platinum_RSI!$A:$P,3,FALSE), "NA")=0,"NA",_xlfn.IFNA(VLOOKUP($A82,Platinum_RSI!$A:$P,3,FALSE), "NA"))</f>
        <v>59.72</v>
      </c>
      <c r="DM82" s="31">
        <f>IF(_xlfn.IFNA(VLOOKUP($A82,Platinum_RSI!$A:$P,4,FALSE), "NA")=0,"NA",_xlfn.IFNA(VLOOKUP($A82,Platinum_RSI!$A:$P,4,FALSE), "NA"))</f>
        <v>64.42</v>
      </c>
      <c r="DN82" s="31">
        <f>IF(_xlfn.IFNA(VLOOKUP($A82,Platinum_RSI!$A:$P,5,FALSE), "NA")=0,"NA",_xlfn.IFNA(VLOOKUP($A82,Platinum_RSI!$A:$P,5,FALSE), "NA"))</f>
        <v>66.31</v>
      </c>
      <c r="DO82" s="31">
        <f>IF(_xlfn.IFNA(VLOOKUP($A82,Palladium_RSI!$A:$Q,2,FALSE), "NA")=0,"NA",_xlfn.IFNA(VLOOKUP($A82,Palladium_RSI!$A:$Q,2,FALSE), "NA"))</f>
        <v>40.54</v>
      </c>
      <c r="DP82" s="31">
        <f>IF(_xlfn.IFNA(VLOOKUP($A82,Palladium_RSI!$A:$Q, 3,FALSE), "NA")=0,"NA",_xlfn.IFNA(VLOOKUP($A82,Palladium_RSI!$A:$Q,3,FALSE), "NA"))</f>
        <v>57.4</v>
      </c>
      <c r="DQ82" s="31">
        <f>IF(_xlfn.IFNA(VLOOKUP($A82,Palladium_RSI!$A:$Q,4,FALSE), "NA")=0,"NA",_xlfn.IFNA(VLOOKUP($A82,Palladium_RSI!$A:$Q,4,FALSE), "NA"))</f>
        <v>57.18</v>
      </c>
      <c r="DR82" s="31">
        <f>IF(_xlfn.IFNA(VLOOKUP($A82,Palladium_RSI!$A:$Q,5,FALSE), "NA")=0,"NA",_xlfn.IFNA(VLOOKUP($A82,Palladium_RSI!$A:$Q,5,FALSE), "NA"))</f>
        <v>52.16</v>
      </c>
      <c r="DS82" s="31">
        <f>IF(_xlfn.IFNA(VLOOKUP($A82,Car_production!$A:$L,2,FALSE), "NA")=0,"NA",_xlfn.IFNA(VLOOKUP($A82,Car_production!$A:$L,2,FALSE), "NA"))</f>
        <v>354.7</v>
      </c>
      <c r="DT82" s="31">
        <f>IF(_xlfn.IFNA(VLOOKUP($A82,Car_production!$A:$L,3,FALSE), "NA")=0,"NA",_xlfn.IFNA(VLOOKUP($A82,Car_production!$A:$L,3,FALSE), "NA"))</f>
        <v>279.07159716758457</v>
      </c>
      <c r="DU82" s="31" t="e">
        <f>IF(_xlfn.IFNA(VLOOKUP($A82,Car_production!$A:$L,4,FALSE), "NA")=0,"NA",_xlfn.IFNA(VLOOKUP($A82,Car_production!$A:$L,13,FALSE), "NA"))</f>
        <v>#REF!</v>
      </c>
      <c r="DV82" s="31">
        <f>IF(_xlfn.IFNA(VLOOKUP($A82,Car_production!$A:$L,5,FALSE), "NA")=0,"NA",_xlfn.IFNA(VLOOKUP($A82,Car_production!$A:$L,5,FALSE), "NA"))</f>
        <v>22.069996461421066</v>
      </c>
      <c r="DW82" s="31">
        <f>IF(_xlfn.IFNA(VLOOKUP($A82,Car_production!$A:$L,6,FALSE), "NA")=0,"NA",_xlfn.IFNA(VLOOKUP($A82,Car_production!$A:$L,6,FALSE), "NA"))</f>
        <v>104.9</v>
      </c>
      <c r="DX82" s="31">
        <f>IF(_xlfn.IFNA(VLOOKUP($A82,Car_production!$A:$L,7,FALSE), "NA")=0,"NA",_xlfn.IFNA(VLOOKUP($A82,Car_production!$A:$L,7,FALSE), "NA"))</f>
        <v>102.54154447702834</v>
      </c>
      <c r="DY82" s="31">
        <f>IF(_xlfn.IFNA(VLOOKUP($A82,Car_production!$A:$L,8,FALSE), "NA")=0,"NA",_xlfn.IFNA(VLOOKUP($A82,Car_production!$A:$L,8,FALSE), "NA"))</f>
        <v>114</v>
      </c>
      <c r="DZ82" s="31">
        <f>IF(_xlfn.IFNA(VLOOKUP($A82,Car_production!$A:$L,9,FALSE), "NA")=0,"NA",_xlfn.IFNA(VLOOKUP($A82,Car_production!$A:$L,9,FALSE), "NA"))</f>
        <v>143.93939393939394</v>
      </c>
      <c r="EA82" s="31">
        <f>IF(_xlfn.IFNA(VLOOKUP($A82,Car_production!$A:$L,10,FALSE), "NA")=0,"NA",_xlfn.IFNA(VLOOKUP($A82,Car_production!$A:$L,10,FALSE), "NA"))</f>
        <v>88.097790695548198</v>
      </c>
      <c r="EB82" s="31">
        <f>IF(_xlfn.IFNA(VLOOKUP($A82,Car_production_index!$A:$L,2,FALSE), "NA")=0,"NA",_xlfn.IFNA(VLOOKUP($A82,Car_production_index!$A:$L,2,FALSE), "NA"))</f>
        <v>0.12988212567506568</v>
      </c>
      <c r="EC82" s="31">
        <f>IF(_xlfn.IFNA(VLOOKUP($A82,Car_production_index!$A:$L,3,FALSE), "NA")=0,"NA",_xlfn.IFNA(VLOOKUP($A82,Car_production_index!$A:$L,3,FALSE), "NA"))</f>
        <v>0.25191781767755694</v>
      </c>
      <c r="ED82" s="31">
        <f>IF(_xlfn.IFNA(VLOOKUP($A82,Car_production_index!$A:$L,4,FALSE), "NA")=0,"NA",_xlfn.IFNA(VLOOKUP($A82,Car_production_index!$A:$L,4,FALSE), "NA"))</f>
        <v>0.18832484761598561</v>
      </c>
      <c r="EE82" s="31">
        <f>IF(_xlfn.IFNA(VLOOKUP($A82,Car_production_index!$A:$L,5,FALSE), "NA")=0,"NA",_xlfn.IFNA(VLOOKUP($A82,Car_production_index!$A:$L,5,FALSE), "NA"))</f>
        <v>0.15189036868302064</v>
      </c>
      <c r="EF82" s="31">
        <f>IF(_xlfn.IFNA(VLOOKUP($A82,Car_production_index!$A:$L,6,FALSE), "NA")=0,"NA",_xlfn.IFNA(VLOOKUP($A82,Car_production_index!$A:$L,6,FALSE), "NA"))</f>
        <v>0.72201515965162888</v>
      </c>
    </row>
    <row r="83" spans="1:136">
      <c r="A83" s="26">
        <v>38991</v>
      </c>
      <c r="B83" s="25">
        <f>IFERROR(VLOOKUP($A83,Palladium_spot_price!$A:$B,2,FALSE), "NA")</f>
        <v>315.18181818181802</v>
      </c>
      <c r="C83" s="25">
        <f>IFERROR(VLOOKUP($A83,Platinum_spot_price!$A:$B,2,FALSE), "NA")</f>
        <v>1085.3181818181799</v>
      </c>
      <c r="D83" s="25">
        <f>IFERROR(VLOOKUP($A83,Rhodium_spot_price!$A:$B,2,FALSE), "NA")</f>
        <v>4930</v>
      </c>
      <c r="E83" s="25">
        <f>IFERROR(VLOOKUP(A83,'Coal Australia'!A:B,2,FALSE), "NA")</f>
        <v>47.690746753246799</v>
      </c>
      <c r="F83" s="25">
        <f>IFERROR(VLOOKUP(A83,'Russian Ruble'!A:B,2,FALSE), "NA")</f>
        <v>26.855799999999999</v>
      </c>
      <c r="G83" s="25">
        <f>IFERROR(VLOOKUP($A83,'GDP Germany'!A:B,2,FALSE),"NA")</f>
        <v>630375.9</v>
      </c>
      <c r="H83" s="25">
        <f>IFERROR(VLOOKUP($A83,'GDP EU28'!A:B,2,FALSE),"NA")</f>
        <v>2591368.4</v>
      </c>
      <c r="I83" s="25">
        <f>IFERROR(VLOOKUP($A83,'GDP US'!A:B,2,FALSE),"NA")</f>
        <v>15304.517</v>
      </c>
      <c r="J83" s="29">
        <f>IFERROR(VLOOKUP($A83,'GDP CNY'!A:C,2,FALSE),"NA")</f>
        <v>12.2</v>
      </c>
      <c r="K83" s="25">
        <f>IFERROR(VLOOKUP($A83,WTI!$A:$B,2,FALSE),"NA")</f>
        <v>58.89</v>
      </c>
      <c r="L83" s="25">
        <f>IFERROR(VLOOKUP($A83,Brent!$A:$B,2,FALSE),"NA")</f>
        <v>57.81</v>
      </c>
      <c r="M83" s="25">
        <f>IFERROR(VLOOKUP($A83,'EURO EXC RATE'!$A:$B,2,FALSE),"NA")</f>
        <v>1.2617</v>
      </c>
      <c r="N83" s="25">
        <f>IFERROR(VLOOKUP($A83,'Baltic Dry Index'!$A:$B,2,FALSE),"NA")</f>
        <v>4037</v>
      </c>
      <c r="O83" s="25">
        <f>IFERROR(VLOOKUP($A83,EXR_CNY_USD!$A:$B,2,FALSE),"NA")</f>
        <v>7.9017999999999997</v>
      </c>
      <c r="P83" s="25">
        <f>IFERROR(VLOOKUP($A83,'NATURAL GAS'!A:B,2,FALSE),"NA")</f>
        <v>5.85</v>
      </c>
      <c r="Q83" s="25">
        <f>IFERROR(VLOOKUP($A83,VIX!$A:$B,2,FALSE), "NA")</f>
        <v>11.1</v>
      </c>
      <c r="R83" s="25">
        <f>IFERROR(VLOOKUP($A83,CLI_US!$A:$B,2,FALSE), "NA")</f>
        <v>101.19167421496699</v>
      </c>
      <c r="S83" s="25">
        <f>IFERROR(VLOOKUP($A83,CLI_CHN!$A:$B,2,FALSE), "NA")</f>
        <v>101.0826</v>
      </c>
      <c r="T83" s="25">
        <f>IFERROR(VLOOKUP($A83,CLI_EURO!$A:$B,2,FALSE), "NA")</f>
        <v>101.505066013888</v>
      </c>
      <c r="U83" s="25">
        <f>IFERROR(VLOOKUP($A83,CPILFESL!$A:$B,2,FALSE), "NA")</f>
        <v>201.9</v>
      </c>
      <c r="V83" s="31">
        <f>_xlfn.IFNA(VLOOKUP($A83,'PET.RWTC.M'!$A:$B,2,FALSE), "NA")</f>
        <v>58.89</v>
      </c>
      <c r="W83" s="31">
        <f>_xlfn.IFNA(VLOOKUP($A83,PALLFNFINDEXQ!$A:$B,2,FALSE), "NA")</f>
        <v>113.2122679</v>
      </c>
      <c r="X83" s="31">
        <f>_xlfn.IFNA(VLOOKUP($A83,DEXSFUS!$A:$B,2,FALSE), "NA")</f>
        <v>7.2154999999999996</v>
      </c>
      <c r="Y83" s="31">
        <f>_xlfn.IFNA(VLOOKUP($A83,PNICKUSDM!$A:$B,2,FALSE), "NA")</f>
        <v>32551.13636</v>
      </c>
      <c r="Z83" s="31">
        <f>_xlfn.IFNA(VLOOKUP($A83,'WPU1011'!$A:$B,2,FALSE), "NA")</f>
        <v>132.6</v>
      </c>
      <c r="AA83" s="31">
        <f>_xlfn.IFNA(VLOOKUP($A83,'WPU1011'!$A:$B,2,FALSE), "NA")</f>
        <v>132.6</v>
      </c>
      <c r="AB83" s="31">
        <f>_xlfn.IFNA(VLOOKUP($A83,TSIFRGHTC!$A:$B,2,FALSE), "NA")</f>
        <v>-1.8</v>
      </c>
      <c r="AC83" s="31">
        <f>_xlfn.IFNA(VLOOKUP($A83,TSIFRGHTC!$A:$B,2,FALSE), "NA")</f>
        <v>-1.8</v>
      </c>
      <c r="AD83" s="31">
        <f>_xlfn.IFNA(VLOOKUP($A83,PPICMM!$A:$B,2,FALSE), "NA")</f>
        <v>253.3</v>
      </c>
      <c r="AE83" s="31">
        <f>_xlfn.IFNA(VLOOKUP($A83,IPB50001N!$A:$B,2,FALSE), "NA")</f>
        <v>99.782600000000002</v>
      </c>
      <c r="AF83" s="31">
        <f>_xlfn.IFNA(VLOOKUP($A83,A31ATI!$A:$B,2,FALSE), "NA")</f>
        <v>18126</v>
      </c>
      <c r="AG83" s="31">
        <f>_xlfn.IFNA(VLOOKUP($A83,A31ANO!$A:$B,2,FALSE), "NA")</f>
        <v>9714</v>
      </c>
      <c r="AH83" s="31">
        <f>_xlfn.IFNA(VLOOKUP($A83,IPG21223S!$A:$B,2,FALSE), "NA")</f>
        <v>105.02200000000001</v>
      </c>
      <c r="AI83" s="31">
        <f>_xlfn.IFNA(VLOOKUP($A83,PIORECRUSDM!$A:$B,2,FALSE), "NA")</f>
        <v>33.450000000000003</v>
      </c>
      <c r="AJ83" s="31" t="str">
        <f>_xlfn.IFNA(VLOOKUP($A83,GVZCLS!$A:$B,2,FALSE), "NA")</f>
        <v>NA</v>
      </c>
      <c r="AK83" s="31" t="str">
        <f>_xlfn.IFNA(VLOOKUP($A83,VXSLVCLS!$A:$B,2,FALSE), "NA")</f>
        <v>NA</v>
      </c>
      <c r="AL83" s="31">
        <f>_xlfn.IFNA(VLOOKUP($A83,PNRGINDEXM!$A:$B,2,FALSE), "NA")</f>
        <v>141.3117</v>
      </c>
      <c r="AM83" s="31">
        <f>_xlfn.IFNA(VLOOKUP($A83,Nikkei225!$A:$B,2,FALSE), "NA")</f>
        <v>16134.25</v>
      </c>
      <c r="AN83" s="31">
        <f>_xlfn.IFNA(VLOOKUP($A83,EXJPUS!$A:$B,2,FALSE), "NA")</f>
        <v>118.60899999999999</v>
      </c>
      <c r="AO83" s="31">
        <f>_xlfn.IFNA(VLOOKUP($A83,PCU33613361!$A:$B,2,FALSE), "NA")</f>
        <v>95.2</v>
      </c>
      <c r="AP83" s="31">
        <f>_xlfn.IFNA(VLOOKUP($A83,TOTALSA!$A:$B,2,FALSE), "NA")</f>
        <v>16.864999999999998</v>
      </c>
      <c r="AQ83" s="31">
        <f>_xlfn.IFNA(VLOOKUP($A83,ZAFCPIALLMINMEI!$A:$B,2,FALSE), "NA")</f>
        <v>59.923319999999997</v>
      </c>
      <c r="AR83" s="31">
        <f>_xlfn.IFNA(VLOOKUP($A83,LCULMN01ZAQ661S!$A:$B,2,FALSE), "NA")</f>
        <v>54.510408640000001</v>
      </c>
      <c r="AS83" s="31">
        <f>_xlfn.IFNA(VLOOKUP($A83,NGDPRSAXDCZAQ!$A:$B,2,FALSE), "NA")</f>
        <v>919357.8</v>
      </c>
      <c r="AT83" s="31">
        <f>_xlfn.IFNA(VLOOKUP($A83,'M.W00.PCOBA.USD'!$A:$B,2,FALSE), "NA")</f>
        <v>34671.08</v>
      </c>
      <c r="AU83" s="31">
        <f>_xlfn.IFNA(VLOOKUP($A83,BSCICP03O9M665S!$A:$B,2,FALSE), "NA")</f>
        <v>101.5474498685</v>
      </c>
      <c r="AV83" s="31">
        <f>_xlfn.IFNA(VLOOKUP($A83,LOLITOAAOECDE!$A:$B,2,FALSE), "NA")</f>
        <v>101.36050382649999</v>
      </c>
      <c r="AW83" s="31" t="str">
        <f>_xlfn.IFNA(VLOOKUP($A83,'IP7110'!$A:$B,2,FALSE), "NA")</f>
        <v>NA</v>
      </c>
      <c r="AX83" s="31" t="str">
        <f>_xlfn.IFNA(VLOOKUP($A83,'WPS061'!$A:$B,2,FALSE), "NA")</f>
        <v>NA</v>
      </c>
      <c r="AY83" s="31">
        <f>_xlfn.IFNA(VLOOKUP($A83,'GS10'!$A:$B,2,FALSE), "NA")</f>
        <v>4.7300000000000004</v>
      </c>
      <c r="AZ83" s="31">
        <f>_xlfn.IFNA(VLOOKUP($A83,'GS5'!$A:$B,2,FALSE), "NA")</f>
        <v>4.6900000000000004</v>
      </c>
      <c r="BA83" s="31">
        <f>_xlfn.IFNA(VLOOKUP($A83,'GS30'!$A:$B,2,FALSE), "NA")</f>
        <v>4.8499999999999996</v>
      </c>
      <c r="BB83" s="31">
        <f>_xlfn.IFNA(VLOOKUP($A83,DAX!$A:$B,2,FALSE), "NA")</f>
        <v>6268.92</v>
      </c>
      <c r="BC83" s="31">
        <f>_xlfn.IFNA(VLOOKUP($A83,SMI!$A:$B,2,FALSE), "NA")</f>
        <v>8569.7199999999993</v>
      </c>
      <c r="BD83" s="31">
        <f>_xlfn.IFNA(VLOOKUP($A83,NASDAQCOM!$A:$B,2,FALSE), "NA")</f>
        <v>2366.71</v>
      </c>
      <c r="BE83" s="31">
        <f>_xlfn.IFNA(VLOOKUP($A83,FTSE100!$A:$B,2,FALSE), "NA")</f>
        <v>6129.22</v>
      </c>
      <c r="BF83" s="31">
        <f>_xlfn.IFNA(VLOOKUP($A83,'M.W00.PGOLD.USD'!$A:$B,2,FALSE), "NA")</f>
        <v>604.75</v>
      </c>
      <c r="BG83" s="31">
        <f>_xlfn.IFNA(VLOOKUP($A83,'M.W00.PSILVER.USD'!$A:$B,2,FALSE), "NA")</f>
        <v>12.13</v>
      </c>
      <c r="BH83" s="31" t="str">
        <f>_xlfn.IFNA(VLOOKUP($A83,WPU10170502!$A:$B,2,FALSE), "NA")</f>
        <v>NA</v>
      </c>
      <c r="BI83" s="31">
        <f>_xlfn.IFNA(VLOOKUP($A83,'M.W00.PSILVER.USD'!$A:$B,2,FALSE), "NA")</f>
        <v>12.13</v>
      </c>
      <c r="BJ83" s="31">
        <f>_xlfn.IFNA(VLOOKUP($A83,'M.W00.PSILVER.USD'!$A:$B,2,FALSE), "NA")</f>
        <v>12.13</v>
      </c>
      <c r="BK83" s="31">
        <f>_xlfn.IFNA(VLOOKUP($A83,FEDfunds!$A:$B,2,FALSE), "NA")</f>
        <v>5.25</v>
      </c>
      <c r="BL83" s="31">
        <f>_xlfn.IFNA(VLOOKUP($A83,Vehicles_miles_traveled!$A:$B,2,FALSE), "NA")</f>
        <v>251578</v>
      </c>
      <c r="BM83" s="31">
        <f>_xlfn.IFNA(VLOOKUP($A83,New_car_dealer!$A:$B,2,FALSE), "NA")</f>
        <v>53468</v>
      </c>
      <c r="BN83" s="31" t="str">
        <f>_xlfn.IFNA(VLOOKUP($A83,Platinum_total_demand!$A:$Z,4,FALSE), "NA")</f>
        <v>NA</v>
      </c>
      <c r="BO83" s="31" t="str">
        <f>_xlfn.IFNA(VLOOKUP($A83,Palladium_total_demand!$A:$Z,4,FALSE), "NA")</f>
        <v>NA</v>
      </c>
      <c r="BP83" s="31" t="str">
        <f>_xlfn.IFNA(VLOOKUP($A83,Rhodium_total_demand!$A:$Z,4,FALSE), "NA")</f>
        <v>NA</v>
      </c>
      <c r="BQ83" s="31" t="str">
        <f>_xlfn.IFNA(VLOOKUP($A83,Platinum_total_supply!$A:$Z,4,FALSE), "NA")</f>
        <v>NA</v>
      </c>
      <c r="BR83" s="31" t="str">
        <f>_xlfn.IFNA(VLOOKUP($A83,Palladium_total_supply!$A:$Z,4,FALSE), "NA")</f>
        <v>NA</v>
      </c>
      <c r="BS83" s="31" t="str">
        <f>_xlfn.IFNA(VLOOKUP($A83,Rhodium_total_supply!$A:$Z,4,FALSE), "NA")</f>
        <v>NA</v>
      </c>
      <c r="BT83" s="31">
        <f>_xlfn.IFNA(VLOOKUP($A83,Equities!$A:$Z,2,FALSE), "NA")</f>
        <v>4202.8772727272699</v>
      </c>
      <c r="BU83" s="31">
        <f>_xlfn.IFNA(VLOOKUP($A83,Equities!$A:$Z,3,FALSE), "NA")</f>
        <v>4313.0022727272699</v>
      </c>
      <c r="BV83" s="31">
        <f>_xlfn.IFNA(VLOOKUP($A83,Equities!$A:$Z,4,FALSE), "NA")</f>
        <v>6637.8254545454502</v>
      </c>
      <c r="BW83" s="31">
        <f>_xlfn.IFNA(VLOOKUP($A83,Equities!$A:$Z,5,FALSE), "NA")</f>
        <v>5360.5264999999899</v>
      </c>
      <c r="BX83" s="31">
        <f>_xlfn.IFNA(VLOOKUP($A83,Equities!$A:$Z,6,FALSE), "NA")</f>
        <v>1287.64136363636</v>
      </c>
      <c r="BY83" s="31">
        <f>_xlfn.IFNA(VLOOKUP($A83,Income_equities!$A:$Z,2,FALSE), "NA")</f>
        <v>1274.2468181818101</v>
      </c>
      <c r="BZ83" s="31">
        <f>_xlfn.IFNA(VLOOKUP($A83,Income_equities!$A:$Z,3,FALSE), "NA")</f>
        <v>249.64186363636301</v>
      </c>
      <c r="CA83" s="31">
        <f>_xlfn.IFNA(VLOOKUP($A83,Income_equities!$A:$Z,4,FALSE), "NA")</f>
        <v>142.90645909090901</v>
      </c>
      <c r="CB83" s="31">
        <f>_xlfn.IFNA(VLOOKUP($A83,Income_equities!$A:$Z,5,FALSE), "NA")</f>
        <v>180.390859090909</v>
      </c>
      <c r="CC83" s="31">
        <f>_xlfn.IFNA(VLOOKUP($A83,PGM_equities!$A:$Z,2,FALSE), "NA")</f>
        <v>1082.3090909090899</v>
      </c>
      <c r="CD83" s="31">
        <f>_xlfn.IFNA(VLOOKUP($A83,PGM_equities!$A:$Z,3,FALSE), "NA")</f>
        <v>586.69136363636301</v>
      </c>
      <c r="CE83" s="31">
        <f>_xlfn.IFNA(VLOOKUP($A83,PGM_equities!$A:$Z,4,FALSE), "NA")</f>
        <v>11.615454545454501</v>
      </c>
      <c r="CF83" s="31">
        <f>_xlfn.IFNA(VLOOKUP($A83,PGM_equities!$A:$Z,5,FALSE), "NA")</f>
        <v>313.87227272727199</v>
      </c>
      <c r="CG83" s="31" t="str">
        <f>_xlfn.IFNA(VLOOKUP($A83,Platinum_market_balance!$A:$Z,2,FALSE), "NA")</f>
        <v>NA</v>
      </c>
      <c r="CH83" s="31" t="str">
        <f>_xlfn.IFNA(VLOOKUP($A83,Platinum_market_balance!$A:$Z,3,FALSE), "NA")</f>
        <v>NA</v>
      </c>
      <c r="CI83" s="31" t="str">
        <f>_xlfn.IFNA(VLOOKUP($A83,Platinum_market_balance!$A:$Z,4,FALSE), "NA")</f>
        <v>NA</v>
      </c>
      <c r="CJ83" s="31" t="str">
        <f>_xlfn.IFNA(VLOOKUP($A83,Platinum_market_balance!$A:$Z,5,FALSE), "NA")</f>
        <v>NA</v>
      </c>
      <c r="CK83" s="31" t="str">
        <f>_xlfn.IFNA(VLOOKUP($A83,Palladium_market_balance!$A:$Z,2,FALSE), "NA")</f>
        <v>NA</v>
      </c>
      <c r="CL83" s="31" t="str">
        <f>_xlfn.IFNA(VLOOKUP($A83,Palladium_market_balance!$A:$Z,3,FALSE), "NA")</f>
        <v>NA</v>
      </c>
      <c r="CM83" s="31" t="str">
        <f>_xlfn.IFNA(VLOOKUP($A83,Palladium_market_balance!$A:$Z,4,FALSE), "NA")</f>
        <v>NA</v>
      </c>
      <c r="CN83" s="31" t="str">
        <f>_xlfn.IFNA(VLOOKUP($A83,Palladium_market_balance!$A:$Z,5,FALSE), "NA")</f>
        <v>NA</v>
      </c>
      <c r="CO83" s="31" t="str">
        <f>_xlfn.IFNA(VLOOKUP($A83,Rhodium_market_balance!$A:$Z,2,FALSE), "NA")</f>
        <v>NA</v>
      </c>
      <c r="CP83" s="31" t="str">
        <f>_xlfn.IFNA(VLOOKUP($A83,Rhodium_market_balance!$A:$Z,3,FALSE), "NA")</f>
        <v>NA</v>
      </c>
      <c r="CQ83" s="31" t="str">
        <f>_xlfn.IFNA(VLOOKUP($A83,Rhodium_market_balance!$A:$Z,4,FALSE), "NA")</f>
        <v>NA</v>
      </c>
      <c r="CR83" s="31" t="str">
        <f>_xlfn.IFNA(VLOOKUP($A83,Rhodium_market_balance!$A:$Z,5,FALSE), "NA")</f>
        <v>NA</v>
      </c>
      <c r="CS83" s="31" t="str">
        <f>_xlfn.IFNA(VLOOKUP($A83,CFTCs!$A:$Z,2,FALSE), "NA")</f>
        <v>NA</v>
      </c>
      <c r="CT83" s="31" t="str">
        <f>_xlfn.IFNA(VLOOKUP($A83,CFTCs!$A:$Z,3,FALSE), "NA")</f>
        <v>NA</v>
      </c>
      <c r="CU83" s="31" t="str">
        <f>_xlfn.IFNA(VLOOKUP($A83,CFTCs!$A:$Z,4,FALSE), "NA")</f>
        <v>NA</v>
      </c>
      <c r="CV83" s="31" t="str">
        <f>_xlfn.IFNA(VLOOKUP($A83,CFTCs!$A:$Z,5,FALSE), "NA")</f>
        <v>NA</v>
      </c>
      <c r="CW83" s="31" t="str">
        <f>_xlfn.IFNA(VLOOKUP($A83,Open_interest!$A:$Z,2,FALSE), "NA")</f>
        <v>NA</v>
      </c>
      <c r="CX83" s="31" t="str">
        <f>_xlfn.IFNA(VLOOKUP($A83,Open_interest!$A:$Z,3,FALSE), "NA")</f>
        <v>NA</v>
      </c>
      <c r="CY83" s="31" t="str">
        <f>IF(_xlfn.IFNA(VLOOKUP($A83,ETF_holdings!$A:$Z,2,FALSE), "NA")=0,"NA",_xlfn.IFNA(VLOOKUP($A83,ETF_holdings!$A:$Z,2,FALSE), "NA"))</f>
        <v>NA</v>
      </c>
      <c r="CZ83" s="31" t="str">
        <f>IF(_xlfn.IFNA(VLOOKUP($A83,ETF_holdings!$A:$Z,3,FALSE), "NA")=0,"NA",_xlfn.IFNA(VLOOKUP($A83,ETF_holdings!$A:$Z,3,FALSE), "NA"))</f>
        <v>NA</v>
      </c>
      <c r="DA83" s="31" t="str">
        <f>_xlfn.IFNA(VLOOKUP($A83,ETF_holdings!$A:$Z,4,FALSE), "NA")</f>
        <v>NA</v>
      </c>
      <c r="DB83" s="31" t="str">
        <f>IF(_xlfn.IFNA(VLOOKUP($A83,ETF_holdings!$A:$Z,4,FALSE), "NA")=0,"NA",_xlfn.IFNA(VLOOKUP($A83,ETF_holdings!$A:$Z,4,FALSE), "NA"))</f>
        <v>NA</v>
      </c>
      <c r="DC83" s="31" t="str">
        <f>IF(_xlfn.IFNA(VLOOKUP($A83,ETF_holdings!$A:$Z,6,FALSE), "NA")=0,"NA",_xlfn.IFNA(VLOOKUP($A83,ETF_holdings!$A:$Z,6,FALSE), "NA"))</f>
        <v>NA</v>
      </c>
      <c r="DD83" s="31" t="str">
        <f>IF(_xlfn.IFNA(VLOOKUP($A83,ETF_holdings!$A:$Z,7,FALSE), "NA")=0,"NA",_xlfn.IFNA(VLOOKUP($A83,ETF_holdings!$A:$Z,7,FALSE), "NA"))</f>
        <v>NA</v>
      </c>
      <c r="DE83" s="31" t="str">
        <f>IF(_xlfn.IFNA(VLOOKUP($A83,ETF_holdings!$A:$Z,8,FALSE), "NA")=0,"NA",_xlfn.IFNA(VLOOKUP($A83,ETF_holdings!$A:$Z,8,FALSE), "NA"))</f>
        <v>NA</v>
      </c>
      <c r="DF83" s="31" t="str">
        <f>IF(_xlfn.IFNA(VLOOKUP($A83,ETF_holdings!$A:$Z,10,FALSE), "NA")=0,"NA",_xlfn.IFNA(VLOOKUP($A83,ETF_holdings!$A:$Z,10,FALSE), "NA"))</f>
        <v>NA</v>
      </c>
      <c r="DG83" s="31" t="str">
        <f>IF(_xlfn.IFNA(VLOOKUP($A83,ETF_holdings!$A:$Z,10,FALSE), "NA")=0,"NA",_xlfn.IFNA(VLOOKUP($A83,ETF_holdings!$A:$Z,10,FALSE), "NA"))</f>
        <v>NA</v>
      </c>
      <c r="DH83" s="31" t="str">
        <f>IF(_xlfn.IFNA(VLOOKUP($A83,ETF_holdings!$A:$Z,11,FALSE), "NA")=0,"NA",_xlfn.IFNA(VLOOKUP($A83,ETF_holdings!$A:$Z,11,FALSE), "NA"))</f>
        <v>NA</v>
      </c>
      <c r="DI83" s="31" t="str">
        <f>IF(_xlfn.IFNA(VLOOKUP($A83,ETF_holdings!$A:$Z,12,FALSE), "NA")=0,"NA",_xlfn.IFNA(VLOOKUP($A83,ETF_holdings!$A:$Z,12,FALSE), "NA"))</f>
        <v>NA</v>
      </c>
      <c r="DJ83" s="31" t="str">
        <f>IF(_xlfn.IFNA(VLOOKUP($A83,ETF_holdings!$A:$Z,13,FALSE), "NA")=0,"NA",_xlfn.IFNA(VLOOKUP($A83,ETF_holdings!$A:$Z,13,FALSE), "NA"))</f>
        <v>NA</v>
      </c>
      <c r="DK83" s="31">
        <f>IF(_xlfn.IFNA(VLOOKUP($A83,Platinum_RSI!$A:$P,2,FALSE), "NA")=0,"NA",_xlfn.IFNA(VLOOKUP($A83,Platinum_RSI!$A:$P,2,FALSE), "NA"))</f>
        <v>17.809999999999999</v>
      </c>
      <c r="DL83" s="31">
        <f>IF(_xlfn.IFNA(VLOOKUP($A83,Platinum_RSI!$A:$P,3,FALSE), "NA")=0,"NA",_xlfn.IFNA(VLOOKUP($A83,Platinum_RSI!$A:$P,3,FALSE), "NA"))</f>
        <v>50.86</v>
      </c>
      <c r="DM83" s="31">
        <f>IF(_xlfn.IFNA(VLOOKUP($A83,Platinum_RSI!$A:$P,4,FALSE), "NA")=0,"NA",_xlfn.IFNA(VLOOKUP($A83,Platinum_RSI!$A:$P,4,FALSE), "NA"))</f>
        <v>57.59</v>
      </c>
      <c r="DN83" s="31">
        <f>IF(_xlfn.IFNA(VLOOKUP($A83,Platinum_RSI!$A:$P,5,FALSE), "NA")=0,"NA",_xlfn.IFNA(VLOOKUP($A83,Platinum_RSI!$A:$P,5,FALSE), "NA"))</f>
        <v>62.44</v>
      </c>
      <c r="DO83" s="31">
        <f>IF(_xlfn.IFNA(VLOOKUP($A83,Palladium_RSI!$A:$Q,2,FALSE), "NA")=0,"NA",_xlfn.IFNA(VLOOKUP($A83,Palladium_RSI!$A:$Q,2,FALSE), "NA"))</f>
        <v>47.4</v>
      </c>
      <c r="DP83" s="31">
        <f>IF(_xlfn.IFNA(VLOOKUP($A83,Palladium_RSI!$A:$Q, 3,FALSE), "NA")=0,"NA",_xlfn.IFNA(VLOOKUP($A83,Palladium_RSI!$A:$Q,3,FALSE), "NA"))</f>
        <v>58.85</v>
      </c>
      <c r="DQ83" s="31">
        <f>IF(_xlfn.IFNA(VLOOKUP($A83,Palladium_RSI!$A:$Q,4,FALSE), "NA")=0,"NA",_xlfn.IFNA(VLOOKUP($A83,Palladium_RSI!$A:$Q,4,FALSE), "NA"))</f>
        <v>58.12</v>
      </c>
      <c r="DR83" s="31">
        <f>IF(_xlfn.IFNA(VLOOKUP($A83,Palladium_RSI!$A:$Q,5,FALSE), "NA")=0,"NA",_xlfn.IFNA(VLOOKUP($A83,Palladium_RSI!$A:$Q,5,FALSE), "NA"))</f>
        <v>52.58</v>
      </c>
      <c r="DS83" s="31">
        <f>IF(_xlfn.IFNA(VLOOKUP($A83,Car_production!$A:$L,2,FALSE), "NA")=0,"NA",_xlfn.IFNA(VLOOKUP($A83,Car_production!$A:$L,2,FALSE), "NA"))</f>
        <v>349.4</v>
      </c>
      <c r="DT83" s="31">
        <f>IF(_xlfn.IFNA(VLOOKUP($A83,Car_production!$A:$L,3,FALSE), "NA")=0,"NA",_xlfn.IFNA(VLOOKUP($A83,Car_production!$A:$L,3,FALSE), "NA"))</f>
        <v>274.90165224232885</v>
      </c>
      <c r="DU83" s="31" t="e">
        <f>IF(_xlfn.IFNA(VLOOKUP($A83,Car_production!$A:$L,4,FALSE), "NA")=0,"NA",_xlfn.IFNA(VLOOKUP($A83,Car_production!$A:$L,13,FALSE), "NA"))</f>
        <v>#REF!</v>
      </c>
      <c r="DV83" s="31">
        <f>IF(_xlfn.IFNA(VLOOKUP($A83,Car_production!$A:$L,5,FALSE), "NA")=0,"NA",_xlfn.IFNA(VLOOKUP($A83,Car_production!$A:$L,5,FALSE), "NA"))</f>
        <v>20.324923390969644</v>
      </c>
      <c r="DW83" s="31">
        <f>IF(_xlfn.IFNA(VLOOKUP($A83,Car_production!$A:$L,6,FALSE), "NA")=0,"NA",_xlfn.IFNA(VLOOKUP($A83,Car_production!$A:$L,6,FALSE), "NA"))</f>
        <v>112.2</v>
      </c>
      <c r="DX83" s="31">
        <f>IF(_xlfn.IFNA(VLOOKUP($A83,Car_production!$A:$L,7,FALSE), "NA")=0,"NA",_xlfn.IFNA(VLOOKUP($A83,Car_production!$A:$L,7,FALSE), "NA"))</f>
        <v>109.67741935483872</v>
      </c>
      <c r="DY83" s="31">
        <f>IF(_xlfn.IFNA(VLOOKUP($A83,Car_production!$A:$L,8,FALSE), "NA")=0,"NA",_xlfn.IFNA(VLOOKUP($A83,Car_production!$A:$L,8,FALSE), "NA"))</f>
        <v>118.2</v>
      </c>
      <c r="DZ83" s="31">
        <f>IF(_xlfn.IFNA(VLOOKUP($A83,Car_production!$A:$L,9,FALSE), "NA")=0,"NA",_xlfn.IFNA(VLOOKUP($A83,Car_production!$A:$L,9,FALSE), "NA"))</f>
        <v>149.24242424242425</v>
      </c>
      <c r="EA83" s="31">
        <f>IF(_xlfn.IFNA(VLOOKUP($A83,Car_production!$A:$L,10,FALSE), "NA")=0,"NA",_xlfn.IFNA(VLOOKUP($A83,Car_production!$A:$L,10,FALSE), "NA"))</f>
        <v>89.721547020531446</v>
      </c>
      <c r="EB83" s="31">
        <f>IF(_xlfn.IFNA(VLOOKUP($A83,Car_production_index!$A:$L,2,FALSE), "NA")=0,"NA",_xlfn.IFNA(VLOOKUP($A83,Car_production_index!$A:$L,2,FALSE), "NA"))</f>
        <v>0.12988212567506568</v>
      </c>
      <c r="EC83" s="31">
        <f>IF(_xlfn.IFNA(VLOOKUP($A83,Car_production_index!$A:$L,3,FALSE), "NA")=0,"NA",_xlfn.IFNA(VLOOKUP($A83,Car_production_index!$A:$L,3,FALSE), "NA"))</f>
        <v>0.25141781767755694</v>
      </c>
      <c r="ED83" s="31">
        <f>IF(_xlfn.IFNA(VLOOKUP($A83,Car_production_index!$A:$L,4,FALSE), "NA")=0,"NA",_xlfn.IFNA(VLOOKUP($A83,Car_production_index!$A:$L,4,FALSE), "NA"))</f>
        <v>0.18932484761598561</v>
      </c>
      <c r="EE83" s="31">
        <f>IF(_xlfn.IFNA(VLOOKUP($A83,Car_production_index!$A:$L,5,FALSE), "NA")=0,"NA",_xlfn.IFNA(VLOOKUP($A83,Car_production_index!$A:$L,5,FALSE), "NA"))</f>
        <v>0.15139036868302064</v>
      </c>
      <c r="EF83" s="31">
        <f>IF(_xlfn.IFNA(VLOOKUP($A83,Car_production_index!$A:$L,6,FALSE), "NA")=0,"NA",_xlfn.IFNA(VLOOKUP($A83,Car_production_index!$A:$L,6,FALSE), "NA"))</f>
        <v>0.72201515965162888</v>
      </c>
    </row>
    <row r="84" spans="1:136">
      <c r="A84" s="26">
        <v>39022</v>
      </c>
      <c r="B84" s="25">
        <f>IFERROR(VLOOKUP($A84,Palladium_spot_price!$A:$B,2,FALSE), "NA")</f>
        <v>326.7</v>
      </c>
      <c r="C84" s="25">
        <f>IFERROR(VLOOKUP($A84,Platinum_spot_price!$A:$B,2,FALSE), "NA")</f>
        <v>1187.0999999999999</v>
      </c>
      <c r="D84" s="25">
        <f>IFERROR(VLOOKUP($A84,Rhodium_spot_price!$A:$B,2,FALSE), "NA")</f>
        <v>4883.75</v>
      </c>
      <c r="E84" s="25">
        <f>IFERROR(VLOOKUP(A84,'Coal Australia'!A:B,2,FALSE), "NA")</f>
        <v>48.214285714285701</v>
      </c>
      <c r="F84" s="25">
        <f>IFERROR(VLOOKUP(A84,'Russian Ruble'!A:B,2,FALSE), "NA")</f>
        <v>26.623899999999999</v>
      </c>
      <c r="G84" s="25" t="str">
        <f>IFERROR(VLOOKUP($A84,'GDP Germany'!A:B,2,FALSE),"NA")</f>
        <v>NA</v>
      </c>
      <c r="H84" s="25" t="str">
        <f>IFERROR(VLOOKUP($A84,'GDP EU28'!A:B,2,FALSE),"NA")</f>
        <v>NA</v>
      </c>
      <c r="I84" s="25" t="str">
        <f>IFERROR(VLOOKUP($A84,'GDP US'!A:B,2,FALSE),"NA")</f>
        <v>NA</v>
      </c>
      <c r="J84" s="29" t="str">
        <f>IFERROR(VLOOKUP($A84,'GDP CNY'!A:C,2,FALSE),"NA")</f>
        <v>NA</v>
      </c>
      <c r="K84" s="25">
        <f>IFERROR(VLOOKUP($A84,WTI!$A:$B,2,FALSE),"NA")</f>
        <v>59.08</v>
      </c>
      <c r="L84" s="25">
        <f>IFERROR(VLOOKUP($A84,Brent!$A:$B,2,FALSE),"NA")</f>
        <v>58.76</v>
      </c>
      <c r="M84" s="25">
        <f>IFERROR(VLOOKUP($A84,'EURO EXC RATE'!$A:$B,2,FALSE),"NA")</f>
        <v>1.2887999999999999</v>
      </c>
      <c r="N84" s="25">
        <f>IFERROR(VLOOKUP($A84,'Baltic Dry Index'!$A:$B,2,FALSE),"NA")</f>
        <v>4336</v>
      </c>
      <c r="O84" s="25">
        <f>IFERROR(VLOOKUP($A84,EXR_CNY_USD!$A:$B,2,FALSE),"NA")</f>
        <v>7.8621999999999996</v>
      </c>
      <c r="P84" s="25">
        <f>IFERROR(VLOOKUP($A84,'NATURAL GAS'!A:B,2,FALSE),"NA")</f>
        <v>7.41</v>
      </c>
      <c r="Q84" s="25">
        <f>IFERROR(VLOOKUP($A84,VIX!$A:$B,2,FALSE), "NA")</f>
        <v>10.91</v>
      </c>
      <c r="R84" s="25">
        <f>IFERROR(VLOOKUP($A84,CLI_US!$A:$B,2,FALSE), "NA")</f>
        <v>101.289217495402</v>
      </c>
      <c r="S84" s="25">
        <f>IFERROR(VLOOKUP($A84,CLI_CHN!$A:$B,2,FALSE), "NA")</f>
        <v>101.3168</v>
      </c>
      <c r="T84" s="25">
        <f>IFERROR(VLOOKUP($A84,CLI_EURO!$A:$B,2,FALSE), "NA")</f>
        <v>101.614279018378</v>
      </c>
      <c r="U84" s="25">
        <f>IFERROR(VLOOKUP($A84,CPILFESL!$A:$B,2,FALSE), "NA")</f>
        <v>202</v>
      </c>
      <c r="V84" s="31">
        <f>_xlfn.IFNA(VLOOKUP($A84,'PET.RWTC.M'!$A:$B,2,FALSE), "NA")</f>
        <v>59.08</v>
      </c>
      <c r="W84" s="31">
        <f>_xlfn.IFNA(VLOOKUP($A84,PALLFNFINDEXQ!$A:$B,2,FALSE), "NA")</f>
        <v>113.2122679</v>
      </c>
      <c r="X84" s="31">
        <f>_xlfn.IFNA(VLOOKUP($A84,DEXSFUS!$A:$B,2,FALSE), "NA")</f>
        <v>7.3630000000000004</v>
      </c>
      <c r="Y84" s="31">
        <f>_xlfn.IFNA(VLOOKUP($A84,PNICKUSDM!$A:$B,2,FALSE), "NA")</f>
        <v>31891.590909999999</v>
      </c>
      <c r="Z84" s="31">
        <f>_xlfn.IFNA(VLOOKUP($A84,'WPU1011'!$A:$B,2,FALSE), "NA")</f>
        <v>127.9</v>
      </c>
      <c r="AA84" s="31">
        <f>_xlfn.IFNA(VLOOKUP($A84,PCU3399103399101!$A:$B,2,FALSE), "NA")</f>
        <v>142.69999999999999</v>
      </c>
      <c r="AB84" s="31">
        <f>_xlfn.IFNA(VLOOKUP($A84,TSIFRGHTC!$A:$B,2,FALSE), "NA")</f>
        <v>-2.1</v>
      </c>
      <c r="AC84" s="31">
        <f>_xlfn.IFNA(VLOOKUP($A84,TSIFRGHTC!$A:$B,2,FALSE), "NA")</f>
        <v>-2.1</v>
      </c>
      <c r="AD84" s="31">
        <f>_xlfn.IFNA(VLOOKUP($A84,PPICMM!$A:$B,2,FALSE), "NA")</f>
        <v>255.4</v>
      </c>
      <c r="AE84" s="31">
        <f>_xlfn.IFNA(VLOOKUP($A84,IPB50001N!$A:$B,2,FALSE), "NA")</f>
        <v>98.583399999999997</v>
      </c>
      <c r="AF84" s="31">
        <f>_xlfn.IFNA(VLOOKUP($A84,A31ATI!$A:$B,2,FALSE), "NA")</f>
        <v>18435</v>
      </c>
      <c r="AG84" s="31">
        <f>_xlfn.IFNA(VLOOKUP($A84,A31ANO!$A:$B,2,FALSE), "NA")</f>
        <v>9373</v>
      </c>
      <c r="AH84" s="31">
        <f>_xlfn.IFNA(VLOOKUP($A84,IPG21223S!$A:$B,2,FALSE), "NA")</f>
        <v>99.8005</v>
      </c>
      <c r="AI84" s="31">
        <f>_xlfn.IFNA(VLOOKUP($A84,PIORECRUSDM!$A:$B,2,FALSE), "NA")</f>
        <v>33.450000000000003</v>
      </c>
      <c r="AJ84" s="31" t="str">
        <f>_xlfn.IFNA(VLOOKUP($A84,GVZCLS!$A:$B,2,FALSE), "NA")</f>
        <v>NA</v>
      </c>
      <c r="AK84" s="31" t="str">
        <f>_xlfn.IFNA(VLOOKUP($A84,VXSLVCLS!$A:$B,2,FALSE), "NA")</f>
        <v>NA</v>
      </c>
      <c r="AL84" s="31">
        <f>_xlfn.IFNA(VLOOKUP($A84,PNRGINDEXM!$A:$B,2,FALSE), "NA")</f>
        <v>145.41040000000001</v>
      </c>
      <c r="AM84" s="31">
        <f>_xlfn.IFNA(VLOOKUP($A84,Nikkei225!$A:$B,2,FALSE), "NA")</f>
        <v>16375.26</v>
      </c>
      <c r="AN84" s="31">
        <f>_xlfn.IFNA(VLOOKUP($A84,EXJPUS!$A:$B,2,FALSE), "NA")</f>
        <v>117.3205</v>
      </c>
      <c r="AO84" s="31">
        <f>_xlfn.IFNA(VLOOKUP($A84,PCU33613361!$A:$B,2,FALSE), "NA")</f>
        <v>99.1</v>
      </c>
      <c r="AP84" s="31">
        <f>_xlfn.IFNA(VLOOKUP($A84,TOTALSA!$A:$B,2,FALSE), "NA")</f>
        <v>16.657</v>
      </c>
      <c r="AQ84" s="31">
        <f>_xlfn.IFNA(VLOOKUP($A84,ZAFCPIALLMINMEI!$A:$B,2,FALSE), "NA")</f>
        <v>59.923319999999997</v>
      </c>
      <c r="AR84" s="31">
        <f>_xlfn.IFNA(VLOOKUP($A84,LCULMN01ZAQ661S!$A:$B,2,FALSE), "NA")</f>
        <v>54.510408640000001</v>
      </c>
      <c r="AS84" s="31">
        <f>_xlfn.IFNA(VLOOKUP($A84,NGDPRSAXDCZAQ!$A:$B,2,FALSE), "NA")</f>
        <v>919357.8</v>
      </c>
      <c r="AT84" s="31">
        <f>_xlfn.IFNA(VLOOKUP($A84,'M.W00.PCOBA.USD'!$A:$B,2,FALSE), "NA")</f>
        <v>35271.360000000001</v>
      </c>
      <c r="AU84" s="31">
        <f>_xlfn.IFNA(VLOOKUP($A84,BSCICP03O9M665S!$A:$B,2,FALSE), "NA")</f>
        <v>101.6987641593</v>
      </c>
      <c r="AV84" s="31">
        <f>_xlfn.IFNA(VLOOKUP($A84,LOLITOAAOECDE!$A:$B,2,FALSE), "NA")</f>
        <v>101.4749123598</v>
      </c>
      <c r="AW84" s="31" t="str">
        <f>_xlfn.IFNA(VLOOKUP($A84,'IP7110'!$A:$B,2,FALSE), "NA")</f>
        <v>NA</v>
      </c>
      <c r="AX84" s="31" t="str">
        <f>_xlfn.IFNA(VLOOKUP($A84,'WPS061'!$A:$B,2,FALSE), "NA")</f>
        <v>NA</v>
      </c>
      <c r="AY84" s="31">
        <f>_xlfn.IFNA(VLOOKUP($A84,'GS10'!$A:$B,2,FALSE), "NA")</f>
        <v>4.5999999999999996</v>
      </c>
      <c r="AZ84" s="31">
        <f>_xlfn.IFNA(VLOOKUP($A84,'GS5'!$A:$B,2,FALSE), "NA")</f>
        <v>4.58</v>
      </c>
      <c r="BA84" s="31">
        <f>_xlfn.IFNA(VLOOKUP($A84,'GS30'!$A:$B,2,FALSE), "NA")</f>
        <v>4.6900000000000004</v>
      </c>
      <c r="BB84" s="31">
        <f>_xlfn.IFNA(VLOOKUP($A84,DAX!$A:$B,2,FALSE), "NA")</f>
        <v>6309.19</v>
      </c>
      <c r="BC84" s="31">
        <f>_xlfn.IFNA(VLOOKUP($A84,SMI!$A:$B,2,FALSE), "NA")</f>
        <v>8484.57</v>
      </c>
      <c r="BD84" s="31">
        <f>_xlfn.IFNA(VLOOKUP($A84,NASDAQCOM!$A:$B,2,FALSE), "NA")</f>
        <v>2431.77</v>
      </c>
      <c r="BE84" s="31">
        <f>_xlfn.IFNA(VLOOKUP($A84,FTSE100!$A:$B,2,FALSE), "NA")</f>
        <v>6048.85</v>
      </c>
      <c r="BF84" s="31">
        <f>_xlfn.IFNA(VLOOKUP($A84,'M.W00.PGOLD.USD'!$A:$B,2,FALSE), "NA")</f>
        <v>638.4</v>
      </c>
      <c r="BG84" s="31">
        <f>_xlfn.IFNA(VLOOKUP($A84,'M.W00.PSILVER.USD'!$A:$B,2,FALSE), "NA")</f>
        <v>13.68</v>
      </c>
      <c r="BH84" s="31" t="str">
        <f>_xlfn.IFNA(VLOOKUP($A84,WPU10170502!$A:$B,2,FALSE), "NA")</f>
        <v>NA</v>
      </c>
      <c r="BI84" s="31">
        <f>_xlfn.IFNA(VLOOKUP($A84,'M.W00.PSILVER.USD'!$A:$B,2,FALSE), "NA")</f>
        <v>13.68</v>
      </c>
      <c r="BJ84" s="31">
        <f>_xlfn.IFNA(VLOOKUP($A84,'M.W00.PSILVER.USD'!$A:$B,2,FALSE), "NA")</f>
        <v>13.68</v>
      </c>
      <c r="BK84" s="31">
        <f>_xlfn.IFNA(VLOOKUP($A84,FEDfunds!$A:$B,2,FALSE), "NA")</f>
        <v>5.25</v>
      </c>
      <c r="BL84" s="31">
        <f>_xlfn.IFNA(VLOOKUP($A84,Vehicles_miles_traveled!$A:$B,2,FALSE), "NA")</f>
        <v>252656</v>
      </c>
      <c r="BM84" s="31">
        <f>_xlfn.IFNA(VLOOKUP($A84,New_car_dealer!$A:$B,2,FALSE), "NA")</f>
        <v>51710</v>
      </c>
      <c r="BN84" s="31" t="str">
        <f>_xlfn.IFNA(VLOOKUP($A84,Platinum_total_demand!$A:$Z,4,FALSE), "NA")</f>
        <v>NA</v>
      </c>
      <c r="BO84" s="31" t="str">
        <f>_xlfn.IFNA(VLOOKUP($A84,Palladium_total_demand!$A:$Z,4,FALSE), "NA")</f>
        <v>NA</v>
      </c>
      <c r="BP84" s="31" t="str">
        <f>_xlfn.IFNA(VLOOKUP($A84,Rhodium_total_demand!$A:$Z,4,FALSE), "NA")</f>
        <v>NA</v>
      </c>
      <c r="BQ84" s="31" t="str">
        <f>_xlfn.IFNA(VLOOKUP($A84,Platinum_total_supply!$A:$Z,4,FALSE), "NA")</f>
        <v>NA</v>
      </c>
      <c r="BR84" s="31" t="str">
        <f>_xlfn.IFNA(VLOOKUP($A84,Palladium_total_supply!$A:$Z,4,FALSE), "NA")</f>
        <v>NA</v>
      </c>
      <c r="BS84" s="31" t="str">
        <f>_xlfn.IFNA(VLOOKUP($A84,Rhodium_total_supply!$A:$Z,4,FALSE), "NA")</f>
        <v>NA</v>
      </c>
      <c r="BT84" s="31">
        <f>_xlfn.IFNA(VLOOKUP($A84,Equities!$A:$Z,2,FALSE), "NA")</f>
        <v>4313.9831818181801</v>
      </c>
      <c r="BU84" s="31">
        <f>_xlfn.IFNA(VLOOKUP($A84,Equities!$A:$Z,3,FALSE), "NA")</f>
        <v>4407.31681818181</v>
      </c>
      <c r="BV84" s="31">
        <f>_xlfn.IFNA(VLOOKUP($A84,Equities!$A:$Z,4,FALSE), "NA")</f>
        <v>6923.2904545454503</v>
      </c>
      <c r="BW84" s="31">
        <f>_xlfn.IFNA(VLOOKUP($A84,Equities!$A:$Z,5,FALSE), "NA")</f>
        <v>5263.5242727272698</v>
      </c>
      <c r="BX84" s="31">
        <f>_xlfn.IFNA(VLOOKUP($A84,Equities!$A:$Z,6,FALSE), "NA")</f>
        <v>1367.9942272727201</v>
      </c>
      <c r="BY84" s="31">
        <f>_xlfn.IFNA(VLOOKUP($A84,Income_equities!$A:$Z,2,FALSE), "NA")</f>
        <v>1288.74454545454</v>
      </c>
      <c r="BZ84" s="31">
        <f>_xlfn.IFNA(VLOOKUP($A84,Income_equities!$A:$Z,3,FALSE), "NA")</f>
        <v>252.16795454545399</v>
      </c>
      <c r="CA84" s="31">
        <f>_xlfn.IFNA(VLOOKUP($A84,Income_equities!$A:$Z,4,FALSE), "NA")</f>
        <v>143.95949090908999</v>
      </c>
      <c r="CB84" s="31">
        <f>_xlfn.IFNA(VLOOKUP($A84,Income_equities!$A:$Z,5,FALSE), "NA")</f>
        <v>180.9537</v>
      </c>
      <c r="CC84" s="31">
        <f>_xlfn.IFNA(VLOOKUP($A84,PGM_equities!$A:$Z,2,FALSE), "NA")</f>
        <v>1181</v>
      </c>
      <c r="CD84" s="31">
        <f>_xlfn.IFNA(VLOOKUP($A84,PGM_equities!$A:$Z,3,FALSE), "NA")</f>
        <v>628.31409090909005</v>
      </c>
      <c r="CE84" s="31">
        <f>_xlfn.IFNA(VLOOKUP($A84,PGM_equities!$A:$Z,4,FALSE), "NA")</f>
        <v>12.9918181818181</v>
      </c>
      <c r="CF84" s="31">
        <f>_xlfn.IFNA(VLOOKUP($A84,PGM_equities!$A:$Z,5,FALSE), "NA")</f>
        <v>326.10227272727201</v>
      </c>
      <c r="CG84" s="31" t="str">
        <f>_xlfn.IFNA(VLOOKUP($A84,Platinum_market_balance!$A:$Z,2,FALSE), "NA")</f>
        <v>NA</v>
      </c>
      <c r="CH84" s="31" t="str">
        <f>_xlfn.IFNA(VLOOKUP($A84,Platinum_market_balance!$A:$Z,3,FALSE), "NA")</f>
        <v>NA</v>
      </c>
      <c r="CI84" s="31" t="str">
        <f>_xlfn.IFNA(VLOOKUP($A84,Platinum_market_balance!$A:$Z,4,FALSE), "NA")</f>
        <v>NA</v>
      </c>
      <c r="CJ84" s="31" t="str">
        <f>_xlfn.IFNA(VLOOKUP($A84,Platinum_market_balance!$A:$Z,5,FALSE), "NA")</f>
        <v>NA</v>
      </c>
      <c r="CK84" s="31" t="str">
        <f>_xlfn.IFNA(VLOOKUP($A84,Palladium_market_balance!$A:$Z,2,FALSE), "NA")</f>
        <v>NA</v>
      </c>
      <c r="CL84" s="31" t="str">
        <f>_xlfn.IFNA(VLOOKUP($A84,Palladium_market_balance!$A:$Z,3,FALSE), "NA")</f>
        <v>NA</v>
      </c>
      <c r="CM84" s="31" t="str">
        <f>_xlfn.IFNA(VLOOKUP($A84,Palladium_market_balance!$A:$Z,4,FALSE), "NA")</f>
        <v>NA</v>
      </c>
      <c r="CN84" s="31" t="str">
        <f>_xlfn.IFNA(VLOOKUP($A84,Palladium_market_balance!$A:$Z,5,FALSE), "NA")</f>
        <v>NA</v>
      </c>
      <c r="CO84" s="31" t="str">
        <f>_xlfn.IFNA(VLOOKUP($A84,Rhodium_market_balance!$A:$Z,2,FALSE), "NA")</f>
        <v>NA</v>
      </c>
      <c r="CP84" s="31" t="str">
        <f>_xlfn.IFNA(VLOOKUP($A84,Rhodium_market_balance!$A:$Z,3,FALSE), "NA")</f>
        <v>NA</v>
      </c>
      <c r="CQ84" s="31" t="str">
        <f>_xlfn.IFNA(VLOOKUP($A84,Rhodium_market_balance!$A:$Z,4,FALSE), "NA")</f>
        <v>NA</v>
      </c>
      <c r="CR84" s="31" t="str">
        <f>_xlfn.IFNA(VLOOKUP($A84,Rhodium_market_balance!$A:$Z,5,FALSE), "NA")</f>
        <v>NA</v>
      </c>
      <c r="CS84" s="31" t="str">
        <f>_xlfn.IFNA(VLOOKUP($A84,CFTCs!$A:$Z,2,FALSE), "NA")</f>
        <v>NA</v>
      </c>
      <c r="CT84" s="31" t="str">
        <f>_xlfn.IFNA(VLOOKUP($A84,CFTCs!$A:$Z,3,FALSE), "NA")</f>
        <v>NA</v>
      </c>
      <c r="CU84" s="31" t="str">
        <f>_xlfn.IFNA(VLOOKUP($A84,CFTCs!$A:$Z,4,FALSE), "NA")</f>
        <v>NA</v>
      </c>
      <c r="CV84" s="31" t="str">
        <f>_xlfn.IFNA(VLOOKUP($A84,CFTCs!$A:$Z,5,FALSE), "NA")</f>
        <v>NA</v>
      </c>
      <c r="CW84" s="31" t="str">
        <f>_xlfn.IFNA(VLOOKUP($A84,Open_interest!$A:$Z,2,FALSE), "NA")</f>
        <v>NA</v>
      </c>
      <c r="CX84" s="31" t="str">
        <f>_xlfn.IFNA(VLOOKUP($A84,Open_interest!$A:$Z,3,FALSE), "NA")</f>
        <v>NA</v>
      </c>
      <c r="CY84" s="31" t="str">
        <f>IF(_xlfn.IFNA(VLOOKUP($A84,ETF_holdings!$A:$Z,2,FALSE), "NA")=0,"NA",_xlfn.IFNA(VLOOKUP($A84,ETF_holdings!$A:$Z,2,FALSE), "NA"))</f>
        <v>NA</v>
      </c>
      <c r="CZ84" s="31" t="str">
        <f>IF(_xlfn.IFNA(VLOOKUP($A84,ETF_holdings!$A:$Z,3,FALSE), "NA")=0,"NA",_xlfn.IFNA(VLOOKUP($A84,ETF_holdings!$A:$Z,3,FALSE), "NA"))</f>
        <v>NA</v>
      </c>
      <c r="DA84" s="31" t="str">
        <f>_xlfn.IFNA(VLOOKUP($A84,ETF_holdings!$A:$Z,4,FALSE), "NA")</f>
        <v>NA</v>
      </c>
      <c r="DB84" s="31" t="str">
        <f>IF(_xlfn.IFNA(VLOOKUP($A84,ETF_holdings!$A:$Z,4,FALSE), "NA")=0,"NA",_xlfn.IFNA(VLOOKUP($A84,ETF_holdings!$A:$Z,4,FALSE), "NA"))</f>
        <v>NA</v>
      </c>
      <c r="DC84" s="31" t="str">
        <f>IF(_xlfn.IFNA(VLOOKUP($A84,ETF_holdings!$A:$Z,6,FALSE), "NA")=0,"NA",_xlfn.IFNA(VLOOKUP($A84,ETF_holdings!$A:$Z,6,FALSE), "NA"))</f>
        <v>NA</v>
      </c>
      <c r="DD84" s="31" t="str">
        <f>IF(_xlfn.IFNA(VLOOKUP($A84,ETF_holdings!$A:$Z,7,FALSE), "NA")=0,"NA",_xlfn.IFNA(VLOOKUP($A84,ETF_holdings!$A:$Z,7,FALSE), "NA"))</f>
        <v>NA</v>
      </c>
      <c r="DE84" s="31" t="str">
        <f>IF(_xlfn.IFNA(VLOOKUP($A84,ETF_holdings!$A:$Z,8,FALSE), "NA")=0,"NA",_xlfn.IFNA(VLOOKUP($A84,ETF_holdings!$A:$Z,8,FALSE), "NA"))</f>
        <v>NA</v>
      </c>
      <c r="DF84" s="31" t="str">
        <f>IF(_xlfn.IFNA(VLOOKUP($A84,ETF_holdings!$A:$Z,10,FALSE), "NA")=0,"NA",_xlfn.IFNA(VLOOKUP($A84,ETF_holdings!$A:$Z,10,FALSE), "NA"))</f>
        <v>NA</v>
      </c>
      <c r="DG84" s="31" t="str">
        <f>IF(_xlfn.IFNA(VLOOKUP($A84,ETF_holdings!$A:$Z,10,FALSE), "NA")=0,"NA",_xlfn.IFNA(VLOOKUP($A84,ETF_holdings!$A:$Z,10,FALSE), "NA"))</f>
        <v>NA</v>
      </c>
      <c r="DH84" s="31" t="str">
        <f>IF(_xlfn.IFNA(VLOOKUP($A84,ETF_holdings!$A:$Z,11,FALSE), "NA")=0,"NA",_xlfn.IFNA(VLOOKUP($A84,ETF_holdings!$A:$Z,11,FALSE), "NA"))</f>
        <v>NA</v>
      </c>
      <c r="DI84" s="31" t="str">
        <f>IF(_xlfn.IFNA(VLOOKUP($A84,ETF_holdings!$A:$Z,12,FALSE), "NA")=0,"NA",_xlfn.IFNA(VLOOKUP($A84,ETF_holdings!$A:$Z,12,FALSE), "NA"))</f>
        <v>NA</v>
      </c>
      <c r="DJ84" s="31" t="str">
        <f>IF(_xlfn.IFNA(VLOOKUP($A84,ETF_holdings!$A:$Z,13,FALSE), "NA")=0,"NA",_xlfn.IFNA(VLOOKUP($A84,ETF_holdings!$A:$Z,13,FALSE), "NA"))</f>
        <v>NA</v>
      </c>
      <c r="DK84" s="31">
        <f>IF(_xlfn.IFNA(VLOOKUP($A84,Platinum_RSI!$A:$P,2,FALSE), "NA")=0,"NA",_xlfn.IFNA(VLOOKUP($A84,Platinum_RSI!$A:$P,2,FALSE), "NA"))</f>
        <v>55.56</v>
      </c>
      <c r="DL84" s="31">
        <f>IF(_xlfn.IFNA(VLOOKUP($A84,Platinum_RSI!$A:$P,3,FALSE), "NA")=0,"NA",_xlfn.IFNA(VLOOKUP($A84,Platinum_RSI!$A:$P,3,FALSE), "NA"))</f>
        <v>61.47</v>
      </c>
      <c r="DM84" s="31">
        <f>IF(_xlfn.IFNA(VLOOKUP($A84,Platinum_RSI!$A:$P,4,FALSE), "NA")=0,"NA",_xlfn.IFNA(VLOOKUP($A84,Platinum_RSI!$A:$P,4,FALSE), "NA"))</f>
        <v>64.31</v>
      </c>
      <c r="DN84" s="31">
        <f>IF(_xlfn.IFNA(VLOOKUP($A84,Platinum_RSI!$A:$P,5,FALSE), "NA")=0,"NA",_xlfn.IFNA(VLOOKUP($A84,Platinum_RSI!$A:$P,5,FALSE), "NA"))</f>
        <v>65.84</v>
      </c>
      <c r="DO84" s="31">
        <f>IF(_xlfn.IFNA(VLOOKUP($A84,Palladium_RSI!$A:$Q,2,FALSE), "NA")=0,"NA",_xlfn.IFNA(VLOOKUP($A84,Palladium_RSI!$A:$Q,2,FALSE), "NA"))</f>
        <v>55.52</v>
      </c>
      <c r="DP84" s="31">
        <f>IF(_xlfn.IFNA(VLOOKUP($A84,Palladium_RSI!$A:$Q, 3,FALSE), "NA")=0,"NA",_xlfn.IFNA(VLOOKUP($A84,Palladium_RSI!$A:$Q,3,FALSE), "NA"))</f>
        <v>60.45</v>
      </c>
      <c r="DQ84" s="31">
        <f>IF(_xlfn.IFNA(VLOOKUP($A84,Palladium_RSI!$A:$Q,4,FALSE), "NA")=0,"NA",_xlfn.IFNA(VLOOKUP($A84,Palladium_RSI!$A:$Q,4,FALSE), "NA"))</f>
        <v>59.13</v>
      </c>
      <c r="DR84" s="31">
        <f>IF(_xlfn.IFNA(VLOOKUP($A84,Palladium_RSI!$A:$Q,5,FALSE), "NA")=0,"NA",_xlfn.IFNA(VLOOKUP($A84,Palladium_RSI!$A:$Q,5,FALSE), "NA"))</f>
        <v>53.03</v>
      </c>
      <c r="DS84" s="31">
        <f>IF(_xlfn.IFNA(VLOOKUP($A84,Car_production!$A:$L,2,FALSE), "NA")=0,"NA",_xlfn.IFNA(VLOOKUP($A84,Car_production!$A:$L,2,FALSE), "NA"))</f>
        <v>339.3</v>
      </c>
      <c r="DT84" s="31">
        <f>IF(_xlfn.IFNA(VLOOKUP($A84,Car_production!$A:$L,3,FALSE), "NA")=0,"NA",_xlfn.IFNA(VLOOKUP($A84,Car_production!$A:$L,3,FALSE), "NA"))</f>
        <v>266.95515342250201</v>
      </c>
      <c r="DU84" s="31" t="e">
        <f>IF(_xlfn.IFNA(VLOOKUP($A84,Car_production!$A:$L,4,FALSE), "NA")=0,"NA",_xlfn.IFNA(VLOOKUP($A84,Car_production!$A:$L,13,FALSE), "NA"))</f>
        <v>#REF!</v>
      </c>
      <c r="DV84" s="31">
        <f>IF(_xlfn.IFNA(VLOOKUP($A84,Car_production!$A:$L,5,FALSE), "NA")=0,"NA",_xlfn.IFNA(VLOOKUP($A84,Car_production!$A:$L,5,FALSE), "NA"))</f>
        <v>24.507234829245512</v>
      </c>
      <c r="DW84" s="31">
        <f>IF(_xlfn.IFNA(VLOOKUP($A84,Car_production!$A:$L,6,FALSE), "NA")=0,"NA",_xlfn.IFNA(VLOOKUP($A84,Car_production!$A:$L,6,FALSE), "NA"))</f>
        <v>112</v>
      </c>
      <c r="DX84" s="31">
        <f>IF(_xlfn.IFNA(VLOOKUP($A84,Car_production!$A:$L,7,FALSE), "NA")=0,"NA",_xlfn.IFNA(VLOOKUP($A84,Car_production!$A:$L,7,FALSE), "NA"))</f>
        <v>109.48191593352885</v>
      </c>
      <c r="DY84" s="31">
        <f>IF(_xlfn.IFNA(VLOOKUP($A84,Car_production!$A:$L,8,FALSE), "NA")=0,"NA",_xlfn.IFNA(VLOOKUP($A84,Car_production!$A:$L,8,FALSE), "NA"))</f>
        <v>123.1</v>
      </c>
      <c r="DZ84" s="31">
        <f>IF(_xlfn.IFNA(VLOOKUP($A84,Car_production!$A:$L,9,FALSE), "NA")=0,"NA",_xlfn.IFNA(VLOOKUP($A84,Car_production!$A:$L,9,FALSE), "NA"))</f>
        <v>155.4292929292929</v>
      </c>
      <c r="EA84" s="31">
        <f>IF(_xlfn.IFNA(VLOOKUP($A84,Car_production!$A:$L,10,FALSE), "NA")=0,"NA",_xlfn.IFNA(VLOOKUP($A84,Car_production!$A:$L,10,FALSE), "NA"))</f>
        <v>90.260785256234215</v>
      </c>
      <c r="EB84" s="31">
        <f>IF(_xlfn.IFNA(VLOOKUP($A84,Car_production_index!$A:$L,2,FALSE), "NA")=0,"NA",_xlfn.IFNA(VLOOKUP($A84,Car_production_index!$A:$L,2,FALSE), "NA"))</f>
        <v>0.12988212567506568</v>
      </c>
      <c r="EC84" s="31">
        <f>IF(_xlfn.IFNA(VLOOKUP($A84,Car_production_index!$A:$L,3,FALSE), "NA")=0,"NA",_xlfn.IFNA(VLOOKUP($A84,Car_production_index!$A:$L,3,FALSE), "NA"))</f>
        <v>0.25091781767755694</v>
      </c>
      <c r="ED84" s="31">
        <f>IF(_xlfn.IFNA(VLOOKUP($A84,Car_production_index!$A:$L,4,FALSE), "NA")=0,"NA",_xlfn.IFNA(VLOOKUP($A84,Car_production_index!$A:$L,4,FALSE), "NA"))</f>
        <v>0.19032484761598562</v>
      </c>
      <c r="EE84" s="31">
        <f>IF(_xlfn.IFNA(VLOOKUP($A84,Car_production_index!$A:$L,5,FALSE), "NA")=0,"NA",_xlfn.IFNA(VLOOKUP($A84,Car_production_index!$A:$L,5,FALSE), "NA"))</f>
        <v>0.15089036868302064</v>
      </c>
      <c r="EF84" s="31">
        <f>IF(_xlfn.IFNA(VLOOKUP($A84,Car_production_index!$A:$L,6,FALSE), "NA")=0,"NA",_xlfn.IFNA(VLOOKUP($A84,Car_production_index!$A:$L,6,FALSE), "NA"))</f>
        <v>0.72201515965162888</v>
      </c>
    </row>
    <row r="85" spans="1:136">
      <c r="A85" s="26">
        <v>39052</v>
      </c>
      <c r="B85" s="25">
        <f>IFERROR(VLOOKUP($A85,Palladium_spot_price!$A:$B,2,FALSE), "NA")</f>
        <v>328</v>
      </c>
      <c r="C85" s="25">
        <f>IFERROR(VLOOKUP($A85,Platinum_spot_price!$A:$B,2,FALSE), "NA")</f>
        <v>1124.78947368421</v>
      </c>
      <c r="D85" s="25">
        <f>IFERROR(VLOOKUP($A85,Rhodium_spot_price!$A:$B,2,FALSE), "NA")</f>
        <v>5380.78947368421</v>
      </c>
      <c r="E85" s="25">
        <f>IFERROR(VLOOKUP(A85,'Coal Australia'!A:B,2,FALSE), "NA")</f>
        <v>54.510338345864703</v>
      </c>
      <c r="F85" s="25">
        <f>IFERROR(VLOOKUP(A85,'Russian Ruble'!A:B,2,FALSE), "NA")</f>
        <v>26.2865</v>
      </c>
      <c r="G85" s="25" t="str">
        <f>IFERROR(VLOOKUP($A85,'GDP Germany'!A:B,2,FALSE),"NA")</f>
        <v>NA</v>
      </c>
      <c r="H85" s="25" t="str">
        <f>IFERROR(VLOOKUP($A85,'GDP EU28'!A:B,2,FALSE),"NA")</f>
        <v>NA</v>
      </c>
      <c r="I85" s="25" t="str">
        <f>IFERROR(VLOOKUP($A85,'GDP US'!A:B,2,FALSE),"NA")</f>
        <v>NA</v>
      </c>
      <c r="J85" s="29" t="str">
        <f>IFERROR(VLOOKUP($A85,'GDP CNY'!A:C,2,FALSE),"NA")</f>
        <v>NA</v>
      </c>
      <c r="K85" s="25">
        <f>IFERROR(VLOOKUP($A85,WTI!$A:$B,2,FALSE),"NA")</f>
        <v>61.96</v>
      </c>
      <c r="L85" s="25">
        <f>IFERROR(VLOOKUP($A85,Brent!$A:$B,2,FALSE),"NA")</f>
        <v>62.47</v>
      </c>
      <c r="M85" s="25">
        <f>IFERROR(VLOOKUP($A85,'EURO EXC RATE'!$A:$B,2,FALSE),"NA")</f>
        <v>1.3205</v>
      </c>
      <c r="N85" s="25">
        <f>IFERROR(VLOOKUP($A85,'Baltic Dry Index'!$A:$B,2,FALSE),"NA")</f>
        <v>4397</v>
      </c>
      <c r="O85" s="25">
        <f>IFERROR(VLOOKUP($A85,EXR_CNY_USD!$A:$B,2,FALSE),"NA")</f>
        <v>7.8219000000000003</v>
      </c>
      <c r="P85" s="25">
        <f>IFERROR(VLOOKUP($A85,'NATURAL GAS'!A:B,2,FALSE),"NA")</f>
        <v>6.73</v>
      </c>
      <c r="Q85" s="25">
        <f>IFERROR(VLOOKUP($A85,VIX!$A:$B,2,FALSE), "NA")</f>
        <v>11.56</v>
      </c>
      <c r="R85" s="25">
        <f>IFERROR(VLOOKUP($A85,CLI_US!$A:$B,2,FALSE), "NA")</f>
        <v>101.394679217432</v>
      </c>
      <c r="S85" s="25">
        <f>IFERROR(VLOOKUP($A85,CLI_CHN!$A:$B,2,FALSE), "NA")</f>
        <v>101.6057</v>
      </c>
      <c r="T85" s="25">
        <f>IFERROR(VLOOKUP($A85,CLI_EURO!$A:$B,2,FALSE), "NA")</f>
        <v>101.72326990083199</v>
      </c>
      <c r="U85" s="25">
        <f>IFERROR(VLOOKUP($A85,CPILFESL!$A:$B,2,FALSE), "NA")</f>
        <v>203.1</v>
      </c>
      <c r="V85" s="31">
        <f>_xlfn.IFNA(VLOOKUP($A85,'PET.RWTC.M'!$A:$B,2,FALSE), "NA")</f>
        <v>61.96</v>
      </c>
      <c r="W85" s="31">
        <f>_xlfn.IFNA(VLOOKUP($A85,PALLFNFINDEXQ!$A:$B,2,FALSE), "NA")</f>
        <v>113.2122679</v>
      </c>
      <c r="X85" s="31">
        <f>_xlfn.IFNA(VLOOKUP($A85,DEXSFUS!$A:$B,2,FALSE), "NA")</f>
        <v>7.1449999999999996</v>
      </c>
      <c r="Y85" s="31">
        <f>_xlfn.IFNA(VLOOKUP($A85,PNICKUSDM!$A:$B,2,FALSE), "NA")</f>
        <v>34400.526319999997</v>
      </c>
      <c r="Z85" s="31">
        <f>_xlfn.IFNA(VLOOKUP($A85,'WPU1011'!$A:$B,2,FALSE), "NA")</f>
        <v>127.9</v>
      </c>
      <c r="AA85" s="31">
        <f>_xlfn.IFNA(VLOOKUP($A85,'WPU1011'!$A:$B,2,FALSE), "NA")</f>
        <v>127.9</v>
      </c>
      <c r="AB85" s="31">
        <f>_xlfn.IFNA(VLOOKUP($A85,TSIFRGHTC!$A:$B,2,FALSE), "NA")</f>
        <v>1.9</v>
      </c>
      <c r="AC85" s="31">
        <f>_xlfn.IFNA(VLOOKUP($A85,TSIFRGHTC!$A:$B,2,FALSE), "NA")</f>
        <v>1.9</v>
      </c>
      <c r="AD85" s="31">
        <f>_xlfn.IFNA(VLOOKUP($A85,PPICMM!$A:$B,2,FALSE), "NA")</f>
        <v>254.6</v>
      </c>
      <c r="AE85" s="31">
        <f>_xlfn.IFNA(VLOOKUP($A85,IPB50001N!$A:$B,2,FALSE), "NA")</f>
        <v>99.586200000000005</v>
      </c>
      <c r="AF85" s="31">
        <f>_xlfn.IFNA(VLOOKUP($A85,A31ATI!$A:$B,2,FALSE), "NA")</f>
        <v>18744</v>
      </c>
      <c r="AG85" s="31">
        <f>_xlfn.IFNA(VLOOKUP($A85,A31ANO!$A:$B,2,FALSE), "NA")</f>
        <v>9601</v>
      </c>
      <c r="AH85" s="31">
        <f>_xlfn.IFNA(VLOOKUP($A85,IPG21223S!$A:$B,2,FALSE), "NA")</f>
        <v>93.670100000000005</v>
      </c>
      <c r="AI85" s="31">
        <f>_xlfn.IFNA(VLOOKUP($A85,PIORECRUSDM!$A:$B,2,FALSE), "NA")</f>
        <v>33.450000000000003</v>
      </c>
      <c r="AJ85" s="31" t="str">
        <f>_xlfn.IFNA(VLOOKUP($A85,GVZCLS!$A:$B,2,FALSE), "NA")</f>
        <v>NA</v>
      </c>
      <c r="AK85" s="31" t="str">
        <f>_xlfn.IFNA(VLOOKUP($A85,VXSLVCLS!$A:$B,2,FALSE), "NA")</f>
        <v>NA</v>
      </c>
      <c r="AL85" s="31">
        <f>_xlfn.IFNA(VLOOKUP($A85,PNRGINDEXM!$A:$B,2,FALSE), "NA")</f>
        <v>148.67679999999999</v>
      </c>
      <c r="AM85" s="31">
        <f>_xlfn.IFNA(VLOOKUP($A85,Nikkei225!$A:$B,2,FALSE), "NA")</f>
        <v>16321.78</v>
      </c>
      <c r="AN85" s="31">
        <f>_xlfn.IFNA(VLOOKUP($A85,EXJPUS!$A:$B,2,FALSE), "NA")</f>
        <v>117.322</v>
      </c>
      <c r="AO85" s="31">
        <f>_xlfn.IFNA(VLOOKUP($A85,PCU33613361!$A:$B,2,FALSE), "NA")</f>
        <v>98.3</v>
      </c>
      <c r="AP85" s="31">
        <f>_xlfn.IFNA(VLOOKUP($A85,TOTALSA!$A:$B,2,FALSE), "NA")</f>
        <v>17.106999999999999</v>
      </c>
      <c r="AQ85" s="31">
        <f>_xlfn.IFNA(VLOOKUP($A85,ZAFCPIALLMINMEI!$A:$B,2,FALSE), "NA")</f>
        <v>60.157159999999998</v>
      </c>
      <c r="AR85" s="31">
        <f>_xlfn.IFNA(VLOOKUP($A85,LCULMN01ZAQ661S!$A:$B,2,FALSE), "NA")</f>
        <v>54.510408640000001</v>
      </c>
      <c r="AS85" s="31">
        <f>_xlfn.IFNA(VLOOKUP($A85,NGDPRSAXDCZAQ!$A:$B,2,FALSE), "NA")</f>
        <v>919357.8</v>
      </c>
      <c r="AT85" s="31">
        <f>_xlfn.IFNA(VLOOKUP($A85,'M.W00.PCOBA.USD'!$A:$B,2,FALSE), "NA")</f>
        <v>52650.76</v>
      </c>
      <c r="AU85" s="31">
        <f>_xlfn.IFNA(VLOOKUP($A85,BSCICP03O9M665S!$A:$B,2,FALSE), "NA")</f>
        <v>101.834069007</v>
      </c>
      <c r="AV85" s="31">
        <f>_xlfn.IFNA(VLOOKUP($A85,LOLITOAAOECDE!$A:$B,2,FALSE), "NA")</f>
        <v>101.5975132187</v>
      </c>
      <c r="AW85" s="31" t="str">
        <f>_xlfn.IFNA(VLOOKUP($A85,'IP7110'!$A:$B,2,FALSE), "NA")</f>
        <v>NA</v>
      </c>
      <c r="AX85" s="31" t="str">
        <f>_xlfn.IFNA(VLOOKUP($A85,'WPS061'!$A:$B,2,FALSE), "NA")</f>
        <v>NA</v>
      </c>
      <c r="AY85" s="31">
        <f>_xlfn.IFNA(VLOOKUP($A85,'GS10'!$A:$B,2,FALSE), "NA")</f>
        <v>4.5599999999999996</v>
      </c>
      <c r="AZ85" s="31">
        <f>_xlfn.IFNA(VLOOKUP($A85,'GS5'!$A:$B,2,FALSE), "NA")</f>
        <v>4.53</v>
      </c>
      <c r="BA85" s="31">
        <f>_xlfn.IFNA(VLOOKUP($A85,'GS30'!$A:$B,2,FALSE), "NA")</f>
        <v>4.68</v>
      </c>
      <c r="BB85" s="31">
        <f>_xlfn.IFNA(VLOOKUP($A85,DAX!$A:$B,2,FALSE), "NA")</f>
        <v>6596.92</v>
      </c>
      <c r="BC85" s="31">
        <f>_xlfn.IFNA(VLOOKUP($A85,SMI!$A:$B,2,FALSE), "NA")</f>
        <v>8785.74</v>
      </c>
      <c r="BD85" s="31">
        <f>_xlfn.IFNA(VLOOKUP($A85,NASDAQCOM!$A:$B,2,FALSE), "NA")</f>
        <v>2415.29</v>
      </c>
      <c r="BE85" s="31">
        <f>_xlfn.IFNA(VLOOKUP($A85,FTSE100!$A:$B,2,FALSE), "NA")</f>
        <v>6220.81</v>
      </c>
      <c r="BF85" s="31">
        <f>_xlfn.IFNA(VLOOKUP($A85,'M.W00.PGOLD.USD'!$A:$B,2,FALSE), "NA")</f>
        <v>644.79999999999995</v>
      </c>
      <c r="BG85" s="31">
        <f>_xlfn.IFNA(VLOOKUP($A85,'M.W00.PSILVER.USD'!$A:$B,2,FALSE), "NA")</f>
        <v>14.05</v>
      </c>
      <c r="BH85" s="31" t="str">
        <f>_xlfn.IFNA(VLOOKUP($A85,WPU10170502!$A:$B,2,FALSE), "NA")</f>
        <v>NA</v>
      </c>
      <c r="BI85" s="31">
        <f>_xlfn.IFNA(VLOOKUP($A85,'M.W00.PSILVER.USD'!$A:$B,2,FALSE), "NA")</f>
        <v>14.05</v>
      </c>
      <c r="BJ85" s="31">
        <f>_xlfn.IFNA(VLOOKUP($A85,'M.W00.PSILVER.USD'!$A:$B,2,FALSE), "NA")</f>
        <v>14.05</v>
      </c>
      <c r="BK85" s="31">
        <f>_xlfn.IFNA(VLOOKUP($A85,FEDfunds!$A:$B,2,FALSE), "NA")</f>
        <v>5.24</v>
      </c>
      <c r="BL85" s="31">
        <f>_xlfn.IFNA(VLOOKUP($A85,Vehicles_miles_traveled!$A:$B,2,FALSE), "NA")</f>
        <v>254096</v>
      </c>
      <c r="BM85" s="31">
        <f>_xlfn.IFNA(VLOOKUP($A85,New_car_dealer!$A:$B,2,FALSE), "NA")</f>
        <v>55602</v>
      </c>
      <c r="BN85" s="31" t="str">
        <f>_xlfn.IFNA(VLOOKUP($A85,Platinum_total_demand!$A:$Z,4,FALSE), "NA")</f>
        <v>NA</v>
      </c>
      <c r="BO85" s="31" t="str">
        <f>_xlfn.IFNA(VLOOKUP($A85,Palladium_total_demand!$A:$Z,4,FALSE), "NA")</f>
        <v>NA</v>
      </c>
      <c r="BP85" s="31" t="str">
        <f>_xlfn.IFNA(VLOOKUP($A85,Rhodium_total_demand!$A:$Z,4,FALSE), "NA")</f>
        <v>NA</v>
      </c>
      <c r="BQ85" s="31" t="str">
        <f>_xlfn.IFNA(VLOOKUP($A85,Platinum_total_supply!$A:$Z,4,FALSE), "NA")</f>
        <v>NA</v>
      </c>
      <c r="BR85" s="31" t="str">
        <f>_xlfn.IFNA(VLOOKUP($A85,Palladium_total_supply!$A:$Z,4,FALSE), "NA")</f>
        <v>NA</v>
      </c>
      <c r="BS85" s="31" t="str">
        <f>_xlfn.IFNA(VLOOKUP($A85,Rhodium_total_supply!$A:$Z,4,FALSE), "NA")</f>
        <v>NA</v>
      </c>
      <c r="BT85" s="31">
        <f>_xlfn.IFNA(VLOOKUP($A85,Equities!$A:$Z,2,FALSE), "NA")</f>
        <v>4437.6171428571397</v>
      </c>
      <c r="BU85" s="31">
        <f>_xlfn.IFNA(VLOOKUP($A85,Equities!$A:$Z,3,FALSE), "NA")</f>
        <v>4498.4185714285704</v>
      </c>
      <c r="BV85" s="31">
        <f>_xlfn.IFNA(VLOOKUP($A85,Equities!$A:$Z,4,FALSE), "NA")</f>
        <v>7168.7085714285704</v>
      </c>
      <c r="BW85" s="31">
        <f>_xlfn.IFNA(VLOOKUP($A85,Equities!$A:$Z,5,FALSE), "NA")</f>
        <v>5493.7029047618998</v>
      </c>
      <c r="BX85" s="31">
        <f>_xlfn.IFNA(VLOOKUP($A85,Equities!$A:$Z,6,FALSE), "NA")</f>
        <v>1438.86157142857</v>
      </c>
      <c r="BY85" s="31">
        <f>_xlfn.IFNA(VLOOKUP($A85,Income_equities!$A:$Z,2,FALSE), "NA")</f>
        <v>1296.7914285714201</v>
      </c>
      <c r="BZ85" s="31">
        <f>_xlfn.IFNA(VLOOKUP($A85,Income_equities!$A:$Z,3,FALSE), "NA")</f>
        <v>253.46349047619</v>
      </c>
      <c r="CA85" s="31">
        <f>_xlfn.IFNA(VLOOKUP($A85,Income_equities!$A:$Z,4,FALSE), "NA")</f>
        <v>143.663428571428</v>
      </c>
      <c r="CB85" s="31">
        <f>_xlfn.IFNA(VLOOKUP($A85,Income_equities!$A:$Z,5,FALSE), "NA")</f>
        <v>181.79952380952301</v>
      </c>
      <c r="CC85" s="31">
        <f>_xlfn.IFNA(VLOOKUP($A85,PGM_equities!$A:$Z,2,FALSE), "NA")</f>
        <v>1121.5833333333301</v>
      </c>
      <c r="CD85" s="31">
        <f>_xlfn.IFNA(VLOOKUP($A85,PGM_equities!$A:$Z,3,FALSE), "NA")</f>
        <v>628.40523809523802</v>
      </c>
      <c r="CE85" s="31">
        <f>_xlfn.IFNA(VLOOKUP($A85,PGM_equities!$A:$Z,4,FALSE), "NA")</f>
        <v>13.231319047618999</v>
      </c>
      <c r="CF85" s="31">
        <f>_xlfn.IFNA(VLOOKUP($A85,PGM_equities!$A:$Z,5,FALSE), "NA")</f>
        <v>327.07142857142799</v>
      </c>
      <c r="CG85" s="31" t="str">
        <f>_xlfn.IFNA(VLOOKUP($A85,Platinum_market_balance!$A:$Z,2,FALSE), "NA")</f>
        <v>NA</v>
      </c>
      <c r="CH85" s="31" t="str">
        <f>_xlfn.IFNA(VLOOKUP($A85,Platinum_market_balance!$A:$Z,3,FALSE), "NA")</f>
        <v>NA</v>
      </c>
      <c r="CI85" s="31" t="str">
        <f>_xlfn.IFNA(VLOOKUP($A85,Platinum_market_balance!$A:$Z,4,FALSE), "NA")</f>
        <v>NA</v>
      </c>
      <c r="CJ85" s="31" t="str">
        <f>_xlfn.IFNA(VLOOKUP($A85,Platinum_market_balance!$A:$Z,5,FALSE), "NA")</f>
        <v>NA</v>
      </c>
      <c r="CK85" s="31" t="str">
        <f>_xlfn.IFNA(VLOOKUP($A85,Palladium_market_balance!$A:$Z,2,FALSE), "NA")</f>
        <v>NA</v>
      </c>
      <c r="CL85" s="31" t="str">
        <f>_xlfn.IFNA(VLOOKUP($A85,Palladium_market_balance!$A:$Z,3,FALSE), "NA")</f>
        <v>NA</v>
      </c>
      <c r="CM85" s="31" t="str">
        <f>_xlfn.IFNA(VLOOKUP($A85,Palladium_market_balance!$A:$Z,4,FALSE), "NA")</f>
        <v>NA</v>
      </c>
      <c r="CN85" s="31" t="str">
        <f>_xlfn.IFNA(VLOOKUP($A85,Palladium_market_balance!$A:$Z,5,FALSE), "NA")</f>
        <v>NA</v>
      </c>
      <c r="CO85" s="31" t="str">
        <f>_xlfn.IFNA(VLOOKUP($A85,Rhodium_market_balance!$A:$Z,2,FALSE), "NA")</f>
        <v>NA</v>
      </c>
      <c r="CP85" s="31" t="str">
        <f>_xlfn.IFNA(VLOOKUP($A85,Rhodium_market_balance!$A:$Z,3,FALSE), "NA")</f>
        <v>NA</v>
      </c>
      <c r="CQ85" s="31" t="str">
        <f>_xlfn.IFNA(VLOOKUP($A85,Rhodium_market_balance!$A:$Z,4,FALSE), "NA")</f>
        <v>NA</v>
      </c>
      <c r="CR85" s="31" t="str">
        <f>_xlfn.IFNA(VLOOKUP($A85,Rhodium_market_balance!$A:$Z,5,FALSE), "NA")</f>
        <v>NA</v>
      </c>
      <c r="CS85" s="31" t="str">
        <f>_xlfn.IFNA(VLOOKUP($A85,CFTCs!$A:$Z,2,FALSE), "NA")</f>
        <v>NA</v>
      </c>
      <c r="CT85" s="31" t="str">
        <f>_xlfn.IFNA(VLOOKUP($A85,CFTCs!$A:$Z,3,FALSE), "NA")</f>
        <v>NA</v>
      </c>
      <c r="CU85" s="31" t="str">
        <f>_xlfn.IFNA(VLOOKUP($A85,CFTCs!$A:$Z,4,FALSE), "NA")</f>
        <v>NA</v>
      </c>
      <c r="CV85" s="31" t="str">
        <f>_xlfn.IFNA(VLOOKUP($A85,CFTCs!$A:$Z,5,FALSE), "NA")</f>
        <v>NA</v>
      </c>
      <c r="CW85" s="31" t="str">
        <f>_xlfn.IFNA(VLOOKUP($A85,Open_interest!$A:$Z,2,FALSE), "NA")</f>
        <v>NA</v>
      </c>
      <c r="CX85" s="31" t="str">
        <f>_xlfn.IFNA(VLOOKUP($A85,Open_interest!$A:$Z,3,FALSE), "NA")</f>
        <v>NA</v>
      </c>
      <c r="CY85" s="31" t="str">
        <f>IF(_xlfn.IFNA(VLOOKUP($A85,ETF_holdings!$A:$Z,2,FALSE), "NA")=0,"NA",_xlfn.IFNA(VLOOKUP($A85,ETF_holdings!$A:$Z,2,FALSE), "NA"))</f>
        <v>NA</v>
      </c>
      <c r="CZ85" s="31" t="str">
        <f>IF(_xlfn.IFNA(VLOOKUP($A85,ETF_holdings!$A:$Z,3,FALSE), "NA")=0,"NA",_xlfn.IFNA(VLOOKUP($A85,ETF_holdings!$A:$Z,3,FALSE), "NA"))</f>
        <v>NA</v>
      </c>
      <c r="DA85" s="31" t="str">
        <f>_xlfn.IFNA(VLOOKUP($A85,ETF_holdings!$A:$Z,4,FALSE), "NA")</f>
        <v>NA</v>
      </c>
      <c r="DB85" s="31" t="str">
        <f>IF(_xlfn.IFNA(VLOOKUP($A85,ETF_holdings!$A:$Z,4,FALSE), "NA")=0,"NA",_xlfn.IFNA(VLOOKUP($A85,ETF_holdings!$A:$Z,4,FALSE), "NA"))</f>
        <v>NA</v>
      </c>
      <c r="DC85" s="31" t="str">
        <f>IF(_xlfn.IFNA(VLOOKUP($A85,ETF_holdings!$A:$Z,6,FALSE), "NA")=0,"NA",_xlfn.IFNA(VLOOKUP($A85,ETF_holdings!$A:$Z,6,FALSE), "NA"))</f>
        <v>NA</v>
      </c>
      <c r="DD85" s="31" t="str">
        <f>IF(_xlfn.IFNA(VLOOKUP($A85,ETF_holdings!$A:$Z,7,FALSE), "NA")=0,"NA",_xlfn.IFNA(VLOOKUP($A85,ETF_holdings!$A:$Z,7,FALSE), "NA"))</f>
        <v>NA</v>
      </c>
      <c r="DE85" s="31" t="str">
        <f>IF(_xlfn.IFNA(VLOOKUP($A85,ETF_holdings!$A:$Z,8,FALSE), "NA")=0,"NA",_xlfn.IFNA(VLOOKUP($A85,ETF_holdings!$A:$Z,8,FALSE), "NA"))</f>
        <v>NA</v>
      </c>
      <c r="DF85" s="31" t="str">
        <f>IF(_xlfn.IFNA(VLOOKUP($A85,ETF_holdings!$A:$Z,10,FALSE), "NA")=0,"NA",_xlfn.IFNA(VLOOKUP($A85,ETF_holdings!$A:$Z,10,FALSE), "NA"))</f>
        <v>NA</v>
      </c>
      <c r="DG85" s="31" t="str">
        <f>IF(_xlfn.IFNA(VLOOKUP($A85,ETF_holdings!$A:$Z,10,FALSE), "NA")=0,"NA",_xlfn.IFNA(VLOOKUP($A85,ETF_holdings!$A:$Z,10,FALSE), "NA"))</f>
        <v>NA</v>
      </c>
      <c r="DH85" s="31" t="str">
        <f>IF(_xlfn.IFNA(VLOOKUP($A85,ETF_holdings!$A:$Z,11,FALSE), "NA")=0,"NA",_xlfn.IFNA(VLOOKUP($A85,ETF_holdings!$A:$Z,11,FALSE), "NA"))</f>
        <v>NA</v>
      </c>
      <c r="DI85" s="31" t="str">
        <f>IF(_xlfn.IFNA(VLOOKUP($A85,ETF_holdings!$A:$Z,12,FALSE), "NA")=0,"NA",_xlfn.IFNA(VLOOKUP($A85,ETF_holdings!$A:$Z,12,FALSE), "NA"))</f>
        <v>NA</v>
      </c>
      <c r="DJ85" s="31" t="str">
        <f>IF(_xlfn.IFNA(VLOOKUP($A85,ETF_holdings!$A:$Z,13,FALSE), "NA")=0,"NA",_xlfn.IFNA(VLOOKUP($A85,ETF_holdings!$A:$Z,13,FALSE), "NA"))</f>
        <v>NA</v>
      </c>
      <c r="DK85" s="31">
        <f>IF(_xlfn.IFNA(VLOOKUP($A85,Platinum_RSI!$A:$P,2,FALSE), "NA")=0,"NA",_xlfn.IFNA(VLOOKUP($A85,Platinum_RSI!$A:$P,2,FALSE), "NA"))</f>
        <v>43.22</v>
      </c>
      <c r="DL85" s="31">
        <f>IF(_xlfn.IFNA(VLOOKUP($A85,Platinum_RSI!$A:$P,3,FALSE), "NA")=0,"NA",_xlfn.IFNA(VLOOKUP($A85,Platinum_RSI!$A:$P,3,FALSE), "NA"))</f>
        <v>55.85</v>
      </c>
      <c r="DM85" s="31">
        <f>IF(_xlfn.IFNA(VLOOKUP($A85,Platinum_RSI!$A:$P,4,FALSE), "NA")=0,"NA",_xlfn.IFNA(VLOOKUP($A85,Platinum_RSI!$A:$P,4,FALSE), "NA"))</f>
        <v>60.06</v>
      </c>
      <c r="DN85" s="31">
        <f>IF(_xlfn.IFNA(VLOOKUP($A85,Platinum_RSI!$A:$P,5,FALSE), "NA")=0,"NA",_xlfn.IFNA(VLOOKUP($A85,Platinum_RSI!$A:$P,5,FALSE), "NA"))</f>
        <v>63.38</v>
      </c>
      <c r="DO85" s="31">
        <f>IF(_xlfn.IFNA(VLOOKUP($A85,Palladium_RSI!$A:$Q,2,FALSE), "NA")=0,"NA",_xlfn.IFNA(VLOOKUP($A85,Palladium_RSI!$A:$Q,2,FALSE), "NA"))</f>
        <v>66.27</v>
      </c>
      <c r="DP85" s="31">
        <f>IF(_xlfn.IFNA(VLOOKUP($A85,Palladium_RSI!$A:$Q, 3,FALSE), "NA")=0,"NA",_xlfn.IFNA(VLOOKUP($A85,Palladium_RSI!$A:$Q,3,FALSE), "NA"))</f>
        <v>62.69</v>
      </c>
      <c r="DQ85" s="31">
        <f>IF(_xlfn.IFNA(VLOOKUP($A85,Palladium_RSI!$A:$Q,4,FALSE), "NA")=0,"NA",_xlfn.IFNA(VLOOKUP($A85,Palladium_RSI!$A:$Q,4,FALSE), "NA"))</f>
        <v>60.56</v>
      </c>
      <c r="DR85" s="31">
        <f>IF(_xlfn.IFNA(VLOOKUP($A85,Palladium_RSI!$A:$Q,5,FALSE), "NA")=0,"NA",_xlfn.IFNA(VLOOKUP($A85,Palladium_RSI!$A:$Q,5,FALSE), "NA"))</f>
        <v>53.66</v>
      </c>
      <c r="DS85" s="31">
        <f>IF(_xlfn.IFNA(VLOOKUP($A85,Car_production!$A:$L,2,FALSE), "NA")=0,"NA",_xlfn.IFNA(VLOOKUP($A85,Car_production!$A:$L,2,FALSE), "NA"))</f>
        <v>354.6</v>
      </c>
      <c r="DT85" s="31">
        <f>IF(_xlfn.IFNA(VLOOKUP($A85,Car_production!$A:$L,3,FALSE), "NA")=0,"NA",_xlfn.IFNA(VLOOKUP($A85,Car_production!$A:$L,3,FALSE), "NA"))</f>
        <v>278.99291896144769</v>
      </c>
      <c r="DU85" s="31" t="e">
        <f>IF(_xlfn.IFNA(VLOOKUP($A85,Car_production!$A:$L,4,FALSE), "NA")=0,"NA",_xlfn.IFNA(VLOOKUP($A85,Car_production!$A:$L,13,FALSE), "NA"))</f>
        <v>#REF!</v>
      </c>
      <c r="DV85" s="31">
        <f>IF(_xlfn.IFNA(VLOOKUP($A85,Car_production!$A:$L,5,FALSE), "NA")=0,"NA",_xlfn.IFNA(VLOOKUP($A85,Car_production!$A:$L,5,FALSE), "NA"))</f>
        <v>23.640499637716918</v>
      </c>
      <c r="DW85" s="31">
        <f>IF(_xlfn.IFNA(VLOOKUP($A85,Car_production!$A:$L,6,FALSE), "NA")=0,"NA",_xlfn.IFNA(VLOOKUP($A85,Car_production!$A:$L,6,FALSE), "NA"))</f>
        <v>126.2</v>
      </c>
      <c r="DX85" s="31">
        <f>IF(_xlfn.IFNA(VLOOKUP($A85,Car_production!$A:$L,7,FALSE), "NA")=0,"NA",_xlfn.IFNA(VLOOKUP($A85,Car_production!$A:$L,7,FALSE), "NA"))</f>
        <v>123.36265884652981</v>
      </c>
      <c r="DY85" s="31">
        <f>IF(_xlfn.IFNA(VLOOKUP($A85,Car_production!$A:$L,8,FALSE), "NA")=0,"NA",_xlfn.IFNA(VLOOKUP($A85,Car_production!$A:$L,8,FALSE), "NA"))</f>
        <v>126</v>
      </c>
      <c r="DZ85" s="31">
        <f>IF(_xlfn.IFNA(VLOOKUP($A85,Car_production!$A:$L,9,FALSE), "NA")=0,"NA",_xlfn.IFNA(VLOOKUP($A85,Car_production!$A:$L,9,FALSE), "NA"))</f>
        <v>159.09090909090909</v>
      </c>
      <c r="EA85" s="31">
        <f>IF(_xlfn.IFNA(VLOOKUP($A85,Car_production!$A:$L,10,FALSE), "NA")=0,"NA",_xlfn.IFNA(VLOOKUP($A85,Car_production!$A:$L,10,FALSE), "NA"))</f>
        <v>95.577156637303816</v>
      </c>
      <c r="EB85" s="31">
        <f>IF(_xlfn.IFNA(VLOOKUP($A85,Car_production_index!$A:$L,2,FALSE), "NA")=0,"NA",_xlfn.IFNA(VLOOKUP($A85,Car_production_index!$A:$L,2,FALSE), "NA"))</f>
        <v>0.12988212567506568</v>
      </c>
      <c r="EC85" s="31">
        <f>IF(_xlfn.IFNA(VLOOKUP($A85,Car_production_index!$A:$L,3,FALSE), "NA")=0,"NA",_xlfn.IFNA(VLOOKUP($A85,Car_production_index!$A:$L,3,FALSE), "NA"))</f>
        <v>0.25041781767755694</v>
      </c>
      <c r="ED85" s="31">
        <f>IF(_xlfn.IFNA(VLOOKUP($A85,Car_production_index!$A:$L,4,FALSE), "NA")=0,"NA",_xlfn.IFNA(VLOOKUP($A85,Car_production_index!$A:$L,4,FALSE), "NA"))</f>
        <v>0.19132484761598562</v>
      </c>
      <c r="EE85" s="31">
        <f>IF(_xlfn.IFNA(VLOOKUP($A85,Car_production_index!$A:$L,5,FALSE), "NA")=0,"NA",_xlfn.IFNA(VLOOKUP($A85,Car_production_index!$A:$L,5,FALSE), "NA"))</f>
        <v>0.15039036868302064</v>
      </c>
      <c r="EF85" s="31">
        <f>IF(_xlfn.IFNA(VLOOKUP($A85,Car_production_index!$A:$L,6,FALSE), "NA")=0,"NA",_xlfn.IFNA(VLOOKUP($A85,Car_production_index!$A:$L,6,FALSE), "NA"))</f>
        <v>0.72201515965162888</v>
      </c>
    </row>
    <row r="86" spans="1:136">
      <c r="A86" s="26">
        <v>39083</v>
      </c>
      <c r="B86" s="25">
        <f>IFERROR(VLOOKUP($A86,Palladium_spot_price!$A:$B,2,FALSE), "NA")</f>
        <v>339.45454545454498</v>
      </c>
      <c r="C86" s="25">
        <f>IFERROR(VLOOKUP($A86,Platinum_spot_price!$A:$B,2,FALSE), "NA")</f>
        <v>1151.8181818181799</v>
      </c>
      <c r="D86" s="25">
        <f>IFERROR(VLOOKUP($A86,Rhodium_spot_price!$A:$B,2,FALSE), "NA")</f>
        <v>5745.4545454545396</v>
      </c>
      <c r="E86" s="25">
        <f>IFERROR(VLOOKUP(A86,'Coal Australia'!A:B,2,FALSE), "NA")</f>
        <v>55.762987012986997</v>
      </c>
      <c r="F86" s="25">
        <f>IFERROR(VLOOKUP(A86,'Russian Ruble'!A:B,2,FALSE), "NA")</f>
        <v>26.474900000000002</v>
      </c>
      <c r="G86" s="25">
        <f>IFERROR(VLOOKUP($A86,'GDP Germany'!A:B,2,FALSE),"NA")</f>
        <v>639925</v>
      </c>
      <c r="H86" s="25">
        <f>IFERROR(VLOOKUP($A86,'GDP EU28'!A:B,2,FALSE),"NA")</f>
        <v>2634580.9</v>
      </c>
      <c r="I86" s="25">
        <f>IFERROR(VLOOKUP($A86,'GDP US'!A:B,2,FALSE),"NA")</f>
        <v>15433.643</v>
      </c>
      <c r="J86" s="29">
        <f>IFERROR(VLOOKUP($A86,'GDP CNY'!A:C,2,FALSE),"NA")</f>
        <v>12.5</v>
      </c>
      <c r="K86" s="25">
        <f>IFERROR(VLOOKUP($A86,WTI!$A:$B,2,FALSE),"NA")</f>
        <v>54.51</v>
      </c>
      <c r="L86" s="25">
        <f>IFERROR(VLOOKUP($A86,Brent!$A:$B,2,FALSE),"NA")</f>
        <v>53.68</v>
      </c>
      <c r="M86" s="25">
        <f>IFERROR(VLOOKUP($A86,'EURO EXC RATE'!$A:$B,2,FALSE),"NA")</f>
        <v>1.2992999999999999</v>
      </c>
      <c r="N86" s="25">
        <f>IFERROR(VLOOKUP($A86,'Baltic Dry Index'!$A:$B,2,FALSE),"NA")</f>
        <v>4225</v>
      </c>
      <c r="O86" s="25">
        <f>IFERROR(VLOOKUP($A86,EXR_CNY_USD!$A:$B,2,FALSE),"NA")</f>
        <v>7.7876000000000003</v>
      </c>
      <c r="P86" s="25">
        <f>IFERROR(VLOOKUP($A86,'NATURAL GAS'!A:B,2,FALSE),"NA")</f>
        <v>6.55</v>
      </c>
      <c r="Q86" s="25">
        <f>IFERROR(VLOOKUP($A86,VIX!$A:$B,2,FALSE), "NA")</f>
        <v>10.42</v>
      </c>
      <c r="R86" s="25">
        <f>IFERROR(VLOOKUP($A86,CLI_US!$A:$B,2,FALSE), "NA")</f>
        <v>101.49853250694601</v>
      </c>
      <c r="S86" s="25">
        <f>IFERROR(VLOOKUP($A86,CLI_CHN!$A:$B,2,FALSE), "NA")</f>
        <v>101.93519999999999</v>
      </c>
      <c r="T86" s="25">
        <f>IFERROR(VLOOKUP($A86,CLI_EURO!$A:$B,2,FALSE), "NA")</f>
        <v>101.823940545581</v>
      </c>
      <c r="U86" s="25">
        <f>IFERROR(VLOOKUP($A86,CPILFESL!$A:$B,2,FALSE), "NA")</f>
        <v>203.43700000000001</v>
      </c>
      <c r="V86" s="31">
        <f>_xlfn.IFNA(VLOOKUP($A86,'PET.RWTC.M'!$A:$B,2,FALSE), "NA")</f>
        <v>54.51</v>
      </c>
      <c r="W86" s="31">
        <f>_xlfn.IFNA(VLOOKUP($A86,PALLFNFINDEXQ!$A:$B,2,FALSE), "NA")</f>
        <v>115.70739949999999</v>
      </c>
      <c r="X86" s="31">
        <f>_xlfn.IFNA(VLOOKUP($A86,DEXSFUS!$A:$B,2,FALSE), "NA")</f>
        <v>7.0374999999999996</v>
      </c>
      <c r="Y86" s="31">
        <f>_xlfn.IFNA(VLOOKUP($A86,PNICKUSDM!$A:$B,2,FALSE), "NA")</f>
        <v>36821.590909999999</v>
      </c>
      <c r="Z86" s="31">
        <f>_xlfn.IFNA(VLOOKUP($A86,'WPU1011'!$A:$B,2,FALSE), "NA")</f>
        <v>127.6</v>
      </c>
      <c r="AA86" s="31">
        <f>_xlfn.IFNA(VLOOKUP($A86,PCU3399103399101!$A:$B,2,FALSE), "NA")</f>
        <v>145.1</v>
      </c>
      <c r="AB86" s="31">
        <f>_xlfn.IFNA(VLOOKUP($A86,TSIFRGHTC!$A:$B,2,FALSE), "NA")</f>
        <v>-0.6</v>
      </c>
      <c r="AC86" s="31">
        <f>_xlfn.IFNA(VLOOKUP($A86,TSIFRGHTC!$A:$B,2,FALSE), "NA")</f>
        <v>-0.6</v>
      </c>
      <c r="AD86" s="31">
        <f>_xlfn.IFNA(VLOOKUP($A86,PPICMM!$A:$B,2,FALSE), "NA")</f>
        <v>251.5</v>
      </c>
      <c r="AE86" s="31">
        <f>_xlfn.IFNA(VLOOKUP($A86,IPB50001N!$A:$B,2,FALSE), "NA")</f>
        <v>98.465500000000006</v>
      </c>
      <c r="AF86" s="31">
        <f>_xlfn.IFNA(VLOOKUP($A86,A31ATI!$A:$B,2,FALSE), "NA")</f>
        <v>18652</v>
      </c>
      <c r="AG86" s="31">
        <f>_xlfn.IFNA(VLOOKUP($A86,A31ANO!$A:$B,2,FALSE), "NA")</f>
        <v>10185</v>
      </c>
      <c r="AH86" s="31">
        <f>_xlfn.IFNA(VLOOKUP($A86,IPG21223S!$A:$B,2,FALSE), "NA")</f>
        <v>100.6388</v>
      </c>
      <c r="AI86" s="31">
        <f>_xlfn.IFNA(VLOOKUP($A86,PIORECRUSDM!$A:$B,2,FALSE), "NA")</f>
        <v>36.630000000000003</v>
      </c>
      <c r="AJ86" s="31" t="str">
        <f>_xlfn.IFNA(VLOOKUP($A86,GVZCLS!$A:$B,2,FALSE), "NA")</f>
        <v>NA</v>
      </c>
      <c r="AK86" s="31" t="str">
        <f>_xlfn.IFNA(VLOOKUP($A86,VXSLVCLS!$A:$B,2,FALSE), "NA")</f>
        <v>NA</v>
      </c>
      <c r="AL86" s="31">
        <f>_xlfn.IFNA(VLOOKUP($A86,PNRGINDEXM!$A:$B,2,FALSE), "NA")</f>
        <v>136.11750000000001</v>
      </c>
      <c r="AM86" s="31">
        <f>_xlfn.IFNA(VLOOKUP($A86,Nikkei225!$A:$B,2,FALSE), "NA")</f>
        <v>16321.78</v>
      </c>
      <c r="AN86" s="31">
        <f>_xlfn.IFNA(VLOOKUP($A86,EXJPUS!$A:$B,2,FALSE), "NA")</f>
        <v>120.44710000000001</v>
      </c>
      <c r="AO86" s="31">
        <f>_xlfn.IFNA(VLOOKUP($A86,PCU33613361!$A:$B,2,FALSE), "NA")</f>
        <v>97.6</v>
      </c>
      <c r="AP86" s="31">
        <f>_xlfn.IFNA(VLOOKUP($A86,TOTALSA!$A:$B,2,FALSE), "NA")</f>
        <v>16.896000000000001</v>
      </c>
      <c r="AQ86" s="31">
        <f>_xlfn.IFNA(VLOOKUP($A86,ZAFCPIALLMINMEI!$A:$B,2,FALSE), "NA")</f>
        <v>60.59731</v>
      </c>
      <c r="AR86" s="31">
        <f>_xlfn.IFNA(VLOOKUP($A86,LCULMN01ZAQ661S!$A:$B,2,FALSE), "NA")</f>
        <v>52.891287589999997</v>
      </c>
      <c r="AS86" s="31">
        <f>_xlfn.IFNA(VLOOKUP($A86,NGDPRSAXDCZAQ!$A:$B,2,FALSE), "NA")</f>
        <v>934285.1</v>
      </c>
      <c r="AT86" s="31">
        <f>_xlfn.IFNA(VLOOKUP($A86,'M.W00.PCOBA.USD'!$A:$B,2,FALSE), "NA")</f>
        <v>47696.25</v>
      </c>
      <c r="AU86" s="31">
        <f>_xlfn.IFNA(VLOOKUP($A86,BSCICP03O9M665S!$A:$B,2,FALSE), "NA")</f>
        <v>101.93410335519999</v>
      </c>
      <c r="AV86" s="31">
        <f>_xlfn.IFNA(VLOOKUP($A86,LOLITOAAOECDE!$A:$B,2,FALSE), "NA")</f>
        <v>101.71721575949999</v>
      </c>
      <c r="AW86" s="31" t="str">
        <f>_xlfn.IFNA(VLOOKUP($A86,'IP7110'!$A:$B,2,FALSE), "NA")</f>
        <v>NA</v>
      </c>
      <c r="AX86" s="31" t="str">
        <f>_xlfn.IFNA(VLOOKUP($A86,'WPS061'!$A:$B,2,FALSE), "NA")</f>
        <v>NA</v>
      </c>
      <c r="AY86" s="31">
        <f>_xlfn.IFNA(VLOOKUP($A86,'GS10'!$A:$B,2,FALSE), "NA")</f>
        <v>4.76</v>
      </c>
      <c r="AZ86" s="31">
        <f>_xlfn.IFNA(VLOOKUP($A86,'GS5'!$A:$B,2,FALSE), "NA")</f>
        <v>4.75</v>
      </c>
      <c r="BA86" s="31">
        <f>_xlfn.IFNA(VLOOKUP($A86,'GS30'!$A:$B,2,FALSE), "NA")</f>
        <v>4.8499999999999996</v>
      </c>
      <c r="BB86" s="31">
        <f>_xlfn.IFNA(VLOOKUP($A86,DAX!$A:$B,2,FALSE), "NA")</f>
        <v>6789.11</v>
      </c>
      <c r="BC86" s="31">
        <f>_xlfn.IFNA(VLOOKUP($A86,SMI!$A:$B,2,FALSE), "NA")</f>
        <v>9135.11</v>
      </c>
      <c r="BD86" s="31">
        <f>_xlfn.IFNA(VLOOKUP($A86,NASDAQCOM!$A:$B,2,FALSE), "NA")</f>
        <v>2463.9299999999998</v>
      </c>
      <c r="BE86" s="31">
        <f>_xlfn.IFNA(VLOOKUP($A86,FTSE100!$A:$B,2,FALSE), "NA")</f>
        <v>6203.09</v>
      </c>
      <c r="BF86" s="31">
        <f>_xlfn.IFNA(VLOOKUP($A86,'M.W00.PGOLD.USD'!$A:$B,2,FALSE), "NA")</f>
        <v>648.75</v>
      </c>
      <c r="BG86" s="31">
        <f>_xlfn.IFNA(VLOOKUP($A86,'M.W00.PSILVER.USD'!$A:$B,2,FALSE), "NA")</f>
        <v>13.38</v>
      </c>
      <c r="BH86" s="31" t="str">
        <f>_xlfn.IFNA(VLOOKUP($A86,WPU10170502!$A:$B,2,FALSE), "NA")</f>
        <v>NA</v>
      </c>
      <c r="BI86" s="31">
        <f>_xlfn.IFNA(VLOOKUP($A86,'M.W00.PSILVER.USD'!$A:$B,2,FALSE), "NA")</f>
        <v>13.38</v>
      </c>
      <c r="BJ86" s="31">
        <f>_xlfn.IFNA(VLOOKUP($A86,'M.W00.PSILVER.USD'!$A:$B,2,FALSE), "NA")</f>
        <v>13.38</v>
      </c>
      <c r="BK86" s="31">
        <f>_xlfn.IFNA(VLOOKUP($A86,FEDfunds!$A:$B,2,FALSE), "NA")</f>
        <v>5.25</v>
      </c>
      <c r="BL86" s="31">
        <f>_xlfn.IFNA(VLOOKUP($A86,Vehicles_miles_traveled!$A:$B,2,FALSE), "NA")</f>
        <v>254557</v>
      </c>
      <c r="BM86" s="31">
        <f>_xlfn.IFNA(VLOOKUP($A86,New_car_dealer!$A:$B,2,FALSE), "NA")</f>
        <v>50920</v>
      </c>
      <c r="BN86" s="31" t="str">
        <f>_xlfn.IFNA(VLOOKUP($A86,Platinum_total_demand!$A:$Z,4,FALSE), "NA")</f>
        <v>NA</v>
      </c>
      <c r="BO86" s="31" t="str">
        <f>_xlfn.IFNA(VLOOKUP($A86,Palladium_total_demand!$A:$Z,4,FALSE), "NA")</f>
        <v>NA</v>
      </c>
      <c r="BP86" s="31" t="str">
        <f>_xlfn.IFNA(VLOOKUP($A86,Rhodium_total_demand!$A:$Z,4,FALSE), "NA")</f>
        <v>NA</v>
      </c>
      <c r="BQ86" s="31" t="str">
        <f>_xlfn.IFNA(VLOOKUP($A86,Platinum_total_supply!$A:$Z,4,FALSE), "NA")</f>
        <v>NA</v>
      </c>
      <c r="BR86" s="31" t="str">
        <f>_xlfn.IFNA(VLOOKUP($A86,Palladium_total_supply!$A:$Z,4,FALSE), "NA")</f>
        <v>NA</v>
      </c>
      <c r="BS86" s="31" t="str">
        <f>_xlfn.IFNA(VLOOKUP($A86,Rhodium_total_supply!$A:$Z,4,FALSE), "NA")</f>
        <v>NA</v>
      </c>
      <c r="BT86" s="31">
        <f>_xlfn.IFNA(VLOOKUP($A86,Equities!$A:$Z,2,FALSE), "NA")</f>
        <v>4479.6217391304299</v>
      </c>
      <c r="BU86" s="31">
        <f>_xlfn.IFNA(VLOOKUP($A86,Equities!$A:$Z,3,FALSE), "NA")</f>
        <v>4533.7017391304298</v>
      </c>
      <c r="BV86" s="31">
        <f>_xlfn.IFNA(VLOOKUP($A86,Equities!$A:$Z,4,FALSE), "NA")</f>
        <v>7255.6452173913003</v>
      </c>
      <c r="BW86" s="31">
        <f>_xlfn.IFNA(VLOOKUP($A86,Equities!$A:$Z,5,FALSE), "NA")</f>
        <v>5556.1106521739102</v>
      </c>
      <c r="BX86" s="31">
        <f>_xlfn.IFNA(VLOOKUP($A86,Equities!$A:$Z,6,FALSE), "NA")</f>
        <v>1455.3121304347801</v>
      </c>
      <c r="BY86" s="31">
        <f>_xlfn.IFNA(VLOOKUP($A86,Income_equities!$A:$Z,2,FALSE), "NA")</f>
        <v>1292.49869565217</v>
      </c>
      <c r="BZ86" s="31">
        <f>_xlfn.IFNA(VLOOKUP($A86,Income_equities!$A:$Z,3,FALSE), "NA")</f>
        <v>252.07998260869499</v>
      </c>
      <c r="CA86" s="31">
        <f>_xlfn.IFNA(VLOOKUP($A86,Income_equities!$A:$Z,4,FALSE), "NA")</f>
        <v>142.40687826086901</v>
      </c>
      <c r="CB86" s="31">
        <f>_xlfn.IFNA(VLOOKUP($A86,Income_equities!$A:$Z,5,FALSE), "NA")</f>
        <v>181.515986956521</v>
      </c>
      <c r="CC86" s="31">
        <f>_xlfn.IFNA(VLOOKUP($A86,PGM_equities!$A:$Z,2,FALSE), "NA")</f>
        <v>1148.3695652173899</v>
      </c>
      <c r="CD86" s="31">
        <f>_xlfn.IFNA(VLOOKUP($A86,PGM_equities!$A:$Z,3,FALSE), "NA")</f>
        <v>631.38434782608601</v>
      </c>
      <c r="CE86" s="31">
        <f>_xlfn.IFNA(VLOOKUP($A86,PGM_equities!$A:$Z,4,FALSE), "NA")</f>
        <v>12.877252173913</v>
      </c>
      <c r="CF86" s="31">
        <f>_xlfn.IFNA(VLOOKUP($A86,PGM_equities!$A:$Z,5,FALSE), "NA")</f>
        <v>337.45652173912998</v>
      </c>
      <c r="CG86" s="31" t="str">
        <f>_xlfn.IFNA(VLOOKUP($A86,Platinum_market_balance!$A:$Z,2,FALSE), "NA")</f>
        <v>NA</v>
      </c>
      <c r="CH86" s="31" t="str">
        <f>_xlfn.IFNA(VLOOKUP($A86,Platinum_market_balance!$A:$Z,3,FALSE), "NA")</f>
        <v>NA</v>
      </c>
      <c r="CI86" s="31" t="str">
        <f>_xlfn.IFNA(VLOOKUP($A86,Platinum_market_balance!$A:$Z,4,FALSE), "NA")</f>
        <v>NA</v>
      </c>
      <c r="CJ86" s="31" t="str">
        <f>_xlfn.IFNA(VLOOKUP($A86,Platinum_market_balance!$A:$Z,5,FALSE), "NA")</f>
        <v>NA</v>
      </c>
      <c r="CK86" s="31" t="str">
        <f>_xlfn.IFNA(VLOOKUP($A86,Palladium_market_balance!$A:$Z,2,FALSE), "NA")</f>
        <v>NA</v>
      </c>
      <c r="CL86" s="31" t="str">
        <f>_xlfn.IFNA(VLOOKUP($A86,Palladium_market_balance!$A:$Z,3,FALSE), "NA")</f>
        <v>NA</v>
      </c>
      <c r="CM86" s="31" t="str">
        <f>_xlfn.IFNA(VLOOKUP($A86,Palladium_market_balance!$A:$Z,4,FALSE), "NA")</f>
        <v>NA</v>
      </c>
      <c r="CN86" s="31" t="str">
        <f>_xlfn.IFNA(VLOOKUP($A86,Palladium_market_balance!$A:$Z,5,FALSE), "NA")</f>
        <v>NA</v>
      </c>
      <c r="CO86" s="31" t="str">
        <f>_xlfn.IFNA(VLOOKUP($A86,Rhodium_market_balance!$A:$Z,2,FALSE), "NA")</f>
        <v>NA</v>
      </c>
      <c r="CP86" s="31" t="str">
        <f>_xlfn.IFNA(VLOOKUP($A86,Rhodium_market_balance!$A:$Z,3,FALSE), "NA")</f>
        <v>NA</v>
      </c>
      <c r="CQ86" s="31" t="str">
        <f>_xlfn.IFNA(VLOOKUP($A86,Rhodium_market_balance!$A:$Z,4,FALSE), "NA")</f>
        <v>NA</v>
      </c>
      <c r="CR86" s="31" t="str">
        <f>_xlfn.IFNA(VLOOKUP($A86,Rhodium_market_balance!$A:$Z,5,FALSE), "NA")</f>
        <v>NA</v>
      </c>
      <c r="CS86" s="31" t="str">
        <f>_xlfn.IFNA(VLOOKUP($A86,CFTCs!$A:$Z,2,FALSE), "NA")</f>
        <v>NA</v>
      </c>
      <c r="CT86" s="31" t="str">
        <f>_xlfn.IFNA(VLOOKUP($A86,CFTCs!$A:$Z,3,FALSE), "NA")</f>
        <v>NA</v>
      </c>
      <c r="CU86" s="31" t="str">
        <f>_xlfn.IFNA(VLOOKUP($A86,CFTCs!$A:$Z,4,FALSE), "NA")</f>
        <v>NA</v>
      </c>
      <c r="CV86" s="31" t="str">
        <f>_xlfn.IFNA(VLOOKUP($A86,CFTCs!$A:$Z,5,FALSE), "NA")</f>
        <v>NA</v>
      </c>
      <c r="CW86" s="31" t="str">
        <f>_xlfn.IFNA(VLOOKUP($A86,Open_interest!$A:$Z,2,FALSE), "NA")</f>
        <v>NA</v>
      </c>
      <c r="CX86" s="31" t="str">
        <f>_xlfn.IFNA(VLOOKUP($A86,Open_interest!$A:$Z,3,FALSE), "NA")</f>
        <v>NA</v>
      </c>
      <c r="CY86" s="31" t="str">
        <f>IF(_xlfn.IFNA(VLOOKUP($A86,ETF_holdings!$A:$Z,2,FALSE), "NA")=0,"NA",_xlfn.IFNA(VLOOKUP($A86,ETF_holdings!$A:$Z,2,FALSE), "NA"))</f>
        <v>NA</v>
      </c>
      <c r="CZ86" s="31" t="str">
        <f>IF(_xlfn.IFNA(VLOOKUP($A86,ETF_holdings!$A:$Z,3,FALSE), "NA")=0,"NA",_xlfn.IFNA(VLOOKUP($A86,ETF_holdings!$A:$Z,3,FALSE), "NA"))</f>
        <v>NA</v>
      </c>
      <c r="DA86" s="31" t="str">
        <f>_xlfn.IFNA(VLOOKUP($A86,ETF_holdings!$A:$Z,4,FALSE), "NA")</f>
        <v>NA</v>
      </c>
      <c r="DB86" s="31" t="str">
        <f>IF(_xlfn.IFNA(VLOOKUP($A86,ETF_holdings!$A:$Z,4,FALSE), "NA")=0,"NA",_xlfn.IFNA(VLOOKUP($A86,ETF_holdings!$A:$Z,4,FALSE), "NA"))</f>
        <v>NA</v>
      </c>
      <c r="DC86" s="31" t="str">
        <f>IF(_xlfn.IFNA(VLOOKUP($A86,ETF_holdings!$A:$Z,6,FALSE), "NA")=0,"NA",_xlfn.IFNA(VLOOKUP($A86,ETF_holdings!$A:$Z,6,FALSE), "NA"))</f>
        <v>NA</v>
      </c>
      <c r="DD86" s="31" t="str">
        <f>IF(_xlfn.IFNA(VLOOKUP($A86,ETF_holdings!$A:$Z,7,FALSE), "NA")=0,"NA",_xlfn.IFNA(VLOOKUP($A86,ETF_holdings!$A:$Z,7,FALSE), "NA"))</f>
        <v>NA</v>
      </c>
      <c r="DE86" s="31" t="str">
        <f>IF(_xlfn.IFNA(VLOOKUP($A86,ETF_holdings!$A:$Z,8,FALSE), "NA")=0,"NA",_xlfn.IFNA(VLOOKUP($A86,ETF_holdings!$A:$Z,8,FALSE), "NA"))</f>
        <v>NA</v>
      </c>
      <c r="DF86" s="31" t="str">
        <f>IF(_xlfn.IFNA(VLOOKUP($A86,ETF_holdings!$A:$Z,10,FALSE), "NA")=0,"NA",_xlfn.IFNA(VLOOKUP($A86,ETF_holdings!$A:$Z,10,FALSE), "NA"))</f>
        <v>NA</v>
      </c>
      <c r="DG86" s="31" t="str">
        <f>IF(_xlfn.IFNA(VLOOKUP($A86,ETF_holdings!$A:$Z,10,FALSE), "NA")=0,"NA",_xlfn.IFNA(VLOOKUP($A86,ETF_holdings!$A:$Z,10,FALSE), "NA"))</f>
        <v>NA</v>
      </c>
      <c r="DH86" s="31" t="str">
        <f>IF(_xlfn.IFNA(VLOOKUP($A86,ETF_holdings!$A:$Z,11,FALSE), "NA")=0,"NA",_xlfn.IFNA(VLOOKUP($A86,ETF_holdings!$A:$Z,11,FALSE), "NA"))</f>
        <v>NA</v>
      </c>
      <c r="DI86" s="31" t="str">
        <f>IF(_xlfn.IFNA(VLOOKUP($A86,ETF_holdings!$A:$Z,12,FALSE), "NA")=0,"NA",_xlfn.IFNA(VLOOKUP($A86,ETF_holdings!$A:$Z,12,FALSE), "NA"))</f>
        <v>NA</v>
      </c>
      <c r="DJ86" s="31" t="str">
        <f>IF(_xlfn.IFNA(VLOOKUP($A86,ETF_holdings!$A:$Z,13,FALSE), "NA")=0,"NA",_xlfn.IFNA(VLOOKUP($A86,ETF_holdings!$A:$Z,13,FALSE), "NA"))</f>
        <v>NA</v>
      </c>
      <c r="DK86" s="31">
        <f>IF(_xlfn.IFNA(VLOOKUP($A86,Platinum_RSI!$A:$P,2,FALSE), "NA")=0,"NA",_xlfn.IFNA(VLOOKUP($A86,Platinum_RSI!$A:$P,2,FALSE), "NA"))</f>
        <v>58.95</v>
      </c>
      <c r="DL86" s="31">
        <f>IF(_xlfn.IFNA(VLOOKUP($A86,Platinum_RSI!$A:$P,3,FALSE), "NA")=0,"NA",_xlfn.IFNA(VLOOKUP($A86,Platinum_RSI!$A:$P,3,FALSE), "NA"))</f>
        <v>60.52</v>
      </c>
      <c r="DM86" s="31">
        <f>IF(_xlfn.IFNA(VLOOKUP($A86,Platinum_RSI!$A:$P,4,FALSE), "NA")=0,"NA",_xlfn.IFNA(VLOOKUP($A86,Platinum_RSI!$A:$P,4,FALSE), "NA"))</f>
        <v>63.08</v>
      </c>
      <c r="DN86" s="31">
        <f>IF(_xlfn.IFNA(VLOOKUP($A86,Platinum_RSI!$A:$P,5,FALSE), "NA")=0,"NA",_xlfn.IFNA(VLOOKUP($A86,Platinum_RSI!$A:$P,5,FALSE), "NA"))</f>
        <v>64.94</v>
      </c>
      <c r="DO86" s="31">
        <f>IF(_xlfn.IFNA(VLOOKUP($A86,Palladium_RSI!$A:$Q,2,FALSE), "NA")=0,"NA",_xlfn.IFNA(VLOOKUP($A86,Palladium_RSI!$A:$Q,2,FALSE), "NA"))</f>
        <v>68.8</v>
      </c>
      <c r="DP86" s="31">
        <f>IF(_xlfn.IFNA(VLOOKUP($A86,Palladium_RSI!$A:$Q, 3,FALSE), "NA")=0,"NA",_xlfn.IFNA(VLOOKUP($A86,Palladium_RSI!$A:$Q,3,FALSE), "NA"))</f>
        <v>63.22</v>
      </c>
      <c r="DQ86" s="31">
        <f>IF(_xlfn.IFNA(VLOOKUP($A86,Palladium_RSI!$A:$Q,4,FALSE), "NA")=0,"NA",_xlfn.IFNA(VLOOKUP($A86,Palladium_RSI!$A:$Q,4,FALSE), "NA"))</f>
        <v>60.88</v>
      </c>
      <c r="DR86" s="31">
        <f>IF(_xlfn.IFNA(VLOOKUP($A86,Palladium_RSI!$A:$Q,5,FALSE), "NA")=0,"NA",_xlfn.IFNA(VLOOKUP($A86,Palladium_RSI!$A:$Q,5,FALSE), "NA"))</f>
        <v>53.81</v>
      </c>
      <c r="DS86" s="31">
        <f>IF(_xlfn.IFNA(VLOOKUP($A86,Car_production!$A:$L,2,FALSE), "NA")=0,"NA",_xlfn.IFNA(VLOOKUP($A86,Car_production!$A:$L,2,FALSE), "NA"))</f>
        <v>340.5</v>
      </c>
      <c r="DT86" s="31">
        <f>IF(_xlfn.IFNA(VLOOKUP($A86,Car_production!$A:$L,3,FALSE), "NA")=0,"NA",_xlfn.IFNA(VLOOKUP($A86,Car_production!$A:$L,3,FALSE), "NA"))</f>
        <v>267.8992918961448</v>
      </c>
      <c r="DU86" s="31" t="e">
        <f>IF(_xlfn.IFNA(VLOOKUP($A86,Car_production!$A:$L,4,FALSE), "NA")=0,"NA",_xlfn.IFNA(VLOOKUP($A86,Car_production!$A:$L,13,FALSE), "NA"))</f>
        <v>#REF!</v>
      </c>
      <c r="DV86" s="31">
        <f>IF(_xlfn.IFNA(VLOOKUP($A86,Car_production!$A:$L,5,FALSE), "NA")=0,"NA",_xlfn.IFNA(VLOOKUP($A86,Car_production!$A:$L,5,FALSE), "NA"))</f>
        <v>27.324713964869375</v>
      </c>
      <c r="DW86" s="31">
        <f>IF(_xlfn.IFNA(VLOOKUP($A86,Car_production!$A:$L,6,FALSE), "NA")=0,"NA",_xlfn.IFNA(VLOOKUP($A86,Car_production!$A:$L,6,FALSE), "NA"))</f>
        <v>97.2</v>
      </c>
      <c r="DX86" s="31">
        <f>IF(_xlfn.IFNA(VLOOKUP($A86,Car_production!$A:$L,7,FALSE), "NA")=0,"NA",_xlfn.IFNA(VLOOKUP($A86,Car_production!$A:$L,7,FALSE), "NA"))</f>
        <v>95.014662756598241</v>
      </c>
      <c r="DY86" s="31">
        <f>IF(_xlfn.IFNA(VLOOKUP($A86,Car_production!$A:$L,8,FALSE), "NA")=0,"NA",_xlfn.IFNA(VLOOKUP($A86,Car_production!$A:$L,8,FALSE), "NA"))</f>
        <v>118.4</v>
      </c>
      <c r="DZ86" s="31">
        <f>IF(_xlfn.IFNA(VLOOKUP($A86,Car_production!$A:$L,9,FALSE), "NA")=0,"NA",_xlfn.IFNA(VLOOKUP($A86,Car_production!$A:$L,9,FALSE), "NA"))</f>
        <v>149.49494949494951</v>
      </c>
      <c r="EA86" s="31">
        <f>IF(_xlfn.IFNA(VLOOKUP($A86,Car_production!$A:$L,10,FALSE), "NA")=0,"NA",_xlfn.IFNA(VLOOKUP($A86,Car_production!$A:$L,10,FALSE), "NA"))</f>
        <v>86.204261207305692</v>
      </c>
      <c r="EB86" s="31">
        <f>IF(_xlfn.IFNA(VLOOKUP($A86,Car_production_index!$A:$L,2,FALSE), "NA")=0,"NA",_xlfn.IFNA(VLOOKUP($A86,Car_production_index!$A:$L,2,FALSE), "NA"))</f>
        <v>0.12988212567506568</v>
      </c>
      <c r="EC86" s="31">
        <f>IF(_xlfn.IFNA(VLOOKUP($A86,Car_production_index!$A:$L,3,FALSE), "NA")=0,"NA",_xlfn.IFNA(VLOOKUP($A86,Car_production_index!$A:$L,3,FALSE), "NA"))</f>
        <v>0.24991781767755697</v>
      </c>
      <c r="ED86" s="31">
        <f>IF(_xlfn.IFNA(VLOOKUP($A86,Car_production_index!$A:$L,4,FALSE), "NA")=0,"NA",_xlfn.IFNA(VLOOKUP($A86,Car_production_index!$A:$L,4,FALSE), "NA"))</f>
        <v>0.19232484761598562</v>
      </c>
      <c r="EE86" s="31">
        <f>IF(_xlfn.IFNA(VLOOKUP($A86,Car_production_index!$A:$L,5,FALSE), "NA")=0,"NA",_xlfn.IFNA(VLOOKUP($A86,Car_production_index!$A:$L,5,FALSE), "NA"))</f>
        <v>0.14989036868302064</v>
      </c>
      <c r="EF86" s="31">
        <f>IF(_xlfn.IFNA(VLOOKUP($A86,Car_production_index!$A:$L,6,FALSE), "NA")=0,"NA",_xlfn.IFNA(VLOOKUP($A86,Car_production_index!$A:$L,6,FALSE), "NA"))</f>
        <v>0.72201515965162888</v>
      </c>
    </row>
    <row r="87" spans="1:136">
      <c r="A87" s="26">
        <v>39114</v>
      </c>
      <c r="B87" s="25">
        <f>IFERROR(VLOOKUP($A87,Palladium_spot_price!$A:$B,2,FALSE), "NA")</f>
        <v>344.105263157894</v>
      </c>
      <c r="C87" s="25">
        <f>IFERROR(VLOOKUP($A87,Platinum_spot_price!$A:$B,2,FALSE), "NA")</f>
        <v>1207.05263157894</v>
      </c>
      <c r="D87" s="25">
        <f>IFERROR(VLOOKUP($A87,Rhodium_spot_price!$A:$B,2,FALSE), "NA")</f>
        <v>5953.9473684210498</v>
      </c>
      <c r="E87" s="25">
        <f>IFERROR(VLOOKUP(A87,'Coal Australia'!A:B,2,FALSE), "NA")</f>
        <v>56.006250000000001</v>
      </c>
      <c r="F87" s="25">
        <f>IFERROR(VLOOKUP(A87,'Russian Ruble'!A:B,2,FALSE), "NA")</f>
        <v>26.335100000000001</v>
      </c>
      <c r="G87" s="25" t="str">
        <f>IFERROR(VLOOKUP($A87,'GDP Germany'!A:B,2,FALSE),"NA")</f>
        <v>NA</v>
      </c>
      <c r="H87" s="25" t="str">
        <f>IFERROR(VLOOKUP($A87,'GDP EU28'!A:B,2,FALSE),"NA")</f>
        <v>NA</v>
      </c>
      <c r="I87" s="25" t="str">
        <f>IFERROR(VLOOKUP($A87,'GDP US'!A:B,2,FALSE),"NA")</f>
        <v>NA</v>
      </c>
      <c r="J87" s="29" t="str">
        <f>IFERROR(VLOOKUP($A87,'GDP CNY'!A:C,2,FALSE),"NA")</f>
        <v>NA</v>
      </c>
      <c r="K87" s="25">
        <f>IFERROR(VLOOKUP($A87,WTI!$A:$B,2,FALSE),"NA")</f>
        <v>59.28</v>
      </c>
      <c r="L87" s="25">
        <f>IFERROR(VLOOKUP($A87,Brent!$A:$B,2,FALSE),"NA")</f>
        <v>57.56</v>
      </c>
      <c r="M87" s="25">
        <f>IFERROR(VLOOKUP($A87,'EURO EXC RATE'!$A:$B,2,FALSE),"NA")</f>
        <v>1.3080000000000001</v>
      </c>
      <c r="N87" s="25">
        <f>IFERROR(VLOOKUP($A87,'Baltic Dry Index'!$A:$B,2,FALSE),"NA")</f>
        <v>4765</v>
      </c>
      <c r="O87" s="25">
        <f>IFERROR(VLOOKUP($A87,EXR_CNY_USD!$A:$B,2,FALSE),"NA")</f>
        <v>7.7502000000000004</v>
      </c>
      <c r="P87" s="25">
        <f>IFERROR(VLOOKUP($A87,'NATURAL GAS'!A:B,2,FALSE),"NA")</f>
        <v>8</v>
      </c>
      <c r="Q87" s="25">
        <f>IFERROR(VLOOKUP($A87,VIX!$A:$B,2,FALSE), "NA")</f>
        <v>15.42</v>
      </c>
      <c r="R87" s="25">
        <f>IFERROR(VLOOKUP($A87,CLI_US!$A:$B,2,FALSE), "NA")</f>
        <v>101.601695703844</v>
      </c>
      <c r="S87" s="25">
        <f>IFERROR(VLOOKUP($A87,CLI_CHN!$A:$B,2,FALSE), "NA")</f>
        <v>102.3034</v>
      </c>
      <c r="T87" s="25">
        <f>IFERROR(VLOOKUP($A87,CLI_EURO!$A:$B,2,FALSE), "NA")</f>
        <v>101.915101359315</v>
      </c>
      <c r="U87" s="25">
        <f>IFERROR(VLOOKUP($A87,CPILFESL!$A:$B,2,FALSE), "NA")</f>
        <v>204.226</v>
      </c>
      <c r="V87" s="31">
        <f>_xlfn.IFNA(VLOOKUP($A87,'PET.RWTC.M'!$A:$B,2,FALSE), "NA")</f>
        <v>59.28</v>
      </c>
      <c r="W87" s="31">
        <f>_xlfn.IFNA(VLOOKUP($A87,PALLFNFINDEXQ!$A:$B,2,FALSE), "NA")</f>
        <v>115.70739949999999</v>
      </c>
      <c r="X87" s="31">
        <f>_xlfn.IFNA(VLOOKUP($A87,DEXSFUS!$A:$B,2,FALSE), "NA")</f>
        <v>7.1929999999999996</v>
      </c>
      <c r="Y87" s="31">
        <f>_xlfn.IFNA(VLOOKUP($A87,PNICKUSDM!$A:$B,2,FALSE), "NA")</f>
        <v>41078.25</v>
      </c>
      <c r="Z87" s="31">
        <f>_xlfn.IFNA(VLOOKUP($A87,'WPU1011'!$A:$B,2,FALSE), "NA")</f>
        <v>127.6</v>
      </c>
      <c r="AA87" s="31">
        <f>_xlfn.IFNA(VLOOKUP($A87,'WPU1011'!$A:$B,2,FALSE), "NA")</f>
        <v>127.6</v>
      </c>
      <c r="AB87" s="31">
        <f>_xlfn.IFNA(VLOOKUP($A87,TSIFRGHTC!$A:$B,2,FALSE), "NA")</f>
        <v>0.6</v>
      </c>
      <c r="AC87" s="31">
        <f>_xlfn.IFNA(VLOOKUP($A87,TSIFRGHTC!$A:$B,2,FALSE), "NA")</f>
        <v>0.6</v>
      </c>
      <c r="AD87" s="31">
        <f>_xlfn.IFNA(VLOOKUP($A87,PPICMM!$A:$B,2,FALSE), "NA")</f>
        <v>253.2</v>
      </c>
      <c r="AE87" s="31">
        <f>_xlfn.IFNA(VLOOKUP($A87,IPB50001N!$A:$B,2,FALSE), "NA")</f>
        <v>99.990300000000005</v>
      </c>
      <c r="AF87" s="31">
        <f>_xlfn.IFNA(VLOOKUP($A87,A31ATI!$A:$B,2,FALSE), "NA")</f>
        <v>18645</v>
      </c>
      <c r="AG87" s="31">
        <f>_xlfn.IFNA(VLOOKUP($A87,A31ANO!$A:$B,2,FALSE), "NA")</f>
        <v>10030</v>
      </c>
      <c r="AH87" s="31">
        <f>_xlfn.IFNA(VLOOKUP($A87,IPG21223S!$A:$B,2,FALSE), "NA")</f>
        <v>100.3836</v>
      </c>
      <c r="AI87" s="31">
        <f>_xlfn.IFNA(VLOOKUP($A87,PIORECRUSDM!$A:$B,2,FALSE), "NA")</f>
        <v>36.630000000000003</v>
      </c>
      <c r="AJ87" s="31" t="str">
        <f>_xlfn.IFNA(VLOOKUP($A87,GVZCLS!$A:$B,2,FALSE), "NA")</f>
        <v>NA</v>
      </c>
      <c r="AK87" s="31" t="str">
        <f>_xlfn.IFNA(VLOOKUP($A87,VXSLVCLS!$A:$B,2,FALSE), "NA")</f>
        <v>NA</v>
      </c>
      <c r="AL87" s="31">
        <f>_xlfn.IFNA(VLOOKUP($A87,PNRGINDEXM!$A:$B,2,FALSE), "NA")</f>
        <v>146.09710000000001</v>
      </c>
      <c r="AM87" s="31">
        <f>_xlfn.IFNA(VLOOKUP($A87,Nikkei225!$A:$B,2,FALSE), "NA")</f>
        <v>17519.5</v>
      </c>
      <c r="AN87" s="31">
        <f>_xlfn.IFNA(VLOOKUP($A87,EXJPUS!$A:$B,2,FALSE), "NA")</f>
        <v>120.5047</v>
      </c>
      <c r="AO87" s="31">
        <f>_xlfn.IFNA(VLOOKUP($A87,PCU33613361!$A:$B,2,FALSE), "NA")</f>
        <v>97.4</v>
      </c>
      <c r="AP87" s="31">
        <f>_xlfn.IFNA(VLOOKUP($A87,TOTALSA!$A:$B,2,FALSE), "NA")</f>
        <v>17.169</v>
      </c>
      <c r="AQ87" s="31">
        <f>_xlfn.IFNA(VLOOKUP($A87,ZAFCPIALLMINMEI!$A:$B,2,FALSE), "NA")</f>
        <v>60.521659999999997</v>
      </c>
      <c r="AR87" s="31">
        <f>_xlfn.IFNA(VLOOKUP($A87,LCULMN01ZAQ661S!$A:$B,2,FALSE), "NA")</f>
        <v>52.891287589999997</v>
      </c>
      <c r="AS87" s="31">
        <f>_xlfn.IFNA(VLOOKUP($A87,NGDPRSAXDCZAQ!$A:$B,2,FALSE), "NA")</f>
        <v>934285.1</v>
      </c>
      <c r="AT87" s="31">
        <f>_xlfn.IFNA(VLOOKUP($A87,'M.W00.PCOBA.USD'!$A:$B,2,FALSE), "NA")</f>
        <v>48680.27</v>
      </c>
      <c r="AU87" s="31">
        <f>_xlfn.IFNA(VLOOKUP($A87,BSCICP03O9M665S!$A:$B,2,FALSE), "NA")</f>
        <v>102.0250764673</v>
      </c>
      <c r="AV87" s="31">
        <f>_xlfn.IFNA(VLOOKUP($A87,LOLITOAAOECDE!$A:$B,2,FALSE), "NA")</f>
        <v>101.8349429157</v>
      </c>
      <c r="AW87" s="31" t="str">
        <f>_xlfn.IFNA(VLOOKUP($A87,'IP7110'!$A:$B,2,FALSE), "NA")</f>
        <v>NA</v>
      </c>
      <c r="AX87" s="31" t="str">
        <f>_xlfn.IFNA(VLOOKUP($A87,'WPS061'!$A:$B,2,FALSE), "NA")</f>
        <v>NA</v>
      </c>
      <c r="AY87" s="31">
        <f>_xlfn.IFNA(VLOOKUP($A87,'GS10'!$A:$B,2,FALSE), "NA")</f>
        <v>4.72</v>
      </c>
      <c r="AZ87" s="31">
        <f>_xlfn.IFNA(VLOOKUP($A87,'GS5'!$A:$B,2,FALSE), "NA")</f>
        <v>4.71</v>
      </c>
      <c r="BA87" s="31">
        <f>_xlfn.IFNA(VLOOKUP($A87,'GS30'!$A:$B,2,FALSE), "NA")</f>
        <v>4.82</v>
      </c>
      <c r="BB87" s="31">
        <f>_xlfn.IFNA(VLOOKUP($A87,DAX!$A:$B,2,FALSE), "NA")</f>
        <v>6715.44</v>
      </c>
      <c r="BC87" s="31">
        <f>_xlfn.IFNA(VLOOKUP($A87,SMI!$A:$B,2,FALSE), "NA")</f>
        <v>8789.7000000000007</v>
      </c>
      <c r="BD87" s="31">
        <f>_xlfn.IFNA(VLOOKUP($A87,NASDAQCOM!$A:$B,2,FALSE), "NA")</f>
        <v>2416.15</v>
      </c>
      <c r="BE87" s="31">
        <f>_xlfn.IFNA(VLOOKUP($A87,FTSE100!$A:$B,2,FALSE), "NA")</f>
        <v>6171.47</v>
      </c>
      <c r="BF87" s="31">
        <f>_xlfn.IFNA(VLOOKUP($A87,'M.W00.PGOLD.USD'!$A:$B,2,FALSE), "NA")</f>
        <v>684.5</v>
      </c>
      <c r="BG87" s="31">
        <f>_xlfn.IFNA(VLOOKUP($A87,'M.W00.PSILVER.USD'!$A:$B,2,FALSE), "NA")</f>
        <v>14.58</v>
      </c>
      <c r="BH87" s="31" t="str">
        <f>_xlfn.IFNA(VLOOKUP($A87,WPU10170502!$A:$B,2,FALSE), "NA")</f>
        <v>NA</v>
      </c>
      <c r="BI87" s="31">
        <f>_xlfn.IFNA(VLOOKUP($A87,'M.W00.PSILVER.USD'!$A:$B,2,FALSE), "NA")</f>
        <v>14.58</v>
      </c>
      <c r="BJ87" s="31">
        <f>_xlfn.IFNA(VLOOKUP($A87,'M.W00.PSILVER.USD'!$A:$B,2,FALSE), "NA")</f>
        <v>14.58</v>
      </c>
      <c r="BK87" s="31">
        <f>_xlfn.IFNA(VLOOKUP($A87,FEDfunds!$A:$B,2,FALSE), "NA")</f>
        <v>5.26</v>
      </c>
      <c r="BL87" s="31">
        <f>_xlfn.IFNA(VLOOKUP($A87,Vehicles_miles_traveled!$A:$B,2,FALSE), "NA")</f>
        <v>249284</v>
      </c>
      <c r="BM87" s="31">
        <f>_xlfn.IFNA(VLOOKUP($A87,New_car_dealer!$A:$B,2,FALSE), "NA")</f>
        <v>53146</v>
      </c>
      <c r="BN87" s="31" t="str">
        <f>_xlfn.IFNA(VLOOKUP($A87,Platinum_total_demand!$A:$Z,4,FALSE), "NA")</f>
        <v>NA</v>
      </c>
      <c r="BO87" s="31" t="str">
        <f>_xlfn.IFNA(VLOOKUP($A87,Palladium_total_demand!$A:$Z,4,FALSE), "NA")</f>
        <v>NA</v>
      </c>
      <c r="BP87" s="31" t="str">
        <f>_xlfn.IFNA(VLOOKUP($A87,Rhodium_total_demand!$A:$Z,4,FALSE), "NA")</f>
        <v>NA</v>
      </c>
      <c r="BQ87" s="31" t="str">
        <f>_xlfn.IFNA(VLOOKUP($A87,Platinum_total_supply!$A:$Z,4,FALSE), "NA")</f>
        <v>NA</v>
      </c>
      <c r="BR87" s="31" t="str">
        <f>_xlfn.IFNA(VLOOKUP($A87,Palladium_total_supply!$A:$Z,4,FALSE), "NA")</f>
        <v>NA</v>
      </c>
      <c r="BS87" s="31" t="str">
        <f>_xlfn.IFNA(VLOOKUP($A87,Rhodium_total_supply!$A:$Z,4,FALSE), "NA")</f>
        <v>NA</v>
      </c>
      <c r="BT87" s="31">
        <f>_xlfn.IFNA(VLOOKUP($A87,Equities!$A:$Z,2,FALSE), "NA")</f>
        <v>4594.0394999999999</v>
      </c>
      <c r="BU87" s="31">
        <f>_xlfn.IFNA(VLOOKUP($A87,Equities!$A:$Z,3,FALSE), "NA")</f>
        <v>4617.9569999999903</v>
      </c>
      <c r="BV87" s="31">
        <f>_xlfn.IFNA(VLOOKUP($A87,Equities!$A:$Z,4,FALSE), "NA")</f>
        <v>7459.4089999999997</v>
      </c>
      <c r="BW87" s="31">
        <f>_xlfn.IFNA(VLOOKUP($A87,Equities!$A:$Z,5,FALSE), "NA")</f>
        <v>5759.6342999999997</v>
      </c>
      <c r="BX87" s="31">
        <f>_xlfn.IFNA(VLOOKUP($A87,Equities!$A:$Z,6,FALSE), "NA")</f>
        <v>1502.7725</v>
      </c>
      <c r="BY87" s="31">
        <f>_xlfn.IFNA(VLOOKUP($A87,Income_equities!$A:$Z,2,FALSE), "NA")</f>
        <v>1300.32349999999</v>
      </c>
      <c r="BZ87" s="31">
        <f>_xlfn.IFNA(VLOOKUP($A87,Income_equities!$A:$Z,3,FALSE), "NA")</f>
        <v>253.371105</v>
      </c>
      <c r="CA87" s="31">
        <f>_xlfn.IFNA(VLOOKUP($A87,Income_equities!$A:$Z,4,FALSE), "NA")</f>
        <v>142.66301000000001</v>
      </c>
      <c r="CB87" s="31">
        <f>_xlfn.IFNA(VLOOKUP($A87,Income_equities!$A:$Z,5,FALSE), "NA")</f>
        <v>181.78776500000001</v>
      </c>
      <c r="CC87" s="31">
        <f>_xlfn.IFNA(VLOOKUP($A87,PGM_equities!$A:$Z,2,FALSE), "NA")</f>
        <v>1205.9375</v>
      </c>
      <c r="CD87" s="31">
        <f>_xlfn.IFNA(VLOOKUP($A87,PGM_equities!$A:$Z,3,FALSE), "NA")</f>
        <v>665.87699999999995</v>
      </c>
      <c r="CE87" s="31">
        <f>_xlfn.IFNA(VLOOKUP($A87,PGM_equities!$A:$Z,4,FALSE), "NA")</f>
        <v>13.944705000000001</v>
      </c>
      <c r="CF87" s="31">
        <f>_xlfn.IFNA(VLOOKUP($A87,PGM_equities!$A:$Z,5,FALSE), "NA")</f>
        <v>343.38749999999999</v>
      </c>
      <c r="CG87" s="31" t="str">
        <f>_xlfn.IFNA(VLOOKUP($A87,Platinum_market_balance!$A:$Z,2,FALSE), "NA")</f>
        <v>NA</v>
      </c>
      <c r="CH87" s="31" t="str">
        <f>_xlfn.IFNA(VLOOKUP($A87,Platinum_market_balance!$A:$Z,3,FALSE), "NA")</f>
        <v>NA</v>
      </c>
      <c r="CI87" s="31" t="str">
        <f>_xlfn.IFNA(VLOOKUP($A87,Platinum_market_balance!$A:$Z,4,FALSE), "NA")</f>
        <v>NA</v>
      </c>
      <c r="CJ87" s="31" t="str">
        <f>_xlfn.IFNA(VLOOKUP($A87,Platinum_market_balance!$A:$Z,5,FALSE), "NA")</f>
        <v>NA</v>
      </c>
      <c r="CK87" s="31" t="str">
        <f>_xlfn.IFNA(VLOOKUP($A87,Palladium_market_balance!$A:$Z,2,FALSE), "NA")</f>
        <v>NA</v>
      </c>
      <c r="CL87" s="31" t="str">
        <f>_xlfn.IFNA(VLOOKUP($A87,Palladium_market_balance!$A:$Z,3,FALSE), "NA")</f>
        <v>NA</v>
      </c>
      <c r="CM87" s="31" t="str">
        <f>_xlfn.IFNA(VLOOKUP($A87,Palladium_market_balance!$A:$Z,4,FALSE), "NA")</f>
        <v>NA</v>
      </c>
      <c r="CN87" s="31" t="str">
        <f>_xlfn.IFNA(VLOOKUP($A87,Palladium_market_balance!$A:$Z,5,FALSE), "NA")</f>
        <v>NA</v>
      </c>
      <c r="CO87" s="31" t="str">
        <f>_xlfn.IFNA(VLOOKUP($A87,Rhodium_market_balance!$A:$Z,2,FALSE), "NA")</f>
        <v>NA</v>
      </c>
      <c r="CP87" s="31" t="str">
        <f>_xlfn.IFNA(VLOOKUP($A87,Rhodium_market_balance!$A:$Z,3,FALSE), "NA")</f>
        <v>NA</v>
      </c>
      <c r="CQ87" s="31" t="str">
        <f>_xlfn.IFNA(VLOOKUP($A87,Rhodium_market_balance!$A:$Z,4,FALSE), "NA")</f>
        <v>NA</v>
      </c>
      <c r="CR87" s="31" t="str">
        <f>_xlfn.IFNA(VLOOKUP($A87,Rhodium_market_balance!$A:$Z,5,FALSE), "NA")</f>
        <v>NA</v>
      </c>
      <c r="CS87" s="31" t="str">
        <f>_xlfn.IFNA(VLOOKUP($A87,CFTCs!$A:$Z,2,FALSE), "NA")</f>
        <v>NA</v>
      </c>
      <c r="CT87" s="31" t="str">
        <f>_xlfn.IFNA(VLOOKUP($A87,CFTCs!$A:$Z,3,FALSE), "NA")</f>
        <v>NA</v>
      </c>
      <c r="CU87" s="31" t="str">
        <f>_xlfn.IFNA(VLOOKUP($A87,CFTCs!$A:$Z,4,FALSE), "NA")</f>
        <v>NA</v>
      </c>
      <c r="CV87" s="31" t="str">
        <f>_xlfn.IFNA(VLOOKUP($A87,CFTCs!$A:$Z,5,FALSE), "NA")</f>
        <v>NA</v>
      </c>
      <c r="CW87" s="31" t="str">
        <f>_xlfn.IFNA(VLOOKUP($A87,Open_interest!$A:$Z,2,FALSE), "NA")</f>
        <v>NA</v>
      </c>
      <c r="CX87" s="31" t="str">
        <f>_xlfn.IFNA(VLOOKUP($A87,Open_interest!$A:$Z,3,FALSE), "NA")</f>
        <v>NA</v>
      </c>
      <c r="CY87" s="31" t="str">
        <f>IF(_xlfn.IFNA(VLOOKUP($A87,ETF_holdings!$A:$Z,2,FALSE), "NA")=0,"NA",_xlfn.IFNA(VLOOKUP($A87,ETF_holdings!$A:$Z,2,FALSE), "NA"))</f>
        <v>NA</v>
      </c>
      <c r="CZ87" s="31" t="str">
        <f>IF(_xlfn.IFNA(VLOOKUP($A87,ETF_holdings!$A:$Z,3,FALSE), "NA")=0,"NA",_xlfn.IFNA(VLOOKUP($A87,ETF_holdings!$A:$Z,3,FALSE), "NA"))</f>
        <v>NA</v>
      </c>
      <c r="DA87" s="31" t="str">
        <f>_xlfn.IFNA(VLOOKUP($A87,ETF_holdings!$A:$Z,4,FALSE), "NA")</f>
        <v>NA</v>
      </c>
      <c r="DB87" s="31" t="str">
        <f>IF(_xlfn.IFNA(VLOOKUP($A87,ETF_holdings!$A:$Z,4,FALSE), "NA")=0,"NA",_xlfn.IFNA(VLOOKUP($A87,ETF_holdings!$A:$Z,4,FALSE), "NA"))</f>
        <v>NA</v>
      </c>
      <c r="DC87" s="31" t="str">
        <f>IF(_xlfn.IFNA(VLOOKUP($A87,ETF_holdings!$A:$Z,6,FALSE), "NA")=0,"NA",_xlfn.IFNA(VLOOKUP($A87,ETF_holdings!$A:$Z,6,FALSE), "NA"))</f>
        <v>NA</v>
      </c>
      <c r="DD87" s="31" t="str">
        <f>IF(_xlfn.IFNA(VLOOKUP($A87,ETF_holdings!$A:$Z,7,FALSE), "NA")=0,"NA",_xlfn.IFNA(VLOOKUP($A87,ETF_holdings!$A:$Z,7,FALSE), "NA"))</f>
        <v>NA</v>
      </c>
      <c r="DE87" s="31" t="str">
        <f>IF(_xlfn.IFNA(VLOOKUP($A87,ETF_holdings!$A:$Z,8,FALSE), "NA")=0,"NA",_xlfn.IFNA(VLOOKUP($A87,ETF_holdings!$A:$Z,8,FALSE), "NA"))</f>
        <v>NA</v>
      </c>
      <c r="DF87" s="31" t="str">
        <f>IF(_xlfn.IFNA(VLOOKUP($A87,ETF_holdings!$A:$Z,10,FALSE), "NA")=0,"NA",_xlfn.IFNA(VLOOKUP($A87,ETF_holdings!$A:$Z,10,FALSE), "NA"))</f>
        <v>NA</v>
      </c>
      <c r="DG87" s="31" t="str">
        <f>IF(_xlfn.IFNA(VLOOKUP($A87,ETF_holdings!$A:$Z,10,FALSE), "NA")=0,"NA",_xlfn.IFNA(VLOOKUP($A87,ETF_holdings!$A:$Z,10,FALSE), "NA"))</f>
        <v>NA</v>
      </c>
      <c r="DH87" s="31" t="str">
        <f>IF(_xlfn.IFNA(VLOOKUP($A87,ETF_holdings!$A:$Z,11,FALSE), "NA")=0,"NA",_xlfn.IFNA(VLOOKUP($A87,ETF_holdings!$A:$Z,11,FALSE), "NA"))</f>
        <v>NA</v>
      </c>
      <c r="DI87" s="31" t="str">
        <f>IF(_xlfn.IFNA(VLOOKUP($A87,ETF_holdings!$A:$Z,12,FALSE), "NA")=0,"NA",_xlfn.IFNA(VLOOKUP($A87,ETF_holdings!$A:$Z,12,FALSE), "NA"))</f>
        <v>NA</v>
      </c>
      <c r="DJ87" s="31" t="str">
        <f>IF(_xlfn.IFNA(VLOOKUP($A87,ETF_holdings!$A:$Z,13,FALSE), "NA")=0,"NA",_xlfn.IFNA(VLOOKUP($A87,ETF_holdings!$A:$Z,13,FALSE), "NA"))</f>
        <v>NA</v>
      </c>
      <c r="DK87" s="31">
        <f>IF(_xlfn.IFNA(VLOOKUP($A87,Platinum_RSI!$A:$P,2,FALSE), "NA")=0,"NA",_xlfn.IFNA(VLOOKUP($A87,Platinum_RSI!$A:$P,2,FALSE), "NA"))</f>
        <v>76.08</v>
      </c>
      <c r="DL87" s="31">
        <f>IF(_xlfn.IFNA(VLOOKUP($A87,Platinum_RSI!$A:$P,3,FALSE), "NA")=0,"NA",_xlfn.IFNA(VLOOKUP($A87,Platinum_RSI!$A:$P,3,FALSE), "NA"))</f>
        <v>67.239999999999995</v>
      </c>
      <c r="DM87" s="31">
        <f>IF(_xlfn.IFNA(VLOOKUP($A87,Platinum_RSI!$A:$P,4,FALSE), "NA")=0,"NA",_xlfn.IFNA(VLOOKUP($A87,Platinum_RSI!$A:$P,4,FALSE), "NA"))</f>
        <v>67.63</v>
      </c>
      <c r="DN87" s="31">
        <f>IF(_xlfn.IFNA(VLOOKUP($A87,Platinum_RSI!$A:$P,5,FALSE), "NA")=0,"NA",_xlfn.IFNA(VLOOKUP($A87,Platinum_RSI!$A:$P,5,FALSE), "NA"))</f>
        <v>67.41</v>
      </c>
      <c r="DO87" s="31">
        <f>IF(_xlfn.IFNA(VLOOKUP($A87,Palladium_RSI!$A:$Q,2,FALSE), "NA")=0,"NA",_xlfn.IFNA(VLOOKUP($A87,Palladium_RSI!$A:$Q,2,FALSE), "NA"))</f>
        <v>80.25</v>
      </c>
      <c r="DP87" s="31">
        <f>IF(_xlfn.IFNA(VLOOKUP($A87,Palladium_RSI!$A:$Q, 3,FALSE), "NA")=0,"NA",_xlfn.IFNA(VLOOKUP($A87,Palladium_RSI!$A:$Q,3,FALSE), "NA"))</f>
        <v>65.989999999999995</v>
      </c>
      <c r="DQ87" s="31">
        <f>IF(_xlfn.IFNA(VLOOKUP($A87,Palladium_RSI!$A:$Q,4,FALSE), "NA")=0,"NA",_xlfn.IFNA(VLOOKUP($A87,Palladium_RSI!$A:$Q,4,FALSE), "NA"))</f>
        <v>62.61</v>
      </c>
      <c r="DR87" s="31">
        <f>IF(_xlfn.IFNA(VLOOKUP($A87,Palladium_RSI!$A:$Q,5,FALSE), "NA")=0,"NA",_xlfn.IFNA(VLOOKUP($A87,Palladium_RSI!$A:$Q,5,FALSE), "NA"))</f>
        <v>54.56</v>
      </c>
      <c r="DS87" s="31">
        <f>IF(_xlfn.IFNA(VLOOKUP($A87,Car_production!$A:$L,2,FALSE), "NA")=0,"NA",_xlfn.IFNA(VLOOKUP($A87,Car_production!$A:$L,2,FALSE), "NA"))</f>
        <v>324.3</v>
      </c>
      <c r="DT87" s="31">
        <f>IF(_xlfn.IFNA(VLOOKUP($A87,Car_production!$A:$L,3,FALSE), "NA")=0,"NA",_xlfn.IFNA(VLOOKUP($A87,Car_production!$A:$L,3,FALSE), "NA"))</f>
        <v>255.15342250196699</v>
      </c>
      <c r="DU87" s="31" t="e">
        <f>IF(_xlfn.IFNA(VLOOKUP($A87,Car_production!$A:$L,4,FALSE), "NA")=0,"NA",_xlfn.IFNA(VLOOKUP($A87,Car_production!$A:$L,13,FALSE), "NA"))</f>
        <v>#REF!</v>
      </c>
      <c r="DV87" s="31">
        <f>IF(_xlfn.IFNA(VLOOKUP($A87,Car_production!$A:$L,5,FALSE), "NA")=0,"NA",_xlfn.IFNA(VLOOKUP($A87,Car_production!$A:$L,5,FALSE), "NA"))</f>
        <v>20.219103030419745</v>
      </c>
      <c r="DW87" s="31">
        <f>IF(_xlfn.IFNA(VLOOKUP($A87,Car_production!$A:$L,6,FALSE), "NA")=0,"NA",_xlfn.IFNA(VLOOKUP($A87,Car_production!$A:$L,6,FALSE), "NA"))</f>
        <v>119.9</v>
      </c>
      <c r="DX87" s="31">
        <f>IF(_xlfn.IFNA(VLOOKUP($A87,Car_production!$A:$L,7,FALSE), "NA")=0,"NA",_xlfn.IFNA(VLOOKUP($A87,Car_production!$A:$L,7,FALSE), "NA"))</f>
        <v>117.20430107526883</v>
      </c>
      <c r="DY87" s="31">
        <f>IF(_xlfn.IFNA(VLOOKUP($A87,Car_production!$A:$L,8,FALSE), "NA")=0,"NA",_xlfn.IFNA(VLOOKUP($A87,Car_production!$A:$L,8,FALSE), "NA"))</f>
        <v>121</v>
      </c>
      <c r="DZ87" s="31">
        <f>IF(_xlfn.IFNA(VLOOKUP($A87,Car_production!$A:$L,9,FALSE), "NA")=0,"NA",_xlfn.IFNA(VLOOKUP($A87,Car_production!$A:$L,9,FALSE), "NA"))</f>
        <v>152.77777777777777</v>
      </c>
      <c r="EA87" s="31">
        <f>IF(_xlfn.IFNA(VLOOKUP($A87,Car_production!$A:$L,10,FALSE), "NA")=0,"NA",_xlfn.IFNA(VLOOKUP($A87,Car_production!$A:$L,10,FALSE), "NA"))</f>
        <v>89.105093445523124</v>
      </c>
      <c r="EB87" s="31">
        <f>IF(_xlfn.IFNA(VLOOKUP($A87,Car_production_index!$A:$L,2,FALSE), "NA")=0,"NA",_xlfn.IFNA(VLOOKUP($A87,Car_production_index!$A:$L,2,FALSE), "NA"))</f>
        <v>0.12988212567506568</v>
      </c>
      <c r="EC87" s="31">
        <f>IF(_xlfn.IFNA(VLOOKUP($A87,Car_production_index!$A:$L,3,FALSE), "NA")=0,"NA",_xlfn.IFNA(VLOOKUP($A87,Car_production_index!$A:$L,3,FALSE), "NA"))</f>
        <v>0.24941781767755697</v>
      </c>
      <c r="ED87" s="31">
        <f>IF(_xlfn.IFNA(VLOOKUP($A87,Car_production_index!$A:$L,4,FALSE), "NA")=0,"NA",_xlfn.IFNA(VLOOKUP($A87,Car_production_index!$A:$L,4,FALSE), "NA"))</f>
        <v>0.19332484761598562</v>
      </c>
      <c r="EE87" s="31">
        <f>IF(_xlfn.IFNA(VLOOKUP($A87,Car_production_index!$A:$L,5,FALSE), "NA")=0,"NA",_xlfn.IFNA(VLOOKUP($A87,Car_production_index!$A:$L,5,FALSE), "NA"))</f>
        <v>0.14939036868302064</v>
      </c>
      <c r="EF87" s="31">
        <f>IF(_xlfn.IFNA(VLOOKUP($A87,Car_production_index!$A:$L,6,FALSE), "NA")=0,"NA",_xlfn.IFNA(VLOOKUP($A87,Car_production_index!$A:$L,6,FALSE), "NA"))</f>
        <v>0.72201515965162888</v>
      </c>
    </row>
    <row r="88" spans="1:136">
      <c r="A88" s="26">
        <v>39142</v>
      </c>
      <c r="B88" s="25">
        <f>IFERROR(VLOOKUP($A88,Palladium_spot_price!$A:$B,2,FALSE), "NA")</f>
        <v>352.27272727272702</v>
      </c>
      <c r="C88" s="25">
        <f>IFERROR(VLOOKUP($A88,Platinum_spot_price!$A:$B,2,FALSE), "NA")</f>
        <v>1222.77272727272</v>
      </c>
      <c r="D88" s="25">
        <f>IFERROR(VLOOKUP($A88,Rhodium_spot_price!$A:$B,2,FALSE), "NA")</f>
        <v>6081.8181818181802</v>
      </c>
      <c r="E88" s="25">
        <f>IFERROR(VLOOKUP(A88,'Coal Australia'!A:B,2,FALSE), "NA")</f>
        <v>56.924512987013003</v>
      </c>
      <c r="F88" s="25">
        <f>IFERROR(VLOOKUP(A88,'Russian Ruble'!A:B,2,FALSE), "NA")</f>
        <v>26.110800000000001</v>
      </c>
      <c r="G88" s="25" t="str">
        <f>IFERROR(VLOOKUP($A88,'GDP Germany'!A:B,2,FALSE),"NA")</f>
        <v>NA</v>
      </c>
      <c r="H88" s="25" t="str">
        <f>IFERROR(VLOOKUP($A88,'GDP EU28'!A:B,2,FALSE),"NA")</f>
        <v>NA</v>
      </c>
      <c r="I88" s="25" t="str">
        <f>IFERROR(VLOOKUP($A88,'GDP US'!A:B,2,FALSE),"NA")</f>
        <v>NA</v>
      </c>
      <c r="J88" s="29" t="str">
        <f>IFERROR(VLOOKUP($A88,'GDP CNY'!A:C,2,FALSE),"NA")</f>
        <v>NA</v>
      </c>
      <c r="K88" s="25">
        <f>IFERROR(VLOOKUP($A88,WTI!$A:$B,2,FALSE),"NA")</f>
        <v>60.44</v>
      </c>
      <c r="L88" s="25">
        <f>IFERROR(VLOOKUP($A88,Brent!$A:$B,2,FALSE),"NA")</f>
        <v>62.05</v>
      </c>
      <c r="M88" s="25">
        <f>IFERROR(VLOOKUP($A88,'EURO EXC RATE'!$A:$B,2,FALSE),"NA")</f>
        <v>1.3246</v>
      </c>
      <c r="N88" s="25">
        <f>IFERROR(VLOOKUP($A88,'Baltic Dry Index'!$A:$B,2,FALSE),"NA")</f>
        <v>5388</v>
      </c>
      <c r="O88" s="25">
        <f>IFERROR(VLOOKUP($A88,EXR_CNY_USD!$A:$B,2,FALSE),"NA")</f>
        <v>7.7369000000000003</v>
      </c>
      <c r="P88" s="25">
        <f>IFERROR(VLOOKUP($A88,'NATURAL GAS'!A:B,2,FALSE),"NA")</f>
        <v>7.11</v>
      </c>
      <c r="Q88" s="25">
        <f>IFERROR(VLOOKUP($A88,VIX!$A:$B,2,FALSE), "NA")</f>
        <v>14.64</v>
      </c>
      <c r="R88" s="25">
        <f>IFERROR(VLOOKUP($A88,CLI_US!$A:$B,2,FALSE), "NA")</f>
        <v>101.710037242832</v>
      </c>
      <c r="S88" s="25">
        <f>IFERROR(VLOOKUP($A88,CLI_CHN!$A:$B,2,FALSE), "NA")</f>
        <v>102.7221</v>
      </c>
      <c r="T88" s="25">
        <f>IFERROR(VLOOKUP($A88,CLI_EURO!$A:$B,2,FALSE), "NA")</f>
        <v>101.994904617315</v>
      </c>
      <c r="U88" s="25">
        <f>IFERROR(VLOOKUP($A88,CPILFESL!$A:$B,2,FALSE), "NA")</f>
        <v>205.28800000000001</v>
      </c>
      <c r="V88" s="31">
        <f>_xlfn.IFNA(VLOOKUP($A88,'PET.RWTC.M'!$A:$B,2,FALSE), "NA")</f>
        <v>60.44</v>
      </c>
      <c r="W88" s="31">
        <f>_xlfn.IFNA(VLOOKUP($A88,PALLFNFINDEXQ!$A:$B,2,FALSE), "NA")</f>
        <v>115.70739949999999</v>
      </c>
      <c r="X88" s="31">
        <f>_xlfn.IFNA(VLOOKUP($A88,DEXSFUS!$A:$B,2,FALSE), "NA")</f>
        <v>7.2874999999999996</v>
      </c>
      <c r="Y88" s="31">
        <f>_xlfn.IFNA(VLOOKUP($A88,PNICKUSDM!$A:$B,2,FALSE), "NA")</f>
        <v>46125.227270000003</v>
      </c>
      <c r="Z88" s="31">
        <f>_xlfn.IFNA(VLOOKUP($A88,'WPU1011'!$A:$B,2,FALSE), "NA")</f>
        <v>127</v>
      </c>
      <c r="AA88" s="31">
        <f>_xlfn.IFNA(VLOOKUP($A88,PCU3399103399101!$A:$B,2,FALSE), "NA")</f>
        <v>146.80000000000001</v>
      </c>
      <c r="AB88" s="31">
        <f>_xlfn.IFNA(VLOOKUP($A88,TSIFRGHTC!$A:$B,2,FALSE), "NA")</f>
        <v>1</v>
      </c>
      <c r="AC88" s="31">
        <f>_xlfn.IFNA(VLOOKUP($A88,TSIFRGHTC!$A:$B,2,FALSE), "NA")</f>
        <v>1</v>
      </c>
      <c r="AD88" s="31">
        <f>_xlfn.IFNA(VLOOKUP($A88,PPICMM!$A:$B,2,FALSE), "NA")</f>
        <v>264.7</v>
      </c>
      <c r="AE88" s="31">
        <f>_xlfn.IFNA(VLOOKUP($A88,IPB50001N!$A:$B,2,FALSE), "NA")</f>
        <v>101.1429</v>
      </c>
      <c r="AF88" s="31">
        <f>_xlfn.IFNA(VLOOKUP($A88,A31ATI!$A:$B,2,FALSE), "NA")</f>
        <v>18910</v>
      </c>
      <c r="AG88" s="31">
        <f>_xlfn.IFNA(VLOOKUP($A88,A31ANO!$A:$B,2,FALSE), "NA")</f>
        <v>10830</v>
      </c>
      <c r="AH88" s="31">
        <f>_xlfn.IFNA(VLOOKUP($A88,IPG21223S!$A:$B,2,FALSE), "NA")</f>
        <v>99.211600000000004</v>
      </c>
      <c r="AI88" s="31">
        <f>_xlfn.IFNA(VLOOKUP($A88,PIORECRUSDM!$A:$B,2,FALSE), "NA")</f>
        <v>36.630000000000003</v>
      </c>
      <c r="AJ88" s="31" t="str">
        <f>_xlfn.IFNA(VLOOKUP($A88,GVZCLS!$A:$B,2,FALSE), "NA")</f>
        <v>NA</v>
      </c>
      <c r="AK88" s="31" t="str">
        <f>_xlfn.IFNA(VLOOKUP($A88,VXSLVCLS!$A:$B,2,FALSE), "NA")</f>
        <v>NA</v>
      </c>
      <c r="AL88" s="31">
        <f>_xlfn.IFNA(VLOOKUP($A88,PNRGINDEXM!$A:$B,2,FALSE), "NA")</f>
        <v>149.53729999999999</v>
      </c>
      <c r="AM88" s="31">
        <f>_xlfn.IFNA(VLOOKUP($A88,Nikkei225!$A:$B,2,FALSE), "NA")</f>
        <v>17453.509999999998</v>
      </c>
      <c r="AN88" s="31">
        <f>_xlfn.IFNA(VLOOKUP($A88,EXJPUS!$A:$B,2,FALSE), "NA")</f>
        <v>117.26</v>
      </c>
      <c r="AO88" s="31">
        <f>_xlfn.IFNA(VLOOKUP($A88,PCU33613361!$A:$B,2,FALSE), "NA")</f>
        <v>97</v>
      </c>
      <c r="AP88" s="31">
        <f>_xlfn.IFNA(VLOOKUP($A88,TOTALSA!$A:$B,2,FALSE), "NA")</f>
        <v>16.437999999999999</v>
      </c>
      <c r="AQ88" s="31">
        <f>_xlfn.IFNA(VLOOKUP($A88,ZAFCPIALLMINMEI!$A:$B,2,FALSE), "NA")</f>
        <v>60.941189999999999</v>
      </c>
      <c r="AR88" s="31">
        <f>_xlfn.IFNA(VLOOKUP($A88,LCULMN01ZAQ661S!$A:$B,2,FALSE), "NA")</f>
        <v>52.891287589999997</v>
      </c>
      <c r="AS88" s="31">
        <f>_xlfn.IFNA(VLOOKUP($A88,NGDPRSAXDCZAQ!$A:$B,2,FALSE), "NA")</f>
        <v>934285.1</v>
      </c>
      <c r="AT88" s="31">
        <f>_xlfn.IFNA(VLOOKUP($A88,'M.W00.PCOBA.USD'!$A:$B,2,FALSE), "NA")</f>
        <v>55929.120000000003</v>
      </c>
      <c r="AU88" s="31">
        <f>_xlfn.IFNA(VLOOKUP($A88,BSCICP03O9M665S!$A:$B,2,FALSE), "NA")</f>
        <v>102.09953714229999</v>
      </c>
      <c r="AV88" s="31">
        <f>_xlfn.IFNA(VLOOKUP($A88,LOLITOAAOECDE!$A:$B,2,FALSE), "NA")</f>
        <v>101.9578183367</v>
      </c>
      <c r="AW88" s="31" t="str">
        <f>_xlfn.IFNA(VLOOKUP($A88,'IP7110'!$A:$B,2,FALSE), "NA")</f>
        <v>NA</v>
      </c>
      <c r="AX88" s="31" t="str">
        <f>_xlfn.IFNA(VLOOKUP($A88,'WPS061'!$A:$B,2,FALSE), "NA")</f>
        <v>NA</v>
      </c>
      <c r="AY88" s="31">
        <f>_xlfn.IFNA(VLOOKUP($A88,'GS10'!$A:$B,2,FALSE), "NA")</f>
        <v>4.5599999999999996</v>
      </c>
      <c r="AZ88" s="31">
        <f>_xlfn.IFNA(VLOOKUP($A88,'GS5'!$A:$B,2,FALSE), "NA")</f>
        <v>4.4800000000000004</v>
      </c>
      <c r="BA88" s="31">
        <f>_xlfn.IFNA(VLOOKUP($A88,'GS30'!$A:$B,2,FALSE), "NA")</f>
        <v>4.72</v>
      </c>
      <c r="BB88" s="31">
        <f>_xlfn.IFNA(VLOOKUP($A88,DAX!$A:$B,2,FALSE), "NA")</f>
        <v>6917.03</v>
      </c>
      <c r="BC88" s="31">
        <f>_xlfn.IFNA(VLOOKUP($A88,SMI!$A:$B,2,FALSE), "NA")</f>
        <v>8976.99</v>
      </c>
      <c r="BD88" s="31">
        <f>_xlfn.IFNA(VLOOKUP($A88,NASDAQCOM!$A:$B,2,FALSE), "NA")</f>
        <v>2421.64</v>
      </c>
      <c r="BE88" s="31">
        <f>_xlfn.IFNA(VLOOKUP($A88,FTSE100!$A:$B,2,FALSE), "NA")</f>
        <v>6308.03</v>
      </c>
      <c r="BF88" s="31">
        <f>_xlfn.IFNA(VLOOKUP($A88,'M.W00.PGOLD.USD'!$A:$B,2,FALSE), "NA")</f>
        <v>673.6</v>
      </c>
      <c r="BG88" s="31">
        <f>_xlfn.IFNA(VLOOKUP($A88,'M.W00.PSILVER.USD'!$A:$B,2,FALSE), "NA")</f>
        <v>14.29</v>
      </c>
      <c r="BH88" s="31" t="str">
        <f>_xlfn.IFNA(VLOOKUP($A88,WPU10170502!$A:$B,2,FALSE), "NA")</f>
        <v>NA</v>
      </c>
      <c r="BI88" s="31">
        <f>_xlfn.IFNA(VLOOKUP($A88,'M.W00.PSILVER.USD'!$A:$B,2,FALSE), "NA")</f>
        <v>14.29</v>
      </c>
      <c r="BJ88" s="31">
        <f>_xlfn.IFNA(VLOOKUP($A88,'M.W00.PSILVER.USD'!$A:$B,2,FALSE), "NA")</f>
        <v>14.29</v>
      </c>
      <c r="BK88" s="31">
        <f>_xlfn.IFNA(VLOOKUP($A88,FEDfunds!$A:$B,2,FALSE), "NA")</f>
        <v>5.26</v>
      </c>
      <c r="BL88" s="31">
        <f>_xlfn.IFNA(VLOOKUP($A88,Vehicles_miles_traveled!$A:$B,2,FALSE), "NA")</f>
        <v>254364</v>
      </c>
      <c r="BM88" s="31">
        <f>_xlfn.IFNA(VLOOKUP($A88,New_car_dealer!$A:$B,2,FALSE), "NA")</f>
        <v>63462</v>
      </c>
      <c r="BN88" s="31" t="str">
        <f>_xlfn.IFNA(VLOOKUP($A88,Platinum_total_demand!$A:$Z,4,FALSE), "NA")</f>
        <v>NA</v>
      </c>
      <c r="BO88" s="31" t="str">
        <f>_xlfn.IFNA(VLOOKUP($A88,Palladium_total_demand!$A:$Z,4,FALSE), "NA")</f>
        <v>NA</v>
      </c>
      <c r="BP88" s="31" t="str">
        <f>_xlfn.IFNA(VLOOKUP($A88,Rhodium_total_demand!$A:$Z,4,FALSE), "NA")</f>
        <v>NA</v>
      </c>
      <c r="BQ88" s="31" t="str">
        <f>_xlfn.IFNA(VLOOKUP($A88,Platinum_total_supply!$A:$Z,4,FALSE), "NA")</f>
        <v>NA</v>
      </c>
      <c r="BR88" s="31" t="str">
        <f>_xlfn.IFNA(VLOOKUP($A88,Palladium_total_supply!$A:$Z,4,FALSE), "NA")</f>
        <v>NA</v>
      </c>
      <c r="BS88" s="31" t="str">
        <f>_xlfn.IFNA(VLOOKUP($A88,Rhodium_total_supply!$A:$Z,4,FALSE), "NA")</f>
        <v>NA</v>
      </c>
      <c r="BT88" s="31">
        <f>_xlfn.IFNA(VLOOKUP($A88,Equities!$A:$Z,2,FALSE), "NA")</f>
        <v>4505.0286363636296</v>
      </c>
      <c r="BU88" s="31">
        <f>_xlfn.IFNA(VLOOKUP($A88,Equities!$A:$Z,3,FALSE), "NA")</f>
        <v>4503.8236363636297</v>
      </c>
      <c r="BV88" s="31">
        <f>_xlfn.IFNA(VLOOKUP($A88,Equities!$A:$Z,4,FALSE), "NA")</f>
        <v>7314.3377272727203</v>
      </c>
      <c r="BW88" s="31">
        <f>_xlfn.IFNA(VLOOKUP($A88,Equities!$A:$Z,5,FALSE), "NA")</f>
        <v>5747.8002727272697</v>
      </c>
      <c r="BX88" s="31">
        <f>_xlfn.IFNA(VLOOKUP($A88,Equities!$A:$Z,6,FALSE), "NA")</f>
        <v>1454.25795454545</v>
      </c>
      <c r="BY88" s="31">
        <f>_xlfn.IFNA(VLOOKUP($A88,Income_equities!$A:$Z,2,FALSE), "NA")</f>
        <v>1313.3068181818101</v>
      </c>
      <c r="BZ88" s="31">
        <f>_xlfn.IFNA(VLOOKUP($A88,Income_equities!$A:$Z,3,FALSE), "NA")</f>
        <v>256.25874545454502</v>
      </c>
      <c r="CA88" s="31">
        <f>_xlfn.IFNA(VLOOKUP($A88,Income_equities!$A:$Z,4,FALSE), "NA")</f>
        <v>143.72436818181799</v>
      </c>
      <c r="CB88" s="31">
        <f>_xlfn.IFNA(VLOOKUP($A88,Income_equities!$A:$Z,5,FALSE), "NA")</f>
        <v>182.759763636363</v>
      </c>
      <c r="CC88" s="31">
        <f>_xlfn.IFNA(VLOOKUP($A88,PGM_equities!$A:$Z,2,FALSE), "NA")</f>
        <v>1218.6363636363601</v>
      </c>
      <c r="CD88" s="31">
        <f>_xlfn.IFNA(VLOOKUP($A88,PGM_equities!$A:$Z,3,FALSE), "NA")</f>
        <v>654.37272727272705</v>
      </c>
      <c r="CE88" s="31">
        <f>_xlfn.IFNA(VLOOKUP($A88,PGM_equities!$A:$Z,4,FALSE), "NA")</f>
        <v>13.1397727272727</v>
      </c>
      <c r="CF88" s="31">
        <f>_xlfn.IFNA(VLOOKUP($A88,PGM_equities!$A:$Z,5,FALSE), "NA")</f>
        <v>350.59090909090901</v>
      </c>
      <c r="CG88" s="31" t="str">
        <f>_xlfn.IFNA(VLOOKUP($A88,Platinum_market_balance!$A:$Z,2,FALSE), "NA")</f>
        <v>NA</v>
      </c>
      <c r="CH88" s="31" t="str">
        <f>_xlfn.IFNA(VLOOKUP($A88,Platinum_market_balance!$A:$Z,3,FALSE), "NA")</f>
        <v>NA</v>
      </c>
      <c r="CI88" s="31" t="str">
        <f>_xlfn.IFNA(VLOOKUP($A88,Platinum_market_balance!$A:$Z,4,FALSE), "NA")</f>
        <v>NA</v>
      </c>
      <c r="CJ88" s="31" t="str">
        <f>_xlfn.IFNA(VLOOKUP($A88,Platinum_market_balance!$A:$Z,5,FALSE), "NA")</f>
        <v>NA</v>
      </c>
      <c r="CK88" s="31" t="str">
        <f>_xlfn.IFNA(VLOOKUP($A88,Palladium_market_balance!$A:$Z,2,FALSE), "NA")</f>
        <v>NA</v>
      </c>
      <c r="CL88" s="31" t="str">
        <f>_xlfn.IFNA(VLOOKUP($A88,Palladium_market_balance!$A:$Z,3,FALSE), "NA")</f>
        <v>NA</v>
      </c>
      <c r="CM88" s="31" t="str">
        <f>_xlfn.IFNA(VLOOKUP($A88,Palladium_market_balance!$A:$Z,4,FALSE), "NA")</f>
        <v>NA</v>
      </c>
      <c r="CN88" s="31" t="str">
        <f>_xlfn.IFNA(VLOOKUP($A88,Palladium_market_balance!$A:$Z,5,FALSE), "NA")</f>
        <v>NA</v>
      </c>
      <c r="CO88" s="31" t="str">
        <f>_xlfn.IFNA(VLOOKUP($A88,Rhodium_market_balance!$A:$Z,2,FALSE), "NA")</f>
        <v>NA</v>
      </c>
      <c r="CP88" s="31" t="str">
        <f>_xlfn.IFNA(VLOOKUP($A88,Rhodium_market_balance!$A:$Z,3,FALSE), "NA")</f>
        <v>NA</v>
      </c>
      <c r="CQ88" s="31" t="str">
        <f>_xlfn.IFNA(VLOOKUP($A88,Rhodium_market_balance!$A:$Z,4,FALSE), "NA")</f>
        <v>NA</v>
      </c>
      <c r="CR88" s="31" t="str">
        <f>_xlfn.IFNA(VLOOKUP($A88,Rhodium_market_balance!$A:$Z,5,FALSE), "NA")</f>
        <v>NA</v>
      </c>
      <c r="CS88" s="31" t="str">
        <f>_xlfn.IFNA(VLOOKUP($A88,CFTCs!$A:$Z,2,FALSE), "NA")</f>
        <v>NA</v>
      </c>
      <c r="CT88" s="31" t="str">
        <f>_xlfn.IFNA(VLOOKUP($A88,CFTCs!$A:$Z,3,FALSE), "NA")</f>
        <v>NA</v>
      </c>
      <c r="CU88" s="31" t="str">
        <f>_xlfn.IFNA(VLOOKUP($A88,CFTCs!$A:$Z,4,FALSE), "NA")</f>
        <v>NA</v>
      </c>
      <c r="CV88" s="31" t="str">
        <f>_xlfn.IFNA(VLOOKUP($A88,CFTCs!$A:$Z,5,FALSE), "NA")</f>
        <v>NA</v>
      </c>
      <c r="CW88" s="31" t="str">
        <f>_xlfn.IFNA(VLOOKUP($A88,Open_interest!$A:$Z,2,FALSE), "NA")</f>
        <v>NA</v>
      </c>
      <c r="CX88" s="31" t="str">
        <f>_xlfn.IFNA(VLOOKUP($A88,Open_interest!$A:$Z,3,FALSE), "NA")</f>
        <v>NA</v>
      </c>
      <c r="CY88" s="31" t="str">
        <f>IF(_xlfn.IFNA(VLOOKUP($A88,ETF_holdings!$A:$Z,2,FALSE), "NA")=0,"NA",_xlfn.IFNA(VLOOKUP($A88,ETF_holdings!$A:$Z,2,FALSE), "NA"))</f>
        <v>NA</v>
      </c>
      <c r="CZ88" s="31" t="str">
        <f>IF(_xlfn.IFNA(VLOOKUP($A88,ETF_holdings!$A:$Z,3,FALSE), "NA")=0,"NA",_xlfn.IFNA(VLOOKUP($A88,ETF_holdings!$A:$Z,3,FALSE), "NA"))</f>
        <v>NA</v>
      </c>
      <c r="DA88" s="31" t="str">
        <f>_xlfn.IFNA(VLOOKUP($A88,ETF_holdings!$A:$Z,4,FALSE), "NA")</f>
        <v>NA</v>
      </c>
      <c r="DB88" s="31" t="str">
        <f>IF(_xlfn.IFNA(VLOOKUP($A88,ETF_holdings!$A:$Z,4,FALSE), "NA")=0,"NA",_xlfn.IFNA(VLOOKUP($A88,ETF_holdings!$A:$Z,4,FALSE), "NA"))</f>
        <v>NA</v>
      </c>
      <c r="DC88" s="31" t="str">
        <f>IF(_xlfn.IFNA(VLOOKUP($A88,ETF_holdings!$A:$Z,6,FALSE), "NA")=0,"NA",_xlfn.IFNA(VLOOKUP($A88,ETF_holdings!$A:$Z,6,FALSE), "NA"))</f>
        <v>NA</v>
      </c>
      <c r="DD88" s="31" t="str">
        <f>IF(_xlfn.IFNA(VLOOKUP($A88,ETF_holdings!$A:$Z,7,FALSE), "NA")=0,"NA",_xlfn.IFNA(VLOOKUP($A88,ETF_holdings!$A:$Z,7,FALSE), "NA"))</f>
        <v>NA</v>
      </c>
      <c r="DE88" s="31" t="str">
        <f>IF(_xlfn.IFNA(VLOOKUP($A88,ETF_holdings!$A:$Z,8,FALSE), "NA")=0,"NA",_xlfn.IFNA(VLOOKUP($A88,ETF_holdings!$A:$Z,8,FALSE), "NA"))</f>
        <v>NA</v>
      </c>
      <c r="DF88" s="31" t="str">
        <f>IF(_xlfn.IFNA(VLOOKUP($A88,ETF_holdings!$A:$Z,10,FALSE), "NA")=0,"NA",_xlfn.IFNA(VLOOKUP($A88,ETF_holdings!$A:$Z,10,FALSE), "NA"))</f>
        <v>NA</v>
      </c>
      <c r="DG88" s="31" t="str">
        <f>IF(_xlfn.IFNA(VLOOKUP($A88,ETF_holdings!$A:$Z,10,FALSE), "NA")=0,"NA",_xlfn.IFNA(VLOOKUP($A88,ETF_holdings!$A:$Z,10,FALSE), "NA"))</f>
        <v>NA</v>
      </c>
      <c r="DH88" s="31" t="str">
        <f>IF(_xlfn.IFNA(VLOOKUP($A88,ETF_holdings!$A:$Z,11,FALSE), "NA")=0,"NA",_xlfn.IFNA(VLOOKUP($A88,ETF_holdings!$A:$Z,11,FALSE), "NA"))</f>
        <v>NA</v>
      </c>
      <c r="DI88" s="31" t="str">
        <f>IF(_xlfn.IFNA(VLOOKUP($A88,ETF_holdings!$A:$Z,12,FALSE), "NA")=0,"NA",_xlfn.IFNA(VLOOKUP($A88,ETF_holdings!$A:$Z,12,FALSE), "NA"))</f>
        <v>NA</v>
      </c>
      <c r="DJ88" s="31" t="str">
        <f>IF(_xlfn.IFNA(VLOOKUP($A88,ETF_holdings!$A:$Z,13,FALSE), "NA")=0,"NA",_xlfn.IFNA(VLOOKUP($A88,ETF_holdings!$A:$Z,13,FALSE), "NA"))</f>
        <v>NA</v>
      </c>
      <c r="DK88" s="31">
        <f>IF(_xlfn.IFNA(VLOOKUP($A88,Platinum_RSI!$A:$P,2,FALSE), "NA")=0,"NA",_xlfn.IFNA(VLOOKUP($A88,Platinum_RSI!$A:$P,2,FALSE), "NA"))</f>
        <v>71.209999999999994</v>
      </c>
      <c r="DL88" s="31">
        <f>IF(_xlfn.IFNA(VLOOKUP($A88,Platinum_RSI!$A:$P,3,FALSE), "NA")=0,"NA",_xlfn.IFNA(VLOOKUP($A88,Platinum_RSI!$A:$P,3,FALSE), "NA"))</f>
        <v>65.86</v>
      </c>
      <c r="DM88" s="31">
        <f>IF(_xlfn.IFNA(VLOOKUP($A88,Platinum_RSI!$A:$P,4,FALSE), "NA")=0,"NA",_xlfn.IFNA(VLOOKUP($A88,Platinum_RSI!$A:$P,4,FALSE), "NA"))</f>
        <v>66.66</v>
      </c>
      <c r="DN88" s="31">
        <f>IF(_xlfn.IFNA(VLOOKUP($A88,Platinum_RSI!$A:$P,5,FALSE), "NA")=0,"NA",_xlfn.IFNA(VLOOKUP($A88,Platinum_RSI!$A:$P,5,FALSE), "NA"))</f>
        <v>66.88</v>
      </c>
      <c r="DO88" s="31">
        <f>IF(_xlfn.IFNA(VLOOKUP($A88,Palladium_RSI!$A:$Q,2,FALSE), "NA")=0,"NA",_xlfn.IFNA(VLOOKUP($A88,Palladium_RSI!$A:$Q,2,FALSE), "NA"))</f>
        <v>85.05</v>
      </c>
      <c r="DP88" s="31">
        <f>IF(_xlfn.IFNA(VLOOKUP($A88,Palladium_RSI!$A:$Q, 3,FALSE), "NA")=0,"NA",_xlfn.IFNA(VLOOKUP($A88,Palladium_RSI!$A:$Q,3,FALSE), "NA"))</f>
        <v>67.599999999999994</v>
      </c>
      <c r="DQ88" s="31">
        <f>IF(_xlfn.IFNA(VLOOKUP($A88,Palladium_RSI!$A:$Q,4,FALSE), "NA")=0,"NA",_xlfn.IFNA(VLOOKUP($A88,Palladium_RSI!$A:$Q,4,FALSE), "NA"))</f>
        <v>63.62</v>
      </c>
      <c r="DR88" s="31">
        <f>IF(_xlfn.IFNA(VLOOKUP($A88,Palladium_RSI!$A:$Q,5,FALSE), "NA")=0,"NA",_xlfn.IFNA(VLOOKUP($A88,Palladium_RSI!$A:$Q,5,FALSE), "NA"))</f>
        <v>55</v>
      </c>
      <c r="DS88" s="31">
        <f>IF(_xlfn.IFNA(VLOOKUP($A88,Car_production!$A:$L,2,FALSE), "NA")=0,"NA",_xlfn.IFNA(VLOOKUP($A88,Car_production!$A:$L,2,FALSE), "NA"))</f>
        <v>313.60000000000002</v>
      </c>
      <c r="DT88" s="31">
        <f>IF(_xlfn.IFNA(VLOOKUP($A88,Car_production!$A:$L,3,FALSE), "NA")=0,"NA",_xlfn.IFNA(VLOOKUP($A88,Car_production!$A:$L,3,FALSE), "NA"))</f>
        <v>246.73485444531869</v>
      </c>
      <c r="DU88" s="31" t="e">
        <f>IF(_xlfn.IFNA(VLOOKUP($A88,Car_production!$A:$L,4,FALSE), "NA")=0,"NA",_xlfn.IFNA(VLOOKUP($A88,Car_production!$A:$L,13,FALSE), "NA"))</f>
        <v>#REF!</v>
      </c>
      <c r="DV88" s="31">
        <f>IF(_xlfn.IFNA(VLOOKUP($A88,Car_production!$A:$L,5,FALSE), "NA")=0,"NA",_xlfn.IFNA(VLOOKUP($A88,Car_production!$A:$L,5,FALSE), "NA"))</f>
        <v>28.438138659335948</v>
      </c>
      <c r="DW88" s="31">
        <f>IF(_xlfn.IFNA(VLOOKUP($A88,Car_production!$A:$L,6,FALSE), "NA")=0,"NA",_xlfn.IFNA(VLOOKUP($A88,Car_production!$A:$L,6,FALSE), "NA"))</f>
        <v>109.7</v>
      </c>
      <c r="DX88" s="31">
        <f>IF(_xlfn.IFNA(VLOOKUP($A88,Car_production!$A:$L,7,FALSE), "NA")=0,"NA",_xlfn.IFNA(VLOOKUP($A88,Car_production!$A:$L,7,FALSE), "NA"))</f>
        <v>107.23362658846531</v>
      </c>
      <c r="DY88" s="31">
        <f>IF(_xlfn.IFNA(VLOOKUP($A88,Car_production!$A:$L,8,FALSE), "NA")=0,"NA",_xlfn.IFNA(VLOOKUP($A88,Car_production!$A:$L,8,FALSE), "NA"))</f>
        <v>120.2</v>
      </c>
      <c r="DZ88" s="31">
        <f>IF(_xlfn.IFNA(VLOOKUP($A88,Car_production!$A:$L,9,FALSE), "NA")=0,"NA",_xlfn.IFNA(VLOOKUP($A88,Car_production!$A:$L,9,FALSE), "NA"))</f>
        <v>151.76767676767676</v>
      </c>
      <c r="EA88" s="31">
        <f>IF(_xlfn.IFNA(VLOOKUP($A88,Car_production!$A:$L,10,FALSE), "NA")=0,"NA",_xlfn.IFNA(VLOOKUP($A88,Car_production!$A:$L,10,FALSE), "NA"))</f>
        <v>86.861789995099386</v>
      </c>
      <c r="EB88" s="31">
        <f>IF(_xlfn.IFNA(VLOOKUP($A88,Car_production_index!$A:$L,2,FALSE), "NA")=0,"NA",_xlfn.IFNA(VLOOKUP($A88,Car_production_index!$A:$L,2,FALSE), "NA"))</f>
        <v>0.12988212567506568</v>
      </c>
      <c r="EC88" s="31">
        <f>IF(_xlfn.IFNA(VLOOKUP($A88,Car_production_index!$A:$L,3,FALSE), "NA")=0,"NA",_xlfn.IFNA(VLOOKUP($A88,Car_production_index!$A:$L,3,FALSE), "NA"))</f>
        <v>0.24891781767755697</v>
      </c>
      <c r="ED88" s="31">
        <f>IF(_xlfn.IFNA(VLOOKUP($A88,Car_production_index!$A:$L,4,FALSE), "NA")=0,"NA",_xlfn.IFNA(VLOOKUP($A88,Car_production_index!$A:$L,4,FALSE), "NA"))</f>
        <v>0.19432484761598562</v>
      </c>
      <c r="EE88" s="31">
        <f>IF(_xlfn.IFNA(VLOOKUP($A88,Car_production_index!$A:$L,5,FALSE), "NA")=0,"NA",_xlfn.IFNA(VLOOKUP($A88,Car_production_index!$A:$L,5,FALSE), "NA"))</f>
        <v>0.14889036868302064</v>
      </c>
      <c r="EF88" s="31">
        <f>IF(_xlfn.IFNA(VLOOKUP($A88,Car_production_index!$A:$L,6,FALSE), "NA")=0,"NA",_xlfn.IFNA(VLOOKUP($A88,Car_production_index!$A:$L,6,FALSE), "NA"))</f>
        <v>0.72201515965162899</v>
      </c>
    </row>
    <row r="89" spans="1:136">
      <c r="A89" s="26">
        <v>39173</v>
      </c>
      <c r="B89" s="25">
        <f>IFERROR(VLOOKUP($A89,Palladium_spot_price!$A:$B,2,FALSE), "NA")</f>
        <v>370.35</v>
      </c>
      <c r="C89" s="25">
        <f>IFERROR(VLOOKUP($A89,Platinum_spot_price!$A:$B,2,FALSE), "NA")</f>
        <v>1280.9000000000001</v>
      </c>
      <c r="D89" s="25">
        <f>IFERROR(VLOOKUP($A89,Rhodium_spot_price!$A:$B,2,FALSE), "NA")</f>
        <v>6308.75</v>
      </c>
      <c r="E89" s="25">
        <f>IFERROR(VLOOKUP(A89,'Coal Australia'!A:B,2,FALSE), "NA")</f>
        <v>58.051691729323302</v>
      </c>
      <c r="F89" s="25">
        <f>IFERROR(VLOOKUP(A89,'Russian Ruble'!A:B,2,FALSE), "NA")</f>
        <v>25.841999999999999</v>
      </c>
      <c r="G89" s="25">
        <f>IFERROR(VLOOKUP($A89,'GDP Germany'!A:B,2,FALSE),"NA")</f>
        <v>640413.4</v>
      </c>
      <c r="H89" s="25">
        <f>IFERROR(VLOOKUP($A89,'GDP EU28'!A:B,2,FALSE),"NA")</f>
        <v>2669062.1</v>
      </c>
      <c r="I89" s="25">
        <f>IFERROR(VLOOKUP($A89,'GDP US'!A:B,2,FALSE),"NA")</f>
        <v>15478.956</v>
      </c>
      <c r="J89" s="29">
        <f>IFERROR(VLOOKUP($A89,'GDP CNY'!A:C,2,FALSE),"NA")</f>
        <v>13.8</v>
      </c>
      <c r="K89" s="25">
        <f>IFERROR(VLOOKUP($A89,WTI!$A:$B,2,FALSE),"NA")</f>
        <v>63.98</v>
      </c>
      <c r="L89" s="25">
        <f>IFERROR(VLOOKUP($A89,Brent!$A:$B,2,FALSE),"NA")</f>
        <v>67.489999999999995</v>
      </c>
      <c r="M89" s="25">
        <f>IFERROR(VLOOKUP($A89,'EURO EXC RATE'!$A:$B,2,FALSE),"NA")</f>
        <v>1.3512999999999999</v>
      </c>
      <c r="N89" s="25">
        <f>IFERROR(VLOOKUP($A89,'Baltic Dry Index'!$A:$B,2,FALSE),"NA")</f>
        <v>6248</v>
      </c>
      <c r="O89" s="25">
        <f>IFERROR(VLOOKUP($A89,EXR_CNY_USD!$A:$B,2,FALSE),"NA")</f>
        <v>7.7247000000000003</v>
      </c>
      <c r="P89" s="25">
        <f>IFERROR(VLOOKUP($A89,'NATURAL GAS'!A:B,2,FALSE),"NA")</f>
        <v>7.6</v>
      </c>
      <c r="Q89" s="25">
        <f>IFERROR(VLOOKUP($A89,VIX!$A:$B,2,FALSE), "NA")</f>
        <v>14.22</v>
      </c>
      <c r="R89" s="25">
        <f>IFERROR(VLOOKUP($A89,CLI_US!$A:$B,2,FALSE), "NA")</f>
        <v>101.814192120879</v>
      </c>
      <c r="S89" s="25">
        <f>IFERROR(VLOOKUP($A89,CLI_CHN!$A:$B,2,FALSE), "NA")</f>
        <v>103.1365</v>
      </c>
      <c r="T89" s="25">
        <f>IFERROR(VLOOKUP($A89,CLI_EURO!$A:$B,2,FALSE), "NA")</f>
        <v>102.059879398831</v>
      </c>
      <c r="U89" s="25">
        <f>IFERROR(VLOOKUP($A89,CPILFESL!$A:$B,2,FALSE), "NA")</f>
        <v>205.904</v>
      </c>
      <c r="V89" s="31">
        <f>_xlfn.IFNA(VLOOKUP($A89,'PET.RWTC.M'!$A:$B,2,FALSE), "NA")</f>
        <v>63.98</v>
      </c>
      <c r="W89" s="31">
        <f>_xlfn.IFNA(VLOOKUP($A89,PALLFNFINDEXQ!$A:$B,2,FALSE), "NA")</f>
        <v>126.7106414</v>
      </c>
      <c r="X89" s="31">
        <f>_xlfn.IFNA(VLOOKUP($A89,DEXSFUS!$A:$B,2,FALSE), "NA")</f>
        <v>7.2874999999999996</v>
      </c>
      <c r="Y89" s="31">
        <f>_xlfn.IFNA(VLOOKUP($A89,PNICKUSDM!$A:$B,2,FALSE), "NA")</f>
        <v>49956.578950000003</v>
      </c>
      <c r="Z89" s="31">
        <f>_xlfn.IFNA(VLOOKUP($A89,'WPU1011'!$A:$B,2,FALSE), "NA")</f>
        <v>128.9</v>
      </c>
      <c r="AA89" s="31">
        <f>_xlfn.IFNA(VLOOKUP($A89,'WPU1011'!$A:$B,2,FALSE), "NA")</f>
        <v>128.9</v>
      </c>
      <c r="AB89" s="31">
        <f>_xlfn.IFNA(VLOOKUP($A89,TSIFRGHTC!$A:$B,2,FALSE), "NA")</f>
        <v>-1.3</v>
      </c>
      <c r="AC89" s="31">
        <f>_xlfn.IFNA(VLOOKUP($A89,TSIFRGHTC!$A:$B,2,FALSE), "NA")</f>
        <v>-1.3</v>
      </c>
      <c r="AD89" s="31">
        <f>_xlfn.IFNA(VLOOKUP($A89,PPICMM!$A:$B,2,FALSE), "NA")</f>
        <v>289.7</v>
      </c>
      <c r="AE89" s="31">
        <f>_xlfn.IFNA(VLOOKUP($A89,IPB50001N!$A:$B,2,FALSE), "NA")</f>
        <v>100.21339999999999</v>
      </c>
      <c r="AF89" s="31">
        <f>_xlfn.IFNA(VLOOKUP($A89,A31ATI!$A:$B,2,FALSE), "NA")</f>
        <v>19063</v>
      </c>
      <c r="AG89" s="31">
        <f>_xlfn.IFNA(VLOOKUP($A89,A31ANO!$A:$B,2,FALSE), "NA")</f>
        <v>11651</v>
      </c>
      <c r="AH89" s="31">
        <f>_xlfn.IFNA(VLOOKUP($A89,IPG21223S!$A:$B,2,FALSE), "NA")</f>
        <v>100.7226</v>
      </c>
      <c r="AI89" s="31">
        <f>_xlfn.IFNA(VLOOKUP($A89,PIORECRUSDM!$A:$B,2,FALSE), "NA")</f>
        <v>36.630000000000003</v>
      </c>
      <c r="AJ89" s="31" t="str">
        <f>_xlfn.IFNA(VLOOKUP($A89,GVZCLS!$A:$B,2,FALSE), "NA")</f>
        <v>NA</v>
      </c>
      <c r="AK89" s="31" t="str">
        <f>_xlfn.IFNA(VLOOKUP($A89,VXSLVCLS!$A:$B,2,FALSE), "NA")</f>
        <v>NA</v>
      </c>
      <c r="AL89" s="31">
        <f>_xlfn.IFNA(VLOOKUP($A89,PNRGINDEXM!$A:$B,2,FALSE), "NA")</f>
        <v>158.1523</v>
      </c>
      <c r="AM89" s="31">
        <f>_xlfn.IFNA(VLOOKUP($A89,Nikkei225!$A:$B,2,FALSE), "NA")</f>
        <v>17453.509999999998</v>
      </c>
      <c r="AN89" s="31">
        <f>_xlfn.IFNA(VLOOKUP($A89,EXJPUS!$A:$B,2,FALSE), "NA")</f>
        <v>118.9324</v>
      </c>
      <c r="AO89" s="31">
        <f>_xlfn.IFNA(VLOOKUP($A89,PCU33613361!$A:$B,2,FALSE), "NA")</f>
        <v>96.2</v>
      </c>
      <c r="AP89" s="31">
        <f>_xlfn.IFNA(VLOOKUP($A89,TOTALSA!$A:$B,2,FALSE), "NA")</f>
        <v>16.614999999999998</v>
      </c>
      <c r="AQ89" s="31">
        <f>_xlfn.IFNA(VLOOKUP($A89,ZAFCPIALLMINMEI!$A:$B,2,FALSE), "NA")</f>
        <v>61.457000000000001</v>
      </c>
      <c r="AR89" s="31">
        <f>_xlfn.IFNA(VLOOKUP($A89,LCULMN01ZAQ661S!$A:$B,2,FALSE), "NA")</f>
        <v>54.433307630000002</v>
      </c>
      <c r="AS89" s="31">
        <f>_xlfn.IFNA(VLOOKUP($A89,NGDPRSAXDCZAQ!$A:$B,2,FALSE), "NA")</f>
        <v>941942.1</v>
      </c>
      <c r="AT89" s="31">
        <f>_xlfn.IFNA(VLOOKUP($A89,'M.W00.PCOBA.USD'!$A:$B,2,FALSE), "NA")</f>
        <v>57833.440000000002</v>
      </c>
      <c r="AU89" s="31">
        <f>_xlfn.IFNA(VLOOKUP($A89,BSCICP03O9M665S!$A:$B,2,FALSE), "NA")</f>
        <v>102.0809864177</v>
      </c>
      <c r="AV89" s="31">
        <f>_xlfn.IFNA(VLOOKUP($A89,LOLITOAAOECDE!$A:$B,2,FALSE), "NA")</f>
        <v>102.0752477928</v>
      </c>
      <c r="AW89" s="31" t="str">
        <f>_xlfn.IFNA(VLOOKUP($A89,'IP7110'!$A:$B,2,FALSE), "NA")</f>
        <v>NA</v>
      </c>
      <c r="AX89" s="31" t="str">
        <f>_xlfn.IFNA(VLOOKUP($A89,'WPS061'!$A:$B,2,FALSE), "NA")</f>
        <v>NA</v>
      </c>
      <c r="AY89" s="31">
        <f>_xlfn.IFNA(VLOOKUP($A89,'GS10'!$A:$B,2,FALSE), "NA")</f>
        <v>4.6900000000000004</v>
      </c>
      <c r="AZ89" s="31">
        <f>_xlfn.IFNA(VLOOKUP($A89,'GS5'!$A:$B,2,FALSE), "NA")</f>
        <v>4.59</v>
      </c>
      <c r="BA89" s="31">
        <f>_xlfn.IFNA(VLOOKUP($A89,'GS30'!$A:$B,2,FALSE), "NA")</f>
        <v>4.87</v>
      </c>
      <c r="BB89" s="31">
        <f>_xlfn.IFNA(VLOOKUP($A89,DAX!$A:$B,2,FALSE), "NA")</f>
        <v>7408.87</v>
      </c>
      <c r="BC89" s="31">
        <f>_xlfn.IFNA(VLOOKUP($A89,SMI!$A:$B,2,FALSE), "NA")</f>
        <v>9428.27</v>
      </c>
      <c r="BD89" s="31">
        <f>_xlfn.IFNA(VLOOKUP($A89,NASDAQCOM!$A:$B,2,FALSE), "NA")</f>
        <v>2525.09</v>
      </c>
      <c r="BE89" s="31">
        <f>_xlfn.IFNA(VLOOKUP($A89,FTSE100!$A:$B,2,FALSE), "NA")</f>
        <v>6449.21</v>
      </c>
      <c r="BF89" s="31">
        <f>_xlfn.IFNA(VLOOKUP($A89,'M.W00.PGOLD.USD'!$A:$B,2,FALSE), "NA")</f>
        <v>691</v>
      </c>
      <c r="BG89" s="31">
        <f>_xlfn.IFNA(VLOOKUP($A89,'M.W00.PSILVER.USD'!$A:$B,2,FALSE), "NA")</f>
        <v>14.09</v>
      </c>
      <c r="BH89" s="31" t="str">
        <f>_xlfn.IFNA(VLOOKUP($A89,WPU10170502!$A:$B,2,FALSE), "NA")</f>
        <v>NA</v>
      </c>
      <c r="BI89" s="31">
        <f>_xlfn.IFNA(VLOOKUP($A89,'M.W00.PSILVER.USD'!$A:$B,2,FALSE), "NA")</f>
        <v>14.09</v>
      </c>
      <c r="BJ89" s="31">
        <f>_xlfn.IFNA(VLOOKUP($A89,'M.W00.PSILVER.USD'!$A:$B,2,FALSE), "NA")</f>
        <v>14.09</v>
      </c>
      <c r="BK89" s="31">
        <f>_xlfn.IFNA(VLOOKUP($A89,FEDfunds!$A:$B,2,FALSE), "NA")</f>
        <v>5.25</v>
      </c>
      <c r="BL89" s="31">
        <f>_xlfn.IFNA(VLOOKUP($A89,Vehicles_miles_traveled!$A:$B,2,FALSE), "NA")</f>
        <v>251473</v>
      </c>
      <c r="BM89" s="31">
        <f>_xlfn.IFNA(VLOOKUP($A89,New_car_dealer!$A:$B,2,FALSE), "NA")</f>
        <v>57632</v>
      </c>
      <c r="BN89" s="31" t="str">
        <f>_xlfn.IFNA(VLOOKUP($A89,Platinum_total_demand!$A:$Z,4,FALSE), "NA")</f>
        <v>NA</v>
      </c>
      <c r="BO89" s="31" t="str">
        <f>_xlfn.IFNA(VLOOKUP($A89,Palladium_total_demand!$A:$Z,4,FALSE), "NA")</f>
        <v>NA</v>
      </c>
      <c r="BP89" s="31" t="str">
        <f>_xlfn.IFNA(VLOOKUP($A89,Rhodium_total_demand!$A:$Z,4,FALSE), "NA")</f>
        <v>NA</v>
      </c>
      <c r="BQ89" s="31" t="str">
        <f>_xlfn.IFNA(VLOOKUP($A89,Platinum_total_supply!$A:$Z,4,FALSE), "NA")</f>
        <v>NA</v>
      </c>
      <c r="BR89" s="31" t="str">
        <f>_xlfn.IFNA(VLOOKUP($A89,Palladium_total_supply!$A:$Z,4,FALSE), "NA")</f>
        <v>NA</v>
      </c>
      <c r="BS89" s="31" t="str">
        <f>_xlfn.IFNA(VLOOKUP($A89,Rhodium_total_supply!$A:$Z,4,FALSE), "NA")</f>
        <v>NA</v>
      </c>
      <c r="BT89" s="31">
        <f>_xlfn.IFNA(VLOOKUP($A89,Equities!$A:$Z,2,FALSE), "NA")</f>
        <v>4728.5609523809499</v>
      </c>
      <c r="BU89" s="31">
        <f>_xlfn.IFNA(VLOOKUP($A89,Equities!$A:$Z,3,FALSE), "NA")</f>
        <v>4686.6457142857098</v>
      </c>
      <c r="BV89" s="31">
        <f>_xlfn.IFNA(VLOOKUP($A89,Equities!$A:$Z,4,FALSE), "NA")</f>
        <v>7864.8547619047504</v>
      </c>
      <c r="BW89" s="31">
        <f>_xlfn.IFNA(VLOOKUP($A89,Equities!$A:$Z,5,FALSE), "NA")</f>
        <v>5709.8213333333297</v>
      </c>
      <c r="BX89" s="31">
        <f>_xlfn.IFNA(VLOOKUP($A89,Equities!$A:$Z,6,FALSE), "NA")</f>
        <v>1572.7047619047601</v>
      </c>
      <c r="BY89" s="31">
        <f>_xlfn.IFNA(VLOOKUP($A89,Income_equities!$A:$Z,2,FALSE), "NA")</f>
        <v>1312.41</v>
      </c>
      <c r="BZ89" s="31">
        <f>_xlfn.IFNA(VLOOKUP($A89,Income_equities!$A:$Z,3,FALSE), "NA")</f>
        <v>255.67580952380899</v>
      </c>
      <c r="CA89" s="31">
        <f>_xlfn.IFNA(VLOOKUP($A89,Income_equities!$A:$Z,4,FALSE), "NA")</f>
        <v>142.44293809523799</v>
      </c>
      <c r="CB89" s="31">
        <f>_xlfn.IFNA(VLOOKUP($A89,Income_equities!$A:$Z,5,FALSE), "NA")</f>
        <v>182.45505714285699</v>
      </c>
      <c r="CC89" s="31">
        <f>_xlfn.IFNA(VLOOKUP($A89,PGM_equities!$A:$Z,2,FALSE), "NA")</f>
        <v>1277.8333333333301</v>
      </c>
      <c r="CD89" s="31">
        <f>_xlfn.IFNA(VLOOKUP($A89,PGM_equities!$A:$Z,3,FALSE), "NA")</f>
        <v>679.71904761904705</v>
      </c>
      <c r="CE89" s="31">
        <f>_xlfn.IFNA(VLOOKUP($A89,PGM_equities!$A:$Z,4,FALSE), "NA")</f>
        <v>13.742861904761901</v>
      </c>
      <c r="CF89" s="31">
        <f>_xlfn.IFNA(VLOOKUP($A89,PGM_equities!$A:$Z,5,FALSE), "NA")</f>
        <v>368.72619047619003</v>
      </c>
      <c r="CG89" s="31" t="str">
        <f>_xlfn.IFNA(VLOOKUP($A89,Platinum_market_balance!$A:$Z,2,FALSE), "NA")</f>
        <v>NA</v>
      </c>
      <c r="CH89" s="31" t="str">
        <f>_xlfn.IFNA(VLOOKUP($A89,Platinum_market_balance!$A:$Z,3,FALSE), "NA")</f>
        <v>NA</v>
      </c>
      <c r="CI89" s="31" t="str">
        <f>_xlfn.IFNA(VLOOKUP($A89,Platinum_market_balance!$A:$Z,4,FALSE), "NA")</f>
        <v>NA</v>
      </c>
      <c r="CJ89" s="31" t="str">
        <f>_xlfn.IFNA(VLOOKUP($A89,Platinum_market_balance!$A:$Z,5,FALSE), "NA")</f>
        <v>NA</v>
      </c>
      <c r="CK89" s="31" t="str">
        <f>_xlfn.IFNA(VLOOKUP($A89,Palladium_market_balance!$A:$Z,2,FALSE), "NA")</f>
        <v>NA</v>
      </c>
      <c r="CL89" s="31" t="str">
        <f>_xlfn.IFNA(VLOOKUP($A89,Palladium_market_balance!$A:$Z,3,FALSE), "NA")</f>
        <v>NA</v>
      </c>
      <c r="CM89" s="31" t="str">
        <f>_xlfn.IFNA(VLOOKUP($A89,Palladium_market_balance!$A:$Z,4,FALSE), "NA")</f>
        <v>NA</v>
      </c>
      <c r="CN89" s="31" t="str">
        <f>_xlfn.IFNA(VLOOKUP($A89,Palladium_market_balance!$A:$Z,5,FALSE), "NA")</f>
        <v>NA</v>
      </c>
      <c r="CO89" s="31" t="str">
        <f>_xlfn.IFNA(VLOOKUP($A89,Rhodium_market_balance!$A:$Z,2,FALSE), "NA")</f>
        <v>NA</v>
      </c>
      <c r="CP89" s="31" t="str">
        <f>_xlfn.IFNA(VLOOKUP($A89,Rhodium_market_balance!$A:$Z,3,FALSE), "NA")</f>
        <v>NA</v>
      </c>
      <c r="CQ89" s="31" t="str">
        <f>_xlfn.IFNA(VLOOKUP($A89,Rhodium_market_balance!$A:$Z,4,FALSE), "NA")</f>
        <v>NA</v>
      </c>
      <c r="CR89" s="31" t="str">
        <f>_xlfn.IFNA(VLOOKUP($A89,Rhodium_market_balance!$A:$Z,5,FALSE), "NA")</f>
        <v>NA</v>
      </c>
      <c r="CS89" s="31" t="str">
        <f>_xlfn.IFNA(VLOOKUP($A89,CFTCs!$A:$Z,2,FALSE), "NA")</f>
        <v>NA</v>
      </c>
      <c r="CT89" s="31" t="str">
        <f>_xlfn.IFNA(VLOOKUP($A89,CFTCs!$A:$Z,3,FALSE), "NA")</f>
        <v>NA</v>
      </c>
      <c r="CU89" s="31" t="str">
        <f>_xlfn.IFNA(VLOOKUP($A89,CFTCs!$A:$Z,4,FALSE), "NA")</f>
        <v>NA</v>
      </c>
      <c r="CV89" s="31" t="str">
        <f>_xlfn.IFNA(VLOOKUP($A89,CFTCs!$A:$Z,5,FALSE), "NA")</f>
        <v>NA</v>
      </c>
      <c r="CW89" s="31" t="str">
        <f>_xlfn.IFNA(VLOOKUP($A89,Open_interest!$A:$Z,2,FALSE), "NA")</f>
        <v>NA</v>
      </c>
      <c r="CX89" s="31" t="str">
        <f>_xlfn.IFNA(VLOOKUP($A89,Open_interest!$A:$Z,3,FALSE), "NA")</f>
        <v>NA</v>
      </c>
      <c r="CY89" s="31">
        <f>IF(_xlfn.IFNA(VLOOKUP($A89,ETF_holdings!$A:$Z,2,FALSE), "NA")=0,"NA",_xlfn.IFNA(VLOOKUP($A89,ETF_holdings!$A:$Z,2,FALSE), "NA"))</f>
        <v>4730.21</v>
      </c>
      <c r="CZ89" s="31" t="str">
        <f>IF(_xlfn.IFNA(VLOOKUP($A89,ETF_holdings!$A:$Z,3,FALSE), "NA")=0,"NA",_xlfn.IFNA(VLOOKUP($A89,ETF_holdings!$A:$Z,3,FALSE), "NA"))</f>
        <v>NA</v>
      </c>
      <c r="DA89" s="31">
        <f>_xlfn.IFNA(VLOOKUP($A89,ETF_holdings!$A:$Z,4,FALSE), "NA")</f>
        <v>0</v>
      </c>
      <c r="DB89" s="31" t="str">
        <f>IF(_xlfn.IFNA(VLOOKUP($A89,ETF_holdings!$A:$Z,4,FALSE), "NA")=0,"NA",_xlfn.IFNA(VLOOKUP($A89,ETF_holdings!$A:$Z,4,FALSE), "NA"))</f>
        <v>NA</v>
      </c>
      <c r="DC89" s="31" t="str">
        <f>IF(_xlfn.IFNA(VLOOKUP($A89,ETF_holdings!$A:$Z,6,FALSE), "NA")=0,"NA",_xlfn.IFNA(VLOOKUP($A89,ETF_holdings!$A:$Z,6,FALSE), "NA"))</f>
        <v>NA</v>
      </c>
      <c r="DD89" s="31" t="str">
        <f>IF(_xlfn.IFNA(VLOOKUP($A89,ETF_holdings!$A:$Z,7,FALSE), "NA")=0,"NA",_xlfn.IFNA(VLOOKUP($A89,ETF_holdings!$A:$Z,7,FALSE), "NA"))</f>
        <v>NA</v>
      </c>
      <c r="DE89" s="31" t="str">
        <f>IF(_xlfn.IFNA(VLOOKUP($A89,ETF_holdings!$A:$Z,8,FALSE), "NA")=0,"NA",_xlfn.IFNA(VLOOKUP($A89,ETF_holdings!$A:$Z,8,FALSE), "NA"))</f>
        <v>NA</v>
      </c>
      <c r="DF89" s="31" t="str">
        <f>IF(_xlfn.IFNA(VLOOKUP($A89,ETF_holdings!$A:$Z,10,FALSE), "NA")=0,"NA",_xlfn.IFNA(VLOOKUP($A89,ETF_holdings!$A:$Z,10,FALSE), "NA"))</f>
        <v>NA</v>
      </c>
      <c r="DG89" s="31" t="str">
        <f>IF(_xlfn.IFNA(VLOOKUP($A89,ETF_holdings!$A:$Z,10,FALSE), "NA")=0,"NA",_xlfn.IFNA(VLOOKUP($A89,ETF_holdings!$A:$Z,10,FALSE), "NA"))</f>
        <v>NA</v>
      </c>
      <c r="DH89" s="31" t="str">
        <f>IF(_xlfn.IFNA(VLOOKUP($A89,ETF_holdings!$A:$Z,11,FALSE), "NA")=0,"NA",_xlfn.IFNA(VLOOKUP($A89,ETF_holdings!$A:$Z,11,FALSE), "NA"))</f>
        <v>NA</v>
      </c>
      <c r="DI89" s="31" t="str">
        <f>IF(_xlfn.IFNA(VLOOKUP($A89,ETF_holdings!$A:$Z,12,FALSE), "NA")=0,"NA",_xlfn.IFNA(VLOOKUP($A89,ETF_holdings!$A:$Z,12,FALSE), "NA"))</f>
        <v>NA</v>
      </c>
      <c r="DJ89" s="31" t="str">
        <f>IF(_xlfn.IFNA(VLOOKUP($A89,ETF_holdings!$A:$Z,13,FALSE), "NA")=0,"NA",_xlfn.IFNA(VLOOKUP($A89,ETF_holdings!$A:$Z,13,FALSE), "NA"))</f>
        <v>NA</v>
      </c>
      <c r="DK89" s="31">
        <f>IF(_xlfn.IFNA(VLOOKUP($A89,Platinum_RSI!$A:$P,2,FALSE), "NA")=0,"NA",_xlfn.IFNA(VLOOKUP($A89,Platinum_RSI!$A:$P,2,FALSE), "NA"))</f>
        <v>81.94</v>
      </c>
      <c r="DL89" s="31">
        <f>IF(_xlfn.IFNA(VLOOKUP($A89,Platinum_RSI!$A:$P,3,FALSE), "NA")=0,"NA",_xlfn.IFNA(VLOOKUP($A89,Platinum_RSI!$A:$P,3,FALSE), "NA"))</f>
        <v>70.12</v>
      </c>
      <c r="DM89" s="31">
        <f>IF(_xlfn.IFNA(VLOOKUP($A89,Platinum_RSI!$A:$P,4,FALSE), "NA")=0,"NA",_xlfn.IFNA(VLOOKUP($A89,Platinum_RSI!$A:$P,4,FALSE), "NA"))</f>
        <v>69.56</v>
      </c>
      <c r="DN89" s="31">
        <f>IF(_xlfn.IFNA(VLOOKUP($A89,Platinum_RSI!$A:$P,5,FALSE), "NA")=0,"NA",_xlfn.IFNA(VLOOKUP($A89,Platinum_RSI!$A:$P,5,FALSE), "NA"))</f>
        <v>68.48</v>
      </c>
      <c r="DO89" s="31">
        <f>IF(_xlfn.IFNA(VLOOKUP($A89,Palladium_RSI!$A:$Q,2,FALSE), "NA")=0,"NA",_xlfn.IFNA(VLOOKUP($A89,Palladium_RSI!$A:$Q,2,FALSE), "NA"))</f>
        <v>92.5</v>
      </c>
      <c r="DP89" s="31">
        <f>IF(_xlfn.IFNA(VLOOKUP($A89,Palladium_RSI!$A:$Q, 3,FALSE), "NA")=0,"NA",_xlfn.IFNA(VLOOKUP($A89,Palladium_RSI!$A:$Q,3,FALSE), "NA"))</f>
        <v>71.69</v>
      </c>
      <c r="DQ89" s="31">
        <f>IF(_xlfn.IFNA(VLOOKUP($A89,Palladium_RSI!$A:$Q,4,FALSE), "NA")=0,"NA",_xlfn.IFNA(VLOOKUP($A89,Palladium_RSI!$A:$Q,4,FALSE), "NA"))</f>
        <v>66.28</v>
      </c>
      <c r="DR89" s="31">
        <f>IF(_xlfn.IFNA(VLOOKUP($A89,Palladium_RSI!$A:$Q,5,FALSE), "NA")=0,"NA",_xlfn.IFNA(VLOOKUP($A89,Palladium_RSI!$A:$Q,5,FALSE), "NA"))</f>
        <v>56.19</v>
      </c>
      <c r="DS89" s="31">
        <f>IF(_xlfn.IFNA(VLOOKUP($A89,Car_production!$A:$L,2,FALSE), "NA")=0,"NA",_xlfn.IFNA(VLOOKUP($A89,Car_production!$A:$L,2,FALSE), "NA"))</f>
        <v>323.8</v>
      </c>
      <c r="DT89" s="31">
        <f>IF(_xlfn.IFNA(VLOOKUP($A89,Car_production!$A:$L,3,FALSE), "NA")=0,"NA",_xlfn.IFNA(VLOOKUP($A89,Car_production!$A:$L,3,FALSE), "NA"))</f>
        <v>254.76003147128247</v>
      </c>
      <c r="DU89" s="31" t="e">
        <f>IF(_xlfn.IFNA(VLOOKUP($A89,Car_production!$A:$L,4,FALSE), "NA")=0,"NA",_xlfn.IFNA(VLOOKUP($A89,Car_production!$A:$L,13,FALSE), "NA"))</f>
        <v>#REF!</v>
      </c>
      <c r="DV89" s="31">
        <f>IF(_xlfn.IFNA(VLOOKUP($A89,Car_production!$A:$L,5,FALSE), "NA")=0,"NA",_xlfn.IFNA(VLOOKUP($A89,Car_production!$A:$L,5,FALSE), "NA"))</f>
        <v>26.220532905173304</v>
      </c>
      <c r="DW89" s="31">
        <f>IF(_xlfn.IFNA(VLOOKUP($A89,Car_production!$A:$L,6,FALSE), "NA")=0,"NA",_xlfn.IFNA(VLOOKUP($A89,Car_production!$A:$L,6,FALSE), "NA"))</f>
        <v>109</v>
      </c>
      <c r="DX89" s="31">
        <f>IF(_xlfn.IFNA(VLOOKUP($A89,Car_production!$A:$L,7,FALSE), "NA")=0,"NA",_xlfn.IFNA(VLOOKUP($A89,Car_production!$A:$L,7,FALSE), "NA"))</f>
        <v>106.54936461388074</v>
      </c>
      <c r="DY89" s="31">
        <f>IF(_xlfn.IFNA(VLOOKUP($A89,Car_production!$A:$L,8,FALSE), "NA")=0,"NA",_xlfn.IFNA(VLOOKUP($A89,Car_production!$A:$L,8,FALSE), "NA"))</f>
        <v>119.2</v>
      </c>
      <c r="DZ89" s="31">
        <f>IF(_xlfn.IFNA(VLOOKUP($A89,Car_production!$A:$L,9,FALSE), "NA")=0,"NA",_xlfn.IFNA(VLOOKUP($A89,Car_production!$A:$L,9,FALSE), "NA"))</f>
        <v>150.50505050505049</v>
      </c>
      <c r="EA89" s="31">
        <f>IF(_xlfn.IFNA(VLOOKUP($A89,Car_production!$A:$L,10,FALSE), "NA")=0,"NA",_xlfn.IFNA(VLOOKUP($A89,Car_production!$A:$L,10,FALSE), "NA"))</f>
        <v>87.012556584061358</v>
      </c>
      <c r="EB89" s="31">
        <f>IF(_xlfn.IFNA(VLOOKUP($A89,Car_production_index!$A:$L,2,FALSE), "NA")=0,"NA",_xlfn.IFNA(VLOOKUP($A89,Car_production_index!$A:$L,2,FALSE), "NA"))</f>
        <v>0.12988212567506568</v>
      </c>
      <c r="EC89" s="31">
        <f>IF(_xlfn.IFNA(VLOOKUP($A89,Car_production_index!$A:$L,3,FALSE), "NA")=0,"NA",_xlfn.IFNA(VLOOKUP($A89,Car_production_index!$A:$L,3,FALSE), "NA"))</f>
        <v>0.24841781767755697</v>
      </c>
      <c r="ED89" s="31">
        <f>IF(_xlfn.IFNA(VLOOKUP($A89,Car_production_index!$A:$L,4,FALSE), "NA")=0,"NA",_xlfn.IFNA(VLOOKUP($A89,Car_production_index!$A:$L,4,FALSE), "NA"))</f>
        <v>0.19532484761598562</v>
      </c>
      <c r="EE89" s="31">
        <f>IF(_xlfn.IFNA(VLOOKUP($A89,Car_production_index!$A:$L,5,FALSE), "NA")=0,"NA",_xlfn.IFNA(VLOOKUP($A89,Car_production_index!$A:$L,5,FALSE), "NA"))</f>
        <v>0.14839036868302063</v>
      </c>
      <c r="EF89" s="31">
        <f>IF(_xlfn.IFNA(VLOOKUP($A89,Car_production_index!$A:$L,6,FALSE), "NA")=0,"NA",_xlfn.IFNA(VLOOKUP($A89,Car_production_index!$A:$L,6,FALSE), "NA"))</f>
        <v>0.72201515965162888</v>
      </c>
    </row>
    <row r="90" spans="1:136">
      <c r="A90" s="26">
        <v>39203</v>
      </c>
      <c r="B90" s="25">
        <f>IFERROR(VLOOKUP($A90,Palladium_spot_price!$A:$B,2,FALSE), "NA")</f>
        <v>369.5</v>
      </c>
      <c r="C90" s="25">
        <f>IFERROR(VLOOKUP($A90,Platinum_spot_price!$A:$B,2,FALSE), "NA")</f>
        <v>1306.5</v>
      </c>
      <c r="D90" s="25">
        <f>IFERROR(VLOOKUP($A90,Rhodium_spot_price!$A:$B,2,FALSE), "NA")</f>
        <v>6157.7272727272702</v>
      </c>
      <c r="E90" s="25">
        <f>IFERROR(VLOOKUP(A90,'Coal Australia'!A:B,2,FALSE), "NA")</f>
        <v>58.456632653061199</v>
      </c>
      <c r="F90" s="25">
        <f>IFERROR(VLOOKUP(A90,'Russian Ruble'!A:B,2,FALSE), "NA")</f>
        <v>25.818300000000001</v>
      </c>
      <c r="G90" s="25" t="str">
        <f>IFERROR(VLOOKUP($A90,'GDP Germany'!A:B,2,FALSE),"NA")</f>
        <v>NA</v>
      </c>
      <c r="H90" s="25" t="str">
        <f>IFERROR(VLOOKUP($A90,'GDP EU28'!A:B,2,FALSE),"NA")</f>
        <v>NA</v>
      </c>
      <c r="I90" s="25" t="str">
        <f>IFERROR(VLOOKUP($A90,'GDP US'!A:B,2,FALSE),"NA")</f>
        <v>NA</v>
      </c>
      <c r="J90" s="29" t="str">
        <f>IFERROR(VLOOKUP($A90,'GDP CNY'!A:C,2,FALSE),"NA")</f>
        <v>NA</v>
      </c>
      <c r="K90" s="25">
        <f>IFERROR(VLOOKUP($A90,WTI!$A:$B,2,FALSE),"NA")</f>
        <v>63.46</v>
      </c>
      <c r="L90" s="25">
        <f>IFERROR(VLOOKUP($A90,Brent!$A:$B,2,FALSE),"NA")</f>
        <v>67.209999999999994</v>
      </c>
      <c r="M90" s="25">
        <f>IFERROR(VLOOKUP($A90,'EURO EXC RATE'!$A:$B,2,FALSE),"NA")</f>
        <v>1.3517999999999999</v>
      </c>
      <c r="N90" s="25">
        <f>IFERROR(VLOOKUP($A90,'Baltic Dry Index'!$A:$B,2,FALSE),"NA")</f>
        <v>5971</v>
      </c>
      <c r="O90" s="25">
        <f>IFERROR(VLOOKUP($A90,EXR_CNY_USD!$A:$B,2,FALSE),"NA")</f>
        <v>7.6772999999999998</v>
      </c>
      <c r="P90" s="25">
        <f>IFERROR(VLOOKUP($A90,'NATURAL GAS'!A:B,2,FALSE),"NA")</f>
        <v>7.64</v>
      </c>
      <c r="Q90" s="25">
        <f>IFERROR(VLOOKUP($A90,VIX!$A:$B,2,FALSE), "NA")</f>
        <v>13.05</v>
      </c>
      <c r="R90" s="25">
        <f>IFERROR(VLOOKUP($A90,CLI_US!$A:$B,2,FALSE), "NA")</f>
        <v>101.892828618816</v>
      </c>
      <c r="S90" s="25">
        <f>IFERROR(VLOOKUP($A90,CLI_CHN!$A:$B,2,FALSE), "NA")</f>
        <v>103.4413</v>
      </c>
      <c r="T90" s="25">
        <f>IFERROR(VLOOKUP($A90,CLI_EURO!$A:$B,2,FALSE), "NA")</f>
        <v>102.10327723410801</v>
      </c>
      <c r="U90" s="25">
        <f>IFERROR(VLOOKUP($A90,CPILFESL!$A:$B,2,FALSE), "NA")</f>
        <v>206.755</v>
      </c>
      <c r="V90" s="31">
        <f>_xlfn.IFNA(VLOOKUP($A90,'PET.RWTC.M'!$A:$B,2,FALSE), "NA")</f>
        <v>63.46</v>
      </c>
      <c r="W90" s="31">
        <f>_xlfn.IFNA(VLOOKUP($A90,PALLFNFINDEXQ!$A:$B,2,FALSE), "NA")</f>
        <v>126.7106414</v>
      </c>
      <c r="X90" s="31">
        <f>_xlfn.IFNA(VLOOKUP($A90,DEXSFUS!$A:$B,2,FALSE), "NA")</f>
        <v>7.0389999999999997</v>
      </c>
      <c r="Y90" s="31">
        <f>_xlfn.IFNA(VLOOKUP($A90,PNICKUSDM!$A:$B,2,FALSE), "NA")</f>
        <v>51783.333330000001</v>
      </c>
      <c r="Z90" s="31">
        <f>_xlfn.IFNA(VLOOKUP($A90,'WPU1011'!$A:$B,2,FALSE), "NA")</f>
        <v>128.9</v>
      </c>
      <c r="AA90" s="31">
        <f>_xlfn.IFNA(VLOOKUP($A90,PCU3399103399101!$A:$B,2,FALSE), "NA")</f>
        <v>149</v>
      </c>
      <c r="AB90" s="31">
        <f>_xlfn.IFNA(VLOOKUP($A90,TSIFRGHTC!$A:$B,2,FALSE), "NA")</f>
        <v>0.1</v>
      </c>
      <c r="AC90" s="31">
        <f>_xlfn.IFNA(VLOOKUP($A90,TSIFRGHTC!$A:$B,2,FALSE), "NA")</f>
        <v>0.1</v>
      </c>
      <c r="AD90" s="31">
        <f>_xlfn.IFNA(VLOOKUP($A90,PPICMM!$A:$B,2,FALSE), "NA")</f>
        <v>290.8</v>
      </c>
      <c r="AE90" s="31">
        <f>_xlfn.IFNA(VLOOKUP($A90,IPB50001N!$A:$B,2,FALSE), "NA")</f>
        <v>101.1887</v>
      </c>
      <c r="AF90" s="31">
        <f>_xlfn.IFNA(VLOOKUP($A90,A31ATI!$A:$B,2,FALSE), "NA")</f>
        <v>19249</v>
      </c>
      <c r="AG90" s="31">
        <f>_xlfn.IFNA(VLOOKUP($A90,A31ANO!$A:$B,2,FALSE), "NA")</f>
        <v>10682</v>
      </c>
      <c r="AH90" s="31">
        <f>_xlfn.IFNA(VLOOKUP($A90,IPG21223S!$A:$B,2,FALSE), "NA")</f>
        <v>103.6581</v>
      </c>
      <c r="AI90" s="31">
        <f>_xlfn.IFNA(VLOOKUP($A90,PIORECRUSDM!$A:$B,2,FALSE), "NA")</f>
        <v>36.630000000000003</v>
      </c>
      <c r="AJ90" s="31" t="str">
        <f>_xlfn.IFNA(VLOOKUP($A90,GVZCLS!$A:$B,2,FALSE), "NA")</f>
        <v>NA</v>
      </c>
      <c r="AK90" s="31" t="str">
        <f>_xlfn.IFNA(VLOOKUP($A90,VXSLVCLS!$A:$B,2,FALSE), "NA")</f>
        <v>NA</v>
      </c>
      <c r="AL90" s="31">
        <f>_xlfn.IFNA(VLOOKUP($A90,PNRGINDEXM!$A:$B,2,FALSE), "NA")</f>
        <v>159.03440000000001</v>
      </c>
      <c r="AM90" s="31">
        <f>_xlfn.IFNA(VLOOKUP($A90,Nikkei225!$A:$B,2,FALSE), "NA")</f>
        <v>17274.98</v>
      </c>
      <c r="AN90" s="31">
        <f>_xlfn.IFNA(VLOOKUP($A90,EXJPUS!$A:$B,2,FALSE), "NA")</f>
        <v>120.7732</v>
      </c>
      <c r="AO90" s="31">
        <f>_xlfn.IFNA(VLOOKUP($A90,PCU33613361!$A:$B,2,FALSE), "NA")</f>
        <v>95.9</v>
      </c>
      <c r="AP90" s="31">
        <f>_xlfn.IFNA(VLOOKUP($A90,TOTALSA!$A:$B,2,FALSE), "NA")</f>
        <v>16.661000000000001</v>
      </c>
      <c r="AQ90" s="31">
        <f>_xlfn.IFNA(VLOOKUP($A90,ZAFCPIALLMINMEI!$A:$B,2,FALSE), "NA")</f>
        <v>61.738970000000002</v>
      </c>
      <c r="AR90" s="31">
        <f>_xlfn.IFNA(VLOOKUP($A90,LCULMN01ZAQ661S!$A:$B,2,FALSE), "NA")</f>
        <v>54.433307630000002</v>
      </c>
      <c r="AS90" s="31">
        <f>_xlfn.IFNA(VLOOKUP($A90,NGDPRSAXDCZAQ!$A:$B,2,FALSE), "NA")</f>
        <v>941942.1</v>
      </c>
      <c r="AT90" s="31">
        <f>_xlfn.IFNA(VLOOKUP($A90,'M.W00.PCOBA.USD'!$A:$B,2,FALSE), "NA")</f>
        <v>54685.37</v>
      </c>
      <c r="AU90" s="31">
        <f>_xlfn.IFNA(VLOOKUP($A90,BSCICP03O9M665S!$A:$B,2,FALSE), "NA")</f>
        <v>102.0708360445</v>
      </c>
      <c r="AV90" s="31">
        <f>_xlfn.IFNA(VLOOKUP($A90,LOLITOAAOECDE!$A:$B,2,FALSE), "NA")</f>
        <v>102.1638506235</v>
      </c>
      <c r="AW90" s="31" t="str">
        <f>_xlfn.IFNA(VLOOKUP($A90,'IP7110'!$A:$B,2,FALSE), "NA")</f>
        <v>NA</v>
      </c>
      <c r="AX90" s="31" t="str">
        <f>_xlfn.IFNA(VLOOKUP($A90,'WPS061'!$A:$B,2,FALSE), "NA")</f>
        <v>NA</v>
      </c>
      <c r="AY90" s="31">
        <f>_xlfn.IFNA(VLOOKUP($A90,'GS10'!$A:$B,2,FALSE), "NA")</f>
        <v>4.75</v>
      </c>
      <c r="AZ90" s="31">
        <f>_xlfn.IFNA(VLOOKUP($A90,'GS5'!$A:$B,2,FALSE), "NA")</f>
        <v>4.67</v>
      </c>
      <c r="BA90" s="31">
        <f>_xlfn.IFNA(VLOOKUP($A90,'GS30'!$A:$B,2,FALSE), "NA")</f>
        <v>4.9000000000000004</v>
      </c>
      <c r="BB90" s="31">
        <f>_xlfn.IFNA(VLOOKUP($A90,DAX!$A:$B,2,FALSE), "NA")</f>
        <v>7883.04</v>
      </c>
      <c r="BC90" s="31">
        <f>_xlfn.IFNA(VLOOKUP($A90,SMI!$A:$B,2,FALSE), "NA")</f>
        <v>9450.85</v>
      </c>
      <c r="BD90" s="31">
        <f>_xlfn.IFNA(VLOOKUP($A90,NASDAQCOM!$A:$B,2,FALSE), "NA")</f>
        <v>2604.52</v>
      </c>
      <c r="BE90" s="31">
        <f>_xlfn.IFNA(VLOOKUP($A90,FTSE100!$A:$B,2,FALSE), "NA")</f>
        <v>6621.45</v>
      </c>
      <c r="BF90" s="31">
        <f>_xlfn.IFNA(VLOOKUP($A90,'M.W00.PGOLD.USD'!$A:$B,2,FALSE), "NA")</f>
        <v>686.5</v>
      </c>
      <c r="BG90" s="31">
        <f>_xlfn.IFNA(VLOOKUP($A90,'M.W00.PSILVER.USD'!$A:$B,2,FALSE), "NA")</f>
        <v>13.48</v>
      </c>
      <c r="BH90" s="31" t="str">
        <f>_xlfn.IFNA(VLOOKUP($A90,WPU10170502!$A:$B,2,FALSE), "NA")</f>
        <v>NA</v>
      </c>
      <c r="BI90" s="31">
        <f>_xlfn.IFNA(VLOOKUP($A90,'M.W00.PSILVER.USD'!$A:$B,2,FALSE), "NA")</f>
        <v>13.48</v>
      </c>
      <c r="BJ90" s="31">
        <f>_xlfn.IFNA(VLOOKUP($A90,'M.W00.PSILVER.USD'!$A:$B,2,FALSE), "NA")</f>
        <v>13.48</v>
      </c>
      <c r="BK90" s="31">
        <f>_xlfn.IFNA(VLOOKUP($A90,FEDfunds!$A:$B,2,FALSE), "NA")</f>
        <v>5.25</v>
      </c>
      <c r="BL90" s="31">
        <f>_xlfn.IFNA(VLOOKUP($A90,Vehicles_miles_traveled!$A:$B,2,FALSE), "NA")</f>
        <v>253998</v>
      </c>
      <c r="BM90" s="31">
        <f>_xlfn.IFNA(VLOOKUP($A90,New_car_dealer!$A:$B,2,FALSE), "NA")</f>
        <v>63279</v>
      </c>
      <c r="BN90" s="31" t="str">
        <f>_xlfn.IFNA(VLOOKUP($A90,Platinum_total_demand!$A:$Z,4,FALSE), "NA")</f>
        <v>NA</v>
      </c>
      <c r="BO90" s="31" t="str">
        <f>_xlfn.IFNA(VLOOKUP($A90,Palladium_total_demand!$A:$Z,4,FALSE), "NA")</f>
        <v>NA</v>
      </c>
      <c r="BP90" s="31" t="str">
        <f>_xlfn.IFNA(VLOOKUP($A90,Rhodium_total_demand!$A:$Z,4,FALSE), "NA")</f>
        <v>NA</v>
      </c>
      <c r="BQ90" s="31" t="str">
        <f>_xlfn.IFNA(VLOOKUP($A90,Platinum_total_supply!$A:$Z,4,FALSE), "NA")</f>
        <v>NA</v>
      </c>
      <c r="BR90" s="31" t="str">
        <f>_xlfn.IFNA(VLOOKUP($A90,Palladium_total_supply!$A:$Z,4,FALSE), "NA")</f>
        <v>NA</v>
      </c>
      <c r="BS90" s="31" t="str">
        <f>_xlfn.IFNA(VLOOKUP($A90,Rhodium_total_supply!$A:$Z,4,FALSE), "NA")</f>
        <v>NA</v>
      </c>
      <c r="BT90" s="31">
        <f>_xlfn.IFNA(VLOOKUP($A90,Equities!$A:$Z,2,FALSE), "NA")</f>
        <v>4862.1234782608599</v>
      </c>
      <c r="BU90" s="31">
        <f>_xlfn.IFNA(VLOOKUP($A90,Equities!$A:$Z,3,FALSE), "NA")</f>
        <v>4844.0965217391304</v>
      </c>
      <c r="BV90" s="31">
        <f>_xlfn.IFNA(VLOOKUP($A90,Equities!$A:$Z,4,FALSE), "NA")</f>
        <v>8090.45478260869</v>
      </c>
      <c r="BW90" s="31">
        <f>_xlfn.IFNA(VLOOKUP($A90,Equities!$A:$Z,5,FALSE), "NA")</f>
        <v>5657.8692173912996</v>
      </c>
      <c r="BX90" s="31">
        <f>_xlfn.IFNA(VLOOKUP($A90,Equities!$A:$Z,6,FALSE), "NA")</f>
        <v>1632.8321739130399</v>
      </c>
      <c r="BY90" s="31">
        <f>_xlfn.IFNA(VLOOKUP($A90,Income_equities!$A:$Z,2,FALSE), "NA")</f>
        <v>1313.8999999999901</v>
      </c>
      <c r="BZ90" s="31">
        <f>_xlfn.IFNA(VLOOKUP($A90,Income_equities!$A:$Z,3,FALSE), "NA")</f>
        <v>255.956708695652</v>
      </c>
      <c r="CA90" s="31">
        <f>_xlfn.IFNA(VLOOKUP($A90,Income_equities!$A:$Z,4,FALSE), "NA")</f>
        <v>141.86429999999999</v>
      </c>
      <c r="CB90" s="31">
        <f>_xlfn.IFNA(VLOOKUP($A90,Income_equities!$A:$Z,5,FALSE), "NA")</f>
        <v>182.47272173913001</v>
      </c>
      <c r="CC90" s="31">
        <f>_xlfn.IFNA(VLOOKUP($A90,PGM_equities!$A:$Z,2,FALSE), "NA")</f>
        <v>1302.47826086956</v>
      </c>
      <c r="CD90" s="31">
        <f>_xlfn.IFNA(VLOOKUP($A90,PGM_equities!$A:$Z,3,FALSE), "NA")</f>
        <v>667.70521739130402</v>
      </c>
      <c r="CE90" s="31">
        <f>_xlfn.IFNA(VLOOKUP($A90,PGM_equities!$A:$Z,4,FALSE), "NA")</f>
        <v>13.1665260869565</v>
      </c>
      <c r="CF90" s="31">
        <f>_xlfn.IFNA(VLOOKUP($A90,PGM_equities!$A:$Z,5,FALSE), "NA")</f>
        <v>368.08695652173901</v>
      </c>
      <c r="CG90" s="31" t="str">
        <f>_xlfn.IFNA(VLOOKUP($A90,Platinum_market_balance!$A:$Z,2,FALSE), "NA")</f>
        <v>NA</v>
      </c>
      <c r="CH90" s="31" t="str">
        <f>_xlfn.IFNA(VLOOKUP($A90,Platinum_market_balance!$A:$Z,3,FALSE), "NA")</f>
        <v>NA</v>
      </c>
      <c r="CI90" s="31" t="str">
        <f>_xlfn.IFNA(VLOOKUP($A90,Platinum_market_balance!$A:$Z,4,FALSE), "NA")</f>
        <v>NA</v>
      </c>
      <c r="CJ90" s="31" t="str">
        <f>_xlfn.IFNA(VLOOKUP($A90,Platinum_market_balance!$A:$Z,5,FALSE), "NA")</f>
        <v>NA</v>
      </c>
      <c r="CK90" s="31" t="str">
        <f>_xlfn.IFNA(VLOOKUP($A90,Palladium_market_balance!$A:$Z,2,FALSE), "NA")</f>
        <v>NA</v>
      </c>
      <c r="CL90" s="31" t="str">
        <f>_xlfn.IFNA(VLOOKUP($A90,Palladium_market_balance!$A:$Z,3,FALSE), "NA")</f>
        <v>NA</v>
      </c>
      <c r="CM90" s="31" t="str">
        <f>_xlfn.IFNA(VLOOKUP($A90,Palladium_market_balance!$A:$Z,4,FALSE), "NA")</f>
        <v>NA</v>
      </c>
      <c r="CN90" s="31" t="str">
        <f>_xlfn.IFNA(VLOOKUP($A90,Palladium_market_balance!$A:$Z,5,FALSE), "NA")</f>
        <v>NA</v>
      </c>
      <c r="CO90" s="31" t="str">
        <f>_xlfn.IFNA(VLOOKUP($A90,Rhodium_market_balance!$A:$Z,2,FALSE), "NA")</f>
        <v>NA</v>
      </c>
      <c r="CP90" s="31" t="str">
        <f>_xlfn.IFNA(VLOOKUP($A90,Rhodium_market_balance!$A:$Z,3,FALSE), "NA")</f>
        <v>NA</v>
      </c>
      <c r="CQ90" s="31" t="str">
        <f>_xlfn.IFNA(VLOOKUP($A90,Rhodium_market_balance!$A:$Z,4,FALSE), "NA")</f>
        <v>NA</v>
      </c>
      <c r="CR90" s="31" t="str">
        <f>_xlfn.IFNA(VLOOKUP($A90,Rhodium_market_balance!$A:$Z,5,FALSE), "NA")</f>
        <v>NA</v>
      </c>
      <c r="CS90" s="31" t="str">
        <f>_xlfn.IFNA(VLOOKUP($A90,CFTCs!$A:$Z,2,FALSE), "NA")</f>
        <v>NA</v>
      </c>
      <c r="CT90" s="31" t="str">
        <f>_xlfn.IFNA(VLOOKUP($A90,CFTCs!$A:$Z,3,FALSE), "NA")</f>
        <v>NA</v>
      </c>
      <c r="CU90" s="31" t="str">
        <f>_xlfn.IFNA(VLOOKUP($A90,CFTCs!$A:$Z,4,FALSE), "NA")</f>
        <v>NA</v>
      </c>
      <c r="CV90" s="31" t="str">
        <f>_xlfn.IFNA(VLOOKUP($A90,CFTCs!$A:$Z,5,FALSE), "NA")</f>
        <v>NA</v>
      </c>
      <c r="CW90" s="31" t="str">
        <f>_xlfn.IFNA(VLOOKUP($A90,Open_interest!$A:$Z,2,FALSE), "NA")</f>
        <v>NA</v>
      </c>
      <c r="CX90" s="31" t="str">
        <f>_xlfn.IFNA(VLOOKUP($A90,Open_interest!$A:$Z,3,FALSE), "NA")</f>
        <v>NA</v>
      </c>
      <c r="CY90" s="31">
        <f>IF(_xlfn.IFNA(VLOOKUP($A90,ETF_holdings!$A:$Z,2,FALSE), "NA")=0,"NA",_xlfn.IFNA(VLOOKUP($A90,ETF_holdings!$A:$Z,2,FALSE), "NA"))</f>
        <v>12132.9247391304</v>
      </c>
      <c r="CZ90" s="31" t="str">
        <f>IF(_xlfn.IFNA(VLOOKUP($A90,ETF_holdings!$A:$Z,3,FALSE), "NA")=0,"NA",_xlfn.IFNA(VLOOKUP($A90,ETF_holdings!$A:$Z,3,FALSE), "NA"))</f>
        <v>NA</v>
      </c>
      <c r="DA90" s="31">
        <f>_xlfn.IFNA(VLOOKUP($A90,ETF_holdings!$A:$Z,4,FALSE), "NA")</f>
        <v>0</v>
      </c>
      <c r="DB90" s="31" t="str">
        <f>IF(_xlfn.IFNA(VLOOKUP($A90,ETF_holdings!$A:$Z,4,FALSE), "NA")=0,"NA",_xlfn.IFNA(VLOOKUP($A90,ETF_holdings!$A:$Z,4,FALSE), "NA"))</f>
        <v>NA</v>
      </c>
      <c r="DC90" s="31" t="str">
        <f>IF(_xlfn.IFNA(VLOOKUP($A90,ETF_holdings!$A:$Z,6,FALSE), "NA")=0,"NA",_xlfn.IFNA(VLOOKUP($A90,ETF_holdings!$A:$Z,6,FALSE), "NA"))</f>
        <v>NA</v>
      </c>
      <c r="DD90" s="31" t="str">
        <f>IF(_xlfn.IFNA(VLOOKUP($A90,ETF_holdings!$A:$Z,7,FALSE), "NA")=0,"NA",_xlfn.IFNA(VLOOKUP($A90,ETF_holdings!$A:$Z,7,FALSE), "NA"))</f>
        <v>NA</v>
      </c>
      <c r="DE90" s="31" t="str">
        <f>IF(_xlfn.IFNA(VLOOKUP($A90,ETF_holdings!$A:$Z,8,FALSE), "NA")=0,"NA",_xlfn.IFNA(VLOOKUP($A90,ETF_holdings!$A:$Z,8,FALSE), "NA"))</f>
        <v>NA</v>
      </c>
      <c r="DF90" s="31" t="str">
        <f>IF(_xlfn.IFNA(VLOOKUP($A90,ETF_holdings!$A:$Z,10,FALSE), "NA")=0,"NA",_xlfn.IFNA(VLOOKUP($A90,ETF_holdings!$A:$Z,10,FALSE), "NA"))</f>
        <v>NA</v>
      </c>
      <c r="DG90" s="31" t="str">
        <f>IF(_xlfn.IFNA(VLOOKUP($A90,ETF_holdings!$A:$Z,10,FALSE), "NA")=0,"NA",_xlfn.IFNA(VLOOKUP($A90,ETF_holdings!$A:$Z,10,FALSE), "NA"))</f>
        <v>NA</v>
      </c>
      <c r="DH90" s="31" t="str">
        <f>IF(_xlfn.IFNA(VLOOKUP($A90,ETF_holdings!$A:$Z,11,FALSE), "NA")=0,"NA",_xlfn.IFNA(VLOOKUP($A90,ETF_holdings!$A:$Z,11,FALSE), "NA"))</f>
        <v>NA</v>
      </c>
      <c r="DI90" s="31" t="str">
        <f>IF(_xlfn.IFNA(VLOOKUP($A90,ETF_holdings!$A:$Z,12,FALSE), "NA")=0,"NA",_xlfn.IFNA(VLOOKUP($A90,ETF_holdings!$A:$Z,12,FALSE), "NA"))</f>
        <v>NA</v>
      </c>
      <c r="DJ90" s="31" t="str">
        <f>IF(_xlfn.IFNA(VLOOKUP($A90,ETF_holdings!$A:$Z,13,FALSE), "NA")=0,"NA",_xlfn.IFNA(VLOOKUP($A90,ETF_holdings!$A:$Z,13,FALSE), "NA"))</f>
        <v>NA</v>
      </c>
      <c r="DK90" s="31">
        <f>IF(_xlfn.IFNA(VLOOKUP($A90,Platinum_RSI!$A:$P,2,FALSE), "NA")=0,"NA",_xlfn.IFNA(VLOOKUP($A90,Platinum_RSI!$A:$P,2,FALSE), "NA"))</f>
        <v>71.84</v>
      </c>
      <c r="DL90" s="31">
        <f>IF(_xlfn.IFNA(VLOOKUP($A90,Platinum_RSI!$A:$P,3,FALSE), "NA")=0,"NA",_xlfn.IFNA(VLOOKUP($A90,Platinum_RSI!$A:$P,3,FALSE), "NA"))</f>
        <v>67.73</v>
      </c>
      <c r="DM90" s="31">
        <f>IF(_xlfn.IFNA(VLOOKUP($A90,Platinum_RSI!$A:$P,4,FALSE), "NA")=0,"NA",_xlfn.IFNA(VLOOKUP($A90,Platinum_RSI!$A:$P,4,FALSE), "NA"))</f>
        <v>67.959999999999994</v>
      </c>
      <c r="DN90" s="31">
        <f>IF(_xlfn.IFNA(VLOOKUP($A90,Platinum_RSI!$A:$P,5,FALSE), "NA")=0,"NA",_xlfn.IFNA(VLOOKUP($A90,Platinum_RSI!$A:$P,5,FALSE), "NA"))</f>
        <v>67.63</v>
      </c>
      <c r="DO90" s="31">
        <f>IF(_xlfn.IFNA(VLOOKUP($A90,Palladium_RSI!$A:$Q,2,FALSE), "NA")=0,"NA",_xlfn.IFNA(VLOOKUP($A90,Palladium_RSI!$A:$Q,2,FALSE), "NA"))</f>
        <v>72.97</v>
      </c>
      <c r="DP90" s="31">
        <f>IF(_xlfn.IFNA(VLOOKUP($A90,Palladium_RSI!$A:$Q, 3,FALSE), "NA")=0,"NA",_xlfn.IFNA(VLOOKUP($A90,Palladium_RSI!$A:$Q,3,FALSE), "NA"))</f>
        <v>68.22</v>
      </c>
      <c r="DQ90" s="31">
        <f>IF(_xlfn.IFNA(VLOOKUP($A90,Palladium_RSI!$A:$Q,4,FALSE), "NA")=0,"NA",_xlfn.IFNA(VLOOKUP($A90,Palladium_RSI!$A:$Q,4,FALSE), "NA"))</f>
        <v>64.459999999999994</v>
      </c>
      <c r="DR90" s="31">
        <f>IF(_xlfn.IFNA(VLOOKUP($A90,Palladium_RSI!$A:$Q,5,FALSE), "NA")=0,"NA",_xlfn.IFNA(VLOOKUP($A90,Palladium_RSI!$A:$Q,5,FALSE), "NA"))</f>
        <v>55.64</v>
      </c>
      <c r="DS90" s="31">
        <f>IF(_xlfn.IFNA(VLOOKUP($A90,Car_production!$A:$L,2,FALSE), "NA")=0,"NA",_xlfn.IFNA(VLOOKUP($A90,Car_production!$A:$L,2,FALSE), "NA"))</f>
        <v>313.10000000000002</v>
      </c>
      <c r="DT90" s="31">
        <f>IF(_xlfn.IFNA(VLOOKUP($A90,Car_production!$A:$L,3,FALSE), "NA")=0,"NA",_xlfn.IFNA(VLOOKUP($A90,Car_production!$A:$L,3,FALSE), "NA"))</f>
        <v>246.34146341463418</v>
      </c>
      <c r="DU90" s="31" t="e">
        <f>IF(_xlfn.IFNA(VLOOKUP($A90,Car_production!$A:$L,4,FALSE), "NA")=0,"NA",_xlfn.IFNA(VLOOKUP($A90,Car_production!$A:$L,13,FALSE), "NA"))</f>
        <v>#REF!</v>
      </c>
      <c r="DV90" s="31">
        <f>IF(_xlfn.IFNA(VLOOKUP($A90,Car_production!$A:$L,5,FALSE), "NA")=0,"NA",_xlfn.IFNA(VLOOKUP($A90,Car_production!$A:$L,5,FALSE), "NA"))</f>
        <v>23.719455684715022</v>
      </c>
      <c r="DW90" s="31">
        <f>IF(_xlfn.IFNA(VLOOKUP($A90,Car_production!$A:$L,6,FALSE), "NA")=0,"NA",_xlfn.IFNA(VLOOKUP($A90,Car_production!$A:$L,6,FALSE), "NA"))</f>
        <v>105.9</v>
      </c>
      <c r="DX90" s="31">
        <f>IF(_xlfn.IFNA(VLOOKUP($A90,Car_production!$A:$L,7,FALSE), "NA")=0,"NA",_xlfn.IFNA(VLOOKUP($A90,Car_production!$A:$L,7,FALSE), "NA"))</f>
        <v>103.51906158357774</v>
      </c>
      <c r="DY90" s="31">
        <f>IF(_xlfn.IFNA(VLOOKUP($A90,Car_production!$A:$L,8,FALSE), "NA")=0,"NA",_xlfn.IFNA(VLOOKUP($A90,Car_production!$A:$L,8,FALSE), "NA"))</f>
        <v>125.4</v>
      </c>
      <c r="DZ90" s="31">
        <f>IF(_xlfn.IFNA(VLOOKUP($A90,Car_production!$A:$L,9,FALSE), "NA")=0,"NA",_xlfn.IFNA(VLOOKUP($A90,Car_production!$A:$L,9,FALSE), "NA"))</f>
        <v>158.33333333333331</v>
      </c>
      <c r="EA90" s="31">
        <f>IF(_xlfn.IFNA(VLOOKUP($A90,Car_production!$A:$L,10,FALSE), "NA")=0,"NA",_xlfn.IFNA(VLOOKUP($A90,Car_production!$A:$L,10,FALSE), "NA"))</f>
        <v>85.732266310342396</v>
      </c>
      <c r="EB90" s="31">
        <f>IF(_xlfn.IFNA(VLOOKUP($A90,Car_production_index!$A:$L,2,FALSE), "NA")=0,"NA",_xlfn.IFNA(VLOOKUP($A90,Car_production_index!$A:$L,2,FALSE), "NA"))</f>
        <v>0.12988212567506568</v>
      </c>
      <c r="EC90" s="31">
        <f>IF(_xlfn.IFNA(VLOOKUP($A90,Car_production_index!$A:$L,3,FALSE), "NA")=0,"NA",_xlfn.IFNA(VLOOKUP($A90,Car_production_index!$A:$L,3,FALSE), "NA"))</f>
        <v>0.24791781767755697</v>
      </c>
      <c r="ED90" s="31">
        <f>IF(_xlfn.IFNA(VLOOKUP($A90,Car_production_index!$A:$L,4,FALSE), "NA")=0,"NA",_xlfn.IFNA(VLOOKUP($A90,Car_production_index!$A:$L,4,FALSE), "NA"))</f>
        <v>0.19632484761598562</v>
      </c>
      <c r="EE90" s="31">
        <f>IF(_xlfn.IFNA(VLOOKUP($A90,Car_production_index!$A:$L,5,FALSE), "NA")=0,"NA",_xlfn.IFNA(VLOOKUP($A90,Car_production_index!$A:$L,5,FALSE), "NA"))</f>
        <v>0.14789036868302063</v>
      </c>
      <c r="EF90" s="31">
        <f>IF(_xlfn.IFNA(VLOOKUP($A90,Car_production_index!$A:$L,6,FALSE), "NA")=0,"NA",_xlfn.IFNA(VLOOKUP($A90,Car_production_index!$A:$L,6,FALSE), "NA"))</f>
        <v>0.72201515965162888</v>
      </c>
    </row>
    <row r="91" spans="1:136">
      <c r="A91" s="26">
        <v>39234</v>
      </c>
      <c r="B91" s="25">
        <f>IFERROR(VLOOKUP($A91,Palladium_spot_price!$A:$B,2,FALSE), "NA")</f>
        <v>370.76190476190402</v>
      </c>
      <c r="C91" s="25">
        <f>IFERROR(VLOOKUP($A91,Platinum_spot_price!$A:$B,2,FALSE), "NA")</f>
        <v>1289.1428571428501</v>
      </c>
      <c r="D91" s="25">
        <f>IFERROR(VLOOKUP($A91,Rhodium_spot_price!$A:$B,2,FALSE), "NA")</f>
        <v>6111.4285714285697</v>
      </c>
      <c r="E91" s="25">
        <f>IFERROR(VLOOKUP(A91,'Coal Australia'!A:B,2,FALSE), "NA")</f>
        <v>63.150510204081698</v>
      </c>
      <c r="F91" s="25">
        <f>IFERROR(VLOOKUP(A91,'Russian Ruble'!A:B,2,FALSE), "NA")</f>
        <v>25.925599999999999</v>
      </c>
      <c r="G91" s="25" t="str">
        <f>IFERROR(VLOOKUP($A91,'GDP Germany'!A:B,2,FALSE),"NA")</f>
        <v>NA</v>
      </c>
      <c r="H91" s="25" t="str">
        <f>IFERROR(VLOOKUP($A91,'GDP EU28'!A:B,2,FALSE),"NA")</f>
        <v>NA</v>
      </c>
      <c r="I91" s="25" t="str">
        <f>IFERROR(VLOOKUP($A91,'GDP US'!A:B,2,FALSE),"NA")</f>
        <v>NA</v>
      </c>
      <c r="J91" s="29" t="str">
        <f>IFERROR(VLOOKUP($A91,'GDP CNY'!A:C,2,FALSE),"NA")</f>
        <v>NA</v>
      </c>
      <c r="K91" s="25">
        <f>IFERROR(VLOOKUP($A91,WTI!$A:$B,2,FALSE),"NA")</f>
        <v>67.489999999999995</v>
      </c>
      <c r="L91" s="25">
        <f>IFERROR(VLOOKUP($A91,Brent!$A:$B,2,FALSE),"NA")</f>
        <v>71.05</v>
      </c>
      <c r="M91" s="25">
        <f>IFERROR(VLOOKUP($A91,'EURO EXC RATE'!$A:$B,2,FALSE),"NA")</f>
        <v>1.3421000000000001</v>
      </c>
      <c r="N91" s="25">
        <f>IFERROR(VLOOKUP($A91,'Baltic Dry Index'!$A:$B,2,FALSE),"NA")</f>
        <v>6278</v>
      </c>
      <c r="O91" s="25">
        <f>IFERROR(VLOOKUP($A91,EXR_CNY_USD!$A:$B,2,FALSE),"NA")</f>
        <v>7.6333000000000002</v>
      </c>
      <c r="P91" s="25">
        <f>IFERROR(VLOOKUP($A91,'NATURAL GAS'!A:B,2,FALSE),"NA")</f>
        <v>7.35</v>
      </c>
      <c r="Q91" s="25">
        <f>IFERROR(VLOOKUP($A91,VIX!$A:$B,2,FALSE), "NA")</f>
        <v>16.23</v>
      </c>
      <c r="R91" s="25">
        <f>IFERROR(VLOOKUP($A91,CLI_US!$A:$B,2,FALSE), "NA")</f>
        <v>101.93072553054</v>
      </c>
      <c r="S91" s="25">
        <f>IFERROR(VLOOKUP($A91,CLI_CHN!$A:$B,2,FALSE), "NA")</f>
        <v>103.557</v>
      </c>
      <c r="T91" s="25">
        <f>IFERROR(VLOOKUP($A91,CLI_EURO!$A:$B,2,FALSE), "NA")</f>
        <v>102.111037528232</v>
      </c>
      <c r="U91" s="25">
        <f>IFERROR(VLOOKUP($A91,CPILFESL!$A:$B,2,FALSE), "NA")</f>
        <v>207.23400000000001</v>
      </c>
      <c r="V91" s="31">
        <f>_xlfn.IFNA(VLOOKUP($A91,'PET.RWTC.M'!$A:$B,2,FALSE), "NA")</f>
        <v>67.489999999999995</v>
      </c>
      <c r="W91" s="31">
        <f>_xlfn.IFNA(VLOOKUP($A91,PALLFNFINDEXQ!$A:$B,2,FALSE), "NA")</f>
        <v>126.7106414</v>
      </c>
      <c r="X91" s="31">
        <f>_xlfn.IFNA(VLOOKUP($A91,DEXSFUS!$A:$B,2,FALSE), "NA")</f>
        <v>7.0810000000000004</v>
      </c>
      <c r="Y91" s="31">
        <f>_xlfn.IFNA(VLOOKUP($A91,PNICKUSDM!$A:$B,2,FALSE), "NA")</f>
        <v>41551.666669999999</v>
      </c>
      <c r="Z91" s="31">
        <f>_xlfn.IFNA(VLOOKUP($A91,'WPU1011'!$A:$B,2,FALSE), "NA")</f>
        <v>128.9</v>
      </c>
      <c r="AA91" s="31">
        <f>_xlfn.IFNA(VLOOKUP($A91,'WPU1011'!$A:$B,2,FALSE), "NA")</f>
        <v>128.9</v>
      </c>
      <c r="AB91" s="31">
        <f>_xlfn.IFNA(VLOOKUP($A91,TSIFRGHTC!$A:$B,2,FALSE), "NA")</f>
        <v>-0.6</v>
      </c>
      <c r="AC91" s="31">
        <f>_xlfn.IFNA(VLOOKUP($A91,TSIFRGHTC!$A:$B,2,FALSE), "NA")</f>
        <v>-0.6</v>
      </c>
      <c r="AD91" s="31">
        <f>_xlfn.IFNA(VLOOKUP($A91,PPICMM!$A:$B,2,FALSE), "NA")</f>
        <v>287</v>
      </c>
      <c r="AE91" s="31">
        <f>_xlfn.IFNA(VLOOKUP($A91,IPB50001N!$A:$B,2,FALSE), "NA")</f>
        <v>104.2269</v>
      </c>
      <c r="AF91" s="31">
        <f>_xlfn.IFNA(VLOOKUP($A91,A31ATI!$A:$B,2,FALSE), "NA")</f>
        <v>19569</v>
      </c>
      <c r="AG91" s="31">
        <f>_xlfn.IFNA(VLOOKUP($A91,A31ANO!$A:$B,2,FALSE), "NA")</f>
        <v>8544</v>
      </c>
      <c r="AH91" s="31">
        <f>_xlfn.IFNA(VLOOKUP($A91,IPG21223S!$A:$B,2,FALSE), "NA")</f>
        <v>100.43129999999999</v>
      </c>
      <c r="AI91" s="31">
        <f>_xlfn.IFNA(VLOOKUP($A91,PIORECRUSDM!$A:$B,2,FALSE), "NA")</f>
        <v>36.630000000000003</v>
      </c>
      <c r="AJ91" s="31" t="str">
        <f>_xlfn.IFNA(VLOOKUP($A91,GVZCLS!$A:$B,2,FALSE), "NA")</f>
        <v>NA</v>
      </c>
      <c r="AK91" s="31" t="str">
        <f>_xlfn.IFNA(VLOOKUP($A91,VXSLVCLS!$A:$B,2,FALSE), "NA")</f>
        <v>NA</v>
      </c>
      <c r="AL91" s="31">
        <f>_xlfn.IFNA(VLOOKUP($A91,PNRGINDEXM!$A:$B,2,FALSE), "NA")</f>
        <v>163.88550000000001</v>
      </c>
      <c r="AM91" s="31">
        <f>_xlfn.IFNA(VLOOKUP($A91,Nikkei225!$A:$B,2,FALSE), "NA")</f>
        <v>17958.88</v>
      </c>
      <c r="AN91" s="31">
        <f>_xlfn.IFNA(VLOOKUP($A91,EXJPUS!$A:$B,2,FALSE), "NA")</f>
        <v>122.68859999999999</v>
      </c>
      <c r="AO91" s="31">
        <f>_xlfn.IFNA(VLOOKUP($A91,PCU33613361!$A:$B,2,FALSE), "NA")</f>
        <v>95.8</v>
      </c>
      <c r="AP91" s="31">
        <f>_xlfn.IFNA(VLOOKUP($A91,TOTALSA!$A:$B,2,FALSE), "NA")</f>
        <v>16.178999999999998</v>
      </c>
      <c r="AQ91" s="31">
        <f>_xlfn.IFNA(VLOOKUP($A91,ZAFCPIALLMINMEI!$A:$B,2,FALSE), "NA")</f>
        <v>62.179130000000001</v>
      </c>
      <c r="AR91" s="31">
        <f>_xlfn.IFNA(VLOOKUP($A91,LCULMN01ZAQ661S!$A:$B,2,FALSE), "NA")</f>
        <v>54.433307630000002</v>
      </c>
      <c r="AS91" s="31">
        <f>_xlfn.IFNA(VLOOKUP($A91,NGDPRSAXDCZAQ!$A:$B,2,FALSE), "NA")</f>
        <v>941942.1</v>
      </c>
      <c r="AT91" s="31">
        <f>_xlfn.IFNA(VLOOKUP($A91,'M.W00.PCOBA.USD'!$A:$B,2,FALSE), "NA")</f>
        <v>52152.01</v>
      </c>
      <c r="AU91" s="31">
        <f>_xlfn.IFNA(VLOOKUP($A91,BSCICP03O9M665S!$A:$B,2,FALSE), "NA")</f>
        <v>102.0641554905</v>
      </c>
      <c r="AV91" s="31">
        <f>_xlfn.IFNA(VLOOKUP($A91,LOLITOAAOECDE!$A:$B,2,FALSE), "NA")</f>
        <v>102.2059335406</v>
      </c>
      <c r="AW91" s="31" t="str">
        <f>_xlfn.IFNA(VLOOKUP($A91,'IP7110'!$A:$B,2,FALSE), "NA")</f>
        <v>NA</v>
      </c>
      <c r="AX91" s="31" t="str">
        <f>_xlfn.IFNA(VLOOKUP($A91,'WPS061'!$A:$B,2,FALSE), "NA")</f>
        <v>NA</v>
      </c>
      <c r="AY91" s="31">
        <f>_xlfn.IFNA(VLOOKUP($A91,'GS10'!$A:$B,2,FALSE), "NA")</f>
        <v>5.0999999999999996</v>
      </c>
      <c r="AZ91" s="31">
        <f>_xlfn.IFNA(VLOOKUP($A91,'GS5'!$A:$B,2,FALSE), "NA")</f>
        <v>5.03</v>
      </c>
      <c r="BA91" s="31">
        <f>_xlfn.IFNA(VLOOKUP($A91,'GS30'!$A:$B,2,FALSE), "NA")</f>
        <v>5.2</v>
      </c>
      <c r="BB91" s="31">
        <f>_xlfn.IFNA(VLOOKUP($A91,DAX!$A:$B,2,FALSE), "NA")</f>
        <v>8007.32</v>
      </c>
      <c r="BC91" s="31">
        <f>_xlfn.IFNA(VLOOKUP($A91,SMI!$A:$B,2,FALSE), "NA")</f>
        <v>9209.36</v>
      </c>
      <c r="BD91" s="31">
        <f>_xlfn.IFNA(VLOOKUP($A91,NASDAQCOM!$A:$B,2,FALSE), "NA")</f>
        <v>2603.23</v>
      </c>
      <c r="BE91" s="31">
        <f>_xlfn.IFNA(VLOOKUP($A91,FTSE100!$A:$B,2,FALSE), "NA")</f>
        <v>6607.9</v>
      </c>
      <c r="BF91" s="31">
        <f>_xlfn.IFNA(VLOOKUP($A91,'M.W00.PGOLD.USD'!$A:$B,2,FALSE), "NA")</f>
        <v>671.3</v>
      </c>
      <c r="BG91" s="31">
        <f>_xlfn.IFNA(VLOOKUP($A91,'M.W00.PSILVER.USD'!$A:$B,2,FALSE), "NA")</f>
        <v>13.71</v>
      </c>
      <c r="BH91" s="31" t="str">
        <f>_xlfn.IFNA(VLOOKUP($A91,WPU10170502!$A:$B,2,FALSE), "NA")</f>
        <v>NA</v>
      </c>
      <c r="BI91" s="31">
        <f>_xlfn.IFNA(VLOOKUP($A91,'M.W00.PSILVER.USD'!$A:$B,2,FALSE), "NA")</f>
        <v>13.71</v>
      </c>
      <c r="BJ91" s="31">
        <f>_xlfn.IFNA(VLOOKUP($A91,'M.W00.PSILVER.USD'!$A:$B,2,FALSE), "NA")</f>
        <v>13.71</v>
      </c>
      <c r="BK91" s="31">
        <f>_xlfn.IFNA(VLOOKUP($A91,FEDfunds!$A:$B,2,FALSE), "NA")</f>
        <v>5.25</v>
      </c>
      <c r="BL91" s="31">
        <f>_xlfn.IFNA(VLOOKUP($A91,Vehicles_miles_traveled!$A:$B,2,FALSE), "NA")</f>
        <v>253184</v>
      </c>
      <c r="BM91" s="31">
        <f>_xlfn.IFNA(VLOOKUP($A91,New_car_dealer!$A:$B,2,FALSE), "NA")</f>
        <v>59095</v>
      </c>
      <c r="BN91" s="31" t="str">
        <f>_xlfn.IFNA(VLOOKUP($A91,Platinum_total_demand!$A:$Z,4,FALSE), "NA")</f>
        <v>NA</v>
      </c>
      <c r="BO91" s="31" t="str">
        <f>_xlfn.IFNA(VLOOKUP($A91,Palladium_total_demand!$A:$Z,4,FALSE), "NA")</f>
        <v>NA</v>
      </c>
      <c r="BP91" s="31" t="str">
        <f>_xlfn.IFNA(VLOOKUP($A91,Rhodium_total_demand!$A:$Z,4,FALSE), "NA")</f>
        <v>NA</v>
      </c>
      <c r="BQ91" s="31" t="str">
        <f>_xlfn.IFNA(VLOOKUP($A91,Platinum_total_supply!$A:$Z,4,FALSE), "NA")</f>
        <v>NA</v>
      </c>
      <c r="BR91" s="31" t="str">
        <f>_xlfn.IFNA(VLOOKUP($A91,Palladium_total_supply!$A:$Z,4,FALSE), "NA")</f>
        <v>NA</v>
      </c>
      <c r="BS91" s="31" t="str">
        <f>_xlfn.IFNA(VLOOKUP($A91,Rhodium_total_supply!$A:$Z,4,FALSE), "NA")</f>
        <v>NA</v>
      </c>
      <c r="BT91" s="31">
        <f>_xlfn.IFNA(VLOOKUP($A91,Equities!$A:$Z,2,FALSE), "NA")</f>
        <v>4889.2066666666597</v>
      </c>
      <c r="BU91" s="31">
        <f>_xlfn.IFNA(VLOOKUP($A91,Equities!$A:$Z,3,FALSE), "NA")</f>
        <v>4863.5852380952301</v>
      </c>
      <c r="BV91" s="31">
        <f>_xlfn.IFNA(VLOOKUP($A91,Equities!$A:$Z,4,FALSE), "NA")</f>
        <v>8101.1519047619004</v>
      </c>
      <c r="BW91" s="31">
        <f>_xlfn.IFNA(VLOOKUP($A91,Equities!$A:$Z,5,FALSE), "NA")</f>
        <v>5728.80985714285</v>
      </c>
      <c r="BX91" s="31">
        <f>_xlfn.IFNA(VLOOKUP($A91,Equities!$A:$Z,6,FALSE), "NA")</f>
        <v>1707.0379523809499</v>
      </c>
      <c r="BY91" s="31">
        <f>_xlfn.IFNA(VLOOKUP($A91,Income_equities!$A:$Z,2,FALSE), "NA")</f>
        <v>1298.6914285714199</v>
      </c>
      <c r="BZ91" s="31">
        <f>_xlfn.IFNA(VLOOKUP($A91,Income_equities!$A:$Z,3,FALSE), "NA")</f>
        <v>253.041</v>
      </c>
      <c r="CA91" s="31">
        <f>_xlfn.IFNA(VLOOKUP($A91,Income_equities!$A:$Z,4,FALSE), "NA")</f>
        <v>140.117085714285</v>
      </c>
      <c r="CB91" s="31">
        <f>_xlfn.IFNA(VLOOKUP($A91,Income_equities!$A:$Z,5,FALSE), "NA")</f>
        <v>180.63030000000001</v>
      </c>
      <c r="CC91" s="31">
        <f>_xlfn.IFNA(VLOOKUP($A91,PGM_equities!$A:$Z,2,FALSE), "NA")</f>
        <v>1286.30952380952</v>
      </c>
      <c r="CD91" s="31">
        <f>_xlfn.IFNA(VLOOKUP($A91,PGM_equities!$A:$Z,3,FALSE), "NA")</f>
        <v>655.29523809523801</v>
      </c>
      <c r="CE91" s="31">
        <f>_xlfn.IFNA(VLOOKUP($A91,PGM_equities!$A:$Z,4,FALSE), "NA")</f>
        <v>13.102399999999999</v>
      </c>
      <c r="CF91" s="31">
        <f>_xlfn.IFNA(VLOOKUP($A91,PGM_equities!$A:$Z,5,FALSE), "NA")</f>
        <v>369.13095238095201</v>
      </c>
      <c r="CG91" s="31" t="str">
        <f>_xlfn.IFNA(VLOOKUP($A91,Platinum_market_balance!$A:$Z,2,FALSE), "NA")</f>
        <v>NA</v>
      </c>
      <c r="CH91" s="31" t="str">
        <f>_xlfn.IFNA(VLOOKUP($A91,Platinum_market_balance!$A:$Z,3,FALSE), "NA")</f>
        <v>NA</v>
      </c>
      <c r="CI91" s="31" t="str">
        <f>_xlfn.IFNA(VLOOKUP($A91,Platinum_market_balance!$A:$Z,4,FALSE), "NA")</f>
        <v>NA</v>
      </c>
      <c r="CJ91" s="31" t="str">
        <f>_xlfn.IFNA(VLOOKUP($A91,Platinum_market_balance!$A:$Z,5,FALSE), "NA")</f>
        <v>NA</v>
      </c>
      <c r="CK91" s="31" t="str">
        <f>_xlfn.IFNA(VLOOKUP($A91,Palladium_market_balance!$A:$Z,2,FALSE), "NA")</f>
        <v>NA</v>
      </c>
      <c r="CL91" s="31" t="str">
        <f>_xlfn.IFNA(VLOOKUP($A91,Palladium_market_balance!$A:$Z,3,FALSE), "NA")</f>
        <v>NA</v>
      </c>
      <c r="CM91" s="31" t="str">
        <f>_xlfn.IFNA(VLOOKUP($A91,Palladium_market_balance!$A:$Z,4,FALSE), "NA")</f>
        <v>NA</v>
      </c>
      <c r="CN91" s="31" t="str">
        <f>_xlfn.IFNA(VLOOKUP($A91,Palladium_market_balance!$A:$Z,5,FALSE), "NA")</f>
        <v>NA</v>
      </c>
      <c r="CO91" s="31" t="str">
        <f>_xlfn.IFNA(VLOOKUP($A91,Rhodium_market_balance!$A:$Z,2,FALSE), "NA")</f>
        <v>NA</v>
      </c>
      <c r="CP91" s="31" t="str">
        <f>_xlfn.IFNA(VLOOKUP($A91,Rhodium_market_balance!$A:$Z,3,FALSE), "NA")</f>
        <v>NA</v>
      </c>
      <c r="CQ91" s="31" t="str">
        <f>_xlfn.IFNA(VLOOKUP($A91,Rhodium_market_balance!$A:$Z,4,FALSE), "NA")</f>
        <v>NA</v>
      </c>
      <c r="CR91" s="31" t="str">
        <f>_xlfn.IFNA(VLOOKUP($A91,Rhodium_market_balance!$A:$Z,5,FALSE), "NA")</f>
        <v>NA</v>
      </c>
      <c r="CS91" s="31" t="str">
        <f>_xlfn.IFNA(VLOOKUP($A91,CFTCs!$A:$Z,2,FALSE), "NA")</f>
        <v>NA</v>
      </c>
      <c r="CT91" s="31" t="str">
        <f>_xlfn.IFNA(VLOOKUP($A91,CFTCs!$A:$Z,3,FALSE), "NA")</f>
        <v>NA</v>
      </c>
      <c r="CU91" s="31" t="str">
        <f>_xlfn.IFNA(VLOOKUP($A91,CFTCs!$A:$Z,4,FALSE), "NA")</f>
        <v>NA</v>
      </c>
      <c r="CV91" s="31" t="str">
        <f>_xlfn.IFNA(VLOOKUP($A91,CFTCs!$A:$Z,5,FALSE), "NA")</f>
        <v>NA</v>
      </c>
      <c r="CW91" s="31" t="str">
        <f>_xlfn.IFNA(VLOOKUP($A91,Open_interest!$A:$Z,2,FALSE), "NA")</f>
        <v>NA</v>
      </c>
      <c r="CX91" s="31" t="str">
        <f>_xlfn.IFNA(VLOOKUP($A91,Open_interest!$A:$Z,3,FALSE), "NA")</f>
        <v>NA</v>
      </c>
      <c r="CY91" s="31">
        <f>IF(_xlfn.IFNA(VLOOKUP($A91,ETF_holdings!$A:$Z,2,FALSE), "NA")=0,"NA",_xlfn.IFNA(VLOOKUP($A91,ETF_holdings!$A:$Z,2,FALSE), "NA"))</f>
        <v>46151.222380952298</v>
      </c>
      <c r="CZ91" s="31" t="str">
        <f>IF(_xlfn.IFNA(VLOOKUP($A91,ETF_holdings!$A:$Z,3,FALSE), "NA")=0,"NA",_xlfn.IFNA(VLOOKUP($A91,ETF_holdings!$A:$Z,3,FALSE), "NA"))</f>
        <v>NA</v>
      </c>
      <c r="DA91" s="31">
        <f>_xlfn.IFNA(VLOOKUP($A91,ETF_holdings!$A:$Z,4,FALSE), "NA")</f>
        <v>0</v>
      </c>
      <c r="DB91" s="31" t="str">
        <f>IF(_xlfn.IFNA(VLOOKUP($A91,ETF_holdings!$A:$Z,4,FALSE), "NA")=0,"NA",_xlfn.IFNA(VLOOKUP($A91,ETF_holdings!$A:$Z,4,FALSE), "NA"))</f>
        <v>NA</v>
      </c>
      <c r="DC91" s="31" t="str">
        <f>IF(_xlfn.IFNA(VLOOKUP($A91,ETF_holdings!$A:$Z,6,FALSE), "NA")=0,"NA",_xlfn.IFNA(VLOOKUP($A91,ETF_holdings!$A:$Z,6,FALSE), "NA"))</f>
        <v>NA</v>
      </c>
      <c r="DD91" s="31" t="str">
        <f>IF(_xlfn.IFNA(VLOOKUP($A91,ETF_holdings!$A:$Z,7,FALSE), "NA")=0,"NA",_xlfn.IFNA(VLOOKUP($A91,ETF_holdings!$A:$Z,7,FALSE), "NA"))</f>
        <v>NA</v>
      </c>
      <c r="DE91" s="31" t="str">
        <f>IF(_xlfn.IFNA(VLOOKUP($A91,ETF_holdings!$A:$Z,8,FALSE), "NA")=0,"NA",_xlfn.IFNA(VLOOKUP($A91,ETF_holdings!$A:$Z,8,FALSE), "NA"))</f>
        <v>NA</v>
      </c>
      <c r="DF91" s="31" t="str">
        <f>IF(_xlfn.IFNA(VLOOKUP($A91,ETF_holdings!$A:$Z,10,FALSE), "NA")=0,"NA",_xlfn.IFNA(VLOOKUP($A91,ETF_holdings!$A:$Z,10,FALSE), "NA"))</f>
        <v>NA</v>
      </c>
      <c r="DG91" s="31" t="str">
        <f>IF(_xlfn.IFNA(VLOOKUP($A91,ETF_holdings!$A:$Z,10,FALSE), "NA")=0,"NA",_xlfn.IFNA(VLOOKUP($A91,ETF_holdings!$A:$Z,10,FALSE), "NA"))</f>
        <v>NA</v>
      </c>
      <c r="DH91" s="31" t="str">
        <f>IF(_xlfn.IFNA(VLOOKUP($A91,ETF_holdings!$A:$Z,11,FALSE), "NA")=0,"NA",_xlfn.IFNA(VLOOKUP($A91,ETF_holdings!$A:$Z,11,FALSE), "NA"))</f>
        <v>NA</v>
      </c>
      <c r="DI91" s="31" t="str">
        <f>IF(_xlfn.IFNA(VLOOKUP($A91,ETF_holdings!$A:$Z,12,FALSE), "NA")=0,"NA",_xlfn.IFNA(VLOOKUP($A91,ETF_holdings!$A:$Z,12,FALSE), "NA"))</f>
        <v>NA</v>
      </c>
      <c r="DJ91" s="31" t="str">
        <f>IF(_xlfn.IFNA(VLOOKUP($A91,ETF_holdings!$A:$Z,13,FALSE), "NA")=0,"NA",_xlfn.IFNA(VLOOKUP($A91,ETF_holdings!$A:$Z,13,FALSE), "NA"))</f>
        <v>NA</v>
      </c>
      <c r="DK91" s="31">
        <f>IF(_xlfn.IFNA(VLOOKUP($A91,Platinum_RSI!$A:$P,2,FALSE), "NA")=0,"NA",_xlfn.IFNA(VLOOKUP($A91,Platinum_RSI!$A:$P,2,FALSE), "NA"))</f>
        <v>65.319999999999993</v>
      </c>
      <c r="DL91" s="31">
        <f>IF(_xlfn.IFNA(VLOOKUP($A91,Platinum_RSI!$A:$P,3,FALSE), "NA")=0,"NA",_xlfn.IFNA(VLOOKUP($A91,Platinum_RSI!$A:$P,3,FALSE), "NA"))</f>
        <v>66.349999999999994</v>
      </c>
      <c r="DM91" s="31">
        <f>IF(_xlfn.IFNA(VLOOKUP($A91,Platinum_RSI!$A:$P,4,FALSE), "NA")=0,"NA",_xlfn.IFNA(VLOOKUP($A91,Platinum_RSI!$A:$P,4,FALSE), "NA"))</f>
        <v>67.06</v>
      </c>
      <c r="DN91" s="31">
        <f>IF(_xlfn.IFNA(VLOOKUP($A91,Platinum_RSI!$A:$P,5,FALSE), "NA")=0,"NA",_xlfn.IFNA(VLOOKUP($A91,Platinum_RSI!$A:$P,5,FALSE), "NA"))</f>
        <v>67.16</v>
      </c>
      <c r="DO91" s="31">
        <f>IF(_xlfn.IFNA(VLOOKUP($A91,Palladium_RSI!$A:$Q,2,FALSE), "NA")=0,"NA",_xlfn.IFNA(VLOOKUP($A91,Palladium_RSI!$A:$Q,2,FALSE), "NA"))</f>
        <v>73.66</v>
      </c>
      <c r="DP91" s="31">
        <f>IF(_xlfn.IFNA(VLOOKUP($A91,Palladium_RSI!$A:$Q, 3,FALSE), "NA")=0,"NA",_xlfn.IFNA(VLOOKUP($A91,Palladium_RSI!$A:$Q,3,FALSE), "NA"))</f>
        <v>68.36</v>
      </c>
      <c r="DQ91" s="31">
        <f>IF(_xlfn.IFNA(VLOOKUP($A91,Palladium_RSI!$A:$Q,4,FALSE), "NA")=0,"NA",_xlfn.IFNA(VLOOKUP($A91,Palladium_RSI!$A:$Q,4,FALSE), "NA"))</f>
        <v>64.55</v>
      </c>
      <c r="DR91" s="31">
        <f>IF(_xlfn.IFNA(VLOOKUP($A91,Palladium_RSI!$A:$Q,5,FALSE), "NA")=0,"NA",_xlfn.IFNA(VLOOKUP($A91,Palladium_RSI!$A:$Q,5,FALSE), "NA"))</f>
        <v>55.68</v>
      </c>
      <c r="DS91" s="31">
        <f>IF(_xlfn.IFNA(VLOOKUP($A91,Car_production!$A:$L,2,FALSE), "NA")=0,"NA",_xlfn.IFNA(VLOOKUP($A91,Car_production!$A:$L,2,FALSE), "NA"))</f>
        <v>336.7</v>
      </c>
      <c r="DT91" s="31">
        <f>IF(_xlfn.IFNA(VLOOKUP($A91,Car_production!$A:$L,3,FALSE), "NA")=0,"NA",_xlfn.IFNA(VLOOKUP($A91,Car_production!$A:$L,3,FALSE), "NA"))</f>
        <v>264.90952006294253</v>
      </c>
      <c r="DU91" s="31" t="e">
        <f>IF(_xlfn.IFNA(VLOOKUP($A91,Car_production!$A:$L,4,FALSE), "NA")=0,"NA",_xlfn.IFNA(VLOOKUP($A91,Car_production!$A:$L,13,FALSE), "NA"))</f>
        <v>#REF!</v>
      </c>
      <c r="DV91" s="31">
        <f>IF(_xlfn.IFNA(VLOOKUP($A91,Car_production!$A:$L,5,FALSE), "NA")=0,"NA",_xlfn.IFNA(VLOOKUP($A91,Car_production!$A:$L,5,FALSE), "NA"))</f>
        <v>25.688590610489122</v>
      </c>
      <c r="DW91" s="31">
        <f>IF(_xlfn.IFNA(VLOOKUP($A91,Car_production!$A:$L,6,FALSE), "NA")=0,"NA",_xlfn.IFNA(VLOOKUP($A91,Car_production!$A:$L,6,FALSE), "NA"))</f>
        <v>113.2</v>
      </c>
      <c r="DX91" s="31">
        <f>IF(_xlfn.IFNA(VLOOKUP($A91,Car_production!$A:$L,7,FALSE), "NA")=0,"NA",_xlfn.IFNA(VLOOKUP($A91,Car_production!$A:$L,7,FALSE), "NA"))</f>
        <v>110.65493646138809</v>
      </c>
      <c r="DY91" s="31">
        <f>IF(_xlfn.IFNA(VLOOKUP($A91,Car_production!$A:$L,8,FALSE), "NA")=0,"NA",_xlfn.IFNA(VLOOKUP($A91,Car_production!$A:$L,8,FALSE), "NA"))</f>
        <v>124.8</v>
      </c>
      <c r="DZ91" s="31">
        <f>IF(_xlfn.IFNA(VLOOKUP($A91,Car_production!$A:$L,9,FALSE), "NA")=0,"NA",_xlfn.IFNA(VLOOKUP($A91,Car_production!$A:$L,9,FALSE), "NA"))</f>
        <v>157.57575757575756</v>
      </c>
      <c r="EA91" s="31">
        <f>IF(_xlfn.IFNA(VLOOKUP($A91,Car_production!$A:$L,10,FALSE), "NA")=0,"NA",_xlfn.IFNA(VLOOKUP($A91,Car_production!$A:$L,10,FALSE), "NA"))</f>
        <v>90.079160704143192</v>
      </c>
      <c r="EB91" s="31">
        <f>IF(_xlfn.IFNA(VLOOKUP($A91,Car_production_index!$A:$L,2,FALSE), "NA")=0,"NA",_xlfn.IFNA(VLOOKUP($A91,Car_production_index!$A:$L,2,FALSE), "NA"))</f>
        <v>0.12988212567506568</v>
      </c>
      <c r="EC91" s="31">
        <f>IF(_xlfn.IFNA(VLOOKUP($A91,Car_production_index!$A:$L,3,FALSE), "NA")=0,"NA",_xlfn.IFNA(VLOOKUP($A91,Car_production_index!$A:$L,3,FALSE), "NA"))</f>
        <v>0.24741781767755697</v>
      </c>
      <c r="ED91" s="31">
        <f>IF(_xlfn.IFNA(VLOOKUP($A91,Car_production_index!$A:$L,4,FALSE), "NA")=0,"NA",_xlfn.IFNA(VLOOKUP($A91,Car_production_index!$A:$L,4,FALSE), "NA"))</f>
        <v>0.19732484761598562</v>
      </c>
      <c r="EE91" s="31">
        <f>IF(_xlfn.IFNA(VLOOKUP($A91,Car_production_index!$A:$L,5,FALSE), "NA")=0,"NA",_xlfn.IFNA(VLOOKUP($A91,Car_production_index!$A:$L,5,FALSE), "NA"))</f>
        <v>0.14739036868302063</v>
      </c>
      <c r="EF91" s="31">
        <f>IF(_xlfn.IFNA(VLOOKUP($A91,Car_production_index!$A:$L,6,FALSE), "NA")=0,"NA",_xlfn.IFNA(VLOOKUP($A91,Car_production_index!$A:$L,6,FALSE), "NA"))</f>
        <v>0.72201515965162888</v>
      </c>
    </row>
    <row r="92" spans="1:136">
      <c r="A92" s="26">
        <v>39264</v>
      </c>
      <c r="B92" s="25">
        <f>IFERROR(VLOOKUP($A92,Palladium_spot_price!$A:$B,2,FALSE), "NA")</f>
        <v>368.666666666666</v>
      </c>
      <c r="C92" s="25">
        <f>IFERROR(VLOOKUP($A92,Platinum_spot_price!$A:$B,2,FALSE), "NA")</f>
        <v>1307.38095238095</v>
      </c>
      <c r="D92" s="25">
        <f>IFERROR(VLOOKUP($A92,Rhodium_spot_price!$A:$B,2,FALSE), "NA")</f>
        <v>6048.8095238095202</v>
      </c>
      <c r="E92" s="25">
        <f>IFERROR(VLOOKUP(A92,'Coal Australia'!A:B,2,FALSE), "NA")</f>
        <v>72.793831168831204</v>
      </c>
      <c r="F92" s="25">
        <f>IFERROR(VLOOKUP(A92,'Russian Ruble'!A:B,2,FALSE), "NA")</f>
        <v>25.5564</v>
      </c>
      <c r="G92" s="25">
        <f>IFERROR(VLOOKUP($A92,'GDP Germany'!A:B,2,FALSE),"NA")</f>
        <v>645780.4</v>
      </c>
      <c r="H92" s="25">
        <f>IFERROR(VLOOKUP($A92,'GDP EU28'!A:B,2,FALSE),"NA")</f>
        <v>2698138.7</v>
      </c>
      <c r="I92" s="25">
        <f>IFERROR(VLOOKUP($A92,'GDP US'!A:B,2,FALSE),"NA")</f>
        <v>15577.779</v>
      </c>
      <c r="J92" s="29">
        <f>IFERROR(VLOOKUP($A92,'GDP CNY'!A:C,2,FALSE),"NA")</f>
        <v>15</v>
      </c>
      <c r="K92" s="25">
        <f>IFERROR(VLOOKUP($A92,WTI!$A:$B,2,FALSE),"NA")</f>
        <v>74.12</v>
      </c>
      <c r="L92" s="25">
        <f>IFERROR(VLOOKUP($A92,Brent!$A:$B,2,FALSE),"NA")</f>
        <v>76.930000000000007</v>
      </c>
      <c r="M92" s="25">
        <f>IFERROR(VLOOKUP($A92,'EURO EXC RATE'!$A:$B,2,FALSE),"NA")</f>
        <v>1.3726</v>
      </c>
      <c r="N92" s="25">
        <f>IFERROR(VLOOKUP($A92,'Baltic Dry Index'!$A:$B,2,FALSE),"NA")</f>
        <v>6967</v>
      </c>
      <c r="O92" s="25">
        <f>IFERROR(VLOOKUP($A92,EXR_CNY_USD!$A:$B,2,FALSE),"NA")</f>
        <v>7.5757000000000003</v>
      </c>
      <c r="P92" s="25">
        <f>IFERROR(VLOOKUP($A92,'NATURAL GAS'!A:B,2,FALSE),"NA")</f>
        <v>6.22</v>
      </c>
      <c r="Q92" s="25">
        <f>IFERROR(VLOOKUP($A92,VIX!$A:$B,2,FALSE), "NA")</f>
        <v>23.52</v>
      </c>
      <c r="R92" s="25">
        <f>IFERROR(VLOOKUP($A92,CLI_US!$A:$B,2,FALSE), "NA")</f>
        <v>101.915535942426</v>
      </c>
      <c r="S92" s="25">
        <f>IFERROR(VLOOKUP($A92,CLI_CHN!$A:$B,2,FALSE), "NA")</f>
        <v>103.4653</v>
      </c>
      <c r="T92" s="25">
        <f>IFERROR(VLOOKUP($A92,CLI_EURO!$A:$B,2,FALSE), "NA")</f>
        <v>102.075685184218</v>
      </c>
      <c r="U92" s="25">
        <f>IFERROR(VLOOKUP($A92,CPILFESL!$A:$B,2,FALSE), "NA")</f>
        <v>207.60300000000001</v>
      </c>
      <c r="V92" s="31">
        <f>_xlfn.IFNA(VLOOKUP($A92,'PET.RWTC.M'!$A:$B,2,FALSE), "NA")</f>
        <v>74.12</v>
      </c>
      <c r="W92" s="31">
        <f>_xlfn.IFNA(VLOOKUP($A92,PALLFNFINDEXQ!$A:$B,2,FALSE), "NA")</f>
        <v>128.89932669999999</v>
      </c>
      <c r="X92" s="31">
        <f>_xlfn.IFNA(VLOOKUP($A92,DEXSFUS!$A:$B,2,FALSE), "NA")</f>
        <v>7.0810000000000004</v>
      </c>
      <c r="Y92" s="31">
        <f>_xlfn.IFNA(VLOOKUP($A92,PNICKUSDM!$A:$B,2,FALSE), "NA")</f>
        <v>33400.227270000003</v>
      </c>
      <c r="Z92" s="31">
        <f>_xlfn.IFNA(VLOOKUP($A92,'WPU1011'!$A:$B,2,FALSE), "NA")</f>
        <v>129.6</v>
      </c>
      <c r="AA92" s="31">
        <f>_xlfn.IFNA(VLOOKUP($A92,PCU3399103399101!$A:$B,2,FALSE), "NA")</f>
        <v>149.30000000000001</v>
      </c>
      <c r="AB92" s="31">
        <f>_xlfn.IFNA(VLOOKUP($A92,TSIFRGHTC!$A:$B,2,FALSE), "NA")</f>
        <v>-0.8</v>
      </c>
      <c r="AC92" s="31">
        <f>_xlfn.IFNA(VLOOKUP($A92,TSIFRGHTC!$A:$B,2,FALSE), "NA")</f>
        <v>-0.8</v>
      </c>
      <c r="AD92" s="31">
        <f>_xlfn.IFNA(VLOOKUP($A92,PPICMM!$A:$B,2,FALSE), "NA")</f>
        <v>291.3</v>
      </c>
      <c r="AE92" s="31">
        <f>_xlfn.IFNA(VLOOKUP($A92,IPB50001N!$A:$B,2,FALSE), "NA")</f>
        <v>100.9654</v>
      </c>
      <c r="AF92" s="31">
        <f>_xlfn.IFNA(VLOOKUP($A92,A31ATI!$A:$B,2,FALSE), "NA")</f>
        <v>19590</v>
      </c>
      <c r="AG92" s="31">
        <f>_xlfn.IFNA(VLOOKUP($A92,A31ANO!$A:$B,2,FALSE), "NA")</f>
        <v>8919</v>
      </c>
      <c r="AH92" s="31">
        <f>_xlfn.IFNA(VLOOKUP($A92,IPG21223S!$A:$B,2,FALSE), "NA")</f>
        <v>102.0391</v>
      </c>
      <c r="AI92" s="31">
        <f>_xlfn.IFNA(VLOOKUP($A92,PIORECRUSDM!$A:$B,2,FALSE), "NA")</f>
        <v>36.630000000000003</v>
      </c>
      <c r="AJ92" s="31" t="str">
        <f>_xlfn.IFNA(VLOOKUP($A92,GVZCLS!$A:$B,2,FALSE), "NA")</f>
        <v>NA</v>
      </c>
      <c r="AK92" s="31" t="str">
        <f>_xlfn.IFNA(VLOOKUP($A92,VXSLVCLS!$A:$B,2,FALSE), "NA")</f>
        <v>NA</v>
      </c>
      <c r="AL92" s="31">
        <f>_xlfn.IFNA(VLOOKUP($A92,PNRGINDEXM!$A:$B,2,FALSE), "NA")</f>
        <v>170.4419</v>
      </c>
      <c r="AM92" s="31">
        <f>_xlfn.IFNA(VLOOKUP($A92,Nikkei225!$A:$B,2,FALSE), "NA")</f>
        <v>17958.88</v>
      </c>
      <c r="AN92" s="31">
        <f>_xlfn.IFNA(VLOOKUP($A92,EXJPUS!$A:$B,2,FALSE), "NA")</f>
        <v>121.4148</v>
      </c>
      <c r="AO92" s="31">
        <f>_xlfn.IFNA(VLOOKUP($A92,PCU33613361!$A:$B,2,FALSE), "NA")</f>
        <v>95.3</v>
      </c>
      <c r="AP92" s="31">
        <f>_xlfn.IFNA(VLOOKUP($A92,TOTALSA!$A:$B,2,FALSE), "NA")</f>
        <v>15.837</v>
      </c>
      <c r="AQ92" s="31">
        <f>_xlfn.IFNA(VLOOKUP($A92,ZAFCPIALLMINMEI!$A:$B,2,FALSE), "NA")</f>
        <v>62.71557</v>
      </c>
      <c r="AR92" s="31">
        <f>_xlfn.IFNA(VLOOKUP($A92,LCULMN01ZAQ661S!$A:$B,2,FALSE), "NA")</f>
        <v>55.744024670000002</v>
      </c>
      <c r="AS92" s="31">
        <f>_xlfn.IFNA(VLOOKUP($A92,NGDPRSAXDCZAQ!$A:$B,2,FALSE), "NA")</f>
        <v>952981.1</v>
      </c>
      <c r="AT92" s="31">
        <f>_xlfn.IFNA(VLOOKUP($A92,'M.W00.PCOBA.USD'!$A:$B,2,FALSE), "NA")</f>
        <v>49984.32</v>
      </c>
      <c r="AU92" s="31">
        <f>_xlfn.IFNA(VLOOKUP($A92,BSCICP03O9M665S!$A:$B,2,FALSE), "NA")</f>
        <v>101.9505430383</v>
      </c>
      <c r="AV92" s="31">
        <f>_xlfn.IFNA(VLOOKUP($A92,LOLITOAAOECDE!$A:$B,2,FALSE), "NA")</f>
        <v>102.1871397857</v>
      </c>
      <c r="AW92" s="31" t="str">
        <f>_xlfn.IFNA(VLOOKUP($A92,'IP7110'!$A:$B,2,FALSE), "NA")</f>
        <v>NA</v>
      </c>
      <c r="AX92" s="31" t="str">
        <f>_xlfn.IFNA(VLOOKUP($A92,'WPS061'!$A:$B,2,FALSE), "NA")</f>
        <v>NA</v>
      </c>
      <c r="AY92" s="31">
        <f>_xlfn.IFNA(VLOOKUP($A92,'GS10'!$A:$B,2,FALSE), "NA")</f>
        <v>5</v>
      </c>
      <c r="AZ92" s="31">
        <f>_xlfn.IFNA(VLOOKUP($A92,'GS5'!$A:$B,2,FALSE), "NA")</f>
        <v>4.88</v>
      </c>
      <c r="BA92" s="31">
        <f>_xlfn.IFNA(VLOOKUP($A92,'GS30'!$A:$B,2,FALSE), "NA")</f>
        <v>5.1100000000000003</v>
      </c>
      <c r="BB92" s="31">
        <f>_xlfn.IFNA(VLOOKUP($A92,DAX!$A:$B,2,FALSE), "NA")</f>
        <v>7584.14</v>
      </c>
      <c r="BC92" s="31">
        <f>_xlfn.IFNA(VLOOKUP($A92,SMI!$A:$B,2,FALSE), "NA")</f>
        <v>8885.0400000000009</v>
      </c>
      <c r="BD92" s="31">
        <f>_xlfn.IFNA(VLOOKUP($A92,NASDAQCOM!$A:$B,2,FALSE), "NA")</f>
        <v>2545.5700000000002</v>
      </c>
      <c r="BE92" s="31">
        <f>_xlfn.IFNA(VLOOKUP($A92,FTSE100!$A:$B,2,FALSE), "NA")</f>
        <v>6360.11</v>
      </c>
      <c r="BF92" s="31">
        <f>_xlfn.IFNA(VLOOKUP($A92,'M.W00.PGOLD.USD'!$A:$B,2,FALSE), "NA")</f>
        <v>683.5</v>
      </c>
      <c r="BG92" s="31">
        <f>_xlfn.IFNA(VLOOKUP($A92,'M.W00.PSILVER.USD'!$A:$B,2,FALSE), "NA")</f>
        <v>13.34</v>
      </c>
      <c r="BH92" s="31" t="str">
        <f>_xlfn.IFNA(VLOOKUP($A92,WPU10170502!$A:$B,2,FALSE), "NA")</f>
        <v>NA</v>
      </c>
      <c r="BI92" s="31">
        <f>_xlfn.IFNA(VLOOKUP($A92,'M.W00.PSILVER.USD'!$A:$B,2,FALSE), "NA")</f>
        <v>13.34</v>
      </c>
      <c r="BJ92" s="31">
        <f>_xlfn.IFNA(VLOOKUP($A92,'M.W00.PSILVER.USD'!$A:$B,2,FALSE), "NA")</f>
        <v>13.34</v>
      </c>
      <c r="BK92" s="31">
        <f>_xlfn.IFNA(VLOOKUP($A92,FEDfunds!$A:$B,2,FALSE), "NA")</f>
        <v>5.26</v>
      </c>
      <c r="BL92" s="31">
        <f>_xlfn.IFNA(VLOOKUP($A92,Vehicles_miles_traveled!$A:$B,2,FALSE), "NA")</f>
        <v>252550</v>
      </c>
      <c r="BM92" s="31">
        <f>_xlfn.IFNA(VLOOKUP($A92,New_car_dealer!$A:$B,2,FALSE), "NA")</f>
        <v>59393</v>
      </c>
      <c r="BN92" s="31" t="str">
        <f>_xlfn.IFNA(VLOOKUP($A92,Platinum_total_demand!$A:$Z,4,FALSE), "NA")</f>
        <v>NA</v>
      </c>
      <c r="BO92" s="31" t="str">
        <f>_xlfn.IFNA(VLOOKUP($A92,Palladium_total_demand!$A:$Z,4,FALSE), "NA")</f>
        <v>NA</v>
      </c>
      <c r="BP92" s="31" t="str">
        <f>_xlfn.IFNA(VLOOKUP($A92,Rhodium_total_demand!$A:$Z,4,FALSE), "NA")</f>
        <v>NA</v>
      </c>
      <c r="BQ92" s="31" t="str">
        <f>_xlfn.IFNA(VLOOKUP($A92,Platinum_total_supply!$A:$Z,4,FALSE), "NA")</f>
        <v>NA</v>
      </c>
      <c r="BR92" s="31" t="str">
        <f>_xlfn.IFNA(VLOOKUP($A92,Palladium_total_supply!$A:$Z,4,FALSE), "NA")</f>
        <v>NA</v>
      </c>
      <c r="BS92" s="31" t="str">
        <f>_xlfn.IFNA(VLOOKUP($A92,Rhodium_total_supply!$A:$Z,4,FALSE), "NA")</f>
        <v>NA</v>
      </c>
      <c r="BT92" s="31">
        <f>_xlfn.IFNA(VLOOKUP($A92,Equities!$A:$Z,2,FALSE), "NA")</f>
        <v>4955.4145454545396</v>
      </c>
      <c r="BU92" s="31">
        <f>_xlfn.IFNA(VLOOKUP($A92,Equities!$A:$Z,3,FALSE), "NA")</f>
        <v>4889.9645454545398</v>
      </c>
      <c r="BV92" s="31">
        <f>_xlfn.IFNA(VLOOKUP($A92,Equities!$A:$Z,4,FALSE), "NA")</f>
        <v>8270.4054545454492</v>
      </c>
      <c r="BW92" s="31">
        <f>_xlfn.IFNA(VLOOKUP($A92,Equities!$A:$Z,5,FALSE), "NA")</f>
        <v>5777.0178181818101</v>
      </c>
      <c r="BX92" s="31">
        <f>_xlfn.IFNA(VLOOKUP($A92,Equities!$A:$Z,6,FALSE), "NA")</f>
        <v>1843.12777272727</v>
      </c>
      <c r="BY92" s="31">
        <f>_xlfn.IFNA(VLOOKUP($A92,Income_equities!$A:$Z,2,FALSE), "NA")</f>
        <v>1306.2440909090899</v>
      </c>
      <c r="BZ92" s="31">
        <f>_xlfn.IFNA(VLOOKUP($A92,Income_equities!$A:$Z,3,FALSE), "NA")</f>
        <v>255.639159090909</v>
      </c>
      <c r="CA92" s="31">
        <f>_xlfn.IFNA(VLOOKUP($A92,Income_equities!$A:$Z,4,FALSE), "NA")</f>
        <v>140.960872727272</v>
      </c>
      <c r="CB92" s="31">
        <f>_xlfn.IFNA(VLOOKUP($A92,Income_equities!$A:$Z,5,FALSE), "NA")</f>
        <v>180.86789545454499</v>
      </c>
      <c r="CC92" s="31">
        <f>_xlfn.IFNA(VLOOKUP($A92,PGM_equities!$A:$Z,2,FALSE), "NA")</f>
        <v>1304.22727272727</v>
      </c>
      <c r="CD92" s="31">
        <f>_xlfn.IFNA(VLOOKUP($A92,PGM_equities!$A:$Z,3,FALSE), "NA")</f>
        <v>665.77727272727202</v>
      </c>
      <c r="CE92" s="31">
        <f>_xlfn.IFNA(VLOOKUP($A92,PGM_equities!$A:$Z,4,FALSE), "NA")</f>
        <v>12.9415954545454</v>
      </c>
      <c r="CF92" s="31">
        <f>_xlfn.IFNA(VLOOKUP($A92,PGM_equities!$A:$Z,5,FALSE), "NA")</f>
        <v>367</v>
      </c>
      <c r="CG92" s="31" t="str">
        <f>_xlfn.IFNA(VLOOKUP($A92,Platinum_market_balance!$A:$Z,2,FALSE), "NA")</f>
        <v>NA</v>
      </c>
      <c r="CH92" s="31" t="str">
        <f>_xlfn.IFNA(VLOOKUP($A92,Platinum_market_balance!$A:$Z,3,FALSE), "NA")</f>
        <v>NA</v>
      </c>
      <c r="CI92" s="31" t="str">
        <f>_xlfn.IFNA(VLOOKUP($A92,Platinum_market_balance!$A:$Z,4,FALSE), "NA")</f>
        <v>NA</v>
      </c>
      <c r="CJ92" s="31" t="str">
        <f>_xlfn.IFNA(VLOOKUP($A92,Platinum_market_balance!$A:$Z,5,FALSE), "NA")</f>
        <v>NA</v>
      </c>
      <c r="CK92" s="31" t="str">
        <f>_xlfn.IFNA(VLOOKUP($A92,Palladium_market_balance!$A:$Z,2,FALSE), "NA")</f>
        <v>NA</v>
      </c>
      <c r="CL92" s="31" t="str">
        <f>_xlfn.IFNA(VLOOKUP($A92,Palladium_market_balance!$A:$Z,3,FALSE), "NA")</f>
        <v>NA</v>
      </c>
      <c r="CM92" s="31" t="str">
        <f>_xlfn.IFNA(VLOOKUP($A92,Palladium_market_balance!$A:$Z,4,FALSE), "NA")</f>
        <v>NA</v>
      </c>
      <c r="CN92" s="31" t="str">
        <f>_xlfn.IFNA(VLOOKUP($A92,Palladium_market_balance!$A:$Z,5,FALSE), "NA")</f>
        <v>NA</v>
      </c>
      <c r="CO92" s="31" t="str">
        <f>_xlfn.IFNA(VLOOKUP($A92,Rhodium_market_balance!$A:$Z,2,FALSE), "NA")</f>
        <v>NA</v>
      </c>
      <c r="CP92" s="31" t="str">
        <f>_xlfn.IFNA(VLOOKUP($A92,Rhodium_market_balance!$A:$Z,3,FALSE), "NA")</f>
        <v>NA</v>
      </c>
      <c r="CQ92" s="31" t="str">
        <f>_xlfn.IFNA(VLOOKUP($A92,Rhodium_market_balance!$A:$Z,4,FALSE), "NA")</f>
        <v>NA</v>
      </c>
      <c r="CR92" s="31" t="str">
        <f>_xlfn.IFNA(VLOOKUP($A92,Rhodium_market_balance!$A:$Z,5,FALSE), "NA")</f>
        <v>NA</v>
      </c>
      <c r="CS92" s="31" t="str">
        <f>_xlfn.IFNA(VLOOKUP($A92,CFTCs!$A:$Z,2,FALSE), "NA")</f>
        <v>NA</v>
      </c>
      <c r="CT92" s="31" t="str">
        <f>_xlfn.IFNA(VLOOKUP($A92,CFTCs!$A:$Z,3,FALSE), "NA")</f>
        <v>NA</v>
      </c>
      <c r="CU92" s="31" t="str">
        <f>_xlfn.IFNA(VLOOKUP($A92,CFTCs!$A:$Z,4,FALSE), "NA")</f>
        <v>NA</v>
      </c>
      <c r="CV92" s="31" t="str">
        <f>_xlfn.IFNA(VLOOKUP($A92,CFTCs!$A:$Z,5,FALSE), "NA")</f>
        <v>NA</v>
      </c>
      <c r="CW92" s="31" t="str">
        <f>_xlfn.IFNA(VLOOKUP($A92,Open_interest!$A:$Z,2,FALSE), "NA")</f>
        <v>NA</v>
      </c>
      <c r="CX92" s="31" t="str">
        <f>_xlfn.IFNA(VLOOKUP($A92,Open_interest!$A:$Z,3,FALSE), "NA")</f>
        <v>NA</v>
      </c>
      <c r="CY92" s="31">
        <f>IF(_xlfn.IFNA(VLOOKUP($A92,ETF_holdings!$A:$Z,2,FALSE), "NA")=0,"NA",_xlfn.IFNA(VLOOKUP($A92,ETF_holdings!$A:$Z,2,FALSE), "NA"))</f>
        <v>55421.857272727197</v>
      </c>
      <c r="CZ92" s="31" t="str">
        <f>IF(_xlfn.IFNA(VLOOKUP($A92,ETF_holdings!$A:$Z,3,FALSE), "NA")=0,"NA",_xlfn.IFNA(VLOOKUP($A92,ETF_holdings!$A:$Z,3,FALSE), "NA"))</f>
        <v>NA</v>
      </c>
      <c r="DA92" s="31">
        <f>_xlfn.IFNA(VLOOKUP($A92,ETF_holdings!$A:$Z,4,FALSE), "NA")</f>
        <v>0</v>
      </c>
      <c r="DB92" s="31" t="str">
        <f>IF(_xlfn.IFNA(VLOOKUP($A92,ETF_holdings!$A:$Z,4,FALSE), "NA")=0,"NA",_xlfn.IFNA(VLOOKUP($A92,ETF_holdings!$A:$Z,4,FALSE), "NA"))</f>
        <v>NA</v>
      </c>
      <c r="DC92" s="31" t="str">
        <f>IF(_xlfn.IFNA(VLOOKUP($A92,ETF_holdings!$A:$Z,6,FALSE), "NA")=0,"NA",_xlfn.IFNA(VLOOKUP($A92,ETF_holdings!$A:$Z,6,FALSE), "NA"))</f>
        <v>NA</v>
      </c>
      <c r="DD92" s="31" t="str">
        <f>IF(_xlfn.IFNA(VLOOKUP($A92,ETF_holdings!$A:$Z,7,FALSE), "NA")=0,"NA",_xlfn.IFNA(VLOOKUP($A92,ETF_holdings!$A:$Z,7,FALSE), "NA"))</f>
        <v>NA</v>
      </c>
      <c r="DE92" s="31" t="str">
        <f>IF(_xlfn.IFNA(VLOOKUP($A92,ETF_holdings!$A:$Z,8,FALSE), "NA")=0,"NA",_xlfn.IFNA(VLOOKUP($A92,ETF_holdings!$A:$Z,8,FALSE), "NA"))</f>
        <v>NA</v>
      </c>
      <c r="DF92" s="31" t="str">
        <f>IF(_xlfn.IFNA(VLOOKUP($A92,ETF_holdings!$A:$Z,10,FALSE), "NA")=0,"NA",_xlfn.IFNA(VLOOKUP($A92,ETF_holdings!$A:$Z,10,FALSE), "NA"))</f>
        <v>NA</v>
      </c>
      <c r="DG92" s="31" t="str">
        <f>IF(_xlfn.IFNA(VLOOKUP($A92,ETF_holdings!$A:$Z,10,FALSE), "NA")=0,"NA",_xlfn.IFNA(VLOOKUP($A92,ETF_holdings!$A:$Z,10,FALSE), "NA"))</f>
        <v>NA</v>
      </c>
      <c r="DH92" s="31" t="str">
        <f>IF(_xlfn.IFNA(VLOOKUP($A92,ETF_holdings!$A:$Z,11,FALSE), "NA")=0,"NA",_xlfn.IFNA(VLOOKUP($A92,ETF_holdings!$A:$Z,11,FALSE), "NA"))</f>
        <v>NA</v>
      </c>
      <c r="DI92" s="31" t="str">
        <f>IF(_xlfn.IFNA(VLOOKUP($A92,ETF_holdings!$A:$Z,12,FALSE), "NA")=0,"NA",_xlfn.IFNA(VLOOKUP($A92,ETF_holdings!$A:$Z,12,FALSE), "NA"))</f>
        <v>NA</v>
      </c>
      <c r="DJ92" s="31" t="str">
        <f>IF(_xlfn.IFNA(VLOOKUP($A92,ETF_holdings!$A:$Z,13,FALSE), "NA")=0,"NA",_xlfn.IFNA(VLOOKUP($A92,ETF_holdings!$A:$Z,13,FALSE), "NA"))</f>
        <v>NA</v>
      </c>
      <c r="DK92" s="31">
        <f>IF(_xlfn.IFNA(VLOOKUP($A92,Platinum_RSI!$A:$P,2,FALSE), "NA")=0,"NA",_xlfn.IFNA(VLOOKUP($A92,Platinum_RSI!$A:$P,2,FALSE), "NA"))</f>
        <v>76.45</v>
      </c>
      <c r="DL92" s="31">
        <f>IF(_xlfn.IFNA(VLOOKUP($A92,Platinum_RSI!$A:$P,3,FALSE), "NA")=0,"NA",_xlfn.IFNA(VLOOKUP($A92,Platinum_RSI!$A:$P,3,FALSE), "NA"))</f>
        <v>68.83</v>
      </c>
      <c r="DM92" s="31">
        <f>IF(_xlfn.IFNA(VLOOKUP($A92,Platinum_RSI!$A:$P,4,FALSE), "NA")=0,"NA",_xlfn.IFNA(VLOOKUP($A92,Platinum_RSI!$A:$P,4,FALSE), "NA"))</f>
        <v>68.61</v>
      </c>
      <c r="DN92" s="31">
        <f>IF(_xlfn.IFNA(VLOOKUP($A92,Platinum_RSI!$A:$P,5,FALSE), "NA")=0,"NA",_xlfn.IFNA(VLOOKUP($A92,Platinum_RSI!$A:$P,5,FALSE), "NA"))</f>
        <v>67.95</v>
      </c>
      <c r="DO92" s="31">
        <f>IF(_xlfn.IFNA(VLOOKUP($A92,Palladium_RSI!$A:$Q,2,FALSE), "NA")=0,"NA",_xlfn.IFNA(VLOOKUP($A92,Palladium_RSI!$A:$Q,2,FALSE), "NA"))</f>
        <v>65.569999999999993</v>
      </c>
      <c r="DP92" s="31">
        <f>IF(_xlfn.IFNA(VLOOKUP($A92,Palladium_RSI!$A:$Q, 3,FALSE), "NA")=0,"NA",_xlfn.IFNA(VLOOKUP($A92,Palladium_RSI!$A:$Q,3,FALSE), "NA"))</f>
        <v>67.27</v>
      </c>
      <c r="DQ92" s="31">
        <f>IF(_xlfn.IFNA(VLOOKUP($A92,Palladium_RSI!$A:$Q,4,FALSE), "NA")=0,"NA",_xlfn.IFNA(VLOOKUP($A92,Palladium_RSI!$A:$Q,4,FALSE), "NA"))</f>
        <v>64</v>
      </c>
      <c r="DR92" s="31">
        <f>IF(_xlfn.IFNA(VLOOKUP($A92,Palladium_RSI!$A:$Q,5,FALSE), "NA")=0,"NA",_xlfn.IFNA(VLOOKUP($A92,Palladium_RSI!$A:$Q,5,FALSE), "NA"))</f>
        <v>55.53</v>
      </c>
      <c r="DS92" s="31">
        <f>IF(_xlfn.IFNA(VLOOKUP($A92,Car_production!$A:$L,2,FALSE), "NA")=0,"NA",_xlfn.IFNA(VLOOKUP($A92,Car_production!$A:$L,2,FALSE), "NA"))</f>
        <v>346</v>
      </c>
      <c r="DT92" s="31">
        <f>IF(_xlfn.IFNA(VLOOKUP($A92,Car_production!$A:$L,3,FALSE), "NA")=0,"NA",_xlfn.IFNA(VLOOKUP($A92,Car_production!$A:$L,3,FALSE), "NA"))</f>
        <v>272.22659323367424</v>
      </c>
      <c r="DU92" s="31" t="e">
        <f>IF(_xlfn.IFNA(VLOOKUP($A92,Car_production!$A:$L,4,FALSE), "NA")=0,"NA",_xlfn.IFNA(VLOOKUP($A92,Car_production!$A:$L,13,FALSE), "NA"))</f>
        <v>#REF!</v>
      </c>
      <c r="DV92" s="31">
        <f>IF(_xlfn.IFNA(VLOOKUP($A92,Car_production!$A:$L,5,FALSE), "NA")=0,"NA",_xlfn.IFNA(VLOOKUP($A92,Car_production!$A:$L,5,FALSE), "NA"))</f>
        <v>22.963403390777067</v>
      </c>
      <c r="DW92" s="31">
        <f>IF(_xlfn.IFNA(VLOOKUP($A92,Car_production!$A:$L,6,FALSE), "NA")=0,"NA",_xlfn.IFNA(VLOOKUP($A92,Car_production!$A:$L,6,FALSE), "NA"))</f>
        <v>114.3</v>
      </c>
      <c r="DX92" s="31">
        <f>IF(_xlfn.IFNA(VLOOKUP($A92,Car_production!$A:$L,7,FALSE), "NA")=0,"NA",_xlfn.IFNA(VLOOKUP($A92,Car_production!$A:$L,7,FALSE), "NA"))</f>
        <v>111.73020527859236</v>
      </c>
      <c r="DY92" s="31">
        <f>IF(_xlfn.IFNA(VLOOKUP($A92,Car_production!$A:$L,8,FALSE), "NA")=0,"NA",_xlfn.IFNA(VLOOKUP($A92,Car_production!$A:$L,8,FALSE), "NA"))</f>
        <v>112</v>
      </c>
      <c r="DZ92" s="31">
        <f>IF(_xlfn.IFNA(VLOOKUP($A92,Car_production!$A:$L,9,FALSE), "NA")=0,"NA",_xlfn.IFNA(VLOOKUP($A92,Car_production!$A:$L,9,FALSE), "NA"))</f>
        <v>141.41414141414143</v>
      </c>
      <c r="EA92" s="31">
        <f>IF(_xlfn.IFNA(VLOOKUP($A92,Car_production!$A:$L,10,FALSE), "NA")=0,"NA",_xlfn.IFNA(VLOOKUP($A92,Car_production!$A:$L,10,FALSE), "NA"))</f>
        <v>88.272135898062871</v>
      </c>
      <c r="EB92" s="31">
        <f>IF(_xlfn.IFNA(VLOOKUP($A92,Car_production_index!$A:$L,2,FALSE), "NA")=0,"NA",_xlfn.IFNA(VLOOKUP($A92,Car_production_index!$A:$L,2,FALSE), "NA"))</f>
        <v>0.12988212567506568</v>
      </c>
      <c r="EC92" s="31">
        <f>IF(_xlfn.IFNA(VLOOKUP($A92,Car_production_index!$A:$L,3,FALSE), "NA")=0,"NA",_xlfn.IFNA(VLOOKUP($A92,Car_production_index!$A:$L,3,FALSE), "NA"))</f>
        <v>0.24691781767755697</v>
      </c>
      <c r="ED92" s="31">
        <f>IF(_xlfn.IFNA(VLOOKUP($A92,Car_production_index!$A:$L,4,FALSE), "NA")=0,"NA",_xlfn.IFNA(VLOOKUP($A92,Car_production_index!$A:$L,4,FALSE), "NA"))</f>
        <v>0.19832484761598562</v>
      </c>
      <c r="EE92" s="31">
        <f>IF(_xlfn.IFNA(VLOOKUP($A92,Car_production_index!$A:$L,5,FALSE), "NA")=0,"NA",_xlfn.IFNA(VLOOKUP($A92,Car_production_index!$A:$L,5,FALSE), "NA"))</f>
        <v>0.14689036868302063</v>
      </c>
      <c r="EF92" s="31">
        <f>IF(_xlfn.IFNA(VLOOKUP($A92,Car_production_index!$A:$L,6,FALSE), "NA")=0,"NA",_xlfn.IFNA(VLOOKUP($A92,Car_production_index!$A:$L,6,FALSE), "NA"))</f>
        <v>0.72201515965162899</v>
      </c>
    </row>
    <row r="93" spans="1:136">
      <c r="A93" s="26">
        <v>39295</v>
      </c>
      <c r="B93" s="25">
        <f>IFERROR(VLOOKUP($A93,Palladium_spot_price!$A:$B,2,FALSE), "NA")</f>
        <v>344.60869565217303</v>
      </c>
      <c r="C93" s="25">
        <f>IFERROR(VLOOKUP($A93,Platinum_spot_price!$A:$B,2,FALSE), "NA")</f>
        <v>1267.3043478260799</v>
      </c>
      <c r="D93" s="25">
        <f>IFERROR(VLOOKUP($A93,Rhodium_spot_price!$A:$B,2,FALSE), "NA")</f>
        <v>6106.0869565217299</v>
      </c>
      <c r="E93" s="25">
        <f>IFERROR(VLOOKUP(A93,'Coal Australia'!A:B,2,FALSE), "NA")</f>
        <v>74.834415584415595</v>
      </c>
      <c r="F93" s="25">
        <f>IFERROR(VLOOKUP(A93,'Russian Ruble'!A:B,2,FALSE), "NA")</f>
        <v>25.630500000000001</v>
      </c>
      <c r="G93" s="25" t="str">
        <f>IFERROR(VLOOKUP($A93,'GDP Germany'!A:B,2,FALSE),"NA")</f>
        <v>NA</v>
      </c>
      <c r="H93" s="25" t="str">
        <f>IFERROR(VLOOKUP($A93,'GDP EU28'!A:B,2,FALSE),"NA")</f>
        <v>NA</v>
      </c>
      <c r="I93" s="25" t="str">
        <f>IFERROR(VLOOKUP($A93,'GDP US'!A:B,2,FALSE),"NA")</f>
        <v>NA</v>
      </c>
      <c r="J93" s="29" t="str">
        <f>IFERROR(VLOOKUP($A93,'GDP CNY'!A:C,2,FALSE),"NA")</f>
        <v>NA</v>
      </c>
      <c r="K93" s="25">
        <f>IFERROR(VLOOKUP($A93,WTI!$A:$B,2,FALSE),"NA")</f>
        <v>72.36</v>
      </c>
      <c r="L93" s="25">
        <f>IFERROR(VLOOKUP($A93,Brent!$A:$B,2,FALSE),"NA")</f>
        <v>70.760000000000005</v>
      </c>
      <c r="M93" s="25">
        <f>IFERROR(VLOOKUP($A93,'EURO EXC RATE'!$A:$B,2,FALSE),"NA")</f>
        <v>1.3626</v>
      </c>
      <c r="N93" s="25">
        <f>IFERROR(VLOOKUP($A93,'Baltic Dry Index'!$A:$B,2,FALSE),"NA")</f>
        <v>7702</v>
      </c>
      <c r="O93" s="25">
        <f>IFERROR(VLOOKUP($A93,EXR_CNY_USD!$A:$B,2,FALSE),"NA")</f>
        <v>7.5734000000000004</v>
      </c>
      <c r="P93" s="25">
        <f>IFERROR(VLOOKUP($A93,'NATURAL GAS'!A:B,2,FALSE),"NA")</f>
        <v>6.22</v>
      </c>
      <c r="Q93" s="25">
        <f>IFERROR(VLOOKUP($A93,VIX!$A:$B,2,FALSE), "NA")</f>
        <v>23.38</v>
      </c>
      <c r="R93" s="25">
        <f>IFERROR(VLOOKUP($A93,CLI_US!$A:$B,2,FALSE), "NA")</f>
        <v>101.845803179285</v>
      </c>
      <c r="S93" s="25">
        <f>IFERROR(VLOOKUP($A93,CLI_CHN!$A:$B,2,FALSE), "NA")</f>
        <v>103.2353</v>
      </c>
      <c r="T93" s="25">
        <f>IFERROR(VLOOKUP($A93,CLI_EURO!$A:$B,2,FALSE), "NA")</f>
        <v>102.00299538888299</v>
      </c>
      <c r="U93" s="25">
        <f>IFERROR(VLOOKUP($A93,CPILFESL!$A:$B,2,FALSE), "NA")</f>
        <v>207.667</v>
      </c>
      <c r="V93" s="31">
        <f>_xlfn.IFNA(VLOOKUP($A93,'PET.RWTC.M'!$A:$B,2,FALSE), "NA")</f>
        <v>72.36</v>
      </c>
      <c r="W93" s="31">
        <f>_xlfn.IFNA(VLOOKUP($A93,PALLFNFINDEXQ!$A:$B,2,FALSE), "NA")</f>
        <v>128.89932669999999</v>
      </c>
      <c r="X93" s="31">
        <f>_xlfn.IFNA(VLOOKUP($A93,DEXSFUS!$A:$B,2,FALSE), "NA")</f>
        <v>7.1224999999999996</v>
      </c>
      <c r="Y93" s="31">
        <f>_xlfn.IFNA(VLOOKUP($A93,PNICKUSDM!$A:$B,2,FALSE), "NA")</f>
        <v>27649.63636</v>
      </c>
      <c r="Z93" s="31">
        <f>_xlfn.IFNA(VLOOKUP($A93,'WPU1011'!$A:$B,2,FALSE), "NA")</f>
        <v>129.6</v>
      </c>
      <c r="AA93" s="31">
        <f>_xlfn.IFNA(VLOOKUP($A93,'WPU1011'!$A:$B,2,FALSE), "NA")</f>
        <v>129.6</v>
      </c>
      <c r="AB93" s="31">
        <f>_xlfn.IFNA(VLOOKUP($A93,TSIFRGHTC!$A:$B,2,FALSE), "NA")</f>
        <v>0.7</v>
      </c>
      <c r="AC93" s="31">
        <f>_xlfn.IFNA(VLOOKUP($A93,TSIFRGHTC!$A:$B,2,FALSE), "NA")</f>
        <v>0.7</v>
      </c>
      <c r="AD93" s="31">
        <f>_xlfn.IFNA(VLOOKUP($A93,PPICMM!$A:$B,2,FALSE), "NA")</f>
        <v>278.60000000000002</v>
      </c>
      <c r="AE93" s="31">
        <f>_xlfn.IFNA(VLOOKUP($A93,IPB50001N!$A:$B,2,FALSE), "NA")</f>
        <v>104.2991</v>
      </c>
      <c r="AF93" s="31">
        <f>_xlfn.IFNA(VLOOKUP($A93,A31ATI!$A:$B,2,FALSE), "NA")</f>
        <v>19464</v>
      </c>
      <c r="AG93" s="31">
        <f>_xlfn.IFNA(VLOOKUP($A93,A31ANO!$A:$B,2,FALSE), "NA")</f>
        <v>9665</v>
      </c>
      <c r="AH93" s="31">
        <f>_xlfn.IFNA(VLOOKUP($A93,IPG21223S!$A:$B,2,FALSE), "NA")</f>
        <v>105.7538</v>
      </c>
      <c r="AI93" s="31">
        <f>_xlfn.IFNA(VLOOKUP($A93,PIORECRUSDM!$A:$B,2,FALSE), "NA")</f>
        <v>36.630000000000003</v>
      </c>
      <c r="AJ93" s="31" t="str">
        <f>_xlfn.IFNA(VLOOKUP($A93,GVZCLS!$A:$B,2,FALSE), "NA")</f>
        <v>NA</v>
      </c>
      <c r="AK93" s="31" t="str">
        <f>_xlfn.IFNA(VLOOKUP($A93,VXSLVCLS!$A:$B,2,FALSE), "NA")</f>
        <v>NA</v>
      </c>
      <c r="AL93" s="31">
        <f>_xlfn.IFNA(VLOOKUP($A93,PNRGINDEXM!$A:$B,2,FALSE), "NA")</f>
        <v>165.40119999999999</v>
      </c>
      <c r="AM93" s="31">
        <f>_xlfn.IFNA(VLOOKUP($A93,Nikkei225!$A:$B,2,FALSE), "NA")</f>
        <v>16870.98</v>
      </c>
      <c r="AN93" s="31">
        <f>_xlfn.IFNA(VLOOKUP($A93,EXJPUS!$A:$B,2,FALSE), "NA")</f>
        <v>116.73350000000001</v>
      </c>
      <c r="AO93" s="31">
        <f>_xlfn.IFNA(VLOOKUP($A93,PCU33613361!$A:$B,2,FALSE), "NA")</f>
        <v>94.6</v>
      </c>
      <c r="AP93" s="31">
        <f>_xlfn.IFNA(VLOOKUP($A93,TOTALSA!$A:$B,2,FALSE), "NA")</f>
        <v>16.379000000000001</v>
      </c>
      <c r="AQ93" s="31">
        <f>_xlfn.IFNA(VLOOKUP($A93,ZAFCPIALLMINMEI!$A:$B,2,FALSE), "NA")</f>
        <v>63.114460000000001</v>
      </c>
      <c r="AR93" s="31">
        <f>_xlfn.IFNA(VLOOKUP($A93,LCULMN01ZAQ661S!$A:$B,2,FALSE), "NA")</f>
        <v>55.744024670000002</v>
      </c>
      <c r="AS93" s="31">
        <f>_xlfn.IFNA(VLOOKUP($A93,NGDPRSAXDCZAQ!$A:$B,2,FALSE), "NA")</f>
        <v>952981.1</v>
      </c>
      <c r="AT93" s="31">
        <f>_xlfn.IFNA(VLOOKUP($A93,'M.W00.PCOBA.USD'!$A:$B,2,FALSE), "NA")</f>
        <v>46381.59</v>
      </c>
      <c r="AU93" s="31">
        <f>_xlfn.IFNA(VLOOKUP($A93,BSCICP03O9M665S!$A:$B,2,FALSE), "NA")</f>
        <v>101.8294177447</v>
      </c>
      <c r="AV93" s="31">
        <f>_xlfn.IFNA(VLOOKUP($A93,LOLITOAAOECDE!$A:$B,2,FALSE), "NA")</f>
        <v>102.1054771268</v>
      </c>
      <c r="AW93" s="31" t="str">
        <f>_xlfn.IFNA(VLOOKUP($A93,'IP7110'!$A:$B,2,FALSE), "NA")</f>
        <v>NA</v>
      </c>
      <c r="AX93" s="31" t="str">
        <f>_xlfn.IFNA(VLOOKUP($A93,'WPS061'!$A:$B,2,FALSE), "NA")</f>
        <v>NA</v>
      </c>
      <c r="AY93" s="31">
        <f>_xlfn.IFNA(VLOOKUP($A93,'GS10'!$A:$B,2,FALSE), "NA")</f>
        <v>4.67</v>
      </c>
      <c r="AZ93" s="31">
        <f>_xlfn.IFNA(VLOOKUP($A93,'GS5'!$A:$B,2,FALSE), "NA")</f>
        <v>4.43</v>
      </c>
      <c r="BA93" s="31">
        <f>_xlfn.IFNA(VLOOKUP($A93,'GS30'!$A:$B,2,FALSE), "NA")</f>
        <v>4.93</v>
      </c>
      <c r="BB93" s="31">
        <f>_xlfn.IFNA(VLOOKUP($A93,DAX!$A:$B,2,FALSE), "NA")</f>
        <v>7638.17</v>
      </c>
      <c r="BC93" s="31">
        <f>_xlfn.IFNA(VLOOKUP($A93,SMI!$A:$B,2,FALSE), "NA")</f>
        <v>8881.4599999999991</v>
      </c>
      <c r="BD93" s="31">
        <f>_xlfn.IFNA(VLOOKUP($A93,NASDAQCOM!$A:$B,2,FALSE), "NA")</f>
        <v>2596.36</v>
      </c>
      <c r="BE93" s="31">
        <f>_xlfn.IFNA(VLOOKUP($A93,FTSE100!$A:$B,2,FALSE), "NA")</f>
        <v>6303.3</v>
      </c>
      <c r="BF93" s="31">
        <f>_xlfn.IFNA(VLOOKUP($A93,'M.W00.PGOLD.USD'!$A:$B,2,FALSE), "NA")</f>
        <v>674.15</v>
      </c>
      <c r="BG93" s="31">
        <f>_xlfn.IFNA(VLOOKUP($A93,'M.W00.PSILVER.USD'!$A:$B,2,FALSE), "NA")</f>
        <v>13.1</v>
      </c>
      <c r="BH93" s="31" t="str">
        <f>_xlfn.IFNA(VLOOKUP($A93,WPU10170502!$A:$B,2,FALSE), "NA")</f>
        <v>NA</v>
      </c>
      <c r="BI93" s="31">
        <f>_xlfn.IFNA(VLOOKUP($A93,'M.W00.PSILVER.USD'!$A:$B,2,FALSE), "NA")</f>
        <v>13.1</v>
      </c>
      <c r="BJ93" s="31">
        <f>_xlfn.IFNA(VLOOKUP($A93,'M.W00.PSILVER.USD'!$A:$B,2,FALSE), "NA")</f>
        <v>13.1</v>
      </c>
      <c r="BK93" s="31">
        <f>_xlfn.IFNA(VLOOKUP($A93,FEDfunds!$A:$B,2,FALSE), "NA")</f>
        <v>5.0199999999999996</v>
      </c>
      <c r="BL93" s="31">
        <f>_xlfn.IFNA(VLOOKUP($A93,Vehicles_miles_traveled!$A:$B,2,FALSE), "NA")</f>
        <v>254017</v>
      </c>
      <c r="BM93" s="31">
        <f>_xlfn.IFNA(VLOOKUP($A93,New_car_dealer!$A:$B,2,FALSE), "NA")</f>
        <v>64017</v>
      </c>
      <c r="BN93" s="31" t="str">
        <f>_xlfn.IFNA(VLOOKUP($A93,Platinum_total_demand!$A:$Z,4,FALSE), "NA")</f>
        <v>NA</v>
      </c>
      <c r="BO93" s="31" t="str">
        <f>_xlfn.IFNA(VLOOKUP($A93,Palladium_total_demand!$A:$Z,4,FALSE), "NA")</f>
        <v>NA</v>
      </c>
      <c r="BP93" s="31" t="str">
        <f>_xlfn.IFNA(VLOOKUP($A93,Rhodium_total_demand!$A:$Z,4,FALSE), "NA")</f>
        <v>NA</v>
      </c>
      <c r="BQ93" s="31" t="str">
        <f>_xlfn.IFNA(VLOOKUP($A93,Platinum_total_supply!$A:$Z,4,FALSE), "NA")</f>
        <v>NA</v>
      </c>
      <c r="BR93" s="31" t="str">
        <f>_xlfn.IFNA(VLOOKUP($A93,Palladium_total_supply!$A:$Z,4,FALSE), "NA")</f>
        <v>NA</v>
      </c>
      <c r="BS93" s="31" t="str">
        <f>_xlfn.IFNA(VLOOKUP($A93,Rhodium_total_supply!$A:$Z,4,FALSE), "NA")</f>
        <v>NA</v>
      </c>
      <c r="BT93" s="31">
        <f>_xlfn.IFNA(VLOOKUP($A93,Equities!$A:$Z,2,FALSE), "NA")</f>
        <v>4699.2234782608703</v>
      </c>
      <c r="BU93" s="31">
        <f>_xlfn.IFNA(VLOOKUP($A93,Equities!$A:$Z,3,FALSE), "NA")</f>
        <v>4683.1830434782596</v>
      </c>
      <c r="BV93" s="31">
        <f>_xlfn.IFNA(VLOOKUP($A93,Equities!$A:$Z,4,FALSE), "NA")</f>
        <v>7757.9560869565203</v>
      </c>
      <c r="BW93" s="31">
        <f>_xlfn.IFNA(VLOOKUP($A93,Equities!$A:$Z,5,FALSE), "NA")</f>
        <v>5483.2357391304304</v>
      </c>
      <c r="BX93" s="31">
        <f>_xlfn.IFNA(VLOOKUP($A93,Equities!$A:$Z,6,FALSE), "NA")</f>
        <v>1718.3096956521699</v>
      </c>
      <c r="BY93" s="31">
        <f>_xlfn.IFNA(VLOOKUP($A93,Income_equities!$A:$Z,2,FALSE), "NA")</f>
        <v>1322.9369565217301</v>
      </c>
      <c r="BZ93" s="31">
        <f>_xlfn.IFNA(VLOOKUP($A93,Income_equities!$A:$Z,3,FALSE), "NA")</f>
        <v>260.51477826086898</v>
      </c>
      <c r="CA93" s="31">
        <f>_xlfn.IFNA(VLOOKUP($A93,Income_equities!$A:$Z,4,FALSE), "NA")</f>
        <v>143.05072173913001</v>
      </c>
      <c r="CB93" s="31">
        <f>_xlfn.IFNA(VLOOKUP($A93,Income_equities!$A:$Z,5,FALSE), "NA")</f>
        <v>183.31233478260799</v>
      </c>
      <c r="CC93" s="31">
        <f>_xlfn.IFNA(VLOOKUP($A93,PGM_equities!$A:$Z,2,FALSE), "NA")</f>
        <v>1263.79347826086</v>
      </c>
      <c r="CD93" s="31">
        <f>_xlfn.IFNA(VLOOKUP($A93,PGM_equities!$A:$Z,3,FALSE), "NA")</f>
        <v>665.37913043478204</v>
      </c>
      <c r="CE93" s="31">
        <f>_xlfn.IFNA(VLOOKUP($A93,PGM_equities!$A:$Z,4,FALSE), "NA")</f>
        <v>12.304778260869501</v>
      </c>
      <c r="CF93" s="31">
        <f>_xlfn.IFNA(VLOOKUP($A93,PGM_equities!$A:$Z,5,FALSE), "NA")</f>
        <v>342.97826086956502</v>
      </c>
      <c r="CG93" s="31" t="str">
        <f>_xlfn.IFNA(VLOOKUP($A93,Platinum_market_balance!$A:$Z,2,FALSE), "NA")</f>
        <v>NA</v>
      </c>
      <c r="CH93" s="31" t="str">
        <f>_xlfn.IFNA(VLOOKUP($A93,Platinum_market_balance!$A:$Z,3,FALSE), "NA")</f>
        <v>NA</v>
      </c>
      <c r="CI93" s="31" t="str">
        <f>_xlfn.IFNA(VLOOKUP($A93,Platinum_market_balance!$A:$Z,4,FALSE), "NA")</f>
        <v>NA</v>
      </c>
      <c r="CJ93" s="31" t="str">
        <f>_xlfn.IFNA(VLOOKUP($A93,Platinum_market_balance!$A:$Z,5,FALSE), "NA")</f>
        <v>NA</v>
      </c>
      <c r="CK93" s="31" t="str">
        <f>_xlfn.IFNA(VLOOKUP($A93,Palladium_market_balance!$A:$Z,2,FALSE), "NA")</f>
        <v>NA</v>
      </c>
      <c r="CL93" s="31" t="str">
        <f>_xlfn.IFNA(VLOOKUP($A93,Palladium_market_balance!$A:$Z,3,FALSE), "NA")</f>
        <v>NA</v>
      </c>
      <c r="CM93" s="31" t="str">
        <f>_xlfn.IFNA(VLOOKUP($A93,Palladium_market_balance!$A:$Z,4,FALSE), "NA")</f>
        <v>NA</v>
      </c>
      <c r="CN93" s="31" t="str">
        <f>_xlfn.IFNA(VLOOKUP($A93,Palladium_market_balance!$A:$Z,5,FALSE), "NA")</f>
        <v>NA</v>
      </c>
      <c r="CO93" s="31" t="str">
        <f>_xlfn.IFNA(VLOOKUP($A93,Rhodium_market_balance!$A:$Z,2,FALSE), "NA")</f>
        <v>NA</v>
      </c>
      <c r="CP93" s="31" t="str">
        <f>_xlfn.IFNA(VLOOKUP($A93,Rhodium_market_balance!$A:$Z,3,FALSE), "NA")</f>
        <v>NA</v>
      </c>
      <c r="CQ93" s="31" t="str">
        <f>_xlfn.IFNA(VLOOKUP($A93,Rhodium_market_balance!$A:$Z,4,FALSE), "NA")</f>
        <v>NA</v>
      </c>
      <c r="CR93" s="31" t="str">
        <f>_xlfn.IFNA(VLOOKUP($A93,Rhodium_market_balance!$A:$Z,5,FALSE), "NA")</f>
        <v>NA</v>
      </c>
      <c r="CS93" s="31" t="str">
        <f>_xlfn.IFNA(VLOOKUP($A93,CFTCs!$A:$Z,2,FALSE), "NA")</f>
        <v>NA</v>
      </c>
      <c r="CT93" s="31" t="str">
        <f>_xlfn.IFNA(VLOOKUP($A93,CFTCs!$A:$Z,3,FALSE), "NA")</f>
        <v>NA</v>
      </c>
      <c r="CU93" s="31" t="str">
        <f>_xlfn.IFNA(VLOOKUP($A93,CFTCs!$A:$Z,4,FALSE), "NA")</f>
        <v>NA</v>
      </c>
      <c r="CV93" s="31" t="str">
        <f>_xlfn.IFNA(VLOOKUP($A93,CFTCs!$A:$Z,5,FALSE), "NA")</f>
        <v>NA</v>
      </c>
      <c r="CW93" s="31" t="str">
        <f>_xlfn.IFNA(VLOOKUP($A93,Open_interest!$A:$Z,2,FALSE), "NA")</f>
        <v>NA</v>
      </c>
      <c r="CX93" s="31" t="str">
        <f>_xlfn.IFNA(VLOOKUP($A93,Open_interest!$A:$Z,3,FALSE), "NA")</f>
        <v>NA</v>
      </c>
      <c r="CY93" s="31">
        <f>IF(_xlfn.IFNA(VLOOKUP($A93,ETF_holdings!$A:$Z,2,FALSE), "NA")=0,"NA",_xlfn.IFNA(VLOOKUP($A93,ETF_holdings!$A:$Z,2,FALSE), "NA"))</f>
        <v>59171.297826086899</v>
      </c>
      <c r="CZ93" s="31" t="str">
        <f>IF(_xlfn.IFNA(VLOOKUP($A93,ETF_holdings!$A:$Z,3,FALSE), "NA")=0,"NA",_xlfn.IFNA(VLOOKUP($A93,ETF_holdings!$A:$Z,3,FALSE), "NA"))</f>
        <v>NA</v>
      </c>
      <c r="DA93" s="31">
        <f>_xlfn.IFNA(VLOOKUP($A93,ETF_holdings!$A:$Z,4,FALSE), "NA")</f>
        <v>0</v>
      </c>
      <c r="DB93" s="31" t="str">
        <f>IF(_xlfn.IFNA(VLOOKUP($A93,ETF_holdings!$A:$Z,4,FALSE), "NA")=0,"NA",_xlfn.IFNA(VLOOKUP($A93,ETF_holdings!$A:$Z,4,FALSE), "NA"))</f>
        <v>NA</v>
      </c>
      <c r="DC93" s="31" t="str">
        <f>IF(_xlfn.IFNA(VLOOKUP($A93,ETF_holdings!$A:$Z,6,FALSE), "NA")=0,"NA",_xlfn.IFNA(VLOOKUP($A93,ETF_holdings!$A:$Z,6,FALSE), "NA"))</f>
        <v>NA</v>
      </c>
      <c r="DD93" s="31" t="str">
        <f>IF(_xlfn.IFNA(VLOOKUP($A93,ETF_holdings!$A:$Z,7,FALSE), "NA")=0,"NA",_xlfn.IFNA(VLOOKUP($A93,ETF_holdings!$A:$Z,7,FALSE), "NA"))</f>
        <v>NA</v>
      </c>
      <c r="DE93" s="31" t="str">
        <f>IF(_xlfn.IFNA(VLOOKUP($A93,ETF_holdings!$A:$Z,8,FALSE), "NA")=0,"NA",_xlfn.IFNA(VLOOKUP($A93,ETF_holdings!$A:$Z,8,FALSE), "NA"))</f>
        <v>NA</v>
      </c>
      <c r="DF93" s="31" t="str">
        <f>IF(_xlfn.IFNA(VLOOKUP($A93,ETF_holdings!$A:$Z,10,FALSE), "NA")=0,"NA",_xlfn.IFNA(VLOOKUP($A93,ETF_holdings!$A:$Z,10,FALSE), "NA"))</f>
        <v>NA</v>
      </c>
      <c r="DG93" s="31" t="str">
        <f>IF(_xlfn.IFNA(VLOOKUP($A93,ETF_holdings!$A:$Z,10,FALSE), "NA")=0,"NA",_xlfn.IFNA(VLOOKUP($A93,ETF_holdings!$A:$Z,10,FALSE), "NA"))</f>
        <v>NA</v>
      </c>
      <c r="DH93" s="31" t="str">
        <f>IF(_xlfn.IFNA(VLOOKUP($A93,ETF_holdings!$A:$Z,11,FALSE), "NA")=0,"NA",_xlfn.IFNA(VLOOKUP($A93,ETF_holdings!$A:$Z,11,FALSE), "NA"))</f>
        <v>NA</v>
      </c>
      <c r="DI93" s="31" t="str">
        <f>IF(_xlfn.IFNA(VLOOKUP($A93,ETF_holdings!$A:$Z,12,FALSE), "NA")=0,"NA",_xlfn.IFNA(VLOOKUP($A93,ETF_holdings!$A:$Z,12,FALSE), "NA"))</f>
        <v>NA</v>
      </c>
      <c r="DJ93" s="31" t="str">
        <f>IF(_xlfn.IFNA(VLOOKUP($A93,ETF_holdings!$A:$Z,13,FALSE), "NA")=0,"NA",_xlfn.IFNA(VLOOKUP($A93,ETF_holdings!$A:$Z,13,FALSE), "NA"))</f>
        <v>NA</v>
      </c>
      <c r="DK93" s="31">
        <f>IF(_xlfn.IFNA(VLOOKUP($A93,Platinum_RSI!$A:$P,2,FALSE), "NA")=0,"NA",_xlfn.IFNA(VLOOKUP($A93,Platinum_RSI!$A:$P,2,FALSE), "NA"))</f>
        <v>46.84</v>
      </c>
      <c r="DL93" s="31">
        <f>IF(_xlfn.IFNA(VLOOKUP($A93,Platinum_RSI!$A:$P,3,FALSE), "NA")=0,"NA",_xlfn.IFNA(VLOOKUP($A93,Platinum_RSI!$A:$P,3,FALSE), "NA"))</f>
        <v>62.09</v>
      </c>
      <c r="DM93" s="31">
        <f>IF(_xlfn.IFNA(VLOOKUP($A93,Platinum_RSI!$A:$P,4,FALSE), "NA")=0,"NA",_xlfn.IFNA(VLOOKUP($A93,Platinum_RSI!$A:$P,4,FALSE), "NA"))</f>
        <v>64.34</v>
      </c>
      <c r="DN93" s="31">
        <f>IF(_xlfn.IFNA(VLOOKUP($A93,Platinum_RSI!$A:$P,5,FALSE), "NA")=0,"NA",_xlfn.IFNA(VLOOKUP($A93,Platinum_RSI!$A:$P,5,FALSE), "NA"))</f>
        <v>65.8</v>
      </c>
      <c r="DO93" s="31">
        <f>IF(_xlfn.IFNA(VLOOKUP($A93,Palladium_RSI!$A:$Q,2,FALSE), "NA")=0,"NA",_xlfn.IFNA(VLOOKUP($A93,Palladium_RSI!$A:$Q,2,FALSE), "NA"))</f>
        <v>14.77</v>
      </c>
      <c r="DP93" s="31">
        <f>IF(_xlfn.IFNA(VLOOKUP($A93,Palladium_RSI!$A:$Q, 3,FALSE), "NA")=0,"NA",_xlfn.IFNA(VLOOKUP($A93,Palladium_RSI!$A:$Q,3,FALSE), "NA"))</f>
        <v>48.89</v>
      </c>
      <c r="DQ93" s="31">
        <f>IF(_xlfn.IFNA(VLOOKUP($A93,Palladium_RSI!$A:$Q,4,FALSE), "NA")=0,"NA",_xlfn.IFNA(VLOOKUP($A93,Palladium_RSI!$A:$Q,4,FALSE), "NA"))</f>
        <v>53.84</v>
      </c>
      <c r="DR93" s="31">
        <f>IF(_xlfn.IFNA(VLOOKUP($A93,Palladium_RSI!$A:$Q,5,FALSE), "NA")=0,"NA",_xlfn.IFNA(VLOOKUP($A93,Palladium_RSI!$A:$Q,5,FALSE), "NA"))</f>
        <v>52.39</v>
      </c>
      <c r="DS93" s="31">
        <f>IF(_xlfn.IFNA(VLOOKUP($A93,Car_production!$A:$L,2,FALSE), "NA")=0,"NA",_xlfn.IFNA(VLOOKUP($A93,Car_production!$A:$L,2,FALSE), "NA"))</f>
        <v>312.60000000000002</v>
      </c>
      <c r="DT93" s="31">
        <f>IF(_xlfn.IFNA(VLOOKUP($A93,Car_production!$A:$L,3,FALSE), "NA")=0,"NA",_xlfn.IFNA(VLOOKUP($A93,Car_production!$A:$L,3,FALSE), "NA"))</f>
        <v>245.94807238394969</v>
      </c>
      <c r="DU93" s="31" t="e">
        <f>IF(_xlfn.IFNA(VLOOKUP($A93,Car_production!$A:$L,4,FALSE), "NA")=0,"NA",_xlfn.IFNA(VLOOKUP($A93,Car_production!$A:$L,13,FALSE), "NA"))</f>
        <v>#REF!</v>
      </c>
      <c r="DV93" s="31">
        <f>IF(_xlfn.IFNA(VLOOKUP($A93,Car_production!$A:$L,5,FALSE), "NA")=0,"NA",_xlfn.IFNA(VLOOKUP($A93,Car_production!$A:$L,5,FALSE), "NA"))</f>
        <v>21.588894157974682</v>
      </c>
      <c r="DW93" s="31">
        <f>IF(_xlfn.IFNA(VLOOKUP($A93,Car_production!$A:$L,6,FALSE), "NA")=0,"NA",_xlfn.IFNA(VLOOKUP($A93,Car_production!$A:$L,6,FALSE), "NA"))</f>
        <v>107.8</v>
      </c>
      <c r="DX93" s="31">
        <f>IF(_xlfn.IFNA(VLOOKUP($A93,Car_production!$A:$L,7,FALSE), "NA")=0,"NA",_xlfn.IFNA(VLOOKUP($A93,Car_production!$A:$L,7,FALSE), "NA"))</f>
        <v>105.3763440860215</v>
      </c>
      <c r="DY93" s="31">
        <f>IF(_xlfn.IFNA(VLOOKUP($A93,Car_production!$A:$L,8,FALSE), "NA")=0,"NA",_xlfn.IFNA(VLOOKUP($A93,Car_production!$A:$L,8,FALSE), "NA"))</f>
        <v>135.30000000000001</v>
      </c>
      <c r="DZ93" s="31">
        <f>IF(_xlfn.IFNA(VLOOKUP($A93,Car_production!$A:$L,9,FALSE), "NA")=0,"NA",_xlfn.IFNA(VLOOKUP($A93,Car_production!$A:$L,9,FALSE), "NA"))</f>
        <v>170.83333333333334</v>
      </c>
      <c r="EA93" s="31">
        <f>IF(_xlfn.IFNA(VLOOKUP($A93,Car_production!$A:$L,10,FALSE), "NA")=0,"NA",_xlfn.IFNA(VLOOKUP($A93,Car_production!$A:$L,10,FALSE), "NA"))</f>
        <v>87.222424879681029</v>
      </c>
      <c r="EB93" s="31">
        <f>IF(_xlfn.IFNA(VLOOKUP($A93,Car_production_index!$A:$L,2,FALSE), "NA")=0,"NA",_xlfn.IFNA(VLOOKUP($A93,Car_production_index!$A:$L,2,FALSE), "NA"))</f>
        <v>0.12988212567506568</v>
      </c>
      <c r="EC93" s="31">
        <f>IF(_xlfn.IFNA(VLOOKUP($A93,Car_production_index!$A:$L,3,FALSE), "NA")=0,"NA",_xlfn.IFNA(VLOOKUP($A93,Car_production_index!$A:$L,3,FALSE), "NA"))</f>
        <v>0.24641781767755697</v>
      </c>
      <c r="ED93" s="31">
        <f>IF(_xlfn.IFNA(VLOOKUP($A93,Car_production_index!$A:$L,4,FALSE), "NA")=0,"NA",_xlfn.IFNA(VLOOKUP($A93,Car_production_index!$A:$L,4,FALSE), "NA"))</f>
        <v>0.19932484761598562</v>
      </c>
      <c r="EE93" s="31">
        <f>IF(_xlfn.IFNA(VLOOKUP($A93,Car_production_index!$A:$L,5,FALSE), "NA")=0,"NA",_xlfn.IFNA(VLOOKUP($A93,Car_production_index!$A:$L,5,FALSE), "NA"))</f>
        <v>0.14639036868302063</v>
      </c>
      <c r="EF93" s="31">
        <f>IF(_xlfn.IFNA(VLOOKUP($A93,Car_production_index!$A:$L,6,FALSE), "NA")=0,"NA",_xlfn.IFNA(VLOOKUP($A93,Car_production_index!$A:$L,6,FALSE), "NA"))</f>
        <v>0.72201515965162888</v>
      </c>
    </row>
    <row r="94" spans="1:136">
      <c r="A94" s="26">
        <v>39326</v>
      </c>
      <c r="B94" s="25">
        <f>IFERROR(VLOOKUP($A94,Palladium_spot_price!$A:$B,2,FALSE), "NA")</f>
        <v>337.63157894736798</v>
      </c>
      <c r="C94" s="25">
        <f>IFERROR(VLOOKUP($A94,Platinum_spot_price!$A:$B,2,FALSE), "NA")</f>
        <v>1313</v>
      </c>
      <c r="D94" s="25">
        <f>IFERROR(VLOOKUP($A94,Rhodium_spot_price!$A:$B,2,FALSE), "NA")</f>
        <v>6200</v>
      </c>
      <c r="E94" s="25">
        <f>IFERROR(VLOOKUP(A94,'Coal Australia'!A:B,2,FALSE), "NA")</f>
        <v>73.553571428571502</v>
      </c>
      <c r="F94" s="25">
        <f>IFERROR(VLOOKUP(A94,'Russian Ruble'!A:B,2,FALSE), "NA")</f>
        <v>25.343050000000002</v>
      </c>
      <c r="G94" s="25" t="str">
        <f>IFERROR(VLOOKUP($A94,'GDP Germany'!A:B,2,FALSE),"NA")</f>
        <v>NA</v>
      </c>
      <c r="H94" s="25" t="str">
        <f>IFERROR(VLOOKUP($A94,'GDP EU28'!A:B,2,FALSE),"NA")</f>
        <v>NA</v>
      </c>
      <c r="I94" s="25" t="str">
        <f>IFERROR(VLOOKUP($A94,'GDP US'!A:B,2,FALSE),"NA")</f>
        <v>NA</v>
      </c>
      <c r="J94" s="29" t="str">
        <f>IFERROR(VLOOKUP($A94,'GDP CNY'!A:C,2,FALSE),"NA")</f>
        <v>NA</v>
      </c>
      <c r="K94" s="25">
        <f>IFERROR(VLOOKUP($A94,WTI!$A:$B,2,FALSE),"NA")</f>
        <v>79.92</v>
      </c>
      <c r="L94" s="25">
        <f>IFERROR(VLOOKUP($A94,Brent!$A:$B,2,FALSE),"NA")</f>
        <v>77.17</v>
      </c>
      <c r="M94" s="25">
        <f>IFERROR(VLOOKUP($A94,'EURO EXC RATE'!$A:$B,2,FALSE),"NA")</f>
        <v>1.391</v>
      </c>
      <c r="N94" s="25">
        <f>IFERROR(VLOOKUP($A94,'Baltic Dry Index'!$A:$B,2,FALSE),"NA")</f>
        <v>9474</v>
      </c>
      <c r="O94" s="25">
        <f>IFERROR(VLOOKUP($A94,EXR_CNY_USD!$A:$B,2,FALSE),"NA")</f>
        <v>7.5209999999999999</v>
      </c>
      <c r="P94" s="25">
        <f>IFERROR(VLOOKUP($A94,'NATURAL GAS'!A:B,2,FALSE),"NA")</f>
        <v>6.08</v>
      </c>
      <c r="Q94" s="25">
        <f>IFERROR(VLOOKUP($A94,VIX!$A:$B,2,FALSE), "NA")</f>
        <v>18</v>
      </c>
      <c r="R94" s="25">
        <f>IFERROR(VLOOKUP($A94,CLI_US!$A:$B,2,FALSE), "NA")</f>
        <v>101.74689693696401</v>
      </c>
      <c r="S94" s="25">
        <f>IFERROR(VLOOKUP($A94,CLI_CHN!$A:$B,2,FALSE), "NA")</f>
        <v>102.88249999999999</v>
      </c>
      <c r="T94" s="25">
        <f>IFERROR(VLOOKUP($A94,CLI_EURO!$A:$B,2,FALSE), "NA")</f>
        <v>101.90610881427099</v>
      </c>
      <c r="U94" s="25">
        <f>IFERROR(VLOOKUP($A94,CPILFESL!$A:$B,2,FALSE), "NA")</f>
        <v>208.547</v>
      </c>
      <c r="V94" s="31">
        <f>_xlfn.IFNA(VLOOKUP($A94,'PET.RWTC.M'!$A:$B,2,FALSE), "NA")</f>
        <v>79.92</v>
      </c>
      <c r="W94" s="31">
        <f>_xlfn.IFNA(VLOOKUP($A94,PALLFNFINDEXQ!$A:$B,2,FALSE), "NA")</f>
        <v>128.89932669999999</v>
      </c>
      <c r="X94" s="31">
        <f>_xlfn.IFNA(VLOOKUP($A94,DEXSFUS!$A:$B,2,FALSE), "NA")</f>
        <v>7.1224999999999996</v>
      </c>
      <c r="Y94" s="31">
        <f>_xlfn.IFNA(VLOOKUP($A94,PNICKUSDM!$A:$B,2,FALSE), "NA")</f>
        <v>29548.400000000001</v>
      </c>
      <c r="Z94" s="31">
        <f>_xlfn.IFNA(VLOOKUP($A94,'WPU1011'!$A:$B,2,FALSE), "NA")</f>
        <v>129.6</v>
      </c>
      <c r="AA94" s="31">
        <f>_xlfn.IFNA(VLOOKUP($A94,PCU3399103399101!$A:$B,2,FALSE), "NA")</f>
        <v>149.69999999999999</v>
      </c>
      <c r="AB94" s="31">
        <f>_xlfn.IFNA(VLOOKUP($A94,TSIFRGHTC!$A:$B,2,FALSE), "NA")</f>
        <v>-0.2</v>
      </c>
      <c r="AC94" s="31">
        <f>_xlfn.IFNA(VLOOKUP($A94,TSIFRGHTC!$A:$B,2,FALSE), "NA")</f>
        <v>-0.2</v>
      </c>
      <c r="AD94" s="31">
        <f>_xlfn.IFNA(VLOOKUP($A94,PPICMM!$A:$B,2,FALSE), "NA")</f>
        <v>275.7</v>
      </c>
      <c r="AE94" s="31">
        <f>_xlfn.IFNA(VLOOKUP($A94,IPB50001N!$A:$B,2,FALSE), "NA")</f>
        <v>103.8049</v>
      </c>
      <c r="AF94" s="31">
        <f>_xlfn.IFNA(VLOOKUP($A94,A31ATI!$A:$B,2,FALSE), "NA")</f>
        <v>18987</v>
      </c>
      <c r="AG94" s="31">
        <f>_xlfn.IFNA(VLOOKUP($A94,A31ANO!$A:$B,2,FALSE), "NA")</f>
        <v>10705</v>
      </c>
      <c r="AH94" s="31">
        <f>_xlfn.IFNA(VLOOKUP($A94,IPG21223S!$A:$B,2,FALSE), "NA")</f>
        <v>103.2259</v>
      </c>
      <c r="AI94" s="31">
        <f>_xlfn.IFNA(VLOOKUP($A94,PIORECRUSDM!$A:$B,2,FALSE), "NA")</f>
        <v>36.630000000000003</v>
      </c>
      <c r="AJ94" s="31" t="str">
        <f>_xlfn.IFNA(VLOOKUP($A94,GVZCLS!$A:$B,2,FALSE), "NA")</f>
        <v>NA</v>
      </c>
      <c r="AK94" s="31" t="str">
        <f>_xlfn.IFNA(VLOOKUP($A94,VXSLVCLS!$A:$B,2,FALSE), "NA")</f>
        <v>NA</v>
      </c>
      <c r="AL94" s="31">
        <f>_xlfn.IFNA(VLOOKUP($A94,PNRGINDEXM!$A:$B,2,FALSE), "NA")</f>
        <v>176.46860000000001</v>
      </c>
      <c r="AM94" s="31">
        <f>_xlfn.IFNA(VLOOKUP($A94,Nikkei225!$A:$B,2,FALSE), "NA")</f>
        <v>16870.98</v>
      </c>
      <c r="AN94" s="31">
        <f>_xlfn.IFNA(VLOOKUP($A94,EXJPUS!$A:$B,2,FALSE), "NA")</f>
        <v>115.04349999999999</v>
      </c>
      <c r="AO94" s="31">
        <f>_xlfn.IFNA(VLOOKUP($A94,PCU33613361!$A:$B,2,FALSE), "NA")</f>
        <v>93.6</v>
      </c>
      <c r="AP94" s="31">
        <f>_xlfn.IFNA(VLOOKUP($A94,TOTALSA!$A:$B,2,FALSE), "NA")</f>
        <v>16.532</v>
      </c>
      <c r="AQ94" s="31">
        <f>_xlfn.IFNA(VLOOKUP($A94,ZAFCPIALLMINMEI!$A:$B,2,FALSE), "NA")</f>
        <v>63.472090000000001</v>
      </c>
      <c r="AR94" s="31">
        <f>_xlfn.IFNA(VLOOKUP($A94,LCULMN01ZAQ661S!$A:$B,2,FALSE), "NA")</f>
        <v>55.744024670000002</v>
      </c>
      <c r="AS94" s="31">
        <f>_xlfn.IFNA(VLOOKUP($A94,NGDPRSAXDCZAQ!$A:$B,2,FALSE), "NA")</f>
        <v>952981.1</v>
      </c>
      <c r="AT94" s="31">
        <f>_xlfn.IFNA(VLOOKUP($A94,'M.W00.PCOBA.USD'!$A:$B,2,FALSE), "NA")</f>
        <v>52218.59</v>
      </c>
      <c r="AU94" s="31">
        <f>_xlfn.IFNA(VLOOKUP($A94,BSCICP03O9M665S!$A:$B,2,FALSE), "NA")</f>
        <v>101.71897440950001</v>
      </c>
      <c r="AV94" s="31">
        <f>_xlfn.IFNA(VLOOKUP($A94,LOLITOAAOECDE!$A:$B,2,FALSE), "NA")</f>
        <v>101.9902444149</v>
      </c>
      <c r="AW94" s="31" t="str">
        <f>_xlfn.IFNA(VLOOKUP($A94,'IP7110'!$A:$B,2,FALSE), "NA")</f>
        <v>NA</v>
      </c>
      <c r="AX94" s="31" t="str">
        <f>_xlfn.IFNA(VLOOKUP($A94,'WPS061'!$A:$B,2,FALSE), "NA")</f>
        <v>NA</v>
      </c>
      <c r="AY94" s="31">
        <f>_xlfn.IFNA(VLOOKUP($A94,'GS10'!$A:$B,2,FALSE), "NA")</f>
        <v>4.5199999999999996</v>
      </c>
      <c r="AZ94" s="31">
        <f>_xlfn.IFNA(VLOOKUP($A94,'GS5'!$A:$B,2,FALSE), "NA")</f>
        <v>4.2</v>
      </c>
      <c r="BA94" s="31">
        <f>_xlfn.IFNA(VLOOKUP($A94,'GS30'!$A:$B,2,FALSE), "NA")</f>
        <v>4.79</v>
      </c>
      <c r="BB94" s="31">
        <f>_xlfn.IFNA(VLOOKUP($A94,DAX!$A:$B,2,FALSE), "NA")</f>
        <v>7861.51</v>
      </c>
      <c r="BC94" s="31">
        <f>_xlfn.IFNA(VLOOKUP($A94,SMI!$A:$B,2,FALSE), "NA")</f>
        <v>8933.48</v>
      </c>
      <c r="BD94" s="31">
        <f>_xlfn.IFNA(VLOOKUP($A94,NASDAQCOM!$A:$B,2,FALSE), "NA")</f>
        <v>2701.5</v>
      </c>
      <c r="BE94" s="31">
        <f>_xlfn.IFNA(VLOOKUP($A94,FTSE100!$A:$B,2,FALSE), "NA")</f>
        <v>6466.79</v>
      </c>
      <c r="BF94" s="31">
        <f>_xlfn.IFNA(VLOOKUP($A94,'M.W00.PGOLD.USD'!$A:$B,2,FALSE), "NA")</f>
        <v>737.75</v>
      </c>
      <c r="BG94" s="31">
        <f>_xlfn.IFNA(VLOOKUP($A94,'M.W00.PSILVER.USD'!$A:$B,2,FALSE), "NA")</f>
        <v>13.65</v>
      </c>
      <c r="BH94" s="31" t="str">
        <f>_xlfn.IFNA(VLOOKUP($A94,WPU10170502!$A:$B,2,FALSE), "NA")</f>
        <v>NA</v>
      </c>
      <c r="BI94" s="31">
        <f>_xlfn.IFNA(VLOOKUP($A94,'M.W00.PSILVER.USD'!$A:$B,2,FALSE), "NA")</f>
        <v>13.65</v>
      </c>
      <c r="BJ94" s="31">
        <f>_xlfn.IFNA(VLOOKUP($A94,'M.W00.PSILVER.USD'!$A:$B,2,FALSE), "NA")</f>
        <v>13.65</v>
      </c>
      <c r="BK94" s="31">
        <f>_xlfn.IFNA(VLOOKUP($A94,FEDfunds!$A:$B,2,FALSE), "NA")</f>
        <v>4.9400000000000004</v>
      </c>
      <c r="BL94" s="31">
        <f>_xlfn.IFNA(VLOOKUP($A94,Vehicles_miles_traveled!$A:$B,2,FALSE), "NA")</f>
        <v>253379</v>
      </c>
      <c r="BM94" s="31">
        <f>_xlfn.IFNA(VLOOKUP($A94,New_car_dealer!$A:$B,2,FALSE), "NA")</f>
        <v>55806</v>
      </c>
      <c r="BN94" s="31" t="str">
        <f>_xlfn.IFNA(VLOOKUP($A94,Platinum_total_demand!$A:$Z,4,FALSE), "NA")</f>
        <v>NA</v>
      </c>
      <c r="BO94" s="31" t="str">
        <f>_xlfn.IFNA(VLOOKUP($A94,Palladium_total_demand!$A:$Z,4,FALSE), "NA")</f>
        <v>NA</v>
      </c>
      <c r="BP94" s="31" t="str">
        <f>_xlfn.IFNA(VLOOKUP($A94,Rhodium_total_demand!$A:$Z,4,FALSE), "NA")</f>
        <v>NA</v>
      </c>
      <c r="BQ94" s="31" t="str">
        <f>_xlfn.IFNA(VLOOKUP($A94,Platinum_total_supply!$A:$Z,4,FALSE), "NA")</f>
        <v>NA</v>
      </c>
      <c r="BR94" s="31" t="str">
        <f>_xlfn.IFNA(VLOOKUP($A94,Palladium_total_supply!$A:$Z,4,FALSE), "NA")</f>
        <v>NA</v>
      </c>
      <c r="BS94" s="31" t="str">
        <f>_xlfn.IFNA(VLOOKUP($A94,Rhodium_total_supply!$A:$Z,4,FALSE), "NA")</f>
        <v>NA</v>
      </c>
      <c r="BT94" s="31">
        <f>_xlfn.IFNA(VLOOKUP($A94,Equities!$A:$Z,2,FALSE), "NA")</f>
        <v>4849.3719999999903</v>
      </c>
      <c r="BU94" s="31">
        <f>_xlfn.IFNA(VLOOKUP($A94,Equities!$A:$Z,3,FALSE), "NA")</f>
        <v>4827.4569999999903</v>
      </c>
      <c r="BV94" s="31">
        <f>_xlfn.IFNA(VLOOKUP($A94,Equities!$A:$Z,4,FALSE), "NA")</f>
        <v>8024.473</v>
      </c>
      <c r="BW94" s="31">
        <f>_xlfn.IFNA(VLOOKUP($A94,Equities!$A:$Z,5,FALSE), "NA")</f>
        <v>5427.0875999999998</v>
      </c>
      <c r="BX94" s="31">
        <f>_xlfn.IFNA(VLOOKUP($A94,Equities!$A:$Z,6,FALSE), "NA")</f>
        <v>1859.36195</v>
      </c>
      <c r="BY94" s="31">
        <f>_xlfn.IFNA(VLOOKUP($A94,Income_equities!$A:$Z,2,FALSE), "NA")</f>
        <v>1339.4304999999999</v>
      </c>
      <c r="BZ94" s="31">
        <f>_xlfn.IFNA(VLOOKUP($A94,Income_equities!$A:$Z,3,FALSE), "NA")</f>
        <v>264.2124</v>
      </c>
      <c r="CA94" s="31">
        <f>_xlfn.IFNA(VLOOKUP($A94,Income_equities!$A:$Z,4,FALSE), "NA")</f>
        <v>143.92462</v>
      </c>
      <c r="CB94" s="31">
        <f>_xlfn.IFNA(VLOOKUP($A94,Income_equities!$A:$Z,5,FALSE), "NA")</f>
        <v>184.22175499999901</v>
      </c>
      <c r="CC94" s="31">
        <f>_xlfn.IFNA(VLOOKUP($A94,PGM_equities!$A:$Z,2,FALSE), "NA")</f>
        <v>1310.5250000000001</v>
      </c>
      <c r="CD94" s="31">
        <f>_xlfn.IFNA(VLOOKUP($A94,PGM_equities!$A:$Z,3,FALSE), "NA")</f>
        <v>713.176999999999</v>
      </c>
      <c r="CE94" s="31">
        <f>_xlfn.IFNA(VLOOKUP($A94,PGM_equities!$A:$Z,4,FALSE), "NA")</f>
        <v>12.875769999999999</v>
      </c>
      <c r="CF94" s="31">
        <f>_xlfn.IFNA(VLOOKUP($A94,PGM_equities!$A:$Z,5,FALSE), "NA")</f>
        <v>335.625</v>
      </c>
      <c r="CG94" s="31" t="str">
        <f>_xlfn.IFNA(VLOOKUP($A94,Platinum_market_balance!$A:$Z,2,FALSE), "NA")</f>
        <v>NA</v>
      </c>
      <c r="CH94" s="31" t="str">
        <f>_xlfn.IFNA(VLOOKUP($A94,Platinum_market_balance!$A:$Z,3,FALSE), "NA")</f>
        <v>NA</v>
      </c>
      <c r="CI94" s="31" t="str">
        <f>_xlfn.IFNA(VLOOKUP($A94,Platinum_market_balance!$A:$Z,4,FALSE), "NA")</f>
        <v>NA</v>
      </c>
      <c r="CJ94" s="31" t="str">
        <f>_xlfn.IFNA(VLOOKUP($A94,Platinum_market_balance!$A:$Z,5,FALSE), "NA")</f>
        <v>NA</v>
      </c>
      <c r="CK94" s="31" t="str">
        <f>_xlfn.IFNA(VLOOKUP($A94,Palladium_market_balance!$A:$Z,2,FALSE), "NA")</f>
        <v>NA</v>
      </c>
      <c r="CL94" s="31" t="str">
        <f>_xlfn.IFNA(VLOOKUP($A94,Palladium_market_balance!$A:$Z,3,FALSE), "NA")</f>
        <v>NA</v>
      </c>
      <c r="CM94" s="31" t="str">
        <f>_xlfn.IFNA(VLOOKUP($A94,Palladium_market_balance!$A:$Z,4,FALSE), "NA")</f>
        <v>NA</v>
      </c>
      <c r="CN94" s="31" t="str">
        <f>_xlfn.IFNA(VLOOKUP($A94,Palladium_market_balance!$A:$Z,5,FALSE), "NA")</f>
        <v>NA</v>
      </c>
      <c r="CO94" s="31" t="str">
        <f>_xlfn.IFNA(VLOOKUP($A94,Rhodium_market_balance!$A:$Z,2,FALSE), "NA")</f>
        <v>NA</v>
      </c>
      <c r="CP94" s="31" t="str">
        <f>_xlfn.IFNA(VLOOKUP($A94,Rhodium_market_balance!$A:$Z,3,FALSE), "NA")</f>
        <v>NA</v>
      </c>
      <c r="CQ94" s="31" t="str">
        <f>_xlfn.IFNA(VLOOKUP($A94,Rhodium_market_balance!$A:$Z,4,FALSE), "NA")</f>
        <v>NA</v>
      </c>
      <c r="CR94" s="31" t="str">
        <f>_xlfn.IFNA(VLOOKUP($A94,Rhodium_market_balance!$A:$Z,5,FALSE), "NA")</f>
        <v>NA</v>
      </c>
      <c r="CS94" s="31" t="str">
        <f>_xlfn.IFNA(VLOOKUP($A94,CFTCs!$A:$Z,2,FALSE), "NA")</f>
        <v>NA</v>
      </c>
      <c r="CT94" s="31" t="str">
        <f>_xlfn.IFNA(VLOOKUP($A94,CFTCs!$A:$Z,3,FALSE), "NA")</f>
        <v>NA</v>
      </c>
      <c r="CU94" s="31" t="str">
        <f>_xlfn.IFNA(VLOOKUP($A94,CFTCs!$A:$Z,4,FALSE), "NA")</f>
        <v>NA</v>
      </c>
      <c r="CV94" s="31" t="str">
        <f>_xlfn.IFNA(VLOOKUP($A94,CFTCs!$A:$Z,5,FALSE), "NA")</f>
        <v>NA</v>
      </c>
      <c r="CW94" s="31" t="str">
        <f>_xlfn.IFNA(VLOOKUP($A94,Open_interest!$A:$Z,2,FALSE), "NA")</f>
        <v>NA</v>
      </c>
      <c r="CX94" s="31" t="str">
        <f>_xlfn.IFNA(VLOOKUP($A94,Open_interest!$A:$Z,3,FALSE), "NA")</f>
        <v>NA</v>
      </c>
      <c r="CY94" s="31">
        <f>IF(_xlfn.IFNA(VLOOKUP($A94,ETF_holdings!$A:$Z,2,FALSE), "NA")=0,"NA",_xlfn.IFNA(VLOOKUP($A94,ETF_holdings!$A:$Z,2,FALSE), "NA"))</f>
        <v>61447.432999999997</v>
      </c>
      <c r="CZ94" s="31" t="str">
        <f>IF(_xlfn.IFNA(VLOOKUP($A94,ETF_holdings!$A:$Z,3,FALSE), "NA")=0,"NA",_xlfn.IFNA(VLOOKUP($A94,ETF_holdings!$A:$Z,3,FALSE), "NA"))</f>
        <v>NA</v>
      </c>
      <c r="DA94" s="31">
        <f>_xlfn.IFNA(VLOOKUP($A94,ETF_holdings!$A:$Z,4,FALSE), "NA")</f>
        <v>0</v>
      </c>
      <c r="DB94" s="31" t="str">
        <f>IF(_xlfn.IFNA(VLOOKUP($A94,ETF_holdings!$A:$Z,4,FALSE), "NA")=0,"NA",_xlfn.IFNA(VLOOKUP($A94,ETF_holdings!$A:$Z,4,FALSE), "NA"))</f>
        <v>NA</v>
      </c>
      <c r="DC94" s="31" t="str">
        <f>IF(_xlfn.IFNA(VLOOKUP($A94,ETF_holdings!$A:$Z,6,FALSE), "NA")=0,"NA",_xlfn.IFNA(VLOOKUP($A94,ETF_holdings!$A:$Z,6,FALSE), "NA"))</f>
        <v>NA</v>
      </c>
      <c r="DD94" s="31" t="str">
        <f>IF(_xlfn.IFNA(VLOOKUP($A94,ETF_holdings!$A:$Z,7,FALSE), "NA")=0,"NA",_xlfn.IFNA(VLOOKUP($A94,ETF_holdings!$A:$Z,7,FALSE), "NA"))</f>
        <v>NA</v>
      </c>
      <c r="DE94" s="31" t="str">
        <f>IF(_xlfn.IFNA(VLOOKUP($A94,ETF_holdings!$A:$Z,8,FALSE), "NA")=0,"NA",_xlfn.IFNA(VLOOKUP($A94,ETF_holdings!$A:$Z,8,FALSE), "NA"))</f>
        <v>NA</v>
      </c>
      <c r="DF94" s="31" t="str">
        <f>IF(_xlfn.IFNA(VLOOKUP($A94,ETF_holdings!$A:$Z,10,FALSE), "NA")=0,"NA",_xlfn.IFNA(VLOOKUP($A94,ETF_holdings!$A:$Z,10,FALSE), "NA"))</f>
        <v>NA</v>
      </c>
      <c r="DG94" s="31" t="str">
        <f>IF(_xlfn.IFNA(VLOOKUP($A94,ETF_holdings!$A:$Z,10,FALSE), "NA")=0,"NA",_xlfn.IFNA(VLOOKUP($A94,ETF_holdings!$A:$Z,10,FALSE), "NA"))</f>
        <v>NA</v>
      </c>
      <c r="DH94" s="31" t="str">
        <f>IF(_xlfn.IFNA(VLOOKUP($A94,ETF_holdings!$A:$Z,11,FALSE), "NA")=0,"NA",_xlfn.IFNA(VLOOKUP($A94,ETF_holdings!$A:$Z,11,FALSE), "NA"))</f>
        <v>NA</v>
      </c>
      <c r="DI94" s="31" t="str">
        <f>IF(_xlfn.IFNA(VLOOKUP($A94,ETF_holdings!$A:$Z,12,FALSE), "NA")=0,"NA",_xlfn.IFNA(VLOOKUP($A94,ETF_holdings!$A:$Z,12,FALSE), "NA"))</f>
        <v>NA</v>
      </c>
      <c r="DJ94" s="31" t="str">
        <f>IF(_xlfn.IFNA(VLOOKUP($A94,ETF_holdings!$A:$Z,13,FALSE), "NA")=0,"NA",_xlfn.IFNA(VLOOKUP($A94,ETF_holdings!$A:$Z,13,FALSE), "NA"))</f>
        <v>NA</v>
      </c>
      <c r="DK94" s="31">
        <f>IF(_xlfn.IFNA(VLOOKUP($A94,Platinum_RSI!$A:$P,2,FALSE), "NA")=0,"NA",_xlfn.IFNA(VLOOKUP($A94,Platinum_RSI!$A:$P,2,FALSE), "NA"))</f>
        <v>83.97</v>
      </c>
      <c r="DL94" s="31">
        <f>IF(_xlfn.IFNA(VLOOKUP($A94,Platinum_RSI!$A:$P,3,FALSE), "NA")=0,"NA",_xlfn.IFNA(VLOOKUP($A94,Platinum_RSI!$A:$P,3,FALSE), "NA"))</f>
        <v>73.650000000000006</v>
      </c>
      <c r="DM94" s="31">
        <f>IF(_xlfn.IFNA(VLOOKUP($A94,Platinum_RSI!$A:$P,4,FALSE), "NA")=0,"NA",_xlfn.IFNA(VLOOKUP($A94,Platinum_RSI!$A:$P,4,FALSE), "NA"))</f>
        <v>71.86</v>
      </c>
      <c r="DN94" s="31">
        <f>IF(_xlfn.IFNA(VLOOKUP($A94,Platinum_RSI!$A:$P,5,FALSE), "NA")=0,"NA",_xlfn.IFNA(VLOOKUP($A94,Platinum_RSI!$A:$P,5,FALSE), "NA"))</f>
        <v>69.75</v>
      </c>
      <c r="DO94" s="31">
        <f>IF(_xlfn.IFNA(VLOOKUP($A94,Palladium_RSI!$A:$Q,2,FALSE), "NA")=0,"NA",_xlfn.IFNA(VLOOKUP($A94,Palladium_RSI!$A:$Q,2,FALSE), "NA"))</f>
        <v>48.09</v>
      </c>
      <c r="DP94" s="31">
        <f>IF(_xlfn.IFNA(VLOOKUP($A94,Palladium_RSI!$A:$Q, 3,FALSE), "NA")=0,"NA",_xlfn.IFNA(VLOOKUP($A94,Palladium_RSI!$A:$Q,3,FALSE), "NA"))</f>
        <v>56.31</v>
      </c>
      <c r="DQ94" s="31">
        <f>IF(_xlfn.IFNA(VLOOKUP($A94,Palladium_RSI!$A:$Q,4,FALSE), "NA")=0,"NA",_xlfn.IFNA(VLOOKUP($A94,Palladium_RSI!$A:$Q,4,FALSE), "NA"))</f>
        <v>57.82</v>
      </c>
      <c r="DR94" s="31">
        <f>IF(_xlfn.IFNA(VLOOKUP($A94,Palladium_RSI!$A:$Q,5,FALSE), "NA")=0,"NA",_xlfn.IFNA(VLOOKUP($A94,Palladium_RSI!$A:$Q,5,FALSE), "NA"))</f>
        <v>53.88</v>
      </c>
      <c r="DS94" s="31">
        <f>IF(_xlfn.IFNA(VLOOKUP($A94,Car_production!$A:$L,2,FALSE), "NA")=0,"NA",_xlfn.IFNA(VLOOKUP($A94,Car_production!$A:$L,2,FALSE), "NA"))</f>
        <v>293.60000000000002</v>
      </c>
      <c r="DT94" s="31">
        <f>IF(_xlfn.IFNA(VLOOKUP($A94,Car_production!$A:$L,3,FALSE), "NA")=0,"NA",_xlfn.IFNA(VLOOKUP($A94,Car_production!$A:$L,3,FALSE), "NA"))</f>
        <v>230.99921321793863</v>
      </c>
      <c r="DU94" s="31" t="e">
        <f>IF(_xlfn.IFNA(VLOOKUP($A94,Car_production!$A:$L,4,FALSE), "NA")=0,"NA",_xlfn.IFNA(VLOOKUP($A94,Car_production!$A:$L,13,FALSE), "NA"))</f>
        <v>#REF!</v>
      </c>
      <c r="DV94" s="31">
        <f>IF(_xlfn.IFNA(VLOOKUP($A94,Car_production!$A:$L,5,FALSE), "NA")=0,"NA",_xlfn.IFNA(VLOOKUP($A94,Car_production!$A:$L,5,FALSE), "NA"))</f>
        <v>26.214707489510641</v>
      </c>
      <c r="DW94" s="31">
        <f>IF(_xlfn.IFNA(VLOOKUP($A94,Car_production!$A:$L,6,FALSE), "NA")=0,"NA",_xlfn.IFNA(VLOOKUP($A94,Car_production!$A:$L,6,FALSE), "NA"))</f>
        <v>103.1</v>
      </c>
      <c r="DX94" s="31">
        <f>IF(_xlfn.IFNA(VLOOKUP($A94,Car_production!$A:$L,7,FALSE), "NA")=0,"NA",_xlfn.IFNA(VLOOKUP($A94,Car_production!$A:$L,7,FALSE), "NA"))</f>
        <v>100.78201368523949</v>
      </c>
      <c r="DY94" s="31">
        <f>IF(_xlfn.IFNA(VLOOKUP($A94,Car_production!$A:$L,8,FALSE), "NA")=0,"NA",_xlfn.IFNA(VLOOKUP($A94,Car_production!$A:$L,8,FALSE), "NA"))</f>
        <v>128.69999999999999</v>
      </c>
      <c r="DZ94" s="31">
        <f>IF(_xlfn.IFNA(VLOOKUP($A94,Car_production!$A:$L,9,FALSE), "NA")=0,"NA",_xlfn.IFNA(VLOOKUP($A94,Car_production!$A:$L,9,FALSE), "NA"))</f>
        <v>162.49999999999997</v>
      </c>
      <c r="EA94" s="31">
        <f>IF(_xlfn.IFNA(VLOOKUP($A94,Car_production!$A:$L,10,FALSE), "NA")=0,"NA",_xlfn.IFNA(VLOOKUP($A94,Car_production!$A:$L,10,FALSE), "NA"))</f>
        <v>83.745403902762078</v>
      </c>
      <c r="EB94" s="31">
        <f>IF(_xlfn.IFNA(VLOOKUP($A94,Car_production_index!$A:$L,2,FALSE), "NA")=0,"NA",_xlfn.IFNA(VLOOKUP($A94,Car_production_index!$A:$L,2,FALSE), "NA"))</f>
        <v>0.12988212567506568</v>
      </c>
      <c r="EC94" s="31">
        <f>IF(_xlfn.IFNA(VLOOKUP($A94,Car_production_index!$A:$L,3,FALSE), "NA")=0,"NA",_xlfn.IFNA(VLOOKUP($A94,Car_production_index!$A:$L,3,FALSE), "NA"))</f>
        <v>0.24591781767755697</v>
      </c>
      <c r="ED94" s="31">
        <f>IF(_xlfn.IFNA(VLOOKUP($A94,Car_production_index!$A:$L,4,FALSE), "NA")=0,"NA",_xlfn.IFNA(VLOOKUP($A94,Car_production_index!$A:$L,4,FALSE), "NA"))</f>
        <v>0.20032484761598562</v>
      </c>
      <c r="EE94" s="31">
        <f>IF(_xlfn.IFNA(VLOOKUP($A94,Car_production_index!$A:$L,5,FALSE), "NA")=0,"NA",_xlfn.IFNA(VLOOKUP($A94,Car_production_index!$A:$L,5,FALSE), "NA"))</f>
        <v>0.14589036868302063</v>
      </c>
      <c r="EF94" s="31">
        <f>IF(_xlfn.IFNA(VLOOKUP($A94,Car_production_index!$A:$L,6,FALSE), "NA")=0,"NA",_xlfn.IFNA(VLOOKUP($A94,Car_production_index!$A:$L,6,FALSE), "NA"))</f>
        <v>0.72201515965162888</v>
      </c>
    </row>
    <row r="95" spans="1:136">
      <c r="A95" s="26">
        <v>39356</v>
      </c>
      <c r="B95" s="25">
        <f>IFERROR(VLOOKUP($A95,Palladium_spot_price!$A:$B,2,FALSE), "NA")</f>
        <v>368.695652173913</v>
      </c>
      <c r="C95" s="25">
        <f>IFERROR(VLOOKUP($A95,Platinum_spot_price!$A:$B,2,FALSE), "NA")</f>
        <v>1413.8695652173899</v>
      </c>
      <c r="D95" s="25">
        <f>IFERROR(VLOOKUP($A95,Rhodium_spot_price!$A:$B,2,FALSE), "NA")</f>
        <v>6259.7826086956502</v>
      </c>
      <c r="E95" s="25">
        <f>IFERROR(VLOOKUP(A95,'Coal Australia'!A:B,2,FALSE), "NA")</f>
        <v>79.509316770186302</v>
      </c>
      <c r="F95" s="25">
        <f>IFERROR(VLOOKUP(A95,'Russian Ruble'!A:B,2,FALSE), "NA")</f>
        <v>24.893897419999998</v>
      </c>
      <c r="G95" s="25">
        <f>IFERROR(VLOOKUP($A95,'GDP Germany'!A:B,2,FALSE),"NA")</f>
        <v>648986.69999999995</v>
      </c>
      <c r="H95" s="25">
        <f>IFERROR(VLOOKUP($A95,'GDP EU28'!A:B,2,FALSE),"NA")</f>
        <v>2741989.2</v>
      </c>
      <c r="I95" s="25">
        <f>IFERROR(VLOOKUP($A95,'GDP US'!A:B,2,FALSE),"NA")</f>
        <v>15671.605</v>
      </c>
      <c r="J95" s="29">
        <f>IFERROR(VLOOKUP($A95,'GDP CNY'!A:C,2,FALSE),"NA")</f>
        <v>14.3</v>
      </c>
      <c r="K95" s="25">
        <f>IFERROR(VLOOKUP($A95,WTI!$A:$B,2,FALSE),"NA")</f>
        <v>85.8</v>
      </c>
      <c r="L95" s="25">
        <f>IFERROR(VLOOKUP($A95,Brent!$A:$B,2,FALSE),"NA")</f>
        <v>82.34</v>
      </c>
      <c r="M95" s="25">
        <f>IFERROR(VLOOKUP($A95,'EURO EXC RATE'!$A:$B,2,FALSE),"NA")</f>
        <v>1.4233</v>
      </c>
      <c r="N95" s="25">
        <f>IFERROR(VLOOKUP($A95,'Baltic Dry Index'!$A:$B,2,FALSE),"NA")</f>
        <v>10656</v>
      </c>
      <c r="O95" s="25">
        <f>IFERROR(VLOOKUP($A95,EXR_CNY_USD!$A:$B,2,FALSE),"NA")</f>
        <v>7.5019</v>
      </c>
      <c r="P95" s="25">
        <f>IFERROR(VLOOKUP($A95,'NATURAL GAS'!A:B,2,FALSE),"NA")</f>
        <v>6.74</v>
      </c>
      <c r="Q95" s="25">
        <f>IFERROR(VLOOKUP($A95,VIX!$A:$B,2,FALSE), "NA")</f>
        <v>18.53</v>
      </c>
      <c r="R95" s="25">
        <f>IFERROR(VLOOKUP($A95,CLI_US!$A:$B,2,FALSE), "NA")</f>
        <v>101.637364091354</v>
      </c>
      <c r="S95" s="25">
        <f>IFERROR(VLOOKUP($A95,CLI_CHN!$A:$B,2,FALSE), "NA")</f>
        <v>102.44289999999999</v>
      </c>
      <c r="T95" s="25">
        <f>IFERROR(VLOOKUP($A95,CLI_EURO!$A:$B,2,FALSE), "NA")</f>
        <v>101.793064312914</v>
      </c>
      <c r="U95" s="25">
        <f>IFERROR(VLOOKUP($A95,CPILFESL!$A:$B,2,FALSE), "NA")</f>
        <v>209.19</v>
      </c>
      <c r="V95" s="31">
        <f>_xlfn.IFNA(VLOOKUP($A95,'PET.RWTC.M'!$A:$B,2,FALSE), "NA")</f>
        <v>85.8</v>
      </c>
      <c r="W95" s="31">
        <f>_xlfn.IFNA(VLOOKUP($A95,PALLFNFINDEXQ!$A:$B,2,FALSE), "NA")</f>
        <v>144.82987700000001</v>
      </c>
      <c r="X95" s="31">
        <f>_xlfn.IFNA(VLOOKUP($A95,DEXSFUS!$A:$B,2,FALSE), "NA")</f>
        <v>6.8650000000000002</v>
      </c>
      <c r="Y95" s="31">
        <f>_xlfn.IFNA(VLOOKUP($A95,PNICKUSDM!$A:$B,2,FALSE), "NA")</f>
        <v>31156</v>
      </c>
      <c r="Z95" s="31">
        <f>_xlfn.IFNA(VLOOKUP($A95,'WPU1011'!$A:$B,2,FALSE), "NA")</f>
        <v>129.5</v>
      </c>
      <c r="AA95" s="31">
        <f>_xlfn.IFNA(VLOOKUP($A95,'WPU1011'!$A:$B,2,FALSE), "NA")</f>
        <v>129.5</v>
      </c>
      <c r="AB95" s="31">
        <f>_xlfn.IFNA(VLOOKUP($A95,TSIFRGHTC!$A:$B,2,FALSE), "NA")</f>
        <v>1.4</v>
      </c>
      <c r="AC95" s="31">
        <f>_xlfn.IFNA(VLOOKUP($A95,TSIFRGHTC!$A:$B,2,FALSE), "NA")</f>
        <v>1.4</v>
      </c>
      <c r="AD95" s="31">
        <f>_xlfn.IFNA(VLOOKUP($A95,PPICMM!$A:$B,2,FALSE), "NA")</f>
        <v>283.7</v>
      </c>
      <c r="AE95" s="31">
        <f>_xlfn.IFNA(VLOOKUP($A95,IPB50001N!$A:$B,2,FALSE), "NA")</f>
        <v>102.1332</v>
      </c>
      <c r="AF95" s="31">
        <f>_xlfn.IFNA(VLOOKUP($A95,A31ATI!$A:$B,2,FALSE), "NA")</f>
        <v>18776</v>
      </c>
      <c r="AG95" s="31">
        <f>_xlfn.IFNA(VLOOKUP($A95,A31ANO!$A:$B,2,FALSE), "NA")</f>
        <v>11633</v>
      </c>
      <c r="AH95" s="31">
        <f>_xlfn.IFNA(VLOOKUP($A95,IPG21223S!$A:$B,2,FALSE), "NA")</f>
        <v>99.364500000000007</v>
      </c>
      <c r="AI95" s="31">
        <f>_xlfn.IFNA(VLOOKUP($A95,PIORECRUSDM!$A:$B,2,FALSE), "NA")</f>
        <v>36.630000000000003</v>
      </c>
      <c r="AJ95" s="31" t="str">
        <f>_xlfn.IFNA(VLOOKUP($A95,GVZCLS!$A:$B,2,FALSE), "NA")</f>
        <v>NA</v>
      </c>
      <c r="AK95" s="31" t="str">
        <f>_xlfn.IFNA(VLOOKUP($A95,VXSLVCLS!$A:$B,2,FALSE), "NA")</f>
        <v>NA</v>
      </c>
      <c r="AL95" s="31">
        <f>_xlfn.IFNA(VLOOKUP($A95,PNRGINDEXM!$A:$B,2,FALSE), "NA")</f>
        <v>190.3098</v>
      </c>
      <c r="AM95" s="31">
        <f>_xlfn.IFNA(VLOOKUP($A95,Nikkei225!$A:$B,2,FALSE), "NA")</f>
        <v>16845.96</v>
      </c>
      <c r="AN95" s="31">
        <f>_xlfn.IFNA(VLOOKUP($A95,EXJPUS!$A:$B,2,FALSE), "NA")</f>
        <v>115.8661</v>
      </c>
      <c r="AO95" s="31">
        <f>_xlfn.IFNA(VLOOKUP($A95,PCU33613361!$A:$B,2,FALSE), "NA")</f>
        <v>98.6</v>
      </c>
      <c r="AP95" s="31">
        <f>_xlfn.IFNA(VLOOKUP($A95,TOTALSA!$A:$B,2,FALSE), "NA")</f>
        <v>16.454999999999998</v>
      </c>
      <c r="AQ95" s="31">
        <f>_xlfn.IFNA(VLOOKUP($A95,ZAFCPIALLMINMEI!$A:$B,2,FALSE), "NA")</f>
        <v>64.05668</v>
      </c>
      <c r="AR95" s="31">
        <f>_xlfn.IFNA(VLOOKUP($A95,LCULMN01ZAQ661S!$A:$B,2,FALSE), "NA")</f>
        <v>55.89822668</v>
      </c>
      <c r="AS95" s="31">
        <f>_xlfn.IFNA(VLOOKUP($A95,NGDPRSAXDCZAQ!$A:$B,2,FALSE), "NA")</f>
        <v>966485.6</v>
      </c>
      <c r="AT95" s="31">
        <f>_xlfn.IFNA(VLOOKUP($A95,'M.W00.PCOBA.USD'!$A:$B,2,FALSE), "NA")</f>
        <v>54467.58</v>
      </c>
      <c r="AU95" s="31">
        <f>_xlfn.IFNA(VLOOKUP($A95,BSCICP03O9M665S!$A:$B,2,FALSE), "NA")</f>
        <v>101.6074759541</v>
      </c>
      <c r="AV95" s="31">
        <f>_xlfn.IFNA(VLOOKUP($A95,LOLITOAAOECDE!$A:$B,2,FALSE), "NA")</f>
        <v>101.8628449088</v>
      </c>
      <c r="AW95" s="31" t="str">
        <f>_xlfn.IFNA(VLOOKUP($A95,'IP7110'!$A:$B,2,FALSE), "NA")</f>
        <v>NA</v>
      </c>
      <c r="AX95" s="31" t="str">
        <f>_xlfn.IFNA(VLOOKUP($A95,'WPS061'!$A:$B,2,FALSE), "NA")</f>
        <v>NA</v>
      </c>
      <c r="AY95" s="31">
        <f>_xlfn.IFNA(VLOOKUP($A95,'GS10'!$A:$B,2,FALSE), "NA")</f>
        <v>4.53</v>
      </c>
      <c r="AZ95" s="31">
        <f>_xlfn.IFNA(VLOOKUP($A95,'GS5'!$A:$B,2,FALSE), "NA")</f>
        <v>4.2</v>
      </c>
      <c r="BA95" s="31">
        <f>_xlfn.IFNA(VLOOKUP($A95,'GS30'!$A:$B,2,FALSE), "NA")</f>
        <v>4.7699999999999996</v>
      </c>
      <c r="BB95" s="31">
        <f>_xlfn.IFNA(VLOOKUP($A95,DAX!$A:$B,2,FALSE), "NA")</f>
        <v>8019.22</v>
      </c>
      <c r="BC95" s="31">
        <f>_xlfn.IFNA(VLOOKUP($A95,SMI!$A:$B,2,FALSE), "NA")</f>
        <v>9019.57</v>
      </c>
      <c r="BD95" s="31">
        <f>_xlfn.IFNA(VLOOKUP($A95,NASDAQCOM!$A:$B,2,FALSE), "NA")</f>
        <v>2859.12</v>
      </c>
      <c r="BE95" s="31">
        <f>_xlfn.IFNA(VLOOKUP($A95,FTSE100!$A:$B,2,FALSE), "NA")</f>
        <v>6721.57</v>
      </c>
      <c r="BF95" s="31">
        <f>_xlfn.IFNA(VLOOKUP($A95,'M.W00.PGOLD.USD'!$A:$B,2,FALSE), "NA")</f>
        <v>792.5</v>
      </c>
      <c r="BG95" s="31">
        <f>_xlfn.IFNA(VLOOKUP($A95,'M.W00.PSILVER.USD'!$A:$B,2,FALSE), "NA")</f>
        <v>14.41</v>
      </c>
      <c r="BH95" s="31" t="str">
        <f>_xlfn.IFNA(VLOOKUP($A95,WPU10170502!$A:$B,2,FALSE), "NA")</f>
        <v>NA</v>
      </c>
      <c r="BI95" s="31">
        <f>_xlfn.IFNA(VLOOKUP($A95,'M.W00.PSILVER.USD'!$A:$B,2,FALSE), "NA")</f>
        <v>14.41</v>
      </c>
      <c r="BJ95" s="31">
        <f>_xlfn.IFNA(VLOOKUP($A95,'M.W00.PSILVER.USD'!$A:$B,2,FALSE), "NA")</f>
        <v>14.41</v>
      </c>
      <c r="BK95" s="31">
        <f>_xlfn.IFNA(VLOOKUP($A95,FEDfunds!$A:$B,2,FALSE), "NA")</f>
        <v>4.76</v>
      </c>
      <c r="BL95" s="31">
        <f>_xlfn.IFNA(VLOOKUP($A95,Vehicles_miles_traveled!$A:$B,2,FALSE), "NA")</f>
        <v>253720</v>
      </c>
      <c r="BM95" s="31">
        <f>_xlfn.IFNA(VLOOKUP($A95,New_car_dealer!$A:$B,2,FALSE), "NA")</f>
        <v>56263</v>
      </c>
      <c r="BN95" s="31" t="str">
        <f>_xlfn.IFNA(VLOOKUP($A95,Platinum_total_demand!$A:$Z,4,FALSE), "NA")</f>
        <v>NA</v>
      </c>
      <c r="BO95" s="31" t="str">
        <f>_xlfn.IFNA(VLOOKUP($A95,Palladium_total_demand!$A:$Z,4,FALSE), "NA")</f>
        <v>NA</v>
      </c>
      <c r="BP95" s="31" t="str">
        <f>_xlfn.IFNA(VLOOKUP($A95,Rhodium_total_demand!$A:$Z,4,FALSE), "NA")</f>
        <v>NA</v>
      </c>
      <c r="BQ95" s="31" t="str">
        <f>_xlfn.IFNA(VLOOKUP($A95,Platinum_total_supply!$A:$Z,4,FALSE), "NA")</f>
        <v>NA</v>
      </c>
      <c r="BR95" s="31" t="str">
        <f>_xlfn.IFNA(VLOOKUP($A95,Palladium_total_supply!$A:$Z,4,FALSE), "NA")</f>
        <v>NA</v>
      </c>
      <c r="BS95" s="31" t="str">
        <f>_xlfn.IFNA(VLOOKUP($A95,Rhodium_total_supply!$A:$Z,4,FALSE), "NA")</f>
        <v>NA</v>
      </c>
      <c r="BT95" s="31">
        <f>_xlfn.IFNA(VLOOKUP($A95,Equities!$A:$Z,2,FALSE), "NA")</f>
        <v>5075.1208695652103</v>
      </c>
      <c r="BU95" s="31">
        <f>_xlfn.IFNA(VLOOKUP($A95,Equities!$A:$Z,3,FALSE), "NA")</f>
        <v>4980.4917391304298</v>
      </c>
      <c r="BV95" s="31">
        <f>_xlfn.IFNA(VLOOKUP($A95,Equities!$A:$Z,4,FALSE), "NA")</f>
        <v>8476.5813043478192</v>
      </c>
      <c r="BW95" s="31">
        <f>_xlfn.IFNA(VLOOKUP($A95,Equities!$A:$Z,5,FALSE), "NA")</f>
        <v>5626.13747826087</v>
      </c>
      <c r="BX95" s="31">
        <f>_xlfn.IFNA(VLOOKUP($A95,Equities!$A:$Z,6,FALSE), "NA")</f>
        <v>2104.9716956521702</v>
      </c>
      <c r="BY95" s="31">
        <f>_xlfn.IFNA(VLOOKUP($A95,Income_equities!$A:$Z,2,FALSE), "NA")</f>
        <v>1348.8973913043401</v>
      </c>
      <c r="BZ95" s="31">
        <f>_xlfn.IFNA(VLOOKUP($A95,Income_equities!$A:$Z,3,FALSE), "NA")</f>
        <v>265.29772173913</v>
      </c>
      <c r="CA95" s="31">
        <f>_xlfn.IFNA(VLOOKUP($A95,Income_equities!$A:$Z,4,FALSE), "NA")</f>
        <v>144.28552173912999</v>
      </c>
      <c r="CB95" s="31">
        <f>_xlfn.IFNA(VLOOKUP($A95,Income_equities!$A:$Z,5,FALSE), "NA")</f>
        <v>184.07053913043401</v>
      </c>
      <c r="CC95" s="31">
        <f>_xlfn.IFNA(VLOOKUP($A95,PGM_equities!$A:$Z,2,FALSE), "NA")</f>
        <v>1412.77173913043</v>
      </c>
      <c r="CD95" s="31">
        <f>_xlfn.IFNA(VLOOKUP($A95,PGM_equities!$A:$Z,3,FALSE), "NA")</f>
        <v>755.98869565217296</v>
      </c>
      <c r="CE95" s="31">
        <f>_xlfn.IFNA(VLOOKUP($A95,PGM_equities!$A:$Z,4,FALSE), "NA")</f>
        <v>13.7157608695652</v>
      </c>
      <c r="CF95" s="31">
        <f>_xlfn.IFNA(VLOOKUP($A95,PGM_equities!$A:$Z,5,FALSE), "NA")</f>
        <v>366.88043478260801</v>
      </c>
      <c r="CG95" s="31" t="str">
        <f>_xlfn.IFNA(VLOOKUP($A95,Platinum_market_balance!$A:$Z,2,FALSE), "NA")</f>
        <v>NA</v>
      </c>
      <c r="CH95" s="31" t="str">
        <f>_xlfn.IFNA(VLOOKUP($A95,Platinum_market_balance!$A:$Z,3,FALSE), "NA")</f>
        <v>NA</v>
      </c>
      <c r="CI95" s="31" t="str">
        <f>_xlfn.IFNA(VLOOKUP($A95,Platinum_market_balance!$A:$Z,4,FALSE), "NA")</f>
        <v>NA</v>
      </c>
      <c r="CJ95" s="31" t="str">
        <f>_xlfn.IFNA(VLOOKUP($A95,Platinum_market_balance!$A:$Z,5,FALSE), "NA")</f>
        <v>NA</v>
      </c>
      <c r="CK95" s="31" t="str">
        <f>_xlfn.IFNA(VLOOKUP($A95,Palladium_market_balance!$A:$Z,2,FALSE), "NA")</f>
        <v>NA</v>
      </c>
      <c r="CL95" s="31" t="str">
        <f>_xlfn.IFNA(VLOOKUP($A95,Palladium_market_balance!$A:$Z,3,FALSE), "NA")</f>
        <v>NA</v>
      </c>
      <c r="CM95" s="31" t="str">
        <f>_xlfn.IFNA(VLOOKUP($A95,Palladium_market_balance!$A:$Z,4,FALSE), "NA")</f>
        <v>NA</v>
      </c>
      <c r="CN95" s="31" t="str">
        <f>_xlfn.IFNA(VLOOKUP($A95,Palladium_market_balance!$A:$Z,5,FALSE), "NA")</f>
        <v>NA</v>
      </c>
      <c r="CO95" s="31" t="str">
        <f>_xlfn.IFNA(VLOOKUP($A95,Rhodium_market_balance!$A:$Z,2,FALSE), "NA")</f>
        <v>NA</v>
      </c>
      <c r="CP95" s="31" t="str">
        <f>_xlfn.IFNA(VLOOKUP($A95,Rhodium_market_balance!$A:$Z,3,FALSE), "NA")</f>
        <v>NA</v>
      </c>
      <c r="CQ95" s="31" t="str">
        <f>_xlfn.IFNA(VLOOKUP($A95,Rhodium_market_balance!$A:$Z,4,FALSE), "NA")</f>
        <v>NA</v>
      </c>
      <c r="CR95" s="31" t="str">
        <f>_xlfn.IFNA(VLOOKUP($A95,Rhodium_market_balance!$A:$Z,5,FALSE), "NA")</f>
        <v>NA</v>
      </c>
      <c r="CS95" s="31" t="str">
        <f>_xlfn.IFNA(VLOOKUP($A95,CFTCs!$A:$Z,2,FALSE), "NA")</f>
        <v>NA</v>
      </c>
      <c r="CT95" s="31" t="str">
        <f>_xlfn.IFNA(VLOOKUP($A95,CFTCs!$A:$Z,3,FALSE), "NA")</f>
        <v>NA</v>
      </c>
      <c r="CU95" s="31" t="str">
        <f>_xlfn.IFNA(VLOOKUP($A95,CFTCs!$A:$Z,4,FALSE), "NA")</f>
        <v>NA</v>
      </c>
      <c r="CV95" s="31" t="str">
        <f>_xlfn.IFNA(VLOOKUP($A95,CFTCs!$A:$Z,5,FALSE), "NA")</f>
        <v>NA</v>
      </c>
      <c r="CW95" s="31" t="str">
        <f>_xlfn.IFNA(VLOOKUP($A95,Open_interest!$A:$Z,2,FALSE), "NA")</f>
        <v>NA</v>
      </c>
      <c r="CX95" s="31" t="str">
        <f>_xlfn.IFNA(VLOOKUP($A95,Open_interest!$A:$Z,3,FALSE), "NA")</f>
        <v>NA</v>
      </c>
      <c r="CY95" s="31">
        <f>IF(_xlfn.IFNA(VLOOKUP($A95,ETF_holdings!$A:$Z,2,FALSE), "NA")=0,"NA",_xlfn.IFNA(VLOOKUP($A95,ETF_holdings!$A:$Z,2,FALSE), "NA"))</f>
        <v>61555.039565217303</v>
      </c>
      <c r="CZ95" s="31" t="str">
        <f>IF(_xlfn.IFNA(VLOOKUP($A95,ETF_holdings!$A:$Z,3,FALSE), "NA")=0,"NA",_xlfn.IFNA(VLOOKUP($A95,ETF_holdings!$A:$Z,3,FALSE), "NA"))</f>
        <v>NA</v>
      </c>
      <c r="DA95" s="31">
        <f>_xlfn.IFNA(VLOOKUP($A95,ETF_holdings!$A:$Z,4,FALSE), "NA")</f>
        <v>0</v>
      </c>
      <c r="DB95" s="31" t="str">
        <f>IF(_xlfn.IFNA(VLOOKUP($A95,ETF_holdings!$A:$Z,4,FALSE), "NA")=0,"NA",_xlfn.IFNA(VLOOKUP($A95,ETF_holdings!$A:$Z,4,FALSE), "NA"))</f>
        <v>NA</v>
      </c>
      <c r="DC95" s="31" t="str">
        <f>IF(_xlfn.IFNA(VLOOKUP($A95,ETF_holdings!$A:$Z,6,FALSE), "NA")=0,"NA",_xlfn.IFNA(VLOOKUP($A95,ETF_holdings!$A:$Z,6,FALSE), "NA"))</f>
        <v>NA</v>
      </c>
      <c r="DD95" s="31" t="str">
        <f>IF(_xlfn.IFNA(VLOOKUP($A95,ETF_holdings!$A:$Z,7,FALSE), "NA")=0,"NA",_xlfn.IFNA(VLOOKUP($A95,ETF_holdings!$A:$Z,7,FALSE), "NA"))</f>
        <v>NA</v>
      </c>
      <c r="DE95" s="31" t="str">
        <f>IF(_xlfn.IFNA(VLOOKUP($A95,ETF_holdings!$A:$Z,8,FALSE), "NA")=0,"NA",_xlfn.IFNA(VLOOKUP($A95,ETF_holdings!$A:$Z,8,FALSE), "NA"))</f>
        <v>NA</v>
      </c>
      <c r="DF95" s="31" t="str">
        <f>IF(_xlfn.IFNA(VLOOKUP($A95,ETF_holdings!$A:$Z,10,FALSE), "NA")=0,"NA",_xlfn.IFNA(VLOOKUP($A95,ETF_holdings!$A:$Z,10,FALSE), "NA"))</f>
        <v>NA</v>
      </c>
      <c r="DG95" s="31" t="str">
        <f>IF(_xlfn.IFNA(VLOOKUP($A95,ETF_holdings!$A:$Z,10,FALSE), "NA")=0,"NA",_xlfn.IFNA(VLOOKUP($A95,ETF_holdings!$A:$Z,10,FALSE), "NA"))</f>
        <v>NA</v>
      </c>
      <c r="DH95" s="31" t="str">
        <f>IF(_xlfn.IFNA(VLOOKUP($A95,ETF_holdings!$A:$Z,11,FALSE), "NA")=0,"NA",_xlfn.IFNA(VLOOKUP($A95,ETF_holdings!$A:$Z,11,FALSE), "NA"))</f>
        <v>NA</v>
      </c>
      <c r="DI95" s="31" t="str">
        <f>IF(_xlfn.IFNA(VLOOKUP($A95,ETF_holdings!$A:$Z,12,FALSE), "NA")=0,"NA",_xlfn.IFNA(VLOOKUP($A95,ETF_holdings!$A:$Z,12,FALSE), "NA"))</f>
        <v>NA</v>
      </c>
      <c r="DJ95" s="31" t="str">
        <f>IF(_xlfn.IFNA(VLOOKUP($A95,ETF_holdings!$A:$Z,13,FALSE), "NA")=0,"NA",_xlfn.IFNA(VLOOKUP($A95,ETF_holdings!$A:$Z,13,FALSE), "NA"))</f>
        <v>NA</v>
      </c>
      <c r="DK95" s="31">
        <f>IF(_xlfn.IFNA(VLOOKUP($A95,Platinum_RSI!$A:$P,2,FALSE), "NA")=0,"NA",_xlfn.IFNA(VLOOKUP($A95,Platinum_RSI!$A:$P,2,FALSE), "NA"))</f>
        <v>88.9</v>
      </c>
      <c r="DL95" s="31">
        <f>IF(_xlfn.IFNA(VLOOKUP($A95,Platinum_RSI!$A:$P,3,FALSE), "NA")=0,"NA",_xlfn.IFNA(VLOOKUP($A95,Platinum_RSI!$A:$P,3,FALSE), "NA"))</f>
        <v>77</v>
      </c>
      <c r="DM95" s="31">
        <f>IF(_xlfn.IFNA(VLOOKUP($A95,Platinum_RSI!$A:$P,4,FALSE), "NA")=0,"NA",_xlfn.IFNA(VLOOKUP($A95,Platinum_RSI!$A:$P,4,FALSE), "NA"))</f>
        <v>74.34</v>
      </c>
      <c r="DN95" s="31">
        <f>IF(_xlfn.IFNA(VLOOKUP($A95,Platinum_RSI!$A:$P,5,FALSE), "NA")=0,"NA",_xlfn.IFNA(VLOOKUP($A95,Platinum_RSI!$A:$P,5,FALSE), "NA"))</f>
        <v>71.209999999999994</v>
      </c>
      <c r="DO95" s="31">
        <f>IF(_xlfn.IFNA(VLOOKUP($A95,Palladium_RSI!$A:$Q,2,FALSE), "NA")=0,"NA",_xlfn.IFNA(VLOOKUP($A95,Palladium_RSI!$A:$Q,2,FALSE), "NA"))</f>
        <v>69.62</v>
      </c>
      <c r="DP95" s="31">
        <f>IF(_xlfn.IFNA(VLOOKUP($A95,Palladium_RSI!$A:$Q, 3,FALSE), "NA")=0,"NA",_xlfn.IFNA(VLOOKUP($A95,Palladium_RSI!$A:$Q,3,FALSE), "NA"))</f>
        <v>63.51</v>
      </c>
      <c r="DQ95" s="31">
        <f>IF(_xlfn.IFNA(VLOOKUP($A95,Palladium_RSI!$A:$Q,4,FALSE), "NA")=0,"NA",_xlfn.IFNA(VLOOKUP($A95,Palladium_RSI!$A:$Q,4,FALSE), "NA"))</f>
        <v>62.08</v>
      </c>
      <c r="DR95" s="31">
        <f>IF(_xlfn.IFNA(VLOOKUP($A95,Palladium_RSI!$A:$Q,5,FALSE), "NA")=0,"NA",_xlfn.IFNA(VLOOKUP($A95,Palladium_RSI!$A:$Q,5,FALSE), "NA"))</f>
        <v>55.61</v>
      </c>
      <c r="DS95" s="31">
        <f>IF(_xlfn.IFNA(VLOOKUP($A95,Car_production!$A:$L,2,FALSE), "NA")=0,"NA",_xlfn.IFNA(VLOOKUP($A95,Car_production!$A:$L,2,FALSE), "NA"))</f>
        <v>310.2</v>
      </c>
      <c r="DT95" s="31">
        <f>IF(_xlfn.IFNA(VLOOKUP($A95,Car_production!$A:$L,3,FALSE), "NA")=0,"NA",_xlfn.IFNA(VLOOKUP($A95,Car_production!$A:$L,3,FALSE), "NA"))</f>
        <v>244.05979543666402</v>
      </c>
      <c r="DU95" s="31" t="e">
        <f>IF(_xlfn.IFNA(VLOOKUP($A95,Car_production!$A:$L,4,FALSE), "NA")=0,"NA",_xlfn.IFNA(VLOOKUP($A95,Car_production!$A:$L,13,FALSE), "NA"))</f>
        <v>#REF!</v>
      </c>
      <c r="DV95" s="31">
        <f>IF(_xlfn.IFNA(VLOOKUP($A95,Car_production!$A:$L,5,FALSE), "NA")=0,"NA",_xlfn.IFNA(VLOOKUP($A95,Car_production!$A:$L,5,FALSE), "NA"))</f>
        <v>25.142542143993683</v>
      </c>
      <c r="DW95" s="31">
        <f>IF(_xlfn.IFNA(VLOOKUP($A95,Car_production!$A:$L,6,FALSE), "NA")=0,"NA",_xlfn.IFNA(VLOOKUP($A95,Car_production!$A:$L,6,FALSE), "NA"))</f>
        <v>103.8</v>
      </c>
      <c r="DX95" s="31">
        <f>IF(_xlfn.IFNA(VLOOKUP($A95,Car_production!$A:$L,7,FALSE), "NA")=0,"NA",_xlfn.IFNA(VLOOKUP($A95,Car_production!$A:$L,7,FALSE), "NA"))</f>
        <v>101.46627565982405</v>
      </c>
      <c r="DY95" s="31">
        <f>IF(_xlfn.IFNA(VLOOKUP($A95,Car_production!$A:$L,8,FALSE), "NA")=0,"NA",_xlfn.IFNA(VLOOKUP($A95,Car_production!$A:$L,8,FALSE), "NA"))</f>
        <v>133.69999999999999</v>
      </c>
      <c r="DZ95" s="31">
        <f>IF(_xlfn.IFNA(VLOOKUP($A95,Car_production!$A:$L,9,FALSE), "NA")=0,"NA",_xlfn.IFNA(VLOOKUP($A95,Car_production!$A:$L,9,FALSE), "NA"))</f>
        <v>168.81313131313129</v>
      </c>
      <c r="EA95" s="31">
        <f>IF(_xlfn.IFNA(VLOOKUP($A95,Car_production!$A:$L,10,FALSE), "NA")=0,"NA",_xlfn.IFNA(VLOOKUP($A95,Car_production!$A:$L,10,FALSE), "NA"))</f>
        <v>86.206258829408412</v>
      </c>
      <c r="EB95" s="31">
        <f>IF(_xlfn.IFNA(VLOOKUP($A95,Car_production_index!$A:$L,2,FALSE), "NA")=0,"NA",_xlfn.IFNA(VLOOKUP($A95,Car_production_index!$A:$L,2,FALSE), "NA"))</f>
        <v>0.12988212567506568</v>
      </c>
      <c r="EC95" s="31">
        <f>IF(_xlfn.IFNA(VLOOKUP($A95,Car_production_index!$A:$L,3,FALSE), "NA")=0,"NA",_xlfn.IFNA(VLOOKUP($A95,Car_production_index!$A:$L,3,FALSE), "NA"))</f>
        <v>0.24541781767755697</v>
      </c>
      <c r="ED95" s="31">
        <f>IF(_xlfn.IFNA(VLOOKUP($A95,Car_production_index!$A:$L,4,FALSE), "NA")=0,"NA",_xlfn.IFNA(VLOOKUP($A95,Car_production_index!$A:$L,4,FALSE), "NA"))</f>
        <v>0.20132484761598562</v>
      </c>
      <c r="EE95" s="31">
        <f>IF(_xlfn.IFNA(VLOOKUP($A95,Car_production_index!$A:$L,5,FALSE), "NA")=0,"NA",_xlfn.IFNA(VLOOKUP($A95,Car_production_index!$A:$L,5,FALSE), "NA"))</f>
        <v>0.14539036868302063</v>
      </c>
      <c r="EF95" s="31">
        <f>IF(_xlfn.IFNA(VLOOKUP($A95,Car_production_index!$A:$L,6,FALSE), "NA")=0,"NA",_xlfn.IFNA(VLOOKUP($A95,Car_production_index!$A:$L,6,FALSE), "NA"))</f>
        <v>0.72201515965162888</v>
      </c>
    </row>
    <row r="96" spans="1:136">
      <c r="A96" s="26">
        <v>39387</v>
      </c>
      <c r="B96" s="25">
        <f>IFERROR(VLOOKUP($A96,Palladium_spot_price!$A:$B,2,FALSE), "NA")</f>
        <v>366.75</v>
      </c>
      <c r="C96" s="25">
        <f>IFERROR(VLOOKUP($A96,Platinum_spot_price!$A:$B,2,FALSE), "NA")</f>
        <v>1449.45</v>
      </c>
      <c r="D96" s="25">
        <f>IFERROR(VLOOKUP($A96,Rhodium_spot_price!$A:$B,2,FALSE), "NA")</f>
        <v>6651.25</v>
      </c>
      <c r="E96" s="25">
        <f>IFERROR(VLOOKUP(A96,'Coal Australia'!A:B,2,FALSE), "NA")</f>
        <v>93.116883116883102</v>
      </c>
      <c r="F96" s="25">
        <f>IFERROR(VLOOKUP(A96,'Russian Ruble'!A:B,2,FALSE), "NA")</f>
        <v>24.473682060000002</v>
      </c>
      <c r="G96" s="25" t="str">
        <f>IFERROR(VLOOKUP($A96,'GDP Germany'!A:B,2,FALSE),"NA")</f>
        <v>NA</v>
      </c>
      <c r="H96" s="25" t="str">
        <f>IFERROR(VLOOKUP($A96,'GDP EU28'!A:B,2,FALSE),"NA")</f>
        <v>NA</v>
      </c>
      <c r="I96" s="25" t="str">
        <f>IFERROR(VLOOKUP($A96,'GDP US'!A:B,2,FALSE),"NA")</f>
        <v>NA</v>
      </c>
      <c r="J96" s="29" t="str">
        <f>IFERROR(VLOOKUP($A96,'GDP CNY'!A:C,2,FALSE),"NA")</f>
        <v>NA</v>
      </c>
      <c r="K96" s="25">
        <f>IFERROR(VLOOKUP($A96,WTI!$A:$B,2,FALSE),"NA")</f>
        <v>94.77</v>
      </c>
      <c r="L96" s="25">
        <f>IFERROR(VLOOKUP($A96,Brent!$A:$B,2,FALSE),"NA")</f>
        <v>92.41</v>
      </c>
      <c r="M96" s="25">
        <f>IFERROR(VLOOKUP($A96,'EURO EXC RATE'!$A:$B,2,FALSE),"NA")</f>
        <v>1.4682999999999999</v>
      </c>
      <c r="N96" s="25">
        <f>IFERROR(VLOOKUP($A96,'Baltic Dry Index'!$A:$B,2,FALSE),"NA")</f>
        <v>10210</v>
      </c>
      <c r="O96" s="25">
        <f>IFERROR(VLOOKUP($A96,EXR_CNY_USD!$A:$B,2,FALSE),"NA")</f>
        <v>7.4210000000000003</v>
      </c>
      <c r="P96" s="25">
        <f>IFERROR(VLOOKUP($A96,'NATURAL GAS'!A:B,2,FALSE),"NA")</f>
        <v>7.1</v>
      </c>
      <c r="Q96" s="25">
        <f>IFERROR(VLOOKUP($A96,VIX!$A:$B,2,FALSE), "NA")</f>
        <v>22.87</v>
      </c>
      <c r="R96" s="25">
        <f>IFERROR(VLOOKUP($A96,CLI_US!$A:$B,2,FALSE), "NA")</f>
        <v>101.521670160825</v>
      </c>
      <c r="S96" s="25">
        <f>IFERROR(VLOOKUP($A96,CLI_CHN!$A:$B,2,FALSE), "NA")</f>
        <v>101.9845</v>
      </c>
      <c r="T96" s="25">
        <f>IFERROR(VLOOKUP($A96,CLI_EURO!$A:$B,2,FALSE), "NA")</f>
        <v>101.662496187358</v>
      </c>
      <c r="U96" s="25">
        <f>IFERROR(VLOOKUP($A96,CPILFESL!$A:$B,2,FALSE), "NA")</f>
        <v>210.834</v>
      </c>
      <c r="V96" s="31">
        <f>_xlfn.IFNA(VLOOKUP($A96,'PET.RWTC.M'!$A:$B,2,FALSE), "NA")</f>
        <v>94.77</v>
      </c>
      <c r="W96" s="31">
        <f>_xlfn.IFNA(VLOOKUP($A96,PALLFNFINDEXQ!$A:$B,2,FALSE), "NA")</f>
        <v>144.82987700000001</v>
      </c>
      <c r="X96" s="31">
        <f>_xlfn.IFNA(VLOOKUP($A96,DEXSFUS!$A:$B,2,FALSE), "NA")</f>
        <v>6.5679999999999996</v>
      </c>
      <c r="Y96" s="31">
        <f>_xlfn.IFNA(VLOOKUP($A96,PNICKUSDM!$A:$B,2,FALSE), "NA")</f>
        <v>30505.63636</v>
      </c>
      <c r="Z96" s="31">
        <f>_xlfn.IFNA(VLOOKUP($A96,'WPU1011'!$A:$B,2,FALSE), "NA")</f>
        <v>129.5</v>
      </c>
      <c r="AA96" s="31">
        <f>_xlfn.IFNA(VLOOKUP($A96,PCU3399103399101!$A:$B,2,FALSE), "NA")</f>
        <v>151.19999999999999</v>
      </c>
      <c r="AB96" s="31">
        <f>_xlfn.IFNA(VLOOKUP($A96,TSIFRGHTC!$A:$B,2,FALSE), "NA")</f>
        <v>-0.2</v>
      </c>
      <c r="AC96" s="31">
        <f>_xlfn.IFNA(VLOOKUP($A96,TSIFRGHTC!$A:$B,2,FALSE), "NA")</f>
        <v>-0.2</v>
      </c>
      <c r="AD96" s="31">
        <f>_xlfn.IFNA(VLOOKUP($A96,PPICMM!$A:$B,2,FALSE), "NA")</f>
        <v>272.5</v>
      </c>
      <c r="AE96" s="31">
        <f>_xlfn.IFNA(VLOOKUP($A96,IPB50001N!$A:$B,2,FALSE), "NA")</f>
        <v>101.65689999999999</v>
      </c>
      <c r="AF96" s="31">
        <f>_xlfn.IFNA(VLOOKUP($A96,A31ATI!$A:$B,2,FALSE), "NA")</f>
        <v>18884</v>
      </c>
      <c r="AG96" s="31">
        <f>_xlfn.IFNA(VLOOKUP($A96,A31ANO!$A:$B,2,FALSE), "NA")</f>
        <v>12482</v>
      </c>
      <c r="AH96" s="31">
        <f>_xlfn.IFNA(VLOOKUP($A96,IPG21223S!$A:$B,2,FALSE), "NA")</f>
        <v>98.171999999999997</v>
      </c>
      <c r="AI96" s="31">
        <f>_xlfn.IFNA(VLOOKUP($A96,PIORECRUSDM!$A:$B,2,FALSE), "NA")</f>
        <v>36.630000000000003</v>
      </c>
      <c r="AJ96" s="31" t="str">
        <f>_xlfn.IFNA(VLOOKUP($A96,GVZCLS!$A:$B,2,FALSE), "NA")</f>
        <v>NA</v>
      </c>
      <c r="AK96" s="31" t="str">
        <f>_xlfn.IFNA(VLOOKUP($A96,VXSLVCLS!$A:$B,2,FALSE), "NA")</f>
        <v>NA</v>
      </c>
      <c r="AL96" s="31">
        <f>_xlfn.IFNA(VLOOKUP($A96,PNRGINDEXM!$A:$B,2,FALSE), "NA")</f>
        <v>209.4983</v>
      </c>
      <c r="AM96" s="31">
        <f>_xlfn.IFNA(VLOOKUP($A96,Nikkei225!$A:$B,2,FALSE), "NA")</f>
        <v>16870.400000000001</v>
      </c>
      <c r="AN96" s="31">
        <f>_xlfn.IFNA(VLOOKUP($A96,EXJPUS!$A:$B,2,FALSE), "NA")</f>
        <v>111.0729</v>
      </c>
      <c r="AO96" s="31">
        <f>_xlfn.IFNA(VLOOKUP($A96,PCU33613361!$A:$B,2,FALSE), "NA")</f>
        <v>99.1</v>
      </c>
      <c r="AP96" s="31">
        <f>_xlfn.IFNA(VLOOKUP($A96,TOTALSA!$A:$B,2,FALSE), "NA")</f>
        <v>16.353999999999999</v>
      </c>
      <c r="AQ96" s="31">
        <f>_xlfn.IFNA(VLOOKUP($A96,ZAFCPIALLMINMEI!$A:$B,2,FALSE), "NA")</f>
        <v>64.256119999999996</v>
      </c>
      <c r="AR96" s="31">
        <f>_xlfn.IFNA(VLOOKUP($A96,LCULMN01ZAQ661S!$A:$B,2,FALSE), "NA")</f>
        <v>55.89822668</v>
      </c>
      <c r="AS96" s="31">
        <f>_xlfn.IFNA(VLOOKUP($A96,NGDPRSAXDCZAQ!$A:$B,2,FALSE), "NA")</f>
        <v>966485.6</v>
      </c>
      <c r="AT96" s="31">
        <f>_xlfn.IFNA(VLOOKUP($A96,'M.W00.PCOBA.USD'!$A:$B,2,FALSE), "NA")</f>
        <v>59468.67</v>
      </c>
      <c r="AU96" s="31">
        <f>_xlfn.IFNA(VLOOKUP($A96,BSCICP03O9M665S!$A:$B,2,FALSE), "NA")</f>
        <v>101.5775039584</v>
      </c>
      <c r="AV96" s="31">
        <f>_xlfn.IFNA(VLOOKUP($A96,LOLITOAAOECDE!$A:$B,2,FALSE), "NA")</f>
        <v>101.72887774589999</v>
      </c>
      <c r="AW96" s="31" t="str">
        <f>_xlfn.IFNA(VLOOKUP($A96,'IP7110'!$A:$B,2,FALSE), "NA")</f>
        <v>NA</v>
      </c>
      <c r="AX96" s="31" t="str">
        <f>_xlfn.IFNA(VLOOKUP($A96,'WPS061'!$A:$B,2,FALSE), "NA")</f>
        <v>NA</v>
      </c>
      <c r="AY96" s="31">
        <f>_xlfn.IFNA(VLOOKUP($A96,'GS10'!$A:$B,2,FALSE), "NA")</f>
        <v>4.1500000000000004</v>
      </c>
      <c r="AZ96" s="31">
        <f>_xlfn.IFNA(VLOOKUP($A96,'GS5'!$A:$B,2,FALSE), "NA")</f>
        <v>3.67</v>
      </c>
      <c r="BA96" s="31">
        <f>_xlfn.IFNA(VLOOKUP($A96,'GS30'!$A:$B,2,FALSE), "NA")</f>
        <v>4.5199999999999996</v>
      </c>
      <c r="BB96" s="31">
        <f>_xlfn.IFNA(VLOOKUP($A96,DAX!$A:$B,2,FALSE), "NA")</f>
        <v>7870.52</v>
      </c>
      <c r="BC96" s="31">
        <f>_xlfn.IFNA(VLOOKUP($A96,SMI!$A:$B,2,FALSE), "NA")</f>
        <v>8828.36</v>
      </c>
      <c r="BD96" s="31">
        <f>_xlfn.IFNA(VLOOKUP($A96,NASDAQCOM!$A:$B,2,FALSE), "NA")</f>
        <v>2660.96</v>
      </c>
      <c r="BE96" s="31">
        <f>_xlfn.IFNA(VLOOKUP($A96,FTSE100!$A:$B,2,FALSE), "NA")</f>
        <v>6432.45</v>
      </c>
      <c r="BF96" s="31">
        <f>_xlfn.IFNA(VLOOKUP($A96,'M.W00.PGOLD.USD'!$A:$B,2,FALSE), "NA")</f>
        <v>841.75</v>
      </c>
      <c r="BG96" s="31">
        <f>_xlfn.IFNA(VLOOKUP($A96,'M.W00.PSILVER.USD'!$A:$B,2,FALSE), "NA")</f>
        <v>15.82</v>
      </c>
      <c r="BH96" s="31" t="str">
        <f>_xlfn.IFNA(VLOOKUP($A96,WPU10170502!$A:$B,2,FALSE), "NA")</f>
        <v>NA</v>
      </c>
      <c r="BI96" s="31">
        <f>_xlfn.IFNA(VLOOKUP($A96,'M.W00.PSILVER.USD'!$A:$B,2,FALSE), "NA")</f>
        <v>15.82</v>
      </c>
      <c r="BJ96" s="31">
        <f>_xlfn.IFNA(VLOOKUP($A96,'M.W00.PSILVER.USD'!$A:$B,2,FALSE), "NA")</f>
        <v>15.82</v>
      </c>
      <c r="BK96" s="31">
        <f>_xlfn.IFNA(VLOOKUP($A96,FEDfunds!$A:$B,2,FALSE), "NA")</f>
        <v>4.49</v>
      </c>
      <c r="BL96" s="31">
        <f>_xlfn.IFNA(VLOOKUP($A96,Vehicles_miles_traveled!$A:$B,2,FALSE), "NA")</f>
        <v>252066</v>
      </c>
      <c r="BM96" s="31">
        <f>_xlfn.IFNA(VLOOKUP($A96,New_car_dealer!$A:$B,2,FALSE), "NA")</f>
        <v>51284</v>
      </c>
      <c r="BN96" s="31" t="str">
        <f>_xlfn.IFNA(VLOOKUP($A96,Platinum_total_demand!$A:$Z,4,FALSE), "NA")</f>
        <v>NA</v>
      </c>
      <c r="BO96" s="31" t="str">
        <f>_xlfn.IFNA(VLOOKUP($A96,Palladium_total_demand!$A:$Z,4,FALSE), "NA")</f>
        <v>NA</v>
      </c>
      <c r="BP96" s="31" t="str">
        <f>_xlfn.IFNA(VLOOKUP($A96,Rhodium_total_demand!$A:$Z,4,FALSE), "NA")</f>
        <v>NA</v>
      </c>
      <c r="BQ96" s="31" t="str">
        <f>_xlfn.IFNA(VLOOKUP($A96,Platinum_total_supply!$A:$Z,4,FALSE), "NA")</f>
        <v>NA</v>
      </c>
      <c r="BR96" s="31" t="str">
        <f>_xlfn.IFNA(VLOOKUP($A96,Palladium_total_supply!$A:$Z,4,FALSE), "NA")</f>
        <v>NA</v>
      </c>
      <c r="BS96" s="31" t="str">
        <f>_xlfn.IFNA(VLOOKUP($A96,Rhodium_total_supply!$A:$Z,4,FALSE), "NA")</f>
        <v>NA</v>
      </c>
      <c r="BT96" s="31">
        <f>_xlfn.IFNA(VLOOKUP($A96,Equities!$A:$Z,2,FALSE), "NA")</f>
        <v>4902.7145454545398</v>
      </c>
      <c r="BU96" s="31">
        <f>_xlfn.IFNA(VLOOKUP($A96,Equities!$A:$Z,3,FALSE), "NA")</f>
        <v>4737.5481818181797</v>
      </c>
      <c r="BV96" s="31">
        <f>_xlfn.IFNA(VLOOKUP($A96,Equities!$A:$Z,4,FALSE), "NA")</f>
        <v>8343.0954545454497</v>
      </c>
      <c r="BW96" s="31">
        <f>_xlfn.IFNA(VLOOKUP($A96,Equities!$A:$Z,5,FALSE), "NA")</f>
        <v>5429.6006363636297</v>
      </c>
      <c r="BX96" s="31">
        <f>_xlfn.IFNA(VLOOKUP($A96,Equities!$A:$Z,6,FALSE), "NA")</f>
        <v>2064.0990909090901</v>
      </c>
      <c r="BY96" s="31">
        <f>_xlfn.IFNA(VLOOKUP($A96,Income_equities!$A:$Z,2,FALSE), "NA")</f>
        <v>1366.8936363636301</v>
      </c>
      <c r="BZ96" s="31">
        <f>_xlfn.IFNA(VLOOKUP($A96,Income_equities!$A:$Z,3,FALSE), "NA")</f>
        <v>271.754927272727</v>
      </c>
      <c r="CA96" s="31">
        <f>_xlfn.IFNA(VLOOKUP($A96,Income_equities!$A:$Z,4,FALSE), "NA")</f>
        <v>145.95714545454501</v>
      </c>
      <c r="CB96" s="31">
        <f>_xlfn.IFNA(VLOOKUP($A96,Income_equities!$A:$Z,5,FALSE), "NA")</f>
        <v>185.63077727272699</v>
      </c>
      <c r="CC96" s="31">
        <f>_xlfn.IFNA(VLOOKUP($A96,PGM_equities!$A:$Z,2,FALSE), "NA")</f>
        <v>1449.10227272727</v>
      </c>
      <c r="CD96" s="31">
        <f>_xlfn.IFNA(VLOOKUP($A96,PGM_equities!$A:$Z,3,FALSE), "NA")</f>
        <v>806.13454545454499</v>
      </c>
      <c r="CE96" s="31">
        <f>_xlfn.IFNA(VLOOKUP($A96,PGM_equities!$A:$Z,4,FALSE), "NA")</f>
        <v>14.6947409090909</v>
      </c>
      <c r="CF96" s="31">
        <f>_xlfn.IFNA(VLOOKUP($A96,PGM_equities!$A:$Z,5,FALSE), "NA")</f>
        <v>363.17045454545399</v>
      </c>
      <c r="CG96" s="31" t="str">
        <f>_xlfn.IFNA(VLOOKUP($A96,Platinum_market_balance!$A:$Z,2,FALSE), "NA")</f>
        <v>NA</v>
      </c>
      <c r="CH96" s="31" t="str">
        <f>_xlfn.IFNA(VLOOKUP($A96,Platinum_market_balance!$A:$Z,3,FALSE), "NA")</f>
        <v>NA</v>
      </c>
      <c r="CI96" s="31" t="str">
        <f>_xlfn.IFNA(VLOOKUP($A96,Platinum_market_balance!$A:$Z,4,FALSE), "NA")</f>
        <v>NA</v>
      </c>
      <c r="CJ96" s="31" t="str">
        <f>_xlfn.IFNA(VLOOKUP($A96,Platinum_market_balance!$A:$Z,5,FALSE), "NA")</f>
        <v>NA</v>
      </c>
      <c r="CK96" s="31" t="str">
        <f>_xlfn.IFNA(VLOOKUP($A96,Palladium_market_balance!$A:$Z,2,FALSE), "NA")</f>
        <v>NA</v>
      </c>
      <c r="CL96" s="31" t="str">
        <f>_xlfn.IFNA(VLOOKUP($A96,Palladium_market_balance!$A:$Z,3,FALSE), "NA")</f>
        <v>NA</v>
      </c>
      <c r="CM96" s="31" t="str">
        <f>_xlfn.IFNA(VLOOKUP($A96,Palladium_market_balance!$A:$Z,4,FALSE), "NA")</f>
        <v>NA</v>
      </c>
      <c r="CN96" s="31" t="str">
        <f>_xlfn.IFNA(VLOOKUP($A96,Palladium_market_balance!$A:$Z,5,FALSE), "NA")</f>
        <v>NA</v>
      </c>
      <c r="CO96" s="31" t="str">
        <f>_xlfn.IFNA(VLOOKUP($A96,Rhodium_market_balance!$A:$Z,2,FALSE), "NA")</f>
        <v>NA</v>
      </c>
      <c r="CP96" s="31" t="str">
        <f>_xlfn.IFNA(VLOOKUP($A96,Rhodium_market_balance!$A:$Z,3,FALSE), "NA")</f>
        <v>NA</v>
      </c>
      <c r="CQ96" s="31" t="str">
        <f>_xlfn.IFNA(VLOOKUP($A96,Rhodium_market_balance!$A:$Z,4,FALSE), "NA")</f>
        <v>NA</v>
      </c>
      <c r="CR96" s="31" t="str">
        <f>_xlfn.IFNA(VLOOKUP($A96,Rhodium_market_balance!$A:$Z,5,FALSE), "NA")</f>
        <v>NA</v>
      </c>
      <c r="CS96" s="31" t="str">
        <f>_xlfn.IFNA(VLOOKUP($A96,CFTCs!$A:$Z,2,FALSE), "NA")</f>
        <v>NA</v>
      </c>
      <c r="CT96" s="31" t="str">
        <f>_xlfn.IFNA(VLOOKUP($A96,CFTCs!$A:$Z,3,FALSE), "NA")</f>
        <v>NA</v>
      </c>
      <c r="CU96" s="31" t="str">
        <f>_xlfn.IFNA(VLOOKUP($A96,CFTCs!$A:$Z,4,FALSE), "NA")</f>
        <v>NA</v>
      </c>
      <c r="CV96" s="31" t="str">
        <f>_xlfn.IFNA(VLOOKUP($A96,CFTCs!$A:$Z,5,FALSE), "NA")</f>
        <v>NA</v>
      </c>
      <c r="CW96" s="31" t="str">
        <f>_xlfn.IFNA(VLOOKUP($A96,Open_interest!$A:$Z,2,FALSE), "NA")</f>
        <v>NA</v>
      </c>
      <c r="CX96" s="31" t="str">
        <f>_xlfn.IFNA(VLOOKUP($A96,Open_interest!$A:$Z,3,FALSE), "NA")</f>
        <v>NA</v>
      </c>
      <c r="CY96" s="31">
        <f>IF(_xlfn.IFNA(VLOOKUP($A96,ETF_holdings!$A:$Z,2,FALSE), "NA")=0,"NA",_xlfn.IFNA(VLOOKUP($A96,ETF_holdings!$A:$Z,2,FALSE), "NA"))</f>
        <v>121833.211363636</v>
      </c>
      <c r="CZ96" s="31" t="str">
        <f>IF(_xlfn.IFNA(VLOOKUP($A96,ETF_holdings!$A:$Z,3,FALSE), "NA")=0,"NA",_xlfn.IFNA(VLOOKUP($A96,ETF_holdings!$A:$Z,3,FALSE), "NA"))</f>
        <v>NA</v>
      </c>
      <c r="DA96" s="31">
        <f>_xlfn.IFNA(VLOOKUP($A96,ETF_holdings!$A:$Z,4,FALSE), "NA")</f>
        <v>0</v>
      </c>
      <c r="DB96" s="31" t="str">
        <f>IF(_xlfn.IFNA(VLOOKUP($A96,ETF_holdings!$A:$Z,4,FALSE), "NA")=0,"NA",_xlfn.IFNA(VLOOKUP($A96,ETF_holdings!$A:$Z,4,FALSE), "NA"))</f>
        <v>NA</v>
      </c>
      <c r="DC96" s="31" t="str">
        <f>IF(_xlfn.IFNA(VLOOKUP($A96,ETF_holdings!$A:$Z,6,FALSE), "NA")=0,"NA",_xlfn.IFNA(VLOOKUP($A96,ETF_holdings!$A:$Z,6,FALSE), "NA"))</f>
        <v>NA</v>
      </c>
      <c r="DD96" s="31" t="str">
        <f>IF(_xlfn.IFNA(VLOOKUP($A96,ETF_holdings!$A:$Z,7,FALSE), "NA")=0,"NA",_xlfn.IFNA(VLOOKUP($A96,ETF_holdings!$A:$Z,7,FALSE), "NA"))</f>
        <v>NA</v>
      </c>
      <c r="DE96" s="31" t="str">
        <f>IF(_xlfn.IFNA(VLOOKUP($A96,ETF_holdings!$A:$Z,8,FALSE), "NA")=0,"NA",_xlfn.IFNA(VLOOKUP($A96,ETF_holdings!$A:$Z,8,FALSE), "NA"))</f>
        <v>NA</v>
      </c>
      <c r="DF96" s="31" t="str">
        <f>IF(_xlfn.IFNA(VLOOKUP($A96,ETF_holdings!$A:$Z,10,FALSE), "NA")=0,"NA",_xlfn.IFNA(VLOOKUP($A96,ETF_holdings!$A:$Z,10,FALSE), "NA"))</f>
        <v>NA</v>
      </c>
      <c r="DG96" s="31" t="str">
        <f>IF(_xlfn.IFNA(VLOOKUP($A96,ETF_holdings!$A:$Z,10,FALSE), "NA")=0,"NA",_xlfn.IFNA(VLOOKUP($A96,ETF_holdings!$A:$Z,10,FALSE), "NA"))</f>
        <v>NA</v>
      </c>
      <c r="DH96" s="31" t="str">
        <f>IF(_xlfn.IFNA(VLOOKUP($A96,ETF_holdings!$A:$Z,11,FALSE), "NA")=0,"NA",_xlfn.IFNA(VLOOKUP($A96,ETF_holdings!$A:$Z,11,FALSE), "NA"))</f>
        <v>NA</v>
      </c>
      <c r="DI96" s="31" t="str">
        <f>IF(_xlfn.IFNA(VLOOKUP($A96,ETF_holdings!$A:$Z,12,FALSE), "NA")=0,"NA",_xlfn.IFNA(VLOOKUP($A96,ETF_holdings!$A:$Z,12,FALSE), "NA"))</f>
        <v>NA</v>
      </c>
      <c r="DJ96" s="31" t="str">
        <f>IF(_xlfn.IFNA(VLOOKUP($A96,ETF_holdings!$A:$Z,13,FALSE), "NA")=0,"NA",_xlfn.IFNA(VLOOKUP($A96,ETF_holdings!$A:$Z,13,FALSE), "NA"))</f>
        <v>NA</v>
      </c>
      <c r="DK96" s="31">
        <f>IF(_xlfn.IFNA(VLOOKUP($A96,Platinum_RSI!$A:$P,2,FALSE), "NA")=0,"NA",_xlfn.IFNA(VLOOKUP($A96,Platinum_RSI!$A:$P,2,FALSE), "NA"))</f>
        <v>86.24</v>
      </c>
      <c r="DL96" s="31">
        <f>IF(_xlfn.IFNA(VLOOKUP($A96,Platinum_RSI!$A:$P,3,FALSE), "NA")=0,"NA",_xlfn.IFNA(VLOOKUP($A96,Platinum_RSI!$A:$P,3,FALSE), "NA"))</f>
        <v>76.27</v>
      </c>
      <c r="DM96" s="31">
        <f>IF(_xlfn.IFNA(VLOOKUP($A96,Platinum_RSI!$A:$P,4,FALSE), "NA")=0,"NA",_xlfn.IFNA(VLOOKUP($A96,Platinum_RSI!$A:$P,4,FALSE), "NA"))</f>
        <v>73.87</v>
      </c>
      <c r="DN96" s="31">
        <f>IF(_xlfn.IFNA(VLOOKUP($A96,Platinum_RSI!$A:$P,5,FALSE), "NA")=0,"NA",_xlfn.IFNA(VLOOKUP($A96,Platinum_RSI!$A:$P,5,FALSE), "NA"))</f>
        <v>70.97</v>
      </c>
      <c r="DO96" s="31">
        <f>IF(_xlfn.IFNA(VLOOKUP($A96,Palladium_RSI!$A:$Q,2,FALSE), "NA")=0,"NA",_xlfn.IFNA(VLOOKUP($A96,Palladium_RSI!$A:$Q,2,FALSE), "NA"))</f>
        <v>40.61</v>
      </c>
      <c r="DP96" s="31">
        <f>IF(_xlfn.IFNA(VLOOKUP($A96,Palladium_RSI!$A:$Q, 3,FALSE), "NA")=0,"NA",_xlfn.IFNA(VLOOKUP($A96,Palladium_RSI!$A:$Q,3,FALSE), "NA"))</f>
        <v>52.36</v>
      </c>
      <c r="DQ96" s="31">
        <f>IF(_xlfn.IFNA(VLOOKUP($A96,Palladium_RSI!$A:$Q,4,FALSE), "NA")=0,"NA",_xlfn.IFNA(VLOOKUP($A96,Palladium_RSI!$A:$Q,4,FALSE), "NA"))</f>
        <v>55.19</v>
      </c>
      <c r="DR96" s="31">
        <f>IF(_xlfn.IFNA(VLOOKUP($A96,Palladium_RSI!$A:$Q,5,FALSE), "NA")=0,"NA",_xlfn.IFNA(VLOOKUP($A96,Palladium_RSI!$A:$Q,5,FALSE), "NA"))</f>
        <v>53.24</v>
      </c>
      <c r="DS96" s="31">
        <f>IF(_xlfn.IFNA(VLOOKUP($A96,Car_production!$A:$L,2,FALSE), "NA")=0,"NA",_xlfn.IFNA(VLOOKUP($A96,Car_production!$A:$L,2,FALSE), "NA"))</f>
        <v>317.7</v>
      </c>
      <c r="DT96" s="31">
        <f>IF(_xlfn.IFNA(VLOOKUP($A96,Car_production!$A:$L,3,FALSE), "NA")=0,"NA",_xlfn.IFNA(VLOOKUP($A96,Car_production!$A:$L,3,FALSE), "NA"))</f>
        <v>249.96066089693153</v>
      </c>
      <c r="DU96" s="31" t="e">
        <f>IF(_xlfn.IFNA(VLOOKUP($A96,Car_production!$A:$L,4,FALSE), "NA")=0,"NA",_xlfn.IFNA(VLOOKUP($A96,Car_production!$A:$L,13,FALSE), "NA"))</f>
        <v>#REF!</v>
      </c>
      <c r="DV96" s="31">
        <f>IF(_xlfn.IFNA(VLOOKUP($A96,Car_production!$A:$L,5,FALSE), "NA")=0,"NA",_xlfn.IFNA(VLOOKUP($A96,Car_production!$A:$L,5,FALSE), "NA"))</f>
        <v>29.672356476923412</v>
      </c>
      <c r="DW96" s="31">
        <f>IF(_xlfn.IFNA(VLOOKUP($A96,Car_production!$A:$L,6,FALSE), "NA")=0,"NA",_xlfn.IFNA(VLOOKUP($A96,Car_production!$A:$L,6,FALSE), "NA"))</f>
        <v>117.2</v>
      </c>
      <c r="DX96" s="31">
        <f>IF(_xlfn.IFNA(VLOOKUP($A96,Car_production!$A:$L,7,FALSE), "NA")=0,"NA",_xlfn.IFNA(VLOOKUP($A96,Car_production!$A:$L,7,FALSE), "NA"))</f>
        <v>114.56500488758554</v>
      </c>
      <c r="DY96" s="31">
        <f>IF(_xlfn.IFNA(VLOOKUP($A96,Car_production!$A:$L,8,FALSE), "NA")=0,"NA",_xlfn.IFNA(VLOOKUP($A96,Car_production!$A:$L,8,FALSE), "NA"))</f>
        <v>131.30000000000001</v>
      </c>
      <c r="DZ96" s="31">
        <f>IF(_xlfn.IFNA(VLOOKUP($A96,Car_production!$A:$L,9,FALSE), "NA")=0,"NA",_xlfn.IFNA(VLOOKUP($A96,Car_production!$A:$L,9,FALSE), "NA"))</f>
        <v>165.78282828282829</v>
      </c>
      <c r="EA96" s="31">
        <f>IF(_xlfn.IFNA(VLOOKUP($A96,Car_production!$A:$L,10,FALSE), "NA")=0,"NA",_xlfn.IFNA(VLOOKUP($A96,Car_production!$A:$L,10,FALSE), "NA"))</f>
        <v>90.548223065537456</v>
      </c>
      <c r="EB96" s="31">
        <f>IF(_xlfn.IFNA(VLOOKUP($A96,Car_production_index!$A:$L,2,FALSE), "NA")=0,"NA",_xlfn.IFNA(VLOOKUP($A96,Car_production_index!$A:$L,2,FALSE), "NA"))</f>
        <v>0.12988212567506568</v>
      </c>
      <c r="EC96" s="31">
        <f>IF(_xlfn.IFNA(VLOOKUP($A96,Car_production_index!$A:$L,3,FALSE), "NA")=0,"NA",_xlfn.IFNA(VLOOKUP($A96,Car_production_index!$A:$L,3,FALSE), "NA"))</f>
        <v>0.24491781767755696</v>
      </c>
      <c r="ED96" s="31">
        <f>IF(_xlfn.IFNA(VLOOKUP($A96,Car_production_index!$A:$L,4,FALSE), "NA")=0,"NA",_xlfn.IFNA(VLOOKUP($A96,Car_production_index!$A:$L,4,FALSE), "NA"))</f>
        <v>0.20232484761598563</v>
      </c>
      <c r="EE96" s="31">
        <f>IF(_xlfn.IFNA(VLOOKUP($A96,Car_production_index!$A:$L,5,FALSE), "NA")=0,"NA",_xlfn.IFNA(VLOOKUP($A96,Car_production_index!$A:$L,5,FALSE), "NA"))</f>
        <v>0.14489036868302063</v>
      </c>
      <c r="EF96" s="31">
        <f>IF(_xlfn.IFNA(VLOOKUP($A96,Car_production_index!$A:$L,6,FALSE), "NA")=0,"NA",_xlfn.IFNA(VLOOKUP($A96,Car_production_index!$A:$L,6,FALSE), "NA"))</f>
        <v>0.72201515965162899</v>
      </c>
    </row>
    <row r="97" spans="1:136">
      <c r="A97" s="26">
        <v>39417</v>
      </c>
      <c r="B97" s="25">
        <f>IFERROR(VLOOKUP($A97,Palladium_spot_price!$A:$B,2,FALSE), "NA")</f>
        <v>355.26315789473603</v>
      </c>
      <c r="C97" s="25">
        <f>IFERROR(VLOOKUP($A97,Platinum_spot_price!$A:$B,2,FALSE), "NA")</f>
        <v>1492.10526315789</v>
      </c>
      <c r="D97" s="25">
        <f>IFERROR(VLOOKUP($A97,Rhodium_spot_price!$A:$B,2,FALSE), "NA")</f>
        <v>6813.1578947368398</v>
      </c>
      <c r="E97" s="25">
        <f>IFERROR(VLOOKUP(A97,'Coal Australia'!A:B,2,FALSE), "NA")</f>
        <v>98.909774436090203</v>
      </c>
      <c r="F97" s="25">
        <f>IFERROR(VLOOKUP(A97,'Russian Ruble'!A:B,2,FALSE), "NA")</f>
        <v>24.565914930000002</v>
      </c>
      <c r="G97" s="25" t="str">
        <f>IFERROR(VLOOKUP($A97,'GDP Germany'!A:B,2,FALSE),"NA")</f>
        <v>NA</v>
      </c>
      <c r="H97" s="25" t="str">
        <f>IFERROR(VLOOKUP($A97,'GDP EU28'!A:B,2,FALSE),"NA")</f>
        <v>NA</v>
      </c>
      <c r="I97" s="25" t="str">
        <f>IFERROR(VLOOKUP($A97,'GDP US'!A:B,2,FALSE),"NA")</f>
        <v>NA</v>
      </c>
      <c r="J97" s="29" t="str">
        <f>IFERROR(VLOOKUP($A97,'GDP CNY'!A:C,2,FALSE),"NA")</f>
        <v>NA</v>
      </c>
      <c r="K97" s="25">
        <f>IFERROR(VLOOKUP($A97,WTI!$A:$B,2,FALSE),"NA")</f>
        <v>91.69</v>
      </c>
      <c r="L97" s="25">
        <f>IFERROR(VLOOKUP($A97,Brent!$A:$B,2,FALSE),"NA")</f>
        <v>90.93</v>
      </c>
      <c r="M97" s="25">
        <f>IFERROR(VLOOKUP($A97,'EURO EXC RATE'!$A:$B,2,FALSE),"NA")</f>
        <v>1.4559</v>
      </c>
      <c r="N97" s="25">
        <f>IFERROR(VLOOKUP($A97,'Baltic Dry Index'!$A:$B,2,FALSE),"NA")</f>
        <v>9143</v>
      </c>
      <c r="O97" s="25">
        <f>IFERROR(VLOOKUP($A97,EXR_CNY_USD!$A:$B,2,FALSE),"NA")</f>
        <v>7.3681999999999999</v>
      </c>
      <c r="P97" s="25">
        <f>IFERROR(VLOOKUP($A97,'NATURAL GAS'!A:B,2,FALSE),"NA")</f>
        <v>7.11</v>
      </c>
      <c r="Q97" s="25">
        <f>IFERROR(VLOOKUP($A97,VIX!$A:$B,2,FALSE), "NA")</f>
        <v>22.5</v>
      </c>
      <c r="R97" s="25">
        <f>IFERROR(VLOOKUP($A97,CLI_US!$A:$B,2,FALSE), "NA")</f>
        <v>101.409966919588</v>
      </c>
      <c r="S97" s="25">
        <f>IFERROR(VLOOKUP($A97,CLI_CHN!$A:$B,2,FALSE), "NA")</f>
        <v>101.5385</v>
      </c>
      <c r="T97" s="25">
        <f>IFERROR(VLOOKUP($A97,CLI_EURO!$A:$B,2,FALSE), "NA")</f>
        <v>101.51870880188901</v>
      </c>
      <c r="U97" s="25">
        <f>IFERROR(VLOOKUP($A97,CPILFESL!$A:$B,2,FALSE), "NA")</f>
        <v>211.44499999999999</v>
      </c>
      <c r="V97" s="31">
        <f>_xlfn.IFNA(VLOOKUP($A97,'PET.RWTC.M'!$A:$B,2,FALSE), "NA")</f>
        <v>91.69</v>
      </c>
      <c r="W97" s="31">
        <f>_xlfn.IFNA(VLOOKUP($A97,PALLFNFINDEXQ!$A:$B,2,FALSE), "NA")</f>
        <v>144.82987700000001</v>
      </c>
      <c r="X97" s="31">
        <f>_xlfn.IFNA(VLOOKUP($A97,DEXSFUS!$A:$B,2,FALSE), "NA")</f>
        <v>6.5679999999999996</v>
      </c>
      <c r="Y97" s="31">
        <f>_xlfn.IFNA(VLOOKUP($A97,PNICKUSDM!$A:$B,2,FALSE), "NA")</f>
        <v>26053.555560000001</v>
      </c>
      <c r="Z97" s="31">
        <f>_xlfn.IFNA(VLOOKUP($A97,'WPU1011'!$A:$B,2,FALSE), "NA")</f>
        <v>129.5</v>
      </c>
      <c r="AA97" s="31">
        <f>_xlfn.IFNA(VLOOKUP($A97,'WPU1011'!$A:$B,2,FALSE), "NA")</f>
        <v>129.5</v>
      </c>
      <c r="AB97" s="31">
        <f>_xlfn.IFNA(VLOOKUP($A97,TSIFRGHTC!$A:$B,2,FALSE), "NA")</f>
        <v>0</v>
      </c>
      <c r="AC97" s="31">
        <f>_xlfn.IFNA(VLOOKUP($A97,TSIFRGHTC!$A:$B,2,FALSE), "NA")</f>
        <v>0</v>
      </c>
      <c r="AD97" s="31">
        <f>_xlfn.IFNA(VLOOKUP($A97,PPICMM!$A:$B,2,FALSE), "NA")</f>
        <v>264.60000000000002</v>
      </c>
      <c r="AE97" s="31">
        <f>_xlfn.IFNA(VLOOKUP($A97,IPB50001N!$A:$B,2,FALSE), "NA")</f>
        <v>101.7234</v>
      </c>
      <c r="AF97" s="31">
        <f>_xlfn.IFNA(VLOOKUP($A97,A31ATI!$A:$B,2,FALSE), "NA")</f>
        <v>19164</v>
      </c>
      <c r="AG97" s="31">
        <f>_xlfn.IFNA(VLOOKUP($A97,A31ANO!$A:$B,2,FALSE), "NA")</f>
        <v>12436</v>
      </c>
      <c r="AH97" s="31">
        <f>_xlfn.IFNA(VLOOKUP($A97,IPG21223S!$A:$B,2,FALSE), "NA")</f>
        <v>102.6643</v>
      </c>
      <c r="AI97" s="31">
        <f>_xlfn.IFNA(VLOOKUP($A97,PIORECRUSDM!$A:$B,2,FALSE), "NA")</f>
        <v>36.630000000000003</v>
      </c>
      <c r="AJ97" s="31" t="str">
        <f>_xlfn.IFNA(VLOOKUP($A97,GVZCLS!$A:$B,2,FALSE), "NA")</f>
        <v>NA</v>
      </c>
      <c r="AK97" s="31" t="str">
        <f>_xlfn.IFNA(VLOOKUP($A97,VXSLVCLS!$A:$B,2,FALSE), "NA")</f>
        <v>NA</v>
      </c>
      <c r="AL97" s="31">
        <f>_xlfn.IFNA(VLOOKUP($A97,PNRGINDEXM!$A:$B,2,FALSE), "NA")</f>
        <v>208.06909999999999</v>
      </c>
      <c r="AM97" s="31">
        <f>_xlfn.IFNA(VLOOKUP($A97,Nikkei225!$A:$B,2,FALSE), "NA")</f>
        <v>16870.400000000001</v>
      </c>
      <c r="AN97" s="31">
        <f>_xlfn.IFNA(VLOOKUP($A97,EXJPUS!$A:$B,2,FALSE), "NA")</f>
        <v>112.449</v>
      </c>
      <c r="AO97" s="31">
        <f>_xlfn.IFNA(VLOOKUP($A97,PCU33613361!$A:$B,2,FALSE), "NA")</f>
        <v>97.8</v>
      </c>
      <c r="AP97" s="31">
        <f>_xlfn.IFNA(VLOOKUP($A97,TOTALSA!$A:$B,2,FALSE), "NA")</f>
        <v>16.03</v>
      </c>
      <c r="AQ97" s="31">
        <f>_xlfn.IFNA(VLOOKUP($A97,ZAFCPIALLMINMEI!$A:$B,2,FALSE), "NA")</f>
        <v>64.710030000000003</v>
      </c>
      <c r="AR97" s="31">
        <f>_xlfn.IFNA(VLOOKUP($A97,LCULMN01ZAQ661S!$A:$B,2,FALSE), "NA")</f>
        <v>55.89822668</v>
      </c>
      <c r="AS97" s="31">
        <f>_xlfn.IFNA(VLOOKUP($A97,NGDPRSAXDCZAQ!$A:$B,2,FALSE), "NA")</f>
        <v>966485.6</v>
      </c>
      <c r="AT97" s="31">
        <f>_xlfn.IFNA(VLOOKUP($A97,'M.W00.PCOBA.USD'!$A:$B,2,FALSE), "NA")</f>
        <v>72600.81</v>
      </c>
      <c r="AU97" s="31">
        <f>_xlfn.IFNA(VLOOKUP($A97,BSCICP03O9M665S!$A:$B,2,FALSE), "NA")</f>
        <v>101.4787023024</v>
      </c>
      <c r="AV97" s="31">
        <f>_xlfn.IFNA(VLOOKUP($A97,LOLITOAAOECDE!$A:$B,2,FALSE), "NA")</f>
        <v>101.60049228859999</v>
      </c>
      <c r="AW97" s="31" t="str">
        <f>_xlfn.IFNA(VLOOKUP($A97,'IP7110'!$A:$B,2,FALSE), "NA")</f>
        <v>NA</v>
      </c>
      <c r="AX97" s="31" t="str">
        <f>_xlfn.IFNA(VLOOKUP($A97,'WPS061'!$A:$B,2,FALSE), "NA")</f>
        <v>NA</v>
      </c>
      <c r="AY97" s="31">
        <f>_xlfn.IFNA(VLOOKUP($A97,'GS10'!$A:$B,2,FALSE), "NA")</f>
        <v>4.0999999999999996</v>
      </c>
      <c r="AZ97" s="31">
        <f>_xlfn.IFNA(VLOOKUP($A97,'GS5'!$A:$B,2,FALSE), "NA")</f>
        <v>3.49</v>
      </c>
      <c r="BA97" s="31">
        <f>_xlfn.IFNA(VLOOKUP($A97,'GS30'!$A:$B,2,FALSE), "NA")</f>
        <v>4.53</v>
      </c>
      <c r="BB97" s="31">
        <f>_xlfn.IFNA(VLOOKUP($A97,DAX!$A:$B,2,FALSE), "NA")</f>
        <v>8067.32</v>
      </c>
      <c r="BC97" s="31">
        <f>_xlfn.IFNA(VLOOKUP($A97,SMI!$A:$B,2,FALSE), "NA")</f>
        <v>8484.4599999999991</v>
      </c>
      <c r="BD97" s="31">
        <f>_xlfn.IFNA(VLOOKUP($A97,NASDAQCOM!$A:$B,2,FALSE), "NA")</f>
        <v>2652.28</v>
      </c>
      <c r="BE97" s="31">
        <f>_xlfn.IFNA(VLOOKUP($A97,FTSE100!$A:$B,2,FALSE), "NA")</f>
        <v>6456.91</v>
      </c>
      <c r="BF97" s="31">
        <f>_xlfn.IFNA(VLOOKUP($A97,'M.W00.PGOLD.USD'!$A:$B,2,FALSE), "NA")</f>
        <v>836.5</v>
      </c>
      <c r="BG97" s="31">
        <f>_xlfn.IFNA(VLOOKUP($A97,'M.W00.PSILVER.USD'!$A:$B,2,FALSE), "NA")</f>
        <v>14.76</v>
      </c>
      <c r="BH97" s="31" t="str">
        <f>_xlfn.IFNA(VLOOKUP($A97,WPU10170502!$A:$B,2,FALSE), "NA")</f>
        <v>NA</v>
      </c>
      <c r="BI97" s="31">
        <f>_xlfn.IFNA(VLOOKUP($A97,'M.W00.PSILVER.USD'!$A:$B,2,FALSE), "NA")</f>
        <v>14.76</v>
      </c>
      <c r="BJ97" s="31">
        <f>_xlfn.IFNA(VLOOKUP($A97,'M.W00.PSILVER.USD'!$A:$B,2,FALSE), "NA")</f>
        <v>14.76</v>
      </c>
      <c r="BK97" s="31">
        <f>_xlfn.IFNA(VLOOKUP($A97,FEDfunds!$A:$B,2,FALSE), "NA")</f>
        <v>4.24</v>
      </c>
      <c r="BL97" s="31">
        <f>_xlfn.IFNA(VLOOKUP($A97,Vehicles_miles_traveled!$A:$B,2,FALSE), "NA")</f>
        <v>247443</v>
      </c>
      <c r="BM97" s="31">
        <f>_xlfn.IFNA(VLOOKUP($A97,New_car_dealer!$A:$B,2,FALSE), "NA")</f>
        <v>53410</v>
      </c>
      <c r="BN97" s="31" t="str">
        <f>_xlfn.IFNA(VLOOKUP($A97,Platinum_total_demand!$A:$Z,4,FALSE), "NA")</f>
        <v>NA</v>
      </c>
      <c r="BO97" s="31" t="str">
        <f>_xlfn.IFNA(VLOOKUP($A97,Palladium_total_demand!$A:$Z,4,FALSE), "NA")</f>
        <v>NA</v>
      </c>
      <c r="BP97" s="31" t="str">
        <f>_xlfn.IFNA(VLOOKUP($A97,Rhodium_total_demand!$A:$Z,4,FALSE), "NA")</f>
        <v>NA</v>
      </c>
      <c r="BQ97" s="31" t="str">
        <f>_xlfn.IFNA(VLOOKUP($A97,Platinum_total_supply!$A:$Z,4,FALSE), "NA")</f>
        <v>NA</v>
      </c>
      <c r="BR97" s="31" t="str">
        <f>_xlfn.IFNA(VLOOKUP($A97,Palladium_total_supply!$A:$Z,4,FALSE), "NA")</f>
        <v>NA</v>
      </c>
      <c r="BS97" s="31" t="str">
        <f>_xlfn.IFNA(VLOOKUP($A97,Rhodium_total_supply!$A:$Z,4,FALSE), "NA")</f>
        <v>NA</v>
      </c>
      <c r="BT97" s="31">
        <f>_xlfn.IFNA(VLOOKUP($A97,Equities!$A:$Z,2,FALSE), "NA")</f>
        <v>4908.0280952380899</v>
      </c>
      <c r="BU97" s="31">
        <f>_xlfn.IFNA(VLOOKUP($A97,Equities!$A:$Z,3,FALSE), "NA")</f>
        <v>4809.2552380952302</v>
      </c>
      <c r="BV97" s="31">
        <f>_xlfn.IFNA(VLOOKUP($A97,Equities!$A:$Z,4,FALSE), "NA")</f>
        <v>8286.0433333333294</v>
      </c>
      <c r="BW97" s="31">
        <f>_xlfn.IFNA(VLOOKUP($A97,Equities!$A:$Z,5,FALSE), "NA")</f>
        <v>5373.0873333333302</v>
      </c>
      <c r="BX97" s="31">
        <f>_xlfn.IFNA(VLOOKUP($A97,Equities!$A:$Z,6,FALSE), "NA")</f>
        <v>2055.5669523809502</v>
      </c>
      <c r="BY97" s="31">
        <f>_xlfn.IFNA(VLOOKUP($A97,Income_equities!$A:$Z,2,FALSE), "NA")</f>
        <v>1373.0085714285699</v>
      </c>
      <c r="BZ97" s="31">
        <f>_xlfn.IFNA(VLOOKUP($A97,Income_equities!$A:$Z,3,FALSE), "NA")</f>
        <v>273.55375714285702</v>
      </c>
      <c r="CA97" s="31">
        <f>_xlfn.IFNA(VLOOKUP($A97,Income_equities!$A:$Z,4,FALSE), "NA")</f>
        <v>145.41110952380899</v>
      </c>
      <c r="CB97" s="31">
        <f>_xlfn.IFNA(VLOOKUP($A97,Income_equities!$A:$Z,5,FALSE), "NA")</f>
        <v>185.906309523809</v>
      </c>
      <c r="CC97" s="31">
        <f>_xlfn.IFNA(VLOOKUP($A97,PGM_equities!$A:$Z,2,FALSE), "NA")</f>
        <v>1496.5119047619</v>
      </c>
      <c r="CD97" s="31">
        <f>_xlfn.IFNA(VLOOKUP($A97,PGM_equities!$A:$Z,3,FALSE), "NA")</f>
        <v>807.61</v>
      </c>
      <c r="CE97" s="31">
        <f>_xlfn.IFNA(VLOOKUP($A97,PGM_equities!$A:$Z,4,FALSE), "NA")</f>
        <v>14.3891142857142</v>
      </c>
      <c r="CF97" s="31">
        <f>_xlfn.IFNA(VLOOKUP($A97,PGM_equities!$A:$Z,5,FALSE), "NA")</f>
        <v>354.08333333333297</v>
      </c>
      <c r="CG97" s="31" t="str">
        <f>_xlfn.IFNA(VLOOKUP($A97,Platinum_market_balance!$A:$Z,2,FALSE), "NA")</f>
        <v>NA</v>
      </c>
      <c r="CH97" s="31" t="str">
        <f>_xlfn.IFNA(VLOOKUP($A97,Platinum_market_balance!$A:$Z,3,FALSE), "NA")</f>
        <v>NA</v>
      </c>
      <c r="CI97" s="31" t="str">
        <f>_xlfn.IFNA(VLOOKUP($A97,Platinum_market_balance!$A:$Z,4,FALSE), "NA")</f>
        <v>NA</v>
      </c>
      <c r="CJ97" s="31" t="str">
        <f>_xlfn.IFNA(VLOOKUP($A97,Platinum_market_balance!$A:$Z,5,FALSE), "NA")</f>
        <v>NA</v>
      </c>
      <c r="CK97" s="31" t="str">
        <f>_xlfn.IFNA(VLOOKUP($A97,Palladium_market_balance!$A:$Z,2,FALSE), "NA")</f>
        <v>NA</v>
      </c>
      <c r="CL97" s="31" t="str">
        <f>_xlfn.IFNA(VLOOKUP($A97,Palladium_market_balance!$A:$Z,3,FALSE), "NA")</f>
        <v>NA</v>
      </c>
      <c r="CM97" s="31" t="str">
        <f>_xlfn.IFNA(VLOOKUP($A97,Palladium_market_balance!$A:$Z,4,FALSE), "NA")</f>
        <v>NA</v>
      </c>
      <c r="CN97" s="31" t="str">
        <f>_xlfn.IFNA(VLOOKUP($A97,Palladium_market_balance!$A:$Z,5,FALSE), "NA")</f>
        <v>NA</v>
      </c>
      <c r="CO97" s="31" t="str">
        <f>_xlfn.IFNA(VLOOKUP($A97,Rhodium_market_balance!$A:$Z,2,FALSE), "NA")</f>
        <v>NA</v>
      </c>
      <c r="CP97" s="31" t="str">
        <f>_xlfn.IFNA(VLOOKUP($A97,Rhodium_market_balance!$A:$Z,3,FALSE), "NA")</f>
        <v>NA</v>
      </c>
      <c r="CQ97" s="31" t="str">
        <f>_xlfn.IFNA(VLOOKUP($A97,Rhodium_market_balance!$A:$Z,4,FALSE), "NA")</f>
        <v>NA</v>
      </c>
      <c r="CR97" s="31" t="str">
        <f>_xlfn.IFNA(VLOOKUP($A97,Rhodium_market_balance!$A:$Z,5,FALSE), "NA")</f>
        <v>NA</v>
      </c>
      <c r="CS97" s="31" t="str">
        <f>_xlfn.IFNA(VLOOKUP($A97,CFTCs!$A:$Z,2,FALSE), "NA")</f>
        <v>NA</v>
      </c>
      <c r="CT97" s="31" t="str">
        <f>_xlfn.IFNA(VLOOKUP($A97,CFTCs!$A:$Z,3,FALSE), "NA")</f>
        <v>NA</v>
      </c>
      <c r="CU97" s="31" t="str">
        <f>_xlfn.IFNA(VLOOKUP($A97,CFTCs!$A:$Z,4,FALSE), "NA")</f>
        <v>NA</v>
      </c>
      <c r="CV97" s="31" t="str">
        <f>_xlfn.IFNA(VLOOKUP($A97,CFTCs!$A:$Z,5,FALSE), "NA")</f>
        <v>NA</v>
      </c>
      <c r="CW97" s="31" t="str">
        <f>_xlfn.IFNA(VLOOKUP($A97,Open_interest!$A:$Z,2,FALSE), "NA")</f>
        <v>NA</v>
      </c>
      <c r="CX97" s="31" t="str">
        <f>_xlfn.IFNA(VLOOKUP($A97,Open_interest!$A:$Z,3,FALSE), "NA")</f>
        <v>NA</v>
      </c>
      <c r="CY97" s="31">
        <f>IF(_xlfn.IFNA(VLOOKUP($A97,ETF_holdings!$A:$Z,2,FALSE), "NA")=0,"NA",_xlfn.IFNA(VLOOKUP($A97,ETF_holdings!$A:$Z,2,FALSE), "NA"))</f>
        <v>178429.00476190401</v>
      </c>
      <c r="CZ97" s="31" t="str">
        <f>IF(_xlfn.IFNA(VLOOKUP($A97,ETF_holdings!$A:$Z,3,FALSE), "NA")=0,"NA",_xlfn.IFNA(VLOOKUP($A97,ETF_holdings!$A:$Z,3,FALSE), "NA"))</f>
        <v>NA</v>
      </c>
      <c r="DA97" s="31">
        <f>_xlfn.IFNA(VLOOKUP($A97,ETF_holdings!$A:$Z,4,FALSE), "NA")</f>
        <v>0</v>
      </c>
      <c r="DB97" s="31" t="str">
        <f>IF(_xlfn.IFNA(VLOOKUP($A97,ETF_holdings!$A:$Z,4,FALSE), "NA")=0,"NA",_xlfn.IFNA(VLOOKUP($A97,ETF_holdings!$A:$Z,4,FALSE), "NA"))</f>
        <v>NA</v>
      </c>
      <c r="DC97" s="31" t="str">
        <f>IF(_xlfn.IFNA(VLOOKUP($A97,ETF_holdings!$A:$Z,6,FALSE), "NA")=0,"NA",_xlfn.IFNA(VLOOKUP($A97,ETF_holdings!$A:$Z,6,FALSE), "NA"))</f>
        <v>NA</v>
      </c>
      <c r="DD97" s="31" t="str">
        <f>IF(_xlfn.IFNA(VLOOKUP($A97,ETF_holdings!$A:$Z,7,FALSE), "NA")=0,"NA",_xlfn.IFNA(VLOOKUP($A97,ETF_holdings!$A:$Z,7,FALSE), "NA"))</f>
        <v>NA</v>
      </c>
      <c r="DE97" s="31" t="str">
        <f>IF(_xlfn.IFNA(VLOOKUP($A97,ETF_holdings!$A:$Z,8,FALSE), "NA")=0,"NA",_xlfn.IFNA(VLOOKUP($A97,ETF_holdings!$A:$Z,8,FALSE), "NA"))</f>
        <v>NA</v>
      </c>
      <c r="DF97" s="31" t="str">
        <f>IF(_xlfn.IFNA(VLOOKUP($A97,ETF_holdings!$A:$Z,10,FALSE), "NA")=0,"NA",_xlfn.IFNA(VLOOKUP($A97,ETF_holdings!$A:$Z,10,FALSE), "NA"))</f>
        <v>NA</v>
      </c>
      <c r="DG97" s="31" t="str">
        <f>IF(_xlfn.IFNA(VLOOKUP($A97,ETF_holdings!$A:$Z,10,FALSE), "NA")=0,"NA",_xlfn.IFNA(VLOOKUP($A97,ETF_holdings!$A:$Z,10,FALSE), "NA"))</f>
        <v>NA</v>
      </c>
      <c r="DH97" s="31" t="str">
        <f>IF(_xlfn.IFNA(VLOOKUP($A97,ETF_holdings!$A:$Z,11,FALSE), "NA")=0,"NA",_xlfn.IFNA(VLOOKUP($A97,ETF_holdings!$A:$Z,11,FALSE), "NA"))</f>
        <v>NA</v>
      </c>
      <c r="DI97" s="31" t="str">
        <f>IF(_xlfn.IFNA(VLOOKUP($A97,ETF_holdings!$A:$Z,12,FALSE), "NA")=0,"NA",_xlfn.IFNA(VLOOKUP($A97,ETF_holdings!$A:$Z,12,FALSE), "NA"))</f>
        <v>NA</v>
      </c>
      <c r="DJ97" s="31" t="str">
        <f>IF(_xlfn.IFNA(VLOOKUP($A97,ETF_holdings!$A:$Z,13,FALSE), "NA")=0,"NA",_xlfn.IFNA(VLOOKUP($A97,ETF_holdings!$A:$Z,13,FALSE), "NA"))</f>
        <v>NA</v>
      </c>
      <c r="DK97" s="31">
        <f>IF(_xlfn.IFNA(VLOOKUP($A97,Platinum_RSI!$A:$P,2,FALSE), "NA")=0,"NA",_xlfn.IFNA(VLOOKUP($A97,Platinum_RSI!$A:$P,2,FALSE), "NA"))</f>
        <v>93.39</v>
      </c>
      <c r="DL97" s="31">
        <f>IF(_xlfn.IFNA(VLOOKUP($A97,Platinum_RSI!$A:$P,3,FALSE), "NA")=0,"NA",_xlfn.IFNA(VLOOKUP($A97,Platinum_RSI!$A:$P,3,FALSE), "NA"))</f>
        <v>81.11</v>
      </c>
      <c r="DM97" s="31">
        <f>IF(_xlfn.IFNA(VLOOKUP($A97,Platinum_RSI!$A:$P,4,FALSE), "NA")=0,"NA",_xlfn.IFNA(VLOOKUP($A97,Platinum_RSI!$A:$P,4,FALSE), "NA"))</f>
        <v>77.53</v>
      </c>
      <c r="DN97" s="31">
        <f>IF(_xlfn.IFNA(VLOOKUP($A97,Platinum_RSI!$A:$P,5,FALSE), "NA")=0,"NA",_xlfn.IFNA(VLOOKUP($A97,Platinum_RSI!$A:$P,5,FALSE), "NA"))</f>
        <v>73.19</v>
      </c>
      <c r="DO97" s="31">
        <f>IF(_xlfn.IFNA(VLOOKUP($A97,Palladium_RSI!$A:$Q,2,FALSE), "NA")=0,"NA",_xlfn.IFNA(VLOOKUP($A97,Palladium_RSI!$A:$Q,2,FALSE), "NA"))</f>
        <v>65.5</v>
      </c>
      <c r="DP97" s="31">
        <f>IF(_xlfn.IFNA(VLOOKUP($A97,Palladium_RSI!$A:$Q, 3,FALSE), "NA")=0,"NA",_xlfn.IFNA(VLOOKUP($A97,Palladium_RSI!$A:$Q,3,FALSE), "NA"))</f>
        <v>61.2</v>
      </c>
      <c r="DQ97" s="31">
        <f>IF(_xlfn.IFNA(VLOOKUP($A97,Palladium_RSI!$A:$Q,4,FALSE), "NA")=0,"NA",_xlfn.IFNA(VLOOKUP($A97,Palladium_RSI!$A:$Q,4,FALSE), "NA"))</f>
        <v>60.62</v>
      </c>
      <c r="DR97" s="31">
        <f>IF(_xlfn.IFNA(VLOOKUP($A97,Palladium_RSI!$A:$Q,5,FALSE), "NA")=0,"NA",_xlfn.IFNA(VLOOKUP($A97,Palladium_RSI!$A:$Q,5,FALSE), "NA"))</f>
        <v>55.51</v>
      </c>
      <c r="DS97" s="31">
        <f>IF(_xlfn.IFNA(VLOOKUP($A97,Car_production!$A:$L,2,FALSE), "NA")=0,"NA",_xlfn.IFNA(VLOOKUP($A97,Car_production!$A:$L,2,FALSE), "NA"))</f>
        <v>333.3</v>
      </c>
      <c r="DT97" s="31">
        <f>IF(_xlfn.IFNA(VLOOKUP($A97,Car_production!$A:$L,3,FALSE), "NA")=0,"NA",_xlfn.IFNA(VLOOKUP($A97,Car_production!$A:$L,3,FALSE), "NA"))</f>
        <v>262.23446105428798</v>
      </c>
      <c r="DU97" s="31" t="e">
        <f>IF(_xlfn.IFNA(VLOOKUP($A97,Car_production!$A:$L,4,FALSE), "NA")=0,"NA",_xlfn.IFNA(VLOOKUP($A97,Car_production!$A:$L,13,FALSE), "NA"))</f>
        <v>#REF!</v>
      </c>
      <c r="DV97" s="31">
        <f>IF(_xlfn.IFNA(VLOOKUP($A97,Car_production!$A:$L,5,FALSE), "NA")=0,"NA",_xlfn.IFNA(VLOOKUP($A97,Car_production!$A:$L,5,FALSE), "NA"))</f>
        <v>29.966034456611485</v>
      </c>
      <c r="DW97" s="31">
        <f>IF(_xlfn.IFNA(VLOOKUP($A97,Car_production!$A:$L,6,FALSE), "NA")=0,"NA",_xlfn.IFNA(VLOOKUP($A97,Car_production!$A:$L,6,FALSE), "NA"))</f>
        <v>104.5</v>
      </c>
      <c r="DX97" s="31">
        <f>IF(_xlfn.IFNA(VLOOKUP($A97,Car_production!$A:$L,7,FALSE), "NA")=0,"NA",_xlfn.IFNA(VLOOKUP($A97,Car_production!$A:$L,7,FALSE), "NA"))</f>
        <v>102.15053763440861</v>
      </c>
      <c r="DY97" s="31">
        <f>IF(_xlfn.IFNA(VLOOKUP($A97,Car_production!$A:$L,8,FALSE), "NA")=0,"NA",_xlfn.IFNA(VLOOKUP($A97,Car_production!$A:$L,8,FALSE), "NA"))</f>
        <v>134</v>
      </c>
      <c r="DZ97" s="31">
        <f>IF(_xlfn.IFNA(VLOOKUP($A97,Car_production!$A:$L,9,FALSE), "NA")=0,"NA",_xlfn.IFNA(VLOOKUP($A97,Car_production!$A:$L,9,FALSE), "NA"))</f>
        <v>169.19191919191917</v>
      </c>
      <c r="EA97" s="31">
        <f>IF(_xlfn.IFNA(VLOOKUP($A97,Car_production!$A:$L,10,FALSE), "NA")=0,"NA",_xlfn.IFNA(VLOOKUP($A97,Car_production!$A:$L,10,FALSE), "NA"))</f>
        <v>89.549503690032395</v>
      </c>
      <c r="EB97" s="31">
        <f>IF(_xlfn.IFNA(VLOOKUP($A97,Car_production_index!$A:$L,2,FALSE), "NA")=0,"NA",_xlfn.IFNA(VLOOKUP($A97,Car_production_index!$A:$L,2,FALSE), "NA"))</f>
        <v>0.12988212567506568</v>
      </c>
      <c r="EC97" s="31">
        <f>IF(_xlfn.IFNA(VLOOKUP($A97,Car_production_index!$A:$L,3,FALSE), "NA")=0,"NA",_xlfn.IFNA(VLOOKUP($A97,Car_production_index!$A:$L,3,FALSE), "NA"))</f>
        <v>0.24441781767755696</v>
      </c>
      <c r="ED97" s="31">
        <f>IF(_xlfn.IFNA(VLOOKUP($A97,Car_production_index!$A:$L,4,FALSE), "NA")=0,"NA",_xlfn.IFNA(VLOOKUP($A97,Car_production_index!$A:$L,4,FALSE), "NA"))</f>
        <v>0.20332484761598563</v>
      </c>
      <c r="EE97" s="31">
        <f>IF(_xlfn.IFNA(VLOOKUP($A97,Car_production_index!$A:$L,5,FALSE), "NA")=0,"NA",_xlfn.IFNA(VLOOKUP($A97,Car_production_index!$A:$L,5,FALSE), "NA"))</f>
        <v>0.14439036868302063</v>
      </c>
      <c r="EF97" s="31">
        <f>IF(_xlfn.IFNA(VLOOKUP($A97,Car_production_index!$A:$L,6,FALSE), "NA")=0,"NA",_xlfn.IFNA(VLOOKUP($A97,Car_production_index!$A:$L,6,FALSE), "NA"))</f>
        <v>0.72201515965162888</v>
      </c>
    </row>
    <row r="98" spans="1:136">
      <c r="A98" s="26">
        <v>39448</v>
      </c>
      <c r="B98" s="25">
        <f>IFERROR(VLOOKUP($A98,Palladium_spot_price!$A:$B,2,FALSE), "NA")</f>
        <v>377.45454545454498</v>
      </c>
      <c r="C98" s="25">
        <f>IFERROR(VLOOKUP($A98,Platinum_spot_price!$A:$B,2,FALSE), "NA")</f>
        <v>1588.3181818181799</v>
      </c>
      <c r="D98" s="25">
        <f>IFERROR(VLOOKUP($A98,Rhodium_spot_price!$A:$B,2,FALSE), "NA")</f>
        <v>7053.4090909090901</v>
      </c>
      <c r="E98" s="25">
        <f>IFERROR(VLOOKUP(A98,'Coal Australia'!A:B,2,FALSE), "NA")</f>
        <v>98.486201298701303</v>
      </c>
      <c r="F98" s="25">
        <f>IFERROR(VLOOKUP(A98,'Russian Ruble'!A:B,2,FALSE), "NA")</f>
        <v>24.501100000000001</v>
      </c>
      <c r="G98" s="25">
        <f>IFERROR(VLOOKUP($A98,'GDP Germany'!A:B,2,FALSE),"NA")</f>
        <v>653308.1</v>
      </c>
      <c r="H98" s="25">
        <f>IFERROR(VLOOKUP($A98,'GDP EU28'!A:B,2,FALSE),"NA")</f>
        <v>2771106.3</v>
      </c>
      <c r="I98" s="25">
        <f>IFERROR(VLOOKUP($A98,'GDP US'!A:B,2,FALSE),"NA")</f>
        <v>15767.146000000001</v>
      </c>
      <c r="J98" s="29">
        <f>IFERROR(VLOOKUP($A98,'GDP CNY'!A:C,2,FALSE),"NA")</f>
        <v>13.9</v>
      </c>
      <c r="K98" s="25">
        <f>IFERROR(VLOOKUP($A98,WTI!$A:$B,2,FALSE),"NA")</f>
        <v>92.97</v>
      </c>
      <c r="L98" s="25">
        <f>IFERROR(VLOOKUP($A98,Brent!$A:$B,2,FALSE),"NA")</f>
        <v>92.18</v>
      </c>
      <c r="M98" s="25">
        <f>IFERROR(VLOOKUP($A98,'EURO EXC RATE'!$A:$B,2,FALSE),"NA")</f>
        <v>1.4728000000000001</v>
      </c>
      <c r="N98" s="25">
        <f>IFERROR(VLOOKUP($A98,'Baltic Dry Index'!$A:$B,2,FALSE),"NA")</f>
        <v>6052</v>
      </c>
      <c r="O98" s="25">
        <f>IFERROR(VLOOKUP($A98,EXR_CNY_USD!$A:$B,2,FALSE),"NA")</f>
        <v>7.2404999999999999</v>
      </c>
      <c r="P98" s="25">
        <f>IFERROR(VLOOKUP($A98,'NATURAL GAS'!A:B,2,FALSE),"NA")</f>
        <v>7.99</v>
      </c>
      <c r="Q98" s="25">
        <f>IFERROR(VLOOKUP($A98,VIX!$A:$B,2,FALSE), "NA")</f>
        <v>26.2</v>
      </c>
      <c r="R98" s="25">
        <f>IFERROR(VLOOKUP($A98,CLI_US!$A:$B,2,FALSE), "NA")</f>
        <v>101.29265034138299</v>
      </c>
      <c r="S98" s="25">
        <f>IFERROR(VLOOKUP($A98,CLI_CHN!$A:$B,2,FALSE), "NA")</f>
        <v>101.0849</v>
      </c>
      <c r="T98" s="25">
        <f>IFERROR(VLOOKUP($A98,CLI_EURO!$A:$B,2,FALSE), "NA")</f>
        <v>101.364979265098</v>
      </c>
      <c r="U98" s="25">
        <f>IFERROR(VLOOKUP($A98,CPILFESL!$A:$B,2,FALSE), "NA")</f>
        <v>212.17400000000001</v>
      </c>
      <c r="V98" s="31">
        <f>_xlfn.IFNA(VLOOKUP($A98,'PET.RWTC.M'!$A:$B,2,FALSE), "NA")</f>
        <v>92.97</v>
      </c>
      <c r="W98" s="31">
        <f>_xlfn.IFNA(VLOOKUP($A98,PALLFNFINDEXQ!$A:$B,2,FALSE), "NA")</f>
        <v>162.2507492</v>
      </c>
      <c r="X98" s="31">
        <f>_xlfn.IFNA(VLOOKUP($A98,DEXSFUS!$A:$B,2,FALSE), "NA")</f>
        <v>6.8594999999999997</v>
      </c>
      <c r="Y98" s="31">
        <f>_xlfn.IFNA(VLOOKUP($A98,PNICKUSDM!$A:$B,2,FALSE), "NA")</f>
        <v>27774.772730000001</v>
      </c>
      <c r="Z98" s="31">
        <f>_xlfn.IFNA(VLOOKUP($A98,'WPU1011'!$A:$B,2,FALSE), "NA")</f>
        <v>134.30000000000001</v>
      </c>
      <c r="AA98" s="31">
        <f>_xlfn.IFNA(VLOOKUP($A98,PCU3399103399101!$A:$B,2,FALSE), "NA")</f>
        <v>156.5</v>
      </c>
      <c r="AB98" s="31">
        <f>_xlfn.IFNA(VLOOKUP($A98,TSIFRGHTC!$A:$B,2,FALSE), "NA")</f>
        <v>2.5</v>
      </c>
      <c r="AC98" s="31">
        <f>_xlfn.IFNA(VLOOKUP($A98,TSIFRGHTC!$A:$B,2,FALSE), "NA")</f>
        <v>2.5</v>
      </c>
      <c r="AD98" s="31">
        <f>_xlfn.IFNA(VLOOKUP($A98,PPICMM!$A:$B,2,FALSE), "NA")</f>
        <v>268.8</v>
      </c>
      <c r="AE98" s="31">
        <f>_xlfn.IFNA(VLOOKUP($A98,IPB50001N!$A:$B,2,FALSE), "NA")</f>
        <v>101.0628</v>
      </c>
      <c r="AF98" s="31">
        <f>_xlfn.IFNA(VLOOKUP($A98,A31ATI!$A:$B,2,FALSE), "NA")</f>
        <v>19423</v>
      </c>
      <c r="AG98" s="31">
        <f>_xlfn.IFNA(VLOOKUP($A98,A31ANO!$A:$B,2,FALSE), "NA")</f>
        <v>12805</v>
      </c>
      <c r="AH98" s="31">
        <f>_xlfn.IFNA(VLOOKUP($A98,IPG21223S!$A:$B,2,FALSE), "NA")</f>
        <v>104.3601</v>
      </c>
      <c r="AI98" s="31">
        <f>_xlfn.IFNA(VLOOKUP($A98,PIORECRUSDM!$A:$B,2,FALSE), "NA")</f>
        <v>60.8</v>
      </c>
      <c r="AJ98" s="31" t="str">
        <f>_xlfn.IFNA(VLOOKUP($A98,GVZCLS!$A:$B,2,FALSE), "NA")</f>
        <v>NA</v>
      </c>
      <c r="AK98" s="31" t="str">
        <f>_xlfn.IFNA(VLOOKUP($A98,VXSLVCLS!$A:$B,2,FALSE), "NA")</f>
        <v>NA</v>
      </c>
      <c r="AL98" s="31">
        <f>_xlfn.IFNA(VLOOKUP($A98,PNRGINDEXM!$A:$B,2,FALSE), "NA")</f>
        <v>214.72110000000001</v>
      </c>
      <c r="AM98" s="31">
        <f>_xlfn.IFNA(VLOOKUP($A98,Nikkei225!$A:$B,2,FALSE), "NA")</f>
        <v>16870.400000000001</v>
      </c>
      <c r="AN98" s="31">
        <f>_xlfn.IFNA(VLOOKUP($A98,EXJPUS!$A:$B,2,FALSE), "NA")</f>
        <v>107.8181</v>
      </c>
      <c r="AO98" s="31">
        <f>_xlfn.IFNA(VLOOKUP($A98,PCU33613361!$A:$B,2,FALSE), "NA")</f>
        <v>98.4</v>
      </c>
      <c r="AP98" s="31">
        <f>_xlfn.IFNA(VLOOKUP($A98,TOTALSA!$A:$B,2,FALSE), "NA")</f>
        <v>15.705</v>
      </c>
      <c r="AQ98" s="31">
        <f>_xlfn.IFNA(VLOOKUP($A98,ZAFCPIALLMINMEI!$A:$B,2,FALSE), "NA")</f>
        <v>65.623949999999994</v>
      </c>
      <c r="AR98" s="31">
        <f>_xlfn.IFNA(VLOOKUP($A98,LCULMN01ZAQ661S!$A:$B,2,FALSE), "NA")</f>
        <v>58.057054739999998</v>
      </c>
      <c r="AS98" s="31">
        <f>_xlfn.IFNA(VLOOKUP($A98,NGDPRSAXDCZAQ!$A:$B,2,FALSE), "NA")</f>
        <v>970544.9</v>
      </c>
      <c r="AT98" s="31">
        <f>_xlfn.IFNA(VLOOKUP($A98,'M.W00.PCOBA.USD'!$A:$B,2,FALSE), "NA")</f>
        <v>83037.81</v>
      </c>
      <c r="AU98" s="31">
        <f>_xlfn.IFNA(VLOOKUP($A98,BSCICP03O9M665S!$A:$B,2,FALSE), "NA")</f>
        <v>101.33923490079999</v>
      </c>
      <c r="AV98" s="31">
        <f>_xlfn.IFNA(VLOOKUP($A98,LOLITOAAOECDE!$A:$B,2,FALSE), "NA")</f>
        <v>101.4669288803</v>
      </c>
      <c r="AW98" s="31" t="str">
        <f>_xlfn.IFNA(VLOOKUP($A98,'IP7110'!$A:$B,2,FALSE), "NA")</f>
        <v>NA</v>
      </c>
      <c r="AX98" s="31" t="str">
        <f>_xlfn.IFNA(VLOOKUP($A98,'WPS061'!$A:$B,2,FALSE), "NA")</f>
        <v>NA</v>
      </c>
      <c r="AY98" s="31">
        <f>_xlfn.IFNA(VLOOKUP($A98,'GS10'!$A:$B,2,FALSE), "NA")</f>
        <v>3.74</v>
      </c>
      <c r="AZ98" s="31">
        <f>_xlfn.IFNA(VLOOKUP($A98,'GS5'!$A:$B,2,FALSE), "NA")</f>
        <v>2.98</v>
      </c>
      <c r="BA98" s="31">
        <f>_xlfn.IFNA(VLOOKUP($A98,'GS30'!$A:$B,2,FALSE), "NA")</f>
        <v>4.33</v>
      </c>
      <c r="BB98" s="31">
        <f>_xlfn.IFNA(VLOOKUP($A98,DAX!$A:$B,2,FALSE), "NA")</f>
        <v>6851.75</v>
      </c>
      <c r="BC98" s="31">
        <f>_xlfn.IFNA(VLOOKUP($A98,SMI!$A:$B,2,FALSE), "NA")</f>
        <v>7670.44</v>
      </c>
      <c r="BD98" s="31">
        <f>_xlfn.IFNA(VLOOKUP($A98,NASDAQCOM!$A:$B,2,FALSE), "NA")</f>
        <v>2389.86</v>
      </c>
      <c r="BE98" s="31">
        <f>_xlfn.IFNA(VLOOKUP($A98,FTSE100!$A:$B,2,FALSE), "NA")</f>
        <v>5879.78</v>
      </c>
      <c r="BF98" s="31">
        <f>_xlfn.IFNA(VLOOKUP($A98,'M.W00.PGOLD.USD'!$A:$B,2,FALSE), "NA")</f>
        <v>927.5</v>
      </c>
      <c r="BG98" s="31">
        <f>_xlfn.IFNA(VLOOKUP($A98,'M.W00.PSILVER.USD'!$A:$B,2,FALSE), "NA")</f>
        <v>16.760000000000002</v>
      </c>
      <c r="BH98" s="31" t="str">
        <f>_xlfn.IFNA(VLOOKUP($A98,WPU10170502!$A:$B,2,FALSE), "NA")</f>
        <v>NA</v>
      </c>
      <c r="BI98" s="31">
        <f>_xlfn.IFNA(VLOOKUP($A98,'M.W00.PSILVER.USD'!$A:$B,2,FALSE), "NA")</f>
        <v>16.760000000000002</v>
      </c>
      <c r="BJ98" s="31">
        <f>_xlfn.IFNA(VLOOKUP($A98,'M.W00.PSILVER.USD'!$A:$B,2,FALSE), "NA")</f>
        <v>16.760000000000002</v>
      </c>
      <c r="BK98" s="31">
        <f>_xlfn.IFNA(VLOOKUP($A98,FEDfunds!$A:$B,2,FALSE), "NA")</f>
        <v>3.94</v>
      </c>
      <c r="BL98" s="31">
        <f>_xlfn.IFNA(VLOOKUP($A98,Vehicles_miles_traveled!$A:$B,2,FALSE), "NA")</f>
        <v>253312</v>
      </c>
      <c r="BM98" s="31">
        <f>_xlfn.IFNA(VLOOKUP($A98,New_car_dealer!$A:$B,2,FALSE), "NA")</f>
        <v>49775</v>
      </c>
      <c r="BN98" s="31" t="str">
        <f>_xlfn.IFNA(VLOOKUP($A98,Platinum_total_demand!$A:$Z,4,FALSE), "NA")</f>
        <v>NA</v>
      </c>
      <c r="BO98" s="31" t="str">
        <f>_xlfn.IFNA(VLOOKUP($A98,Palladium_total_demand!$A:$Z,4,FALSE), "NA")</f>
        <v>NA</v>
      </c>
      <c r="BP98" s="31" t="str">
        <f>_xlfn.IFNA(VLOOKUP($A98,Rhodium_total_demand!$A:$Z,4,FALSE), "NA")</f>
        <v>NA</v>
      </c>
      <c r="BQ98" s="31" t="str">
        <f>_xlfn.IFNA(VLOOKUP($A98,Platinum_total_supply!$A:$Z,4,FALSE), "NA")</f>
        <v>NA</v>
      </c>
      <c r="BR98" s="31" t="str">
        <f>_xlfn.IFNA(VLOOKUP($A98,Palladium_total_supply!$A:$Z,4,FALSE), "NA")</f>
        <v>NA</v>
      </c>
      <c r="BS98" s="31" t="str">
        <f>_xlfn.IFNA(VLOOKUP($A98,Rhodium_total_supply!$A:$Z,4,FALSE), "NA")</f>
        <v>NA</v>
      </c>
      <c r="BT98" s="31">
        <f>_xlfn.IFNA(VLOOKUP($A98,Equities!$A:$Z,2,FALSE), "NA")</f>
        <v>4580.3513043478197</v>
      </c>
      <c r="BU98" s="31">
        <f>_xlfn.IFNA(VLOOKUP($A98,Equities!$A:$Z,3,FALSE), "NA")</f>
        <v>4489.1104347826004</v>
      </c>
      <c r="BV98" s="31">
        <f>_xlfn.IFNA(VLOOKUP($A98,Equities!$A:$Z,4,FALSE), "NA")</f>
        <v>7683.20304347826</v>
      </c>
      <c r="BW98" s="31">
        <f>_xlfn.IFNA(VLOOKUP($A98,Equities!$A:$Z,5,FALSE), "NA")</f>
        <v>5060.7829565217298</v>
      </c>
      <c r="BX98" s="31">
        <f>_xlfn.IFNA(VLOOKUP($A98,Equities!$A:$Z,6,FALSE), "NA")</f>
        <v>1917.4740869565201</v>
      </c>
      <c r="BY98" s="31">
        <f>_xlfn.IFNA(VLOOKUP($A98,Income_equities!$A:$Z,2,FALSE), "NA")</f>
        <v>1400.70086956521</v>
      </c>
      <c r="BZ98" s="31">
        <f>_xlfn.IFNA(VLOOKUP($A98,Income_equities!$A:$Z,3,FALSE), "NA")</f>
        <v>279.92906521739098</v>
      </c>
      <c r="CA98" s="31">
        <f>_xlfn.IFNA(VLOOKUP($A98,Income_equities!$A:$Z,4,FALSE), "NA")</f>
        <v>147.53002173913001</v>
      </c>
      <c r="CB98" s="31">
        <f>_xlfn.IFNA(VLOOKUP($A98,Income_equities!$A:$Z,5,FALSE), "NA")</f>
        <v>187.16499130434701</v>
      </c>
      <c r="CC98" s="31">
        <f>_xlfn.IFNA(VLOOKUP($A98,PGM_equities!$A:$Z,2,FALSE), "NA")</f>
        <v>1587.25</v>
      </c>
      <c r="CD98" s="31">
        <f>_xlfn.IFNA(VLOOKUP($A98,PGM_equities!$A:$Z,3,FALSE), "NA")</f>
        <v>888.02260869565202</v>
      </c>
      <c r="CE98" s="31">
        <f>_xlfn.IFNA(VLOOKUP($A98,PGM_equities!$A:$Z,4,FALSE), "NA")</f>
        <v>15.966495652173901</v>
      </c>
      <c r="CF98" s="31">
        <f>_xlfn.IFNA(VLOOKUP($A98,PGM_equities!$A:$Z,5,FALSE), "NA")</f>
        <v>375.739130434782</v>
      </c>
      <c r="CG98" s="31" t="str">
        <f>_xlfn.IFNA(VLOOKUP($A98,Platinum_market_balance!$A:$Z,2,FALSE), "NA")</f>
        <v>NA</v>
      </c>
      <c r="CH98" s="31" t="str">
        <f>_xlfn.IFNA(VLOOKUP($A98,Platinum_market_balance!$A:$Z,3,FALSE), "NA")</f>
        <v>NA</v>
      </c>
      <c r="CI98" s="31" t="str">
        <f>_xlfn.IFNA(VLOOKUP($A98,Platinum_market_balance!$A:$Z,4,FALSE), "NA")</f>
        <v>NA</v>
      </c>
      <c r="CJ98" s="31" t="str">
        <f>_xlfn.IFNA(VLOOKUP($A98,Platinum_market_balance!$A:$Z,5,FALSE), "NA")</f>
        <v>NA</v>
      </c>
      <c r="CK98" s="31" t="str">
        <f>_xlfn.IFNA(VLOOKUP($A98,Palladium_market_balance!$A:$Z,2,FALSE), "NA")</f>
        <v>NA</v>
      </c>
      <c r="CL98" s="31" t="str">
        <f>_xlfn.IFNA(VLOOKUP($A98,Palladium_market_balance!$A:$Z,3,FALSE), "NA")</f>
        <v>NA</v>
      </c>
      <c r="CM98" s="31" t="str">
        <f>_xlfn.IFNA(VLOOKUP($A98,Palladium_market_balance!$A:$Z,4,FALSE), "NA")</f>
        <v>NA</v>
      </c>
      <c r="CN98" s="31" t="str">
        <f>_xlfn.IFNA(VLOOKUP($A98,Palladium_market_balance!$A:$Z,5,FALSE), "NA")</f>
        <v>NA</v>
      </c>
      <c r="CO98" s="31" t="str">
        <f>_xlfn.IFNA(VLOOKUP($A98,Rhodium_market_balance!$A:$Z,2,FALSE), "NA")</f>
        <v>NA</v>
      </c>
      <c r="CP98" s="31" t="str">
        <f>_xlfn.IFNA(VLOOKUP($A98,Rhodium_market_balance!$A:$Z,3,FALSE), "NA")</f>
        <v>NA</v>
      </c>
      <c r="CQ98" s="31" t="str">
        <f>_xlfn.IFNA(VLOOKUP($A98,Rhodium_market_balance!$A:$Z,4,FALSE), "NA")</f>
        <v>NA</v>
      </c>
      <c r="CR98" s="31" t="str">
        <f>_xlfn.IFNA(VLOOKUP($A98,Rhodium_market_balance!$A:$Z,5,FALSE), "NA")</f>
        <v>NA</v>
      </c>
      <c r="CS98" s="31" t="str">
        <f>_xlfn.IFNA(VLOOKUP($A98,CFTCs!$A:$Z,2,FALSE), "NA")</f>
        <v>NA</v>
      </c>
      <c r="CT98" s="31" t="str">
        <f>_xlfn.IFNA(VLOOKUP($A98,CFTCs!$A:$Z,3,FALSE), "NA")</f>
        <v>NA</v>
      </c>
      <c r="CU98" s="31" t="str">
        <f>_xlfn.IFNA(VLOOKUP($A98,CFTCs!$A:$Z,4,FALSE), "NA")</f>
        <v>NA</v>
      </c>
      <c r="CV98" s="31" t="str">
        <f>_xlfn.IFNA(VLOOKUP($A98,CFTCs!$A:$Z,5,FALSE), "NA")</f>
        <v>NA</v>
      </c>
      <c r="CW98" s="31" t="str">
        <f>_xlfn.IFNA(VLOOKUP($A98,Open_interest!$A:$Z,2,FALSE), "NA")</f>
        <v>NA</v>
      </c>
      <c r="CX98" s="31" t="str">
        <f>_xlfn.IFNA(VLOOKUP($A98,Open_interest!$A:$Z,3,FALSE), "NA")</f>
        <v>NA</v>
      </c>
      <c r="CY98" s="31">
        <f>IF(_xlfn.IFNA(VLOOKUP($A98,ETF_holdings!$A:$Z,2,FALSE), "NA")=0,"NA",_xlfn.IFNA(VLOOKUP($A98,ETF_holdings!$A:$Z,2,FALSE), "NA"))</f>
        <v>204731.60434782601</v>
      </c>
      <c r="CZ98" s="31" t="str">
        <f>IF(_xlfn.IFNA(VLOOKUP($A98,ETF_holdings!$A:$Z,3,FALSE), "NA")=0,"NA",_xlfn.IFNA(VLOOKUP($A98,ETF_holdings!$A:$Z,3,FALSE), "NA"))</f>
        <v>NA</v>
      </c>
      <c r="DA98" s="31">
        <f>_xlfn.IFNA(VLOOKUP($A98,ETF_holdings!$A:$Z,4,FALSE), "NA")</f>
        <v>0</v>
      </c>
      <c r="DB98" s="31" t="str">
        <f>IF(_xlfn.IFNA(VLOOKUP($A98,ETF_holdings!$A:$Z,4,FALSE), "NA")=0,"NA",_xlfn.IFNA(VLOOKUP($A98,ETF_holdings!$A:$Z,4,FALSE), "NA"))</f>
        <v>NA</v>
      </c>
      <c r="DC98" s="31" t="str">
        <f>IF(_xlfn.IFNA(VLOOKUP($A98,ETF_holdings!$A:$Z,6,FALSE), "NA")=0,"NA",_xlfn.IFNA(VLOOKUP($A98,ETF_holdings!$A:$Z,6,FALSE), "NA"))</f>
        <v>NA</v>
      </c>
      <c r="DD98" s="31" t="str">
        <f>IF(_xlfn.IFNA(VLOOKUP($A98,ETF_holdings!$A:$Z,7,FALSE), "NA")=0,"NA",_xlfn.IFNA(VLOOKUP($A98,ETF_holdings!$A:$Z,7,FALSE), "NA"))</f>
        <v>NA</v>
      </c>
      <c r="DE98" s="31" t="str">
        <f>IF(_xlfn.IFNA(VLOOKUP($A98,ETF_holdings!$A:$Z,8,FALSE), "NA")=0,"NA",_xlfn.IFNA(VLOOKUP($A98,ETF_holdings!$A:$Z,8,FALSE), "NA"))</f>
        <v>NA</v>
      </c>
      <c r="DF98" s="31" t="str">
        <f>IF(_xlfn.IFNA(VLOOKUP($A98,ETF_holdings!$A:$Z,10,FALSE), "NA")=0,"NA",_xlfn.IFNA(VLOOKUP($A98,ETF_holdings!$A:$Z,10,FALSE), "NA"))</f>
        <v>NA</v>
      </c>
      <c r="DG98" s="31" t="str">
        <f>IF(_xlfn.IFNA(VLOOKUP($A98,ETF_holdings!$A:$Z,10,FALSE), "NA")=0,"NA",_xlfn.IFNA(VLOOKUP($A98,ETF_holdings!$A:$Z,10,FALSE), "NA"))</f>
        <v>NA</v>
      </c>
      <c r="DH98" s="31" t="str">
        <f>IF(_xlfn.IFNA(VLOOKUP($A98,ETF_holdings!$A:$Z,11,FALSE), "NA")=0,"NA",_xlfn.IFNA(VLOOKUP($A98,ETF_holdings!$A:$Z,11,FALSE), "NA"))</f>
        <v>NA</v>
      </c>
      <c r="DI98" s="31" t="str">
        <f>IF(_xlfn.IFNA(VLOOKUP($A98,ETF_holdings!$A:$Z,12,FALSE), "NA")=0,"NA",_xlfn.IFNA(VLOOKUP($A98,ETF_holdings!$A:$Z,12,FALSE), "NA"))</f>
        <v>NA</v>
      </c>
      <c r="DJ98" s="31" t="str">
        <f>IF(_xlfn.IFNA(VLOOKUP($A98,ETF_holdings!$A:$Z,13,FALSE), "NA")=0,"NA",_xlfn.IFNA(VLOOKUP($A98,ETF_holdings!$A:$Z,13,FALSE), "NA"))</f>
        <v>NA</v>
      </c>
      <c r="DK98" s="31">
        <f>IF(_xlfn.IFNA(VLOOKUP($A98,Platinum_RSI!$A:$P,2,FALSE), "NA")=0,"NA",_xlfn.IFNA(VLOOKUP($A98,Platinum_RSI!$A:$P,2,FALSE), "NA"))</f>
        <v>97.74</v>
      </c>
      <c r="DL98" s="31">
        <f>IF(_xlfn.IFNA(VLOOKUP($A98,Platinum_RSI!$A:$P,3,FALSE), "NA")=0,"NA",_xlfn.IFNA(VLOOKUP($A98,Platinum_RSI!$A:$P,3,FALSE), "NA"))</f>
        <v>87.96</v>
      </c>
      <c r="DM98" s="31">
        <f>IF(_xlfn.IFNA(VLOOKUP($A98,Platinum_RSI!$A:$P,4,FALSE), "NA")=0,"NA",_xlfn.IFNA(VLOOKUP($A98,Platinum_RSI!$A:$P,4,FALSE), "NA"))</f>
        <v>83.65</v>
      </c>
      <c r="DN98" s="31">
        <f>IF(_xlfn.IFNA(VLOOKUP($A98,Platinum_RSI!$A:$P,5,FALSE), "NA")=0,"NA",_xlfn.IFNA(VLOOKUP($A98,Platinum_RSI!$A:$P,5,FALSE), "NA"))</f>
        <v>77.58</v>
      </c>
      <c r="DO98" s="31">
        <f>IF(_xlfn.IFNA(VLOOKUP($A98,Palladium_RSI!$A:$Q,2,FALSE), "NA")=0,"NA",_xlfn.IFNA(VLOOKUP($A98,Palladium_RSI!$A:$Q,2,FALSE), "NA"))</f>
        <v>74.38</v>
      </c>
      <c r="DP98" s="31">
        <f>IF(_xlfn.IFNA(VLOOKUP($A98,Palladium_RSI!$A:$Q, 3,FALSE), "NA")=0,"NA",_xlfn.IFNA(VLOOKUP($A98,Palladium_RSI!$A:$Q,3,FALSE), "NA"))</f>
        <v>65.209999999999994</v>
      </c>
      <c r="DQ98" s="31">
        <f>IF(_xlfn.IFNA(VLOOKUP($A98,Palladium_RSI!$A:$Q,4,FALSE), "NA")=0,"NA",_xlfn.IFNA(VLOOKUP($A98,Palladium_RSI!$A:$Q,4,FALSE), "NA"))</f>
        <v>63.27</v>
      </c>
      <c r="DR98" s="31">
        <f>IF(_xlfn.IFNA(VLOOKUP($A98,Palladium_RSI!$A:$Q,5,FALSE), "NA")=0,"NA",_xlfn.IFNA(VLOOKUP($A98,Palladium_RSI!$A:$Q,5,FALSE), "NA"))</f>
        <v>56.71</v>
      </c>
      <c r="DS98" s="31">
        <f>IF(_xlfn.IFNA(VLOOKUP($A98,Car_production!$A:$L,2,FALSE), "NA")=0,"NA",_xlfn.IFNA(VLOOKUP($A98,Car_production!$A:$L,2,FALSE), "NA"))</f>
        <v>328.6</v>
      </c>
      <c r="DT98" s="31">
        <f>IF(_xlfn.IFNA(VLOOKUP($A98,Car_production!$A:$L,3,FALSE), "NA")=0,"NA",_xlfn.IFNA(VLOOKUP($A98,Car_production!$A:$L,3,FALSE), "NA"))</f>
        <v>258.53658536585368</v>
      </c>
      <c r="DU98" s="31" t="e">
        <f>IF(_xlfn.IFNA(VLOOKUP($A98,Car_production!$A:$L,4,FALSE), "NA")=0,"NA",_xlfn.IFNA(VLOOKUP($A98,Car_production!$A:$L,13,FALSE), "NA"))</f>
        <v>#REF!</v>
      </c>
      <c r="DV98" s="31">
        <f>IF(_xlfn.IFNA(VLOOKUP($A98,Car_production!$A:$L,5,FALSE), "NA")=0,"NA",_xlfn.IFNA(VLOOKUP($A98,Car_production!$A:$L,5,FALSE), "NA"))</f>
        <v>29.323409264336657</v>
      </c>
      <c r="DW98" s="31">
        <f>IF(_xlfn.IFNA(VLOOKUP($A98,Car_production!$A:$L,6,FALSE), "NA")=0,"NA",_xlfn.IFNA(VLOOKUP($A98,Car_production!$A:$L,6,FALSE), "NA"))</f>
        <v>120.2</v>
      </c>
      <c r="DX98" s="31">
        <f>IF(_xlfn.IFNA(VLOOKUP($A98,Car_production!$A:$L,7,FALSE), "NA")=0,"NA",_xlfn.IFNA(VLOOKUP($A98,Car_production!$A:$L,7,FALSE), "NA"))</f>
        <v>117.49755620723363</v>
      </c>
      <c r="DY98" s="31">
        <f>IF(_xlfn.IFNA(VLOOKUP($A98,Car_production!$A:$L,8,FALSE), "NA")=0,"NA",_xlfn.IFNA(VLOOKUP($A98,Car_production!$A:$L,8,FALSE), "NA"))</f>
        <v>134.19999999999999</v>
      </c>
      <c r="DZ98" s="31">
        <f>IF(_xlfn.IFNA(VLOOKUP($A98,Car_production!$A:$L,9,FALSE), "NA")=0,"NA",_xlfn.IFNA(VLOOKUP($A98,Car_production!$A:$L,9,FALSE), "NA"))</f>
        <v>169.44444444444443</v>
      </c>
      <c r="EA98" s="31">
        <f>IF(_xlfn.IFNA(VLOOKUP($A98,Car_production!$A:$L,10,FALSE), "NA")=0,"NA",_xlfn.IFNA(VLOOKUP($A98,Car_production!$A:$L,10,FALSE), "NA"))</f>
        <v>92.61195347652216</v>
      </c>
      <c r="EB98" s="31">
        <f>IF(_xlfn.IFNA(VLOOKUP($A98,Car_production_index!$A:$L,2,FALSE), "NA")=0,"NA",_xlfn.IFNA(VLOOKUP($A98,Car_production_index!$A:$L,2,FALSE), "NA"))</f>
        <v>0.12988212567506568</v>
      </c>
      <c r="EC98" s="31">
        <f>IF(_xlfn.IFNA(VLOOKUP($A98,Car_production_index!$A:$L,3,FALSE), "NA")=0,"NA",_xlfn.IFNA(VLOOKUP($A98,Car_production_index!$A:$L,3,FALSE), "NA"))</f>
        <v>0.24391781767755696</v>
      </c>
      <c r="ED98" s="31">
        <f>IF(_xlfn.IFNA(VLOOKUP($A98,Car_production_index!$A:$L,4,FALSE), "NA")=0,"NA",_xlfn.IFNA(VLOOKUP($A98,Car_production_index!$A:$L,4,FALSE), "NA"))</f>
        <v>0.20432484761598563</v>
      </c>
      <c r="EE98" s="31">
        <f>IF(_xlfn.IFNA(VLOOKUP($A98,Car_production_index!$A:$L,5,FALSE), "NA")=0,"NA",_xlfn.IFNA(VLOOKUP($A98,Car_production_index!$A:$L,5,FALSE), "NA"))</f>
        <v>0.14389036868302063</v>
      </c>
      <c r="EF98" s="31">
        <f>IF(_xlfn.IFNA(VLOOKUP($A98,Car_production_index!$A:$L,6,FALSE), "NA")=0,"NA",_xlfn.IFNA(VLOOKUP($A98,Car_production_index!$A:$L,6,FALSE), "NA"))</f>
        <v>0.72201515965162888</v>
      </c>
    </row>
    <row r="99" spans="1:136">
      <c r="A99" s="26">
        <v>39479</v>
      </c>
      <c r="B99" s="25">
        <f>IFERROR(VLOOKUP($A99,Palladium_spot_price!$A:$B,2,FALSE), "NA")</f>
        <v>473.65</v>
      </c>
      <c r="C99" s="25">
        <f>IFERROR(VLOOKUP($A99,Platinum_spot_price!$A:$B,2,FALSE), "NA")</f>
        <v>2002.55</v>
      </c>
      <c r="D99" s="25">
        <f>IFERROR(VLOOKUP($A99,Rhodium_spot_price!$A:$B,2,FALSE), "NA")</f>
        <v>8544.5</v>
      </c>
      <c r="E99" s="25">
        <f>IFERROR(VLOOKUP(A99,'Coal Australia'!A:B,2,FALSE), "NA")</f>
        <v>141.88775510204101</v>
      </c>
      <c r="F99" s="25">
        <f>IFERROR(VLOOKUP(A99,'Russian Ruble'!A:B,2,FALSE), "NA")</f>
        <v>24.534700000000001</v>
      </c>
      <c r="G99" s="25" t="str">
        <f>IFERROR(VLOOKUP($A99,'GDP Germany'!A:B,2,FALSE),"NA")</f>
        <v>NA</v>
      </c>
      <c r="H99" s="25" t="str">
        <f>IFERROR(VLOOKUP($A99,'GDP EU28'!A:B,2,FALSE),"NA")</f>
        <v>NA</v>
      </c>
      <c r="I99" s="25" t="str">
        <f>IFERROR(VLOOKUP($A99,'GDP US'!A:B,2,FALSE),"NA")</f>
        <v>NA</v>
      </c>
      <c r="J99" s="29" t="str">
        <f>IFERROR(VLOOKUP($A99,'GDP CNY'!A:C,2,FALSE),"NA")</f>
        <v>NA</v>
      </c>
      <c r="K99" s="25">
        <f>IFERROR(VLOOKUP($A99,WTI!$A:$B,2,FALSE),"NA")</f>
        <v>95.39</v>
      </c>
      <c r="L99" s="25">
        <f>IFERROR(VLOOKUP($A99,Brent!$A:$B,2,FALSE),"NA")</f>
        <v>94.99</v>
      </c>
      <c r="M99" s="25">
        <f>IFERROR(VLOOKUP($A99,'EURO EXC RATE'!$A:$B,2,FALSE),"NA")</f>
        <v>1.4759</v>
      </c>
      <c r="N99" s="25">
        <f>IFERROR(VLOOKUP($A99,'Baltic Dry Index'!$A:$B,2,FALSE),"NA")</f>
        <v>7613</v>
      </c>
      <c r="O99" s="25">
        <f>IFERROR(VLOOKUP($A99,EXR_CNY_USD!$A:$B,2,FALSE),"NA")</f>
        <v>7.1643999999999997</v>
      </c>
      <c r="P99" s="25">
        <f>IFERROR(VLOOKUP($A99,'NATURAL GAS'!A:B,2,FALSE),"NA")</f>
        <v>8.5399999999999991</v>
      </c>
      <c r="Q99" s="25">
        <f>IFERROR(VLOOKUP($A99,VIX!$A:$B,2,FALSE), "NA")</f>
        <v>26.54</v>
      </c>
      <c r="R99" s="25">
        <f>IFERROR(VLOOKUP($A99,CLI_US!$A:$B,2,FALSE), "NA")</f>
        <v>101.157315865871</v>
      </c>
      <c r="S99" s="25">
        <f>IFERROR(VLOOKUP($A99,CLI_CHN!$A:$B,2,FALSE), "NA")</f>
        <v>100.6002</v>
      </c>
      <c r="T99" s="25">
        <f>IFERROR(VLOOKUP($A99,CLI_EURO!$A:$B,2,FALSE), "NA")</f>
        <v>101.19589837765299</v>
      </c>
      <c r="U99" s="25">
        <f>IFERROR(VLOOKUP($A99,CPILFESL!$A:$B,2,FALSE), "NA")</f>
        <v>212.68700000000001</v>
      </c>
      <c r="V99" s="31">
        <f>_xlfn.IFNA(VLOOKUP($A99,'PET.RWTC.M'!$A:$B,2,FALSE), "NA")</f>
        <v>95.39</v>
      </c>
      <c r="W99" s="31">
        <f>_xlfn.IFNA(VLOOKUP($A99,PALLFNFINDEXQ!$A:$B,2,FALSE), "NA")</f>
        <v>162.2507492</v>
      </c>
      <c r="X99" s="31">
        <f>_xlfn.IFNA(VLOOKUP($A99,DEXSFUS!$A:$B,2,FALSE), "NA")</f>
        <v>7.41</v>
      </c>
      <c r="Y99" s="31">
        <f>_xlfn.IFNA(VLOOKUP($A99,PNICKUSDM!$A:$B,2,FALSE), "NA")</f>
        <v>28064.952379999999</v>
      </c>
      <c r="Z99" s="31">
        <f>_xlfn.IFNA(VLOOKUP($A99,'WPU1011'!$A:$B,2,FALSE), "NA")</f>
        <v>134.30000000000001</v>
      </c>
      <c r="AA99" s="31">
        <f>_xlfn.IFNA(VLOOKUP($A99,'WPU1011'!$A:$B,2,FALSE), "NA")</f>
        <v>134.30000000000001</v>
      </c>
      <c r="AB99" s="31">
        <f>_xlfn.IFNA(VLOOKUP($A99,TSIFRGHTC!$A:$B,2,FALSE), "NA")</f>
        <v>-2</v>
      </c>
      <c r="AC99" s="31">
        <f>_xlfn.IFNA(VLOOKUP($A99,TSIFRGHTC!$A:$B,2,FALSE), "NA")</f>
        <v>-2</v>
      </c>
      <c r="AD99" s="31">
        <f>_xlfn.IFNA(VLOOKUP($A99,PPICMM!$A:$B,2,FALSE), "NA")</f>
        <v>294.3</v>
      </c>
      <c r="AE99" s="31">
        <f>_xlfn.IFNA(VLOOKUP($A99,IPB50001N!$A:$B,2,FALSE), "NA")</f>
        <v>100.86499999999999</v>
      </c>
      <c r="AF99" s="31">
        <f>_xlfn.IFNA(VLOOKUP($A99,A31ATI!$A:$B,2,FALSE), "NA")</f>
        <v>19482</v>
      </c>
      <c r="AG99" s="31">
        <f>_xlfn.IFNA(VLOOKUP($A99,A31ANO!$A:$B,2,FALSE), "NA")</f>
        <v>12917</v>
      </c>
      <c r="AH99" s="31">
        <f>_xlfn.IFNA(VLOOKUP($A99,IPG21223S!$A:$B,2,FALSE), "NA")</f>
        <v>108.8916</v>
      </c>
      <c r="AI99" s="31">
        <f>_xlfn.IFNA(VLOOKUP($A99,PIORECRUSDM!$A:$B,2,FALSE), "NA")</f>
        <v>60.8</v>
      </c>
      <c r="AJ99" s="31" t="str">
        <f>_xlfn.IFNA(VLOOKUP($A99,GVZCLS!$A:$B,2,FALSE), "NA")</f>
        <v>NA</v>
      </c>
      <c r="AK99" s="31" t="str">
        <f>_xlfn.IFNA(VLOOKUP($A99,VXSLVCLS!$A:$B,2,FALSE), "NA")</f>
        <v>NA</v>
      </c>
      <c r="AL99" s="31">
        <f>_xlfn.IFNA(VLOOKUP($A99,PNRGINDEXM!$A:$B,2,FALSE), "NA")</f>
        <v>222.64529999999999</v>
      </c>
      <c r="AM99" s="31">
        <f>_xlfn.IFNA(VLOOKUP($A99,Nikkei225!$A:$B,2,FALSE), "NA")</f>
        <v>13497.16</v>
      </c>
      <c r="AN99" s="31">
        <f>_xlfn.IFNA(VLOOKUP($A99,EXJPUS!$A:$B,2,FALSE), "NA")</f>
        <v>107.03</v>
      </c>
      <c r="AO99" s="31">
        <f>_xlfn.IFNA(VLOOKUP($A99,PCU33613361!$A:$B,2,FALSE), "NA")</f>
        <v>98.3</v>
      </c>
      <c r="AP99" s="31">
        <f>_xlfn.IFNA(VLOOKUP($A99,TOTALSA!$A:$B,2,FALSE), "NA")</f>
        <v>15.491</v>
      </c>
      <c r="AQ99" s="31">
        <f>_xlfn.IFNA(VLOOKUP($A99,ZAFCPIALLMINMEI!$A:$B,2,FALSE), "NA")</f>
        <v>65.894000000000005</v>
      </c>
      <c r="AR99" s="31">
        <f>_xlfn.IFNA(VLOOKUP($A99,LCULMN01ZAQ661S!$A:$B,2,FALSE), "NA")</f>
        <v>58.057054739999998</v>
      </c>
      <c r="AS99" s="31">
        <f>_xlfn.IFNA(VLOOKUP($A99,NGDPRSAXDCZAQ!$A:$B,2,FALSE), "NA")</f>
        <v>970544.9</v>
      </c>
      <c r="AT99" s="31">
        <f>_xlfn.IFNA(VLOOKUP($A99,'M.W00.PCOBA.USD'!$A:$B,2,FALSE), "NA")</f>
        <v>91011.23</v>
      </c>
      <c r="AU99" s="31">
        <f>_xlfn.IFNA(VLOOKUP($A99,BSCICP03O9M665S!$A:$B,2,FALSE), "NA")</f>
        <v>101.18290373009999</v>
      </c>
      <c r="AV99" s="31">
        <f>_xlfn.IFNA(VLOOKUP($A99,LOLITOAAOECDE!$A:$B,2,FALSE), "NA")</f>
        <v>101.3139493334</v>
      </c>
      <c r="AW99" s="31" t="str">
        <f>_xlfn.IFNA(VLOOKUP($A99,'IP7110'!$A:$B,2,FALSE), "NA")</f>
        <v>NA</v>
      </c>
      <c r="AX99" s="31" t="str">
        <f>_xlfn.IFNA(VLOOKUP($A99,'WPS061'!$A:$B,2,FALSE), "NA")</f>
        <v>NA</v>
      </c>
      <c r="AY99" s="31">
        <f>_xlfn.IFNA(VLOOKUP($A99,'GS10'!$A:$B,2,FALSE), "NA")</f>
        <v>3.74</v>
      </c>
      <c r="AZ99" s="31">
        <f>_xlfn.IFNA(VLOOKUP($A99,'GS5'!$A:$B,2,FALSE), "NA")</f>
        <v>2.78</v>
      </c>
      <c r="BA99" s="31">
        <f>_xlfn.IFNA(VLOOKUP($A99,'GS30'!$A:$B,2,FALSE), "NA")</f>
        <v>4.5199999999999996</v>
      </c>
      <c r="BB99" s="31">
        <f>_xlfn.IFNA(VLOOKUP($A99,DAX!$A:$B,2,FALSE), "NA")</f>
        <v>6748.13</v>
      </c>
      <c r="BC99" s="31">
        <f>_xlfn.IFNA(VLOOKUP($A99,SMI!$A:$B,2,FALSE), "NA")</f>
        <v>7533.86</v>
      </c>
      <c r="BD99" s="31">
        <f>_xlfn.IFNA(VLOOKUP($A99,NASDAQCOM!$A:$B,2,FALSE), "NA")</f>
        <v>2271.48</v>
      </c>
      <c r="BE99" s="31">
        <f>_xlfn.IFNA(VLOOKUP($A99,FTSE100!$A:$B,2,FALSE), "NA")</f>
        <v>5884.28</v>
      </c>
      <c r="BF99" s="31">
        <f>_xlfn.IFNA(VLOOKUP($A99,'M.W00.PGOLD.USD'!$A:$B,2,FALSE), "NA")</f>
        <v>969</v>
      </c>
      <c r="BG99" s="31">
        <f>_xlfn.IFNA(VLOOKUP($A99,'M.W00.PSILVER.USD'!$A:$B,2,FALSE), "NA")</f>
        <v>19.62</v>
      </c>
      <c r="BH99" s="31" t="str">
        <f>_xlfn.IFNA(VLOOKUP($A99,WPU10170502!$A:$B,2,FALSE), "NA")</f>
        <v>NA</v>
      </c>
      <c r="BI99" s="31">
        <f>_xlfn.IFNA(VLOOKUP($A99,'M.W00.PSILVER.USD'!$A:$B,2,FALSE), "NA")</f>
        <v>19.62</v>
      </c>
      <c r="BJ99" s="31">
        <f>_xlfn.IFNA(VLOOKUP($A99,'M.W00.PSILVER.USD'!$A:$B,2,FALSE), "NA")</f>
        <v>19.62</v>
      </c>
      <c r="BK99" s="31">
        <f>_xlfn.IFNA(VLOOKUP($A99,FEDfunds!$A:$B,2,FALSE), "NA")</f>
        <v>2.98</v>
      </c>
      <c r="BL99" s="31">
        <f>_xlfn.IFNA(VLOOKUP($A99,Vehicles_miles_traveled!$A:$B,2,FALSE), "NA")</f>
        <v>250472</v>
      </c>
      <c r="BM99" s="31">
        <f>_xlfn.IFNA(VLOOKUP($A99,New_car_dealer!$A:$B,2,FALSE), "NA")</f>
        <v>51502</v>
      </c>
      <c r="BN99" s="31" t="str">
        <f>_xlfn.IFNA(VLOOKUP($A99,Platinum_total_demand!$A:$Z,4,FALSE), "NA")</f>
        <v>NA</v>
      </c>
      <c r="BO99" s="31" t="str">
        <f>_xlfn.IFNA(VLOOKUP($A99,Palladium_total_demand!$A:$Z,4,FALSE), "NA")</f>
        <v>NA</v>
      </c>
      <c r="BP99" s="31" t="str">
        <f>_xlfn.IFNA(VLOOKUP($A99,Rhodium_total_demand!$A:$Z,4,FALSE), "NA")</f>
        <v>NA</v>
      </c>
      <c r="BQ99" s="31" t="str">
        <f>_xlfn.IFNA(VLOOKUP($A99,Platinum_total_supply!$A:$Z,4,FALSE), "NA")</f>
        <v>NA</v>
      </c>
      <c r="BR99" s="31" t="str">
        <f>_xlfn.IFNA(VLOOKUP($A99,Palladium_total_supply!$A:$Z,4,FALSE), "NA")</f>
        <v>NA</v>
      </c>
      <c r="BS99" s="31" t="str">
        <f>_xlfn.IFNA(VLOOKUP($A99,Rhodium_total_supply!$A:$Z,4,FALSE), "NA")</f>
        <v>NA</v>
      </c>
      <c r="BT99" s="31">
        <f>_xlfn.IFNA(VLOOKUP($A99,Equities!$A:$Z,2,FALSE), "NA")</f>
        <v>4479.9247619047601</v>
      </c>
      <c r="BU99" s="31">
        <f>_xlfn.IFNA(VLOOKUP($A99,Equities!$A:$Z,3,FALSE), "NA")</f>
        <v>4419.2590476190398</v>
      </c>
      <c r="BV99" s="31">
        <f>_xlfn.IFNA(VLOOKUP($A99,Equities!$A:$Z,4,FALSE), "NA")</f>
        <v>7401.4138095238004</v>
      </c>
      <c r="BW99" s="31">
        <f>_xlfn.IFNA(VLOOKUP($A99,Equities!$A:$Z,5,FALSE), "NA")</f>
        <v>4974.8811428571398</v>
      </c>
      <c r="BX99" s="31">
        <f>_xlfn.IFNA(VLOOKUP($A99,Equities!$A:$Z,6,FALSE), "NA")</f>
        <v>1889.05633333333</v>
      </c>
      <c r="BY99" s="31">
        <f>_xlfn.IFNA(VLOOKUP($A99,Income_equities!$A:$Z,2,FALSE), "NA")</f>
        <v>1397.03</v>
      </c>
      <c r="BZ99" s="31">
        <f>_xlfn.IFNA(VLOOKUP($A99,Income_equities!$A:$Z,3,FALSE), "NA")</f>
        <v>281.70482380952302</v>
      </c>
      <c r="CA99" s="31">
        <f>_xlfn.IFNA(VLOOKUP($A99,Income_equities!$A:$Z,4,FALSE), "NA")</f>
        <v>148.859152380952</v>
      </c>
      <c r="CB99" s="31">
        <f>_xlfn.IFNA(VLOOKUP($A99,Income_equities!$A:$Z,5,FALSE), "NA")</f>
        <v>187.20694761904701</v>
      </c>
      <c r="CC99" s="31">
        <f>_xlfn.IFNA(VLOOKUP($A99,PGM_equities!$A:$Z,2,FALSE), "NA")</f>
        <v>2012.0928571428501</v>
      </c>
      <c r="CD99" s="31">
        <f>_xlfn.IFNA(VLOOKUP($A99,PGM_equities!$A:$Z,3,FALSE), "NA")</f>
        <v>925.04095238095204</v>
      </c>
      <c r="CE99" s="31">
        <f>_xlfn.IFNA(VLOOKUP($A99,PGM_equities!$A:$Z,4,FALSE), "NA")</f>
        <v>17.647338095237998</v>
      </c>
      <c r="CF99" s="31">
        <f>_xlfn.IFNA(VLOOKUP($A99,PGM_equities!$A:$Z,5,FALSE), "NA")</f>
        <v>474.17857142857099</v>
      </c>
      <c r="CG99" s="31" t="str">
        <f>_xlfn.IFNA(VLOOKUP($A99,Platinum_market_balance!$A:$Z,2,FALSE), "NA")</f>
        <v>NA</v>
      </c>
      <c r="CH99" s="31" t="str">
        <f>_xlfn.IFNA(VLOOKUP($A99,Platinum_market_balance!$A:$Z,3,FALSE), "NA")</f>
        <v>NA</v>
      </c>
      <c r="CI99" s="31" t="str">
        <f>_xlfn.IFNA(VLOOKUP($A99,Platinum_market_balance!$A:$Z,4,FALSE), "NA")</f>
        <v>NA</v>
      </c>
      <c r="CJ99" s="31" t="str">
        <f>_xlfn.IFNA(VLOOKUP($A99,Platinum_market_balance!$A:$Z,5,FALSE), "NA")</f>
        <v>NA</v>
      </c>
      <c r="CK99" s="31" t="str">
        <f>_xlfn.IFNA(VLOOKUP($A99,Palladium_market_balance!$A:$Z,2,FALSE), "NA")</f>
        <v>NA</v>
      </c>
      <c r="CL99" s="31" t="str">
        <f>_xlfn.IFNA(VLOOKUP($A99,Palladium_market_balance!$A:$Z,3,FALSE), "NA")</f>
        <v>NA</v>
      </c>
      <c r="CM99" s="31" t="str">
        <f>_xlfn.IFNA(VLOOKUP($A99,Palladium_market_balance!$A:$Z,4,FALSE), "NA")</f>
        <v>NA</v>
      </c>
      <c r="CN99" s="31" t="str">
        <f>_xlfn.IFNA(VLOOKUP($A99,Palladium_market_balance!$A:$Z,5,FALSE), "NA")</f>
        <v>NA</v>
      </c>
      <c r="CO99" s="31" t="str">
        <f>_xlfn.IFNA(VLOOKUP($A99,Rhodium_market_balance!$A:$Z,2,FALSE), "NA")</f>
        <v>NA</v>
      </c>
      <c r="CP99" s="31" t="str">
        <f>_xlfn.IFNA(VLOOKUP($A99,Rhodium_market_balance!$A:$Z,3,FALSE), "NA")</f>
        <v>NA</v>
      </c>
      <c r="CQ99" s="31" t="str">
        <f>_xlfn.IFNA(VLOOKUP($A99,Rhodium_market_balance!$A:$Z,4,FALSE), "NA")</f>
        <v>NA</v>
      </c>
      <c r="CR99" s="31" t="str">
        <f>_xlfn.IFNA(VLOOKUP($A99,Rhodium_market_balance!$A:$Z,5,FALSE), "NA")</f>
        <v>NA</v>
      </c>
      <c r="CS99" s="31" t="str">
        <f>_xlfn.IFNA(VLOOKUP($A99,CFTCs!$A:$Z,2,FALSE), "NA")</f>
        <v>NA</v>
      </c>
      <c r="CT99" s="31" t="str">
        <f>_xlfn.IFNA(VLOOKUP($A99,CFTCs!$A:$Z,3,FALSE), "NA")</f>
        <v>NA</v>
      </c>
      <c r="CU99" s="31" t="str">
        <f>_xlfn.IFNA(VLOOKUP($A99,CFTCs!$A:$Z,4,FALSE), "NA")</f>
        <v>NA</v>
      </c>
      <c r="CV99" s="31" t="str">
        <f>_xlfn.IFNA(VLOOKUP($A99,CFTCs!$A:$Z,5,FALSE), "NA")</f>
        <v>NA</v>
      </c>
      <c r="CW99" s="31" t="str">
        <f>_xlfn.IFNA(VLOOKUP($A99,Open_interest!$A:$Z,2,FALSE), "NA")</f>
        <v>NA</v>
      </c>
      <c r="CX99" s="31" t="str">
        <f>_xlfn.IFNA(VLOOKUP($A99,Open_interest!$A:$Z,3,FALSE), "NA")</f>
        <v>NA</v>
      </c>
      <c r="CY99" s="31">
        <f>IF(_xlfn.IFNA(VLOOKUP($A99,ETF_holdings!$A:$Z,2,FALSE), "NA")=0,"NA",_xlfn.IFNA(VLOOKUP($A99,ETF_holdings!$A:$Z,2,FALSE), "NA"))</f>
        <v>324397.31904761901</v>
      </c>
      <c r="CZ99" s="31" t="str">
        <f>IF(_xlfn.IFNA(VLOOKUP($A99,ETF_holdings!$A:$Z,3,FALSE), "NA")=0,"NA",_xlfn.IFNA(VLOOKUP($A99,ETF_holdings!$A:$Z,3,FALSE), "NA"))</f>
        <v>NA</v>
      </c>
      <c r="DA99" s="31">
        <f>_xlfn.IFNA(VLOOKUP($A99,ETF_holdings!$A:$Z,4,FALSE), "NA")</f>
        <v>0</v>
      </c>
      <c r="DB99" s="31" t="str">
        <f>IF(_xlfn.IFNA(VLOOKUP($A99,ETF_holdings!$A:$Z,4,FALSE), "NA")=0,"NA",_xlfn.IFNA(VLOOKUP($A99,ETF_holdings!$A:$Z,4,FALSE), "NA"))</f>
        <v>NA</v>
      </c>
      <c r="DC99" s="31" t="str">
        <f>IF(_xlfn.IFNA(VLOOKUP($A99,ETF_holdings!$A:$Z,6,FALSE), "NA")=0,"NA",_xlfn.IFNA(VLOOKUP($A99,ETF_holdings!$A:$Z,6,FALSE), "NA"))</f>
        <v>NA</v>
      </c>
      <c r="DD99" s="31" t="str">
        <f>IF(_xlfn.IFNA(VLOOKUP($A99,ETF_holdings!$A:$Z,7,FALSE), "NA")=0,"NA",_xlfn.IFNA(VLOOKUP($A99,ETF_holdings!$A:$Z,7,FALSE), "NA"))</f>
        <v>NA</v>
      </c>
      <c r="DE99" s="31" t="str">
        <f>IF(_xlfn.IFNA(VLOOKUP($A99,ETF_holdings!$A:$Z,8,FALSE), "NA")=0,"NA",_xlfn.IFNA(VLOOKUP($A99,ETF_holdings!$A:$Z,8,FALSE), "NA"))</f>
        <v>NA</v>
      </c>
      <c r="DF99" s="31" t="str">
        <f>IF(_xlfn.IFNA(VLOOKUP($A99,ETF_holdings!$A:$Z,10,FALSE), "NA")=0,"NA",_xlfn.IFNA(VLOOKUP($A99,ETF_holdings!$A:$Z,10,FALSE), "NA"))</f>
        <v>NA</v>
      </c>
      <c r="DG99" s="31" t="str">
        <f>IF(_xlfn.IFNA(VLOOKUP($A99,ETF_holdings!$A:$Z,10,FALSE), "NA")=0,"NA",_xlfn.IFNA(VLOOKUP($A99,ETF_holdings!$A:$Z,10,FALSE), "NA"))</f>
        <v>NA</v>
      </c>
      <c r="DH99" s="31" t="str">
        <f>IF(_xlfn.IFNA(VLOOKUP($A99,ETF_holdings!$A:$Z,11,FALSE), "NA")=0,"NA",_xlfn.IFNA(VLOOKUP($A99,ETF_holdings!$A:$Z,11,FALSE), "NA"))</f>
        <v>NA</v>
      </c>
      <c r="DI99" s="31" t="str">
        <f>IF(_xlfn.IFNA(VLOOKUP($A99,ETF_holdings!$A:$Z,12,FALSE), "NA")=0,"NA",_xlfn.IFNA(VLOOKUP($A99,ETF_holdings!$A:$Z,12,FALSE), "NA"))</f>
        <v>NA</v>
      </c>
      <c r="DJ99" s="31" t="str">
        <f>IF(_xlfn.IFNA(VLOOKUP($A99,ETF_holdings!$A:$Z,13,FALSE), "NA")=0,"NA",_xlfn.IFNA(VLOOKUP($A99,ETF_holdings!$A:$Z,13,FALSE), "NA"))</f>
        <v>NA</v>
      </c>
      <c r="DK99" s="31">
        <f>IF(_xlfn.IFNA(VLOOKUP($A99,Platinum_RSI!$A:$P,2,FALSE), "NA")=0,"NA",_xlfn.IFNA(VLOOKUP($A99,Platinum_RSI!$A:$P,2,FALSE), "NA"))</f>
        <v>99.27</v>
      </c>
      <c r="DL99" s="31">
        <f>IF(_xlfn.IFNA(VLOOKUP($A99,Platinum_RSI!$A:$P,3,FALSE), "NA")=0,"NA",_xlfn.IFNA(VLOOKUP($A99,Platinum_RSI!$A:$P,3,FALSE), "NA"))</f>
        <v>93.55</v>
      </c>
      <c r="DM99" s="31">
        <f>IF(_xlfn.IFNA(VLOOKUP($A99,Platinum_RSI!$A:$P,4,FALSE), "NA")=0,"NA",_xlfn.IFNA(VLOOKUP($A99,Platinum_RSI!$A:$P,4,FALSE), "NA"))</f>
        <v>89.92</v>
      </c>
      <c r="DN99" s="31">
        <f>IF(_xlfn.IFNA(VLOOKUP($A99,Platinum_RSI!$A:$P,5,FALSE), "NA")=0,"NA",_xlfn.IFNA(VLOOKUP($A99,Platinum_RSI!$A:$P,5,FALSE), "NA"))</f>
        <v>83.51</v>
      </c>
      <c r="DO99" s="31">
        <f>IF(_xlfn.IFNA(VLOOKUP($A99,Palladium_RSI!$A:$Q,2,FALSE), "NA")=0,"NA",_xlfn.IFNA(VLOOKUP($A99,Palladium_RSI!$A:$Q,2,FALSE), "NA"))</f>
        <v>95.08</v>
      </c>
      <c r="DP99" s="31">
        <f>IF(_xlfn.IFNA(VLOOKUP($A99,Palladium_RSI!$A:$Q, 3,FALSE), "NA")=0,"NA",_xlfn.IFNA(VLOOKUP($A99,Palladium_RSI!$A:$Q,3,FALSE), "NA"))</f>
        <v>84.64</v>
      </c>
      <c r="DQ99" s="31">
        <f>IF(_xlfn.IFNA(VLOOKUP($A99,Palladium_RSI!$A:$Q,4,FALSE), "NA")=0,"NA",_xlfn.IFNA(VLOOKUP($A99,Palladium_RSI!$A:$Q,4,FALSE), "NA"))</f>
        <v>79.459999999999994</v>
      </c>
      <c r="DR99" s="31">
        <f>IF(_xlfn.IFNA(VLOOKUP($A99,Palladium_RSI!$A:$Q,5,FALSE), "NA")=0,"NA",_xlfn.IFNA(VLOOKUP($A99,Palladium_RSI!$A:$Q,5,FALSE), "NA"))</f>
        <v>66.790000000000006</v>
      </c>
      <c r="DS99" s="31">
        <f>IF(_xlfn.IFNA(VLOOKUP($A99,Car_production!$A:$L,2,FALSE), "NA")=0,"NA",_xlfn.IFNA(VLOOKUP($A99,Car_production!$A:$L,2,FALSE), "NA"))</f>
        <v>320.60000000000002</v>
      </c>
      <c r="DT99" s="31">
        <f>IF(_xlfn.IFNA(VLOOKUP($A99,Car_production!$A:$L,3,FALSE), "NA")=0,"NA",_xlfn.IFNA(VLOOKUP($A99,Car_production!$A:$L,3,FALSE), "NA"))</f>
        <v>252.24232887490169</v>
      </c>
      <c r="DU99" s="31" t="e">
        <f>IF(_xlfn.IFNA(VLOOKUP($A99,Car_production!$A:$L,4,FALSE), "NA")=0,"NA",_xlfn.IFNA(VLOOKUP($A99,Car_production!$A:$L,13,FALSE), "NA"))</f>
        <v>#REF!</v>
      </c>
      <c r="DV99" s="31">
        <f>IF(_xlfn.IFNA(VLOOKUP($A99,Car_production!$A:$L,5,FALSE), "NA")=0,"NA",_xlfn.IFNA(VLOOKUP($A99,Car_production!$A:$L,5,FALSE), "NA"))</f>
        <v>22.702607716027838</v>
      </c>
      <c r="DW99" s="31">
        <f>IF(_xlfn.IFNA(VLOOKUP($A99,Car_production!$A:$L,6,FALSE), "NA")=0,"NA",_xlfn.IFNA(VLOOKUP($A99,Car_production!$A:$L,6,FALSE), "NA"))</f>
        <v>97.7</v>
      </c>
      <c r="DX99" s="31">
        <f>IF(_xlfn.IFNA(VLOOKUP($A99,Car_production!$A:$L,7,FALSE), "NA")=0,"NA",_xlfn.IFNA(VLOOKUP($A99,Car_production!$A:$L,7,FALSE), "NA"))</f>
        <v>95.50342130987292</v>
      </c>
      <c r="DY99" s="31">
        <f>IF(_xlfn.IFNA(VLOOKUP($A99,Car_production!$A:$L,8,FALSE), "NA")=0,"NA",_xlfn.IFNA(VLOOKUP($A99,Car_production!$A:$L,8,FALSE), "NA"))</f>
        <v>135.9</v>
      </c>
      <c r="DZ99" s="31">
        <f>IF(_xlfn.IFNA(VLOOKUP($A99,Car_production!$A:$L,9,FALSE), "NA")=0,"NA",_xlfn.IFNA(VLOOKUP($A99,Car_production!$A:$L,9,FALSE), "NA"))</f>
        <v>171.59090909090909</v>
      </c>
      <c r="EA99" s="31">
        <f>IF(_xlfn.IFNA(VLOOKUP($A99,Car_production!$A:$L,10,FALSE), "NA")=0,"NA",_xlfn.IFNA(VLOOKUP($A99,Car_production!$A:$L,10,FALSE), "NA"))</f>
        <v>85.274897442469836</v>
      </c>
      <c r="EB99" s="31">
        <f>IF(_xlfn.IFNA(VLOOKUP($A99,Car_production_index!$A:$L,2,FALSE), "NA")=0,"NA",_xlfn.IFNA(VLOOKUP($A99,Car_production_index!$A:$L,2,FALSE), "NA"))</f>
        <v>0.12988212567506568</v>
      </c>
      <c r="EC99" s="31">
        <f>IF(_xlfn.IFNA(VLOOKUP($A99,Car_production_index!$A:$L,3,FALSE), "NA")=0,"NA",_xlfn.IFNA(VLOOKUP($A99,Car_production_index!$A:$L,3,FALSE), "NA"))</f>
        <v>0.24341781767755696</v>
      </c>
      <c r="ED99" s="31">
        <f>IF(_xlfn.IFNA(VLOOKUP($A99,Car_production_index!$A:$L,4,FALSE), "NA")=0,"NA",_xlfn.IFNA(VLOOKUP($A99,Car_production_index!$A:$L,4,FALSE), "NA"))</f>
        <v>0.20532484761598563</v>
      </c>
      <c r="EE99" s="31">
        <f>IF(_xlfn.IFNA(VLOOKUP($A99,Car_production_index!$A:$L,5,FALSE), "NA")=0,"NA",_xlfn.IFNA(VLOOKUP($A99,Car_production_index!$A:$L,5,FALSE), "NA"))</f>
        <v>0.14339036868302063</v>
      </c>
      <c r="EF99" s="31">
        <f>IF(_xlfn.IFNA(VLOOKUP($A99,Car_production_index!$A:$L,6,FALSE), "NA")=0,"NA",_xlfn.IFNA(VLOOKUP($A99,Car_production_index!$A:$L,6,FALSE), "NA"))</f>
        <v>0.72201515965162888</v>
      </c>
    </row>
    <row r="100" spans="1:136">
      <c r="A100" s="26">
        <v>39508</v>
      </c>
      <c r="B100" s="25">
        <f>IFERROR(VLOOKUP($A100,Palladium_spot_price!$A:$B,2,FALSE), "NA")</f>
        <v>490.35</v>
      </c>
      <c r="C100" s="25">
        <f>IFERROR(VLOOKUP($A100,Platinum_spot_price!$A:$B,2,FALSE), "NA")</f>
        <v>2043.65</v>
      </c>
      <c r="D100" s="25">
        <f>IFERROR(VLOOKUP($A100,Rhodium_spot_price!$A:$B,2,FALSE), "NA")</f>
        <v>9244</v>
      </c>
      <c r="E100" s="25">
        <f>IFERROR(VLOOKUP(A100,'Coal Australia'!A:B,2,FALSE), "NA")</f>
        <v>137.76315789473699</v>
      </c>
      <c r="F100" s="25">
        <f>IFERROR(VLOOKUP(A100,'Russian Ruble'!A:B,2,FALSE), "NA")</f>
        <v>23.7607</v>
      </c>
      <c r="G100" s="25" t="str">
        <f>IFERROR(VLOOKUP($A100,'GDP Germany'!A:B,2,FALSE),"NA")</f>
        <v>NA</v>
      </c>
      <c r="H100" s="25" t="str">
        <f>IFERROR(VLOOKUP($A100,'GDP EU28'!A:B,2,FALSE),"NA")</f>
        <v>NA</v>
      </c>
      <c r="I100" s="25" t="str">
        <f>IFERROR(VLOOKUP($A100,'GDP US'!A:B,2,FALSE),"NA")</f>
        <v>NA</v>
      </c>
      <c r="J100" s="29" t="str">
        <f>IFERROR(VLOOKUP($A100,'GDP CNY'!A:C,2,FALSE),"NA")</f>
        <v>NA</v>
      </c>
      <c r="K100" s="25">
        <f>IFERROR(VLOOKUP($A100,WTI!$A:$B,2,FALSE),"NA")</f>
        <v>105.45</v>
      </c>
      <c r="L100" s="25">
        <f>IFERROR(VLOOKUP($A100,Brent!$A:$B,2,FALSE),"NA")</f>
        <v>103.64</v>
      </c>
      <c r="M100" s="25">
        <f>IFERROR(VLOOKUP($A100,'EURO EXC RATE'!$A:$B,2,FALSE),"NA")</f>
        <v>1.552</v>
      </c>
      <c r="N100" s="25">
        <f>IFERROR(VLOOKUP($A100,'Baltic Dry Index'!$A:$B,2,FALSE),"NA")</f>
        <v>8081</v>
      </c>
      <c r="O100" s="25">
        <f>IFERROR(VLOOKUP($A100,EXR_CNY_USD!$A:$B,2,FALSE),"NA")</f>
        <v>7.0721999999999996</v>
      </c>
      <c r="P100" s="25">
        <f>IFERROR(VLOOKUP($A100,'NATURAL GAS'!A:B,2,FALSE),"NA")</f>
        <v>9.41</v>
      </c>
      <c r="Q100" s="25">
        <f>IFERROR(VLOOKUP($A100,VIX!$A:$B,2,FALSE), "NA")</f>
        <v>25.61</v>
      </c>
      <c r="R100" s="25">
        <f>IFERROR(VLOOKUP($A100,CLI_US!$A:$B,2,FALSE), "NA")</f>
        <v>101.004170408362</v>
      </c>
      <c r="S100" s="25">
        <f>IFERROR(VLOOKUP($A100,CLI_CHN!$A:$B,2,FALSE), "NA")</f>
        <v>100.10080000000001</v>
      </c>
      <c r="T100" s="25">
        <f>IFERROR(VLOOKUP($A100,CLI_EURO!$A:$B,2,FALSE), "NA")</f>
        <v>100.99969982622</v>
      </c>
      <c r="U100" s="25">
        <f>IFERROR(VLOOKUP($A100,CPILFESL!$A:$B,2,FALSE), "NA")</f>
        <v>213.44800000000001</v>
      </c>
      <c r="V100" s="31">
        <f>_xlfn.IFNA(VLOOKUP($A100,'PET.RWTC.M'!$A:$B,2,FALSE), "NA")</f>
        <v>105.45</v>
      </c>
      <c r="W100" s="31">
        <f>_xlfn.IFNA(VLOOKUP($A100,PALLFNFINDEXQ!$A:$B,2,FALSE), "NA")</f>
        <v>162.2507492</v>
      </c>
      <c r="X100" s="31">
        <f>_xlfn.IFNA(VLOOKUP($A100,DEXSFUS!$A:$B,2,FALSE), "NA")</f>
        <v>7.41</v>
      </c>
      <c r="Y100" s="31">
        <f>_xlfn.IFNA(VLOOKUP($A100,PNICKUSDM!$A:$B,2,FALSE), "NA")</f>
        <v>31093.052629999998</v>
      </c>
      <c r="Z100" s="31">
        <f>_xlfn.IFNA(VLOOKUP($A100,'WPU1011'!$A:$B,2,FALSE), "NA")</f>
        <v>134.30000000000001</v>
      </c>
      <c r="AA100" s="31">
        <f>_xlfn.IFNA(VLOOKUP($A100,PCU3399103399101!$A:$B,2,FALSE), "NA")</f>
        <v>159.69999999999999</v>
      </c>
      <c r="AB100" s="31">
        <f>_xlfn.IFNA(VLOOKUP($A100,TSIFRGHTC!$A:$B,2,FALSE), "NA")</f>
        <v>-1.3</v>
      </c>
      <c r="AC100" s="31">
        <f>_xlfn.IFNA(VLOOKUP($A100,TSIFRGHTC!$A:$B,2,FALSE), "NA")</f>
        <v>-1.3</v>
      </c>
      <c r="AD100" s="31">
        <f>_xlfn.IFNA(VLOOKUP($A100,PPICMM!$A:$B,2,FALSE), "NA")</f>
        <v>316.8</v>
      </c>
      <c r="AE100" s="31">
        <f>_xlfn.IFNA(VLOOKUP($A100,IPB50001N!$A:$B,2,FALSE), "NA")</f>
        <v>101.18989999999999</v>
      </c>
      <c r="AF100" s="31">
        <f>_xlfn.IFNA(VLOOKUP($A100,A31ATI!$A:$B,2,FALSE), "NA")</f>
        <v>19949</v>
      </c>
      <c r="AG100" s="31">
        <f>_xlfn.IFNA(VLOOKUP($A100,A31ANO!$A:$B,2,FALSE), "NA")</f>
        <v>13995</v>
      </c>
      <c r="AH100" s="31">
        <f>_xlfn.IFNA(VLOOKUP($A100,IPG21223S!$A:$B,2,FALSE), "NA")</f>
        <v>102.39709999999999</v>
      </c>
      <c r="AI100" s="31">
        <f>_xlfn.IFNA(VLOOKUP($A100,PIORECRUSDM!$A:$B,2,FALSE), "NA")</f>
        <v>60.8</v>
      </c>
      <c r="AJ100" s="31" t="str">
        <f>_xlfn.IFNA(VLOOKUP($A100,GVZCLS!$A:$B,2,FALSE), "NA")</f>
        <v>NA</v>
      </c>
      <c r="AK100" s="31" t="str">
        <f>_xlfn.IFNA(VLOOKUP($A100,VXSLVCLS!$A:$B,2,FALSE), "NA")</f>
        <v>NA</v>
      </c>
      <c r="AL100" s="31">
        <f>_xlfn.IFNA(VLOOKUP($A100,PNRGINDEXM!$A:$B,2,FALSE), "NA")</f>
        <v>238.8793</v>
      </c>
      <c r="AM100" s="31">
        <f>_xlfn.IFNA(VLOOKUP($A100,Nikkei225!$A:$B,2,FALSE), "NA")</f>
        <v>13497.16</v>
      </c>
      <c r="AN100" s="31">
        <f>_xlfn.IFNA(VLOOKUP($A100,EXJPUS!$A:$B,2,FALSE), "NA")</f>
        <v>100.75620000000001</v>
      </c>
      <c r="AO100" s="31">
        <f>_xlfn.IFNA(VLOOKUP($A100,PCU33613361!$A:$B,2,FALSE), "NA")</f>
        <v>97.4</v>
      </c>
      <c r="AP100" s="31">
        <f>_xlfn.IFNA(VLOOKUP($A100,TOTALSA!$A:$B,2,FALSE), "NA")</f>
        <v>15.114000000000001</v>
      </c>
      <c r="AQ100" s="31">
        <f>_xlfn.IFNA(VLOOKUP($A100,ZAFCPIALLMINMEI!$A:$B,2,FALSE), "NA")</f>
        <v>66.839200000000005</v>
      </c>
      <c r="AR100" s="31">
        <f>_xlfn.IFNA(VLOOKUP($A100,LCULMN01ZAQ661S!$A:$B,2,FALSE), "NA")</f>
        <v>58.057054739999998</v>
      </c>
      <c r="AS100" s="31">
        <f>_xlfn.IFNA(VLOOKUP($A100,NGDPRSAXDCZAQ!$A:$B,2,FALSE), "NA")</f>
        <v>970544.9</v>
      </c>
      <c r="AT100" s="31">
        <f>_xlfn.IFNA(VLOOKUP($A100,'M.W00.PCOBA.USD'!$A:$B,2,FALSE), "NA")</f>
        <v>95022.92</v>
      </c>
      <c r="AU100" s="31">
        <f>_xlfn.IFNA(VLOOKUP($A100,BSCICP03O9M665S!$A:$B,2,FALSE), "NA")</f>
        <v>101.0120445205</v>
      </c>
      <c r="AV100" s="31">
        <f>_xlfn.IFNA(VLOOKUP($A100,LOLITOAAOECDE!$A:$B,2,FALSE), "NA")</f>
        <v>101.14169587230001</v>
      </c>
      <c r="AW100" s="31" t="str">
        <f>_xlfn.IFNA(VLOOKUP($A100,'IP7110'!$A:$B,2,FALSE), "NA")</f>
        <v>NA</v>
      </c>
      <c r="AX100" s="31" t="str">
        <f>_xlfn.IFNA(VLOOKUP($A100,'WPS061'!$A:$B,2,FALSE), "NA")</f>
        <v>NA</v>
      </c>
      <c r="AY100" s="31">
        <f>_xlfn.IFNA(VLOOKUP($A100,'GS10'!$A:$B,2,FALSE), "NA")</f>
        <v>3.51</v>
      </c>
      <c r="AZ100" s="31">
        <f>_xlfn.IFNA(VLOOKUP($A100,'GS5'!$A:$B,2,FALSE), "NA")</f>
        <v>2.48</v>
      </c>
      <c r="BA100" s="31">
        <f>_xlfn.IFNA(VLOOKUP($A100,'GS30'!$A:$B,2,FALSE), "NA")</f>
        <v>4.3899999999999997</v>
      </c>
      <c r="BB100" s="31">
        <f>_xlfn.IFNA(VLOOKUP($A100,DAX!$A:$B,2,FALSE), "NA")</f>
        <v>6534.97</v>
      </c>
      <c r="BC100" s="31">
        <f>_xlfn.IFNA(VLOOKUP($A100,SMI!$A:$B,2,FALSE), "NA")</f>
        <v>7224.31</v>
      </c>
      <c r="BD100" s="31">
        <f>_xlfn.IFNA(VLOOKUP($A100,NASDAQCOM!$A:$B,2,FALSE), "NA")</f>
        <v>2279.1</v>
      </c>
      <c r="BE100" s="31">
        <f>_xlfn.IFNA(VLOOKUP($A100,FTSE100!$A:$B,2,FALSE), "NA")</f>
        <v>5702.11</v>
      </c>
      <c r="BF100" s="31">
        <f>_xlfn.IFNA(VLOOKUP($A100,'M.W00.PGOLD.USD'!$A:$B,2,FALSE), "NA")</f>
        <v>1023.5</v>
      </c>
      <c r="BG100" s="31">
        <f>_xlfn.IFNA(VLOOKUP($A100,'M.W00.PSILVER.USD'!$A:$B,2,FALSE), "NA")</f>
        <v>20.92</v>
      </c>
      <c r="BH100" s="31" t="str">
        <f>_xlfn.IFNA(VLOOKUP($A100,WPU10170502!$A:$B,2,FALSE), "NA")</f>
        <v>NA</v>
      </c>
      <c r="BI100" s="31">
        <f>_xlfn.IFNA(VLOOKUP($A100,'M.W00.PSILVER.USD'!$A:$B,2,FALSE), "NA")</f>
        <v>20.92</v>
      </c>
      <c r="BJ100" s="31">
        <f>_xlfn.IFNA(VLOOKUP($A100,'M.W00.PSILVER.USD'!$A:$B,2,FALSE), "NA")</f>
        <v>20.92</v>
      </c>
      <c r="BK100" s="31">
        <f>_xlfn.IFNA(VLOOKUP($A100,FEDfunds!$A:$B,2,FALSE), "NA")</f>
        <v>2.61</v>
      </c>
      <c r="BL100" s="31">
        <f>_xlfn.IFNA(VLOOKUP($A100,Vehicles_miles_traveled!$A:$B,2,FALSE), "NA")</f>
        <v>249271</v>
      </c>
      <c r="BM100" s="31">
        <f>_xlfn.IFNA(VLOOKUP($A100,New_car_dealer!$A:$B,2,FALSE), "NA")</f>
        <v>57091</v>
      </c>
      <c r="BN100" s="31" t="str">
        <f>_xlfn.IFNA(VLOOKUP($A100,Platinum_total_demand!$A:$Z,4,FALSE), "NA")</f>
        <v>NA</v>
      </c>
      <c r="BO100" s="31" t="str">
        <f>_xlfn.IFNA(VLOOKUP($A100,Palladium_total_demand!$A:$Z,4,FALSE), "NA")</f>
        <v>NA</v>
      </c>
      <c r="BP100" s="31" t="str">
        <f>_xlfn.IFNA(VLOOKUP($A100,Rhodium_total_demand!$A:$Z,4,FALSE), "NA")</f>
        <v>NA</v>
      </c>
      <c r="BQ100" s="31" t="str">
        <f>_xlfn.IFNA(VLOOKUP($A100,Platinum_total_supply!$A:$Z,4,FALSE), "NA")</f>
        <v>NA</v>
      </c>
      <c r="BR100" s="31" t="str">
        <f>_xlfn.IFNA(VLOOKUP($A100,Palladium_total_supply!$A:$Z,4,FALSE), "NA")</f>
        <v>NA</v>
      </c>
      <c r="BS100" s="31" t="str">
        <f>_xlfn.IFNA(VLOOKUP($A100,Rhodium_total_supply!$A:$Z,4,FALSE), "NA")</f>
        <v>NA</v>
      </c>
      <c r="BT100" s="31">
        <f>_xlfn.IFNA(VLOOKUP($A100,Equities!$A:$Z,2,FALSE), "NA")</f>
        <v>4404.0690476190402</v>
      </c>
      <c r="BU100" s="31">
        <f>_xlfn.IFNA(VLOOKUP($A100,Equities!$A:$Z,3,FALSE), "NA")</f>
        <v>4308.1819047619001</v>
      </c>
      <c r="BV100" s="31">
        <f>_xlfn.IFNA(VLOOKUP($A100,Equities!$A:$Z,4,FALSE), "NA")</f>
        <v>7397.0723809523797</v>
      </c>
      <c r="BW100" s="31">
        <f>_xlfn.IFNA(VLOOKUP($A100,Equities!$A:$Z,5,FALSE), "NA")</f>
        <v>4882.4354761904697</v>
      </c>
      <c r="BX100" s="31">
        <f>_xlfn.IFNA(VLOOKUP($A100,Equities!$A:$Z,6,FALSE), "NA")</f>
        <v>1830.1812380952299</v>
      </c>
      <c r="BY100" s="31">
        <f>_xlfn.IFNA(VLOOKUP($A100,Income_equities!$A:$Z,2,FALSE), "NA")</f>
        <v>1402.87619047619</v>
      </c>
      <c r="BZ100" s="31">
        <f>_xlfn.IFNA(VLOOKUP($A100,Income_equities!$A:$Z,3,FALSE), "NA")</f>
        <v>286.18016666666603</v>
      </c>
      <c r="CA100" s="31">
        <f>_xlfn.IFNA(VLOOKUP($A100,Income_equities!$A:$Z,4,FALSE), "NA")</f>
        <v>149.15809999999999</v>
      </c>
      <c r="CB100" s="31">
        <f>_xlfn.IFNA(VLOOKUP($A100,Income_equities!$A:$Z,5,FALSE), "NA")</f>
        <v>188.699357142857</v>
      </c>
      <c r="CC100" s="31">
        <f>_xlfn.IFNA(VLOOKUP($A100,PGM_equities!$A:$Z,2,FALSE), "NA")</f>
        <v>2034.5452380952299</v>
      </c>
      <c r="CD100" s="31">
        <f>_xlfn.IFNA(VLOOKUP($A100,PGM_equities!$A:$Z,3,FALSE), "NA")</f>
        <v>961.94619047619005</v>
      </c>
      <c r="CE100" s="31">
        <f>_xlfn.IFNA(VLOOKUP($A100,PGM_equities!$A:$Z,4,FALSE), "NA")</f>
        <v>19.097514285714201</v>
      </c>
      <c r="CF100" s="31">
        <f>_xlfn.IFNA(VLOOKUP($A100,PGM_equities!$A:$Z,5,FALSE), "NA")</f>
        <v>482.32142857142799</v>
      </c>
      <c r="CG100" s="31" t="str">
        <f>_xlfn.IFNA(VLOOKUP($A100,Platinum_market_balance!$A:$Z,2,FALSE), "NA")</f>
        <v>NA</v>
      </c>
      <c r="CH100" s="31" t="str">
        <f>_xlfn.IFNA(VLOOKUP($A100,Platinum_market_balance!$A:$Z,3,FALSE), "NA")</f>
        <v>NA</v>
      </c>
      <c r="CI100" s="31" t="str">
        <f>_xlfn.IFNA(VLOOKUP($A100,Platinum_market_balance!$A:$Z,4,FALSE), "NA")</f>
        <v>NA</v>
      </c>
      <c r="CJ100" s="31" t="str">
        <f>_xlfn.IFNA(VLOOKUP($A100,Platinum_market_balance!$A:$Z,5,FALSE), "NA")</f>
        <v>NA</v>
      </c>
      <c r="CK100" s="31" t="str">
        <f>_xlfn.IFNA(VLOOKUP($A100,Palladium_market_balance!$A:$Z,2,FALSE), "NA")</f>
        <v>NA</v>
      </c>
      <c r="CL100" s="31" t="str">
        <f>_xlfn.IFNA(VLOOKUP($A100,Palladium_market_balance!$A:$Z,3,FALSE), "NA")</f>
        <v>NA</v>
      </c>
      <c r="CM100" s="31" t="str">
        <f>_xlfn.IFNA(VLOOKUP($A100,Palladium_market_balance!$A:$Z,4,FALSE), "NA")</f>
        <v>NA</v>
      </c>
      <c r="CN100" s="31" t="str">
        <f>_xlfn.IFNA(VLOOKUP($A100,Palladium_market_balance!$A:$Z,5,FALSE), "NA")</f>
        <v>NA</v>
      </c>
      <c r="CO100" s="31" t="str">
        <f>_xlfn.IFNA(VLOOKUP($A100,Rhodium_market_balance!$A:$Z,2,FALSE), "NA")</f>
        <v>NA</v>
      </c>
      <c r="CP100" s="31" t="str">
        <f>_xlfn.IFNA(VLOOKUP($A100,Rhodium_market_balance!$A:$Z,3,FALSE), "NA")</f>
        <v>NA</v>
      </c>
      <c r="CQ100" s="31" t="str">
        <f>_xlfn.IFNA(VLOOKUP($A100,Rhodium_market_balance!$A:$Z,4,FALSE), "NA")</f>
        <v>NA</v>
      </c>
      <c r="CR100" s="31" t="str">
        <f>_xlfn.IFNA(VLOOKUP($A100,Rhodium_market_balance!$A:$Z,5,FALSE), "NA")</f>
        <v>NA</v>
      </c>
      <c r="CS100" s="31" t="str">
        <f>_xlfn.IFNA(VLOOKUP($A100,CFTCs!$A:$Z,2,FALSE), "NA")</f>
        <v>NA</v>
      </c>
      <c r="CT100" s="31" t="str">
        <f>_xlfn.IFNA(VLOOKUP($A100,CFTCs!$A:$Z,3,FALSE), "NA")</f>
        <v>NA</v>
      </c>
      <c r="CU100" s="31" t="str">
        <f>_xlfn.IFNA(VLOOKUP($A100,CFTCs!$A:$Z,4,FALSE), "NA")</f>
        <v>NA</v>
      </c>
      <c r="CV100" s="31" t="str">
        <f>_xlfn.IFNA(VLOOKUP($A100,CFTCs!$A:$Z,5,FALSE), "NA")</f>
        <v>NA</v>
      </c>
      <c r="CW100" s="31" t="str">
        <f>_xlfn.IFNA(VLOOKUP($A100,Open_interest!$A:$Z,2,FALSE), "NA")</f>
        <v>NA</v>
      </c>
      <c r="CX100" s="31" t="str">
        <f>_xlfn.IFNA(VLOOKUP($A100,Open_interest!$A:$Z,3,FALSE), "NA")</f>
        <v>NA</v>
      </c>
      <c r="CY100" s="31">
        <f>IF(_xlfn.IFNA(VLOOKUP($A100,ETF_holdings!$A:$Z,2,FALSE), "NA")=0,"NA",_xlfn.IFNA(VLOOKUP($A100,ETF_holdings!$A:$Z,2,FALSE), "NA"))</f>
        <v>371573.94761904702</v>
      </c>
      <c r="CZ100" s="31" t="str">
        <f>IF(_xlfn.IFNA(VLOOKUP($A100,ETF_holdings!$A:$Z,3,FALSE), "NA")=0,"NA",_xlfn.IFNA(VLOOKUP($A100,ETF_holdings!$A:$Z,3,FALSE), "NA"))</f>
        <v>NA</v>
      </c>
      <c r="DA100" s="31">
        <f>_xlfn.IFNA(VLOOKUP($A100,ETF_holdings!$A:$Z,4,FALSE), "NA")</f>
        <v>0</v>
      </c>
      <c r="DB100" s="31" t="str">
        <f>IF(_xlfn.IFNA(VLOOKUP($A100,ETF_holdings!$A:$Z,4,FALSE), "NA")=0,"NA",_xlfn.IFNA(VLOOKUP($A100,ETF_holdings!$A:$Z,4,FALSE), "NA"))</f>
        <v>NA</v>
      </c>
      <c r="DC100" s="31" t="str">
        <f>IF(_xlfn.IFNA(VLOOKUP($A100,ETF_holdings!$A:$Z,6,FALSE), "NA")=0,"NA",_xlfn.IFNA(VLOOKUP($A100,ETF_holdings!$A:$Z,6,FALSE), "NA"))</f>
        <v>NA</v>
      </c>
      <c r="DD100" s="31" t="str">
        <f>IF(_xlfn.IFNA(VLOOKUP($A100,ETF_holdings!$A:$Z,7,FALSE), "NA")=0,"NA",_xlfn.IFNA(VLOOKUP($A100,ETF_holdings!$A:$Z,7,FALSE), "NA"))</f>
        <v>NA</v>
      </c>
      <c r="DE100" s="31" t="str">
        <f>IF(_xlfn.IFNA(VLOOKUP($A100,ETF_holdings!$A:$Z,8,FALSE), "NA")=0,"NA",_xlfn.IFNA(VLOOKUP($A100,ETF_holdings!$A:$Z,8,FALSE), "NA"))</f>
        <v>NA</v>
      </c>
      <c r="DF100" s="31" t="str">
        <f>IF(_xlfn.IFNA(VLOOKUP($A100,ETF_holdings!$A:$Z,10,FALSE), "NA")=0,"NA",_xlfn.IFNA(VLOOKUP($A100,ETF_holdings!$A:$Z,10,FALSE), "NA"))</f>
        <v>NA</v>
      </c>
      <c r="DG100" s="31" t="str">
        <f>IF(_xlfn.IFNA(VLOOKUP($A100,ETF_holdings!$A:$Z,10,FALSE), "NA")=0,"NA",_xlfn.IFNA(VLOOKUP($A100,ETF_holdings!$A:$Z,10,FALSE), "NA"))</f>
        <v>NA</v>
      </c>
      <c r="DH100" s="31" t="str">
        <f>IF(_xlfn.IFNA(VLOOKUP($A100,ETF_holdings!$A:$Z,11,FALSE), "NA")=0,"NA",_xlfn.IFNA(VLOOKUP($A100,ETF_holdings!$A:$Z,11,FALSE), "NA"))</f>
        <v>NA</v>
      </c>
      <c r="DI100" s="31" t="str">
        <f>IF(_xlfn.IFNA(VLOOKUP($A100,ETF_holdings!$A:$Z,12,FALSE), "NA")=0,"NA",_xlfn.IFNA(VLOOKUP($A100,ETF_holdings!$A:$Z,12,FALSE), "NA"))</f>
        <v>NA</v>
      </c>
      <c r="DJ100" s="31" t="str">
        <f>IF(_xlfn.IFNA(VLOOKUP($A100,ETF_holdings!$A:$Z,13,FALSE), "NA")=0,"NA",_xlfn.IFNA(VLOOKUP($A100,ETF_holdings!$A:$Z,13,FALSE), "NA"))</f>
        <v>NA</v>
      </c>
      <c r="DK100" s="31">
        <f>IF(_xlfn.IFNA(VLOOKUP($A100,Platinum_RSI!$A:$P,2,FALSE), "NA")=0,"NA",_xlfn.IFNA(VLOOKUP($A100,Platinum_RSI!$A:$P,2,FALSE), "NA"))</f>
        <v>73.099999999999994</v>
      </c>
      <c r="DL100" s="31">
        <f>IF(_xlfn.IFNA(VLOOKUP($A100,Platinum_RSI!$A:$P,3,FALSE), "NA")=0,"NA",_xlfn.IFNA(VLOOKUP($A100,Platinum_RSI!$A:$P,3,FALSE), "NA"))</f>
        <v>79.010000000000005</v>
      </c>
      <c r="DM100" s="31">
        <f>IF(_xlfn.IFNA(VLOOKUP($A100,Platinum_RSI!$A:$P,4,FALSE), "NA")=0,"NA",_xlfn.IFNA(VLOOKUP($A100,Platinum_RSI!$A:$P,4,FALSE), "NA"))</f>
        <v>78.489999999999995</v>
      </c>
      <c r="DN100" s="31">
        <f>IF(_xlfn.IFNA(VLOOKUP($A100,Platinum_RSI!$A:$P,5,FALSE), "NA")=0,"NA",_xlfn.IFNA(VLOOKUP($A100,Platinum_RSI!$A:$P,5,FALSE), "NA"))</f>
        <v>76.17</v>
      </c>
      <c r="DO100" s="31">
        <f>IF(_xlfn.IFNA(VLOOKUP($A100,Palladium_RSI!$A:$Q,2,FALSE), "NA")=0,"NA",_xlfn.IFNA(VLOOKUP($A100,Palladium_RSI!$A:$Q,2,FALSE), "NA"))</f>
        <v>51.92</v>
      </c>
      <c r="DP100" s="31">
        <f>IF(_xlfn.IFNA(VLOOKUP($A100,Palladium_RSI!$A:$Q, 3,FALSE), "NA")=0,"NA",_xlfn.IFNA(VLOOKUP($A100,Palladium_RSI!$A:$Q,3,FALSE), "NA"))</f>
        <v>59.14</v>
      </c>
      <c r="DQ100" s="31">
        <f>IF(_xlfn.IFNA(VLOOKUP($A100,Palladium_RSI!$A:$Q,4,FALSE), "NA")=0,"NA",_xlfn.IFNA(VLOOKUP($A100,Palladium_RSI!$A:$Q,4,FALSE), "NA"))</f>
        <v>59.94</v>
      </c>
      <c r="DR100" s="31">
        <f>IF(_xlfn.IFNA(VLOOKUP($A100,Palladium_RSI!$A:$Q,5,FALSE), "NA")=0,"NA",_xlfn.IFNA(VLOOKUP($A100,Palladium_RSI!$A:$Q,5,FALSE), "NA"))</f>
        <v>57.32</v>
      </c>
      <c r="DS100" s="31">
        <f>IF(_xlfn.IFNA(VLOOKUP($A100,Car_production!$A:$L,2,FALSE), "NA")=0,"NA",_xlfn.IFNA(VLOOKUP($A100,Car_production!$A:$L,2,FALSE), "NA"))</f>
        <v>327.5</v>
      </c>
      <c r="DT100" s="31">
        <f>IF(_xlfn.IFNA(VLOOKUP($A100,Car_production!$A:$L,3,FALSE), "NA")=0,"NA",_xlfn.IFNA(VLOOKUP($A100,Car_production!$A:$L,3,FALSE), "NA"))</f>
        <v>257.67112509834777</v>
      </c>
      <c r="DU100" s="31" t="e">
        <f>IF(_xlfn.IFNA(VLOOKUP($A100,Car_production!$A:$L,4,FALSE), "NA")=0,"NA",_xlfn.IFNA(VLOOKUP($A100,Car_production!$A:$L,13,FALSE), "NA"))</f>
        <v>#REF!</v>
      </c>
      <c r="DV100" s="31">
        <f>IF(_xlfn.IFNA(VLOOKUP($A100,Car_production!$A:$L,5,FALSE), "NA")=0,"NA",_xlfn.IFNA(VLOOKUP($A100,Car_production!$A:$L,5,FALSE), "NA"))</f>
        <v>34.426088233382515</v>
      </c>
      <c r="DW100" s="31">
        <f>IF(_xlfn.IFNA(VLOOKUP($A100,Car_production!$A:$L,6,FALSE), "NA")=0,"NA",_xlfn.IFNA(VLOOKUP($A100,Car_production!$A:$L,6,FALSE), "NA"))</f>
        <v>109.8</v>
      </c>
      <c r="DX100" s="31">
        <f>IF(_xlfn.IFNA(VLOOKUP($A100,Car_production!$A:$L,7,FALSE), "NA")=0,"NA",_xlfn.IFNA(VLOOKUP($A100,Car_production!$A:$L,7,FALSE), "NA"))</f>
        <v>107.33137829912023</v>
      </c>
      <c r="DY100" s="31">
        <f>IF(_xlfn.IFNA(VLOOKUP($A100,Car_production!$A:$L,8,FALSE), "NA")=0,"NA",_xlfn.IFNA(VLOOKUP($A100,Car_production!$A:$L,8,FALSE), "NA"))</f>
        <v>134.1</v>
      </c>
      <c r="DZ100" s="31">
        <f>IF(_xlfn.IFNA(VLOOKUP($A100,Car_production!$A:$L,9,FALSE), "NA")=0,"NA",_xlfn.IFNA(VLOOKUP($A100,Car_production!$A:$L,9,FALSE), "NA"))</f>
        <v>169.31818181818181</v>
      </c>
      <c r="EA100" s="31">
        <f>IF(_xlfn.IFNA(VLOOKUP($A100,Car_production!$A:$L,10,FALSE), "NA")=0,"NA",_xlfn.IFNA(VLOOKUP($A100,Car_production!$A:$L,10,FALSE), "NA"))</f>
        <v>90.836472471111605</v>
      </c>
      <c r="EB100" s="31">
        <f>IF(_xlfn.IFNA(VLOOKUP($A100,Car_production_index!$A:$L,2,FALSE), "NA")=0,"NA",_xlfn.IFNA(VLOOKUP($A100,Car_production_index!$A:$L,2,FALSE), "NA"))</f>
        <v>0.12988212567506568</v>
      </c>
      <c r="EC100" s="31">
        <f>IF(_xlfn.IFNA(VLOOKUP($A100,Car_production_index!$A:$L,3,FALSE), "NA")=0,"NA",_xlfn.IFNA(VLOOKUP($A100,Car_production_index!$A:$L,3,FALSE), "NA"))</f>
        <v>0.24291781767755696</v>
      </c>
      <c r="ED100" s="31">
        <f>IF(_xlfn.IFNA(VLOOKUP($A100,Car_production_index!$A:$L,4,FALSE), "NA")=0,"NA",_xlfn.IFNA(VLOOKUP($A100,Car_production_index!$A:$L,4,FALSE), "NA"))</f>
        <v>0.20632484761598563</v>
      </c>
      <c r="EE100" s="31">
        <f>IF(_xlfn.IFNA(VLOOKUP($A100,Car_production_index!$A:$L,5,FALSE), "NA")=0,"NA",_xlfn.IFNA(VLOOKUP($A100,Car_production_index!$A:$L,5,FALSE), "NA"))</f>
        <v>0.14289036868302063</v>
      </c>
      <c r="EF100" s="31">
        <f>IF(_xlfn.IFNA(VLOOKUP($A100,Car_production_index!$A:$L,6,FALSE), "NA")=0,"NA",_xlfn.IFNA(VLOOKUP($A100,Car_production_index!$A:$L,6,FALSE), "NA"))</f>
        <v>0.72201515965162899</v>
      </c>
    </row>
    <row r="101" spans="1:136">
      <c r="A101" s="26">
        <v>39539</v>
      </c>
      <c r="B101" s="25">
        <f>IFERROR(VLOOKUP($A101,Palladium_spot_price!$A:$B,2,FALSE), "NA")</f>
        <v>449.04545454545399</v>
      </c>
      <c r="C101" s="25">
        <f>IFERROR(VLOOKUP($A101,Platinum_spot_price!$A:$B,2,FALSE), "NA")</f>
        <v>1991.3181818181799</v>
      </c>
      <c r="D101" s="25">
        <f>IFERROR(VLOOKUP($A101,Rhodium_spot_price!$A:$B,2,FALSE), "NA")</f>
        <v>9068.1818181818107</v>
      </c>
      <c r="E101" s="25">
        <f>IFERROR(VLOOKUP(A101,'Coal Australia'!A:B,2,FALSE), "NA")</f>
        <v>131.737012987013</v>
      </c>
      <c r="F101" s="25">
        <f>IFERROR(VLOOKUP(A101,'Russian Ruble'!A:B,2,FALSE), "NA")</f>
        <v>23.512699999999999</v>
      </c>
      <c r="G101" s="25">
        <f>IFERROR(VLOOKUP($A101,'GDP Germany'!A:B,2,FALSE),"NA")</f>
        <v>657420.6</v>
      </c>
      <c r="H101" s="25">
        <f>IFERROR(VLOOKUP($A101,'GDP EU28'!A:B,2,FALSE),"NA")</f>
        <v>2789389</v>
      </c>
      <c r="I101" s="25">
        <f>IFERROR(VLOOKUP($A101,'GDP US'!A:B,2,FALSE),"NA")</f>
        <v>15702.906000000001</v>
      </c>
      <c r="J101" s="29">
        <f>IFERROR(VLOOKUP($A101,'GDP CNY'!A:C,2,FALSE),"NA")</f>
        <v>11.5</v>
      </c>
      <c r="K101" s="25">
        <f>IFERROR(VLOOKUP($A101,WTI!$A:$B,2,FALSE),"NA")</f>
        <v>112.58</v>
      </c>
      <c r="L101" s="25">
        <f>IFERROR(VLOOKUP($A101,Brent!$A:$B,2,FALSE),"NA")</f>
        <v>109.07</v>
      </c>
      <c r="M101" s="25">
        <f>IFERROR(VLOOKUP($A101,'EURO EXC RATE'!$A:$B,2,FALSE),"NA")</f>
        <v>1.5753999999999999</v>
      </c>
      <c r="N101" s="25">
        <f>IFERROR(VLOOKUP($A101,'Baltic Dry Index'!$A:$B,2,FALSE),"NA")</f>
        <v>9356</v>
      </c>
      <c r="O101" s="25">
        <f>IFERROR(VLOOKUP($A101,EXR_CNY_USD!$A:$B,2,FALSE),"NA")</f>
        <v>6.9996999999999998</v>
      </c>
      <c r="P101" s="25">
        <f>IFERROR(VLOOKUP($A101,'NATURAL GAS'!A:B,2,FALSE),"NA")</f>
        <v>10.18</v>
      </c>
      <c r="Q101" s="25">
        <f>IFERROR(VLOOKUP($A101,VIX!$A:$B,2,FALSE), "NA")</f>
        <v>20.79</v>
      </c>
      <c r="R101" s="25">
        <f>IFERROR(VLOOKUP($A101,CLI_US!$A:$B,2,FALSE), "NA")</f>
        <v>100.81507479768</v>
      </c>
      <c r="S101" s="25">
        <f>IFERROR(VLOOKUP($A101,CLI_CHN!$A:$B,2,FALSE), "NA")</f>
        <v>99.537289999999999</v>
      </c>
      <c r="T101" s="25">
        <f>IFERROR(VLOOKUP($A101,CLI_EURO!$A:$B,2,FALSE), "NA")</f>
        <v>100.76078313681499</v>
      </c>
      <c r="U101" s="25">
        <f>IFERROR(VLOOKUP($A101,CPILFESL!$A:$B,2,FALSE), "NA")</f>
        <v>213.94200000000001</v>
      </c>
      <c r="V101" s="31">
        <f>_xlfn.IFNA(VLOOKUP($A101,'PET.RWTC.M'!$A:$B,2,FALSE), "NA")</f>
        <v>112.58</v>
      </c>
      <c r="W101" s="31">
        <f>_xlfn.IFNA(VLOOKUP($A101,PALLFNFINDEXQ!$A:$B,2,FALSE), "NA")</f>
        <v>189.04100460000001</v>
      </c>
      <c r="X101" s="31">
        <f>_xlfn.IFNA(VLOOKUP($A101,DEXSFUS!$A:$B,2,FALSE), "NA")</f>
        <v>8.0251000000000001</v>
      </c>
      <c r="Y101" s="31">
        <f>_xlfn.IFNA(VLOOKUP($A101,PNICKUSDM!$A:$B,2,FALSE), "NA")</f>
        <v>28776.818179999998</v>
      </c>
      <c r="Z101" s="31">
        <f>_xlfn.IFNA(VLOOKUP($A101,'WPU1011'!$A:$B,2,FALSE), "NA")</f>
        <v>145.19999999999999</v>
      </c>
      <c r="AA101" s="31">
        <f>_xlfn.IFNA(VLOOKUP($A101,'WPU1011'!$A:$B,2,FALSE), "NA")</f>
        <v>145.19999999999999</v>
      </c>
      <c r="AB101" s="31">
        <f>_xlfn.IFNA(VLOOKUP($A101,TSIFRGHTC!$A:$B,2,FALSE), "NA")</f>
        <v>1.6</v>
      </c>
      <c r="AC101" s="31">
        <f>_xlfn.IFNA(VLOOKUP($A101,TSIFRGHTC!$A:$B,2,FALSE), "NA")</f>
        <v>1.6</v>
      </c>
      <c r="AD101" s="31">
        <f>_xlfn.IFNA(VLOOKUP($A101,PPICMM!$A:$B,2,FALSE), "NA")</f>
        <v>322.10000000000002</v>
      </c>
      <c r="AE101" s="31">
        <f>_xlfn.IFNA(VLOOKUP($A101,IPB50001N!$A:$B,2,FALSE), "NA")</f>
        <v>99.790700000000001</v>
      </c>
      <c r="AF101" s="31">
        <f>_xlfn.IFNA(VLOOKUP($A101,A31ATI!$A:$B,2,FALSE), "NA")</f>
        <v>20339</v>
      </c>
      <c r="AG101" s="31">
        <f>_xlfn.IFNA(VLOOKUP($A101,A31ANO!$A:$B,2,FALSE), "NA")</f>
        <v>14605</v>
      </c>
      <c r="AH101" s="31">
        <f>_xlfn.IFNA(VLOOKUP($A101,IPG21223S!$A:$B,2,FALSE), "NA")</f>
        <v>104.6401</v>
      </c>
      <c r="AI101" s="31">
        <f>_xlfn.IFNA(VLOOKUP($A101,PIORECRUSDM!$A:$B,2,FALSE), "NA")</f>
        <v>60.8</v>
      </c>
      <c r="AJ101" s="31" t="str">
        <f>_xlfn.IFNA(VLOOKUP($A101,GVZCLS!$A:$B,2,FALSE), "NA")</f>
        <v>NA</v>
      </c>
      <c r="AK101" s="31" t="str">
        <f>_xlfn.IFNA(VLOOKUP($A101,VXSLVCLS!$A:$B,2,FALSE), "NA")</f>
        <v>NA</v>
      </c>
      <c r="AL101" s="31">
        <f>_xlfn.IFNA(VLOOKUP($A101,PNRGINDEXM!$A:$B,2,FALSE), "NA")</f>
        <v>255.73599999999999</v>
      </c>
      <c r="AM101" s="31">
        <f>_xlfn.IFNA(VLOOKUP($A101,Nikkei225!$A:$B,2,FALSE), "NA")</f>
        <v>12656.42</v>
      </c>
      <c r="AN101" s="31">
        <f>_xlfn.IFNA(VLOOKUP($A101,EXJPUS!$A:$B,2,FALSE), "NA")</f>
        <v>102.6777</v>
      </c>
      <c r="AO101" s="31">
        <f>_xlfn.IFNA(VLOOKUP($A101,PCU33613361!$A:$B,2,FALSE), "NA")</f>
        <v>98.1</v>
      </c>
      <c r="AP101" s="31">
        <f>_xlfn.IFNA(VLOOKUP($A101,TOTALSA!$A:$B,2,FALSE), "NA")</f>
        <v>14.605</v>
      </c>
      <c r="AQ101" s="31">
        <f>_xlfn.IFNA(VLOOKUP($A101,ZAFCPIALLMINMEI!$A:$B,2,FALSE), "NA")</f>
        <v>67.244290000000007</v>
      </c>
      <c r="AR101" s="31">
        <f>_xlfn.IFNA(VLOOKUP($A101,LCULMN01ZAQ661S!$A:$B,2,FALSE), "NA")</f>
        <v>58.134155739999997</v>
      </c>
      <c r="AS101" s="31">
        <f>_xlfn.IFNA(VLOOKUP($A101,NGDPRSAXDCZAQ!$A:$B,2,FALSE), "NA")</f>
        <v>982394.1</v>
      </c>
      <c r="AT101" s="31">
        <f>_xlfn.IFNA(VLOOKUP($A101,'M.W00.PCOBA.USD'!$A:$B,2,FALSE), "NA")</f>
        <v>92483.82</v>
      </c>
      <c r="AU101" s="31">
        <f>_xlfn.IFNA(VLOOKUP($A101,BSCICP03O9M665S!$A:$B,2,FALSE), "NA")</f>
        <v>100.705201751</v>
      </c>
      <c r="AV101" s="31">
        <f>_xlfn.IFNA(VLOOKUP($A101,LOLITOAAOECDE!$A:$B,2,FALSE), "NA")</f>
        <v>100.92944419680001</v>
      </c>
      <c r="AW101" s="31" t="str">
        <f>_xlfn.IFNA(VLOOKUP($A101,'IP7110'!$A:$B,2,FALSE), "NA")</f>
        <v>NA</v>
      </c>
      <c r="AX101" s="31" t="str">
        <f>_xlfn.IFNA(VLOOKUP($A101,'WPS061'!$A:$B,2,FALSE), "NA")</f>
        <v>NA</v>
      </c>
      <c r="AY101" s="31">
        <f>_xlfn.IFNA(VLOOKUP($A101,'GS10'!$A:$B,2,FALSE), "NA")</f>
        <v>3.68</v>
      </c>
      <c r="AZ101" s="31">
        <f>_xlfn.IFNA(VLOOKUP($A101,'GS5'!$A:$B,2,FALSE), "NA")</f>
        <v>2.84</v>
      </c>
      <c r="BA101" s="31">
        <f>_xlfn.IFNA(VLOOKUP($A101,'GS30'!$A:$B,2,FALSE), "NA")</f>
        <v>4.4400000000000004</v>
      </c>
      <c r="BB101" s="31">
        <f>_xlfn.IFNA(VLOOKUP($A101,DAX!$A:$B,2,FALSE), "NA")</f>
        <v>6948.82</v>
      </c>
      <c r="BC101" s="31">
        <f>_xlfn.IFNA(VLOOKUP($A101,SMI!$A:$B,2,FALSE), "NA")</f>
        <v>7529</v>
      </c>
      <c r="BD101" s="31">
        <f>_xlfn.IFNA(VLOOKUP($A101,NASDAQCOM!$A:$B,2,FALSE), "NA")</f>
        <v>2412.8000000000002</v>
      </c>
      <c r="BE101" s="31">
        <f>_xlfn.IFNA(VLOOKUP($A101,FTSE100!$A:$B,2,FALSE), "NA")</f>
        <v>6087.3</v>
      </c>
      <c r="BF101" s="31">
        <f>_xlfn.IFNA(VLOOKUP($A101,'M.W00.PGOLD.USD'!$A:$B,2,FALSE), "NA")</f>
        <v>951.5</v>
      </c>
      <c r="BG101" s="31">
        <f>_xlfn.IFNA(VLOOKUP($A101,'M.W00.PSILVER.USD'!$A:$B,2,FALSE), "NA")</f>
        <v>18.559999999999999</v>
      </c>
      <c r="BH101" s="31" t="str">
        <f>_xlfn.IFNA(VLOOKUP($A101,WPU10170502!$A:$B,2,FALSE), "NA")</f>
        <v>NA</v>
      </c>
      <c r="BI101" s="31">
        <f>_xlfn.IFNA(VLOOKUP($A101,'M.W00.PSILVER.USD'!$A:$B,2,FALSE), "NA")</f>
        <v>18.559999999999999</v>
      </c>
      <c r="BJ101" s="31">
        <f>_xlfn.IFNA(VLOOKUP($A101,'M.W00.PSILVER.USD'!$A:$B,2,FALSE), "NA")</f>
        <v>18.559999999999999</v>
      </c>
      <c r="BK101" s="31">
        <f>_xlfn.IFNA(VLOOKUP($A101,FEDfunds!$A:$B,2,FALSE), "NA")</f>
        <v>2.2799999999999998</v>
      </c>
      <c r="BL101" s="31">
        <f>_xlfn.IFNA(VLOOKUP($A101,Vehicles_miles_traveled!$A:$B,2,FALSE), "NA")</f>
        <v>249139</v>
      </c>
      <c r="BM101" s="31">
        <f>_xlfn.IFNA(VLOOKUP($A101,New_car_dealer!$A:$B,2,FALSE), "NA")</f>
        <v>53864</v>
      </c>
      <c r="BN101" s="31" t="str">
        <f>_xlfn.IFNA(VLOOKUP($A101,Platinum_total_demand!$A:$Z,4,FALSE), "NA")</f>
        <v>NA</v>
      </c>
      <c r="BO101" s="31" t="str">
        <f>_xlfn.IFNA(VLOOKUP($A101,Palladium_total_demand!$A:$Z,4,FALSE), "NA")</f>
        <v>NA</v>
      </c>
      <c r="BP101" s="31" t="str">
        <f>_xlfn.IFNA(VLOOKUP($A101,Rhodium_total_demand!$A:$Z,4,FALSE), "NA")</f>
        <v>NA</v>
      </c>
      <c r="BQ101" s="31" t="str">
        <f>_xlfn.IFNA(VLOOKUP($A101,Platinum_total_supply!$A:$Z,4,FALSE), "NA")</f>
        <v>NA</v>
      </c>
      <c r="BR101" s="31" t="str">
        <f>_xlfn.IFNA(VLOOKUP($A101,Palladium_total_supply!$A:$Z,4,FALSE), "NA")</f>
        <v>NA</v>
      </c>
      <c r="BS101" s="31" t="str">
        <f>_xlfn.IFNA(VLOOKUP($A101,Rhodium_total_supply!$A:$Z,4,FALSE), "NA")</f>
        <v>NA</v>
      </c>
      <c r="BT101" s="31">
        <f>_xlfn.IFNA(VLOOKUP($A101,Equities!$A:$Z,2,FALSE), "NA")</f>
        <v>4628.3040909090896</v>
      </c>
      <c r="BU101" s="31">
        <f>_xlfn.IFNA(VLOOKUP($A101,Equities!$A:$Z,3,FALSE), "NA")</f>
        <v>4494.0786363636298</v>
      </c>
      <c r="BV101" s="31">
        <f>_xlfn.IFNA(VLOOKUP($A101,Equities!$A:$Z,4,FALSE), "NA")</f>
        <v>7847.8140909090898</v>
      </c>
      <c r="BW101" s="31">
        <f>_xlfn.IFNA(VLOOKUP($A101,Equities!$A:$Z,5,FALSE), "NA")</f>
        <v>5109.0719090909097</v>
      </c>
      <c r="BX101" s="31">
        <f>_xlfn.IFNA(VLOOKUP($A101,Equities!$A:$Z,6,FALSE), "NA")</f>
        <v>1943.00263636363</v>
      </c>
      <c r="BY101" s="31">
        <f>_xlfn.IFNA(VLOOKUP($A101,Income_equities!$A:$Z,2,FALSE), "NA")</f>
        <v>1406.29181818181</v>
      </c>
      <c r="BZ101" s="31">
        <f>_xlfn.IFNA(VLOOKUP($A101,Income_equities!$A:$Z,3,FALSE), "NA")</f>
        <v>283.67740454545401</v>
      </c>
      <c r="CA101" s="31">
        <f>_xlfn.IFNA(VLOOKUP($A101,Income_equities!$A:$Z,4,FALSE), "NA")</f>
        <v>147.81415454545399</v>
      </c>
      <c r="CB101" s="31">
        <f>_xlfn.IFNA(VLOOKUP($A101,Income_equities!$A:$Z,5,FALSE), "NA")</f>
        <v>187.49199090908999</v>
      </c>
      <c r="CC101" s="31">
        <f>_xlfn.IFNA(VLOOKUP($A101,PGM_equities!$A:$Z,2,FALSE), "NA")</f>
        <v>1991.2840909090901</v>
      </c>
      <c r="CD101" s="31">
        <f>_xlfn.IFNA(VLOOKUP($A101,PGM_equities!$A:$Z,3,FALSE), "NA")</f>
        <v>910.07318181818198</v>
      </c>
      <c r="CE101" s="31">
        <f>_xlfn.IFNA(VLOOKUP($A101,PGM_equities!$A:$Z,4,FALSE), "NA")</f>
        <v>17.518772727272701</v>
      </c>
      <c r="CF101" s="31">
        <f>_xlfn.IFNA(VLOOKUP($A101,PGM_equities!$A:$Z,5,FALSE), "NA")</f>
        <v>447.71590909090901</v>
      </c>
      <c r="CG101" s="31" t="str">
        <f>_xlfn.IFNA(VLOOKUP($A101,Platinum_market_balance!$A:$Z,2,FALSE), "NA")</f>
        <v>NA</v>
      </c>
      <c r="CH101" s="31" t="str">
        <f>_xlfn.IFNA(VLOOKUP($A101,Platinum_market_balance!$A:$Z,3,FALSE), "NA")</f>
        <v>NA</v>
      </c>
      <c r="CI101" s="31" t="str">
        <f>_xlfn.IFNA(VLOOKUP($A101,Platinum_market_balance!$A:$Z,4,FALSE), "NA")</f>
        <v>NA</v>
      </c>
      <c r="CJ101" s="31" t="str">
        <f>_xlfn.IFNA(VLOOKUP($A101,Platinum_market_balance!$A:$Z,5,FALSE), "NA")</f>
        <v>NA</v>
      </c>
      <c r="CK101" s="31" t="str">
        <f>_xlfn.IFNA(VLOOKUP($A101,Palladium_market_balance!$A:$Z,2,FALSE), "NA")</f>
        <v>NA</v>
      </c>
      <c r="CL101" s="31" t="str">
        <f>_xlfn.IFNA(VLOOKUP($A101,Palladium_market_balance!$A:$Z,3,FALSE), "NA")</f>
        <v>NA</v>
      </c>
      <c r="CM101" s="31" t="str">
        <f>_xlfn.IFNA(VLOOKUP($A101,Palladium_market_balance!$A:$Z,4,FALSE), "NA")</f>
        <v>NA</v>
      </c>
      <c r="CN101" s="31" t="str">
        <f>_xlfn.IFNA(VLOOKUP($A101,Palladium_market_balance!$A:$Z,5,FALSE), "NA")</f>
        <v>NA</v>
      </c>
      <c r="CO101" s="31" t="str">
        <f>_xlfn.IFNA(VLOOKUP($A101,Rhodium_market_balance!$A:$Z,2,FALSE), "NA")</f>
        <v>NA</v>
      </c>
      <c r="CP101" s="31" t="str">
        <f>_xlfn.IFNA(VLOOKUP($A101,Rhodium_market_balance!$A:$Z,3,FALSE), "NA")</f>
        <v>NA</v>
      </c>
      <c r="CQ101" s="31" t="str">
        <f>_xlfn.IFNA(VLOOKUP($A101,Rhodium_market_balance!$A:$Z,4,FALSE), "NA")</f>
        <v>NA</v>
      </c>
      <c r="CR101" s="31" t="str">
        <f>_xlfn.IFNA(VLOOKUP($A101,Rhodium_market_balance!$A:$Z,5,FALSE), "NA")</f>
        <v>NA</v>
      </c>
      <c r="CS101" s="31" t="str">
        <f>_xlfn.IFNA(VLOOKUP($A101,CFTCs!$A:$Z,2,FALSE), "NA")</f>
        <v>NA</v>
      </c>
      <c r="CT101" s="31" t="str">
        <f>_xlfn.IFNA(VLOOKUP($A101,CFTCs!$A:$Z,3,FALSE), "NA")</f>
        <v>NA</v>
      </c>
      <c r="CU101" s="31" t="str">
        <f>_xlfn.IFNA(VLOOKUP($A101,CFTCs!$A:$Z,4,FALSE), "NA")</f>
        <v>NA</v>
      </c>
      <c r="CV101" s="31" t="str">
        <f>_xlfn.IFNA(VLOOKUP($A101,CFTCs!$A:$Z,5,FALSE), "NA")</f>
        <v>NA</v>
      </c>
      <c r="CW101" s="31" t="str">
        <f>_xlfn.IFNA(VLOOKUP($A101,Open_interest!$A:$Z,2,FALSE), "NA")</f>
        <v>NA</v>
      </c>
      <c r="CX101" s="31" t="str">
        <f>_xlfn.IFNA(VLOOKUP($A101,Open_interest!$A:$Z,3,FALSE), "NA")</f>
        <v>NA</v>
      </c>
      <c r="CY101" s="31">
        <f>IF(_xlfn.IFNA(VLOOKUP($A101,ETF_holdings!$A:$Z,2,FALSE), "NA")=0,"NA",_xlfn.IFNA(VLOOKUP($A101,ETF_holdings!$A:$Z,2,FALSE), "NA"))</f>
        <v>387361.10909090901</v>
      </c>
      <c r="CZ101" s="31" t="str">
        <f>IF(_xlfn.IFNA(VLOOKUP($A101,ETF_holdings!$A:$Z,3,FALSE), "NA")=0,"NA",_xlfn.IFNA(VLOOKUP($A101,ETF_holdings!$A:$Z,3,FALSE), "NA"))</f>
        <v>NA</v>
      </c>
      <c r="DA101" s="31">
        <f>_xlfn.IFNA(VLOOKUP($A101,ETF_holdings!$A:$Z,4,FALSE), "NA")</f>
        <v>0</v>
      </c>
      <c r="DB101" s="31" t="str">
        <f>IF(_xlfn.IFNA(VLOOKUP($A101,ETF_holdings!$A:$Z,4,FALSE), "NA")=0,"NA",_xlfn.IFNA(VLOOKUP($A101,ETF_holdings!$A:$Z,4,FALSE), "NA"))</f>
        <v>NA</v>
      </c>
      <c r="DC101" s="31" t="str">
        <f>IF(_xlfn.IFNA(VLOOKUP($A101,ETF_holdings!$A:$Z,6,FALSE), "NA")=0,"NA",_xlfn.IFNA(VLOOKUP($A101,ETF_holdings!$A:$Z,6,FALSE), "NA"))</f>
        <v>NA</v>
      </c>
      <c r="DD101" s="31" t="str">
        <f>IF(_xlfn.IFNA(VLOOKUP($A101,ETF_holdings!$A:$Z,7,FALSE), "NA")=0,"NA",_xlfn.IFNA(VLOOKUP($A101,ETF_holdings!$A:$Z,7,FALSE), "NA"))</f>
        <v>NA</v>
      </c>
      <c r="DE101" s="31" t="str">
        <f>IF(_xlfn.IFNA(VLOOKUP($A101,ETF_holdings!$A:$Z,8,FALSE), "NA")=0,"NA",_xlfn.IFNA(VLOOKUP($A101,ETF_holdings!$A:$Z,8,FALSE), "NA"))</f>
        <v>NA</v>
      </c>
      <c r="DF101" s="31" t="str">
        <f>IF(_xlfn.IFNA(VLOOKUP($A101,ETF_holdings!$A:$Z,10,FALSE), "NA")=0,"NA",_xlfn.IFNA(VLOOKUP($A101,ETF_holdings!$A:$Z,10,FALSE), "NA"))</f>
        <v>NA</v>
      </c>
      <c r="DG101" s="31" t="str">
        <f>IF(_xlfn.IFNA(VLOOKUP($A101,ETF_holdings!$A:$Z,10,FALSE), "NA")=0,"NA",_xlfn.IFNA(VLOOKUP($A101,ETF_holdings!$A:$Z,10,FALSE), "NA"))</f>
        <v>NA</v>
      </c>
      <c r="DH101" s="31" t="str">
        <f>IF(_xlfn.IFNA(VLOOKUP($A101,ETF_holdings!$A:$Z,11,FALSE), "NA")=0,"NA",_xlfn.IFNA(VLOOKUP($A101,ETF_holdings!$A:$Z,11,FALSE), "NA"))</f>
        <v>NA</v>
      </c>
      <c r="DI101" s="31" t="str">
        <f>IF(_xlfn.IFNA(VLOOKUP($A101,ETF_holdings!$A:$Z,12,FALSE), "NA")=0,"NA",_xlfn.IFNA(VLOOKUP($A101,ETF_holdings!$A:$Z,12,FALSE), "NA"))</f>
        <v>NA</v>
      </c>
      <c r="DJ101" s="31" t="str">
        <f>IF(_xlfn.IFNA(VLOOKUP($A101,ETF_holdings!$A:$Z,13,FALSE), "NA")=0,"NA",_xlfn.IFNA(VLOOKUP($A101,ETF_holdings!$A:$Z,13,FALSE), "NA"))</f>
        <v>NA</v>
      </c>
      <c r="DK101" s="31">
        <f>IF(_xlfn.IFNA(VLOOKUP($A101,Platinum_RSI!$A:$P,2,FALSE), "NA")=0,"NA",_xlfn.IFNA(VLOOKUP($A101,Platinum_RSI!$A:$P,2,FALSE), "NA"))</f>
        <v>59.64</v>
      </c>
      <c r="DL101" s="31">
        <f>IF(_xlfn.IFNA(VLOOKUP($A101,Platinum_RSI!$A:$P,3,FALSE), "NA")=0,"NA",_xlfn.IFNA(VLOOKUP($A101,Platinum_RSI!$A:$P,3,FALSE), "NA"))</f>
        <v>71.84</v>
      </c>
      <c r="DM101" s="31">
        <f>IF(_xlfn.IFNA(VLOOKUP($A101,Platinum_RSI!$A:$P,4,FALSE), "NA")=0,"NA",_xlfn.IFNA(VLOOKUP($A101,Platinum_RSI!$A:$P,4,FALSE), "NA"))</f>
        <v>72.8</v>
      </c>
      <c r="DN101" s="31">
        <f>IF(_xlfn.IFNA(VLOOKUP($A101,Platinum_RSI!$A:$P,5,FALSE), "NA")=0,"NA",_xlfn.IFNA(VLOOKUP($A101,Platinum_RSI!$A:$P,5,FALSE), "NA"))</f>
        <v>72.41</v>
      </c>
      <c r="DO101" s="31">
        <f>IF(_xlfn.IFNA(VLOOKUP($A101,Palladium_RSI!$A:$Q,2,FALSE), "NA")=0,"NA",_xlfn.IFNA(VLOOKUP($A101,Palladium_RSI!$A:$Q,2,FALSE), "NA"))</f>
        <v>45.01</v>
      </c>
      <c r="DP101" s="31">
        <f>IF(_xlfn.IFNA(VLOOKUP($A101,Palladium_RSI!$A:$Q, 3,FALSE), "NA")=0,"NA",_xlfn.IFNA(VLOOKUP($A101,Palladium_RSI!$A:$Q,3,FALSE), "NA"))</f>
        <v>54.95</v>
      </c>
      <c r="DQ101" s="31">
        <f>IF(_xlfn.IFNA(VLOOKUP($A101,Palladium_RSI!$A:$Q,4,FALSE), "NA")=0,"NA",_xlfn.IFNA(VLOOKUP($A101,Palladium_RSI!$A:$Q,4,FALSE), "NA"))</f>
        <v>56.57</v>
      </c>
      <c r="DR101" s="31">
        <f>IF(_xlfn.IFNA(VLOOKUP($A101,Palladium_RSI!$A:$Q,5,FALSE), "NA")=0,"NA",_xlfn.IFNA(VLOOKUP($A101,Palladium_RSI!$A:$Q,5,FALSE), "NA"))</f>
        <v>55.48</v>
      </c>
      <c r="DS101" s="31">
        <f>IF(_xlfn.IFNA(VLOOKUP($A101,Car_production!$A:$L,2,FALSE), "NA")=0,"NA",_xlfn.IFNA(VLOOKUP($A101,Car_production!$A:$L,2,FALSE), "NA"))</f>
        <v>295.39999999999998</v>
      </c>
      <c r="DT101" s="31">
        <f>IF(_xlfn.IFNA(VLOOKUP($A101,Car_production!$A:$L,3,FALSE), "NA")=0,"NA",_xlfn.IFNA(VLOOKUP($A101,Car_production!$A:$L,3,FALSE), "NA"))</f>
        <v>232.41542092840285</v>
      </c>
      <c r="DU101" s="31" t="e">
        <f>IF(_xlfn.IFNA(VLOOKUP($A101,Car_production!$A:$L,4,FALSE), "NA")=0,"NA",_xlfn.IFNA(VLOOKUP($A101,Car_production!$A:$L,13,FALSE), "NA"))</f>
        <v>#REF!</v>
      </c>
      <c r="DV101" s="31">
        <f>IF(_xlfn.IFNA(VLOOKUP($A101,Car_production!$A:$L,5,FALSE), "NA")=0,"NA",_xlfn.IFNA(VLOOKUP($A101,Car_production!$A:$L,5,FALSE), "NA"))</f>
        <v>31.703308210225288</v>
      </c>
      <c r="DW101" s="31">
        <f>IF(_xlfn.IFNA(VLOOKUP($A101,Car_production!$A:$L,6,FALSE), "NA")=0,"NA",_xlfn.IFNA(VLOOKUP($A101,Car_production!$A:$L,6,FALSE), "NA"))</f>
        <v>110</v>
      </c>
      <c r="DX101" s="31">
        <f>IF(_xlfn.IFNA(VLOOKUP($A101,Car_production!$A:$L,7,FALSE), "NA")=0,"NA",_xlfn.IFNA(VLOOKUP($A101,Car_production!$A:$L,7,FALSE), "NA"))</f>
        <v>107.5268817204301</v>
      </c>
      <c r="DY101" s="31">
        <f>IF(_xlfn.IFNA(VLOOKUP($A101,Car_production!$A:$L,8,FALSE), "NA")=0,"NA",_xlfn.IFNA(VLOOKUP($A101,Car_production!$A:$L,8,FALSE), "NA"))</f>
        <v>131.80000000000001</v>
      </c>
      <c r="DZ101" s="31">
        <f>IF(_xlfn.IFNA(VLOOKUP($A101,Car_production!$A:$L,9,FALSE), "NA")=0,"NA",_xlfn.IFNA(VLOOKUP($A101,Car_production!$A:$L,9,FALSE), "NA"))</f>
        <v>166.41414141414143</v>
      </c>
      <c r="EA101" s="31">
        <f>IF(_xlfn.IFNA(VLOOKUP($A101,Car_production!$A:$L,10,FALSE), "NA")=0,"NA",_xlfn.IFNA(VLOOKUP($A101,Car_production!$A:$L,10,FALSE), "NA"))</f>
        <v>86.521695411821071</v>
      </c>
      <c r="EB101" s="31">
        <f>IF(_xlfn.IFNA(VLOOKUP($A101,Car_production_index!$A:$L,2,FALSE), "NA")=0,"NA",_xlfn.IFNA(VLOOKUP($A101,Car_production_index!$A:$L,2,FALSE), "NA"))</f>
        <v>0.12988212567506568</v>
      </c>
      <c r="EC101" s="31">
        <f>IF(_xlfn.IFNA(VLOOKUP($A101,Car_production_index!$A:$L,3,FALSE), "NA")=0,"NA",_xlfn.IFNA(VLOOKUP($A101,Car_production_index!$A:$L,3,FALSE), "NA"))</f>
        <v>0.24241781767755696</v>
      </c>
      <c r="ED101" s="31">
        <f>IF(_xlfn.IFNA(VLOOKUP($A101,Car_production_index!$A:$L,4,FALSE), "NA")=0,"NA",_xlfn.IFNA(VLOOKUP($A101,Car_production_index!$A:$L,4,FALSE), "NA"))</f>
        <v>0.20732484761598563</v>
      </c>
      <c r="EE101" s="31">
        <f>IF(_xlfn.IFNA(VLOOKUP($A101,Car_production_index!$A:$L,5,FALSE), "NA")=0,"NA",_xlfn.IFNA(VLOOKUP($A101,Car_production_index!$A:$L,5,FALSE), "NA"))</f>
        <v>0.14239036868302063</v>
      </c>
      <c r="EF101" s="31">
        <f>IF(_xlfn.IFNA(VLOOKUP($A101,Car_production_index!$A:$L,6,FALSE), "NA")=0,"NA",_xlfn.IFNA(VLOOKUP($A101,Car_production_index!$A:$L,6,FALSE), "NA"))</f>
        <v>0.72201515965162888</v>
      </c>
    </row>
    <row r="102" spans="1:136">
      <c r="A102" s="26">
        <v>39569</v>
      </c>
      <c r="B102" s="25">
        <f>IFERROR(VLOOKUP($A102,Palladium_spot_price!$A:$B,2,FALSE), "NA")</f>
        <v>438.28571428571399</v>
      </c>
      <c r="C102" s="25">
        <f>IFERROR(VLOOKUP($A102,Platinum_spot_price!$A:$B,2,FALSE), "NA")</f>
        <v>2053.5714285714198</v>
      </c>
      <c r="D102" s="25">
        <f>IFERROR(VLOOKUP($A102,Rhodium_spot_price!$A:$B,2,FALSE), "NA")</f>
        <v>9553.5714285714294</v>
      </c>
      <c r="E102" s="25">
        <f>IFERROR(VLOOKUP(A102,'Coal Australia'!A:B,2,FALSE), "NA")</f>
        <v>143.075892857143</v>
      </c>
      <c r="F102" s="25">
        <f>IFERROR(VLOOKUP(A102,'Russian Ruble'!A:B,2,FALSE), "NA")</f>
        <v>23.729399999999998</v>
      </c>
      <c r="G102" s="25" t="str">
        <f>IFERROR(VLOOKUP($A102,'GDP Germany'!A:B,2,FALSE),"NA")</f>
        <v>NA</v>
      </c>
      <c r="H102" s="25" t="str">
        <f>IFERROR(VLOOKUP($A102,'GDP EU28'!A:B,2,FALSE),"NA")</f>
        <v>NA</v>
      </c>
      <c r="I102" s="25" t="str">
        <f>IFERROR(VLOOKUP($A102,'GDP US'!A:B,2,FALSE),"NA")</f>
        <v>NA</v>
      </c>
      <c r="J102" s="29" t="str">
        <f>IFERROR(VLOOKUP($A102,'GDP CNY'!A:C,2,FALSE),"NA")</f>
        <v>NA</v>
      </c>
      <c r="K102" s="25">
        <f>IFERROR(VLOOKUP($A102,WTI!$A:$B,2,FALSE),"NA")</f>
        <v>125.4</v>
      </c>
      <c r="L102" s="25">
        <f>IFERROR(VLOOKUP($A102,Brent!$A:$B,2,FALSE),"NA")</f>
        <v>122.8</v>
      </c>
      <c r="M102" s="25">
        <f>IFERROR(VLOOKUP($A102,'EURO EXC RATE'!$A:$B,2,FALSE),"NA")</f>
        <v>1.5553999999999999</v>
      </c>
      <c r="N102" s="25">
        <f>IFERROR(VLOOKUP($A102,'Baltic Dry Index'!$A:$B,2,FALSE),"NA")</f>
        <v>11440</v>
      </c>
      <c r="O102" s="25">
        <f>IFERROR(VLOOKUP($A102,EXR_CNY_USD!$A:$B,2,FALSE),"NA")</f>
        <v>6.9725000000000001</v>
      </c>
      <c r="P102" s="25">
        <f>IFERROR(VLOOKUP($A102,'NATURAL GAS'!A:B,2,FALSE),"NA")</f>
        <v>11.27</v>
      </c>
      <c r="Q102" s="25">
        <f>IFERROR(VLOOKUP($A102,VIX!$A:$B,2,FALSE), "NA")</f>
        <v>17.829999999999998</v>
      </c>
      <c r="R102" s="25">
        <f>IFERROR(VLOOKUP($A102,CLI_US!$A:$B,2,FALSE), "NA")</f>
        <v>100.56533739350699</v>
      </c>
      <c r="S102" s="25">
        <f>IFERROR(VLOOKUP($A102,CLI_CHN!$A:$B,2,FALSE), "NA")</f>
        <v>98.893389999999997</v>
      </c>
      <c r="T102" s="25">
        <f>IFERROR(VLOOKUP($A102,CLI_EURO!$A:$B,2,FALSE), "NA")</f>
        <v>100.46227117663</v>
      </c>
      <c r="U102" s="25">
        <f>IFERROR(VLOOKUP($A102,CPILFESL!$A:$B,2,FALSE), "NA")</f>
        <v>215.208</v>
      </c>
      <c r="V102" s="31">
        <f>_xlfn.IFNA(VLOOKUP($A102,'PET.RWTC.M'!$A:$B,2,FALSE), "NA")</f>
        <v>125.4</v>
      </c>
      <c r="W102" s="31">
        <f>_xlfn.IFNA(VLOOKUP($A102,PALLFNFINDEXQ!$A:$B,2,FALSE), "NA")</f>
        <v>189.04100460000001</v>
      </c>
      <c r="X102" s="31">
        <f>_xlfn.IFNA(VLOOKUP($A102,DEXSFUS!$A:$B,2,FALSE), "NA")</f>
        <v>7.6349999999999998</v>
      </c>
      <c r="Y102" s="31">
        <f>_xlfn.IFNA(VLOOKUP($A102,PNICKUSDM!$A:$B,2,FALSE), "NA")</f>
        <v>25656.5</v>
      </c>
      <c r="Z102" s="31">
        <f>_xlfn.IFNA(VLOOKUP($A102,'WPU1011'!$A:$B,2,FALSE), "NA")</f>
        <v>145.19999999999999</v>
      </c>
      <c r="AA102" s="31">
        <f>_xlfn.IFNA(VLOOKUP($A102,PCU3399103399101!$A:$B,2,FALSE), "NA")</f>
        <v>159</v>
      </c>
      <c r="AB102" s="31">
        <f>_xlfn.IFNA(VLOOKUP($A102,TSIFRGHTC!$A:$B,2,FALSE), "NA")</f>
        <v>-0.1</v>
      </c>
      <c r="AC102" s="31">
        <f>_xlfn.IFNA(VLOOKUP($A102,TSIFRGHTC!$A:$B,2,FALSE), "NA")</f>
        <v>-0.1</v>
      </c>
      <c r="AD102" s="31">
        <f>_xlfn.IFNA(VLOOKUP($A102,PPICMM!$A:$B,2,FALSE), "NA")</f>
        <v>310.8</v>
      </c>
      <c r="AE102" s="31">
        <f>_xlfn.IFNA(VLOOKUP($A102,IPB50001N!$A:$B,2,FALSE), "NA")</f>
        <v>99.492199999999997</v>
      </c>
      <c r="AF102" s="31">
        <f>_xlfn.IFNA(VLOOKUP($A102,A31ATI!$A:$B,2,FALSE), "NA")</f>
        <v>20832</v>
      </c>
      <c r="AG102" s="31">
        <f>_xlfn.IFNA(VLOOKUP($A102,A31ANO!$A:$B,2,FALSE), "NA")</f>
        <v>14111</v>
      </c>
      <c r="AH102" s="31">
        <f>_xlfn.IFNA(VLOOKUP($A102,IPG21223S!$A:$B,2,FALSE), "NA")</f>
        <v>103.3284</v>
      </c>
      <c r="AI102" s="31">
        <f>_xlfn.IFNA(VLOOKUP($A102,PIORECRUSDM!$A:$B,2,FALSE), "NA")</f>
        <v>60.8</v>
      </c>
      <c r="AJ102" s="31" t="str">
        <f>_xlfn.IFNA(VLOOKUP($A102,GVZCLS!$A:$B,2,FALSE), "NA")</f>
        <v>NA</v>
      </c>
      <c r="AK102" s="31" t="str">
        <f>_xlfn.IFNA(VLOOKUP($A102,VXSLVCLS!$A:$B,2,FALSE), "NA")</f>
        <v>NA</v>
      </c>
      <c r="AL102" s="31">
        <f>_xlfn.IFNA(VLOOKUP($A102,PNRGINDEXM!$A:$B,2,FALSE), "NA")</f>
        <v>283.93700000000001</v>
      </c>
      <c r="AM102" s="31">
        <f>_xlfn.IFNA(VLOOKUP($A102,Nikkei225!$A:$B,2,FALSE), "NA")</f>
        <v>13766.86</v>
      </c>
      <c r="AN102" s="31">
        <f>_xlfn.IFNA(VLOOKUP($A102,EXJPUS!$A:$B,2,FALSE), "NA")</f>
        <v>104.3595</v>
      </c>
      <c r="AO102" s="31">
        <f>_xlfn.IFNA(VLOOKUP($A102,PCU33613361!$A:$B,2,FALSE), "NA")</f>
        <v>97.5</v>
      </c>
      <c r="AP102" s="31">
        <f>_xlfn.IFNA(VLOOKUP($A102,TOTALSA!$A:$B,2,FALSE), "NA")</f>
        <v>14.696999999999999</v>
      </c>
      <c r="AQ102" s="31">
        <f>_xlfn.IFNA(VLOOKUP($A102,ZAFCPIALLMINMEI!$A:$B,2,FALSE), "NA")</f>
        <v>67.784400000000005</v>
      </c>
      <c r="AR102" s="31">
        <f>_xlfn.IFNA(VLOOKUP($A102,LCULMN01ZAQ661S!$A:$B,2,FALSE), "NA")</f>
        <v>58.134155739999997</v>
      </c>
      <c r="AS102" s="31">
        <f>_xlfn.IFNA(VLOOKUP($A102,NGDPRSAXDCZAQ!$A:$B,2,FALSE), "NA")</f>
        <v>982394.1</v>
      </c>
      <c r="AT102" s="31">
        <f>_xlfn.IFNA(VLOOKUP($A102,'M.W00.PCOBA.USD'!$A:$B,2,FALSE), "NA")</f>
        <v>88923.57</v>
      </c>
      <c r="AU102" s="31">
        <f>_xlfn.IFNA(VLOOKUP($A102,BSCICP03O9M665S!$A:$B,2,FALSE), "NA")</f>
        <v>100.4253008039</v>
      </c>
      <c r="AV102" s="31">
        <f>_xlfn.IFNA(VLOOKUP($A102,LOLITOAAOECDE!$A:$B,2,FALSE), "NA")</f>
        <v>100.64663813999999</v>
      </c>
      <c r="AW102" s="31" t="str">
        <f>_xlfn.IFNA(VLOOKUP($A102,'IP7110'!$A:$B,2,FALSE), "NA")</f>
        <v>NA</v>
      </c>
      <c r="AX102" s="31" t="str">
        <f>_xlfn.IFNA(VLOOKUP($A102,'WPS061'!$A:$B,2,FALSE), "NA")</f>
        <v>NA</v>
      </c>
      <c r="AY102" s="31">
        <f>_xlfn.IFNA(VLOOKUP($A102,'GS10'!$A:$B,2,FALSE), "NA")</f>
        <v>3.88</v>
      </c>
      <c r="AZ102" s="31">
        <f>_xlfn.IFNA(VLOOKUP($A102,'GS5'!$A:$B,2,FALSE), "NA")</f>
        <v>3.15</v>
      </c>
      <c r="BA102" s="31">
        <f>_xlfn.IFNA(VLOOKUP($A102,'GS30'!$A:$B,2,FALSE), "NA")</f>
        <v>4.5999999999999996</v>
      </c>
      <c r="BB102" s="31">
        <f>_xlfn.IFNA(VLOOKUP($A102,DAX!$A:$B,2,FALSE), "NA")</f>
        <v>7096.79</v>
      </c>
      <c r="BC102" s="31">
        <f>_xlfn.IFNA(VLOOKUP($A102,SMI!$A:$B,2,FALSE), "NA")</f>
        <v>7511.29</v>
      </c>
      <c r="BD102" s="31">
        <f>_xlfn.IFNA(VLOOKUP($A102,NASDAQCOM!$A:$B,2,FALSE), "NA")</f>
        <v>2522.66</v>
      </c>
      <c r="BE102" s="31">
        <f>_xlfn.IFNA(VLOOKUP($A102,FTSE100!$A:$B,2,FALSE), "NA")</f>
        <v>6053.5</v>
      </c>
      <c r="BF102" s="31">
        <f>_xlfn.IFNA(VLOOKUP($A102,'M.W00.PGOLD.USD'!$A:$B,2,FALSE), "NA")</f>
        <v>928.25</v>
      </c>
      <c r="BG102" s="31">
        <f>_xlfn.IFNA(VLOOKUP($A102,'M.W00.PSILVER.USD'!$A:$B,2,FALSE), "NA")</f>
        <v>18.14</v>
      </c>
      <c r="BH102" s="31" t="str">
        <f>_xlfn.IFNA(VLOOKUP($A102,WPU10170502!$A:$B,2,FALSE), "NA")</f>
        <v>NA</v>
      </c>
      <c r="BI102" s="31">
        <f>_xlfn.IFNA(VLOOKUP($A102,'M.W00.PSILVER.USD'!$A:$B,2,FALSE), "NA")</f>
        <v>18.14</v>
      </c>
      <c r="BJ102" s="31">
        <f>_xlfn.IFNA(VLOOKUP($A102,'M.W00.PSILVER.USD'!$A:$B,2,FALSE), "NA")</f>
        <v>18.14</v>
      </c>
      <c r="BK102" s="31">
        <f>_xlfn.IFNA(VLOOKUP($A102,FEDfunds!$A:$B,2,FALSE), "NA")</f>
        <v>1.98</v>
      </c>
      <c r="BL102" s="31">
        <f>_xlfn.IFNA(VLOOKUP($A102,Vehicles_miles_traveled!$A:$B,2,FALSE), "NA")</f>
        <v>248256</v>
      </c>
      <c r="BM102" s="31">
        <f>_xlfn.IFNA(VLOOKUP($A102,New_car_dealer!$A:$B,2,FALSE), "NA")</f>
        <v>55396</v>
      </c>
      <c r="BN102" s="31" t="str">
        <f>_xlfn.IFNA(VLOOKUP($A102,Platinum_total_demand!$A:$Z,4,FALSE), "NA")</f>
        <v>NA</v>
      </c>
      <c r="BO102" s="31" t="str">
        <f>_xlfn.IFNA(VLOOKUP($A102,Palladium_total_demand!$A:$Z,4,FALSE), "NA")</f>
        <v>NA</v>
      </c>
      <c r="BP102" s="31" t="str">
        <f>_xlfn.IFNA(VLOOKUP($A102,Rhodium_total_demand!$A:$Z,4,FALSE), "NA")</f>
        <v>NA</v>
      </c>
      <c r="BQ102" s="31" t="str">
        <f>_xlfn.IFNA(VLOOKUP($A102,Platinum_total_supply!$A:$Z,4,FALSE), "NA")</f>
        <v>NA</v>
      </c>
      <c r="BR102" s="31" t="str">
        <f>_xlfn.IFNA(VLOOKUP($A102,Palladium_total_supply!$A:$Z,4,FALSE), "NA")</f>
        <v>NA</v>
      </c>
      <c r="BS102" s="31" t="str">
        <f>_xlfn.IFNA(VLOOKUP($A102,Rhodium_total_supply!$A:$Z,4,FALSE), "NA")</f>
        <v>NA</v>
      </c>
      <c r="BT102" s="31">
        <f>_xlfn.IFNA(VLOOKUP($A102,Equities!$A:$Z,2,FALSE), "NA")</f>
        <v>4769.5354545454502</v>
      </c>
      <c r="BU102" s="31">
        <f>_xlfn.IFNA(VLOOKUP($A102,Equities!$A:$Z,3,FALSE), "NA")</f>
        <v>4612.0027272727202</v>
      </c>
      <c r="BV102" s="31">
        <f>_xlfn.IFNA(VLOOKUP($A102,Equities!$A:$Z,4,FALSE), "NA")</f>
        <v>8031.24636363636</v>
      </c>
      <c r="BW102" s="31">
        <f>_xlfn.IFNA(VLOOKUP($A102,Equities!$A:$Z,5,FALSE), "NA")</f>
        <v>5329.2924999999996</v>
      </c>
      <c r="BX102" s="31">
        <f>_xlfn.IFNA(VLOOKUP($A102,Equities!$A:$Z,6,FALSE), "NA")</f>
        <v>2023.2171818181801</v>
      </c>
      <c r="BY102" s="31">
        <f>_xlfn.IFNA(VLOOKUP($A102,Income_equities!$A:$Z,2,FALSE), "NA")</f>
        <v>1407.44818181818</v>
      </c>
      <c r="BZ102" s="31">
        <f>_xlfn.IFNA(VLOOKUP($A102,Income_equities!$A:$Z,3,FALSE), "NA")</f>
        <v>280.87997727272699</v>
      </c>
      <c r="CA102" s="31">
        <f>_xlfn.IFNA(VLOOKUP($A102,Income_equities!$A:$Z,4,FALSE), "NA")</f>
        <v>147.1816</v>
      </c>
      <c r="CB102" s="31">
        <f>_xlfn.IFNA(VLOOKUP($A102,Income_equities!$A:$Z,5,FALSE), "NA")</f>
        <v>185.16150454545399</v>
      </c>
      <c r="CC102" s="31">
        <f>_xlfn.IFNA(VLOOKUP($A102,PGM_equities!$A:$Z,2,FALSE), "NA")</f>
        <v>2058.6999999999998</v>
      </c>
      <c r="CD102" s="31">
        <f>_xlfn.IFNA(VLOOKUP($A102,PGM_equities!$A:$Z,3,FALSE), "NA")</f>
        <v>890.51227272727203</v>
      </c>
      <c r="CE102" s="31">
        <f>_xlfn.IFNA(VLOOKUP($A102,PGM_equities!$A:$Z,4,FALSE), "NA")</f>
        <v>17.083554545454501</v>
      </c>
      <c r="CF102" s="31">
        <f>_xlfn.IFNA(VLOOKUP($A102,PGM_equities!$A:$Z,5,FALSE), "NA")</f>
        <v>436.15909090909003</v>
      </c>
      <c r="CG102" s="31" t="str">
        <f>_xlfn.IFNA(VLOOKUP($A102,Platinum_market_balance!$A:$Z,2,FALSE), "NA")</f>
        <v>NA</v>
      </c>
      <c r="CH102" s="31" t="str">
        <f>_xlfn.IFNA(VLOOKUP($A102,Platinum_market_balance!$A:$Z,3,FALSE), "NA")</f>
        <v>NA</v>
      </c>
      <c r="CI102" s="31" t="str">
        <f>_xlfn.IFNA(VLOOKUP($A102,Platinum_market_balance!$A:$Z,4,FALSE), "NA")</f>
        <v>NA</v>
      </c>
      <c r="CJ102" s="31" t="str">
        <f>_xlfn.IFNA(VLOOKUP($A102,Platinum_market_balance!$A:$Z,5,FALSE), "NA")</f>
        <v>NA</v>
      </c>
      <c r="CK102" s="31" t="str">
        <f>_xlfn.IFNA(VLOOKUP($A102,Palladium_market_balance!$A:$Z,2,FALSE), "NA")</f>
        <v>NA</v>
      </c>
      <c r="CL102" s="31" t="str">
        <f>_xlfn.IFNA(VLOOKUP($A102,Palladium_market_balance!$A:$Z,3,FALSE), "NA")</f>
        <v>NA</v>
      </c>
      <c r="CM102" s="31" t="str">
        <f>_xlfn.IFNA(VLOOKUP($A102,Palladium_market_balance!$A:$Z,4,FALSE), "NA")</f>
        <v>NA</v>
      </c>
      <c r="CN102" s="31" t="str">
        <f>_xlfn.IFNA(VLOOKUP($A102,Palladium_market_balance!$A:$Z,5,FALSE), "NA")</f>
        <v>NA</v>
      </c>
      <c r="CO102" s="31" t="str">
        <f>_xlfn.IFNA(VLOOKUP($A102,Rhodium_market_balance!$A:$Z,2,FALSE), "NA")</f>
        <v>NA</v>
      </c>
      <c r="CP102" s="31" t="str">
        <f>_xlfn.IFNA(VLOOKUP($A102,Rhodium_market_balance!$A:$Z,3,FALSE), "NA")</f>
        <v>NA</v>
      </c>
      <c r="CQ102" s="31" t="str">
        <f>_xlfn.IFNA(VLOOKUP($A102,Rhodium_market_balance!$A:$Z,4,FALSE), "NA")</f>
        <v>NA</v>
      </c>
      <c r="CR102" s="31" t="str">
        <f>_xlfn.IFNA(VLOOKUP($A102,Rhodium_market_balance!$A:$Z,5,FALSE), "NA")</f>
        <v>NA</v>
      </c>
      <c r="CS102" s="31" t="str">
        <f>_xlfn.IFNA(VLOOKUP($A102,CFTCs!$A:$Z,2,FALSE), "NA")</f>
        <v>NA</v>
      </c>
      <c r="CT102" s="31" t="str">
        <f>_xlfn.IFNA(VLOOKUP($A102,CFTCs!$A:$Z,3,FALSE), "NA")</f>
        <v>NA</v>
      </c>
      <c r="CU102" s="31" t="str">
        <f>_xlfn.IFNA(VLOOKUP($A102,CFTCs!$A:$Z,4,FALSE), "NA")</f>
        <v>NA</v>
      </c>
      <c r="CV102" s="31" t="str">
        <f>_xlfn.IFNA(VLOOKUP($A102,CFTCs!$A:$Z,5,FALSE), "NA")</f>
        <v>NA</v>
      </c>
      <c r="CW102" s="31" t="str">
        <f>_xlfn.IFNA(VLOOKUP($A102,Open_interest!$A:$Z,2,FALSE), "NA")</f>
        <v>NA</v>
      </c>
      <c r="CX102" s="31" t="str">
        <f>_xlfn.IFNA(VLOOKUP($A102,Open_interest!$A:$Z,3,FALSE), "NA")</f>
        <v>NA</v>
      </c>
      <c r="CY102" s="31">
        <f>IF(_xlfn.IFNA(VLOOKUP($A102,ETF_holdings!$A:$Z,2,FALSE), "NA")=0,"NA",_xlfn.IFNA(VLOOKUP($A102,ETF_holdings!$A:$Z,2,FALSE), "NA"))</f>
        <v>410661.97272727202</v>
      </c>
      <c r="CZ102" s="31" t="str">
        <f>IF(_xlfn.IFNA(VLOOKUP($A102,ETF_holdings!$A:$Z,3,FALSE), "NA")=0,"NA",_xlfn.IFNA(VLOOKUP($A102,ETF_holdings!$A:$Z,3,FALSE), "NA"))</f>
        <v>NA</v>
      </c>
      <c r="DA102" s="31">
        <f>_xlfn.IFNA(VLOOKUP($A102,ETF_holdings!$A:$Z,4,FALSE), "NA")</f>
        <v>0</v>
      </c>
      <c r="DB102" s="31" t="str">
        <f>IF(_xlfn.IFNA(VLOOKUP($A102,ETF_holdings!$A:$Z,4,FALSE), "NA")=0,"NA",_xlfn.IFNA(VLOOKUP($A102,ETF_holdings!$A:$Z,4,FALSE), "NA"))</f>
        <v>NA</v>
      </c>
      <c r="DC102" s="31" t="str">
        <f>IF(_xlfn.IFNA(VLOOKUP($A102,ETF_holdings!$A:$Z,6,FALSE), "NA")=0,"NA",_xlfn.IFNA(VLOOKUP($A102,ETF_holdings!$A:$Z,6,FALSE), "NA"))</f>
        <v>NA</v>
      </c>
      <c r="DD102" s="31" t="str">
        <f>IF(_xlfn.IFNA(VLOOKUP($A102,ETF_holdings!$A:$Z,7,FALSE), "NA")=0,"NA",_xlfn.IFNA(VLOOKUP($A102,ETF_holdings!$A:$Z,7,FALSE), "NA"))</f>
        <v>NA</v>
      </c>
      <c r="DE102" s="31" t="str">
        <f>IF(_xlfn.IFNA(VLOOKUP($A102,ETF_holdings!$A:$Z,8,FALSE), "NA")=0,"NA",_xlfn.IFNA(VLOOKUP($A102,ETF_holdings!$A:$Z,8,FALSE), "NA"))</f>
        <v>NA</v>
      </c>
      <c r="DF102" s="31" t="str">
        <f>IF(_xlfn.IFNA(VLOOKUP($A102,ETF_holdings!$A:$Z,10,FALSE), "NA")=0,"NA",_xlfn.IFNA(VLOOKUP($A102,ETF_holdings!$A:$Z,10,FALSE), "NA"))</f>
        <v>NA</v>
      </c>
      <c r="DG102" s="31" t="str">
        <f>IF(_xlfn.IFNA(VLOOKUP($A102,ETF_holdings!$A:$Z,10,FALSE), "NA")=0,"NA",_xlfn.IFNA(VLOOKUP($A102,ETF_holdings!$A:$Z,10,FALSE), "NA"))</f>
        <v>NA</v>
      </c>
      <c r="DH102" s="31" t="str">
        <f>IF(_xlfn.IFNA(VLOOKUP($A102,ETF_holdings!$A:$Z,11,FALSE), "NA")=0,"NA",_xlfn.IFNA(VLOOKUP($A102,ETF_holdings!$A:$Z,11,FALSE), "NA"))</f>
        <v>NA</v>
      </c>
      <c r="DI102" s="31" t="str">
        <f>IF(_xlfn.IFNA(VLOOKUP($A102,ETF_holdings!$A:$Z,12,FALSE), "NA")=0,"NA",_xlfn.IFNA(VLOOKUP($A102,ETF_holdings!$A:$Z,12,FALSE), "NA"))</f>
        <v>NA</v>
      </c>
      <c r="DJ102" s="31" t="str">
        <f>IF(_xlfn.IFNA(VLOOKUP($A102,ETF_holdings!$A:$Z,13,FALSE), "NA")=0,"NA",_xlfn.IFNA(VLOOKUP($A102,ETF_holdings!$A:$Z,13,FALSE), "NA"))</f>
        <v>NA</v>
      </c>
      <c r="DK102" s="31">
        <f>IF(_xlfn.IFNA(VLOOKUP($A102,Platinum_RSI!$A:$P,2,FALSE), "NA")=0,"NA",_xlfn.IFNA(VLOOKUP($A102,Platinum_RSI!$A:$P,2,FALSE), "NA"))</f>
        <v>67.540000000000006</v>
      </c>
      <c r="DL102" s="31">
        <f>IF(_xlfn.IFNA(VLOOKUP($A102,Platinum_RSI!$A:$P,3,FALSE), "NA")=0,"NA",_xlfn.IFNA(VLOOKUP($A102,Platinum_RSI!$A:$P,3,FALSE), "NA"))</f>
        <v>74.16</v>
      </c>
      <c r="DM102" s="31">
        <f>IF(_xlfn.IFNA(VLOOKUP($A102,Platinum_RSI!$A:$P,4,FALSE), "NA")=0,"NA",_xlfn.IFNA(VLOOKUP($A102,Platinum_RSI!$A:$P,4,FALSE), "NA"))</f>
        <v>74.55</v>
      </c>
      <c r="DN102" s="31">
        <f>IF(_xlfn.IFNA(VLOOKUP($A102,Platinum_RSI!$A:$P,5,FALSE), "NA")=0,"NA",_xlfn.IFNA(VLOOKUP($A102,Platinum_RSI!$A:$P,5,FALSE), "NA"))</f>
        <v>73.59</v>
      </c>
      <c r="DO102" s="31">
        <f>IF(_xlfn.IFNA(VLOOKUP($A102,Palladium_RSI!$A:$Q,2,FALSE), "NA")=0,"NA",_xlfn.IFNA(VLOOKUP($A102,Palladium_RSI!$A:$Q,2,FALSE), "NA"))</f>
        <v>49.5</v>
      </c>
      <c r="DP102" s="31">
        <f>IF(_xlfn.IFNA(VLOOKUP($A102,Palladium_RSI!$A:$Q, 3,FALSE), "NA")=0,"NA",_xlfn.IFNA(VLOOKUP($A102,Palladium_RSI!$A:$Q,3,FALSE), "NA"))</f>
        <v>56.5</v>
      </c>
      <c r="DQ102" s="31">
        <f>IF(_xlfn.IFNA(VLOOKUP($A102,Palladium_RSI!$A:$Q,4,FALSE), "NA")=0,"NA",_xlfn.IFNA(VLOOKUP($A102,Palladium_RSI!$A:$Q,4,FALSE), "NA"))</f>
        <v>57.71</v>
      </c>
      <c r="DR102" s="31">
        <f>IF(_xlfn.IFNA(VLOOKUP($A102,Palladium_RSI!$A:$Q,5,FALSE), "NA")=0,"NA",_xlfn.IFNA(VLOOKUP($A102,Palladium_RSI!$A:$Q,5,FALSE), "NA"))</f>
        <v>56.13</v>
      </c>
      <c r="DS102" s="31">
        <f>IF(_xlfn.IFNA(VLOOKUP($A102,Car_production!$A:$L,2,FALSE), "NA")=0,"NA",_xlfn.IFNA(VLOOKUP($A102,Car_production!$A:$L,2,FALSE), "NA"))</f>
        <v>295.2</v>
      </c>
      <c r="DT102" s="31">
        <f>IF(_xlfn.IFNA(VLOOKUP($A102,Car_production!$A:$L,3,FALSE), "NA")=0,"NA",_xlfn.IFNA(VLOOKUP($A102,Car_production!$A:$L,3,FALSE), "NA"))</f>
        <v>232.25806451612905</v>
      </c>
      <c r="DU102" s="31" t="e">
        <f>IF(_xlfn.IFNA(VLOOKUP($A102,Car_production!$A:$L,4,FALSE), "NA")=0,"NA",_xlfn.IFNA(VLOOKUP($A102,Car_production!$A:$L,13,FALSE), "NA"))</f>
        <v>#REF!</v>
      </c>
      <c r="DV102" s="31">
        <f>IF(_xlfn.IFNA(VLOOKUP($A102,Car_production!$A:$L,5,FALSE), "NA")=0,"NA",_xlfn.IFNA(VLOOKUP($A102,Car_production!$A:$L,5,FALSE), "NA"))</f>
        <v>28.470732100688217</v>
      </c>
      <c r="DW102" s="31">
        <f>IF(_xlfn.IFNA(VLOOKUP($A102,Car_production!$A:$L,6,FALSE), "NA")=0,"NA",_xlfn.IFNA(VLOOKUP($A102,Car_production!$A:$L,6,FALSE), "NA"))</f>
        <v>115.8</v>
      </c>
      <c r="DX102" s="31">
        <f>IF(_xlfn.IFNA(VLOOKUP($A102,Car_production!$A:$L,7,FALSE), "NA")=0,"NA",_xlfn.IFNA(VLOOKUP($A102,Car_production!$A:$L,7,FALSE), "NA"))</f>
        <v>113.19648093841643</v>
      </c>
      <c r="DY102" s="31">
        <f>IF(_xlfn.IFNA(VLOOKUP($A102,Car_production!$A:$L,8,FALSE), "NA")=0,"NA",_xlfn.IFNA(VLOOKUP($A102,Car_production!$A:$L,8,FALSE), "NA"))</f>
        <v>135.1</v>
      </c>
      <c r="DZ102" s="31">
        <f>IF(_xlfn.IFNA(VLOOKUP($A102,Car_production!$A:$L,9,FALSE), "NA")=0,"NA",_xlfn.IFNA(VLOOKUP($A102,Car_production!$A:$L,9,FALSE), "NA"))</f>
        <v>170.58080808080805</v>
      </c>
      <c r="EA102" s="31">
        <f>IF(_xlfn.IFNA(VLOOKUP($A102,Car_production!$A:$L,10,FALSE), "NA")=0,"NA",_xlfn.IFNA(VLOOKUP($A102,Car_production!$A:$L,10,FALSE), "NA"))</f>
        <v>87.685351437157124</v>
      </c>
      <c r="EB102" s="31">
        <f>IF(_xlfn.IFNA(VLOOKUP($A102,Car_production_index!$A:$L,2,FALSE), "NA")=0,"NA",_xlfn.IFNA(VLOOKUP($A102,Car_production_index!$A:$L,2,FALSE), "NA"))</f>
        <v>0.12988212567506568</v>
      </c>
      <c r="EC102" s="31">
        <f>IF(_xlfn.IFNA(VLOOKUP($A102,Car_production_index!$A:$L,3,FALSE), "NA")=0,"NA",_xlfn.IFNA(VLOOKUP($A102,Car_production_index!$A:$L,3,FALSE), "NA"))</f>
        <v>0.24191781767755696</v>
      </c>
      <c r="ED102" s="31">
        <f>IF(_xlfn.IFNA(VLOOKUP($A102,Car_production_index!$A:$L,4,FALSE), "NA")=0,"NA",_xlfn.IFNA(VLOOKUP($A102,Car_production_index!$A:$L,4,FALSE), "NA"))</f>
        <v>0.20832484761598563</v>
      </c>
      <c r="EE102" s="31">
        <f>IF(_xlfn.IFNA(VLOOKUP($A102,Car_production_index!$A:$L,5,FALSE), "NA")=0,"NA",_xlfn.IFNA(VLOOKUP($A102,Car_production_index!$A:$L,5,FALSE), "NA"))</f>
        <v>0.14189036868302063</v>
      </c>
      <c r="EF102" s="31">
        <f>IF(_xlfn.IFNA(VLOOKUP($A102,Car_production_index!$A:$L,6,FALSE), "NA")=0,"NA",_xlfn.IFNA(VLOOKUP($A102,Car_production_index!$A:$L,6,FALSE), "NA"))</f>
        <v>0.72201515965162888</v>
      </c>
    </row>
    <row r="103" spans="1:136">
      <c r="A103" s="26">
        <v>39600</v>
      </c>
      <c r="B103" s="25">
        <f>IFERROR(VLOOKUP($A103,Palladium_spot_price!$A:$B,2,FALSE), "NA")</f>
        <v>453.57142857142799</v>
      </c>
      <c r="C103" s="25">
        <f>IFERROR(VLOOKUP($A103,Platinum_spot_price!$A:$B,2,FALSE), "NA")</f>
        <v>2042.23809523809</v>
      </c>
      <c r="D103" s="25">
        <f>IFERROR(VLOOKUP($A103,Rhodium_spot_price!$A:$B,2,FALSE), "NA")</f>
        <v>9777.3809523809505</v>
      </c>
      <c r="E103" s="25">
        <f>IFERROR(VLOOKUP(A103,'Coal Australia'!A:B,2,FALSE), "NA")</f>
        <v>166.98979591836701</v>
      </c>
      <c r="F103" s="25">
        <f>IFERROR(VLOOKUP(A103,'Russian Ruble'!A:B,2,FALSE), "NA")</f>
        <v>23.637599999999999</v>
      </c>
      <c r="G103" s="25" t="str">
        <f>IFERROR(VLOOKUP($A103,'GDP Germany'!A:B,2,FALSE),"NA")</f>
        <v>NA</v>
      </c>
      <c r="H103" s="25" t="str">
        <f>IFERROR(VLOOKUP($A103,'GDP EU28'!A:B,2,FALSE),"NA")</f>
        <v>NA</v>
      </c>
      <c r="I103" s="25" t="str">
        <f>IFERROR(VLOOKUP($A103,'GDP US'!A:B,2,FALSE),"NA")</f>
        <v>NA</v>
      </c>
      <c r="J103" s="29" t="str">
        <f>IFERROR(VLOOKUP($A103,'GDP CNY'!A:C,2,FALSE),"NA")</f>
        <v>NA</v>
      </c>
      <c r="K103" s="25">
        <f>IFERROR(VLOOKUP($A103,WTI!$A:$B,2,FALSE),"NA")</f>
        <v>133.88</v>
      </c>
      <c r="L103" s="25">
        <f>IFERROR(VLOOKUP($A103,Brent!$A:$B,2,FALSE),"NA")</f>
        <v>132.32</v>
      </c>
      <c r="M103" s="25">
        <f>IFERROR(VLOOKUP($A103,'EURO EXC RATE'!$A:$B,2,FALSE),"NA")</f>
        <v>1.5562</v>
      </c>
      <c r="N103" s="25">
        <f>IFERROR(VLOOKUP($A103,'Baltic Dry Index'!$A:$B,2,FALSE),"NA")</f>
        <v>9589</v>
      </c>
      <c r="O103" s="25">
        <f>IFERROR(VLOOKUP($A103,EXR_CNY_USD!$A:$B,2,FALSE),"NA")</f>
        <v>6.8993000000000002</v>
      </c>
      <c r="P103" s="25">
        <f>IFERROR(VLOOKUP($A103,'NATURAL GAS'!A:B,2,FALSE),"NA")</f>
        <v>12.69</v>
      </c>
      <c r="Q103" s="25">
        <f>IFERROR(VLOOKUP($A103,VIX!$A:$B,2,FALSE), "NA")</f>
        <v>23.95</v>
      </c>
      <c r="R103" s="25">
        <f>IFERROR(VLOOKUP($A103,CLI_US!$A:$B,2,FALSE), "NA")</f>
        <v>100.220024658716</v>
      </c>
      <c r="S103" s="25">
        <f>IFERROR(VLOOKUP($A103,CLI_CHN!$A:$B,2,FALSE), "NA")</f>
        <v>98.183679999999995</v>
      </c>
      <c r="T103" s="25">
        <f>IFERROR(VLOOKUP($A103,CLI_EURO!$A:$B,2,FALSE), "NA")</f>
        <v>100.091715385396</v>
      </c>
      <c r="U103" s="25">
        <f>IFERROR(VLOOKUP($A103,CPILFESL!$A:$B,2,FALSE), "NA")</f>
        <v>217.46299999999999</v>
      </c>
      <c r="V103" s="31">
        <f>_xlfn.IFNA(VLOOKUP($A103,'PET.RWTC.M'!$A:$B,2,FALSE), "NA")</f>
        <v>133.88</v>
      </c>
      <c r="W103" s="31">
        <f>_xlfn.IFNA(VLOOKUP($A103,PALLFNFINDEXQ!$A:$B,2,FALSE), "NA")</f>
        <v>189.04100460000001</v>
      </c>
      <c r="X103" s="31">
        <f>_xlfn.IFNA(VLOOKUP($A103,DEXSFUS!$A:$B,2,FALSE), "NA")</f>
        <v>7.6349999999999998</v>
      </c>
      <c r="Y103" s="31">
        <f>_xlfn.IFNA(VLOOKUP($A103,PNICKUSDM!$A:$B,2,FALSE), "NA")</f>
        <v>22562.57143</v>
      </c>
      <c r="Z103" s="31">
        <f>_xlfn.IFNA(VLOOKUP($A103,'WPU1011'!$A:$B,2,FALSE), "NA")</f>
        <v>145.19999999999999</v>
      </c>
      <c r="AA103" s="31">
        <f>_xlfn.IFNA(VLOOKUP($A103,'WPU1011'!$A:$B,2,FALSE), "NA")</f>
        <v>145.19999999999999</v>
      </c>
      <c r="AB103" s="31">
        <f>_xlfn.IFNA(VLOOKUP($A103,TSIFRGHTC!$A:$B,2,FALSE), "NA")</f>
        <v>-1.3</v>
      </c>
      <c r="AC103" s="31">
        <f>_xlfn.IFNA(VLOOKUP($A103,TSIFRGHTC!$A:$B,2,FALSE), "NA")</f>
        <v>-1.3</v>
      </c>
      <c r="AD103" s="31">
        <f>_xlfn.IFNA(VLOOKUP($A103,PPICMM!$A:$B,2,FALSE), "NA")</f>
        <v>302.7</v>
      </c>
      <c r="AE103" s="31">
        <f>_xlfn.IFNA(VLOOKUP($A103,IPB50001N!$A:$B,2,FALSE), "NA")</f>
        <v>102.22450000000001</v>
      </c>
      <c r="AF103" s="31">
        <f>_xlfn.IFNA(VLOOKUP($A103,A31ATI!$A:$B,2,FALSE), "NA")</f>
        <v>21246</v>
      </c>
      <c r="AG103" s="31">
        <f>_xlfn.IFNA(VLOOKUP($A103,A31ANO!$A:$B,2,FALSE), "NA")</f>
        <v>15023</v>
      </c>
      <c r="AH103" s="31">
        <f>_xlfn.IFNA(VLOOKUP($A103,IPG21223S!$A:$B,2,FALSE), "NA")</f>
        <v>113.0107</v>
      </c>
      <c r="AI103" s="31">
        <f>_xlfn.IFNA(VLOOKUP($A103,PIORECRUSDM!$A:$B,2,FALSE), "NA")</f>
        <v>60.8</v>
      </c>
      <c r="AJ103" s="31" t="str">
        <f>_xlfn.IFNA(VLOOKUP($A103,GVZCLS!$A:$B,2,FALSE), "NA")</f>
        <v>NA</v>
      </c>
      <c r="AK103" s="31" t="str">
        <f>_xlfn.IFNA(VLOOKUP($A103,VXSLVCLS!$A:$B,2,FALSE), "NA")</f>
        <v>NA</v>
      </c>
      <c r="AL103" s="31">
        <f>_xlfn.IFNA(VLOOKUP($A103,PNRGINDEXM!$A:$B,2,FALSE), "NA")</f>
        <v>306.17770000000002</v>
      </c>
      <c r="AM103" s="31">
        <f>_xlfn.IFNA(VLOOKUP($A103,Nikkei225!$A:$B,2,FALSE), "NA")</f>
        <v>13766.86</v>
      </c>
      <c r="AN103" s="31">
        <f>_xlfn.IFNA(VLOOKUP($A103,EXJPUS!$A:$B,2,FALSE), "NA")</f>
        <v>106.9152</v>
      </c>
      <c r="AO103" s="31">
        <f>_xlfn.IFNA(VLOOKUP($A103,PCU33613361!$A:$B,2,FALSE), "NA")</f>
        <v>95.6</v>
      </c>
      <c r="AP103" s="31">
        <f>_xlfn.IFNA(VLOOKUP($A103,TOTALSA!$A:$B,2,FALSE), "NA")</f>
        <v>14.377000000000001</v>
      </c>
      <c r="AQ103" s="31">
        <f>_xlfn.IFNA(VLOOKUP($A103,ZAFCPIALLMINMEI!$A:$B,2,FALSE), "NA")</f>
        <v>68.729609999999994</v>
      </c>
      <c r="AR103" s="31">
        <f>_xlfn.IFNA(VLOOKUP($A103,LCULMN01ZAQ661S!$A:$B,2,FALSE), "NA")</f>
        <v>58.134155739999997</v>
      </c>
      <c r="AS103" s="31">
        <f>_xlfn.IFNA(VLOOKUP($A103,NGDPRSAXDCZAQ!$A:$B,2,FALSE), "NA")</f>
        <v>982394.1</v>
      </c>
      <c r="AT103" s="31">
        <f>_xlfn.IFNA(VLOOKUP($A103,'M.W00.PCOBA.USD'!$A:$B,2,FALSE), "NA")</f>
        <v>84657.57</v>
      </c>
      <c r="AU103" s="31">
        <f>_xlfn.IFNA(VLOOKUP($A103,BSCICP03O9M665S!$A:$B,2,FALSE), "NA")</f>
        <v>100.1658523774</v>
      </c>
      <c r="AV103" s="31">
        <f>_xlfn.IFNA(VLOOKUP($A103,LOLITOAAOECDE!$A:$B,2,FALSE), "NA")</f>
        <v>100.24977597820001</v>
      </c>
      <c r="AW103" s="31" t="str">
        <f>_xlfn.IFNA(VLOOKUP($A103,'IP7110'!$A:$B,2,FALSE), "NA")</f>
        <v>NA</v>
      </c>
      <c r="AX103" s="31" t="str">
        <f>_xlfn.IFNA(VLOOKUP($A103,'WPS061'!$A:$B,2,FALSE), "NA")</f>
        <v>NA</v>
      </c>
      <c r="AY103" s="31">
        <f>_xlfn.IFNA(VLOOKUP($A103,'GS10'!$A:$B,2,FALSE), "NA")</f>
        <v>4.0999999999999996</v>
      </c>
      <c r="AZ103" s="31">
        <f>_xlfn.IFNA(VLOOKUP($A103,'GS5'!$A:$B,2,FALSE), "NA")</f>
        <v>3.49</v>
      </c>
      <c r="BA103" s="31">
        <f>_xlfn.IFNA(VLOOKUP($A103,'GS30'!$A:$B,2,FALSE), "NA")</f>
        <v>4.6900000000000004</v>
      </c>
      <c r="BB103" s="31">
        <f>_xlfn.IFNA(VLOOKUP($A103,DAX!$A:$B,2,FALSE), "NA")</f>
        <v>6418.32</v>
      </c>
      <c r="BC103" s="31">
        <f>_xlfn.IFNA(VLOOKUP($A103,SMI!$A:$B,2,FALSE), "NA")</f>
        <v>6958.51</v>
      </c>
      <c r="BD103" s="31">
        <f>_xlfn.IFNA(VLOOKUP($A103,NASDAQCOM!$A:$B,2,FALSE), "NA")</f>
        <v>2292.98</v>
      </c>
      <c r="BE103" s="31">
        <f>_xlfn.IFNA(VLOOKUP($A103,FTSE100!$A:$B,2,FALSE), "NA")</f>
        <v>5625.9</v>
      </c>
      <c r="BF103" s="31">
        <f>_xlfn.IFNA(VLOOKUP($A103,'M.W00.PGOLD.USD'!$A:$B,2,FALSE), "NA")</f>
        <v>932.75</v>
      </c>
      <c r="BG103" s="31">
        <f>_xlfn.IFNA(VLOOKUP($A103,'M.W00.PSILVER.USD'!$A:$B,2,FALSE), "NA")</f>
        <v>17.649999999999999</v>
      </c>
      <c r="BH103" s="31" t="str">
        <f>_xlfn.IFNA(VLOOKUP($A103,WPU10170502!$A:$B,2,FALSE), "NA")</f>
        <v>NA</v>
      </c>
      <c r="BI103" s="31">
        <f>_xlfn.IFNA(VLOOKUP($A103,'M.W00.PSILVER.USD'!$A:$B,2,FALSE), "NA")</f>
        <v>17.649999999999999</v>
      </c>
      <c r="BJ103" s="31">
        <f>_xlfn.IFNA(VLOOKUP($A103,'M.W00.PSILVER.USD'!$A:$B,2,FALSE), "NA")</f>
        <v>17.649999999999999</v>
      </c>
      <c r="BK103" s="31">
        <f>_xlfn.IFNA(VLOOKUP($A103,FEDfunds!$A:$B,2,FALSE), "NA")</f>
        <v>2</v>
      </c>
      <c r="BL103" s="31">
        <f>_xlfn.IFNA(VLOOKUP($A103,Vehicles_miles_traveled!$A:$B,2,FALSE), "NA")</f>
        <v>246811</v>
      </c>
      <c r="BM103" s="31">
        <f>_xlfn.IFNA(VLOOKUP($A103,New_car_dealer!$A:$B,2,FALSE), "NA")</f>
        <v>49500</v>
      </c>
      <c r="BN103" s="31" t="str">
        <f>_xlfn.IFNA(VLOOKUP($A103,Platinum_total_demand!$A:$Z,4,FALSE), "NA")</f>
        <v>NA</v>
      </c>
      <c r="BO103" s="31" t="str">
        <f>_xlfn.IFNA(VLOOKUP($A103,Palladium_total_demand!$A:$Z,4,FALSE), "NA")</f>
        <v>NA</v>
      </c>
      <c r="BP103" s="31" t="str">
        <f>_xlfn.IFNA(VLOOKUP($A103,Rhodium_total_demand!$A:$Z,4,FALSE), "NA")</f>
        <v>NA</v>
      </c>
      <c r="BQ103" s="31" t="str">
        <f>_xlfn.IFNA(VLOOKUP($A103,Platinum_total_supply!$A:$Z,4,FALSE), "NA")</f>
        <v>NA</v>
      </c>
      <c r="BR103" s="31" t="str">
        <f>_xlfn.IFNA(VLOOKUP($A103,Palladium_total_supply!$A:$Z,4,FALSE), "NA")</f>
        <v>NA</v>
      </c>
      <c r="BS103" s="31" t="str">
        <f>_xlfn.IFNA(VLOOKUP($A103,Rhodium_total_supply!$A:$Z,4,FALSE), "NA")</f>
        <v>NA</v>
      </c>
      <c r="BT103" s="31">
        <f>_xlfn.IFNA(VLOOKUP($A103,Equities!$A:$Z,2,FALSE), "NA")</f>
        <v>4563.2185714285697</v>
      </c>
      <c r="BU103" s="31">
        <f>_xlfn.IFNA(VLOOKUP($A103,Equities!$A:$Z,3,FALSE), "NA")</f>
        <v>4437.3423809523802</v>
      </c>
      <c r="BV103" s="31">
        <f>_xlfn.IFNA(VLOOKUP($A103,Equities!$A:$Z,4,FALSE), "NA")</f>
        <v>7542.7780952380899</v>
      </c>
      <c r="BW103" s="31">
        <f>_xlfn.IFNA(VLOOKUP($A103,Equities!$A:$Z,5,FALSE), "NA")</f>
        <v>5224.6062857142797</v>
      </c>
      <c r="BX103" s="31">
        <f>_xlfn.IFNA(VLOOKUP($A103,Equities!$A:$Z,6,FALSE), "NA")</f>
        <v>1902.7988095237999</v>
      </c>
      <c r="BY103" s="31">
        <f>_xlfn.IFNA(VLOOKUP($A103,Income_equities!$A:$Z,2,FALSE), "NA")</f>
        <v>1392.28761904761</v>
      </c>
      <c r="BZ103" s="31">
        <f>_xlfn.IFNA(VLOOKUP($A103,Income_equities!$A:$Z,3,FALSE), "NA")</f>
        <v>278.64197619047599</v>
      </c>
      <c r="CA103" s="31">
        <f>_xlfn.IFNA(VLOOKUP($A103,Income_equities!$A:$Z,4,FALSE), "NA")</f>
        <v>144.754461904761</v>
      </c>
      <c r="CB103" s="31">
        <f>_xlfn.IFNA(VLOOKUP($A103,Income_equities!$A:$Z,5,FALSE), "NA")</f>
        <v>184.54087619047601</v>
      </c>
      <c r="CC103" s="31">
        <f>_xlfn.IFNA(VLOOKUP($A103,PGM_equities!$A:$Z,2,FALSE), "NA")</f>
        <v>2038.0333333333299</v>
      </c>
      <c r="CD103" s="31">
        <f>_xlfn.IFNA(VLOOKUP($A103,PGM_equities!$A:$Z,3,FALSE), "NA")</f>
        <v>890.25619047619</v>
      </c>
      <c r="CE103" s="31">
        <f>_xlfn.IFNA(VLOOKUP($A103,PGM_equities!$A:$Z,4,FALSE), "NA")</f>
        <v>17.031214285714199</v>
      </c>
      <c r="CF103" s="31">
        <f>_xlfn.IFNA(VLOOKUP($A103,PGM_equities!$A:$Z,5,FALSE), "NA")</f>
        <v>451.36904761904702</v>
      </c>
      <c r="CG103" s="31" t="str">
        <f>_xlfn.IFNA(VLOOKUP($A103,Platinum_market_balance!$A:$Z,2,FALSE), "NA")</f>
        <v>NA</v>
      </c>
      <c r="CH103" s="31" t="str">
        <f>_xlfn.IFNA(VLOOKUP($A103,Platinum_market_balance!$A:$Z,3,FALSE), "NA")</f>
        <v>NA</v>
      </c>
      <c r="CI103" s="31" t="str">
        <f>_xlfn.IFNA(VLOOKUP($A103,Platinum_market_balance!$A:$Z,4,FALSE), "NA")</f>
        <v>NA</v>
      </c>
      <c r="CJ103" s="31" t="str">
        <f>_xlfn.IFNA(VLOOKUP($A103,Platinum_market_balance!$A:$Z,5,FALSE), "NA")</f>
        <v>NA</v>
      </c>
      <c r="CK103" s="31" t="str">
        <f>_xlfn.IFNA(VLOOKUP($A103,Palladium_market_balance!$A:$Z,2,FALSE), "NA")</f>
        <v>NA</v>
      </c>
      <c r="CL103" s="31" t="str">
        <f>_xlfn.IFNA(VLOOKUP($A103,Palladium_market_balance!$A:$Z,3,FALSE), "NA")</f>
        <v>NA</v>
      </c>
      <c r="CM103" s="31" t="str">
        <f>_xlfn.IFNA(VLOOKUP($A103,Palladium_market_balance!$A:$Z,4,FALSE), "NA")</f>
        <v>NA</v>
      </c>
      <c r="CN103" s="31" t="str">
        <f>_xlfn.IFNA(VLOOKUP($A103,Palladium_market_balance!$A:$Z,5,FALSE), "NA")</f>
        <v>NA</v>
      </c>
      <c r="CO103" s="31" t="str">
        <f>_xlfn.IFNA(VLOOKUP($A103,Rhodium_market_balance!$A:$Z,2,FALSE), "NA")</f>
        <v>NA</v>
      </c>
      <c r="CP103" s="31" t="str">
        <f>_xlfn.IFNA(VLOOKUP($A103,Rhodium_market_balance!$A:$Z,3,FALSE), "NA")</f>
        <v>NA</v>
      </c>
      <c r="CQ103" s="31" t="str">
        <f>_xlfn.IFNA(VLOOKUP($A103,Rhodium_market_balance!$A:$Z,4,FALSE), "NA")</f>
        <v>NA</v>
      </c>
      <c r="CR103" s="31" t="str">
        <f>_xlfn.IFNA(VLOOKUP($A103,Rhodium_market_balance!$A:$Z,5,FALSE), "NA")</f>
        <v>NA</v>
      </c>
      <c r="CS103" s="31" t="str">
        <f>_xlfn.IFNA(VLOOKUP($A103,CFTCs!$A:$Z,2,FALSE), "NA")</f>
        <v>NA</v>
      </c>
      <c r="CT103" s="31" t="str">
        <f>_xlfn.IFNA(VLOOKUP($A103,CFTCs!$A:$Z,3,FALSE), "NA")</f>
        <v>NA</v>
      </c>
      <c r="CU103" s="31" t="str">
        <f>_xlfn.IFNA(VLOOKUP($A103,CFTCs!$A:$Z,4,FALSE), "NA")</f>
        <v>NA</v>
      </c>
      <c r="CV103" s="31" t="str">
        <f>_xlfn.IFNA(VLOOKUP($A103,CFTCs!$A:$Z,5,FALSE), "NA")</f>
        <v>NA</v>
      </c>
      <c r="CW103" s="31" t="str">
        <f>_xlfn.IFNA(VLOOKUP($A103,Open_interest!$A:$Z,2,FALSE), "NA")</f>
        <v>NA</v>
      </c>
      <c r="CX103" s="31" t="str">
        <f>_xlfn.IFNA(VLOOKUP($A103,Open_interest!$A:$Z,3,FALSE), "NA")</f>
        <v>NA</v>
      </c>
      <c r="CY103" s="31">
        <f>IF(_xlfn.IFNA(VLOOKUP($A103,ETF_holdings!$A:$Z,2,FALSE), "NA")=0,"NA",_xlfn.IFNA(VLOOKUP($A103,ETF_holdings!$A:$Z,2,FALSE), "NA"))</f>
        <v>434542.91904761898</v>
      </c>
      <c r="CZ103" s="31" t="str">
        <f>IF(_xlfn.IFNA(VLOOKUP($A103,ETF_holdings!$A:$Z,3,FALSE), "NA")=0,"NA",_xlfn.IFNA(VLOOKUP($A103,ETF_holdings!$A:$Z,3,FALSE), "NA"))</f>
        <v>NA</v>
      </c>
      <c r="DA103" s="31">
        <f>_xlfn.IFNA(VLOOKUP($A103,ETF_holdings!$A:$Z,4,FALSE), "NA")</f>
        <v>0</v>
      </c>
      <c r="DB103" s="31" t="str">
        <f>IF(_xlfn.IFNA(VLOOKUP($A103,ETF_holdings!$A:$Z,4,FALSE), "NA")=0,"NA",_xlfn.IFNA(VLOOKUP($A103,ETF_holdings!$A:$Z,4,FALSE), "NA"))</f>
        <v>NA</v>
      </c>
      <c r="DC103" s="31" t="str">
        <f>IF(_xlfn.IFNA(VLOOKUP($A103,ETF_holdings!$A:$Z,6,FALSE), "NA")=0,"NA",_xlfn.IFNA(VLOOKUP($A103,ETF_holdings!$A:$Z,6,FALSE), "NA"))</f>
        <v>NA</v>
      </c>
      <c r="DD103" s="31" t="str">
        <f>IF(_xlfn.IFNA(VLOOKUP($A103,ETF_holdings!$A:$Z,7,FALSE), "NA")=0,"NA",_xlfn.IFNA(VLOOKUP($A103,ETF_holdings!$A:$Z,7,FALSE), "NA"))</f>
        <v>NA</v>
      </c>
      <c r="DE103" s="31" t="str">
        <f>IF(_xlfn.IFNA(VLOOKUP($A103,ETF_holdings!$A:$Z,8,FALSE), "NA")=0,"NA",_xlfn.IFNA(VLOOKUP($A103,ETF_holdings!$A:$Z,8,FALSE), "NA"))</f>
        <v>NA</v>
      </c>
      <c r="DF103" s="31" t="str">
        <f>IF(_xlfn.IFNA(VLOOKUP($A103,ETF_holdings!$A:$Z,10,FALSE), "NA")=0,"NA",_xlfn.IFNA(VLOOKUP($A103,ETF_holdings!$A:$Z,10,FALSE), "NA"))</f>
        <v>NA</v>
      </c>
      <c r="DG103" s="31" t="str">
        <f>IF(_xlfn.IFNA(VLOOKUP($A103,ETF_holdings!$A:$Z,10,FALSE), "NA")=0,"NA",_xlfn.IFNA(VLOOKUP($A103,ETF_holdings!$A:$Z,10,FALSE), "NA"))</f>
        <v>NA</v>
      </c>
      <c r="DH103" s="31" t="str">
        <f>IF(_xlfn.IFNA(VLOOKUP($A103,ETF_holdings!$A:$Z,11,FALSE), "NA")=0,"NA",_xlfn.IFNA(VLOOKUP($A103,ETF_holdings!$A:$Z,11,FALSE), "NA"))</f>
        <v>NA</v>
      </c>
      <c r="DI103" s="31" t="str">
        <f>IF(_xlfn.IFNA(VLOOKUP($A103,ETF_holdings!$A:$Z,12,FALSE), "NA")=0,"NA",_xlfn.IFNA(VLOOKUP($A103,ETF_holdings!$A:$Z,12,FALSE), "NA"))</f>
        <v>NA</v>
      </c>
      <c r="DJ103" s="31" t="str">
        <f>IF(_xlfn.IFNA(VLOOKUP($A103,ETF_holdings!$A:$Z,13,FALSE), "NA")=0,"NA",_xlfn.IFNA(VLOOKUP($A103,ETF_holdings!$A:$Z,13,FALSE), "NA"))</f>
        <v>NA</v>
      </c>
      <c r="DK103" s="31">
        <f>IF(_xlfn.IFNA(VLOOKUP($A103,Platinum_RSI!$A:$P,2,FALSE), "NA")=0,"NA",_xlfn.IFNA(VLOOKUP($A103,Platinum_RSI!$A:$P,2,FALSE), "NA"))</f>
        <v>73.13</v>
      </c>
      <c r="DL103" s="31">
        <f>IF(_xlfn.IFNA(VLOOKUP($A103,Platinum_RSI!$A:$P,3,FALSE), "NA")=0,"NA",_xlfn.IFNA(VLOOKUP($A103,Platinum_RSI!$A:$P,3,FALSE), "NA"))</f>
        <v>75.760000000000005</v>
      </c>
      <c r="DM103" s="31">
        <f>IF(_xlfn.IFNA(VLOOKUP($A103,Platinum_RSI!$A:$P,4,FALSE), "NA")=0,"NA",_xlfn.IFNA(VLOOKUP($A103,Platinum_RSI!$A:$P,4,FALSE), "NA"))</f>
        <v>75.739999999999995</v>
      </c>
      <c r="DN103" s="31">
        <f>IF(_xlfn.IFNA(VLOOKUP($A103,Platinum_RSI!$A:$P,5,FALSE), "NA")=0,"NA",_xlfn.IFNA(VLOOKUP($A103,Platinum_RSI!$A:$P,5,FALSE), "NA"))</f>
        <v>74.400000000000006</v>
      </c>
      <c r="DO103" s="31">
        <f>IF(_xlfn.IFNA(VLOOKUP($A103,Palladium_RSI!$A:$Q,2,FALSE), "NA")=0,"NA",_xlfn.IFNA(VLOOKUP($A103,Palladium_RSI!$A:$Q,2,FALSE), "NA"))</f>
        <v>61.1</v>
      </c>
      <c r="DP103" s="31">
        <f>IF(_xlfn.IFNA(VLOOKUP($A103,Palladium_RSI!$A:$Q, 3,FALSE), "NA")=0,"NA",_xlfn.IFNA(VLOOKUP($A103,Palladium_RSI!$A:$Q,3,FALSE), "NA"))</f>
        <v>60.24</v>
      </c>
      <c r="DQ103" s="31">
        <f>IF(_xlfn.IFNA(VLOOKUP($A103,Palladium_RSI!$A:$Q,4,FALSE), "NA")=0,"NA",_xlfn.IFNA(VLOOKUP($A103,Palladium_RSI!$A:$Q,4,FALSE), "NA"))</f>
        <v>60.44</v>
      </c>
      <c r="DR103" s="31">
        <f>IF(_xlfn.IFNA(VLOOKUP($A103,Palladium_RSI!$A:$Q,5,FALSE), "NA")=0,"NA",_xlfn.IFNA(VLOOKUP($A103,Palladium_RSI!$A:$Q,5,FALSE), "NA"))</f>
        <v>57.68</v>
      </c>
      <c r="DS103" s="31">
        <f>IF(_xlfn.IFNA(VLOOKUP($A103,Car_production!$A:$L,2,FALSE), "NA")=0,"NA",_xlfn.IFNA(VLOOKUP($A103,Car_production!$A:$L,2,FALSE), "NA"))</f>
        <v>312.39999999999998</v>
      </c>
      <c r="DT103" s="31">
        <f>IF(_xlfn.IFNA(VLOOKUP($A103,Car_production!$A:$L,3,FALSE), "NA")=0,"NA",_xlfn.IFNA(VLOOKUP($A103,Car_production!$A:$L,3,FALSE), "NA"))</f>
        <v>245.79071597167587</v>
      </c>
      <c r="DU103" s="31" t="e">
        <f>IF(_xlfn.IFNA(VLOOKUP($A103,Car_production!$A:$L,4,FALSE), "NA")=0,"NA",_xlfn.IFNA(VLOOKUP($A103,Car_production!$A:$L,13,FALSE), "NA"))</f>
        <v>#REF!</v>
      </c>
      <c r="DV103" s="31">
        <f>IF(_xlfn.IFNA(VLOOKUP($A103,Car_production!$A:$L,5,FALSE), "NA")=0,"NA",_xlfn.IFNA(VLOOKUP($A103,Car_production!$A:$L,5,FALSE), "NA"))</f>
        <v>29.27280999275434</v>
      </c>
      <c r="DW103" s="31">
        <f>IF(_xlfn.IFNA(VLOOKUP($A103,Car_production!$A:$L,6,FALSE), "NA")=0,"NA",_xlfn.IFNA(VLOOKUP($A103,Car_production!$A:$L,6,FALSE), "NA"))</f>
        <v>96.5</v>
      </c>
      <c r="DX103" s="31">
        <f>IF(_xlfn.IFNA(VLOOKUP($A103,Car_production!$A:$L,7,FALSE), "NA")=0,"NA",_xlfn.IFNA(VLOOKUP($A103,Car_production!$A:$L,7,FALSE), "NA"))</f>
        <v>94.330400782013697</v>
      </c>
      <c r="DY103" s="31">
        <f>IF(_xlfn.IFNA(VLOOKUP($A103,Car_production!$A:$L,8,FALSE), "NA")=0,"NA",_xlfn.IFNA(VLOOKUP($A103,Car_production!$A:$L,8,FALSE), "NA"))</f>
        <v>128.4</v>
      </c>
      <c r="DZ103" s="31">
        <f>IF(_xlfn.IFNA(VLOOKUP($A103,Car_production!$A:$L,9,FALSE), "NA")=0,"NA",_xlfn.IFNA(VLOOKUP($A103,Car_production!$A:$L,9,FALSE), "NA"))</f>
        <v>162.12121212121212</v>
      </c>
      <c r="EA103" s="31">
        <f>IF(_xlfn.IFNA(VLOOKUP($A103,Car_production!$A:$L,10,FALSE), "NA")=0,"NA",_xlfn.IFNA(VLOOKUP($A103,Car_production!$A:$L,10,FALSE), "NA"))</f>
        <v>83.746764603222019</v>
      </c>
      <c r="EB103" s="31">
        <f>IF(_xlfn.IFNA(VLOOKUP($A103,Car_production_index!$A:$L,2,FALSE), "NA")=0,"NA",_xlfn.IFNA(VLOOKUP($A103,Car_production_index!$A:$L,2,FALSE), "NA"))</f>
        <v>0.12988212567506568</v>
      </c>
      <c r="EC103" s="31">
        <f>IF(_xlfn.IFNA(VLOOKUP($A103,Car_production_index!$A:$L,3,FALSE), "NA")=0,"NA",_xlfn.IFNA(VLOOKUP($A103,Car_production_index!$A:$L,3,FALSE), "NA"))</f>
        <v>0.24141781767755696</v>
      </c>
      <c r="ED103" s="31">
        <f>IF(_xlfn.IFNA(VLOOKUP($A103,Car_production_index!$A:$L,4,FALSE), "NA")=0,"NA",_xlfn.IFNA(VLOOKUP($A103,Car_production_index!$A:$L,4,FALSE), "NA"))</f>
        <v>0.20932484761598563</v>
      </c>
      <c r="EE103" s="31">
        <f>IF(_xlfn.IFNA(VLOOKUP($A103,Car_production_index!$A:$L,5,FALSE), "NA")=0,"NA",_xlfn.IFNA(VLOOKUP($A103,Car_production_index!$A:$L,5,FALSE), "NA"))</f>
        <v>0.14139036868302063</v>
      </c>
      <c r="EF103" s="31">
        <f>IF(_xlfn.IFNA(VLOOKUP($A103,Car_production_index!$A:$L,6,FALSE), "NA")=0,"NA",_xlfn.IFNA(VLOOKUP($A103,Car_production_index!$A:$L,6,FALSE), "NA"))</f>
        <v>0.72201515965162888</v>
      </c>
    </row>
    <row r="104" spans="1:136">
      <c r="A104" s="26">
        <v>39630</v>
      </c>
      <c r="B104" s="25">
        <f>IFERROR(VLOOKUP($A104,Palladium_spot_price!$A:$B,2,FALSE), "NA")</f>
        <v>428.27272727272702</v>
      </c>
      <c r="C104" s="25">
        <f>IFERROR(VLOOKUP($A104,Platinum_spot_price!$A:$B,2,FALSE), "NA")</f>
        <v>1904.6818181818101</v>
      </c>
      <c r="D104" s="25">
        <f>IFERROR(VLOOKUP($A104,Rhodium_spot_price!$A:$B,2,FALSE), "NA")</f>
        <v>9380.6818181818107</v>
      </c>
      <c r="E104" s="25">
        <f>IFERROR(VLOOKUP(A104,'Coal Australia'!A:B,2,FALSE), "NA")</f>
        <v>195.18633540372701</v>
      </c>
      <c r="F104" s="25">
        <f>IFERROR(VLOOKUP(A104,'Russian Ruble'!A:B,2,FALSE), "NA")</f>
        <v>23.3505</v>
      </c>
      <c r="G104" s="25">
        <f>IFERROR(VLOOKUP($A104,'GDP Germany'!A:B,2,FALSE),"NA")</f>
        <v>655887.19999999995</v>
      </c>
      <c r="H104" s="25">
        <f>IFERROR(VLOOKUP($A104,'GDP EU28'!A:B,2,FALSE),"NA")</f>
        <v>2791154.6</v>
      </c>
      <c r="I104" s="25">
        <f>IFERROR(VLOOKUP($A104,'GDP US'!A:B,2,FALSE),"NA")</f>
        <v>15792.772999999999</v>
      </c>
      <c r="J104" s="29">
        <f>IFERROR(VLOOKUP($A104,'GDP CNY'!A:C,2,FALSE),"NA")</f>
        <v>10.9</v>
      </c>
      <c r="K104" s="25">
        <f>IFERROR(VLOOKUP($A104,WTI!$A:$B,2,FALSE),"NA")</f>
        <v>133.37</v>
      </c>
      <c r="L104" s="25">
        <f>IFERROR(VLOOKUP($A104,Brent!$A:$B,2,FALSE),"NA")</f>
        <v>132.72</v>
      </c>
      <c r="M104" s="25">
        <f>IFERROR(VLOOKUP($A104,'EURO EXC RATE'!$A:$B,2,FALSE),"NA")</f>
        <v>1.5759000000000001</v>
      </c>
      <c r="N104" s="25">
        <f>IFERROR(VLOOKUP($A104,'Baltic Dry Index'!$A:$B,2,FALSE),"NA")</f>
        <v>8341</v>
      </c>
      <c r="O104" s="25">
        <f>IFERROR(VLOOKUP($A104,EXR_CNY_USD!$A:$B,2,FALSE),"NA")</f>
        <v>6.8354999999999997</v>
      </c>
      <c r="P104" s="25">
        <f>IFERROR(VLOOKUP($A104,'NATURAL GAS'!A:B,2,FALSE),"NA")</f>
        <v>11.09</v>
      </c>
      <c r="Q104" s="25">
        <f>IFERROR(VLOOKUP($A104,VIX!$A:$B,2,FALSE), "NA")</f>
        <v>22.94</v>
      </c>
      <c r="R104" s="25">
        <f>IFERROR(VLOOKUP($A104,CLI_US!$A:$B,2,FALSE), "NA")</f>
        <v>99.749726624169</v>
      </c>
      <c r="S104" s="25">
        <f>IFERROR(VLOOKUP($A104,CLI_CHN!$A:$B,2,FALSE), "NA")</f>
        <v>97.450869999999995</v>
      </c>
      <c r="T104" s="25">
        <f>IFERROR(VLOOKUP($A104,CLI_EURO!$A:$B,2,FALSE), "NA")</f>
        <v>99.649200313090205</v>
      </c>
      <c r="U104" s="25">
        <f>IFERROR(VLOOKUP($A104,CPILFESL!$A:$B,2,FALSE), "NA")</f>
        <v>219.01599999999999</v>
      </c>
      <c r="V104" s="31">
        <f>_xlfn.IFNA(VLOOKUP($A104,'PET.RWTC.M'!$A:$B,2,FALSE), "NA")</f>
        <v>133.37</v>
      </c>
      <c r="W104" s="31">
        <f>_xlfn.IFNA(VLOOKUP($A104,PALLFNFINDEXQ!$A:$B,2,FALSE), "NA")</f>
        <v>183.41175899999999</v>
      </c>
      <c r="X104" s="31">
        <f>_xlfn.IFNA(VLOOKUP($A104,DEXSFUS!$A:$B,2,FALSE), "NA")</f>
        <v>7.9150999999999998</v>
      </c>
      <c r="Y104" s="31">
        <f>_xlfn.IFNA(VLOOKUP($A104,PNICKUSDM!$A:$B,2,FALSE), "NA")</f>
        <v>20106.95652</v>
      </c>
      <c r="Z104" s="31">
        <f>_xlfn.IFNA(VLOOKUP($A104,'WPU1011'!$A:$B,2,FALSE), "NA")</f>
        <v>145.19999999999999</v>
      </c>
      <c r="AA104" s="31">
        <f>_xlfn.IFNA(VLOOKUP($A104,PCU3399103399101!$A:$B,2,FALSE), "NA")</f>
        <v>161.9</v>
      </c>
      <c r="AB104" s="31">
        <f>_xlfn.IFNA(VLOOKUP($A104,TSIFRGHTC!$A:$B,2,FALSE), "NA")</f>
        <v>1</v>
      </c>
      <c r="AC104" s="31">
        <f>_xlfn.IFNA(VLOOKUP($A104,TSIFRGHTC!$A:$B,2,FALSE), "NA")</f>
        <v>1</v>
      </c>
      <c r="AD104" s="31">
        <f>_xlfn.IFNA(VLOOKUP($A104,PPICMM!$A:$B,2,FALSE), "NA")</f>
        <v>308.2</v>
      </c>
      <c r="AE104" s="31">
        <f>_xlfn.IFNA(VLOOKUP($A104,IPB50001N!$A:$B,2,FALSE), "NA")</f>
        <v>99.453999999999994</v>
      </c>
      <c r="AF104" s="31">
        <f>_xlfn.IFNA(VLOOKUP($A104,A31ATI!$A:$B,2,FALSE), "NA")</f>
        <v>21780</v>
      </c>
      <c r="AG104" s="31">
        <f>_xlfn.IFNA(VLOOKUP($A104,A31ANO!$A:$B,2,FALSE), "NA")</f>
        <v>15020</v>
      </c>
      <c r="AH104" s="31">
        <f>_xlfn.IFNA(VLOOKUP($A104,IPG21223S!$A:$B,2,FALSE), "NA")</f>
        <v>108.6259</v>
      </c>
      <c r="AI104" s="31">
        <f>_xlfn.IFNA(VLOOKUP($A104,PIORECRUSDM!$A:$B,2,FALSE), "NA")</f>
        <v>60.8</v>
      </c>
      <c r="AJ104" s="31">
        <f>_xlfn.IFNA(VLOOKUP($A104,GVZCLS!$A:$B,2,FALSE), "NA")</f>
        <v>27.64</v>
      </c>
      <c r="AK104" s="31" t="str">
        <f>_xlfn.IFNA(VLOOKUP($A104,VXSLVCLS!$A:$B,2,FALSE), "NA")</f>
        <v>NA</v>
      </c>
      <c r="AL104" s="31">
        <f>_xlfn.IFNA(VLOOKUP($A104,PNRGINDEXM!$A:$B,2,FALSE), "NA")</f>
        <v>312.41320000000002</v>
      </c>
      <c r="AM104" s="31">
        <f>_xlfn.IFNA(VLOOKUP($A104,Nikkei225!$A:$B,2,FALSE), "NA")</f>
        <v>13463.2</v>
      </c>
      <c r="AN104" s="31">
        <f>_xlfn.IFNA(VLOOKUP($A104,EXJPUS!$A:$B,2,FALSE), "NA")</f>
        <v>106.8518</v>
      </c>
      <c r="AO104" s="31">
        <f>_xlfn.IFNA(VLOOKUP($A104,PCU33613361!$A:$B,2,FALSE), "NA")</f>
        <v>94.8</v>
      </c>
      <c r="AP104" s="31">
        <f>_xlfn.IFNA(VLOOKUP($A104,TOTALSA!$A:$B,2,FALSE), "NA")</f>
        <v>13.006</v>
      </c>
      <c r="AQ104" s="31">
        <f>_xlfn.IFNA(VLOOKUP($A104,ZAFCPIALLMINMEI!$A:$B,2,FALSE), "NA")</f>
        <v>69.809830000000005</v>
      </c>
      <c r="AR104" s="31">
        <f>_xlfn.IFNA(VLOOKUP($A104,LCULMN01ZAQ661S!$A:$B,2,FALSE), "NA")</f>
        <v>60.370084810000002</v>
      </c>
      <c r="AS104" s="31">
        <f>_xlfn.IFNA(VLOOKUP($A104,NGDPRSAXDCZAQ!$A:$B,2,FALSE), "NA")</f>
        <v>984741.4</v>
      </c>
      <c r="AT104" s="31">
        <f>_xlfn.IFNA(VLOOKUP($A104,'M.W00.PCOBA.USD'!$A:$B,2,FALSE), "NA")</f>
        <v>74009.38</v>
      </c>
      <c r="AU104" s="31">
        <f>_xlfn.IFNA(VLOOKUP($A104,BSCICP03O9M665S!$A:$B,2,FALSE), "NA")</f>
        <v>99.781563965000004</v>
      </c>
      <c r="AV104" s="31">
        <f>_xlfn.IFNA(VLOOKUP($A104,LOLITOAAOECDE!$A:$B,2,FALSE), "NA")</f>
        <v>99.705374831300006</v>
      </c>
      <c r="AW104" s="31" t="str">
        <f>_xlfn.IFNA(VLOOKUP($A104,'IP7110'!$A:$B,2,FALSE), "NA")</f>
        <v>NA</v>
      </c>
      <c r="AX104" s="31" t="str">
        <f>_xlfn.IFNA(VLOOKUP($A104,'WPS061'!$A:$B,2,FALSE), "NA")</f>
        <v>NA</v>
      </c>
      <c r="AY104" s="31">
        <f>_xlfn.IFNA(VLOOKUP($A104,'GS10'!$A:$B,2,FALSE), "NA")</f>
        <v>4.01</v>
      </c>
      <c r="AZ104" s="31">
        <f>_xlfn.IFNA(VLOOKUP($A104,'GS5'!$A:$B,2,FALSE), "NA")</f>
        <v>3.3</v>
      </c>
      <c r="BA104" s="31">
        <f>_xlfn.IFNA(VLOOKUP($A104,'GS30'!$A:$B,2,FALSE), "NA")</f>
        <v>4.57</v>
      </c>
      <c r="BB104" s="31">
        <f>_xlfn.IFNA(VLOOKUP($A104,DAX!$A:$B,2,FALSE), "NA")</f>
        <v>6479.56</v>
      </c>
      <c r="BC104" s="31">
        <f>_xlfn.IFNA(VLOOKUP($A104,SMI!$A:$B,2,FALSE), "NA")</f>
        <v>7141.21</v>
      </c>
      <c r="BD104" s="31">
        <f>_xlfn.IFNA(VLOOKUP($A104,NASDAQCOM!$A:$B,2,FALSE), "NA")</f>
        <v>2325.5500000000002</v>
      </c>
      <c r="BE104" s="31">
        <f>_xlfn.IFNA(VLOOKUP($A104,FTSE100!$A:$B,2,FALSE), "NA")</f>
        <v>5411.9</v>
      </c>
      <c r="BF104" s="31">
        <f>_xlfn.IFNA(VLOOKUP($A104,'M.W00.PGOLD.USD'!$A:$B,2,FALSE), "NA")</f>
        <v>981.75</v>
      </c>
      <c r="BG104" s="31">
        <f>_xlfn.IFNA(VLOOKUP($A104,'M.W00.PSILVER.USD'!$A:$B,2,FALSE), "NA")</f>
        <v>19.3</v>
      </c>
      <c r="BH104" s="31" t="str">
        <f>_xlfn.IFNA(VLOOKUP($A104,WPU10170502!$A:$B,2,FALSE), "NA")</f>
        <v>NA</v>
      </c>
      <c r="BI104" s="31">
        <f>_xlfn.IFNA(VLOOKUP($A104,'M.W00.PSILVER.USD'!$A:$B,2,FALSE), "NA")</f>
        <v>19.3</v>
      </c>
      <c r="BJ104" s="31">
        <f>_xlfn.IFNA(VLOOKUP($A104,'M.W00.PSILVER.USD'!$A:$B,2,FALSE), "NA")</f>
        <v>19.3</v>
      </c>
      <c r="BK104" s="31">
        <f>_xlfn.IFNA(VLOOKUP($A104,FEDfunds!$A:$B,2,FALSE), "NA")</f>
        <v>2.0099999999999998</v>
      </c>
      <c r="BL104" s="31">
        <f>_xlfn.IFNA(VLOOKUP($A104,Vehicles_miles_traveled!$A:$B,2,FALSE), "NA")</f>
        <v>245532</v>
      </c>
      <c r="BM104" s="31">
        <f>_xlfn.IFNA(VLOOKUP($A104,New_car_dealer!$A:$B,2,FALSE), "NA")</f>
        <v>50236</v>
      </c>
      <c r="BN104" s="31" t="str">
        <f>_xlfn.IFNA(VLOOKUP($A104,Platinum_total_demand!$A:$Z,4,FALSE), "NA")</f>
        <v>NA</v>
      </c>
      <c r="BO104" s="31" t="str">
        <f>_xlfn.IFNA(VLOOKUP($A104,Palladium_total_demand!$A:$Z,4,FALSE), "NA")</f>
        <v>NA</v>
      </c>
      <c r="BP104" s="31" t="str">
        <f>_xlfn.IFNA(VLOOKUP($A104,Rhodium_total_demand!$A:$Z,4,FALSE), "NA")</f>
        <v>NA</v>
      </c>
      <c r="BQ104" s="31" t="str">
        <f>_xlfn.IFNA(VLOOKUP($A104,Platinum_total_supply!$A:$Z,4,FALSE), "NA")</f>
        <v>NA</v>
      </c>
      <c r="BR104" s="31" t="str">
        <f>_xlfn.IFNA(VLOOKUP($A104,Palladium_total_supply!$A:$Z,4,FALSE), "NA")</f>
        <v>NA</v>
      </c>
      <c r="BS104" s="31" t="str">
        <f>_xlfn.IFNA(VLOOKUP($A104,Rhodium_total_supply!$A:$Z,4,FALSE), "NA")</f>
        <v>NA</v>
      </c>
      <c r="BT104" s="31">
        <f>_xlfn.IFNA(VLOOKUP($A104,Equities!$A:$Z,2,FALSE), "NA")</f>
        <v>4269.6491304347801</v>
      </c>
      <c r="BU104" s="31">
        <f>_xlfn.IFNA(VLOOKUP($A104,Equities!$A:$Z,3,FALSE), "NA")</f>
        <v>4161.1799999999903</v>
      </c>
      <c r="BV104" s="31">
        <f>_xlfn.IFNA(VLOOKUP($A104,Equities!$A:$Z,4,FALSE), "NA")</f>
        <v>7051.29347826087</v>
      </c>
      <c r="BW104" s="31">
        <f>_xlfn.IFNA(VLOOKUP($A104,Equities!$A:$Z,5,FALSE), "NA")</f>
        <v>4869.1387826086902</v>
      </c>
      <c r="BX104" s="31">
        <f>_xlfn.IFNA(VLOOKUP($A104,Equities!$A:$Z,6,FALSE), "NA")</f>
        <v>1741.2650434782599</v>
      </c>
      <c r="BY104" s="31">
        <f>_xlfn.IFNA(VLOOKUP($A104,Income_equities!$A:$Z,2,FALSE), "NA")</f>
        <v>1395.29434782608</v>
      </c>
      <c r="BZ104" s="31">
        <f>_xlfn.IFNA(VLOOKUP($A104,Income_equities!$A:$Z,3,FALSE), "NA")</f>
        <v>281.72829130434701</v>
      </c>
      <c r="CA104" s="31">
        <f>_xlfn.IFNA(VLOOKUP($A104,Income_equities!$A:$Z,4,FALSE), "NA")</f>
        <v>145.55117826086899</v>
      </c>
      <c r="CB104" s="31">
        <f>_xlfn.IFNA(VLOOKUP($A104,Income_equities!$A:$Z,5,FALSE), "NA")</f>
        <v>186.36823913043401</v>
      </c>
      <c r="CC104" s="31">
        <f>_xlfn.IFNA(VLOOKUP($A104,PGM_equities!$A:$Z,2,FALSE), "NA")</f>
        <v>1900.69565217391</v>
      </c>
      <c r="CD104" s="31">
        <f>_xlfn.IFNA(VLOOKUP($A104,PGM_equities!$A:$Z,3,FALSE), "NA")</f>
        <v>940.21869565217401</v>
      </c>
      <c r="CE104" s="31">
        <f>_xlfn.IFNA(VLOOKUP($A104,PGM_equities!$A:$Z,4,FALSE), "NA")</f>
        <v>18.075026086956498</v>
      </c>
      <c r="CF104" s="31">
        <f>_xlfn.IFNA(VLOOKUP($A104,PGM_equities!$A:$Z,5,FALSE), "NA")</f>
        <v>425.54347826086899</v>
      </c>
      <c r="CG104" s="31" t="str">
        <f>_xlfn.IFNA(VLOOKUP($A104,Platinum_market_balance!$A:$Z,2,FALSE), "NA")</f>
        <v>NA</v>
      </c>
      <c r="CH104" s="31" t="str">
        <f>_xlfn.IFNA(VLOOKUP($A104,Platinum_market_balance!$A:$Z,3,FALSE), "NA")</f>
        <v>NA</v>
      </c>
      <c r="CI104" s="31" t="str">
        <f>_xlfn.IFNA(VLOOKUP($A104,Platinum_market_balance!$A:$Z,4,FALSE), "NA")</f>
        <v>NA</v>
      </c>
      <c r="CJ104" s="31" t="str">
        <f>_xlfn.IFNA(VLOOKUP($A104,Platinum_market_balance!$A:$Z,5,FALSE), "NA")</f>
        <v>NA</v>
      </c>
      <c r="CK104" s="31" t="str">
        <f>_xlfn.IFNA(VLOOKUP($A104,Palladium_market_balance!$A:$Z,2,FALSE), "NA")</f>
        <v>NA</v>
      </c>
      <c r="CL104" s="31" t="str">
        <f>_xlfn.IFNA(VLOOKUP($A104,Palladium_market_balance!$A:$Z,3,FALSE), "NA")</f>
        <v>NA</v>
      </c>
      <c r="CM104" s="31" t="str">
        <f>_xlfn.IFNA(VLOOKUP($A104,Palladium_market_balance!$A:$Z,4,FALSE), "NA")</f>
        <v>NA</v>
      </c>
      <c r="CN104" s="31" t="str">
        <f>_xlfn.IFNA(VLOOKUP($A104,Palladium_market_balance!$A:$Z,5,FALSE), "NA")</f>
        <v>NA</v>
      </c>
      <c r="CO104" s="31" t="str">
        <f>_xlfn.IFNA(VLOOKUP($A104,Rhodium_market_balance!$A:$Z,2,FALSE), "NA")</f>
        <v>NA</v>
      </c>
      <c r="CP104" s="31" t="str">
        <f>_xlfn.IFNA(VLOOKUP($A104,Rhodium_market_balance!$A:$Z,3,FALSE), "NA")</f>
        <v>NA</v>
      </c>
      <c r="CQ104" s="31" t="str">
        <f>_xlfn.IFNA(VLOOKUP($A104,Rhodium_market_balance!$A:$Z,4,FALSE), "NA")</f>
        <v>NA</v>
      </c>
      <c r="CR104" s="31" t="str">
        <f>_xlfn.IFNA(VLOOKUP($A104,Rhodium_market_balance!$A:$Z,5,FALSE), "NA")</f>
        <v>NA</v>
      </c>
      <c r="CS104" s="31" t="str">
        <f>_xlfn.IFNA(VLOOKUP($A104,CFTCs!$A:$Z,2,FALSE), "NA")</f>
        <v>NA</v>
      </c>
      <c r="CT104" s="31" t="str">
        <f>_xlfn.IFNA(VLOOKUP($A104,CFTCs!$A:$Z,3,FALSE), "NA")</f>
        <v>NA</v>
      </c>
      <c r="CU104" s="31" t="str">
        <f>_xlfn.IFNA(VLOOKUP($A104,CFTCs!$A:$Z,4,FALSE), "NA")</f>
        <v>NA</v>
      </c>
      <c r="CV104" s="31" t="str">
        <f>_xlfn.IFNA(VLOOKUP($A104,CFTCs!$A:$Z,5,FALSE), "NA")</f>
        <v>NA</v>
      </c>
      <c r="CW104" s="31" t="str">
        <f>_xlfn.IFNA(VLOOKUP($A104,Open_interest!$A:$Z,2,FALSE), "NA")</f>
        <v>NA</v>
      </c>
      <c r="CX104" s="31" t="str">
        <f>_xlfn.IFNA(VLOOKUP($A104,Open_interest!$A:$Z,3,FALSE), "NA")</f>
        <v>NA</v>
      </c>
      <c r="CY104" s="31">
        <f>IF(_xlfn.IFNA(VLOOKUP($A104,ETF_holdings!$A:$Z,2,FALSE), "NA")=0,"NA",_xlfn.IFNA(VLOOKUP($A104,ETF_holdings!$A:$Z,2,FALSE), "NA"))</f>
        <v>446644.617391304</v>
      </c>
      <c r="CZ104" s="31" t="str">
        <f>IF(_xlfn.IFNA(VLOOKUP($A104,ETF_holdings!$A:$Z,3,FALSE), "NA")=0,"NA",_xlfn.IFNA(VLOOKUP($A104,ETF_holdings!$A:$Z,3,FALSE), "NA"))</f>
        <v>NA</v>
      </c>
      <c r="DA104" s="31">
        <f>_xlfn.IFNA(VLOOKUP($A104,ETF_holdings!$A:$Z,4,FALSE), "NA")</f>
        <v>0</v>
      </c>
      <c r="DB104" s="31" t="str">
        <f>IF(_xlfn.IFNA(VLOOKUP($A104,ETF_holdings!$A:$Z,4,FALSE), "NA")=0,"NA",_xlfn.IFNA(VLOOKUP($A104,ETF_holdings!$A:$Z,4,FALSE), "NA"))</f>
        <v>NA</v>
      </c>
      <c r="DC104" s="31" t="str">
        <f>IF(_xlfn.IFNA(VLOOKUP($A104,ETF_holdings!$A:$Z,6,FALSE), "NA")=0,"NA",_xlfn.IFNA(VLOOKUP($A104,ETF_holdings!$A:$Z,6,FALSE), "NA"))</f>
        <v>NA</v>
      </c>
      <c r="DD104" s="31" t="str">
        <f>IF(_xlfn.IFNA(VLOOKUP($A104,ETF_holdings!$A:$Z,7,FALSE), "NA")=0,"NA",_xlfn.IFNA(VLOOKUP($A104,ETF_holdings!$A:$Z,7,FALSE), "NA"))</f>
        <v>NA</v>
      </c>
      <c r="DE104" s="31" t="str">
        <f>IF(_xlfn.IFNA(VLOOKUP($A104,ETF_holdings!$A:$Z,8,FALSE), "NA")=0,"NA",_xlfn.IFNA(VLOOKUP($A104,ETF_holdings!$A:$Z,8,FALSE), "NA"))</f>
        <v>NA</v>
      </c>
      <c r="DF104" s="31" t="str">
        <f>IF(_xlfn.IFNA(VLOOKUP($A104,ETF_holdings!$A:$Z,10,FALSE), "NA")=0,"NA",_xlfn.IFNA(VLOOKUP($A104,ETF_holdings!$A:$Z,10,FALSE), "NA"))</f>
        <v>NA</v>
      </c>
      <c r="DG104" s="31" t="str">
        <f>IF(_xlfn.IFNA(VLOOKUP($A104,ETF_holdings!$A:$Z,10,FALSE), "NA")=0,"NA",_xlfn.IFNA(VLOOKUP($A104,ETF_holdings!$A:$Z,10,FALSE), "NA"))</f>
        <v>NA</v>
      </c>
      <c r="DH104" s="31" t="str">
        <f>IF(_xlfn.IFNA(VLOOKUP($A104,ETF_holdings!$A:$Z,11,FALSE), "NA")=0,"NA",_xlfn.IFNA(VLOOKUP($A104,ETF_holdings!$A:$Z,11,FALSE), "NA"))</f>
        <v>NA</v>
      </c>
      <c r="DI104" s="31" t="str">
        <f>IF(_xlfn.IFNA(VLOOKUP($A104,ETF_holdings!$A:$Z,12,FALSE), "NA")=0,"NA",_xlfn.IFNA(VLOOKUP($A104,ETF_holdings!$A:$Z,12,FALSE), "NA"))</f>
        <v>NA</v>
      </c>
      <c r="DJ104" s="31" t="str">
        <f>IF(_xlfn.IFNA(VLOOKUP($A104,ETF_holdings!$A:$Z,13,FALSE), "NA")=0,"NA",_xlfn.IFNA(VLOOKUP($A104,ETF_holdings!$A:$Z,13,FALSE), "NA"))</f>
        <v>NA</v>
      </c>
      <c r="DK104" s="31">
        <f>IF(_xlfn.IFNA(VLOOKUP($A104,Platinum_RSI!$A:$P,2,FALSE), "NA")=0,"NA",_xlfn.IFNA(VLOOKUP($A104,Platinum_RSI!$A:$P,2,FALSE), "NA"))</f>
        <v>30.14</v>
      </c>
      <c r="DL104" s="31">
        <f>IF(_xlfn.IFNA(VLOOKUP($A104,Platinum_RSI!$A:$P,3,FALSE), "NA")=0,"NA",_xlfn.IFNA(VLOOKUP($A104,Platinum_RSI!$A:$P,3,FALSE), "NA"))</f>
        <v>54.76</v>
      </c>
      <c r="DM104" s="31">
        <f>IF(_xlfn.IFNA(VLOOKUP($A104,Platinum_RSI!$A:$P,4,FALSE), "NA")=0,"NA",_xlfn.IFNA(VLOOKUP($A104,Platinum_RSI!$A:$P,4,FALSE), "NA"))</f>
        <v>59.25</v>
      </c>
      <c r="DN104" s="31">
        <f>IF(_xlfn.IFNA(VLOOKUP($A104,Platinum_RSI!$A:$P,5,FALSE), "NA")=0,"NA",_xlfn.IFNA(VLOOKUP($A104,Platinum_RSI!$A:$P,5,FALSE), "NA"))</f>
        <v>63.33</v>
      </c>
      <c r="DO104" s="31">
        <f>IF(_xlfn.IFNA(VLOOKUP($A104,Palladium_RSI!$A:$Q,2,FALSE), "NA")=0,"NA",_xlfn.IFNA(VLOOKUP($A104,Palladium_RSI!$A:$Q,2,FALSE), "NA"))</f>
        <v>31.48</v>
      </c>
      <c r="DP104" s="31">
        <f>IF(_xlfn.IFNA(VLOOKUP($A104,Palladium_RSI!$A:$Q, 3,FALSE), "NA")=0,"NA",_xlfn.IFNA(VLOOKUP($A104,Palladium_RSI!$A:$Q,3,FALSE), "NA"))</f>
        <v>47.65</v>
      </c>
      <c r="DQ104" s="31">
        <f>IF(_xlfn.IFNA(VLOOKUP($A104,Palladium_RSI!$A:$Q,4,FALSE), "NA")=0,"NA",_xlfn.IFNA(VLOOKUP($A104,Palladium_RSI!$A:$Q,4,FALSE), "NA"))</f>
        <v>50.81</v>
      </c>
      <c r="DR104" s="31">
        <f>IF(_xlfn.IFNA(VLOOKUP($A104,Palladium_RSI!$A:$Q,5,FALSE), "NA")=0,"NA",_xlfn.IFNA(VLOOKUP($A104,Palladium_RSI!$A:$Q,5,FALSE), "NA"))</f>
        <v>52.45</v>
      </c>
      <c r="DS104" s="31">
        <f>IF(_xlfn.IFNA(VLOOKUP($A104,Car_production!$A:$L,2,FALSE), "NA")=0,"NA",_xlfn.IFNA(VLOOKUP($A104,Car_production!$A:$L,2,FALSE), "NA"))</f>
        <v>375.4</v>
      </c>
      <c r="DT104" s="31">
        <f>IF(_xlfn.IFNA(VLOOKUP($A104,Car_production!$A:$L,3,FALSE), "NA")=0,"NA",_xlfn.IFNA(VLOOKUP($A104,Car_production!$A:$L,3,FALSE), "NA"))</f>
        <v>295.35798583792291</v>
      </c>
      <c r="DU104" s="31" t="e">
        <f>IF(_xlfn.IFNA(VLOOKUP($A104,Car_production!$A:$L,4,FALSE), "NA")=0,"NA",_xlfn.IFNA(VLOOKUP($A104,Car_production!$A:$L,13,FALSE), "NA"))</f>
        <v>#REF!</v>
      </c>
      <c r="DV104" s="31">
        <f>IF(_xlfn.IFNA(VLOOKUP($A104,Car_production!$A:$L,5,FALSE), "NA")=0,"NA",_xlfn.IFNA(VLOOKUP($A104,Car_production!$A:$L,5,FALSE), "NA"))</f>
        <v>26.110668454411307</v>
      </c>
      <c r="DW104" s="31">
        <f>IF(_xlfn.IFNA(VLOOKUP($A104,Car_production!$A:$L,6,FALSE), "NA")=0,"NA",_xlfn.IFNA(VLOOKUP($A104,Car_production!$A:$L,6,FALSE), "NA"))</f>
        <v>97.6</v>
      </c>
      <c r="DX104" s="31">
        <f>IF(_xlfn.IFNA(VLOOKUP($A104,Car_production!$A:$L,7,FALSE), "NA")=0,"NA",_xlfn.IFNA(VLOOKUP($A104,Car_production!$A:$L,7,FALSE), "NA"))</f>
        <v>95.405669599217973</v>
      </c>
      <c r="DY104" s="31">
        <f>IF(_xlfn.IFNA(VLOOKUP($A104,Car_production!$A:$L,8,FALSE), "NA")=0,"NA",_xlfn.IFNA(VLOOKUP($A104,Car_production!$A:$L,8,FALSE), "NA"))</f>
        <v>127.2</v>
      </c>
      <c r="DZ104" s="31">
        <f>IF(_xlfn.IFNA(VLOOKUP($A104,Car_production!$A:$L,9,FALSE), "NA")=0,"NA",_xlfn.IFNA(VLOOKUP($A104,Car_production!$A:$L,9,FALSE), "NA"))</f>
        <v>160.60606060606059</v>
      </c>
      <c r="EA104" s="31">
        <f>IF(_xlfn.IFNA(VLOOKUP($A104,Car_production!$A:$L,10,FALSE), "NA")=0,"NA",_xlfn.IFNA(VLOOKUP($A104,Car_production!$A:$L,10,FALSE), "NA"))</f>
        <v>89.466218204986021</v>
      </c>
      <c r="EB104" s="31">
        <f>IF(_xlfn.IFNA(VLOOKUP($A104,Car_production_index!$A:$L,2,FALSE), "NA")=0,"NA",_xlfn.IFNA(VLOOKUP($A104,Car_production_index!$A:$L,2,FALSE), "NA"))</f>
        <v>0.12988212567506568</v>
      </c>
      <c r="EC104" s="31">
        <f>IF(_xlfn.IFNA(VLOOKUP($A104,Car_production_index!$A:$L,3,FALSE), "NA")=0,"NA",_xlfn.IFNA(VLOOKUP($A104,Car_production_index!$A:$L,3,FALSE), "NA"))</f>
        <v>0.24091781767755696</v>
      </c>
      <c r="ED104" s="31">
        <f>IF(_xlfn.IFNA(VLOOKUP($A104,Car_production_index!$A:$L,4,FALSE), "NA")=0,"NA",_xlfn.IFNA(VLOOKUP($A104,Car_production_index!$A:$L,4,FALSE), "NA"))</f>
        <v>0.21032484761598563</v>
      </c>
      <c r="EE104" s="31">
        <f>IF(_xlfn.IFNA(VLOOKUP($A104,Car_production_index!$A:$L,5,FALSE), "NA")=0,"NA",_xlfn.IFNA(VLOOKUP($A104,Car_production_index!$A:$L,5,FALSE), "NA"))</f>
        <v>0.14089036868302063</v>
      </c>
      <c r="EF104" s="31">
        <f>IF(_xlfn.IFNA(VLOOKUP($A104,Car_production_index!$A:$L,6,FALSE), "NA")=0,"NA",_xlfn.IFNA(VLOOKUP($A104,Car_production_index!$A:$L,6,FALSE), "NA"))</f>
        <v>0.72201515965162899</v>
      </c>
    </row>
    <row r="105" spans="1:136">
      <c r="A105" s="26">
        <v>39661</v>
      </c>
      <c r="B105" s="25">
        <f>IFERROR(VLOOKUP($A105,Palladium_spot_price!$A:$B,2,FALSE), "NA")</f>
        <v>318.28571428571399</v>
      </c>
      <c r="C105" s="25">
        <f>IFERROR(VLOOKUP($A105,Platinum_spot_price!$A:$B,2,FALSE), "NA")</f>
        <v>1492.5238095238001</v>
      </c>
      <c r="D105" s="25">
        <f>IFERROR(VLOOKUP($A105,Rhodium_spot_price!$A:$B,2,FALSE), "NA")</f>
        <v>6245.23809523809</v>
      </c>
      <c r="E105" s="25">
        <f>IFERROR(VLOOKUP(A105,'Coal Australia'!A:B,2,FALSE), "NA")</f>
        <v>173.30357142857099</v>
      </c>
      <c r="F105" s="25">
        <f>IFERROR(VLOOKUP(A105,'Russian Ruble'!A:B,2,FALSE), "NA")</f>
        <v>24.131399999999999</v>
      </c>
      <c r="G105" s="25" t="str">
        <f>IFERROR(VLOOKUP($A105,'GDP Germany'!A:B,2,FALSE),"NA")</f>
        <v>NA</v>
      </c>
      <c r="H105" s="25" t="str">
        <f>IFERROR(VLOOKUP($A105,'GDP EU28'!A:B,2,FALSE),"NA")</f>
        <v>NA</v>
      </c>
      <c r="I105" s="25" t="str">
        <f>IFERROR(VLOOKUP($A105,'GDP US'!A:B,2,FALSE),"NA")</f>
        <v>NA</v>
      </c>
      <c r="J105" s="29" t="str">
        <f>IFERROR(VLOOKUP($A105,'GDP CNY'!A:C,2,FALSE),"NA")</f>
        <v>NA</v>
      </c>
      <c r="K105" s="25">
        <f>IFERROR(VLOOKUP($A105,WTI!$A:$B,2,FALSE),"NA")</f>
        <v>116.67</v>
      </c>
      <c r="L105" s="25">
        <f>IFERROR(VLOOKUP($A105,Brent!$A:$B,2,FALSE),"NA")</f>
        <v>113.24</v>
      </c>
      <c r="M105" s="25">
        <f>IFERROR(VLOOKUP($A105,'EURO EXC RATE'!$A:$B,2,FALSE),"NA")</f>
        <v>1.4955000000000001</v>
      </c>
      <c r="N105" s="25">
        <f>IFERROR(VLOOKUP($A105,'Baltic Dry Index'!$A:$B,2,FALSE),"NA")</f>
        <v>6809</v>
      </c>
      <c r="O105" s="25">
        <f>IFERROR(VLOOKUP($A105,EXR_CNY_USD!$A:$B,2,FALSE),"NA")</f>
        <v>6.8461999999999996</v>
      </c>
      <c r="P105" s="25">
        <f>IFERROR(VLOOKUP($A105,'NATURAL GAS'!A:B,2,FALSE),"NA")</f>
        <v>8.26</v>
      </c>
      <c r="Q105" s="25">
        <f>IFERROR(VLOOKUP($A105,VIX!$A:$B,2,FALSE), "NA")</f>
        <v>20.65</v>
      </c>
      <c r="R105" s="25">
        <f>IFERROR(VLOOKUP($A105,CLI_US!$A:$B,2,FALSE), "NA")</f>
        <v>99.1383874507097</v>
      </c>
      <c r="S105" s="25">
        <f>IFERROR(VLOOKUP($A105,CLI_CHN!$A:$B,2,FALSE), "NA")</f>
        <v>96.740080000000006</v>
      </c>
      <c r="T105" s="25">
        <f>IFERROR(VLOOKUP($A105,CLI_EURO!$A:$B,2,FALSE), "NA")</f>
        <v>99.140468772000304</v>
      </c>
      <c r="U105" s="25">
        <f>IFERROR(VLOOKUP($A105,CPILFESL!$A:$B,2,FALSE), "NA")</f>
        <v>218.69</v>
      </c>
      <c r="V105" s="31">
        <f>_xlfn.IFNA(VLOOKUP($A105,'PET.RWTC.M'!$A:$B,2,FALSE), "NA")</f>
        <v>116.67</v>
      </c>
      <c r="W105" s="31">
        <f>_xlfn.IFNA(VLOOKUP($A105,PALLFNFINDEXQ!$A:$B,2,FALSE), "NA")</f>
        <v>183.41175899999999</v>
      </c>
      <c r="X105" s="31">
        <f>_xlfn.IFNA(VLOOKUP($A105,DEXSFUS!$A:$B,2,FALSE), "NA")</f>
        <v>7.2614999999999998</v>
      </c>
      <c r="Y105" s="31">
        <f>_xlfn.IFNA(VLOOKUP($A105,PNICKUSDM!$A:$B,2,FALSE), "NA")</f>
        <v>19111.8</v>
      </c>
      <c r="Z105" s="31">
        <f>_xlfn.IFNA(VLOOKUP($A105,'WPU1011'!$A:$B,2,FALSE), "NA")</f>
        <v>145.19999999999999</v>
      </c>
      <c r="AA105" s="31">
        <f>_xlfn.IFNA(VLOOKUP($A105,'WPU1011'!$A:$B,2,FALSE), "NA")</f>
        <v>145.19999999999999</v>
      </c>
      <c r="AB105" s="31">
        <f>_xlfn.IFNA(VLOOKUP($A105,TSIFRGHTC!$A:$B,2,FALSE), "NA")</f>
        <v>-1.9</v>
      </c>
      <c r="AC105" s="31">
        <f>_xlfn.IFNA(VLOOKUP($A105,TSIFRGHTC!$A:$B,2,FALSE), "NA")</f>
        <v>-1.9</v>
      </c>
      <c r="AD105" s="31">
        <f>_xlfn.IFNA(VLOOKUP($A105,PPICMM!$A:$B,2,FALSE), "NA")</f>
        <v>293.8</v>
      </c>
      <c r="AE105" s="31">
        <f>_xlfn.IFNA(VLOOKUP($A105,IPB50001N!$A:$B,2,FALSE), "NA")</f>
        <v>100.16840000000001</v>
      </c>
      <c r="AF105" s="31">
        <f>_xlfn.IFNA(VLOOKUP($A105,A31ATI!$A:$B,2,FALSE), "NA")</f>
        <v>22785</v>
      </c>
      <c r="AG105" s="31">
        <f>_xlfn.IFNA(VLOOKUP($A105,A31ANO!$A:$B,2,FALSE), "NA")</f>
        <v>12156</v>
      </c>
      <c r="AH105" s="31">
        <f>_xlfn.IFNA(VLOOKUP($A105,IPG21223S!$A:$B,2,FALSE), "NA")</f>
        <v>106.8969</v>
      </c>
      <c r="AI105" s="31">
        <f>_xlfn.IFNA(VLOOKUP($A105,PIORECRUSDM!$A:$B,2,FALSE), "NA")</f>
        <v>60.8</v>
      </c>
      <c r="AJ105" s="31">
        <f>_xlfn.IFNA(VLOOKUP($A105,GVZCLS!$A:$B,2,FALSE), "NA")</f>
        <v>24.73</v>
      </c>
      <c r="AK105" s="31" t="str">
        <f>_xlfn.IFNA(VLOOKUP($A105,VXSLVCLS!$A:$B,2,FALSE), "NA")</f>
        <v>NA</v>
      </c>
      <c r="AL105" s="31">
        <f>_xlfn.IFNA(VLOOKUP($A105,PNRGINDEXM!$A:$B,2,FALSE), "NA")</f>
        <v>271.33920000000001</v>
      </c>
      <c r="AM105" s="31">
        <f>_xlfn.IFNA(VLOOKUP($A105,Nikkei225!$A:$B,2,FALSE), "NA")</f>
        <v>13094.59</v>
      </c>
      <c r="AN105" s="31">
        <f>_xlfn.IFNA(VLOOKUP($A105,EXJPUS!$A:$B,2,FALSE), "NA")</f>
        <v>109.36239999999999</v>
      </c>
      <c r="AO105" s="31">
        <f>_xlfn.IFNA(VLOOKUP($A105,PCU33613361!$A:$B,2,FALSE), "NA")</f>
        <v>95.4</v>
      </c>
      <c r="AP105" s="31">
        <f>_xlfn.IFNA(VLOOKUP($A105,TOTALSA!$A:$B,2,FALSE), "NA")</f>
        <v>14.119</v>
      </c>
      <c r="AQ105" s="31">
        <f>_xlfn.IFNA(VLOOKUP($A105,ZAFCPIALLMINMEI!$A:$B,2,FALSE), "NA")</f>
        <v>70.214920000000006</v>
      </c>
      <c r="AR105" s="31">
        <f>_xlfn.IFNA(VLOOKUP($A105,LCULMN01ZAQ661S!$A:$B,2,FALSE), "NA")</f>
        <v>60.370084810000002</v>
      </c>
      <c r="AS105" s="31">
        <f>_xlfn.IFNA(VLOOKUP($A105,NGDPRSAXDCZAQ!$A:$B,2,FALSE), "NA")</f>
        <v>984741.4</v>
      </c>
      <c r="AT105" s="31">
        <f>_xlfn.IFNA(VLOOKUP($A105,'M.W00.PCOBA.USD'!$A:$B,2,FALSE), "NA")</f>
        <v>50482.28</v>
      </c>
      <c r="AU105" s="31">
        <f>_xlfn.IFNA(VLOOKUP($A105,BSCICP03O9M665S!$A:$B,2,FALSE), "NA")</f>
        <v>99.194962552700005</v>
      </c>
      <c r="AV105" s="31">
        <f>_xlfn.IFNA(VLOOKUP($A105,LOLITOAAOECDE!$A:$B,2,FALSE), "NA")</f>
        <v>98.998711615399998</v>
      </c>
      <c r="AW105" s="31" t="str">
        <f>_xlfn.IFNA(VLOOKUP($A105,'IP7110'!$A:$B,2,FALSE), "NA")</f>
        <v>NA</v>
      </c>
      <c r="AX105" s="31" t="str">
        <f>_xlfn.IFNA(VLOOKUP($A105,'WPS061'!$A:$B,2,FALSE), "NA")</f>
        <v>NA</v>
      </c>
      <c r="AY105" s="31">
        <f>_xlfn.IFNA(VLOOKUP($A105,'GS10'!$A:$B,2,FALSE), "NA")</f>
        <v>3.89</v>
      </c>
      <c r="AZ105" s="31">
        <f>_xlfn.IFNA(VLOOKUP($A105,'GS5'!$A:$B,2,FALSE), "NA")</f>
        <v>3.14</v>
      </c>
      <c r="BA105" s="31">
        <f>_xlfn.IFNA(VLOOKUP($A105,'GS30'!$A:$B,2,FALSE), "NA")</f>
        <v>4.5</v>
      </c>
      <c r="BB105" s="31">
        <f>_xlfn.IFNA(VLOOKUP($A105,DAX!$A:$B,2,FALSE), "NA")</f>
        <v>6422.3</v>
      </c>
      <c r="BC105" s="31">
        <f>_xlfn.IFNA(VLOOKUP($A105,SMI!$A:$B,2,FALSE), "NA")</f>
        <v>7238.74</v>
      </c>
      <c r="BD105" s="31">
        <f>_xlfn.IFNA(VLOOKUP($A105,NASDAQCOM!$A:$B,2,FALSE), "NA")</f>
        <v>2367.52</v>
      </c>
      <c r="BE105" s="31">
        <f>_xlfn.IFNA(VLOOKUP($A105,FTSE100!$A:$B,2,FALSE), "NA")</f>
        <v>5636.61</v>
      </c>
      <c r="BF105" s="31">
        <f>_xlfn.IFNA(VLOOKUP($A105,'M.W00.PGOLD.USD'!$A:$B,2,FALSE), "NA")</f>
        <v>910</v>
      </c>
      <c r="BG105" s="31">
        <f>_xlfn.IFNA(VLOOKUP($A105,'M.W00.PSILVER.USD'!$A:$B,2,FALSE), "NA")</f>
        <v>17.59</v>
      </c>
      <c r="BH105" s="31" t="str">
        <f>_xlfn.IFNA(VLOOKUP($A105,WPU10170502!$A:$B,2,FALSE), "NA")</f>
        <v>NA</v>
      </c>
      <c r="BI105" s="31">
        <f>_xlfn.IFNA(VLOOKUP($A105,'M.W00.PSILVER.USD'!$A:$B,2,FALSE), "NA")</f>
        <v>17.59</v>
      </c>
      <c r="BJ105" s="31">
        <f>_xlfn.IFNA(VLOOKUP($A105,'M.W00.PSILVER.USD'!$A:$B,2,FALSE), "NA")</f>
        <v>17.59</v>
      </c>
      <c r="BK105" s="31">
        <f>_xlfn.IFNA(VLOOKUP($A105,FEDfunds!$A:$B,2,FALSE), "NA")</f>
        <v>2</v>
      </c>
      <c r="BL105" s="31">
        <f>_xlfn.IFNA(VLOOKUP($A105,Vehicles_miles_traveled!$A:$B,2,FALSE), "NA")</f>
        <v>244719</v>
      </c>
      <c r="BM105" s="31">
        <f>_xlfn.IFNA(VLOOKUP($A105,New_car_dealer!$A:$B,2,FALSE), "NA")</f>
        <v>51435</v>
      </c>
      <c r="BN105" s="31" t="str">
        <f>_xlfn.IFNA(VLOOKUP($A105,Platinum_total_demand!$A:$Z,4,FALSE), "NA")</f>
        <v>NA</v>
      </c>
      <c r="BO105" s="31" t="str">
        <f>_xlfn.IFNA(VLOOKUP($A105,Palladium_total_demand!$A:$Z,4,FALSE), "NA")</f>
        <v>NA</v>
      </c>
      <c r="BP105" s="31" t="str">
        <f>_xlfn.IFNA(VLOOKUP($A105,Rhodium_total_demand!$A:$Z,4,FALSE), "NA")</f>
        <v>NA</v>
      </c>
      <c r="BQ105" s="31" t="str">
        <f>_xlfn.IFNA(VLOOKUP($A105,Platinum_total_supply!$A:$Z,4,FALSE), "NA")</f>
        <v>NA</v>
      </c>
      <c r="BR105" s="31" t="str">
        <f>_xlfn.IFNA(VLOOKUP($A105,Palladium_total_supply!$A:$Z,4,FALSE), "NA")</f>
        <v>NA</v>
      </c>
      <c r="BS105" s="31" t="str">
        <f>_xlfn.IFNA(VLOOKUP($A105,Rhodium_total_supply!$A:$Z,4,FALSE), "NA")</f>
        <v>NA</v>
      </c>
      <c r="BT105" s="31">
        <f>_xlfn.IFNA(VLOOKUP($A105,Equities!$A:$Z,2,FALSE), "NA")</f>
        <v>4216.1257142857103</v>
      </c>
      <c r="BU105" s="31">
        <f>_xlfn.IFNA(VLOOKUP($A105,Equities!$A:$Z,3,FALSE), "NA")</f>
        <v>4240.1923809523796</v>
      </c>
      <c r="BV105" s="31">
        <f>_xlfn.IFNA(VLOOKUP($A105,Equities!$A:$Z,4,FALSE), "NA")</f>
        <v>6837.7233333333297</v>
      </c>
      <c r="BW105" s="31">
        <f>_xlfn.IFNA(VLOOKUP($A105,Equities!$A:$Z,5,FALSE), "NA")</f>
        <v>4602.32971428571</v>
      </c>
      <c r="BX105" s="31">
        <f>_xlfn.IFNA(VLOOKUP($A105,Equities!$A:$Z,6,FALSE), "NA")</f>
        <v>1646.8949523809499</v>
      </c>
      <c r="BY105" s="31">
        <f>_xlfn.IFNA(VLOOKUP($A105,Income_equities!$A:$Z,2,FALSE), "NA")</f>
        <v>1400.7657142857099</v>
      </c>
      <c r="BZ105" s="31">
        <f>_xlfn.IFNA(VLOOKUP($A105,Income_equities!$A:$Z,3,FALSE), "NA")</f>
        <v>284.471904761904</v>
      </c>
      <c r="CA105" s="31">
        <f>_xlfn.IFNA(VLOOKUP($A105,Income_equities!$A:$Z,4,FALSE), "NA")</f>
        <v>148.442733333333</v>
      </c>
      <c r="CB105" s="31">
        <f>_xlfn.IFNA(VLOOKUP($A105,Income_equities!$A:$Z,5,FALSE), "NA")</f>
        <v>188.09757619047599</v>
      </c>
      <c r="CC105" s="31">
        <f>_xlfn.IFNA(VLOOKUP($A105,PGM_equities!$A:$Z,2,FALSE), "NA")</f>
        <v>1484.98809523809</v>
      </c>
      <c r="CD105" s="31">
        <f>_xlfn.IFNA(VLOOKUP($A105,PGM_equities!$A:$Z,3,FALSE), "NA")</f>
        <v>836.42047619047605</v>
      </c>
      <c r="CE105" s="31">
        <f>_xlfn.IFNA(VLOOKUP($A105,PGM_equities!$A:$Z,4,FALSE), "NA")</f>
        <v>14.533842857142799</v>
      </c>
      <c r="CF105" s="31">
        <f>_xlfn.IFNA(VLOOKUP($A105,PGM_equities!$A:$Z,5,FALSE), "NA")</f>
        <v>312.142857142857</v>
      </c>
      <c r="CG105" s="31" t="str">
        <f>_xlfn.IFNA(VLOOKUP($A105,Platinum_market_balance!$A:$Z,2,FALSE), "NA")</f>
        <v>NA</v>
      </c>
      <c r="CH105" s="31" t="str">
        <f>_xlfn.IFNA(VLOOKUP($A105,Platinum_market_balance!$A:$Z,3,FALSE), "NA")</f>
        <v>NA</v>
      </c>
      <c r="CI105" s="31" t="str">
        <f>_xlfn.IFNA(VLOOKUP($A105,Platinum_market_balance!$A:$Z,4,FALSE), "NA")</f>
        <v>NA</v>
      </c>
      <c r="CJ105" s="31" t="str">
        <f>_xlfn.IFNA(VLOOKUP($A105,Platinum_market_balance!$A:$Z,5,FALSE), "NA")</f>
        <v>NA</v>
      </c>
      <c r="CK105" s="31" t="str">
        <f>_xlfn.IFNA(VLOOKUP($A105,Palladium_market_balance!$A:$Z,2,FALSE), "NA")</f>
        <v>NA</v>
      </c>
      <c r="CL105" s="31" t="str">
        <f>_xlfn.IFNA(VLOOKUP($A105,Palladium_market_balance!$A:$Z,3,FALSE), "NA")</f>
        <v>NA</v>
      </c>
      <c r="CM105" s="31" t="str">
        <f>_xlfn.IFNA(VLOOKUP($A105,Palladium_market_balance!$A:$Z,4,FALSE), "NA")</f>
        <v>NA</v>
      </c>
      <c r="CN105" s="31" t="str">
        <f>_xlfn.IFNA(VLOOKUP($A105,Palladium_market_balance!$A:$Z,5,FALSE), "NA")</f>
        <v>NA</v>
      </c>
      <c r="CO105" s="31" t="str">
        <f>_xlfn.IFNA(VLOOKUP($A105,Rhodium_market_balance!$A:$Z,2,FALSE), "NA")</f>
        <v>NA</v>
      </c>
      <c r="CP105" s="31" t="str">
        <f>_xlfn.IFNA(VLOOKUP($A105,Rhodium_market_balance!$A:$Z,3,FALSE), "NA")</f>
        <v>NA</v>
      </c>
      <c r="CQ105" s="31" t="str">
        <f>_xlfn.IFNA(VLOOKUP($A105,Rhodium_market_balance!$A:$Z,4,FALSE), "NA")</f>
        <v>NA</v>
      </c>
      <c r="CR105" s="31" t="str">
        <f>_xlfn.IFNA(VLOOKUP($A105,Rhodium_market_balance!$A:$Z,5,FALSE), "NA")</f>
        <v>NA</v>
      </c>
      <c r="CS105" s="31" t="str">
        <f>_xlfn.IFNA(VLOOKUP($A105,CFTCs!$A:$Z,2,FALSE), "NA")</f>
        <v>NA</v>
      </c>
      <c r="CT105" s="31" t="str">
        <f>_xlfn.IFNA(VLOOKUP($A105,CFTCs!$A:$Z,3,FALSE), "NA")</f>
        <v>NA</v>
      </c>
      <c r="CU105" s="31" t="str">
        <f>_xlfn.IFNA(VLOOKUP($A105,CFTCs!$A:$Z,4,FALSE), "NA")</f>
        <v>NA</v>
      </c>
      <c r="CV105" s="31" t="str">
        <f>_xlfn.IFNA(VLOOKUP($A105,CFTCs!$A:$Z,5,FALSE), "NA")</f>
        <v>NA</v>
      </c>
      <c r="CW105" s="31" t="str">
        <f>_xlfn.IFNA(VLOOKUP($A105,Open_interest!$A:$Z,2,FALSE), "NA")</f>
        <v>NA</v>
      </c>
      <c r="CX105" s="31" t="str">
        <f>_xlfn.IFNA(VLOOKUP($A105,Open_interest!$A:$Z,3,FALSE), "NA")</f>
        <v>NA</v>
      </c>
      <c r="CY105" s="31">
        <f>IF(_xlfn.IFNA(VLOOKUP($A105,ETF_holdings!$A:$Z,2,FALSE), "NA")=0,"NA",_xlfn.IFNA(VLOOKUP($A105,ETF_holdings!$A:$Z,2,FALSE), "NA"))</f>
        <v>331955.54285714199</v>
      </c>
      <c r="CZ105" s="31" t="str">
        <f>IF(_xlfn.IFNA(VLOOKUP($A105,ETF_holdings!$A:$Z,3,FALSE), "NA")=0,"NA",_xlfn.IFNA(VLOOKUP($A105,ETF_holdings!$A:$Z,3,FALSE), "NA"))</f>
        <v>NA</v>
      </c>
      <c r="DA105" s="31">
        <f>_xlfn.IFNA(VLOOKUP($A105,ETF_holdings!$A:$Z,4,FALSE), "NA")</f>
        <v>0</v>
      </c>
      <c r="DB105" s="31" t="str">
        <f>IF(_xlfn.IFNA(VLOOKUP($A105,ETF_holdings!$A:$Z,4,FALSE), "NA")=0,"NA",_xlfn.IFNA(VLOOKUP($A105,ETF_holdings!$A:$Z,4,FALSE), "NA"))</f>
        <v>NA</v>
      </c>
      <c r="DC105" s="31" t="str">
        <f>IF(_xlfn.IFNA(VLOOKUP($A105,ETF_holdings!$A:$Z,6,FALSE), "NA")=0,"NA",_xlfn.IFNA(VLOOKUP($A105,ETF_holdings!$A:$Z,6,FALSE), "NA"))</f>
        <v>NA</v>
      </c>
      <c r="DD105" s="31" t="str">
        <f>IF(_xlfn.IFNA(VLOOKUP($A105,ETF_holdings!$A:$Z,7,FALSE), "NA")=0,"NA",_xlfn.IFNA(VLOOKUP($A105,ETF_holdings!$A:$Z,7,FALSE), "NA"))</f>
        <v>NA</v>
      </c>
      <c r="DE105" s="31" t="str">
        <f>IF(_xlfn.IFNA(VLOOKUP($A105,ETF_holdings!$A:$Z,8,FALSE), "NA")=0,"NA",_xlfn.IFNA(VLOOKUP($A105,ETF_holdings!$A:$Z,8,FALSE), "NA"))</f>
        <v>NA</v>
      </c>
      <c r="DF105" s="31" t="str">
        <f>IF(_xlfn.IFNA(VLOOKUP($A105,ETF_holdings!$A:$Z,10,FALSE), "NA")=0,"NA",_xlfn.IFNA(VLOOKUP($A105,ETF_holdings!$A:$Z,10,FALSE), "NA"))</f>
        <v>NA</v>
      </c>
      <c r="DG105" s="31" t="str">
        <f>IF(_xlfn.IFNA(VLOOKUP($A105,ETF_holdings!$A:$Z,10,FALSE), "NA")=0,"NA",_xlfn.IFNA(VLOOKUP($A105,ETF_holdings!$A:$Z,10,FALSE), "NA"))</f>
        <v>NA</v>
      </c>
      <c r="DH105" s="31" t="str">
        <f>IF(_xlfn.IFNA(VLOOKUP($A105,ETF_holdings!$A:$Z,11,FALSE), "NA")=0,"NA",_xlfn.IFNA(VLOOKUP($A105,ETF_holdings!$A:$Z,11,FALSE), "NA"))</f>
        <v>NA</v>
      </c>
      <c r="DI105" s="31" t="str">
        <f>IF(_xlfn.IFNA(VLOOKUP($A105,ETF_holdings!$A:$Z,12,FALSE), "NA")=0,"NA",_xlfn.IFNA(VLOOKUP($A105,ETF_holdings!$A:$Z,12,FALSE), "NA"))</f>
        <v>NA</v>
      </c>
      <c r="DJ105" s="31" t="str">
        <f>IF(_xlfn.IFNA(VLOOKUP($A105,ETF_holdings!$A:$Z,13,FALSE), "NA")=0,"NA",_xlfn.IFNA(VLOOKUP($A105,ETF_holdings!$A:$Z,13,FALSE), "NA"))</f>
        <v>NA</v>
      </c>
      <c r="DK105" s="31">
        <f>IF(_xlfn.IFNA(VLOOKUP($A105,Platinum_RSI!$A:$P,2,FALSE), "NA")=0,"NA",_xlfn.IFNA(VLOOKUP($A105,Platinum_RSI!$A:$P,2,FALSE), "NA"))</f>
        <v>16.93</v>
      </c>
      <c r="DL105" s="31">
        <f>IF(_xlfn.IFNA(VLOOKUP($A105,Platinum_RSI!$A:$P,3,FALSE), "NA")=0,"NA",_xlfn.IFNA(VLOOKUP($A105,Platinum_RSI!$A:$P,3,FALSE), "NA"))</f>
        <v>42.92</v>
      </c>
      <c r="DM105" s="31">
        <f>IF(_xlfn.IFNA(VLOOKUP($A105,Platinum_RSI!$A:$P,4,FALSE), "NA")=0,"NA",_xlfn.IFNA(VLOOKUP($A105,Platinum_RSI!$A:$P,4,FALSE), "NA"))</f>
        <v>49.07</v>
      </c>
      <c r="DN105" s="31">
        <f>IF(_xlfn.IFNA(VLOOKUP($A105,Platinum_RSI!$A:$P,5,FALSE), "NA")=0,"NA",_xlfn.IFNA(VLOOKUP($A105,Platinum_RSI!$A:$P,5,FALSE), "NA"))</f>
        <v>55.74</v>
      </c>
      <c r="DO105" s="31">
        <f>IF(_xlfn.IFNA(VLOOKUP($A105,Palladium_RSI!$A:$Q,2,FALSE), "NA")=0,"NA",_xlfn.IFNA(VLOOKUP($A105,Palladium_RSI!$A:$Q,2,FALSE), "NA"))</f>
        <v>18.38</v>
      </c>
      <c r="DP105" s="31">
        <f>IF(_xlfn.IFNA(VLOOKUP($A105,Palladium_RSI!$A:$Q, 3,FALSE), "NA")=0,"NA",_xlfn.IFNA(VLOOKUP($A105,Palladium_RSI!$A:$Q,3,FALSE), "NA"))</f>
        <v>38.729999999999997</v>
      </c>
      <c r="DQ105" s="31">
        <f>IF(_xlfn.IFNA(VLOOKUP($A105,Palladium_RSI!$A:$Q,4,FALSE), "NA")=0,"NA",_xlfn.IFNA(VLOOKUP($A105,Palladium_RSI!$A:$Q,4,FALSE), "NA"))</f>
        <v>43.49</v>
      </c>
      <c r="DR105" s="31">
        <f>IF(_xlfn.IFNA(VLOOKUP($A105,Palladium_RSI!$A:$Q,5,FALSE), "NA")=0,"NA",_xlfn.IFNA(VLOOKUP($A105,Palladium_RSI!$A:$Q,5,FALSE), "NA"))</f>
        <v>48.02</v>
      </c>
      <c r="DS105" s="31">
        <f>IF(_xlfn.IFNA(VLOOKUP($A105,Car_production!$A:$L,2,FALSE), "NA")=0,"NA",_xlfn.IFNA(VLOOKUP($A105,Car_production!$A:$L,2,FALSE), "NA"))</f>
        <v>330.8</v>
      </c>
      <c r="DT105" s="31">
        <f>IF(_xlfn.IFNA(VLOOKUP($A105,Car_production!$A:$L,3,FALSE), "NA")=0,"NA",_xlfn.IFNA(VLOOKUP($A105,Car_production!$A:$L,3,FALSE), "NA"))</f>
        <v>260.2675059008655</v>
      </c>
      <c r="DU105" s="31" t="e">
        <f>IF(_xlfn.IFNA(VLOOKUP($A105,Car_production!$A:$L,4,FALSE), "NA")=0,"NA",_xlfn.IFNA(VLOOKUP($A105,Car_production!$A:$L,13,FALSE), "NA"))</f>
        <v>#REF!</v>
      </c>
      <c r="DV105" s="31">
        <f>IF(_xlfn.IFNA(VLOOKUP($A105,Car_production!$A:$L,5,FALSE), "NA")=0,"NA",_xlfn.IFNA(VLOOKUP($A105,Car_production!$A:$L,5,FALSE), "NA"))</f>
        <v>20.931970218164224</v>
      </c>
      <c r="DW105" s="31">
        <f>IF(_xlfn.IFNA(VLOOKUP($A105,Car_production!$A:$L,6,FALSE), "NA")=0,"NA",_xlfn.IFNA(VLOOKUP($A105,Car_production!$A:$L,6,FALSE), "NA"))</f>
        <v>90.7</v>
      </c>
      <c r="DX105" s="31">
        <f>IF(_xlfn.IFNA(VLOOKUP($A105,Car_production!$A:$L,7,FALSE), "NA")=0,"NA",_xlfn.IFNA(VLOOKUP($A105,Car_production!$A:$L,7,FALSE), "NA"))</f>
        <v>88.660801564027381</v>
      </c>
      <c r="DY105" s="31">
        <f>IF(_xlfn.IFNA(VLOOKUP($A105,Car_production!$A:$L,8,FALSE), "NA")=0,"NA",_xlfn.IFNA(VLOOKUP($A105,Car_production!$A:$L,8,FALSE), "NA"))</f>
        <v>120</v>
      </c>
      <c r="DZ105" s="31">
        <f>IF(_xlfn.IFNA(VLOOKUP($A105,Car_production!$A:$L,9,FALSE), "NA")=0,"NA",_xlfn.IFNA(VLOOKUP($A105,Car_production!$A:$L,9,FALSE), "NA"))</f>
        <v>151.5151515151515</v>
      </c>
      <c r="EA105" s="31">
        <f>IF(_xlfn.IFNA(VLOOKUP($A105,Car_production!$A:$L,10,FALSE), "NA")=0,"NA",_xlfn.IFNA(VLOOKUP($A105,Car_production!$A:$L,10,FALSE), "NA"))</f>
        <v>80.814446735050268</v>
      </c>
      <c r="EB105" s="31">
        <f>IF(_xlfn.IFNA(VLOOKUP($A105,Car_production_index!$A:$L,2,FALSE), "NA")=0,"NA",_xlfn.IFNA(VLOOKUP($A105,Car_production_index!$A:$L,2,FALSE), "NA"))</f>
        <v>0.12988212567506568</v>
      </c>
      <c r="EC105" s="31">
        <f>IF(_xlfn.IFNA(VLOOKUP($A105,Car_production_index!$A:$L,3,FALSE), "NA")=0,"NA",_xlfn.IFNA(VLOOKUP($A105,Car_production_index!$A:$L,3,FALSE), "NA"))</f>
        <v>0.24041781767755696</v>
      </c>
      <c r="ED105" s="31">
        <f>IF(_xlfn.IFNA(VLOOKUP($A105,Car_production_index!$A:$L,4,FALSE), "NA")=0,"NA",_xlfn.IFNA(VLOOKUP($A105,Car_production_index!$A:$L,4,FALSE), "NA"))</f>
        <v>0.21132484761598563</v>
      </c>
      <c r="EE105" s="31">
        <f>IF(_xlfn.IFNA(VLOOKUP($A105,Car_production_index!$A:$L,5,FALSE), "NA")=0,"NA",_xlfn.IFNA(VLOOKUP($A105,Car_production_index!$A:$L,5,FALSE), "NA"))</f>
        <v>0.14039036868302063</v>
      </c>
      <c r="EF105" s="31">
        <f>IF(_xlfn.IFNA(VLOOKUP($A105,Car_production_index!$A:$L,6,FALSE), "NA")=0,"NA",_xlfn.IFNA(VLOOKUP($A105,Car_production_index!$A:$L,6,FALSE), "NA"))</f>
        <v>0.72201515965162888</v>
      </c>
    </row>
    <row r="106" spans="1:136">
      <c r="A106" s="26">
        <v>39692</v>
      </c>
      <c r="B106" s="25">
        <f>IFERROR(VLOOKUP($A106,Palladium_spot_price!$A:$B,2,FALSE), "NA")</f>
        <v>248.809523809523</v>
      </c>
      <c r="C106" s="25">
        <f>IFERROR(VLOOKUP($A106,Platinum_spot_price!$A:$B,2,FALSE), "NA")</f>
        <v>1217.42857142857</v>
      </c>
      <c r="D106" s="25">
        <f>IFERROR(VLOOKUP($A106,Rhodium_spot_price!$A:$B,2,FALSE), "NA")</f>
        <v>4459.5238095238001</v>
      </c>
      <c r="E106" s="25">
        <f>IFERROR(VLOOKUP(A106,'Coal Australia'!A:B,2,FALSE), "NA")</f>
        <v>164.498376623377</v>
      </c>
      <c r="F106" s="25">
        <f>IFERROR(VLOOKUP(A106,'Russian Ruble'!A:B,2,FALSE), "NA")</f>
        <v>25.2837</v>
      </c>
      <c r="G106" s="25" t="str">
        <f>IFERROR(VLOOKUP($A106,'GDP Germany'!A:B,2,FALSE),"NA")</f>
        <v>NA</v>
      </c>
      <c r="H106" s="25" t="str">
        <f>IFERROR(VLOOKUP($A106,'GDP EU28'!A:B,2,FALSE),"NA")</f>
        <v>NA</v>
      </c>
      <c r="I106" s="25" t="str">
        <f>IFERROR(VLOOKUP($A106,'GDP US'!A:B,2,FALSE),"NA")</f>
        <v>NA</v>
      </c>
      <c r="J106" s="29" t="str">
        <f>IFERROR(VLOOKUP($A106,'GDP CNY'!A:C,2,FALSE),"NA")</f>
        <v>NA</v>
      </c>
      <c r="K106" s="25">
        <f>IFERROR(VLOOKUP($A106,WTI!$A:$B,2,FALSE),"NA")</f>
        <v>104.11</v>
      </c>
      <c r="L106" s="25">
        <f>IFERROR(VLOOKUP($A106,Brent!$A:$B,2,FALSE),"NA")</f>
        <v>97.23</v>
      </c>
      <c r="M106" s="25">
        <f>IFERROR(VLOOKUP($A106,'EURO EXC RATE'!$A:$B,2,FALSE),"NA")</f>
        <v>1.4341999999999999</v>
      </c>
      <c r="N106" s="25">
        <f>IFERROR(VLOOKUP($A106,'Baltic Dry Index'!$A:$B,2,FALSE),"NA")</f>
        <v>3217</v>
      </c>
      <c r="O106" s="25">
        <f>IFERROR(VLOOKUP($A106,EXR_CNY_USD!$A:$B,2,FALSE),"NA")</f>
        <v>6.8307000000000002</v>
      </c>
      <c r="P106" s="25">
        <f>IFERROR(VLOOKUP($A106,'NATURAL GAS'!A:B,2,FALSE),"NA")</f>
        <v>7.67</v>
      </c>
      <c r="Q106" s="25">
        <f>IFERROR(VLOOKUP($A106,VIX!$A:$B,2,FALSE), "NA")</f>
        <v>39.39</v>
      </c>
      <c r="R106" s="25">
        <f>IFERROR(VLOOKUP($A106,CLI_US!$A:$B,2,FALSE), "NA")</f>
        <v>98.397120724586202</v>
      </c>
      <c r="S106" s="25">
        <f>IFERROR(VLOOKUP($A106,CLI_CHN!$A:$B,2,FALSE), "NA")</f>
        <v>96.114140000000006</v>
      </c>
      <c r="T106" s="25">
        <f>IFERROR(VLOOKUP($A106,CLI_EURO!$A:$B,2,FALSE), "NA")</f>
        <v>98.572288174228206</v>
      </c>
      <c r="U106" s="25">
        <f>IFERROR(VLOOKUP($A106,CPILFESL!$A:$B,2,FALSE), "NA")</f>
        <v>218.87700000000001</v>
      </c>
      <c r="V106" s="31">
        <f>_xlfn.IFNA(VLOOKUP($A106,'PET.RWTC.M'!$A:$B,2,FALSE), "NA")</f>
        <v>104.11</v>
      </c>
      <c r="W106" s="31">
        <f>_xlfn.IFNA(VLOOKUP($A106,PALLFNFINDEXQ!$A:$B,2,FALSE), "NA")</f>
        <v>183.41175899999999</v>
      </c>
      <c r="X106" s="31">
        <f>_xlfn.IFNA(VLOOKUP($A106,DEXSFUS!$A:$B,2,FALSE), "NA")</f>
        <v>7.7004000000000001</v>
      </c>
      <c r="Y106" s="31">
        <f>_xlfn.IFNA(VLOOKUP($A106,PNICKUSDM!$A:$B,2,FALSE), "NA")</f>
        <v>17781.86364</v>
      </c>
      <c r="Z106" s="31">
        <f>_xlfn.IFNA(VLOOKUP($A106,'WPU1011'!$A:$B,2,FALSE), "NA")</f>
        <v>145.19999999999999</v>
      </c>
      <c r="AA106" s="31">
        <f>_xlfn.IFNA(VLOOKUP($A106,PCU3399103399101!$A:$B,2,FALSE), "NA")</f>
        <v>155.9</v>
      </c>
      <c r="AB106" s="31">
        <f>_xlfn.IFNA(VLOOKUP($A106,TSIFRGHTC!$A:$B,2,FALSE), "NA")</f>
        <v>-1.5</v>
      </c>
      <c r="AC106" s="31">
        <f>_xlfn.IFNA(VLOOKUP($A106,TSIFRGHTC!$A:$B,2,FALSE), "NA")</f>
        <v>-1.5</v>
      </c>
      <c r="AD106" s="31">
        <f>_xlfn.IFNA(VLOOKUP($A106,PPICMM!$A:$B,2,FALSE), "NA")</f>
        <v>269.5</v>
      </c>
      <c r="AE106" s="31">
        <f>_xlfn.IFNA(VLOOKUP($A106,IPB50001N!$A:$B,2,FALSE), "NA")</f>
        <v>95.195999999999998</v>
      </c>
      <c r="AF106" s="31">
        <f>_xlfn.IFNA(VLOOKUP($A106,A31ATI!$A:$B,2,FALSE), "NA")</f>
        <v>22918</v>
      </c>
      <c r="AG106" s="31">
        <f>_xlfn.IFNA(VLOOKUP($A106,A31ANO!$A:$B,2,FALSE), "NA")</f>
        <v>10923</v>
      </c>
      <c r="AH106" s="31">
        <f>_xlfn.IFNA(VLOOKUP($A106,IPG21223S!$A:$B,2,FALSE), "NA")</f>
        <v>106.7957</v>
      </c>
      <c r="AI106" s="31">
        <f>_xlfn.IFNA(VLOOKUP($A106,PIORECRUSDM!$A:$B,2,FALSE), "NA")</f>
        <v>60.8</v>
      </c>
      <c r="AJ106" s="31">
        <f>_xlfn.IFNA(VLOOKUP($A106,GVZCLS!$A:$B,2,FALSE), "NA")</f>
        <v>24.73</v>
      </c>
      <c r="AK106" s="31" t="str">
        <f>_xlfn.IFNA(VLOOKUP($A106,VXSLVCLS!$A:$B,2,FALSE), "NA")</f>
        <v>NA</v>
      </c>
      <c r="AL106" s="31">
        <f>_xlfn.IFNA(VLOOKUP($A106,PNRGINDEXM!$A:$B,2,FALSE), "NA")</f>
        <v>243.03659999999999</v>
      </c>
      <c r="AM106" s="31">
        <f>_xlfn.IFNA(VLOOKUP($A106,Nikkei225!$A:$B,2,FALSE), "NA")</f>
        <v>12834.18</v>
      </c>
      <c r="AN106" s="31">
        <f>_xlfn.IFNA(VLOOKUP($A106,EXJPUS!$A:$B,2,FALSE), "NA")</f>
        <v>106.5748</v>
      </c>
      <c r="AO106" s="31">
        <f>_xlfn.IFNA(VLOOKUP($A106,PCU33613361!$A:$B,2,FALSE), "NA")</f>
        <v>95.1</v>
      </c>
      <c r="AP106" s="31">
        <f>_xlfn.IFNA(VLOOKUP($A106,TOTALSA!$A:$B,2,FALSE), "NA")</f>
        <v>12.961</v>
      </c>
      <c r="AQ106" s="31">
        <f>_xlfn.IFNA(VLOOKUP($A106,ZAFCPIALLMINMEI!$A:$B,2,FALSE), "NA")</f>
        <v>70.620009999999994</v>
      </c>
      <c r="AR106" s="31">
        <f>_xlfn.IFNA(VLOOKUP($A106,LCULMN01ZAQ661S!$A:$B,2,FALSE), "NA")</f>
        <v>60.370084810000002</v>
      </c>
      <c r="AS106" s="31">
        <f>_xlfn.IFNA(VLOOKUP($A106,NGDPRSAXDCZAQ!$A:$B,2,FALSE), "NA")</f>
        <v>984741.4</v>
      </c>
      <c r="AT106" s="31">
        <f>_xlfn.IFNA(VLOOKUP($A106,'M.W00.PCOBA.USD'!$A:$B,2,FALSE), "NA")</f>
        <v>58288.82</v>
      </c>
      <c r="AU106" s="31">
        <f>_xlfn.IFNA(VLOOKUP($A106,BSCICP03O9M665S!$A:$B,2,FALSE), "NA")</f>
        <v>98.307261040699998</v>
      </c>
      <c r="AV106" s="31">
        <f>_xlfn.IFNA(VLOOKUP($A106,LOLITOAAOECDE!$A:$B,2,FALSE), "NA")</f>
        <v>98.144153189799994</v>
      </c>
      <c r="AW106" s="31" t="str">
        <f>_xlfn.IFNA(VLOOKUP($A106,'IP7110'!$A:$B,2,FALSE), "NA")</f>
        <v>NA</v>
      </c>
      <c r="AX106" s="31" t="str">
        <f>_xlfn.IFNA(VLOOKUP($A106,'WPS061'!$A:$B,2,FALSE), "NA")</f>
        <v>NA</v>
      </c>
      <c r="AY106" s="31">
        <f>_xlfn.IFNA(VLOOKUP($A106,'GS10'!$A:$B,2,FALSE), "NA")</f>
        <v>3.69</v>
      </c>
      <c r="AZ106" s="31">
        <f>_xlfn.IFNA(VLOOKUP($A106,'GS5'!$A:$B,2,FALSE), "NA")</f>
        <v>2.88</v>
      </c>
      <c r="BA106" s="31">
        <f>_xlfn.IFNA(VLOOKUP($A106,'GS30'!$A:$B,2,FALSE), "NA")</f>
        <v>4.2699999999999996</v>
      </c>
      <c r="BB106" s="31">
        <f>_xlfn.IFNA(VLOOKUP($A106,DAX!$A:$B,2,FALSE), "NA")</f>
        <v>5831.02</v>
      </c>
      <c r="BC106" s="31">
        <f>_xlfn.IFNA(VLOOKUP($A106,SMI!$A:$B,2,FALSE), "NA")</f>
        <v>6654.89</v>
      </c>
      <c r="BD106" s="31">
        <f>_xlfn.IFNA(VLOOKUP($A106,NASDAQCOM!$A:$B,2,FALSE), "NA")</f>
        <v>2091.88</v>
      </c>
      <c r="BE106" s="31">
        <f>_xlfn.IFNA(VLOOKUP($A106,FTSE100!$A:$B,2,FALSE), "NA")</f>
        <v>4902.45</v>
      </c>
      <c r="BF106" s="31">
        <f>_xlfn.IFNA(VLOOKUP($A106,'M.W00.PGOLD.USD'!$A:$B,2,FALSE), "NA")</f>
        <v>897</v>
      </c>
      <c r="BG106" s="31">
        <f>_xlfn.IFNA(VLOOKUP($A106,'M.W00.PSILVER.USD'!$A:$B,2,FALSE), "NA")</f>
        <v>13.58</v>
      </c>
      <c r="BH106" s="31" t="str">
        <f>_xlfn.IFNA(VLOOKUP($A106,WPU10170502!$A:$B,2,FALSE), "NA")</f>
        <v>NA</v>
      </c>
      <c r="BI106" s="31">
        <f>_xlfn.IFNA(VLOOKUP($A106,'M.W00.PSILVER.USD'!$A:$B,2,FALSE), "NA")</f>
        <v>13.58</v>
      </c>
      <c r="BJ106" s="31">
        <f>_xlfn.IFNA(VLOOKUP($A106,'M.W00.PSILVER.USD'!$A:$B,2,FALSE), "NA")</f>
        <v>13.58</v>
      </c>
      <c r="BK106" s="31">
        <f>_xlfn.IFNA(VLOOKUP($A106,FEDfunds!$A:$B,2,FALSE), "NA")</f>
        <v>1.81</v>
      </c>
      <c r="BL106" s="31">
        <f>_xlfn.IFNA(VLOOKUP($A106,Vehicles_miles_traveled!$A:$B,2,FALSE), "NA")</f>
        <v>246108</v>
      </c>
      <c r="BM106" s="31">
        <f>_xlfn.IFNA(VLOOKUP($A106,New_car_dealer!$A:$B,2,FALSE), "NA")</f>
        <v>44333</v>
      </c>
      <c r="BN106" s="31" t="str">
        <f>_xlfn.IFNA(VLOOKUP($A106,Platinum_total_demand!$A:$Z,4,FALSE), "NA")</f>
        <v>NA</v>
      </c>
      <c r="BO106" s="31" t="str">
        <f>_xlfn.IFNA(VLOOKUP($A106,Palladium_total_demand!$A:$Z,4,FALSE), "NA")</f>
        <v>NA</v>
      </c>
      <c r="BP106" s="31" t="str">
        <f>_xlfn.IFNA(VLOOKUP($A106,Rhodium_total_demand!$A:$Z,4,FALSE), "NA")</f>
        <v>NA</v>
      </c>
      <c r="BQ106" s="31" t="str">
        <f>_xlfn.IFNA(VLOOKUP($A106,Platinum_total_supply!$A:$Z,4,FALSE), "NA")</f>
        <v>NA</v>
      </c>
      <c r="BR106" s="31" t="str">
        <f>_xlfn.IFNA(VLOOKUP($A106,Palladium_total_supply!$A:$Z,4,FALSE), "NA")</f>
        <v>NA</v>
      </c>
      <c r="BS106" s="31" t="str">
        <f>_xlfn.IFNA(VLOOKUP($A106,Rhodium_total_supply!$A:$Z,4,FALSE), "NA")</f>
        <v>NA</v>
      </c>
      <c r="BT106" s="31">
        <f>_xlfn.IFNA(VLOOKUP($A106,Equities!$A:$Z,2,FALSE), "NA")</f>
        <v>3960.20272727272</v>
      </c>
      <c r="BU106" s="31">
        <f>_xlfn.IFNA(VLOOKUP($A106,Equities!$A:$Z,3,FALSE), "NA")</f>
        <v>4037.8831818181802</v>
      </c>
      <c r="BV106" s="31">
        <f>_xlfn.IFNA(VLOOKUP($A106,Equities!$A:$Z,4,FALSE), "NA")</f>
        <v>6271.6931818181802</v>
      </c>
      <c r="BW106" s="31">
        <f>_xlfn.IFNA(VLOOKUP($A106,Equities!$A:$Z,5,FALSE), "NA")</f>
        <v>4407.8284545454499</v>
      </c>
      <c r="BX106" s="31">
        <f>_xlfn.IFNA(VLOOKUP($A106,Equities!$A:$Z,6,FALSE), "NA")</f>
        <v>1431.49654545454</v>
      </c>
      <c r="BY106" s="31">
        <f>_xlfn.IFNA(VLOOKUP($A106,Income_equities!$A:$Z,2,FALSE), "NA")</f>
        <v>1414.4259090908999</v>
      </c>
      <c r="BZ106" s="31">
        <f>_xlfn.IFNA(VLOOKUP($A106,Income_equities!$A:$Z,3,FALSE), "NA")</f>
        <v>288.73930909090899</v>
      </c>
      <c r="CA106" s="31">
        <f>_xlfn.IFNA(VLOOKUP($A106,Income_equities!$A:$Z,4,FALSE), "NA")</f>
        <v>149.24642272727201</v>
      </c>
      <c r="CB106" s="31">
        <f>_xlfn.IFNA(VLOOKUP($A106,Income_equities!$A:$Z,5,FALSE), "NA")</f>
        <v>188.07799090909</v>
      </c>
      <c r="CC106" s="31">
        <f>_xlfn.IFNA(VLOOKUP($A106,PGM_equities!$A:$Z,2,FALSE), "NA")</f>
        <v>1217.8272727272699</v>
      </c>
      <c r="CD106" s="31">
        <f>_xlfn.IFNA(VLOOKUP($A106,PGM_equities!$A:$Z,3,FALSE), "NA")</f>
        <v>829.08045454545402</v>
      </c>
      <c r="CE106" s="31">
        <f>_xlfn.IFNA(VLOOKUP($A106,PGM_equities!$A:$Z,4,FALSE), "NA")</f>
        <v>12.295936363636301</v>
      </c>
      <c r="CF106" s="31">
        <f>_xlfn.IFNA(VLOOKUP($A106,PGM_equities!$A:$Z,5,FALSE), "NA")</f>
        <v>246.60227272727201</v>
      </c>
      <c r="CG106" s="31" t="str">
        <f>_xlfn.IFNA(VLOOKUP($A106,Platinum_market_balance!$A:$Z,2,FALSE), "NA")</f>
        <v>NA</v>
      </c>
      <c r="CH106" s="31" t="str">
        <f>_xlfn.IFNA(VLOOKUP($A106,Platinum_market_balance!$A:$Z,3,FALSE), "NA")</f>
        <v>NA</v>
      </c>
      <c r="CI106" s="31" t="str">
        <f>_xlfn.IFNA(VLOOKUP($A106,Platinum_market_balance!$A:$Z,4,FALSE), "NA")</f>
        <v>NA</v>
      </c>
      <c r="CJ106" s="31" t="str">
        <f>_xlfn.IFNA(VLOOKUP($A106,Platinum_market_balance!$A:$Z,5,FALSE), "NA")</f>
        <v>NA</v>
      </c>
      <c r="CK106" s="31" t="str">
        <f>_xlfn.IFNA(VLOOKUP($A106,Palladium_market_balance!$A:$Z,2,FALSE), "NA")</f>
        <v>NA</v>
      </c>
      <c r="CL106" s="31" t="str">
        <f>_xlfn.IFNA(VLOOKUP($A106,Palladium_market_balance!$A:$Z,3,FALSE), "NA")</f>
        <v>NA</v>
      </c>
      <c r="CM106" s="31" t="str">
        <f>_xlfn.IFNA(VLOOKUP($A106,Palladium_market_balance!$A:$Z,4,FALSE), "NA")</f>
        <v>NA</v>
      </c>
      <c r="CN106" s="31" t="str">
        <f>_xlfn.IFNA(VLOOKUP($A106,Palladium_market_balance!$A:$Z,5,FALSE), "NA")</f>
        <v>NA</v>
      </c>
      <c r="CO106" s="31" t="str">
        <f>_xlfn.IFNA(VLOOKUP($A106,Rhodium_market_balance!$A:$Z,2,FALSE), "NA")</f>
        <v>NA</v>
      </c>
      <c r="CP106" s="31" t="str">
        <f>_xlfn.IFNA(VLOOKUP($A106,Rhodium_market_balance!$A:$Z,3,FALSE), "NA")</f>
        <v>NA</v>
      </c>
      <c r="CQ106" s="31" t="str">
        <f>_xlfn.IFNA(VLOOKUP($A106,Rhodium_market_balance!$A:$Z,4,FALSE), "NA")</f>
        <v>NA</v>
      </c>
      <c r="CR106" s="31" t="str">
        <f>_xlfn.IFNA(VLOOKUP($A106,Rhodium_market_balance!$A:$Z,5,FALSE), "NA")</f>
        <v>NA</v>
      </c>
      <c r="CS106" s="31" t="str">
        <f>_xlfn.IFNA(VLOOKUP($A106,CFTCs!$A:$Z,2,FALSE), "NA")</f>
        <v>NA</v>
      </c>
      <c r="CT106" s="31" t="str">
        <f>_xlfn.IFNA(VLOOKUP($A106,CFTCs!$A:$Z,3,FALSE), "NA")</f>
        <v>NA</v>
      </c>
      <c r="CU106" s="31" t="str">
        <f>_xlfn.IFNA(VLOOKUP($A106,CFTCs!$A:$Z,4,FALSE), "NA")</f>
        <v>NA</v>
      </c>
      <c r="CV106" s="31" t="str">
        <f>_xlfn.IFNA(VLOOKUP($A106,CFTCs!$A:$Z,5,FALSE), "NA")</f>
        <v>NA</v>
      </c>
      <c r="CW106" s="31" t="str">
        <f>_xlfn.IFNA(VLOOKUP($A106,Open_interest!$A:$Z,2,FALSE), "NA")</f>
        <v>NA</v>
      </c>
      <c r="CX106" s="31" t="str">
        <f>_xlfn.IFNA(VLOOKUP($A106,Open_interest!$A:$Z,3,FALSE), "NA")</f>
        <v>NA</v>
      </c>
      <c r="CY106" s="31">
        <f>IF(_xlfn.IFNA(VLOOKUP($A106,ETF_holdings!$A:$Z,2,FALSE), "NA")=0,"NA",_xlfn.IFNA(VLOOKUP($A106,ETF_holdings!$A:$Z,2,FALSE), "NA"))</f>
        <v>281188.18636363599</v>
      </c>
      <c r="CZ106" s="31" t="str">
        <f>IF(_xlfn.IFNA(VLOOKUP($A106,ETF_holdings!$A:$Z,3,FALSE), "NA")=0,"NA",_xlfn.IFNA(VLOOKUP($A106,ETF_holdings!$A:$Z,3,FALSE), "NA"))</f>
        <v>NA</v>
      </c>
      <c r="DA106" s="31">
        <f>_xlfn.IFNA(VLOOKUP($A106,ETF_holdings!$A:$Z,4,FALSE), "NA")</f>
        <v>0</v>
      </c>
      <c r="DB106" s="31" t="str">
        <f>IF(_xlfn.IFNA(VLOOKUP($A106,ETF_holdings!$A:$Z,4,FALSE), "NA")=0,"NA",_xlfn.IFNA(VLOOKUP($A106,ETF_holdings!$A:$Z,4,FALSE), "NA"))</f>
        <v>NA</v>
      </c>
      <c r="DC106" s="31" t="str">
        <f>IF(_xlfn.IFNA(VLOOKUP($A106,ETF_holdings!$A:$Z,6,FALSE), "NA")=0,"NA",_xlfn.IFNA(VLOOKUP($A106,ETF_holdings!$A:$Z,6,FALSE), "NA"))</f>
        <v>NA</v>
      </c>
      <c r="DD106" s="31" t="str">
        <f>IF(_xlfn.IFNA(VLOOKUP($A106,ETF_holdings!$A:$Z,7,FALSE), "NA")=0,"NA",_xlfn.IFNA(VLOOKUP($A106,ETF_holdings!$A:$Z,7,FALSE), "NA"))</f>
        <v>NA</v>
      </c>
      <c r="DE106" s="31" t="str">
        <f>IF(_xlfn.IFNA(VLOOKUP($A106,ETF_holdings!$A:$Z,8,FALSE), "NA")=0,"NA",_xlfn.IFNA(VLOOKUP($A106,ETF_holdings!$A:$Z,8,FALSE), "NA"))</f>
        <v>NA</v>
      </c>
      <c r="DF106" s="31" t="str">
        <f>IF(_xlfn.IFNA(VLOOKUP($A106,ETF_holdings!$A:$Z,10,FALSE), "NA")=0,"NA",_xlfn.IFNA(VLOOKUP($A106,ETF_holdings!$A:$Z,10,FALSE), "NA"))</f>
        <v>NA</v>
      </c>
      <c r="DG106" s="31" t="str">
        <f>IF(_xlfn.IFNA(VLOOKUP($A106,ETF_holdings!$A:$Z,10,FALSE), "NA")=0,"NA",_xlfn.IFNA(VLOOKUP($A106,ETF_holdings!$A:$Z,10,FALSE), "NA"))</f>
        <v>NA</v>
      </c>
      <c r="DH106" s="31" t="str">
        <f>IF(_xlfn.IFNA(VLOOKUP($A106,ETF_holdings!$A:$Z,11,FALSE), "NA")=0,"NA",_xlfn.IFNA(VLOOKUP($A106,ETF_holdings!$A:$Z,11,FALSE), "NA"))</f>
        <v>NA</v>
      </c>
      <c r="DI106" s="31" t="str">
        <f>IF(_xlfn.IFNA(VLOOKUP($A106,ETF_holdings!$A:$Z,12,FALSE), "NA")=0,"NA",_xlfn.IFNA(VLOOKUP($A106,ETF_holdings!$A:$Z,12,FALSE), "NA"))</f>
        <v>NA</v>
      </c>
      <c r="DJ106" s="31" t="str">
        <f>IF(_xlfn.IFNA(VLOOKUP($A106,ETF_holdings!$A:$Z,13,FALSE), "NA")=0,"NA",_xlfn.IFNA(VLOOKUP($A106,ETF_holdings!$A:$Z,13,FALSE), "NA"))</f>
        <v>NA</v>
      </c>
      <c r="DK106" s="31">
        <f>IF(_xlfn.IFNA(VLOOKUP($A106,Platinum_RSI!$A:$P,2,FALSE), "NA")=0,"NA",_xlfn.IFNA(VLOOKUP($A106,Platinum_RSI!$A:$P,2,FALSE), "NA"))</f>
        <v>7.89</v>
      </c>
      <c r="DL106" s="31">
        <f>IF(_xlfn.IFNA(VLOOKUP($A106,Platinum_RSI!$A:$P,3,FALSE), "NA")=0,"NA",_xlfn.IFNA(VLOOKUP($A106,Platinum_RSI!$A:$P,3,FALSE), "NA"))</f>
        <v>30.13</v>
      </c>
      <c r="DM106" s="31">
        <f>IF(_xlfn.IFNA(VLOOKUP($A106,Platinum_RSI!$A:$P,4,FALSE), "NA")=0,"NA",_xlfn.IFNA(VLOOKUP($A106,Platinum_RSI!$A:$P,4,FALSE), "NA"))</f>
        <v>37.1</v>
      </c>
      <c r="DN106" s="31">
        <f>IF(_xlfn.IFNA(VLOOKUP($A106,Platinum_RSI!$A:$P,5,FALSE), "NA")=0,"NA",_xlfn.IFNA(VLOOKUP($A106,Platinum_RSI!$A:$P,5,FALSE), "NA"))</f>
        <v>45.83</v>
      </c>
      <c r="DO106" s="31">
        <f>IF(_xlfn.IFNA(VLOOKUP($A106,Palladium_RSI!$A:$Q,2,FALSE), "NA")=0,"NA",_xlfn.IFNA(VLOOKUP($A106,Palladium_RSI!$A:$Q,2,FALSE), "NA"))</f>
        <v>10.26</v>
      </c>
      <c r="DP106" s="31">
        <f>IF(_xlfn.IFNA(VLOOKUP($A106,Palladium_RSI!$A:$Q, 3,FALSE), "NA")=0,"NA",_xlfn.IFNA(VLOOKUP($A106,Palladium_RSI!$A:$Q,3,FALSE), "NA"))</f>
        <v>30.56</v>
      </c>
      <c r="DQ106" s="31">
        <f>IF(_xlfn.IFNA(VLOOKUP($A106,Palladium_RSI!$A:$Q,4,FALSE), "NA")=0,"NA",_xlfn.IFNA(VLOOKUP($A106,Palladium_RSI!$A:$Q,4,FALSE), "NA"))</f>
        <v>36.33</v>
      </c>
      <c r="DR106" s="31">
        <f>IF(_xlfn.IFNA(VLOOKUP($A106,Palladium_RSI!$A:$Q,5,FALSE), "NA")=0,"NA",_xlfn.IFNA(VLOOKUP($A106,Palladium_RSI!$A:$Q,5,FALSE), "NA"))</f>
        <v>43.24</v>
      </c>
      <c r="DS106" s="31">
        <f>IF(_xlfn.IFNA(VLOOKUP($A106,Car_production!$A:$L,2,FALSE), "NA")=0,"NA",_xlfn.IFNA(VLOOKUP($A106,Car_production!$A:$L,2,FALSE), "NA"))</f>
        <v>320.60000000000002</v>
      </c>
      <c r="DT106" s="31">
        <f>IF(_xlfn.IFNA(VLOOKUP($A106,Car_production!$A:$L,3,FALSE), "NA")=0,"NA",_xlfn.IFNA(VLOOKUP($A106,Car_production!$A:$L,3,FALSE), "NA"))</f>
        <v>252.24232887490169</v>
      </c>
      <c r="DU106" s="31" t="e">
        <f>IF(_xlfn.IFNA(VLOOKUP($A106,Car_production!$A:$L,4,FALSE), "NA")=0,"NA",_xlfn.IFNA(VLOOKUP($A106,Car_production!$A:$L,13,FALSE), "NA"))</f>
        <v>#REF!</v>
      </c>
      <c r="DV106" s="31">
        <f>IF(_xlfn.IFNA(VLOOKUP($A106,Car_production!$A:$L,5,FALSE), "NA")=0,"NA",_xlfn.IFNA(VLOOKUP($A106,Car_production!$A:$L,5,FALSE), "NA"))</f>
        <v>26.746023913090578</v>
      </c>
      <c r="DW106" s="31">
        <f>IF(_xlfn.IFNA(VLOOKUP($A106,Car_production!$A:$L,6,FALSE), "NA")=0,"NA",_xlfn.IFNA(VLOOKUP($A106,Car_production!$A:$L,6,FALSE), "NA"))</f>
        <v>74.3</v>
      </c>
      <c r="DX106" s="31">
        <f>IF(_xlfn.IFNA(VLOOKUP($A106,Car_production!$A:$L,7,FALSE), "NA")=0,"NA",_xlfn.IFNA(VLOOKUP($A106,Car_production!$A:$L,7,FALSE), "NA"))</f>
        <v>72.629521016617787</v>
      </c>
      <c r="DY106" s="31">
        <f>IF(_xlfn.IFNA(VLOOKUP($A106,Car_production!$A:$L,8,FALSE), "NA")=0,"NA",_xlfn.IFNA(VLOOKUP($A106,Car_production!$A:$L,8,FALSE), "NA"))</f>
        <v>120.3</v>
      </c>
      <c r="DZ106" s="31">
        <f>IF(_xlfn.IFNA(VLOOKUP($A106,Car_production!$A:$L,9,FALSE), "NA")=0,"NA",_xlfn.IFNA(VLOOKUP($A106,Car_production!$A:$L,9,FALSE), "NA"))</f>
        <v>151.89393939393938</v>
      </c>
      <c r="EA106" s="31">
        <f>IF(_xlfn.IFNA(VLOOKUP($A106,Car_production!$A:$L,10,FALSE), "NA")=0,"NA",_xlfn.IFNA(VLOOKUP($A106,Car_production!$A:$L,10,FALSE), "NA"))</f>
        <v>77.114230674989457</v>
      </c>
      <c r="EB106" s="31">
        <f>IF(_xlfn.IFNA(VLOOKUP($A106,Car_production_index!$A:$L,2,FALSE), "NA")=0,"NA",_xlfn.IFNA(VLOOKUP($A106,Car_production_index!$A:$L,2,FALSE), "NA"))</f>
        <v>0.12988212567506568</v>
      </c>
      <c r="EC106" s="31">
        <f>IF(_xlfn.IFNA(VLOOKUP($A106,Car_production_index!$A:$L,3,FALSE), "NA")=0,"NA",_xlfn.IFNA(VLOOKUP($A106,Car_production_index!$A:$L,3,FALSE), "NA"))</f>
        <v>0.23991781767755696</v>
      </c>
      <c r="ED106" s="31">
        <f>IF(_xlfn.IFNA(VLOOKUP($A106,Car_production_index!$A:$L,4,FALSE), "NA")=0,"NA",_xlfn.IFNA(VLOOKUP($A106,Car_production_index!$A:$L,4,FALSE), "NA"))</f>
        <v>0.21232484761598563</v>
      </c>
      <c r="EE106" s="31">
        <f>IF(_xlfn.IFNA(VLOOKUP($A106,Car_production_index!$A:$L,5,FALSE), "NA")=0,"NA",_xlfn.IFNA(VLOOKUP($A106,Car_production_index!$A:$L,5,FALSE), "NA"))</f>
        <v>0.13989036868302063</v>
      </c>
      <c r="EF106" s="31">
        <f>IF(_xlfn.IFNA(VLOOKUP($A106,Car_production_index!$A:$L,6,FALSE), "NA")=0,"NA",_xlfn.IFNA(VLOOKUP($A106,Car_production_index!$A:$L,6,FALSE), "NA"))</f>
        <v>0.72201515965162888</v>
      </c>
    </row>
    <row r="107" spans="1:136">
      <c r="A107" s="26">
        <v>39722</v>
      </c>
      <c r="B107" s="25">
        <f>IFERROR(VLOOKUP($A107,Palladium_spot_price!$A:$B,2,FALSE), "NA")</f>
        <v>193.304347826086</v>
      </c>
      <c r="C107" s="25">
        <f>IFERROR(VLOOKUP($A107,Platinum_spot_price!$A:$B,2,FALSE), "NA")</f>
        <v>917.13043478260795</v>
      </c>
      <c r="D107" s="25">
        <f>IFERROR(VLOOKUP($A107,Rhodium_spot_price!$A:$B,2,FALSE), "NA")</f>
        <v>2456.52173913043</v>
      </c>
      <c r="E107" s="25">
        <f>IFERROR(VLOOKUP(A107,'Coal Australia'!A:B,2,FALSE), "NA")</f>
        <v>119.36645962732899</v>
      </c>
      <c r="F107" s="25">
        <f>IFERROR(VLOOKUP(A107,'Russian Ruble'!A:B,2,FALSE), "NA")</f>
        <v>26.351199999999999</v>
      </c>
      <c r="G107" s="25">
        <f>IFERROR(VLOOKUP($A107,'GDP Germany'!A:B,2,FALSE),"NA")</f>
        <v>651635.4</v>
      </c>
      <c r="H107" s="25">
        <f>IFERROR(VLOOKUP($A107,'GDP EU28'!A:B,2,FALSE),"NA")</f>
        <v>2728232.3</v>
      </c>
      <c r="I107" s="25">
        <f>IFERROR(VLOOKUP($A107,'GDP US'!A:B,2,FALSE),"NA")</f>
        <v>15709.562</v>
      </c>
      <c r="J107" s="29">
        <f>IFERROR(VLOOKUP($A107,'GDP CNY'!A:C,2,FALSE),"NA")</f>
        <v>9.5</v>
      </c>
      <c r="K107" s="25">
        <f>IFERROR(VLOOKUP($A107,WTI!$A:$B,2,FALSE),"NA")</f>
        <v>76.61</v>
      </c>
      <c r="L107" s="25">
        <f>IFERROR(VLOOKUP($A107,Brent!$A:$B,2,FALSE),"NA")</f>
        <v>71.58</v>
      </c>
      <c r="M107" s="25">
        <f>IFERROR(VLOOKUP($A107,'EURO EXC RATE'!$A:$B,2,FALSE),"NA")</f>
        <v>1.3266</v>
      </c>
      <c r="N107" s="25">
        <f>IFERROR(VLOOKUP($A107,'Baltic Dry Index'!$A:$B,2,FALSE),"NA")</f>
        <v>851</v>
      </c>
      <c r="O107" s="25">
        <f>IFERROR(VLOOKUP($A107,EXR_CNY_USD!$A:$B,2,FALSE),"NA")</f>
        <v>6.8357999999999999</v>
      </c>
      <c r="P107" s="25">
        <f>IFERROR(VLOOKUP($A107,'NATURAL GAS'!A:B,2,FALSE),"NA")</f>
        <v>6.74</v>
      </c>
      <c r="Q107" s="25">
        <f>IFERROR(VLOOKUP($A107,VIX!$A:$B,2,FALSE), "NA")</f>
        <v>59.89</v>
      </c>
      <c r="R107" s="25">
        <f>IFERROR(VLOOKUP($A107,CLI_US!$A:$B,2,FALSE), "NA")</f>
        <v>97.580976051932694</v>
      </c>
      <c r="S107" s="25">
        <f>IFERROR(VLOOKUP($A107,CLI_CHN!$A:$B,2,FALSE), "NA")</f>
        <v>95.627170000000007</v>
      </c>
      <c r="T107" s="25">
        <f>IFERROR(VLOOKUP($A107,CLI_EURO!$A:$B,2,FALSE), "NA")</f>
        <v>97.973328493990095</v>
      </c>
      <c r="U107" s="25">
        <f>IFERROR(VLOOKUP($A107,CPILFESL!$A:$B,2,FALSE), "NA")</f>
        <v>216.995</v>
      </c>
      <c r="V107" s="31">
        <f>_xlfn.IFNA(VLOOKUP($A107,'PET.RWTC.M'!$A:$B,2,FALSE), "NA")</f>
        <v>76.61</v>
      </c>
      <c r="W107" s="31">
        <f>_xlfn.IFNA(VLOOKUP($A107,PALLFNFINDEXQ!$A:$B,2,FALSE), "NA")</f>
        <v>117.7396157</v>
      </c>
      <c r="X107" s="31">
        <f>_xlfn.IFNA(VLOOKUP($A107,DEXSFUS!$A:$B,2,FALSE), "NA")</f>
        <v>8.2690000000000001</v>
      </c>
      <c r="Y107" s="31">
        <f>_xlfn.IFNA(VLOOKUP($A107,PNICKUSDM!$A:$B,2,FALSE), "NA")</f>
        <v>12144.869570000001</v>
      </c>
      <c r="Z107" s="31">
        <f>_xlfn.IFNA(VLOOKUP($A107,'WPU1011'!$A:$B,2,FALSE), "NA")</f>
        <v>145.19999999999999</v>
      </c>
      <c r="AA107" s="31">
        <f>_xlfn.IFNA(VLOOKUP($A107,'WPU1011'!$A:$B,2,FALSE), "NA")</f>
        <v>145.19999999999999</v>
      </c>
      <c r="AB107" s="31">
        <f>_xlfn.IFNA(VLOOKUP($A107,TSIFRGHTC!$A:$B,2,FALSE), "NA")</f>
        <v>0</v>
      </c>
      <c r="AC107" s="31">
        <f>_xlfn.IFNA(VLOOKUP($A107,TSIFRGHTC!$A:$B,2,FALSE), "NA")</f>
        <v>0</v>
      </c>
      <c r="AD107" s="31">
        <f>_xlfn.IFNA(VLOOKUP($A107,PPICMM!$A:$B,2,FALSE), "NA")</f>
        <v>234</v>
      </c>
      <c r="AE107" s="31">
        <f>_xlfn.IFNA(VLOOKUP($A107,IPB50001N!$A:$B,2,FALSE), "NA")</f>
        <v>94.776600000000002</v>
      </c>
      <c r="AF107" s="31">
        <f>_xlfn.IFNA(VLOOKUP($A107,A31ATI!$A:$B,2,FALSE), "NA")</f>
        <v>22875</v>
      </c>
      <c r="AG107" s="31">
        <f>_xlfn.IFNA(VLOOKUP($A107,A31ANO!$A:$B,2,FALSE), "NA")</f>
        <v>8331</v>
      </c>
      <c r="AH107" s="31">
        <f>_xlfn.IFNA(VLOOKUP($A107,IPG21223S!$A:$B,2,FALSE), "NA")</f>
        <v>96.971500000000006</v>
      </c>
      <c r="AI107" s="31">
        <f>_xlfn.IFNA(VLOOKUP($A107,PIORECRUSDM!$A:$B,2,FALSE), "NA")</f>
        <v>60.8</v>
      </c>
      <c r="AJ107" s="31">
        <f>_xlfn.IFNA(VLOOKUP($A107,GVZCLS!$A:$B,2,FALSE), "NA")</f>
        <v>47.2</v>
      </c>
      <c r="AK107" s="31" t="str">
        <f>_xlfn.IFNA(VLOOKUP($A107,VXSLVCLS!$A:$B,2,FALSE), "NA")</f>
        <v>NA</v>
      </c>
      <c r="AL107" s="31">
        <f>_xlfn.IFNA(VLOOKUP($A107,PNRGINDEXM!$A:$B,2,FALSE), "NA")</f>
        <v>191.15299999999999</v>
      </c>
      <c r="AM107" s="31">
        <f>_xlfn.IFNA(VLOOKUP($A107,Nikkei225!$A:$B,2,FALSE), "NA")</f>
        <v>11368.26</v>
      </c>
      <c r="AN107" s="31">
        <f>_xlfn.IFNA(VLOOKUP($A107,EXJPUS!$A:$B,2,FALSE), "NA")</f>
        <v>99.965900000000005</v>
      </c>
      <c r="AO107" s="31">
        <f>_xlfn.IFNA(VLOOKUP($A107,PCU33613361!$A:$B,2,FALSE), "NA")</f>
        <v>102.5</v>
      </c>
      <c r="AP107" s="31">
        <f>_xlfn.IFNA(VLOOKUP($A107,TOTALSA!$A:$B,2,FALSE), "NA")</f>
        <v>10.933</v>
      </c>
      <c r="AQ107" s="31">
        <f>_xlfn.IFNA(VLOOKUP($A107,ZAFCPIALLMINMEI!$A:$B,2,FALSE), "NA")</f>
        <v>70.890060000000005</v>
      </c>
      <c r="AR107" s="31">
        <f>_xlfn.IFNA(VLOOKUP($A107,LCULMN01ZAQ661S!$A:$B,2,FALSE), "NA")</f>
        <v>65.767154970000007</v>
      </c>
      <c r="AS107" s="31">
        <f>_xlfn.IFNA(VLOOKUP($A107,NGDPRSAXDCZAQ!$A:$B,2,FALSE), "NA")</f>
        <v>979135.8</v>
      </c>
      <c r="AT107" s="31">
        <f>_xlfn.IFNA(VLOOKUP($A107,'M.W00.PCOBA.USD'!$A:$B,2,FALSE), "NA")</f>
        <v>62763.44</v>
      </c>
      <c r="AU107" s="31">
        <f>_xlfn.IFNA(VLOOKUP($A107,BSCICP03O9M665S!$A:$B,2,FALSE), "NA")</f>
        <v>97.146076944000001</v>
      </c>
      <c r="AV107" s="31">
        <f>_xlfn.IFNA(VLOOKUP($A107,LOLITOAAOECDE!$A:$B,2,FALSE), "NA")</f>
        <v>97.205274957200004</v>
      </c>
      <c r="AW107" s="31" t="str">
        <f>_xlfn.IFNA(VLOOKUP($A107,'IP7110'!$A:$B,2,FALSE), "NA")</f>
        <v>NA</v>
      </c>
      <c r="AX107" s="31" t="str">
        <f>_xlfn.IFNA(VLOOKUP($A107,'WPS061'!$A:$B,2,FALSE), "NA")</f>
        <v>NA</v>
      </c>
      <c r="AY107" s="31">
        <f>_xlfn.IFNA(VLOOKUP($A107,'GS10'!$A:$B,2,FALSE), "NA")</f>
        <v>3.81</v>
      </c>
      <c r="AZ107" s="31">
        <f>_xlfn.IFNA(VLOOKUP($A107,'GS5'!$A:$B,2,FALSE), "NA")</f>
        <v>2.73</v>
      </c>
      <c r="BA107" s="31">
        <f>_xlfn.IFNA(VLOOKUP($A107,'GS30'!$A:$B,2,FALSE), "NA")</f>
        <v>4.17</v>
      </c>
      <c r="BB107" s="31">
        <f>_xlfn.IFNA(VLOOKUP($A107,DAX!$A:$B,2,FALSE), "NA")</f>
        <v>4987.97</v>
      </c>
      <c r="BC107" s="31">
        <f>_xlfn.IFNA(VLOOKUP($A107,SMI!$A:$B,2,FALSE), "NA")</f>
        <v>6153.21</v>
      </c>
      <c r="BD107" s="31">
        <f>_xlfn.IFNA(VLOOKUP($A107,NASDAQCOM!$A:$B,2,FALSE), "NA")</f>
        <v>1720.95</v>
      </c>
      <c r="BE107" s="31">
        <f>_xlfn.IFNA(VLOOKUP($A107,FTSE100!$A:$B,2,FALSE), "NA")</f>
        <v>4377.34</v>
      </c>
      <c r="BF107" s="31">
        <f>_xlfn.IFNA(VLOOKUP($A107,'M.W00.PGOLD.USD'!$A:$B,2,FALSE), "NA")</f>
        <v>918</v>
      </c>
      <c r="BG107" s="31">
        <f>_xlfn.IFNA(VLOOKUP($A107,'M.W00.PSILVER.USD'!$A:$B,2,FALSE), "NA")</f>
        <v>12.28</v>
      </c>
      <c r="BH107" s="31" t="str">
        <f>_xlfn.IFNA(VLOOKUP($A107,WPU10170502!$A:$B,2,FALSE), "NA")</f>
        <v>NA</v>
      </c>
      <c r="BI107" s="31">
        <f>_xlfn.IFNA(VLOOKUP($A107,'M.W00.PSILVER.USD'!$A:$B,2,FALSE), "NA")</f>
        <v>12.28</v>
      </c>
      <c r="BJ107" s="31">
        <f>_xlfn.IFNA(VLOOKUP($A107,'M.W00.PSILVER.USD'!$A:$B,2,FALSE), "NA")</f>
        <v>12.28</v>
      </c>
      <c r="BK107" s="31">
        <f>_xlfn.IFNA(VLOOKUP($A107,FEDfunds!$A:$B,2,FALSE), "NA")</f>
        <v>0.97</v>
      </c>
      <c r="BL107" s="31">
        <f>_xlfn.IFNA(VLOOKUP($A107,Vehicles_miles_traveled!$A:$B,2,FALSE), "NA")</f>
        <v>246608</v>
      </c>
      <c r="BM107" s="31">
        <f>_xlfn.IFNA(VLOOKUP($A107,New_car_dealer!$A:$B,2,FALSE), "NA")</f>
        <v>39272</v>
      </c>
      <c r="BN107" s="31" t="str">
        <f>_xlfn.IFNA(VLOOKUP($A107,Platinum_total_demand!$A:$Z,4,FALSE), "NA")</f>
        <v>NA</v>
      </c>
      <c r="BO107" s="31" t="str">
        <f>_xlfn.IFNA(VLOOKUP($A107,Palladium_total_demand!$A:$Z,4,FALSE), "NA")</f>
        <v>NA</v>
      </c>
      <c r="BP107" s="31" t="str">
        <f>_xlfn.IFNA(VLOOKUP($A107,Rhodium_total_demand!$A:$Z,4,FALSE), "NA")</f>
        <v>NA</v>
      </c>
      <c r="BQ107" s="31" t="str">
        <f>_xlfn.IFNA(VLOOKUP($A107,Platinum_total_supply!$A:$Z,4,FALSE), "NA")</f>
        <v>NA</v>
      </c>
      <c r="BR107" s="31" t="str">
        <f>_xlfn.IFNA(VLOOKUP($A107,Palladium_total_supply!$A:$Z,4,FALSE), "NA")</f>
        <v>NA</v>
      </c>
      <c r="BS107" s="31" t="str">
        <f>_xlfn.IFNA(VLOOKUP($A107,Rhodium_total_supply!$A:$Z,4,FALSE), "NA")</f>
        <v>NA</v>
      </c>
      <c r="BT107" s="31">
        <f>_xlfn.IFNA(VLOOKUP($A107,Equities!$A:$Z,2,FALSE), "NA")</f>
        <v>3088.2952173913</v>
      </c>
      <c r="BU107" s="31">
        <f>_xlfn.IFNA(VLOOKUP($A107,Equities!$A:$Z,3,FALSE), "NA")</f>
        <v>3197.96</v>
      </c>
      <c r="BV107" s="31">
        <f>_xlfn.IFNA(VLOOKUP($A107,Equities!$A:$Z,4,FALSE), "NA")</f>
        <v>4770.8034782608702</v>
      </c>
      <c r="BW107" s="31">
        <f>_xlfn.IFNA(VLOOKUP($A107,Equities!$A:$Z,5,FALSE), "NA")</f>
        <v>3657.2058260869499</v>
      </c>
      <c r="BX107" s="31">
        <f>_xlfn.IFNA(VLOOKUP($A107,Equities!$A:$Z,6,FALSE), "NA")</f>
        <v>1016.9369565217301</v>
      </c>
      <c r="BY107" s="31">
        <f>_xlfn.IFNA(VLOOKUP($A107,Income_equities!$A:$Z,2,FALSE), "NA")</f>
        <v>1376.78782608695</v>
      </c>
      <c r="BZ107" s="31">
        <f>_xlfn.IFNA(VLOOKUP($A107,Income_equities!$A:$Z,3,FALSE), "NA")</f>
        <v>289.60844347826003</v>
      </c>
      <c r="CA107" s="31">
        <f>_xlfn.IFNA(VLOOKUP($A107,Income_equities!$A:$Z,4,FALSE), "NA")</f>
        <v>152.00390434782599</v>
      </c>
      <c r="CB107" s="31">
        <f>_xlfn.IFNA(VLOOKUP($A107,Income_equities!$A:$Z,5,FALSE), "NA")</f>
        <v>188.207373913043</v>
      </c>
      <c r="CC107" s="31">
        <f>_xlfn.IFNA(VLOOKUP($A107,PGM_equities!$A:$Z,2,FALSE), "NA")</f>
        <v>913.33913043478196</v>
      </c>
      <c r="CD107" s="31">
        <f>_xlfn.IFNA(VLOOKUP($A107,PGM_equities!$A:$Z,3,FALSE), "NA")</f>
        <v>805.79173913043405</v>
      </c>
      <c r="CE107" s="31">
        <f>_xlfn.IFNA(VLOOKUP($A107,PGM_equities!$A:$Z,4,FALSE), "NA")</f>
        <v>10.4159434782608</v>
      </c>
      <c r="CF107" s="31">
        <f>_xlfn.IFNA(VLOOKUP($A107,PGM_equities!$A:$Z,5,FALSE), "NA")</f>
        <v>190.695652173913</v>
      </c>
      <c r="CG107" s="31" t="str">
        <f>_xlfn.IFNA(VLOOKUP($A107,Platinum_market_balance!$A:$Z,2,FALSE), "NA")</f>
        <v>NA</v>
      </c>
      <c r="CH107" s="31" t="str">
        <f>_xlfn.IFNA(VLOOKUP($A107,Platinum_market_balance!$A:$Z,3,FALSE), "NA")</f>
        <v>NA</v>
      </c>
      <c r="CI107" s="31" t="str">
        <f>_xlfn.IFNA(VLOOKUP($A107,Platinum_market_balance!$A:$Z,4,FALSE), "NA")</f>
        <v>NA</v>
      </c>
      <c r="CJ107" s="31" t="str">
        <f>_xlfn.IFNA(VLOOKUP($A107,Platinum_market_balance!$A:$Z,5,FALSE), "NA")</f>
        <v>NA</v>
      </c>
      <c r="CK107" s="31" t="str">
        <f>_xlfn.IFNA(VLOOKUP($A107,Palladium_market_balance!$A:$Z,2,FALSE), "NA")</f>
        <v>NA</v>
      </c>
      <c r="CL107" s="31" t="str">
        <f>_xlfn.IFNA(VLOOKUP($A107,Palladium_market_balance!$A:$Z,3,FALSE), "NA")</f>
        <v>NA</v>
      </c>
      <c r="CM107" s="31" t="str">
        <f>_xlfn.IFNA(VLOOKUP($A107,Palladium_market_balance!$A:$Z,4,FALSE), "NA")</f>
        <v>NA</v>
      </c>
      <c r="CN107" s="31" t="str">
        <f>_xlfn.IFNA(VLOOKUP($A107,Palladium_market_balance!$A:$Z,5,FALSE), "NA")</f>
        <v>NA</v>
      </c>
      <c r="CO107" s="31" t="str">
        <f>_xlfn.IFNA(VLOOKUP($A107,Rhodium_market_balance!$A:$Z,2,FALSE), "NA")</f>
        <v>NA</v>
      </c>
      <c r="CP107" s="31" t="str">
        <f>_xlfn.IFNA(VLOOKUP($A107,Rhodium_market_balance!$A:$Z,3,FALSE), "NA")</f>
        <v>NA</v>
      </c>
      <c r="CQ107" s="31" t="str">
        <f>_xlfn.IFNA(VLOOKUP($A107,Rhodium_market_balance!$A:$Z,4,FALSE), "NA")</f>
        <v>NA</v>
      </c>
      <c r="CR107" s="31" t="str">
        <f>_xlfn.IFNA(VLOOKUP($A107,Rhodium_market_balance!$A:$Z,5,FALSE), "NA")</f>
        <v>NA</v>
      </c>
      <c r="CS107" s="31" t="str">
        <f>_xlfn.IFNA(VLOOKUP($A107,CFTCs!$A:$Z,2,FALSE), "NA")</f>
        <v>NA</v>
      </c>
      <c r="CT107" s="31" t="str">
        <f>_xlfn.IFNA(VLOOKUP($A107,CFTCs!$A:$Z,3,FALSE), "NA")</f>
        <v>NA</v>
      </c>
      <c r="CU107" s="31" t="str">
        <f>_xlfn.IFNA(VLOOKUP($A107,CFTCs!$A:$Z,4,FALSE), "NA")</f>
        <v>NA</v>
      </c>
      <c r="CV107" s="31" t="str">
        <f>_xlfn.IFNA(VLOOKUP($A107,CFTCs!$A:$Z,5,FALSE), "NA")</f>
        <v>NA</v>
      </c>
      <c r="CW107" s="31" t="str">
        <f>_xlfn.IFNA(VLOOKUP($A107,Open_interest!$A:$Z,2,FALSE), "NA")</f>
        <v>NA</v>
      </c>
      <c r="CX107" s="31" t="str">
        <f>_xlfn.IFNA(VLOOKUP($A107,Open_interest!$A:$Z,3,FALSE), "NA")</f>
        <v>NA</v>
      </c>
      <c r="CY107" s="31">
        <f>IF(_xlfn.IFNA(VLOOKUP($A107,ETF_holdings!$A:$Z,2,FALSE), "NA")=0,"NA",_xlfn.IFNA(VLOOKUP($A107,ETF_holdings!$A:$Z,2,FALSE), "NA"))</f>
        <v>268819.21739130397</v>
      </c>
      <c r="CZ107" s="31" t="str">
        <f>IF(_xlfn.IFNA(VLOOKUP($A107,ETF_holdings!$A:$Z,3,FALSE), "NA")=0,"NA",_xlfn.IFNA(VLOOKUP($A107,ETF_holdings!$A:$Z,3,FALSE), "NA"))</f>
        <v>NA</v>
      </c>
      <c r="DA107" s="31">
        <f>_xlfn.IFNA(VLOOKUP($A107,ETF_holdings!$A:$Z,4,FALSE), "NA")</f>
        <v>0</v>
      </c>
      <c r="DB107" s="31" t="str">
        <f>IF(_xlfn.IFNA(VLOOKUP($A107,ETF_holdings!$A:$Z,4,FALSE), "NA")=0,"NA",_xlfn.IFNA(VLOOKUP($A107,ETF_holdings!$A:$Z,4,FALSE), "NA"))</f>
        <v>NA</v>
      </c>
      <c r="DC107" s="31" t="str">
        <f>IF(_xlfn.IFNA(VLOOKUP($A107,ETF_holdings!$A:$Z,6,FALSE), "NA")=0,"NA",_xlfn.IFNA(VLOOKUP($A107,ETF_holdings!$A:$Z,6,FALSE), "NA"))</f>
        <v>NA</v>
      </c>
      <c r="DD107" s="31" t="str">
        <f>IF(_xlfn.IFNA(VLOOKUP($A107,ETF_holdings!$A:$Z,7,FALSE), "NA")=0,"NA",_xlfn.IFNA(VLOOKUP($A107,ETF_holdings!$A:$Z,7,FALSE), "NA"))</f>
        <v>NA</v>
      </c>
      <c r="DE107" s="31" t="str">
        <f>IF(_xlfn.IFNA(VLOOKUP($A107,ETF_holdings!$A:$Z,8,FALSE), "NA")=0,"NA",_xlfn.IFNA(VLOOKUP($A107,ETF_holdings!$A:$Z,8,FALSE), "NA"))</f>
        <v>NA</v>
      </c>
      <c r="DF107" s="31" t="str">
        <f>IF(_xlfn.IFNA(VLOOKUP($A107,ETF_holdings!$A:$Z,10,FALSE), "NA")=0,"NA",_xlfn.IFNA(VLOOKUP($A107,ETF_holdings!$A:$Z,10,FALSE), "NA"))</f>
        <v>NA</v>
      </c>
      <c r="DG107" s="31" t="str">
        <f>IF(_xlfn.IFNA(VLOOKUP($A107,ETF_holdings!$A:$Z,10,FALSE), "NA")=0,"NA",_xlfn.IFNA(VLOOKUP($A107,ETF_holdings!$A:$Z,10,FALSE), "NA"))</f>
        <v>NA</v>
      </c>
      <c r="DH107" s="31" t="str">
        <f>IF(_xlfn.IFNA(VLOOKUP($A107,ETF_holdings!$A:$Z,11,FALSE), "NA")=0,"NA",_xlfn.IFNA(VLOOKUP($A107,ETF_holdings!$A:$Z,11,FALSE), "NA"))</f>
        <v>NA</v>
      </c>
      <c r="DI107" s="31" t="str">
        <f>IF(_xlfn.IFNA(VLOOKUP($A107,ETF_holdings!$A:$Z,12,FALSE), "NA")=0,"NA",_xlfn.IFNA(VLOOKUP($A107,ETF_holdings!$A:$Z,12,FALSE), "NA"))</f>
        <v>NA</v>
      </c>
      <c r="DJ107" s="31" t="str">
        <f>IF(_xlfn.IFNA(VLOOKUP($A107,ETF_holdings!$A:$Z,13,FALSE), "NA")=0,"NA",_xlfn.IFNA(VLOOKUP($A107,ETF_holdings!$A:$Z,13,FALSE), "NA"))</f>
        <v>NA</v>
      </c>
      <c r="DK107" s="31">
        <f>IF(_xlfn.IFNA(VLOOKUP($A107,Platinum_RSI!$A:$P,2,FALSE), "NA")=0,"NA",_xlfn.IFNA(VLOOKUP($A107,Platinum_RSI!$A:$P,2,FALSE), "NA"))</f>
        <v>6.02</v>
      </c>
      <c r="DL107" s="31">
        <f>IF(_xlfn.IFNA(VLOOKUP($A107,Platinum_RSI!$A:$P,3,FALSE), "NA")=0,"NA",_xlfn.IFNA(VLOOKUP($A107,Platinum_RSI!$A:$P,3,FALSE), "NA"))</f>
        <v>26.68</v>
      </c>
      <c r="DM107" s="31">
        <f>IF(_xlfn.IFNA(VLOOKUP($A107,Platinum_RSI!$A:$P,4,FALSE), "NA")=0,"NA",_xlfn.IFNA(VLOOKUP($A107,Platinum_RSI!$A:$P,4,FALSE), "NA"))</f>
        <v>33.68</v>
      </c>
      <c r="DN107" s="31">
        <f>IF(_xlfn.IFNA(VLOOKUP($A107,Platinum_RSI!$A:$P,5,FALSE), "NA")=0,"NA",_xlfn.IFNA(VLOOKUP($A107,Platinum_RSI!$A:$P,5,FALSE), "NA"))</f>
        <v>42.78</v>
      </c>
      <c r="DO107" s="31">
        <f>IF(_xlfn.IFNA(VLOOKUP($A107,Palladium_RSI!$A:$Q,2,FALSE), "NA")=0,"NA",_xlfn.IFNA(VLOOKUP($A107,Palladium_RSI!$A:$Q,2,FALSE), "NA"))</f>
        <v>10.050000000000001</v>
      </c>
      <c r="DP107" s="31">
        <f>IF(_xlfn.IFNA(VLOOKUP($A107,Palladium_RSI!$A:$Q, 3,FALSE), "NA")=0,"NA",_xlfn.IFNA(VLOOKUP($A107,Palladium_RSI!$A:$Q,3,FALSE), "NA"))</f>
        <v>30.33</v>
      </c>
      <c r="DQ107" s="31">
        <f>IF(_xlfn.IFNA(VLOOKUP($A107,Palladium_RSI!$A:$Q,4,FALSE), "NA")=0,"NA",_xlfn.IFNA(VLOOKUP($A107,Palladium_RSI!$A:$Q,4,FALSE), "NA"))</f>
        <v>36.130000000000003</v>
      </c>
      <c r="DR107" s="31">
        <f>IF(_xlfn.IFNA(VLOOKUP($A107,Palladium_RSI!$A:$Q,5,FALSE), "NA")=0,"NA",_xlfn.IFNA(VLOOKUP($A107,Palladium_RSI!$A:$Q,5,FALSE), "NA"))</f>
        <v>43.1</v>
      </c>
      <c r="DS107" s="31">
        <f>IF(_xlfn.IFNA(VLOOKUP($A107,Car_production!$A:$L,2,FALSE), "NA")=0,"NA",_xlfn.IFNA(VLOOKUP($A107,Car_production!$A:$L,2,FALSE), "NA"))</f>
        <v>305.2</v>
      </c>
      <c r="DT107" s="31">
        <f>IF(_xlfn.IFNA(VLOOKUP($A107,Car_production!$A:$L,3,FALSE), "NA")=0,"NA",_xlfn.IFNA(VLOOKUP($A107,Car_production!$A:$L,3,FALSE), "NA"))</f>
        <v>240.12588512981904</v>
      </c>
      <c r="DU107" s="31" t="e">
        <f>IF(_xlfn.IFNA(VLOOKUP($A107,Car_production!$A:$L,4,FALSE), "NA")=0,"NA",_xlfn.IFNA(VLOOKUP($A107,Car_production!$A:$L,13,FALSE), "NA"))</f>
        <v>#REF!</v>
      </c>
      <c r="DV107" s="31">
        <f>IF(_xlfn.IFNA(VLOOKUP($A107,Car_production!$A:$L,5,FALSE), "NA")=0,"NA",_xlfn.IFNA(VLOOKUP($A107,Car_production!$A:$L,5,FALSE), "NA"))</f>
        <v>25.028778034812877</v>
      </c>
      <c r="DW107" s="31">
        <f>IF(_xlfn.IFNA(VLOOKUP($A107,Car_production!$A:$L,6,FALSE), "NA")=0,"NA",_xlfn.IFNA(VLOOKUP($A107,Car_production!$A:$L,6,FALSE), "NA"))</f>
        <v>57.1</v>
      </c>
      <c r="DX107" s="31">
        <f>IF(_xlfn.IFNA(VLOOKUP($A107,Car_production!$A:$L,7,FALSE), "NA")=0,"NA",_xlfn.IFNA(VLOOKUP($A107,Car_production!$A:$L,7,FALSE), "NA"))</f>
        <v>55.816226783968723</v>
      </c>
      <c r="DY107" s="31">
        <f>IF(_xlfn.IFNA(VLOOKUP($A107,Car_production!$A:$L,8,FALSE), "NA")=0,"NA",_xlfn.IFNA(VLOOKUP($A107,Car_production!$A:$L,8,FALSE), "NA"))</f>
        <v>117.2</v>
      </c>
      <c r="DZ107" s="31">
        <f>IF(_xlfn.IFNA(VLOOKUP($A107,Car_production!$A:$L,9,FALSE), "NA")=0,"NA",_xlfn.IFNA(VLOOKUP($A107,Car_production!$A:$L,9,FALSE), "NA"))</f>
        <v>147.97979797979798</v>
      </c>
      <c r="EA107" s="31">
        <f>IF(_xlfn.IFNA(VLOOKUP($A107,Car_production!$A:$L,10,FALSE), "NA")=0,"NA",_xlfn.IFNA(VLOOKUP($A107,Car_production!$A:$L,10,FALSE), "NA"))</f>
        <v>70.517678456214668</v>
      </c>
      <c r="EB107" s="31">
        <f>IF(_xlfn.IFNA(VLOOKUP($A107,Car_production_index!$A:$L,2,FALSE), "NA")=0,"NA",_xlfn.IFNA(VLOOKUP($A107,Car_production_index!$A:$L,2,FALSE), "NA"))</f>
        <v>0.12988212567506568</v>
      </c>
      <c r="EC107" s="31">
        <f>IF(_xlfn.IFNA(VLOOKUP($A107,Car_production_index!$A:$L,3,FALSE), "NA")=0,"NA",_xlfn.IFNA(VLOOKUP($A107,Car_production_index!$A:$L,3,FALSE), "NA"))</f>
        <v>0.23941781767755696</v>
      </c>
      <c r="ED107" s="31">
        <f>IF(_xlfn.IFNA(VLOOKUP($A107,Car_production_index!$A:$L,4,FALSE), "NA")=0,"NA",_xlfn.IFNA(VLOOKUP($A107,Car_production_index!$A:$L,4,FALSE), "NA"))</f>
        <v>0.21332484761598564</v>
      </c>
      <c r="EE107" s="31">
        <f>IF(_xlfn.IFNA(VLOOKUP($A107,Car_production_index!$A:$L,5,FALSE), "NA")=0,"NA",_xlfn.IFNA(VLOOKUP($A107,Car_production_index!$A:$L,5,FALSE), "NA"))</f>
        <v>0.13939036868302063</v>
      </c>
      <c r="EF107" s="31">
        <f>IF(_xlfn.IFNA(VLOOKUP($A107,Car_production_index!$A:$L,6,FALSE), "NA")=0,"NA",_xlfn.IFNA(VLOOKUP($A107,Car_production_index!$A:$L,6,FALSE), "NA"))</f>
        <v>0.72201515965162888</v>
      </c>
    </row>
    <row r="108" spans="1:136">
      <c r="A108" s="26">
        <v>39753</v>
      </c>
      <c r="B108" s="25">
        <f>IFERROR(VLOOKUP($A108,Palladium_spot_price!$A:$B,2,FALSE), "NA")</f>
        <v>212.611111111111</v>
      </c>
      <c r="C108" s="25">
        <f>IFERROR(VLOOKUP($A108,Platinum_spot_price!$A:$B,2,FALSE), "NA")</f>
        <v>841.22222222222194</v>
      </c>
      <c r="D108" s="25">
        <f>IFERROR(VLOOKUP($A108,Rhodium_spot_price!$A:$B,2,FALSE), "NA")</f>
        <v>1398.6111111111099</v>
      </c>
      <c r="E108" s="25">
        <f>IFERROR(VLOOKUP(A108,'Coal Australia'!A:B,2,FALSE), "NA")</f>
        <v>101.382321428571</v>
      </c>
      <c r="F108" s="25">
        <f>IFERROR(VLOOKUP(A108,'Russian Ruble'!A:B,2,FALSE), "NA")</f>
        <v>27.310099999999998</v>
      </c>
      <c r="G108" s="25" t="str">
        <f>IFERROR(VLOOKUP($A108,'GDP Germany'!A:B,2,FALSE),"NA")</f>
        <v>NA</v>
      </c>
      <c r="H108" s="25" t="str">
        <f>IFERROR(VLOOKUP($A108,'GDP EU28'!A:B,2,FALSE),"NA")</f>
        <v>NA</v>
      </c>
      <c r="I108" s="25" t="str">
        <f>IFERROR(VLOOKUP($A108,'GDP US'!A:B,2,FALSE),"NA")</f>
        <v>NA</v>
      </c>
      <c r="J108" s="29" t="str">
        <f>IFERROR(VLOOKUP($A108,'GDP CNY'!A:C,2,FALSE),"NA")</f>
        <v>NA</v>
      </c>
      <c r="K108" s="25">
        <f>IFERROR(VLOOKUP($A108,WTI!$A:$B,2,FALSE),"NA")</f>
        <v>57.31</v>
      </c>
      <c r="L108" s="25">
        <f>IFERROR(VLOOKUP($A108,Brent!$A:$B,2,FALSE),"NA")</f>
        <v>52.45</v>
      </c>
      <c r="M108" s="25">
        <f>IFERROR(VLOOKUP($A108,'EURO EXC RATE'!$A:$B,2,FALSE),"NA")</f>
        <v>1.2744</v>
      </c>
      <c r="N108" s="25">
        <f>IFERROR(VLOOKUP($A108,'Baltic Dry Index'!$A:$B,2,FALSE),"NA")</f>
        <v>715</v>
      </c>
      <c r="O108" s="25">
        <f>IFERROR(VLOOKUP($A108,EXR_CNY_USD!$A:$B,2,FALSE),"NA")</f>
        <v>6.8281000000000001</v>
      </c>
      <c r="P108" s="25">
        <f>IFERROR(VLOOKUP($A108,'NATURAL GAS'!A:B,2,FALSE),"NA")</f>
        <v>6.68</v>
      </c>
      <c r="Q108" s="25">
        <f>IFERROR(VLOOKUP($A108,VIX!$A:$B,2,FALSE), "NA")</f>
        <v>55.28</v>
      </c>
      <c r="R108" s="25">
        <f>IFERROR(VLOOKUP($A108,CLI_US!$A:$B,2,FALSE), "NA")</f>
        <v>96.799436215337806</v>
      </c>
      <c r="S108" s="25">
        <f>IFERROR(VLOOKUP($A108,CLI_CHN!$A:$B,2,FALSE), "NA")</f>
        <v>95.326769999999996</v>
      </c>
      <c r="T108" s="25">
        <f>IFERROR(VLOOKUP($A108,CLI_EURO!$A:$B,2,FALSE), "NA")</f>
        <v>97.406062044338896</v>
      </c>
      <c r="U108" s="25">
        <f>IFERROR(VLOOKUP($A108,CPILFESL!$A:$B,2,FALSE), "NA")</f>
        <v>213.15299999999999</v>
      </c>
      <c r="V108" s="31">
        <f>_xlfn.IFNA(VLOOKUP($A108,'PET.RWTC.M'!$A:$B,2,FALSE), "NA")</f>
        <v>57.31</v>
      </c>
      <c r="W108" s="31">
        <f>_xlfn.IFNA(VLOOKUP($A108,PALLFNFINDEXQ!$A:$B,2,FALSE), "NA")</f>
        <v>117.7396157</v>
      </c>
      <c r="X108" s="31">
        <f>_xlfn.IFNA(VLOOKUP($A108,DEXSFUS!$A:$B,2,FALSE), "NA")</f>
        <v>8.2690000000000001</v>
      </c>
      <c r="Y108" s="31">
        <f>_xlfn.IFNA(VLOOKUP($A108,PNICKUSDM!$A:$B,2,FALSE), "NA")</f>
        <v>10776.5</v>
      </c>
      <c r="Z108" s="31">
        <f>_xlfn.IFNA(VLOOKUP($A108,'WPU1011'!$A:$B,2,FALSE), "NA")</f>
        <v>145.19999999999999</v>
      </c>
      <c r="AA108" s="31">
        <f>_xlfn.IFNA(VLOOKUP($A108,PCU3399103399101!$A:$B,2,FALSE), "NA")</f>
        <v>155.6</v>
      </c>
      <c r="AB108" s="31">
        <f>_xlfn.IFNA(VLOOKUP($A108,TSIFRGHTC!$A:$B,2,FALSE), "NA")</f>
        <v>-2.9</v>
      </c>
      <c r="AC108" s="31">
        <f>_xlfn.IFNA(VLOOKUP($A108,TSIFRGHTC!$A:$B,2,FALSE), "NA")</f>
        <v>-2.9</v>
      </c>
      <c r="AD108" s="31">
        <f>_xlfn.IFNA(VLOOKUP($A108,PPICMM!$A:$B,2,FALSE), "NA")</f>
        <v>201.9</v>
      </c>
      <c r="AE108" s="31">
        <f>_xlfn.IFNA(VLOOKUP($A108,IPB50001N!$A:$B,2,FALSE), "NA")</f>
        <v>92.757900000000006</v>
      </c>
      <c r="AF108" s="31">
        <f>_xlfn.IFNA(VLOOKUP($A108,A31ATI!$A:$B,2,FALSE), "NA")</f>
        <v>22318</v>
      </c>
      <c r="AG108" s="31">
        <f>_xlfn.IFNA(VLOOKUP($A108,A31ANO!$A:$B,2,FALSE), "NA")</f>
        <v>7140</v>
      </c>
      <c r="AH108" s="31">
        <f>_xlfn.IFNA(VLOOKUP($A108,IPG21223S!$A:$B,2,FALSE), "NA")</f>
        <v>106.3476</v>
      </c>
      <c r="AI108" s="31">
        <f>_xlfn.IFNA(VLOOKUP($A108,PIORECRUSDM!$A:$B,2,FALSE), "NA")</f>
        <v>60.8</v>
      </c>
      <c r="AJ108" s="31">
        <f>_xlfn.IFNA(VLOOKUP($A108,GVZCLS!$A:$B,2,FALSE), "NA")</f>
        <v>47.2</v>
      </c>
      <c r="AK108" s="31" t="str">
        <f>_xlfn.IFNA(VLOOKUP($A108,VXSLVCLS!$A:$B,2,FALSE), "NA")</f>
        <v>NA</v>
      </c>
      <c r="AL108" s="31">
        <f>_xlfn.IFNA(VLOOKUP($A108,PNRGINDEXM!$A:$B,2,FALSE), "NA")</f>
        <v>152.56049999999999</v>
      </c>
      <c r="AM108" s="31">
        <f>_xlfn.IFNA(VLOOKUP($A108,Nikkei225!$A:$B,2,FALSE), "NA")</f>
        <v>11368.26</v>
      </c>
      <c r="AN108" s="31">
        <f>_xlfn.IFNA(VLOOKUP($A108,EXJPUS!$A:$B,2,FALSE), "NA")</f>
        <v>96.965599999999995</v>
      </c>
      <c r="AO108" s="31">
        <f>_xlfn.IFNA(VLOOKUP($A108,PCU33613361!$A:$B,2,FALSE), "NA")</f>
        <v>101.3</v>
      </c>
      <c r="AP108" s="31">
        <f>_xlfn.IFNA(VLOOKUP($A108,TOTALSA!$A:$B,2,FALSE), "NA")</f>
        <v>10.526</v>
      </c>
      <c r="AQ108" s="31">
        <f>_xlfn.IFNA(VLOOKUP($A108,ZAFCPIALLMINMEI!$A:$B,2,FALSE), "NA")</f>
        <v>70.890060000000005</v>
      </c>
      <c r="AR108" s="31">
        <f>_xlfn.IFNA(VLOOKUP($A108,LCULMN01ZAQ661S!$A:$B,2,FALSE), "NA")</f>
        <v>65.767154970000007</v>
      </c>
      <c r="AS108" s="31">
        <f>_xlfn.IFNA(VLOOKUP($A108,NGDPRSAXDCZAQ!$A:$B,2,FALSE), "NA")</f>
        <v>979135.8</v>
      </c>
      <c r="AT108" s="31">
        <f>_xlfn.IFNA(VLOOKUP($A108,'M.W00.PCOBA.USD'!$A:$B,2,FALSE), "NA")</f>
        <v>41394.17</v>
      </c>
      <c r="AU108" s="31">
        <f>_xlfn.IFNA(VLOOKUP($A108,BSCICP03O9M665S!$A:$B,2,FALSE), "NA")</f>
        <v>95.994040608700004</v>
      </c>
      <c r="AV108" s="31">
        <f>_xlfn.IFNA(VLOOKUP($A108,LOLITOAAOECDE!$A:$B,2,FALSE), "NA")</f>
        <v>96.308114557099998</v>
      </c>
      <c r="AW108" s="31" t="str">
        <f>_xlfn.IFNA(VLOOKUP($A108,'IP7110'!$A:$B,2,FALSE), "NA")</f>
        <v>NA</v>
      </c>
      <c r="AX108" s="31" t="str">
        <f>_xlfn.IFNA(VLOOKUP($A108,'WPS061'!$A:$B,2,FALSE), "NA")</f>
        <v>NA</v>
      </c>
      <c r="AY108" s="31">
        <f>_xlfn.IFNA(VLOOKUP($A108,'GS10'!$A:$B,2,FALSE), "NA")</f>
        <v>3.53</v>
      </c>
      <c r="AZ108" s="31">
        <f>_xlfn.IFNA(VLOOKUP($A108,'GS5'!$A:$B,2,FALSE), "NA")</f>
        <v>2.29</v>
      </c>
      <c r="BA108" s="31">
        <f>_xlfn.IFNA(VLOOKUP($A108,'GS30'!$A:$B,2,FALSE), "NA")</f>
        <v>4</v>
      </c>
      <c r="BB108" s="31">
        <f>_xlfn.IFNA(VLOOKUP($A108,DAX!$A:$B,2,FALSE), "NA")</f>
        <v>4669.4399999999996</v>
      </c>
      <c r="BC108" s="31">
        <f>_xlfn.IFNA(VLOOKUP($A108,SMI!$A:$B,2,FALSE), "NA")</f>
        <v>5816.6</v>
      </c>
      <c r="BD108" s="31">
        <f>_xlfn.IFNA(VLOOKUP($A108,NASDAQCOM!$A:$B,2,FALSE), "NA")</f>
        <v>1535.57</v>
      </c>
      <c r="BE108" s="31">
        <f>_xlfn.IFNA(VLOOKUP($A108,FTSE100!$A:$B,2,FALSE), "NA")</f>
        <v>4288.01</v>
      </c>
      <c r="BF108" s="31">
        <f>_xlfn.IFNA(VLOOKUP($A108,'M.W00.PGOLD.USD'!$A:$B,2,FALSE), "NA")</f>
        <v>817</v>
      </c>
      <c r="BG108" s="31">
        <f>_xlfn.IFNA(VLOOKUP($A108,'M.W00.PSILVER.USD'!$A:$B,2,FALSE), "NA")</f>
        <v>10.41</v>
      </c>
      <c r="BH108" s="31" t="str">
        <f>_xlfn.IFNA(VLOOKUP($A108,WPU10170502!$A:$B,2,FALSE), "NA")</f>
        <v>NA</v>
      </c>
      <c r="BI108" s="31">
        <f>_xlfn.IFNA(VLOOKUP($A108,'M.W00.PSILVER.USD'!$A:$B,2,FALSE), "NA")</f>
        <v>10.41</v>
      </c>
      <c r="BJ108" s="31">
        <f>_xlfn.IFNA(VLOOKUP($A108,'M.W00.PSILVER.USD'!$A:$B,2,FALSE), "NA")</f>
        <v>10.41</v>
      </c>
      <c r="BK108" s="31">
        <f>_xlfn.IFNA(VLOOKUP($A108,FEDfunds!$A:$B,2,FALSE), "NA")</f>
        <v>0.39</v>
      </c>
      <c r="BL108" s="31">
        <f>_xlfn.IFNA(VLOOKUP($A108,Vehicles_miles_traveled!$A:$B,2,FALSE), "NA")</f>
        <v>246228</v>
      </c>
      <c r="BM108" s="31">
        <f>_xlfn.IFNA(VLOOKUP($A108,New_car_dealer!$A:$B,2,FALSE), "NA")</f>
        <v>34535</v>
      </c>
      <c r="BN108" s="31" t="str">
        <f>_xlfn.IFNA(VLOOKUP($A108,Platinum_total_demand!$A:$Z,4,FALSE), "NA")</f>
        <v>NA</v>
      </c>
      <c r="BO108" s="31" t="str">
        <f>_xlfn.IFNA(VLOOKUP($A108,Palladium_total_demand!$A:$Z,4,FALSE), "NA")</f>
        <v>NA</v>
      </c>
      <c r="BP108" s="31" t="str">
        <f>_xlfn.IFNA(VLOOKUP($A108,Rhodium_total_demand!$A:$Z,4,FALSE), "NA")</f>
        <v>NA</v>
      </c>
      <c r="BQ108" s="31" t="str">
        <f>_xlfn.IFNA(VLOOKUP($A108,Platinum_total_supply!$A:$Z,4,FALSE), "NA")</f>
        <v>NA</v>
      </c>
      <c r="BR108" s="31" t="str">
        <f>_xlfn.IFNA(VLOOKUP($A108,Palladium_total_supply!$A:$Z,4,FALSE), "NA")</f>
        <v>NA</v>
      </c>
      <c r="BS108" s="31" t="str">
        <f>_xlfn.IFNA(VLOOKUP($A108,Rhodium_total_supply!$A:$Z,4,FALSE), "NA")</f>
        <v>NA</v>
      </c>
      <c r="BT108" s="31">
        <f>_xlfn.IFNA(VLOOKUP($A108,Equities!$A:$Z,2,FALSE), "NA")</f>
        <v>2811.3319999999999</v>
      </c>
      <c r="BU108" s="31">
        <f>_xlfn.IFNA(VLOOKUP($A108,Equities!$A:$Z,3,FALSE), "NA")</f>
        <v>2917.989</v>
      </c>
      <c r="BV108" s="31">
        <f>_xlfn.IFNA(VLOOKUP($A108,Equities!$A:$Z,4,FALSE), "NA")</f>
        <v>4269.33049999999</v>
      </c>
      <c r="BW108" s="31">
        <f>_xlfn.IFNA(VLOOKUP($A108,Equities!$A:$Z,5,FALSE), "NA")</f>
        <v>3519.4150499999901</v>
      </c>
      <c r="BX108" s="31">
        <f>_xlfn.IFNA(VLOOKUP($A108,Equities!$A:$Z,6,FALSE), "NA")</f>
        <v>903.40684999999996</v>
      </c>
      <c r="BY108" s="31">
        <f>_xlfn.IFNA(VLOOKUP($A108,Income_equities!$A:$Z,2,FALSE), "NA")</f>
        <v>1384.671</v>
      </c>
      <c r="BZ108" s="31">
        <f>_xlfn.IFNA(VLOOKUP($A108,Income_equities!$A:$Z,3,FALSE), "NA")</f>
        <v>295.55421999999999</v>
      </c>
      <c r="CA108" s="31">
        <f>_xlfn.IFNA(VLOOKUP($A108,Income_equities!$A:$Z,4,FALSE), "NA")</f>
        <v>154.687365</v>
      </c>
      <c r="CB108" s="31">
        <f>_xlfn.IFNA(VLOOKUP($A108,Income_equities!$A:$Z,5,FALSE), "NA")</f>
        <v>189.20712999999901</v>
      </c>
      <c r="CC108" s="31">
        <f>_xlfn.IFNA(VLOOKUP($A108,PGM_equities!$A:$Z,2,FALSE), "NA")</f>
        <v>838.45249999999999</v>
      </c>
      <c r="CD108" s="31">
        <f>_xlfn.IFNA(VLOOKUP($A108,PGM_equities!$A:$Z,3,FALSE), "NA")</f>
        <v>760.13049999999998</v>
      </c>
      <c r="CE108" s="31">
        <f>_xlfn.IFNA(VLOOKUP($A108,PGM_equities!$A:$Z,4,FALSE), "NA")</f>
        <v>9.8682549999999996</v>
      </c>
      <c r="CF108" s="31">
        <f>_xlfn.IFNA(VLOOKUP($A108,PGM_equities!$A:$Z,5,FALSE), "NA")</f>
        <v>205.78749999999999</v>
      </c>
      <c r="CG108" s="31" t="str">
        <f>_xlfn.IFNA(VLOOKUP($A108,Platinum_market_balance!$A:$Z,2,FALSE), "NA")</f>
        <v>NA</v>
      </c>
      <c r="CH108" s="31" t="str">
        <f>_xlfn.IFNA(VLOOKUP($A108,Platinum_market_balance!$A:$Z,3,FALSE), "NA")</f>
        <v>NA</v>
      </c>
      <c r="CI108" s="31" t="str">
        <f>_xlfn.IFNA(VLOOKUP($A108,Platinum_market_balance!$A:$Z,4,FALSE), "NA")</f>
        <v>NA</v>
      </c>
      <c r="CJ108" s="31" t="str">
        <f>_xlfn.IFNA(VLOOKUP($A108,Platinum_market_balance!$A:$Z,5,FALSE), "NA")</f>
        <v>NA</v>
      </c>
      <c r="CK108" s="31" t="str">
        <f>_xlfn.IFNA(VLOOKUP($A108,Palladium_market_balance!$A:$Z,2,FALSE), "NA")</f>
        <v>NA</v>
      </c>
      <c r="CL108" s="31" t="str">
        <f>_xlfn.IFNA(VLOOKUP($A108,Palladium_market_balance!$A:$Z,3,FALSE), "NA")</f>
        <v>NA</v>
      </c>
      <c r="CM108" s="31" t="str">
        <f>_xlfn.IFNA(VLOOKUP($A108,Palladium_market_balance!$A:$Z,4,FALSE), "NA")</f>
        <v>NA</v>
      </c>
      <c r="CN108" s="31" t="str">
        <f>_xlfn.IFNA(VLOOKUP($A108,Palladium_market_balance!$A:$Z,5,FALSE), "NA")</f>
        <v>NA</v>
      </c>
      <c r="CO108" s="31" t="str">
        <f>_xlfn.IFNA(VLOOKUP($A108,Rhodium_market_balance!$A:$Z,2,FALSE), "NA")</f>
        <v>NA</v>
      </c>
      <c r="CP108" s="31" t="str">
        <f>_xlfn.IFNA(VLOOKUP($A108,Rhodium_market_balance!$A:$Z,3,FALSE), "NA")</f>
        <v>NA</v>
      </c>
      <c r="CQ108" s="31" t="str">
        <f>_xlfn.IFNA(VLOOKUP($A108,Rhodium_market_balance!$A:$Z,4,FALSE), "NA")</f>
        <v>NA</v>
      </c>
      <c r="CR108" s="31" t="str">
        <f>_xlfn.IFNA(VLOOKUP($A108,Rhodium_market_balance!$A:$Z,5,FALSE), "NA")</f>
        <v>NA</v>
      </c>
      <c r="CS108" s="31" t="str">
        <f>_xlfn.IFNA(VLOOKUP($A108,CFTCs!$A:$Z,2,FALSE), "NA")</f>
        <v>NA</v>
      </c>
      <c r="CT108" s="31" t="str">
        <f>_xlfn.IFNA(VLOOKUP($A108,CFTCs!$A:$Z,3,FALSE), "NA")</f>
        <v>NA</v>
      </c>
      <c r="CU108" s="31" t="str">
        <f>_xlfn.IFNA(VLOOKUP($A108,CFTCs!$A:$Z,4,FALSE), "NA")</f>
        <v>NA</v>
      </c>
      <c r="CV108" s="31" t="str">
        <f>_xlfn.IFNA(VLOOKUP($A108,CFTCs!$A:$Z,5,FALSE), "NA")</f>
        <v>NA</v>
      </c>
      <c r="CW108" s="31" t="str">
        <f>_xlfn.IFNA(VLOOKUP($A108,Open_interest!$A:$Z,2,FALSE), "NA")</f>
        <v>NA</v>
      </c>
      <c r="CX108" s="31" t="str">
        <f>_xlfn.IFNA(VLOOKUP($A108,Open_interest!$A:$Z,3,FALSE), "NA")</f>
        <v>NA</v>
      </c>
      <c r="CY108" s="31">
        <f>IF(_xlfn.IFNA(VLOOKUP($A108,ETF_holdings!$A:$Z,2,FALSE), "NA")=0,"NA",_xlfn.IFNA(VLOOKUP($A108,ETF_holdings!$A:$Z,2,FALSE), "NA"))</f>
        <v>241911.2</v>
      </c>
      <c r="CZ108" s="31" t="str">
        <f>IF(_xlfn.IFNA(VLOOKUP($A108,ETF_holdings!$A:$Z,3,FALSE), "NA")=0,"NA",_xlfn.IFNA(VLOOKUP($A108,ETF_holdings!$A:$Z,3,FALSE), "NA"))</f>
        <v>NA</v>
      </c>
      <c r="DA108" s="31">
        <f>_xlfn.IFNA(VLOOKUP($A108,ETF_holdings!$A:$Z,4,FALSE), "NA")</f>
        <v>0</v>
      </c>
      <c r="DB108" s="31" t="str">
        <f>IF(_xlfn.IFNA(VLOOKUP($A108,ETF_holdings!$A:$Z,4,FALSE), "NA")=0,"NA",_xlfn.IFNA(VLOOKUP($A108,ETF_holdings!$A:$Z,4,FALSE), "NA"))</f>
        <v>NA</v>
      </c>
      <c r="DC108" s="31" t="str">
        <f>IF(_xlfn.IFNA(VLOOKUP($A108,ETF_holdings!$A:$Z,6,FALSE), "NA")=0,"NA",_xlfn.IFNA(VLOOKUP($A108,ETF_holdings!$A:$Z,6,FALSE), "NA"))</f>
        <v>NA</v>
      </c>
      <c r="DD108" s="31" t="str">
        <f>IF(_xlfn.IFNA(VLOOKUP($A108,ETF_holdings!$A:$Z,7,FALSE), "NA")=0,"NA",_xlfn.IFNA(VLOOKUP($A108,ETF_holdings!$A:$Z,7,FALSE), "NA"))</f>
        <v>NA</v>
      </c>
      <c r="DE108" s="31" t="str">
        <f>IF(_xlfn.IFNA(VLOOKUP($A108,ETF_holdings!$A:$Z,8,FALSE), "NA")=0,"NA",_xlfn.IFNA(VLOOKUP($A108,ETF_holdings!$A:$Z,8,FALSE), "NA"))</f>
        <v>NA</v>
      </c>
      <c r="DF108" s="31" t="str">
        <f>IF(_xlfn.IFNA(VLOOKUP($A108,ETF_holdings!$A:$Z,10,FALSE), "NA")=0,"NA",_xlfn.IFNA(VLOOKUP($A108,ETF_holdings!$A:$Z,10,FALSE), "NA"))</f>
        <v>NA</v>
      </c>
      <c r="DG108" s="31" t="str">
        <f>IF(_xlfn.IFNA(VLOOKUP($A108,ETF_holdings!$A:$Z,10,FALSE), "NA")=0,"NA",_xlfn.IFNA(VLOOKUP($A108,ETF_holdings!$A:$Z,10,FALSE), "NA"))</f>
        <v>NA</v>
      </c>
      <c r="DH108" s="31" t="str">
        <f>IF(_xlfn.IFNA(VLOOKUP($A108,ETF_holdings!$A:$Z,11,FALSE), "NA")=0,"NA",_xlfn.IFNA(VLOOKUP($A108,ETF_holdings!$A:$Z,11,FALSE), "NA"))</f>
        <v>NA</v>
      </c>
      <c r="DI108" s="31" t="str">
        <f>IF(_xlfn.IFNA(VLOOKUP($A108,ETF_holdings!$A:$Z,12,FALSE), "NA")=0,"NA",_xlfn.IFNA(VLOOKUP($A108,ETF_holdings!$A:$Z,12,FALSE), "NA"))</f>
        <v>NA</v>
      </c>
      <c r="DJ108" s="31" t="str">
        <f>IF(_xlfn.IFNA(VLOOKUP($A108,ETF_holdings!$A:$Z,13,FALSE), "NA")=0,"NA",_xlfn.IFNA(VLOOKUP($A108,ETF_holdings!$A:$Z,13,FALSE), "NA"))</f>
        <v>NA</v>
      </c>
      <c r="DK108" s="31">
        <f>IF(_xlfn.IFNA(VLOOKUP($A108,Platinum_RSI!$A:$P,2,FALSE), "NA")=0,"NA",_xlfn.IFNA(VLOOKUP($A108,Platinum_RSI!$A:$P,2,FALSE), "NA"))</f>
        <v>14.41</v>
      </c>
      <c r="DL108" s="31">
        <f>IF(_xlfn.IFNA(VLOOKUP($A108,Platinum_RSI!$A:$P,3,FALSE), "NA")=0,"NA",_xlfn.IFNA(VLOOKUP($A108,Platinum_RSI!$A:$P,3,FALSE), "NA"))</f>
        <v>29.2</v>
      </c>
      <c r="DM108" s="31">
        <f>IF(_xlfn.IFNA(VLOOKUP($A108,Platinum_RSI!$A:$P,4,FALSE), "NA")=0,"NA",_xlfn.IFNA(VLOOKUP($A108,Platinum_RSI!$A:$P,4,FALSE), "NA"))</f>
        <v>35.450000000000003</v>
      </c>
      <c r="DN108" s="31">
        <f>IF(_xlfn.IFNA(VLOOKUP($A108,Platinum_RSI!$A:$P,5,FALSE), "NA")=0,"NA",_xlfn.IFNA(VLOOKUP($A108,Platinum_RSI!$A:$P,5,FALSE), "NA"))</f>
        <v>43.85</v>
      </c>
      <c r="DO108" s="31">
        <f>IF(_xlfn.IFNA(VLOOKUP($A108,Palladium_RSI!$A:$Q,2,FALSE), "NA")=0,"NA",_xlfn.IFNA(VLOOKUP($A108,Palladium_RSI!$A:$Q,2,FALSE), "NA"))</f>
        <v>9.42</v>
      </c>
      <c r="DP108" s="31">
        <f>IF(_xlfn.IFNA(VLOOKUP($A108,Palladium_RSI!$A:$Q, 3,FALSE), "NA")=0,"NA",_xlfn.IFNA(VLOOKUP($A108,Palladium_RSI!$A:$Q,3,FALSE), "NA"))</f>
        <v>29.79</v>
      </c>
      <c r="DQ108" s="31">
        <f>IF(_xlfn.IFNA(VLOOKUP($A108,Palladium_RSI!$A:$Q,4,FALSE), "NA")=0,"NA",_xlfn.IFNA(VLOOKUP($A108,Palladium_RSI!$A:$Q,4,FALSE), "NA"))</f>
        <v>35.67</v>
      </c>
      <c r="DR108" s="31">
        <f>IF(_xlfn.IFNA(VLOOKUP($A108,Palladium_RSI!$A:$Q,5,FALSE), "NA")=0,"NA",_xlfn.IFNA(VLOOKUP($A108,Palladium_RSI!$A:$Q,5,FALSE), "NA"))</f>
        <v>42.79</v>
      </c>
      <c r="DS108" s="31">
        <f>IF(_xlfn.IFNA(VLOOKUP($A108,Car_production!$A:$L,2,FALSE), "NA")=0,"NA",_xlfn.IFNA(VLOOKUP($A108,Car_production!$A:$L,2,FALSE), "NA"))</f>
        <v>270.89999999999998</v>
      </c>
      <c r="DT108" s="31">
        <f>IF(_xlfn.IFNA(VLOOKUP($A108,Car_production!$A:$L,3,FALSE), "NA")=0,"NA",_xlfn.IFNA(VLOOKUP($A108,Car_production!$A:$L,3,FALSE), "NA"))</f>
        <v>213.1392604248623</v>
      </c>
      <c r="DU108" s="31" t="e">
        <f>IF(_xlfn.IFNA(VLOOKUP($A108,Car_production!$A:$L,4,FALSE), "NA")=0,"NA",_xlfn.IFNA(VLOOKUP($A108,Car_production!$A:$L,13,FALSE), "NA"))</f>
        <v>#REF!</v>
      </c>
      <c r="DV108" s="31">
        <f>IF(_xlfn.IFNA(VLOOKUP($A108,Car_production!$A:$L,5,FALSE), "NA")=0,"NA",_xlfn.IFNA(VLOOKUP($A108,Car_production!$A:$L,5,FALSE), "NA"))</f>
        <v>25.687242580418417</v>
      </c>
      <c r="DW108" s="31">
        <f>IF(_xlfn.IFNA(VLOOKUP($A108,Car_production!$A:$L,6,FALSE), "NA")=0,"NA",_xlfn.IFNA(VLOOKUP($A108,Car_production!$A:$L,6,FALSE), "NA"))</f>
        <v>40.200000000000003</v>
      </c>
      <c r="DX108" s="31">
        <f>IF(_xlfn.IFNA(VLOOKUP($A108,Car_production!$A:$L,7,FALSE), "NA")=0,"NA",_xlfn.IFNA(VLOOKUP($A108,Car_production!$A:$L,7,FALSE), "NA"))</f>
        <v>39.296187683284458</v>
      </c>
      <c r="DY108" s="31">
        <f>IF(_xlfn.IFNA(VLOOKUP($A108,Car_production!$A:$L,8,FALSE), "NA")=0,"NA",_xlfn.IFNA(VLOOKUP($A108,Car_production!$A:$L,8,FALSE), "NA"))</f>
        <v>102.2</v>
      </c>
      <c r="DZ108" s="31">
        <f>IF(_xlfn.IFNA(VLOOKUP($A108,Car_production!$A:$L,9,FALSE), "NA")=0,"NA",_xlfn.IFNA(VLOOKUP($A108,Car_production!$A:$L,9,FALSE), "NA"))</f>
        <v>129.04040404040404</v>
      </c>
      <c r="EA108" s="31">
        <f>IF(_xlfn.IFNA(VLOOKUP($A108,Car_production!$A:$L,10,FALSE), "NA")=0,"NA",_xlfn.IFNA(VLOOKUP($A108,Car_production!$A:$L,10,FALSE), "NA"))</f>
        <v>60.499423257031239</v>
      </c>
      <c r="EB108" s="31">
        <f>IF(_xlfn.IFNA(VLOOKUP($A108,Car_production_index!$A:$L,2,FALSE), "NA")=0,"NA",_xlfn.IFNA(VLOOKUP($A108,Car_production_index!$A:$L,2,FALSE), "NA"))</f>
        <v>0.12988212567506568</v>
      </c>
      <c r="EC108" s="31">
        <f>IF(_xlfn.IFNA(VLOOKUP($A108,Car_production_index!$A:$L,3,FALSE), "NA")=0,"NA",_xlfn.IFNA(VLOOKUP($A108,Car_production_index!$A:$L,3,FALSE), "NA"))</f>
        <v>0.23891781767755696</v>
      </c>
      <c r="ED108" s="31">
        <f>IF(_xlfn.IFNA(VLOOKUP($A108,Car_production_index!$A:$L,4,FALSE), "NA")=0,"NA",_xlfn.IFNA(VLOOKUP($A108,Car_production_index!$A:$L,4,FALSE), "NA"))</f>
        <v>0.21432484761598564</v>
      </c>
      <c r="EE108" s="31">
        <f>IF(_xlfn.IFNA(VLOOKUP($A108,Car_production_index!$A:$L,5,FALSE), "NA")=0,"NA",_xlfn.IFNA(VLOOKUP($A108,Car_production_index!$A:$L,5,FALSE), "NA"))</f>
        <v>0.13889036868302063</v>
      </c>
      <c r="EF108" s="31">
        <f>IF(_xlfn.IFNA(VLOOKUP($A108,Car_production_index!$A:$L,6,FALSE), "NA")=0,"NA",_xlfn.IFNA(VLOOKUP($A108,Car_production_index!$A:$L,6,FALSE), "NA"))</f>
        <v>0.72201515965162899</v>
      </c>
    </row>
    <row r="109" spans="1:136">
      <c r="A109" s="26">
        <v>39783</v>
      </c>
      <c r="B109" s="25">
        <f>IFERROR(VLOOKUP($A109,Palladium_spot_price!$A:$B,2,FALSE), "NA")</f>
        <v>177.85714285714201</v>
      </c>
      <c r="C109" s="25">
        <f>IFERROR(VLOOKUP($A109,Platinum_spot_price!$A:$B,2,FALSE), "NA")</f>
        <v>844.42857142857099</v>
      </c>
      <c r="D109" s="25">
        <f>IFERROR(VLOOKUP($A109,Rhodium_spot_price!$A:$B,2,FALSE), "NA")</f>
        <v>1221.19047619047</v>
      </c>
      <c r="E109" s="25">
        <f>IFERROR(VLOOKUP(A109,'Coal Australia'!A:B,2,FALSE), "NA")</f>
        <v>82.608673469387696</v>
      </c>
      <c r="F109" s="25">
        <f>IFERROR(VLOOKUP(A109,'Russian Ruble'!A:B,2,FALSE), "NA")</f>
        <v>28.131399999999999</v>
      </c>
      <c r="G109" s="25" t="str">
        <f>IFERROR(VLOOKUP($A109,'GDP Germany'!A:B,2,FALSE),"NA")</f>
        <v>NA</v>
      </c>
      <c r="H109" s="25" t="str">
        <f>IFERROR(VLOOKUP($A109,'GDP EU28'!A:B,2,FALSE),"NA")</f>
        <v>NA</v>
      </c>
      <c r="I109" s="25" t="str">
        <f>IFERROR(VLOOKUP($A109,'GDP US'!A:B,2,FALSE),"NA")</f>
        <v>NA</v>
      </c>
      <c r="J109" s="29" t="str">
        <f>IFERROR(VLOOKUP($A109,'GDP CNY'!A:C,2,FALSE),"NA")</f>
        <v>NA</v>
      </c>
      <c r="K109" s="25">
        <f>IFERROR(VLOOKUP($A109,WTI!$A:$B,2,FALSE),"NA")</f>
        <v>41.12</v>
      </c>
      <c r="L109" s="25">
        <f>IFERROR(VLOOKUP($A109,Brent!$A:$B,2,FALSE),"NA")</f>
        <v>39.950000000000003</v>
      </c>
      <c r="M109" s="25">
        <f>IFERROR(VLOOKUP($A109,'EURO EXC RATE'!$A:$B,2,FALSE),"NA")</f>
        <v>1.3511</v>
      </c>
      <c r="N109" s="25">
        <f>IFERROR(VLOOKUP($A109,'Baltic Dry Index'!$A:$B,2,FALSE),"NA")</f>
        <v>774</v>
      </c>
      <c r="O109" s="25">
        <f>IFERROR(VLOOKUP($A109,EXR_CNY_USD!$A:$B,2,FALSE),"NA")</f>
        <v>6.8539000000000003</v>
      </c>
      <c r="P109" s="25">
        <f>IFERROR(VLOOKUP($A109,'NATURAL GAS'!A:B,2,FALSE),"NA")</f>
        <v>5.82</v>
      </c>
      <c r="Q109" s="25">
        <f>IFERROR(VLOOKUP($A109,VIX!$A:$B,2,FALSE), "NA")</f>
        <v>40</v>
      </c>
      <c r="R109" s="25">
        <f>IFERROR(VLOOKUP($A109,CLI_US!$A:$B,2,FALSE), "NA")</f>
        <v>96.142748499597005</v>
      </c>
      <c r="S109" s="25">
        <f>IFERROR(VLOOKUP($A109,CLI_CHN!$A:$B,2,FALSE), "NA")</f>
        <v>95.236080000000001</v>
      </c>
      <c r="T109" s="25">
        <f>IFERROR(VLOOKUP($A109,CLI_EURO!$A:$B,2,FALSE), "NA")</f>
        <v>96.940076547064194</v>
      </c>
      <c r="U109" s="25">
        <f>IFERROR(VLOOKUP($A109,CPILFESL!$A:$B,2,FALSE), "NA")</f>
        <v>211.398</v>
      </c>
      <c r="V109" s="31">
        <f>_xlfn.IFNA(VLOOKUP($A109,'PET.RWTC.M'!$A:$B,2,FALSE), "NA")</f>
        <v>41.12</v>
      </c>
      <c r="W109" s="31">
        <f>_xlfn.IFNA(VLOOKUP($A109,PALLFNFINDEXQ!$A:$B,2,FALSE), "NA")</f>
        <v>117.7396157</v>
      </c>
      <c r="X109" s="31">
        <f>_xlfn.IFNA(VLOOKUP($A109,DEXSFUS!$A:$B,2,FALSE), "NA")</f>
        <v>10.275</v>
      </c>
      <c r="Y109" s="31">
        <f>_xlfn.IFNA(VLOOKUP($A109,PNICKUSDM!$A:$B,2,FALSE), "NA")</f>
        <v>9846.9285710000004</v>
      </c>
      <c r="Z109" s="31">
        <f>_xlfn.IFNA(VLOOKUP($A109,'WPU1011'!$A:$B,2,FALSE), "NA")</f>
        <v>145.19999999999999</v>
      </c>
      <c r="AA109" s="31">
        <f>_xlfn.IFNA(VLOOKUP($A109,'WPU1011'!$A:$B,2,FALSE), "NA")</f>
        <v>145.19999999999999</v>
      </c>
      <c r="AB109" s="31">
        <f>_xlfn.IFNA(VLOOKUP($A109,TSIFRGHTC!$A:$B,2,FALSE), "NA")</f>
        <v>-3.7</v>
      </c>
      <c r="AC109" s="31">
        <f>_xlfn.IFNA(VLOOKUP($A109,TSIFRGHTC!$A:$B,2,FALSE), "NA")</f>
        <v>-3.7</v>
      </c>
      <c r="AD109" s="31">
        <f>_xlfn.IFNA(VLOOKUP($A109,PPICMM!$A:$B,2,FALSE), "NA")</f>
        <v>185.7</v>
      </c>
      <c r="AE109" s="31">
        <f>_xlfn.IFNA(VLOOKUP($A109,IPB50001N!$A:$B,2,FALSE), "NA")</f>
        <v>90.688000000000002</v>
      </c>
      <c r="AF109" s="31">
        <f>_xlfn.IFNA(VLOOKUP($A109,A31ATI!$A:$B,2,FALSE), "NA")</f>
        <v>21441</v>
      </c>
      <c r="AG109" s="31">
        <f>_xlfn.IFNA(VLOOKUP($A109,A31ANO!$A:$B,2,FALSE), "NA")</f>
        <v>6235</v>
      </c>
      <c r="AH109" s="31">
        <f>_xlfn.IFNA(VLOOKUP($A109,IPG21223S!$A:$B,2,FALSE), "NA")</f>
        <v>103.50700000000001</v>
      </c>
      <c r="AI109" s="31">
        <f>_xlfn.IFNA(VLOOKUP($A109,PIORECRUSDM!$A:$B,2,FALSE), "NA")</f>
        <v>69.9826087</v>
      </c>
      <c r="AJ109" s="31">
        <f>_xlfn.IFNA(VLOOKUP($A109,GVZCLS!$A:$B,2,FALSE), "NA")</f>
        <v>49.86</v>
      </c>
      <c r="AK109" s="31" t="str">
        <f>_xlfn.IFNA(VLOOKUP($A109,VXSLVCLS!$A:$B,2,FALSE), "NA")</f>
        <v>NA</v>
      </c>
      <c r="AL109" s="31">
        <f>_xlfn.IFNA(VLOOKUP($A109,PNRGINDEXM!$A:$B,2,FALSE), "NA")</f>
        <v>124.8409</v>
      </c>
      <c r="AM109" s="31">
        <f>_xlfn.IFNA(VLOOKUP($A109,Nikkei225!$A:$B,2,FALSE), "NA")</f>
        <v>8397.2199999999993</v>
      </c>
      <c r="AN109" s="31">
        <f>_xlfn.IFNA(VLOOKUP($A109,EXJPUS!$A:$B,2,FALSE), "NA")</f>
        <v>91.275000000000006</v>
      </c>
      <c r="AO109" s="31">
        <f>_xlfn.IFNA(VLOOKUP($A109,PCU33613361!$A:$B,2,FALSE), "NA")</f>
        <v>101.3</v>
      </c>
      <c r="AP109" s="31">
        <f>_xlfn.IFNA(VLOOKUP($A109,TOTALSA!$A:$B,2,FALSE), "NA")</f>
        <v>10.382999999999999</v>
      </c>
      <c r="AQ109" s="31">
        <f>_xlfn.IFNA(VLOOKUP($A109,ZAFCPIALLMINMEI!$A:$B,2,FALSE), "NA")</f>
        <v>70.755039999999994</v>
      </c>
      <c r="AR109" s="31">
        <f>_xlfn.IFNA(VLOOKUP($A109,LCULMN01ZAQ661S!$A:$B,2,FALSE), "NA")</f>
        <v>65.767154970000007</v>
      </c>
      <c r="AS109" s="31">
        <f>_xlfn.IFNA(VLOOKUP($A109,NGDPRSAXDCZAQ!$A:$B,2,FALSE), "NA")</f>
        <v>979135.8</v>
      </c>
      <c r="AT109" s="31">
        <f>_xlfn.IFNA(VLOOKUP($A109,'M.W00.PCOBA.USD'!$A:$B,2,FALSE), "NA")</f>
        <v>27996.06</v>
      </c>
      <c r="AU109" s="31">
        <f>_xlfn.IFNA(VLOOKUP($A109,BSCICP03O9M665S!$A:$B,2,FALSE), "NA")</f>
        <v>95.104987332299999</v>
      </c>
      <c r="AV109" s="31">
        <f>_xlfn.IFNA(VLOOKUP($A109,LOLITOAAOECDE!$A:$B,2,FALSE), "NA")</f>
        <v>95.555946627500006</v>
      </c>
      <c r="AW109" s="31" t="str">
        <f>_xlfn.IFNA(VLOOKUP($A109,'IP7110'!$A:$B,2,FALSE), "NA")</f>
        <v>NA</v>
      </c>
      <c r="AX109" s="31">
        <f>_xlfn.IFNA(VLOOKUP($A109,'WPS061'!$A:$B,2,FALSE), "NA")</f>
        <v>100</v>
      </c>
      <c r="AY109" s="31">
        <f>_xlfn.IFNA(VLOOKUP($A109,'GS10'!$A:$B,2,FALSE), "NA")</f>
        <v>2.42</v>
      </c>
      <c r="AZ109" s="31">
        <f>_xlfn.IFNA(VLOOKUP($A109,'GS5'!$A:$B,2,FALSE), "NA")</f>
        <v>1.52</v>
      </c>
      <c r="BA109" s="31">
        <f>_xlfn.IFNA(VLOOKUP($A109,'GS30'!$A:$B,2,FALSE), "NA")</f>
        <v>2.87</v>
      </c>
      <c r="BB109" s="31">
        <f>_xlfn.IFNA(VLOOKUP($A109,DAX!$A:$B,2,FALSE), "NA")</f>
        <v>4810.2</v>
      </c>
      <c r="BC109" s="31">
        <f>_xlfn.IFNA(VLOOKUP($A109,SMI!$A:$B,2,FALSE), "NA")</f>
        <v>5534.53</v>
      </c>
      <c r="BD109" s="31">
        <f>_xlfn.IFNA(VLOOKUP($A109,NASDAQCOM!$A:$B,2,FALSE), "NA")</f>
        <v>1577.03</v>
      </c>
      <c r="BE109" s="31">
        <f>_xlfn.IFNA(VLOOKUP($A109,FTSE100!$A:$B,2,FALSE), "NA")</f>
        <v>4434.17</v>
      </c>
      <c r="BF109" s="31">
        <f>_xlfn.IFNA(VLOOKUP($A109,'M.W00.PGOLD.USD'!$A:$B,2,FALSE), "NA")</f>
        <v>881</v>
      </c>
      <c r="BG109" s="31">
        <f>_xlfn.IFNA(VLOOKUP($A109,'M.W00.PSILVER.USD'!$A:$B,2,FALSE), "NA")</f>
        <v>11.29</v>
      </c>
      <c r="BH109" s="31" t="str">
        <f>_xlfn.IFNA(VLOOKUP($A109,WPU10170502!$A:$B,2,FALSE), "NA")</f>
        <v>NA</v>
      </c>
      <c r="BI109" s="31">
        <f>_xlfn.IFNA(VLOOKUP($A109,'M.W00.PSILVER.USD'!$A:$B,2,FALSE), "NA")</f>
        <v>11.29</v>
      </c>
      <c r="BJ109" s="31">
        <f>_xlfn.IFNA(VLOOKUP($A109,'M.W00.PSILVER.USD'!$A:$B,2,FALSE), "NA")</f>
        <v>11.29</v>
      </c>
      <c r="BK109" s="31">
        <f>_xlfn.IFNA(VLOOKUP($A109,FEDfunds!$A:$B,2,FALSE), "NA")</f>
        <v>0.16</v>
      </c>
      <c r="BL109" s="31">
        <f>_xlfn.IFNA(VLOOKUP($A109,Vehicles_miles_traveled!$A:$B,2,FALSE), "NA")</f>
        <v>246808</v>
      </c>
      <c r="BM109" s="31">
        <f>_xlfn.IFNA(VLOOKUP($A109,New_car_dealer!$A:$B,2,FALSE), "NA")</f>
        <v>38654</v>
      </c>
      <c r="BN109" s="31" t="str">
        <f>_xlfn.IFNA(VLOOKUP($A109,Platinum_total_demand!$A:$Z,4,FALSE), "NA")</f>
        <v>NA</v>
      </c>
      <c r="BO109" s="31" t="str">
        <f>_xlfn.IFNA(VLOOKUP($A109,Palladium_total_demand!$A:$Z,4,FALSE), "NA")</f>
        <v>NA</v>
      </c>
      <c r="BP109" s="31" t="str">
        <f>_xlfn.IFNA(VLOOKUP($A109,Rhodium_total_demand!$A:$Z,4,FALSE), "NA")</f>
        <v>NA</v>
      </c>
      <c r="BQ109" s="31" t="str">
        <f>_xlfn.IFNA(VLOOKUP($A109,Platinum_total_supply!$A:$Z,4,FALSE), "NA")</f>
        <v>NA</v>
      </c>
      <c r="BR109" s="31" t="str">
        <f>_xlfn.IFNA(VLOOKUP($A109,Palladium_total_supply!$A:$Z,4,FALSE), "NA")</f>
        <v>NA</v>
      </c>
      <c r="BS109" s="31" t="str">
        <f>_xlfn.IFNA(VLOOKUP($A109,Rhodium_total_supply!$A:$Z,4,FALSE), "NA")</f>
        <v>NA</v>
      </c>
      <c r="BT109" s="31">
        <f>_xlfn.IFNA(VLOOKUP($A109,Equities!$A:$Z,2,FALSE), "NA")</f>
        <v>2817.2017391304298</v>
      </c>
      <c r="BU109" s="31">
        <f>_xlfn.IFNA(VLOOKUP($A109,Equities!$A:$Z,3,FALSE), "NA")</f>
        <v>2907.3804347825999</v>
      </c>
      <c r="BV109" s="31">
        <f>_xlfn.IFNA(VLOOKUP($A109,Equities!$A:$Z,4,FALSE), "NA")</f>
        <v>4322.8434782608701</v>
      </c>
      <c r="BW109" s="31">
        <f>_xlfn.IFNA(VLOOKUP($A109,Equities!$A:$Z,5,FALSE), "NA")</f>
        <v>3615.1560869565201</v>
      </c>
      <c r="BX109" s="31">
        <f>_xlfn.IFNA(VLOOKUP($A109,Equities!$A:$Z,6,FALSE), "NA")</f>
        <v>935.28430434782501</v>
      </c>
      <c r="BY109" s="31">
        <f>_xlfn.IFNA(VLOOKUP($A109,Income_equities!$A:$Z,2,FALSE), "NA")</f>
        <v>1435.6760869565201</v>
      </c>
      <c r="BZ109" s="31">
        <f>_xlfn.IFNA(VLOOKUP($A109,Income_equities!$A:$Z,3,FALSE), "NA")</f>
        <v>311.97878260869498</v>
      </c>
      <c r="CA109" s="31">
        <f>_xlfn.IFNA(VLOOKUP($A109,Income_equities!$A:$Z,4,FALSE), "NA")</f>
        <v>157.89099999999999</v>
      </c>
      <c r="CB109" s="31">
        <f>_xlfn.IFNA(VLOOKUP($A109,Income_equities!$A:$Z,5,FALSE), "NA")</f>
        <v>191.03779999999901</v>
      </c>
      <c r="CC109" s="31">
        <f>_xlfn.IFNA(VLOOKUP($A109,PGM_equities!$A:$Z,2,FALSE), "NA")</f>
        <v>847.23478260869501</v>
      </c>
      <c r="CD109" s="31">
        <f>_xlfn.IFNA(VLOOKUP($A109,PGM_equities!$A:$Z,3,FALSE), "NA")</f>
        <v>824.550869565217</v>
      </c>
      <c r="CE109" s="31">
        <f>_xlfn.IFNA(VLOOKUP($A109,PGM_equities!$A:$Z,4,FALSE), "NA")</f>
        <v>10.385495652173899</v>
      </c>
      <c r="CF109" s="31">
        <f>_xlfn.IFNA(VLOOKUP($A109,PGM_equities!$A:$Z,5,FALSE), "NA")</f>
        <v>177.41304347825999</v>
      </c>
      <c r="CG109" s="31" t="str">
        <f>_xlfn.IFNA(VLOOKUP($A109,Platinum_market_balance!$A:$Z,2,FALSE), "NA")</f>
        <v>NA</v>
      </c>
      <c r="CH109" s="31" t="str">
        <f>_xlfn.IFNA(VLOOKUP($A109,Platinum_market_balance!$A:$Z,3,FALSE), "NA")</f>
        <v>NA</v>
      </c>
      <c r="CI109" s="31" t="str">
        <f>_xlfn.IFNA(VLOOKUP($A109,Platinum_market_balance!$A:$Z,4,FALSE), "NA")</f>
        <v>NA</v>
      </c>
      <c r="CJ109" s="31" t="str">
        <f>_xlfn.IFNA(VLOOKUP($A109,Platinum_market_balance!$A:$Z,5,FALSE), "NA")</f>
        <v>NA</v>
      </c>
      <c r="CK109" s="31" t="str">
        <f>_xlfn.IFNA(VLOOKUP($A109,Palladium_market_balance!$A:$Z,2,FALSE), "NA")</f>
        <v>NA</v>
      </c>
      <c r="CL109" s="31" t="str">
        <f>_xlfn.IFNA(VLOOKUP($A109,Palladium_market_balance!$A:$Z,3,FALSE), "NA")</f>
        <v>NA</v>
      </c>
      <c r="CM109" s="31" t="str">
        <f>_xlfn.IFNA(VLOOKUP($A109,Palladium_market_balance!$A:$Z,4,FALSE), "NA")</f>
        <v>NA</v>
      </c>
      <c r="CN109" s="31" t="str">
        <f>_xlfn.IFNA(VLOOKUP($A109,Palladium_market_balance!$A:$Z,5,FALSE), "NA")</f>
        <v>NA</v>
      </c>
      <c r="CO109" s="31" t="str">
        <f>_xlfn.IFNA(VLOOKUP($A109,Rhodium_market_balance!$A:$Z,2,FALSE), "NA")</f>
        <v>NA</v>
      </c>
      <c r="CP109" s="31" t="str">
        <f>_xlfn.IFNA(VLOOKUP($A109,Rhodium_market_balance!$A:$Z,3,FALSE), "NA")</f>
        <v>NA</v>
      </c>
      <c r="CQ109" s="31" t="str">
        <f>_xlfn.IFNA(VLOOKUP($A109,Rhodium_market_balance!$A:$Z,4,FALSE), "NA")</f>
        <v>NA</v>
      </c>
      <c r="CR109" s="31" t="str">
        <f>_xlfn.IFNA(VLOOKUP($A109,Rhodium_market_balance!$A:$Z,5,FALSE), "NA")</f>
        <v>NA</v>
      </c>
      <c r="CS109" s="31" t="str">
        <f>_xlfn.IFNA(VLOOKUP($A109,CFTCs!$A:$Z,2,FALSE), "NA")</f>
        <v>NA</v>
      </c>
      <c r="CT109" s="31" t="str">
        <f>_xlfn.IFNA(VLOOKUP($A109,CFTCs!$A:$Z,3,FALSE), "NA")</f>
        <v>NA</v>
      </c>
      <c r="CU109" s="31" t="str">
        <f>_xlfn.IFNA(VLOOKUP($A109,CFTCs!$A:$Z,4,FALSE), "NA")</f>
        <v>NA</v>
      </c>
      <c r="CV109" s="31" t="str">
        <f>_xlfn.IFNA(VLOOKUP($A109,CFTCs!$A:$Z,5,FALSE), "NA")</f>
        <v>NA</v>
      </c>
      <c r="CW109" s="31" t="str">
        <f>_xlfn.IFNA(VLOOKUP($A109,Open_interest!$A:$Z,2,FALSE), "NA")</f>
        <v>NA</v>
      </c>
      <c r="CX109" s="31" t="str">
        <f>_xlfn.IFNA(VLOOKUP($A109,Open_interest!$A:$Z,3,FALSE), "NA")</f>
        <v>NA</v>
      </c>
      <c r="CY109" s="31">
        <f>IF(_xlfn.IFNA(VLOOKUP($A109,ETF_holdings!$A:$Z,2,FALSE), "NA")=0,"NA",_xlfn.IFNA(VLOOKUP($A109,ETF_holdings!$A:$Z,2,FALSE), "NA"))</f>
        <v>272063.48260869499</v>
      </c>
      <c r="CZ109" s="31" t="str">
        <f>IF(_xlfn.IFNA(VLOOKUP($A109,ETF_holdings!$A:$Z,3,FALSE), "NA")=0,"NA",_xlfn.IFNA(VLOOKUP($A109,ETF_holdings!$A:$Z,3,FALSE), "NA"))</f>
        <v>NA</v>
      </c>
      <c r="DA109" s="31">
        <f>_xlfn.IFNA(VLOOKUP($A109,ETF_holdings!$A:$Z,4,FALSE), "NA")</f>
        <v>0</v>
      </c>
      <c r="DB109" s="31" t="str">
        <f>IF(_xlfn.IFNA(VLOOKUP($A109,ETF_holdings!$A:$Z,4,FALSE), "NA")=0,"NA",_xlfn.IFNA(VLOOKUP($A109,ETF_holdings!$A:$Z,4,FALSE), "NA"))</f>
        <v>NA</v>
      </c>
      <c r="DC109" s="31" t="str">
        <f>IF(_xlfn.IFNA(VLOOKUP($A109,ETF_holdings!$A:$Z,6,FALSE), "NA")=0,"NA",_xlfn.IFNA(VLOOKUP($A109,ETF_holdings!$A:$Z,6,FALSE), "NA"))</f>
        <v>NA</v>
      </c>
      <c r="DD109" s="31" t="str">
        <f>IF(_xlfn.IFNA(VLOOKUP($A109,ETF_holdings!$A:$Z,7,FALSE), "NA")=0,"NA",_xlfn.IFNA(VLOOKUP($A109,ETF_holdings!$A:$Z,7,FALSE), "NA"))</f>
        <v>NA</v>
      </c>
      <c r="DE109" s="31" t="str">
        <f>IF(_xlfn.IFNA(VLOOKUP($A109,ETF_holdings!$A:$Z,8,FALSE), "NA")=0,"NA",_xlfn.IFNA(VLOOKUP($A109,ETF_holdings!$A:$Z,8,FALSE), "NA"))</f>
        <v>NA</v>
      </c>
      <c r="DF109" s="31" t="str">
        <f>IF(_xlfn.IFNA(VLOOKUP($A109,ETF_holdings!$A:$Z,10,FALSE), "NA")=0,"NA",_xlfn.IFNA(VLOOKUP($A109,ETF_holdings!$A:$Z,10,FALSE), "NA"))</f>
        <v>NA</v>
      </c>
      <c r="DG109" s="31" t="str">
        <f>IF(_xlfn.IFNA(VLOOKUP($A109,ETF_holdings!$A:$Z,10,FALSE), "NA")=0,"NA",_xlfn.IFNA(VLOOKUP($A109,ETF_holdings!$A:$Z,10,FALSE), "NA"))</f>
        <v>NA</v>
      </c>
      <c r="DH109" s="31" t="str">
        <f>IF(_xlfn.IFNA(VLOOKUP($A109,ETF_holdings!$A:$Z,11,FALSE), "NA")=0,"NA",_xlfn.IFNA(VLOOKUP($A109,ETF_holdings!$A:$Z,11,FALSE), "NA"))</f>
        <v>NA</v>
      </c>
      <c r="DI109" s="31" t="str">
        <f>IF(_xlfn.IFNA(VLOOKUP($A109,ETF_holdings!$A:$Z,12,FALSE), "NA")=0,"NA",_xlfn.IFNA(VLOOKUP($A109,ETF_holdings!$A:$Z,12,FALSE), "NA"))</f>
        <v>NA</v>
      </c>
      <c r="DJ109" s="31" t="str">
        <f>IF(_xlfn.IFNA(VLOOKUP($A109,ETF_holdings!$A:$Z,13,FALSE), "NA")=0,"NA",_xlfn.IFNA(VLOOKUP($A109,ETF_holdings!$A:$Z,13,FALSE), "NA"))</f>
        <v>NA</v>
      </c>
      <c r="DK109" s="31">
        <f>IF(_xlfn.IFNA(VLOOKUP($A109,Platinum_RSI!$A:$P,2,FALSE), "NA")=0,"NA",_xlfn.IFNA(VLOOKUP($A109,Platinum_RSI!$A:$P,2,FALSE), "NA"))</f>
        <v>25.07</v>
      </c>
      <c r="DL109" s="31">
        <f>IF(_xlfn.IFNA(VLOOKUP($A109,Platinum_RSI!$A:$P,3,FALSE), "NA")=0,"NA",_xlfn.IFNA(VLOOKUP($A109,Platinum_RSI!$A:$P,3,FALSE), "NA"))</f>
        <v>32</v>
      </c>
      <c r="DM109" s="31">
        <f>IF(_xlfn.IFNA(VLOOKUP($A109,Platinum_RSI!$A:$P,4,FALSE), "NA")=0,"NA",_xlfn.IFNA(VLOOKUP($A109,Platinum_RSI!$A:$P,4,FALSE), "NA"))</f>
        <v>37.369999999999997</v>
      </c>
      <c r="DN109" s="31">
        <f>IF(_xlfn.IFNA(VLOOKUP($A109,Platinum_RSI!$A:$P,5,FALSE), "NA")=0,"NA",_xlfn.IFNA(VLOOKUP($A109,Platinum_RSI!$A:$P,5,FALSE), "NA"))</f>
        <v>44.98</v>
      </c>
      <c r="DO109" s="31">
        <f>IF(_xlfn.IFNA(VLOOKUP($A109,Palladium_RSI!$A:$Q,2,FALSE), "NA")=0,"NA",_xlfn.IFNA(VLOOKUP($A109,Palladium_RSI!$A:$Q,2,FALSE), "NA"))</f>
        <v>8.94</v>
      </c>
      <c r="DP109" s="31">
        <f>IF(_xlfn.IFNA(VLOOKUP($A109,Palladium_RSI!$A:$Q, 3,FALSE), "NA")=0,"NA",_xlfn.IFNA(VLOOKUP($A109,Palladium_RSI!$A:$Q,3,FALSE), "NA"))</f>
        <v>29.46</v>
      </c>
      <c r="DQ109" s="31">
        <f>IF(_xlfn.IFNA(VLOOKUP($A109,Palladium_RSI!$A:$Q,4,FALSE), "NA")=0,"NA",_xlfn.IFNA(VLOOKUP($A109,Palladium_RSI!$A:$Q,4,FALSE), "NA"))</f>
        <v>35.39</v>
      </c>
      <c r="DR109" s="31">
        <f>IF(_xlfn.IFNA(VLOOKUP($A109,Palladium_RSI!$A:$Q,5,FALSE), "NA")=0,"NA",_xlfn.IFNA(VLOOKUP($A109,Palladium_RSI!$A:$Q,5,FALSE), "NA"))</f>
        <v>42.61</v>
      </c>
      <c r="DS109" s="31">
        <f>IF(_xlfn.IFNA(VLOOKUP($A109,Car_production!$A:$L,2,FALSE), "NA")=0,"NA",_xlfn.IFNA(VLOOKUP($A109,Car_production!$A:$L,2,FALSE), "NA"))</f>
        <v>239.2</v>
      </c>
      <c r="DT109" s="31">
        <f>IF(_xlfn.IFNA(VLOOKUP($A109,Car_production!$A:$L,3,FALSE), "NA")=0,"NA",_xlfn.IFNA(VLOOKUP($A109,Car_production!$A:$L,3,FALSE), "NA"))</f>
        <v>188.19826907946501</v>
      </c>
      <c r="DU109" s="31" t="e">
        <f>IF(_xlfn.IFNA(VLOOKUP($A109,Car_production!$A:$L,4,FALSE), "NA")=0,"NA",_xlfn.IFNA(VLOOKUP($A109,Car_production!$A:$L,13,FALSE), "NA"))</f>
        <v>#REF!</v>
      </c>
      <c r="DV109" s="31">
        <f>IF(_xlfn.IFNA(VLOOKUP($A109,Car_production!$A:$L,5,FALSE), "NA")=0,"NA",_xlfn.IFNA(VLOOKUP($A109,Car_production!$A:$L,5,FALSE), "NA"))</f>
        <v>23.541563859313804</v>
      </c>
      <c r="DW109" s="31">
        <f>IF(_xlfn.IFNA(VLOOKUP($A109,Car_production!$A:$L,6,FALSE), "NA")=0,"NA",_xlfn.IFNA(VLOOKUP($A109,Car_production!$A:$L,6,FALSE), "NA"))</f>
        <v>27.400000000000006</v>
      </c>
      <c r="DX109" s="31">
        <f>IF(_xlfn.IFNA(VLOOKUP($A109,Car_production!$A:$L,7,FALSE), "NA")=0,"NA",_xlfn.IFNA(VLOOKUP($A109,Car_production!$A:$L,7,FALSE), "NA"))</f>
        <v>26.783968719452595</v>
      </c>
      <c r="DY109" s="31">
        <f>IF(_xlfn.IFNA(VLOOKUP($A109,Car_production!$A:$L,8,FALSE), "NA")=0,"NA",_xlfn.IFNA(VLOOKUP($A109,Car_production!$A:$L,8,FALSE), "NA"))</f>
        <v>89.3</v>
      </c>
      <c r="DZ109" s="31">
        <f>IF(_xlfn.IFNA(VLOOKUP($A109,Car_production!$A:$L,9,FALSE), "NA")=0,"NA",_xlfn.IFNA(VLOOKUP($A109,Car_production!$A:$L,9,FALSE), "NA"))</f>
        <v>112.75252525252523</v>
      </c>
      <c r="EA109" s="31">
        <f>IF(_xlfn.IFNA(VLOOKUP($A109,Car_production!$A:$L,10,FALSE), "NA")=0,"NA",_xlfn.IFNA(VLOOKUP($A109,Car_production!$A:$L,10,FALSE), "NA"))</f>
        <v>51.50231379753204</v>
      </c>
      <c r="EB109" s="31">
        <f>IF(_xlfn.IFNA(VLOOKUP($A109,Car_production_index!$A:$L,2,FALSE), "NA")=0,"NA",_xlfn.IFNA(VLOOKUP($A109,Car_production_index!$A:$L,2,FALSE), "NA"))</f>
        <v>0.12988212567506568</v>
      </c>
      <c r="EC109" s="31">
        <f>IF(_xlfn.IFNA(VLOOKUP($A109,Car_production_index!$A:$L,3,FALSE), "NA")=0,"NA",_xlfn.IFNA(VLOOKUP($A109,Car_production_index!$A:$L,3,FALSE), "NA"))</f>
        <v>0.23841781767755696</v>
      </c>
      <c r="ED109" s="31">
        <f>IF(_xlfn.IFNA(VLOOKUP($A109,Car_production_index!$A:$L,4,FALSE), "NA")=0,"NA",_xlfn.IFNA(VLOOKUP($A109,Car_production_index!$A:$L,4,FALSE), "NA"))</f>
        <v>0.21532484761598564</v>
      </c>
      <c r="EE109" s="31">
        <f>IF(_xlfn.IFNA(VLOOKUP($A109,Car_production_index!$A:$L,5,FALSE), "NA")=0,"NA",_xlfn.IFNA(VLOOKUP($A109,Car_production_index!$A:$L,5,FALSE), "NA"))</f>
        <v>0.13839036868302063</v>
      </c>
      <c r="EF109" s="31">
        <f>IF(_xlfn.IFNA(VLOOKUP($A109,Car_production_index!$A:$L,6,FALSE), "NA")=0,"NA",_xlfn.IFNA(VLOOKUP($A109,Car_production_index!$A:$L,6,FALSE), "NA"))</f>
        <v>0.72201515965162888</v>
      </c>
    </row>
    <row r="110" spans="1:136">
      <c r="A110" s="26">
        <v>39814</v>
      </c>
      <c r="B110" s="25">
        <f>IFERROR(VLOOKUP($A110,Palladium_spot_price!$A:$B,2,FALSE), "NA")</f>
        <v>190.04761904761901</v>
      </c>
      <c r="C110" s="25">
        <f>IFERROR(VLOOKUP($A110,Platinum_spot_price!$A:$B,2,FALSE), "NA")</f>
        <v>951.23809523809496</v>
      </c>
      <c r="D110" s="25">
        <f>IFERROR(VLOOKUP($A110,Rhodium_spot_price!$A:$B,2,FALSE), "NA")</f>
        <v>1149.2857142857099</v>
      </c>
      <c r="E110" s="25">
        <f>IFERROR(VLOOKUP(A110,'Coal Australia'!A:B,2,FALSE), "NA")</f>
        <v>85.561734693877497</v>
      </c>
      <c r="F110" s="25">
        <f>IFERROR(VLOOKUP(A110,'Russian Ruble'!A:B,2,FALSE), "NA")</f>
        <v>31.471499999999999</v>
      </c>
      <c r="G110" s="25">
        <f>IFERROR(VLOOKUP($A110,'GDP Germany'!A:B,2,FALSE),"NA")</f>
        <v>641249.9</v>
      </c>
      <c r="H110" s="25">
        <f>IFERROR(VLOOKUP($A110,'GDP EU28'!A:B,2,FALSE),"NA")</f>
        <v>2630148.2000000002</v>
      </c>
      <c r="I110" s="25">
        <f>IFERROR(VLOOKUP($A110,'GDP US'!A:B,2,FALSE),"NA")</f>
        <v>15366.607</v>
      </c>
      <c r="J110" s="29">
        <f>IFERROR(VLOOKUP($A110,'GDP CNY'!A:C,2,FALSE),"NA")</f>
        <v>7.1</v>
      </c>
      <c r="K110" s="25">
        <f>IFERROR(VLOOKUP($A110,WTI!$A:$B,2,FALSE),"NA")</f>
        <v>41.71</v>
      </c>
      <c r="L110" s="25">
        <f>IFERROR(VLOOKUP($A110,Brent!$A:$B,2,FALSE),"NA")</f>
        <v>43.44</v>
      </c>
      <c r="M110" s="25">
        <f>IFERROR(VLOOKUP($A110,'EURO EXC RATE'!$A:$B,2,FALSE),"NA")</f>
        <v>1.3244</v>
      </c>
      <c r="N110" s="25">
        <f>IFERROR(VLOOKUP($A110,'Baltic Dry Index'!$A:$B,2,FALSE),"NA")</f>
        <v>1070</v>
      </c>
      <c r="O110" s="25">
        <f>IFERROR(VLOOKUP($A110,EXR_CNY_USD!$A:$B,2,FALSE),"NA")</f>
        <v>6.8360000000000003</v>
      </c>
      <c r="P110" s="25">
        <f>IFERROR(VLOOKUP($A110,'NATURAL GAS'!A:B,2,FALSE),"NA")</f>
        <v>5.24</v>
      </c>
      <c r="Q110" s="25">
        <f>IFERROR(VLOOKUP($A110,VIX!$A:$B,2,FALSE), "NA")</f>
        <v>44.84</v>
      </c>
      <c r="R110" s="25">
        <f>IFERROR(VLOOKUP($A110,CLI_US!$A:$B,2,FALSE), "NA")</f>
        <v>95.668100452748803</v>
      </c>
      <c r="S110" s="25">
        <f>IFERROR(VLOOKUP($A110,CLI_CHN!$A:$B,2,FALSE), "NA")</f>
        <v>95.37912</v>
      </c>
      <c r="T110" s="25">
        <f>IFERROR(VLOOKUP($A110,CLI_EURO!$A:$B,2,FALSE), "NA")</f>
        <v>96.629014200523898</v>
      </c>
      <c r="U110" s="25">
        <f>IFERROR(VLOOKUP($A110,CPILFESL!$A:$B,2,FALSE), "NA")</f>
        <v>211.93299999999999</v>
      </c>
      <c r="V110" s="31">
        <f>_xlfn.IFNA(VLOOKUP($A110,'PET.RWTC.M'!$A:$B,2,FALSE), "NA")</f>
        <v>41.71</v>
      </c>
      <c r="W110" s="31">
        <f>_xlfn.IFNA(VLOOKUP($A110,PALLFNFINDEXQ!$A:$B,2,FALSE), "NA")</f>
        <v>102.9299027</v>
      </c>
      <c r="X110" s="31">
        <f>_xlfn.IFNA(VLOOKUP($A110,DEXSFUS!$A:$B,2,FALSE), "NA")</f>
        <v>9.3000000000000007</v>
      </c>
      <c r="Y110" s="31">
        <f>_xlfn.IFNA(VLOOKUP($A110,PNICKUSDM!$A:$B,2,FALSE), "NA")</f>
        <v>11562.952380000001</v>
      </c>
      <c r="Z110" s="31">
        <f>_xlfn.IFNA(VLOOKUP($A110,'WPU1011'!$A:$B,2,FALSE), "NA")</f>
        <v>153.1</v>
      </c>
      <c r="AA110" s="31">
        <f>_xlfn.IFNA(VLOOKUP($A110,PCU3399103399101!$A:$B,2,FALSE), "NA")</f>
        <v>158.80000000000001</v>
      </c>
      <c r="AB110" s="31">
        <f>_xlfn.IFNA(VLOOKUP($A110,TSIFRGHTC!$A:$B,2,FALSE), "NA")</f>
        <v>-1.7</v>
      </c>
      <c r="AC110" s="31">
        <f>_xlfn.IFNA(VLOOKUP($A110,TSIFRGHTC!$A:$B,2,FALSE), "NA")</f>
        <v>-1.7</v>
      </c>
      <c r="AD110" s="31">
        <f>_xlfn.IFNA(VLOOKUP($A110,PPICMM!$A:$B,2,FALSE), "NA")</f>
        <v>183.7</v>
      </c>
      <c r="AE110" s="31">
        <f>_xlfn.IFNA(VLOOKUP($A110,IPB50001N!$A:$B,2,FALSE), "NA")</f>
        <v>88.113399999999999</v>
      </c>
      <c r="AF110" s="31">
        <f>_xlfn.IFNA(VLOOKUP($A110,A31ATI!$A:$B,2,FALSE), "NA")</f>
        <v>20748</v>
      </c>
      <c r="AG110" s="31">
        <f>_xlfn.IFNA(VLOOKUP($A110,A31ANO!$A:$B,2,FALSE), "NA")</f>
        <v>5455</v>
      </c>
      <c r="AH110" s="31">
        <f>_xlfn.IFNA(VLOOKUP($A110,IPG21223S!$A:$B,2,FALSE), "NA")</f>
        <v>99.440799999999996</v>
      </c>
      <c r="AI110" s="31">
        <f>_xlfn.IFNA(VLOOKUP($A110,PIORECRUSDM!$A:$B,2,FALSE), "NA")</f>
        <v>72.509090909999998</v>
      </c>
      <c r="AJ110" s="31">
        <f>_xlfn.IFNA(VLOOKUP($A110,GVZCLS!$A:$B,2,FALSE), "NA")</f>
        <v>49.86</v>
      </c>
      <c r="AK110" s="31" t="str">
        <f>_xlfn.IFNA(VLOOKUP($A110,VXSLVCLS!$A:$B,2,FALSE), "NA")</f>
        <v>NA</v>
      </c>
      <c r="AL110" s="31">
        <f>_xlfn.IFNA(VLOOKUP($A110,PNRGINDEXM!$A:$B,2,FALSE), "NA")</f>
        <v>127.65049999999999</v>
      </c>
      <c r="AM110" s="31">
        <f>_xlfn.IFNA(VLOOKUP($A110,Nikkei225!$A:$B,2,FALSE), "NA")</f>
        <v>8397.2199999999993</v>
      </c>
      <c r="AN110" s="31">
        <f>_xlfn.IFNA(VLOOKUP($A110,EXJPUS!$A:$B,2,FALSE), "NA")</f>
        <v>90.120500000000007</v>
      </c>
      <c r="AO110" s="31">
        <f>_xlfn.IFNA(VLOOKUP($A110,PCU33613361!$A:$B,2,FALSE), "NA")</f>
        <v>101</v>
      </c>
      <c r="AP110" s="31">
        <f>_xlfn.IFNA(VLOOKUP($A110,TOTALSA!$A:$B,2,FALSE), "NA")</f>
        <v>9.7859999999999996</v>
      </c>
      <c r="AQ110" s="31">
        <f>_xlfn.IFNA(VLOOKUP($A110,ZAFCPIALLMINMEI!$A:$B,2,FALSE), "NA")</f>
        <v>71.160120000000006</v>
      </c>
      <c r="AR110" s="31">
        <f>_xlfn.IFNA(VLOOKUP($A110,LCULMN01ZAQ661S!$A:$B,2,FALSE), "NA")</f>
        <v>71.318427139999997</v>
      </c>
      <c r="AS110" s="31">
        <f>_xlfn.IFNA(VLOOKUP($A110,NGDPRSAXDCZAQ!$A:$B,2,FALSE), "NA")</f>
        <v>963904.9</v>
      </c>
      <c r="AT110" s="31">
        <f>_xlfn.IFNA(VLOOKUP($A110,'M.W00.PCOBA.USD'!$A:$B,2,FALSE), "NA")</f>
        <v>30717.55</v>
      </c>
      <c r="AU110" s="31">
        <f>_xlfn.IFNA(VLOOKUP($A110,BSCICP03O9M665S!$A:$B,2,FALSE), "NA")</f>
        <v>94.553244306699995</v>
      </c>
      <c r="AV110" s="31">
        <f>_xlfn.IFNA(VLOOKUP($A110,LOLITOAAOECDE!$A:$B,2,FALSE), "NA")</f>
        <v>95.013691585700002</v>
      </c>
      <c r="AW110" s="31" t="str">
        <f>_xlfn.IFNA(VLOOKUP($A110,'IP7110'!$A:$B,2,FALSE), "NA")</f>
        <v>NA</v>
      </c>
      <c r="AX110" s="31">
        <f>_xlfn.IFNA(VLOOKUP($A110,'WPS061'!$A:$B,2,FALSE), "NA")</f>
        <v>94.3</v>
      </c>
      <c r="AY110" s="31">
        <f>_xlfn.IFNA(VLOOKUP($A110,'GS10'!$A:$B,2,FALSE), "NA")</f>
        <v>2.52</v>
      </c>
      <c r="AZ110" s="31">
        <f>_xlfn.IFNA(VLOOKUP($A110,'GS5'!$A:$B,2,FALSE), "NA")</f>
        <v>1.6</v>
      </c>
      <c r="BA110" s="31">
        <f>_xlfn.IFNA(VLOOKUP($A110,'GS30'!$A:$B,2,FALSE), "NA")</f>
        <v>3.13</v>
      </c>
      <c r="BB110" s="31">
        <f>_xlfn.IFNA(VLOOKUP($A110,DAX!$A:$B,2,FALSE), "NA")</f>
        <v>4338.3500000000004</v>
      </c>
      <c r="BC110" s="31">
        <f>_xlfn.IFNA(VLOOKUP($A110,SMI!$A:$B,2,FALSE), "NA")</f>
        <v>5290.05</v>
      </c>
      <c r="BD110" s="31">
        <f>_xlfn.IFNA(VLOOKUP($A110,NASDAQCOM!$A:$B,2,FALSE), "NA")</f>
        <v>1476.42</v>
      </c>
      <c r="BE110" s="31">
        <f>_xlfn.IFNA(VLOOKUP($A110,FTSE100!$A:$B,2,FALSE), "NA")</f>
        <v>4149.6400000000003</v>
      </c>
      <c r="BF110" s="31">
        <f>_xlfn.IFNA(VLOOKUP($A110,'M.W00.PGOLD.USD'!$A:$B,2,FALSE), "NA")</f>
        <v>918.5</v>
      </c>
      <c r="BG110" s="31">
        <f>_xlfn.IFNA(VLOOKUP($A110,'M.W00.PSILVER.USD'!$A:$B,2,FALSE), "NA")</f>
        <v>12.51</v>
      </c>
      <c r="BH110" s="31" t="str">
        <f>_xlfn.IFNA(VLOOKUP($A110,WPU10170502!$A:$B,2,FALSE), "NA")</f>
        <v>NA</v>
      </c>
      <c r="BI110" s="31">
        <f>_xlfn.IFNA(VLOOKUP($A110,'M.W00.PSILVER.USD'!$A:$B,2,FALSE), "NA")</f>
        <v>12.51</v>
      </c>
      <c r="BJ110" s="31">
        <f>_xlfn.IFNA(VLOOKUP($A110,'M.W00.PSILVER.USD'!$A:$B,2,FALSE), "NA")</f>
        <v>12.51</v>
      </c>
      <c r="BK110" s="31">
        <f>_xlfn.IFNA(VLOOKUP($A110,FEDfunds!$A:$B,2,FALSE), "NA")</f>
        <v>0.15</v>
      </c>
      <c r="BL110" s="31">
        <f>_xlfn.IFNA(VLOOKUP($A110,Vehicles_miles_traveled!$A:$B,2,FALSE), "NA")</f>
        <v>245866</v>
      </c>
      <c r="BM110" s="31">
        <f>_xlfn.IFNA(VLOOKUP($A110,New_car_dealer!$A:$B,2,FALSE), "NA")</f>
        <v>36015</v>
      </c>
      <c r="BN110" s="31" t="str">
        <f>_xlfn.IFNA(VLOOKUP($A110,Platinum_total_demand!$A:$Z,4,FALSE), "NA")</f>
        <v>NA</v>
      </c>
      <c r="BO110" s="31" t="str">
        <f>_xlfn.IFNA(VLOOKUP($A110,Palladium_total_demand!$A:$Z,4,FALSE), "NA")</f>
        <v>NA</v>
      </c>
      <c r="BP110" s="31" t="str">
        <f>_xlfn.IFNA(VLOOKUP($A110,Rhodium_total_demand!$A:$Z,4,FALSE), "NA")</f>
        <v>NA</v>
      </c>
      <c r="BQ110" s="31" t="str">
        <f>_xlfn.IFNA(VLOOKUP($A110,Platinum_total_supply!$A:$Z,4,FALSE), "NA")</f>
        <v>NA</v>
      </c>
      <c r="BR110" s="31" t="str">
        <f>_xlfn.IFNA(VLOOKUP($A110,Palladium_total_supply!$A:$Z,4,FALSE), "NA")</f>
        <v>NA</v>
      </c>
      <c r="BS110" s="31" t="str">
        <f>_xlfn.IFNA(VLOOKUP($A110,Rhodium_total_supply!$A:$Z,4,FALSE), "NA")</f>
        <v>NA</v>
      </c>
      <c r="BT110" s="31">
        <f>_xlfn.IFNA(VLOOKUP($A110,Equities!$A:$Z,2,FALSE), "NA")</f>
        <v>2797.47454545454</v>
      </c>
      <c r="BU110" s="31">
        <f>_xlfn.IFNA(VLOOKUP($A110,Equities!$A:$Z,3,FALSE), "NA")</f>
        <v>2889.2295454545401</v>
      </c>
      <c r="BV110" s="31">
        <f>_xlfn.IFNA(VLOOKUP($A110,Equities!$A:$Z,4,FALSE), "NA")</f>
        <v>4221.0359090908996</v>
      </c>
      <c r="BW110" s="31">
        <f>_xlfn.IFNA(VLOOKUP($A110,Equities!$A:$Z,5,FALSE), "NA")</f>
        <v>3639.4317272727199</v>
      </c>
      <c r="BX110" s="31">
        <f>_xlfn.IFNA(VLOOKUP($A110,Equities!$A:$Z,6,FALSE), "NA")</f>
        <v>932.64381818181801</v>
      </c>
      <c r="BY110" s="31">
        <f>_xlfn.IFNA(VLOOKUP($A110,Income_equities!$A:$Z,2,FALSE), "NA")</f>
        <v>1453.52181818181</v>
      </c>
      <c r="BZ110" s="31">
        <f>_xlfn.IFNA(VLOOKUP($A110,Income_equities!$A:$Z,3,FALSE), "NA")</f>
        <v>310.09434090909002</v>
      </c>
      <c r="CA110" s="31">
        <f>_xlfn.IFNA(VLOOKUP($A110,Income_equities!$A:$Z,4,FALSE), "NA")</f>
        <v>157.451836363636</v>
      </c>
      <c r="CB110" s="31">
        <f>_xlfn.IFNA(VLOOKUP($A110,Income_equities!$A:$Z,5,FALSE), "NA")</f>
        <v>192.41227272727201</v>
      </c>
      <c r="CC110" s="31">
        <f>_xlfn.IFNA(VLOOKUP($A110,PGM_equities!$A:$Z,2,FALSE), "NA")</f>
        <v>955.86363636363603</v>
      </c>
      <c r="CD110" s="31">
        <f>_xlfn.IFNA(VLOOKUP($A110,PGM_equities!$A:$Z,3,FALSE), "NA")</f>
        <v>862.20909090909004</v>
      </c>
      <c r="CE110" s="31">
        <f>_xlfn.IFNA(VLOOKUP($A110,PGM_equities!$A:$Z,4,FALSE), "NA")</f>
        <v>11.419777272727201</v>
      </c>
      <c r="CF110" s="31">
        <f>_xlfn.IFNA(VLOOKUP($A110,PGM_equities!$A:$Z,5,FALSE), "NA")</f>
        <v>189.25</v>
      </c>
      <c r="CG110" s="31" t="str">
        <f>_xlfn.IFNA(VLOOKUP($A110,Platinum_market_balance!$A:$Z,2,FALSE), "NA")</f>
        <v>NA</v>
      </c>
      <c r="CH110" s="31" t="str">
        <f>_xlfn.IFNA(VLOOKUP($A110,Platinum_market_balance!$A:$Z,3,FALSE), "NA")</f>
        <v>NA</v>
      </c>
      <c r="CI110" s="31" t="str">
        <f>_xlfn.IFNA(VLOOKUP($A110,Platinum_market_balance!$A:$Z,4,FALSE), "NA")</f>
        <v>NA</v>
      </c>
      <c r="CJ110" s="31" t="str">
        <f>_xlfn.IFNA(VLOOKUP($A110,Platinum_market_balance!$A:$Z,5,FALSE), "NA")</f>
        <v>NA</v>
      </c>
      <c r="CK110" s="31" t="str">
        <f>_xlfn.IFNA(VLOOKUP($A110,Palladium_market_balance!$A:$Z,2,FALSE), "NA")</f>
        <v>NA</v>
      </c>
      <c r="CL110" s="31" t="str">
        <f>_xlfn.IFNA(VLOOKUP($A110,Palladium_market_balance!$A:$Z,3,FALSE), "NA")</f>
        <v>NA</v>
      </c>
      <c r="CM110" s="31" t="str">
        <f>_xlfn.IFNA(VLOOKUP($A110,Palladium_market_balance!$A:$Z,4,FALSE), "NA")</f>
        <v>NA</v>
      </c>
      <c r="CN110" s="31" t="str">
        <f>_xlfn.IFNA(VLOOKUP($A110,Palladium_market_balance!$A:$Z,5,FALSE), "NA")</f>
        <v>NA</v>
      </c>
      <c r="CO110" s="31" t="str">
        <f>_xlfn.IFNA(VLOOKUP($A110,Rhodium_market_balance!$A:$Z,2,FALSE), "NA")</f>
        <v>NA</v>
      </c>
      <c r="CP110" s="31" t="str">
        <f>_xlfn.IFNA(VLOOKUP($A110,Rhodium_market_balance!$A:$Z,3,FALSE), "NA")</f>
        <v>NA</v>
      </c>
      <c r="CQ110" s="31" t="str">
        <f>_xlfn.IFNA(VLOOKUP($A110,Rhodium_market_balance!$A:$Z,4,FALSE), "NA")</f>
        <v>NA</v>
      </c>
      <c r="CR110" s="31" t="str">
        <f>_xlfn.IFNA(VLOOKUP($A110,Rhodium_market_balance!$A:$Z,5,FALSE), "NA")</f>
        <v>NA</v>
      </c>
      <c r="CS110" s="31" t="str">
        <f>_xlfn.IFNA(VLOOKUP($A110,CFTCs!$A:$Z,2,FALSE), "NA")</f>
        <v>NA</v>
      </c>
      <c r="CT110" s="31" t="str">
        <f>_xlfn.IFNA(VLOOKUP($A110,CFTCs!$A:$Z,3,FALSE), "NA")</f>
        <v>NA</v>
      </c>
      <c r="CU110" s="31" t="str">
        <f>_xlfn.IFNA(VLOOKUP($A110,CFTCs!$A:$Z,4,FALSE), "NA")</f>
        <v>NA</v>
      </c>
      <c r="CV110" s="31" t="str">
        <f>_xlfn.IFNA(VLOOKUP($A110,CFTCs!$A:$Z,5,FALSE), "NA")</f>
        <v>NA</v>
      </c>
      <c r="CW110" s="31" t="str">
        <f>_xlfn.IFNA(VLOOKUP($A110,Open_interest!$A:$Z,2,FALSE), "NA")</f>
        <v>NA</v>
      </c>
      <c r="CX110" s="31" t="str">
        <f>_xlfn.IFNA(VLOOKUP($A110,Open_interest!$A:$Z,3,FALSE), "NA")</f>
        <v>NA</v>
      </c>
      <c r="CY110" s="31">
        <f>IF(_xlfn.IFNA(VLOOKUP($A110,ETF_holdings!$A:$Z,2,FALSE), "NA")=0,"NA",_xlfn.IFNA(VLOOKUP($A110,ETF_holdings!$A:$Z,2,FALSE), "NA"))</f>
        <v>301759.31363636302</v>
      </c>
      <c r="CZ110" s="31" t="str">
        <f>IF(_xlfn.IFNA(VLOOKUP($A110,ETF_holdings!$A:$Z,3,FALSE), "NA")=0,"NA",_xlfn.IFNA(VLOOKUP($A110,ETF_holdings!$A:$Z,3,FALSE), "NA"))</f>
        <v>NA</v>
      </c>
      <c r="DA110" s="31">
        <f>_xlfn.IFNA(VLOOKUP($A110,ETF_holdings!$A:$Z,4,FALSE), "NA")</f>
        <v>0</v>
      </c>
      <c r="DB110" s="31" t="str">
        <f>IF(_xlfn.IFNA(VLOOKUP($A110,ETF_holdings!$A:$Z,4,FALSE), "NA")=0,"NA",_xlfn.IFNA(VLOOKUP($A110,ETF_holdings!$A:$Z,4,FALSE), "NA"))</f>
        <v>NA</v>
      </c>
      <c r="DC110" s="31" t="str">
        <f>IF(_xlfn.IFNA(VLOOKUP($A110,ETF_holdings!$A:$Z,6,FALSE), "NA")=0,"NA",_xlfn.IFNA(VLOOKUP($A110,ETF_holdings!$A:$Z,6,FALSE), "NA"))</f>
        <v>NA</v>
      </c>
      <c r="DD110" s="31" t="str">
        <f>IF(_xlfn.IFNA(VLOOKUP($A110,ETF_holdings!$A:$Z,7,FALSE), "NA")=0,"NA",_xlfn.IFNA(VLOOKUP($A110,ETF_holdings!$A:$Z,7,FALSE), "NA"))</f>
        <v>NA</v>
      </c>
      <c r="DE110" s="31" t="str">
        <f>IF(_xlfn.IFNA(VLOOKUP($A110,ETF_holdings!$A:$Z,8,FALSE), "NA")=0,"NA",_xlfn.IFNA(VLOOKUP($A110,ETF_holdings!$A:$Z,8,FALSE), "NA"))</f>
        <v>NA</v>
      </c>
      <c r="DF110" s="31" t="str">
        <f>IF(_xlfn.IFNA(VLOOKUP($A110,ETF_holdings!$A:$Z,10,FALSE), "NA")=0,"NA",_xlfn.IFNA(VLOOKUP($A110,ETF_holdings!$A:$Z,10,FALSE), "NA"))</f>
        <v>NA</v>
      </c>
      <c r="DG110" s="31" t="str">
        <f>IF(_xlfn.IFNA(VLOOKUP($A110,ETF_holdings!$A:$Z,10,FALSE), "NA")=0,"NA",_xlfn.IFNA(VLOOKUP($A110,ETF_holdings!$A:$Z,10,FALSE), "NA"))</f>
        <v>NA</v>
      </c>
      <c r="DH110" s="31" t="str">
        <f>IF(_xlfn.IFNA(VLOOKUP($A110,ETF_holdings!$A:$Z,11,FALSE), "NA")=0,"NA",_xlfn.IFNA(VLOOKUP($A110,ETF_holdings!$A:$Z,11,FALSE), "NA"))</f>
        <v>NA</v>
      </c>
      <c r="DI110" s="31" t="str">
        <f>IF(_xlfn.IFNA(VLOOKUP($A110,ETF_holdings!$A:$Z,12,FALSE), "NA")=0,"NA",_xlfn.IFNA(VLOOKUP($A110,ETF_holdings!$A:$Z,12,FALSE), "NA"))</f>
        <v>NA</v>
      </c>
      <c r="DJ110" s="31" t="str">
        <f>IF(_xlfn.IFNA(VLOOKUP($A110,ETF_holdings!$A:$Z,13,FALSE), "NA")=0,"NA",_xlfn.IFNA(VLOOKUP($A110,ETF_holdings!$A:$Z,13,FALSE), "NA"))</f>
        <v>NA</v>
      </c>
      <c r="DK110" s="31">
        <f>IF(_xlfn.IFNA(VLOOKUP($A110,Platinum_RSI!$A:$P,2,FALSE), "NA")=0,"NA",_xlfn.IFNA(VLOOKUP($A110,Platinum_RSI!$A:$P,2,FALSE), "NA"))</f>
        <v>37.090000000000003</v>
      </c>
      <c r="DL110" s="31">
        <f>IF(_xlfn.IFNA(VLOOKUP($A110,Platinum_RSI!$A:$P,3,FALSE), "NA")=0,"NA",_xlfn.IFNA(VLOOKUP($A110,Platinum_RSI!$A:$P,3,FALSE), "NA"))</f>
        <v>34.96</v>
      </c>
      <c r="DM110" s="31">
        <f>IF(_xlfn.IFNA(VLOOKUP($A110,Platinum_RSI!$A:$P,4,FALSE), "NA")=0,"NA",_xlfn.IFNA(VLOOKUP($A110,Platinum_RSI!$A:$P,4,FALSE), "NA"))</f>
        <v>39.35</v>
      </c>
      <c r="DN110" s="31">
        <f>IF(_xlfn.IFNA(VLOOKUP($A110,Platinum_RSI!$A:$P,5,FALSE), "NA")=0,"NA",_xlfn.IFNA(VLOOKUP($A110,Platinum_RSI!$A:$P,5,FALSE), "NA"))</f>
        <v>46.12</v>
      </c>
      <c r="DO110" s="31">
        <f>IF(_xlfn.IFNA(VLOOKUP($A110,Palladium_RSI!$A:$Q,2,FALSE), "NA")=0,"NA",_xlfn.IFNA(VLOOKUP($A110,Palladium_RSI!$A:$Q,2,FALSE), "NA"))</f>
        <v>16.37</v>
      </c>
      <c r="DP110" s="31">
        <f>IF(_xlfn.IFNA(VLOOKUP($A110,Palladium_RSI!$A:$Q, 3,FALSE), "NA")=0,"NA",_xlfn.IFNA(VLOOKUP($A110,Palladium_RSI!$A:$Q,3,FALSE), "NA"))</f>
        <v>30.49</v>
      </c>
      <c r="DQ110" s="31">
        <f>IF(_xlfn.IFNA(VLOOKUP($A110,Palladium_RSI!$A:$Q,4,FALSE), "NA")=0,"NA",_xlfn.IFNA(VLOOKUP($A110,Palladium_RSI!$A:$Q,4,FALSE), "NA"))</f>
        <v>36.020000000000003</v>
      </c>
      <c r="DR110" s="31">
        <f>IF(_xlfn.IFNA(VLOOKUP($A110,Palladium_RSI!$A:$Q,5,FALSE), "NA")=0,"NA",_xlfn.IFNA(VLOOKUP($A110,Palladium_RSI!$A:$Q,5,FALSE), "NA"))</f>
        <v>42.9</v>
      </c>
      <c r="DS110" s="31">
        <f>IF(_xlfn.IFNA(VLOOKUP($A110,Car_production!$A:$L,2,FALSE), "NA")=0,"NA",_xlfn.IFNA(VLOOKUP($A110,Car_production!$A:$L,2,FALSE), "NA"))</f>
        <v>107.5</v>
      </c>
      <c r="DT110" s="31">
        <f>IF(_xlfn.IFNA(VLOOKUP($A110,Car_production!$A:$L,3,FALSE), "NA")=0,"NA",_xlfn.IFNA(VLOOKUP($A110,Car_production!$A:$L,3,FALSE), "NA"))</f>
        <v>84.579071597167584</v>
      </c>
      <c r="DU110" s="31" t="e">
        <f>IF(_xlfn.IFNA(VLOOKUP($A110,Car_production!$A:$L,4,FALSE), "NA")=0,"NA",_xlfn.IFNA(VLOOKUP($A110,Car_production!$A:$L,13,FALSE), "NA"))</f>
        <v>#REF!</v>
      </c>
      <c r="DV110" s="31">
        <f>IF(_xlfn.IFNA(VLOOKUP($A110,Car_production!$A:$L,5,FALSE), "NA")=0,"NA",_xlfn.IFNA(VLOOKUP($A110,Car_production!$A:$L,5,FALSE), "NA"))</f>
        <v>25.269738409950389</v>
      </c>
      <c r="DW110" s="31">
        <f>IF(_xlfn.IFNA(VLOOKUP($A110,Car_production!$A:$L,6,FALSE), "NA")=0,"NA",_xlfn.IFNA(VLOOKUP($A110,Car_production!$A:$L,6,FALSE), "NA"))</f>
        <v>21.400000000000006</v>
      </c>
      <c r="DX110" s="31">
        <f>IF(_xlfn.IFNA(VLOOKUP($A110,Car_production!$A:$L,7,FALSE), "NA")=0,"NA",_xlfn.IFNA(VLOOKUP($A110,Car_production!$A:$L,7,FALSE), "NA"))</f>
        <v>20.918866080156409</v>
      </c>
      <c r="DY110" s="31">
        <f>IF(_xlfn.IFNA(VLOOKUP($A110,Car_production!$A:$L,8,FALSE), "NA")=0,"NA",_xlfn.IFNA(VLOOKUP($A110,Car_production!$A:$L,8,FALSE), "NA"))</f>
        <v>72.3</v>
      </c>
      <c r="DZ110" s="31">
        <f>IF(_xlfn.IFNA(VLOOKUP($A110,Car_production!$A:$L,9,FALSE), "NA")=0,"NA",_xlfn.IFNA(VLOOKUP($A110,Car_production!$A:$L,9,FALSE), "NA"))</f>
        <v>91.287878787878782</v>
      </c>
      <c r="EA110" s="31">
        <f>IF(_xlfn.IFNA(VLOOKUP($A110,Car_production!$A:$L,10,FALSE), "NA")=0,"NA",_xlfn.IFNA(VLOOKUP($A110,Car_production!$A:$L,10,FALSE), "NA"))</f>
        <v>34.016472145923423</v>
      </c>
      <c r="EB110" s="31">
        <f>IF(_xlfn.IFNA(VLOOKUP($A110,Car_production_index!$A:$L,2,FALSE), "NA")=0,"NA",_xlfn.IFNA(VLOOKUP($A110,Car_production_index!$A:$L,2,FALSE), "NA"))</f>
        <v>0.12988212567506568</v>
      </c>
      <c r="EC110" s="31">
        <f>IF(_xlfn.IFNA(VLOOKUP($A110,Car_production_index!$A:$L,3,FALSE), "NA")=0,"NA",_xlfn.IFNA(VLOOKUP($A110,Car_production_index!$A:$L,3,FALSE), "NA"))</f>
        <v>0.23791781767755696</v>
      </c>
      <c r="ED110" s="31">
        <f>IF(_xlfn.IFNA(VLOOKUP($A110,Car_production_index!$A:$L,4,FALSE), "NA")=0,"NA",_xlfn.IFNA(VLOOKUP($A110,Car_production_index!$A:$L,4,FALSE), "NA"))</f>
        <v>0.21632484761598564</v>
      </c>
      <c r="EE110" s="31">
        <f>IF(_xlfn.IFNA(VLOOKUP($A110,Car_production_index!$A:$L,5,FALSE), "NA")=0,"NA",_xlfn.IFNA(VLOOKUP($A110,Car_production_index!$A:$L,5,FALSE), "NA"))</f>
        <v>0.13789036868302063</v>
      </c>
      <c r="EF110" s="31">
        <f>IF(_xlfn.IFNA(VLOOKUP($A110,Car_production_index!$A:$L,6,FALSE), "NA")=0,"NA",_xlfn.IFNA(VLOOKUP($A110,Car_production_index!$A:$L,6,FALSE), "NA"))</f>
        <v>0.72201515965162888</v>
      </c>
    </row>
    <row r="111" spans="1:136">
      <c r="A111" s="26">
        <v>39845</v>
      </c>
      <c r="B111" s="25">
        <f>IFERROR(VLOOKUP($A111,Palladium_spot_price!$A:$B,2,FALSE), "NA")</f>
        <v>207.63157894736801</v>
      </c>
      <c r="C111" s="25">
        <f>IFERROR(VLOOKUP($A111,Platinum_spot_price!$A:$B,2,FALSE), "NA")</f>
        <v>1037.2631578947301</v>
      </c>
      <c r="D111" s="25">
        <f>IFERROR(VLOOKUP($A111,Rhodium_spot_price!$A:$B,2,FALSE), "NA")</f>
        <v>1178.94736842105</v>
      </c>
      <c r="E111" s="25">
        <f>IFERROR(VLOOKUP(A111,'Coal Australia'!A:B,2,FALSE), "NA")</f>
        <v>80.822678571428497</v>
      </c>
      <c r="F111" s="25">
        <f>IFERROR(VLOOKUP(A111,'Russian Ruble'!A:B,2,FALSE), "NA")</f>
        <v>35.759700000000002</v>
      </c>
      <c r="G111" s="25" t="str">
        <f>IFERROR(VLOOKUP($A111,'GDP Germany'!A:B,2,FALSE),"NA")</f>
        <v>NA</v>
      </c>
      <c r="H111" s="25" t="str">
        <f>IFERROR(VLOOKUP($A111,'GDP EU28'!A:B,2,FALSE),"NA")</f>
        <v>NA</v>
      </c>
      <c r="I111" s="25" t="str">
        <f>IFERROR(VLOOKUP($A111,'GDP US'!A:B,2,FALSE),"NA")</f>
        <v>NA</v>
      </c>
      <c r="J111" s="29" t="str">
        <f>IFERROR(VLOOKUP($A111,'GDP CNY'!A:C,2,FALSE),"NA")</f>
        <v>NA</v>
      </c>
      <c r="K111" s="25">
        <f>IFERROR(VLOOKUP($A111,WTI!$A:$B,2,FALSE),"NA")</f>
        <v>39.090000000000003</v>
      </c>
      <c r="L111" s="25">
        <f>IFERROR(VLOOKUP($A111,Brent!$A:$B,2,FALSE),"NA")</f>
        <v>43.32</v>
      </c>
      <c r="M111" s="25">
        <f>IFERROR(VLOOKUP($A111,'EURO EXC RATE'!$A:$B,2,FALSE),"NA")</f>
        <v>1.2797000000000001</v>
      </c>
      <c r="N111" s="25">
        <f>IFERROR(VLOOKUP($A111,'Baltic Dry Index'!$A:$B,2,FALSE),"NA")</f>
        <v>1986</v>
      </c>
      <c r="O111" s="25">
        <f>IFERROR(VLOOKUP($A111,EXR_CNY_USD!$A:$B,2,FALSE),"NA")</f>
        <v>6.8362999999999996</v>
      </c>
      <c r="P111" s="25">
        <f>IFERROR(VLOOKUP($A111,'NATURAL GAS'!A:B,2,FALSE),"NA")</f>
        <v>4.5199999999999996</v>
      </c>
      <c r="Q111" s="25">
        <f>IFERROR(VLOOKUP($A111,VIX!$A:$B,2,FALSE), "NA")</f>
        <v>46.35</v>
      </c>
      <c r="R111" s="25">
        <f>IFERROR(VLOOKUP($A111,CLI_US!$A:$B,2,FALSE), "NA")</f>
        <v>95.408655863159495</v>
      </c>
      <c r="S111" s="25">
        <f>IFERROR(VLOOKUP($A111,CLI_CHN!$A:$B,2,FALSE), "NA")</f>
        <v>95.764669999999995</v>
      </c>
      <c r="T111" s="25">
        <f>IFERROR(VLOOKUP($A111,CLI_EURO!$A:$B,2,FALSE), "NA")</f>
        <v>96.488693671745494</v>
      </c>
      <c r="U111" s="25">
        <f>IFERROR(VLOOKUP($A111,CPILFESL!$A:$B,2,FALSE), "NA")</f>
        <v>212.70500000000001</v>
      </c>
      <c r="V111" s="31">
        <f>_xlfn.IFNA(VLOOKUP($A111,'PET.RWTC.M'!$A:$B,2,FALSE), "NA")</f>
        <v>39.090000000000003</v>
      </c>
      <c r="W111" s="31">
        <f>_xlfn.IFNA(VLOOKUP($A111,PALLFNFINDEXQ!$A:$B,2,FALSE), "NA")</f>
        <v>102.9299027</v>
      </c>
      <c r="X111" s="31">
        <f>_xlfn.IFNA(VLOOKUP($A111,DEXSFUS!$A:$B,2,FALSE), "NA")</f>
        <v>9.3000000000000007</v>
      </c>
      <c r="Y111" s="31">
        <f>_xlfn.IFNA(VLOOKUP($A111,PNICKUSDM!$A:$B,2,FALSE), "NA")</f>
        <v>10410.75</v>
      </c>
      <c r="Z111" s="31">
        <f>_xlfn.IFNA(VLOOKUP($A111,'WPU1011'!$A:$B,2,FALSE), "NA")</f>
        <v>153.1</v>
      </c>
      <c r="AA111" s="31">
        <f>_xlfn.IFNA(VLOOKUP($A111,'WPU1011'!$A:$B,2,FALSE), "NA")</f>
        <v>153.1</v>
      </c>
      <c r="AB111" s="31">
        <f>_xlfn.IFNA(VLOOKUP($A111,TSIFRGHTC!$A:$B,2,FALSE), "NA")</f>
        <v>2.6</v>
      </c>
      <c r="AC111" s="31">
        <f>_xlfn.IFNA(VLOOKUP($A111,TSIFRGHTC!$A:$B,2,FALSE), "NA")</f>
        <v>2.6</v>
      </c>
      <c r="AD111" s="31">
        <f>_xlfn.IFNA(VLOOKUP($A111,PPICMM!$A:$B,2,FALSE), "NA")</f>
        <v>163.9</v>
      </c>
      <c r="AE111" s="31">
        <f>_xlfn.IFNA(VLOOKUP($A111,IPB50001N!$A:$B,2,FALSE), "NA")</f>
        <v>87.359700000000004</v>
      </c>
      <c r="AF111" s="31">
        <f>_xlfn.IFNA(VLOOKUP($A111,A31ATI!$A:$B,2,FALSE), "NA")</f>
        <v>19862</v>
      </c>
      <c r="AG111" s="31">
        <f>_xlfn.IFNA(VLOOKUP($A111,A31ANO!$A:$B,2,FALSE), "NA")</f>
        <v>5738</v>
      </c>
      <c r="AH111" s="31">
        <f>_xlfn.IFNA(VLOOKUP($A111,IPG21223S!$A:$B,2,FALSE), "NA")</f>
        <v>98.312399999999997</v>
      </c>
      <c r="AI111" s="31">
        <f>_xlfn.IFNA(VLOOKUP($A111,PIORECRUSDM!$A:$B,2,FALSE), "NA")</f>
        <v>75.59</v>
      </c>
      <c r="AJ111" s="31">
        <f>_xlfn.IFNA(VLOOKUP($A111,GVZCLS!$A:$B,2,FALSE), "NA")</f>
        <v>49.86</v>
      </c>
      <c r="AK111" s="31" t="str">
        <f>_xlfn.IFNA(VLOOKUP($A111,VXSLVCLS!$A:$B,2,FALSE), "NA")</f>
        <v>NA</v>
      </c>
      <c r="AL111" s="31">
        <f>_xlfn.IFNA(VLOOKUP($A111,PNRGINDEXM!$A:$B,2,FALSE), "NA")</f>
        <v>119.32559999999999</v>
      </c>
      <c r="AM111" s="31">
        <f>_xlfn.IFNA(VLOOKUP($A111,Nikkei225!$A:$B,2,FALSE), "NA")</f>
        <v>8397.2199999999993</v>
      </c>
      <c r="AN111" s="31">
        <f>_xlfn.IFNA(VLOOKUP($A111,EXJPUS!$A:$B,2,FALSE), "NA")</f>
        <v>92.915800000000004</v>
      </c>
      <c r="AO111" s="31">
        <f>_xlfn.IFNA(VLOOKUP($A111,PCU33613361!$A:$B,2,FALSE), "NA")</f>
        <v>101</v>
      </c>
      <c r="AP111" s="31">
        <f>_xlfn.IFNA(VLOOKUP($A111,TOTALSA!$A:$B,2,FALSE), "NA")</f>
        <v>9.2230000000000008</v>
      </c>
      <c r="AQ111" s="31">
        <f>_xlfn.IFNA(VLOOKUP($A111,ZAFCPIALLMINMEI!$A:$B,2,FALSE), "NA")</f>
        <v>71.835260000000005</v>
      </c>
      <c r="AR111" s="31">
        <f>_xlfn.IFNA(VLOOKUP($A111,LCULMN01ZAQ661S!$A:$B,2,FALSE), "NA")</f>
        <v>71.318427139999997</v>
      </c>
      <c r="AS111" s="31">
        <f>_xlfn.IFNA(VLOOKUP($A111,NGDPRSAXDCZAQ!$A:$B,2,FALSE), "NA")</f>
        <v>963904.9</v>
      </c>
      <c r="AT111" s="31">
        <f>_xlfn.IFNA(VLOOKUP($A111,'M.W00.PCOBA.USD'!$A:$B,2,FALSE), "NA")</f>
        <v>30601.63</v>
      </c>
      <c r="AU111" s="31">
        <f>_xlfn.IFNA(VLOOKUP($A111,BSCICP03O9M665S!$A:$B,2,FALSE), "NA")</f>
        <v>94.251049714499999</v>
      </c>
      <c r="AV111" s="31">
        <f>_xlfn.IFNA(VLOOKUP($A111,LOLITOAAOECDE!$A:$B,2,FALSE), "NA")</f>
        <v>94.718822320900003</v>
      </c>
      <c r="AW111" s="31" t="str">
        <f>_xlfn.IFNA(VLOOKUP($A111,'IP7110'!$A:$B,2,FALSE), "NA")</f>
        <v>NA</v>
      </c>
      <c r="AX111" s="31">
        <f>_xlfn.IFNA(VLOOKUP($A111,'WPS061'!$A:$B,2,FALSE), "NA")</f>
        <v>96.1</v>
      </c>
      <c r="AY111" s="31">
        <f>_xlfn.IFNA(VLOOKUP($A111,'GS10'!$A:$B,2,FALSE), "NA")</f>
        <v>2.87</v>
      </c>
      <c r="AZ111" s="31">
        <f>_xlfn.IFNA(VLOOKUP($A111,'GS5'!$A:$B,2,FALSE), "NA")</f>
        <v>1.87</v>
      </c>
      <c r="BA111" s="31">
        <f>_xlfn.IFNA(VLOOKUP($A111,'GS30'!$A:$B,2,FALSE), "NA")</f>
        <v>3.59</v>
      </c>
      <c r="BB111" s="31">
        <f>_xlfn.IFNA(VLOOKUP($A111,DAX!$A:$B,2,FALSE), "NA")</f>
        <v>3843.74</v>
      </c>
      <c r="BC111" s="31">
        <f>_xlfn.IFNA(VLOOKUP($A111,SMI!$A:$B,2,FALSE), "NA")</f>
        <v>4690.67</v>
      </c>
      <c r="BD111" s="31">
        <f>_xlfn.IFNA(VLOOKUP($A111,NASDAQCOM!$A:$B,2,FALSE), "NA")</f>
        <v>1377.84</v>
      </c>
      <c r="BE111" s="31">
        <f>_xlfn.IFNA(VLOOKUP($A111,FTSE100!$A:$B,2,FALSE), "NA")</f>
        <v>3830.09</v>
      </c>
      <c r="BF111" s="31">
        <f>_xlfn.IFNA(VLOOKUP($A111,'M.W00.PGOLD.USD'!$A:$B,2,FALSE), "NA")</f>
        <v>989.75</v>
      </c>
      <c r="BG111" s="31">
        <f>_xlfn.IFNA(VLOOKUP($A111,'M.W00.PSILVER.USD'!$A:$B,2,FALSE), "NA")</f>
        <v>14.39</v>
      </c>
      <c r="BH111" s="31" t="str">
        <f>_xlfn.IFNA(VLOOKUP($A111,WPU10170502!$A:$B,2,FALSE), "NA")</f>
        <v>NA</v>
      </c>
      <c r="BI111" s="31">
        <f>_xlfn.IFNA(VLOOKUP($A111,'M.W00.PSILVER.USD'!$A:$B,2,FALSE), "NA")</f>
        <v>14.39</v>
      </c>
      <c r="BJ111" s="31">
        <f>_xlfn.IFNA(VLOOKUP($A111,'M.W00.PSILVER.USD'!$A:$B,2,FALSE), "NA")</f>
        <v>14.39</v>
      </c>
      <c r="BK111" s="31">
        <f>_xlfn.IFNA(VLOOKUP($A111,FEDfunds!$A:$B,2,FALSE), "NA")</f>
        <v>0.22</v>
      </c>
      <c r="BL111" s="31">
        <f>_xlfn.IFNA(VLOOKUP($A111,Vehicles_miles_traveled!$A:$B,2,FALSE), "NA")</f>
        <v>248351</v>
      </c>
      <c r="BM111" s="31">
        <f>_xlfn.IFNA(VLOOKUP($A111,New_car_dealer!$A:$B,2,FALSE), "NA")</f>
        <v>35243</v>
      </c>
      <c r="BN111" s="31" t="str">
        <f>_xlfn.IFNA(VLOOKUP($A111,Platinum_total_demand!$A:$Z,4,FALSE), "NA")</f>
        <v>NA</v>
      </c>
      <c r="BO111" s="31" t="str">
        <f>_xlfn.IFNA(VLOOKUP($A111,Palladium_total_demand!$A:$Z,4,FALSE), "NA")</f>
        <v>NA</v>
      </c>
      <c r="BP111" s="31" t="str">
        <f>_xlfn.IFNA(VLOOKUP($A111,Rhodium_total_demand!$A:$Z,4,FALSE), "NA")</f>
        <v>NA</v>
      </c>
      <c r="BQ111" s="31" t="str">
        <f>_xlfn.IFNA(VLOOKUP($A111,Platinum_total_supply!$A:$Z,4,FALSE), "NA")</f>
        <v>NA</v>
      </c>
      <c r="BR111" s="31" t="str">
        <f>_xlfn.IFNA(VLOOKUP($A111,Palladium_total_supply!$A:$Z,4,FALSE), "NA")</f>
        <v>NA</v>
      </c>
      <c r="BS111" s="31" t="str">
        <f>_xlfn.IFNA(VLOOKUP($A111,Rhodium_total_supply!$A:$Z,4,FALSE), "NA")</f>
        <v>NA</v>
      </c>
      <c r="BT111" s="31">
        <f>_xlfn.IFNA(VLOOKUP($A111,Equities!$A:$Z,2,FALSE), "NA")</f>
        <v>2589.4375</v>
      </c>
      <c r="BU111" s="31">
        <f>_xlfn.IFNA(VLOOKUP($A111,Equities!$A:$Z,3,FALSE), "NA")</f>
        <v>2703.1695</v>
      </c>
      <c r="BV111" s="31">
        <f>_xlfn.IFNA(VLOOKUP($A111,Equities!$A:$Z,4,FALSE), "NA")</f>
        <v>3867.8114999999998</v>
      </c>
      <c r="BW111" s="31">
        <f>_xlfn.IFNA(VLOOKUP($A111,Equities!$A:$Z,5,FALSE), "NA")</f>
        <v>3273.7705999999898</v>
      </c>
      <c r="BX111" s="31">
        <f>_xlfn.IFNA(VLOOKUP($A111,Equities!$A:$Z,6,FALSE), "NA")</f>
        <v>903.92769999999996</v>
      </c>
      <c r="BY111" s="31">
        <f>_xlfn.IFNA(VLOOKUP($A111,Income_equities!$A:$Z,2,FALSE), "NA")</f>
        <v>1443.827</v>
      </c>
      <c r="BZ111" s="31">
        <f>_xlfn.IFNA(VLOOKUP($A111,Income_equities!$A:$Z,3,FALSE), "NA")</f>
        <v>304.56083499999897</v>
      </c>
      <c r="CA111" s="31">
        <f>_xlfn.IFNA(VLOOKUP($A111,Income_equities!$A:$Z,4,FALSE), "NA")</f>
        <v>158.29735499999899</v>
      </c>
      <c r="CB111" s="31">
        <f>_xlfn.IFNA(VLOOKUP($A111,Income_equities!$A:$Z,5,FALSE), "NA")</f>
        <v>192.12128000000001</v>
      </c>
      <c r="CC111" s="31">
        <f>_xlfn.IFNA(VLOOKUP($A111,PGM_equities!$A:$Z,2,FALSE), "NA")</f>
        <v>1041.0125</v>
      </c>
      <c r="CD111" s="31">
        <f>_xlfn.IFNA(VLOOKUP($A111,PGM_equities!$A:$Z,3,FALSE), "NA")</f>
        <v>941.91650000000004</v>
      </c>
      <c r="CE111" s="31">
        <f>_xlfn.IFNA(VLOOKUP($A111,PGM_equities!$A:$Z,4,FALSE), "NA")</f>
        <v>13.451695000000001</v>
      </c>
      <c r="CF111" s="31">
        <f>_xlfn.IFNA(VLOOKUP($A111,PGM_equities!$A:$Z,5,FALSE), "NA")</f>
        <v>206.45</v>
      </c>
      <c r="CG111" s="31" t="str">
        <f>_xlfn.IFNA(VLOOKUP($A111,Platinum_market_balance!$A:$Z,2,FALSE), "NA")</f>
        <v>NA</v>
      </c>
      <c r="CH111" s="31" t="str">
        <f>_xlfn.IFNA(VLOOKUP($A111,Platinum_market_balance!$A:$Z,3,FALSE), "NA")</f>
        <v>NA</v>
      </c>
      <c r="CI111" s="31" t="str">
        <f>_xlfn.IFNA(VLOOKUP($A111,Platinum_market_balance!$A:$Z,4,FALSE), "NA")</f>
        <v>NA</v>
      </c>
      <c r="CJ111" s="31" t="str">
        <f>_xlfn.IFNA(VLOOKUP($A111,Platinum_market_balance!$A:$Z,5,FALSE), "NA")</f>
        <v>NA</v>
      </c>
      <c r="CK111" s="31" t="str">
        <f>_xlfn.IFNA(VLOOKUP($A111,Palladium_market_balance!$A:$Z,2,FALSE), "NA")</f>
        <v>NA</v>
      </c>
      <c r="CL111" s="31" t="str">
        <f>_xlfn.IFNA(VLOOKUP($A111,Palladium_market_balance!$A:$Z,3,FALSE), "NA")</f>
        <v>NA</v>
      </c>
      <c r="CM111" s="31" t="str">
        <f>_xlfn.IFNA(VLOOKUP($A111,Palladium_market_balance!$A:$Z,4,FALSE), "NA")</f>
        <v>NA</v>
      </c>
      <c r="CN111" s="31" t="str">
        <f>_xlfn.IFNA(VLOOKUP($A111,Palladium_market_balance!$A:$Z,5,FALSE), "NA")</f>
        <v>NA</v>
      </c>
      <c r="CO111" s="31" t="str">
        <f>_xlfn.IFNA(VLOOKUP($A111,Rhodium_market_balance!$A:$Z,2,FALSE), "NA")</f>
        <v>NA</v>
      </c>
      <c r="CP111" s="31" t="str">
        <f>_xlfn.IFNA(VLOOKUP($A111,Rhodium_market_balance!$A:$Z,3,FALSE), "NA")</f>
        <v>NA</v>
      </c>
      <c r="CQ111" s="31" t="str">
        <f>_xlfn.IFNA(VLOOKUP($A111,Rhodium_market_balance!$A:$Z,4,FALSE), "NA")</f>
        <v>NA</v>
      </c>
      <c r="CR111" s="31" t="str">
        <f>_xlfn.IFNA(VLOOKUP($A111,Rhodium_market_balance!$A:$Z,5,FALSE), "NA")</f>
        <v>NA</v>
      </c>
      <c r="CS111" s="31" t="str">
        <f>_xlfn.IFNA(VLOOKUP($A111,CFTCs!$A:$Z,2,FALSE), "NA")</f>
        <v>NA</v>
      </c>
      <c r="CT111" s="31" t="str">
        <f>_xlfn.IFNA(VLOOKUP($A111,CFTCs!$A:$Z,3,FALSE), "NA")</f>
        <v>NA</v>
      </c>
      <c r="CU111" s="31" t="str">
        <f>_xlfn.IFNA(VLOOKUP($A111,CFTCs!$A:$Z,4,FALSE), "NA")</f>
        <v>NA</v>
      </c>
      <c r="CV111" s="31" t="str">
        <f>_xlfn.IFNA(VLOOKUP($A111,CFTCs!$A:$Z,5,FALSE), "NA")</f>
        <v>NA</v>
      </c>
      <c r="CW111" s="31" t="str">
        <f>_xlfn.IFNA(VLOOKUP($A111,Open_interest!$A:$Z,2,FALSE), "NA")</f>
        <v>NA</v>
      </c>
      <c r="CX111" s="31" t="str">
        <f>_xlfn.IFNA(VLOOKUP($A111,Open_interest!$A:$Z,3,FALSE), "NA")</f>
        <v>NA</v>
      </c>
      <c r="CY111" s="31">
        <f>IF(_xlfn.IFNA(VLOOKUP($A111,ETF_holdings!$A:$Z,2,FALSE), "NA")=0,"NA",_xlfn.IFNA(VLOOKUP($A111,ETF_holdings!$A:$Z,2,FALSE), "NA"))</f>
        <v>334580.23</v>
      </c>
      <c r="CZ111" s="31" t="str">
        <f>IF(_xlfn.IFNA(VLOOKUP($A111,ETF_holdings!$A:$Z,3,FALSE), "NA")=0,"NA",_xlfn.IFNA(VLOOKUP($A111,ETF_holdings!$A:$Z,3,FALSE), "NA"))</f>
        <v>NA</v>
      </c>
      <c r="DA111" s="31">
        <f>_xlfn.IFNA(VLOOKUP($A111,ETF_holdings!$A:$Z,4,FALSE), "NA")</f>
        <v>0</v>
      </c>
      <c r="DB111" s="31" t="str">
        <f>IF(_xlfn.IFNA(VLOOKUP($A111,ETF_holdings!$A:$Z,4,FALSE), "NA")=0,"NA",_xlfn.IFNA(VLOOKUP($A111,ETF_holdings!$A:$Z,4,FALSE), "NA"))</f>
        <v>NA</v>
      </c>
      <c r="DC111" s="31" t="str">
        <f>IF(_xlfn.IFNA(VLOOKUP($A111,ETF_holdings!$A:$Z,6,FALSE), "NA")=0,"NA",_xlfn.IFNA(VLOOKUP($A111,ETF_holdings!$A:$Z,6,FALSE), "NA"))</f>
        <v>NA</v>
      </c>
      <c r="DD111" s="31" t="str">
        <f>IF(_xlfn.IFNA(VLOOKUP($A111,ETF_holdings!$A:$Z,7,FALSE), "NA")=0,"NA",_xlfn.IFNA(VLOOKUP($A111,ETF_holdings!$A:$Z,7,FALSE), "NA"))</f>
        <v>NA</v>
      </c>
      <c r="DE111" s="31" t="str">
        <f>IF(_xlfn.IFNA(VLOOKUP($A111,ETF_holdings!$A:$Z,8,FALSE), "NA")=0,"NA",_xlfn.IFNA(VLOOKUP($A111,ETF_holdings!$A:$Z,8,FALSE), "NA"))</f>
        <v>NA</v>
      </c>
      <c r="DF111" s="31" t="str">
        <f>IF(_xlfn.IFNA(VLOOKUP($A111,ETF_holdings!$A:$Z,10,FALSE), "NA")=0,"NA",_xlfn.IFNA(VLOOKUP($A111,ETF_holdings!$A:$Z,10,FALSE), "NA"))</f>
        <v>NA</v>
      </c>
      <c r="DG111" s="31" t="str">
        <f>IF(_xlfn.IFNA(VLOOKUP($A111,ETF_holdings!$A:$Z,10,FALSE), "NA")=0,"NA",_xlfn.IFNA(VLOOKUP($A111,ETF_holdings!$A:$Z,10,FALSE), "NA"))</f>
        <v>NA</v>
      </c>
      <c r="DH111" s="31" t="str">
        <f>IF(_xlfn.IFNA(VLOOKUP($A111,ETF_holdings!$A:$Z,11,FALSE), "NA")=0,"NA",_xlfn.IFNA(VLOOKUP($A111,ETF_holdings!$A:$Z,11,FALSE), "NA"))</f>
        <v>NA</v>
      </c>
      <c r="DI111" s="31" t="str">
        <f>IF(_xlfn.IFNA(VLOOKUP($A111,ETF_holdings!$A:$Z,12,FALSE), "NA")=0,"NA",_xlfn.IFNA(VLOOKUP($A111,ETF_holdings!$A:$Z,12,FALSE), "NA"))</f>
        <v>NA</v>
      </c>
      <c r="DJ111" s="31" t="str">
        <f>IF(_xlfn.IFNA(VLOOKUP($A111,ETF_holdings!$A:$Z,13,FALSE), "NA")=0,"NA",_xlfn.IFNA(VLOOKUP($A111,ETF_holdings!$A:$Z,13,FALSE), "NA"))</f>
        <v>NA</v>
      </c>
      <c r="DK111" s="31">
        <f>IF(_xlfn.IFNA(VLOOKUP($A111,Platinum_RSI!$A:$P,2,FALSE), "NA")=0,"NA",_xlfn.IFNA(VLOOKUP($A111,Platinum_RSI!$A:$P,2,FALSE), "NA"))</f>
        <v>55.4</v>
      </c>
      <c r="DL111" s="31">
        <f>IF(_xlfn.IFNA(VLOOKUP($A111,Platinum_RSI!$A:$P,3,FALSE), "NA")=0,"NA",_xlfn.IFNA(VLOOKUP($A111,Platinum_RSI!$A:$P,3,FALSE), "NA"))</f>
        <v>39.97</v>
      </c>
      <c r="DM111" s="31">
        <f>IF(_xlfn.IFNA(VLOOKUP($A111,Platinum_RSI!$A:$P,4,FALSE), "NA")=0,"NA",_xlfn.IFNA(VLOOKUP($A111,Platinum_RSI!$A:$P,4,FALSE), "NA"))</f>
        <v>42.68</v>
      </c>
      <c r="DN111" s="31">
        <f>IF(_xlfn.IFNA(VLOOKUP($A111,Platinum_RSI!$A:$P,5,FALSE), "NA")=0,"NA",_xlfn.IFNA(VLOOKUP($A111,Platinum_RSI!$A:$P,5,FALSE), "NA"))</f>
        <v>48.03</v>
      </c>
      <c r="DO111" s="31">
        <f>IF(_xlfn.IFNA(VLOOKUP($A111,Palladium_RSI!$A:$Q,2,FALSE), "NA")=0,"NA",_xlfn.IFNA(VLOOKUP($A111,Palladium_RSI!$A:$Q,2,FALSE), "NA"))</f>
        <v>19.68</v>
      </c>
      <c r="DP111" s="31">
        <f>IF(_xlfn.IFNA(VLOOKUP($A111,Palladium_RSI!$A:$Q, 3,FALSE), "NA")=0,"NA",_xlfn.IFNA(VLOOKUP($A111,Palladium_RSI!$A:$Q,3,FALSE), "NA"))</f>
        <v>30.87</v>
      </c>
      <c r="DQ111" s="31">
        <f>IF(_xlfn.IFNA(VLOOKUP($A111,Palladium_RSI!$A:$Q,4,FALSE), "NA")=0,"NA",_xlfn.IFNA(VLOOKUP($A111,Palladium_RSI!$A:$Q,4,FALSE), "NA"))</f>
        <v>36.25</v>
      </c>
      <c r="DR111" s="31">
        <f>IF(_xlfn.IFNA(VLOOKUP($A111,Palladium_RSI!$A:$Q,5,FALSE), "NA")=0,"NA",_xlfn.IFNA(VLOOKUP($A111,Palladium_RSI!$A:$Q,5,FALSE), "NA"))</f>
        <v>43</v>
      </c>
      <c r="DS111" s="31">
        <f>IF(_xlfn.IFNA(VLOOKUP($A111,Car_production!$A:$L,2,FALSE), "NA")=0,"NA",_xlfn.IFNA(VLOOKUP($A111,Car_production!$A:$L,2,FALSE), "NA"))</f>
        <v>135.4</v>
      </c>
      <c r="DT111" s="31">
        <f>IF(_xlfn.IFNA(VLOOKUP($A111,Car_production!$A:$L,3,FALSE), "NA")=0,"NA",_xlfn.IFNA(VLOOKUP($A111,Car_production!$A:$L,3,FALSE), "NA"))</f>
        <v>106.53029110936272</v>
      </c>
      <c r="DU111" s="31" t="e">
        <f>IF(_xlfn.IFNA(VLOOKUP($A111,Car_production!$A:$L,4,FALSE), "NA")=0,"NA",_xlfn.IFNA(VLOOKUP($A111,Car_production!$A:$L,13,FALSE), "NA"))</f>
        <v>#REF!</v>
      </c>
      <c r="DV111" s="31">
        <f>IF(_xlfn.IFNA(VLOOKUP($A111,Car_production!$A:$L,5,FALSE), "NA")=0,"NA",_xlfn.IFNA(VLOOKUP($A111,Car_production!$A:$L,5,FALSE), "NA"))</f>
        <v>28.468998919168747</v>
      </c>
      <c r="DW111" s="31">
        <f>IF(_xlfn.IFNA(VLOOKUP($A111,Car_production!$A:$L,6,FALSE), "NA")=0,"NA",_xlfn.IFNA(VLOOKUP($A111,Car_production!$A:$L,6,FALSE), "NA"))</f>
        <v>27.5</v>
      </c>
      <c r="DX111" s="31">
        <f>IF(_xlfn.IFNA(VLOOKUP($A111,Car_production!$A:$L,7,FALSE), "NA")=0,"NA",_xlfn.IFNA(VLOOKUP($A111,Car_production!$A:$L,7,FALSE), "NA"))</f>
        <v>26.881720430107524</v>
      </c>
      <c r="DY111" s="31">
        <f>IF(_xlfn.IFNA(VLOOKUP($A111,Car_production!$A:$L,8,FALSE), "NA")=0,"NA",_xlfn.IFNA(VLOOKUP($A111,Car_production!$A:$L,8,FALSE), "NA"))</f>
        <v>51.9</v>
      </c>
      <c r="DZ111" s="31">
        <f>IF(_xlfn.IFNA(VLOOKUP($A111,Car_production!$A:$L,9,FALSE), "NA")=0,"NA",_xlfn.IFNA(VLOOKUP($A111,Car_production!$A:$L,9,FALSE), "NA"))</f>
        <v>65.530303030303031</v>
      </c>
      <c r="EA111" s="31">
        <f>IF(_xlfn.IFNA(VLOOKUP($A111,Car_production!$A:$L,10,FALSE), "NA")=0,"NA",_xlfn.IFNA(VLOOKUP($A111,Car_production!$A:$L,10,FALSE), "NA"))</f>
        <v>35.408833403133315</v>
      </c>
      <c r="EB111" s="31">
        <f>IF(_xlfn.IFNA(VLOOKUP($A111,Car_production_index!$A:$L,2,FALSE), "NA")=0,"NA",_xlfn.IFNA(VLOOKUP($A111,Car_production_index!$A:$L,2,FALSE), "NA"))</f>
        <v>0.12988212567506568</v>
      </c>
      <c r="EC111" s="31">
        <f>IF(_xlfn.IFNA(VLOOKUP($A111,Car_production_index!$A:$L,3,FALSE), "NA")=0,"NA",_xlfn.IFNA(VLOOKUP($A111,Car_production_index!$A:$L,3,FALSE), "NA"))</f>
        <v>0.23741781767755696</v>
      </c>
      <c r="ED111" s="31">
        <f>IF(_xlfn.IFNA(VLOOKUP($A111,Car_production_index!$A:$L,4,FALSE), "NA")=0,"NA",_xlfn.IFNA(VLOOKUP($A111,Car_production_index!$A:$L,4,FALSE), "NA"))</f>
        <v>0.21732484761598564</v>
      </c>
      <c r="EE111" s="31">
        <f>IF(_xlfn.IFNA(VLOOKUP($A111,Car_production_index!$A:$L,5,FALSE), "NA")=0,"NA",_xlfn.IFNA(VLOOKUP($A111,Car_production_index!$A:$L,5,FALSE), "NA"))</f>
        <v>0.13739036868302062</v>
      </c>
      <c r="EF111" s="31">
        <f>IF(_xlfn.IFNA(VLOOKUP($A111,Car_production_index!$A:$L,6,FALSE), "NA")=0,"NA",_xlfn.IFNA(VLOOKUP($A111,Car_production_index!$A:$L,6,FALSE), "NA"))</f>
        <v>0.72201515965162888</v>
      </c>
    </row>
    <row r="112" spans="1:136">
      <c r="A112" s="26">
        <v>39873</v>
      </c>
      <c r="B112" s="25">
        <f>IFERROR(VLOOKUP($A112,Palladium_spot_price!$A:$B,2,FALSE), "NA")</f>
        <v>203.72727272727201</v>
      </c>
      <c r="C112" s="25">
        <f>IFERROR(VLOOKUP($A112,Platinum_spot_price!$A:$B,2,FALSE), "NA")</f>
        <v>1084.5909090908999</v>
      </c>
      <c r="D112" s="25">
        <f>IFERROR(VLOOKUP($A112,Rhodium_spot_price!$A:$B,2,FALSE), "NA")</f>
        <v>1175</v>
      </c>
      <c r="E112" s="25">
        <f>IFERROR(VLOOKUP(A112,'Coal Australia'!A:B,2,FALSE), "NA")</f>
        <v>65.452110389610297</v>
      </c>
      <c r="F112" s="25">
        <f>IFERROR(VLOOKUP(A112,'Russian Ruble'!A:B,2,FALSE), "NA")</f>
        <v>34.666499999999999</v>
      </c>
      <c r="G112" s="25" t="str">
        <f>IFERROR(VLOOKUP($A112,'GDP Germany'!A:B,2,FALSE),"NA")</f>
        <v>NA</v>
      </c>
      <c r="H112" s="25" t="str">
        <f>IFERROR(VLOOKUP($A112,'GDP EU28'!A:B,2,FALSE),"NA")</f>
        <v>NA</v>
      </c>
      <c r="I112" s="25" t="str">
        <f>IFERROR(VLOOKUP($A112,'GDP US'!A:B,2,FALSE),"NA")</f>
        <v>NA</v>
      </c>
      <c r="J112" s="29" t="str">
        <f>IFERROR(VLOOKUP($A112,'GDP CNY'!A:C,2,FALSE),"NA")</f>
        <v>NA</v>
      </c>
      <c r="K112" s="25">
        <f>IFERROR(VLOOKUP($A112,WTI!$A:$B,2,FALSE),"NA")</f>
        <v>47.94</v>
      </c>
      <c r="L112" s="25">
        <f>IFERROR(VLOOKUP($A112,Brent!$A:$B,2,FALSE),"NA")</f>
        <v>46.54</v>
      </c>
      <c r="M112" s="25">
        <f>IFERROR(VLOOKUP($A112,'EURO EXC RATE'!$A:$B,2,FALSE),"NA")</f>
        <v>1.3049999999999999</v>
      </c>
      <c r="N112" s="25">
        <f>IFERROR(VLOOKUP($A112,'Baltic Dry Index'!$A:$B,2,FALSE),"NA")</f>
        <v>1615</v>
      </c>
      <c r="O112" s="25">
        <f>IFERROR(VLOOKUP($A112,EXR_CNY_USD!$A:$B,2,FALSE),"NA")</f>
        <v>6.8360000000000003</v>
      </c>
      <c r="P112" s="25">
        <f>IFERROR(VLOOKUP($A112,'NATURAL GAS'!A:B,2,FALSE),"NA")</f>
        <v>3.96</v>
      </c>
      <c r="Q112" s="25">
        <f>IFERROR(VLOOKUP($A112,VIX!$A:$B,2,FALSE), "NA")</f>
        <v>44.14</v>
      </c>
      <c r="R112" s="25">
        <f>IFERROR(VLOOKUP($A112,CLI_US!$A:$B,2,FALSE), "NA")</f>
        <v>95.379565173790795</v>
      </c>
      <c r="S112" s="25">
        <f>IFERROR(VLOOKUP($A112,CLI_CHN!$A:$B,2,FALSE), "NA")</f>
        <v>96.353719999999996</v>
      </c>
      <c r="T112" s="25">
        <f>IFERROR(VLOOKUP($A112,CLI_EURO!$A:$B,2,FALSE), "NA")</f>
        <v>96.5305724191021</v>
      </c>
      <c r="U112" s="25">
        <f>IFERROR(VLOOKUP($A112,CPILFESL!$A:$B,2,FALSE), "NA")</f>
        <v>212.495</v>
      </c>
      <c r="V112" s="31">
        <f>_xlfn.IFNA(VLOOKUP($A112,'PET.RWTC.M'!$A:$B,2,FALSE), "NA")</f>
        <v>47.94</v>
      </c>
      <c r="W112" s="31">
        <f>_xlfn.IFNA(VLOOKUP($A112,PALLFNFINDEXQ!$A:$B,2,FALSE), "NA")</f>
        <v>102.9299027</v>
      </c>
      <c r="X112" s="31">
        <f>_xlfn.IFNA(VLOOKUP($A112,DEXSFUS!$A:$B,2,FALSE), "NA")</f>
        <v>9.3000000000000007</v>
      </c>
      <c r="Y112" s="31">
        <f>_xlfn.IFNA(VLOOKUP($A112,PNICKUSDM!$A:$B,2,FALSE), "NA")</f>
        <v>9710.7272730000004</v>
      </c>
      <c r="Z112" s="31">
        <f>_xlfn.IFNA(VLOOKUP($A112,'WPU1011'!$A:$B,2,FALSE), "NA")</f>
        <v>157.9</v>
      </c>
      <c r="AA112" s="31">
        <f>_xlfn.IFNA(VLOOKUP($A112,PCU3399103399101!$A:$B,2,FALSE), "NA")</f>
        <v>160.69999999999999</v>
      </c>
      <c r="AB112" s="31">
        <f>_xlfn.IFNA(VLOOKUP($A112,TSIFRGHTC!$A:$B,2,FALSE), "NA")</f>
        <v>-5.3</v>
      </c>
      <c r="AC112" s="31">
        <f>_xlfn.IFNA(VLOOKUP($A112,TSIFRGHTC!$A:$B,2,FALSE), "NA")</f>
        <v>-5.3</v>
      </c>
      <c r="AD112" s="31">
        <f>_xlfn.IFNA(VLOOKUP($A112,PPICMM!$A:$B,2,FALSE), "NA")</f>
        <v>161.5</v>
      </c>
      <c r="AE112" s="31">
        <f>_xlfn.IFNA(VLOOKUP($A112,IPB50001N!$A:$B,2,FALSE), "NA")</f>
        <v>86.423000000000002</v>
      </c>
      <c r="AF112" s="31">
        <f>_xlfn.IFNA(VLOOKUP($A112,A31ATI!$A:$B,2,FALSE), "NA")</f>
        <v>18809</v>
      </c>
      <c r="AG112" s="31">
        <f>_xlfn.IFNA(VLOOKUP($A112,A31ANO!$A:$B,2,FALSE), "NA")</f>
        <v>4305</v>
      </c>
      <c r="AH112" s="31">
        <f>_xlfn.IFNA(VLOOKUP($A112,IPG21223S!$A:$B,2,FALSE), "NA")</f>
        <v>99.2286</v>
      </c>
      <c r="AI112" s="31">
        <f>_xlfn.IFNA(VLOOKUP($A112,PIORECRUSDM!$A:$B,2,FALSE), "NA")</f>
        <v>64.072727270000001</v>
      </c>
      <c r="AJ112" s="31">
        <f>_xlfn.IFNA(VLOOKUP($A112,GVZCLS!$A:$B,2,FALSE), "NA")</f>
        <v>49.86</v>
      </c>
      <c r="AK112" s="31" t="str">
        <f>_xlfn.IFNA(VLOOKUP($A112,VXSLVCLS!$A:$B,2,FALSE), "NA")</f>
        <v>NA</v>
      </c>
      <c r="AL112" s="31">
        <f>_xlfn.IFNA(VLOOKUP($A112,PNRGINDEXM!$A:$B,2,FALSE), "NA")</f>
        <v>120.35809999999999</v>
      </c>
      <c r="AM112" s="31">
        <f>_xlfn.IFNA(VLOOKUP($A112,Nikkei225!$A:$B,2,FALSE), "NA")</f>
        <v>8397.2199999999993</v>
      </c>
      <c r="AN112" s="31">
        <f>_xlfn.IFNA(VLOOKUP($A112,EXJPUS!$A:$B,2,FALSE), "NA")</f>
        <v>97.855000000000004</v>
      </c>
      <c r="AO112" s="31">
        <f>_xlfn.IFNA(VLOOKUP($A112,PCU33613361!$A:$B,2,FALSE), "NA")</f>
        <v>100.4</v>
      </c>
      <c r="AP112" s="31">
        <f>_xlfn.IFNA(VLOOKUP($A112,TOTALSA!$A:$B,2,FALSE), "NA")</f>
        <v>9.7479999999999993</v>
      </c>
      <c r="AQ112" s="31">
        <f>_xlfn.IFNA(VLOOKUP($A112,ZAFCPIALLMINMEI!$A:$B,2,FALSE), "NA")</f>
        <v>72.915490000000005</v>
      </c>
      <c r="AR112" s="31">
        <f>_xlfn.IFNA(VLOOKUP($A112,LCULMN01ZAQ661S!$A:$B,2,FALSE), "NA")</f>
        <v>71.318427139999997</v>
      </c>
      <c r="AS112" s="31">
        <f>_xlfn.IFNA(VLOOKUP($A112,NGDPRSAXDCZAQ!$A:$B,2,FALSE), "NA")</f>
        <v>963904.9</v>
      </c>
      <c r="AT112" s="31">
        <f>_xlfn.IFNA(VLOOKUP($A112,'M.W00.PCOBA.USD'!$A:$B,2,FALSE), "NA")</f>
        <v>26494.92</v>
      </c>
      <c r="AU112" s="31">
        <f>_xlfn.IFNA(VLOOKUP($A112,BSCICP03O9M665S!$A:$B,2,FALSE), "NA")</f>
        <v>94.3151991294</v>
      </c>
      <c r="AV112" s="31">
        <f>_xlfn.IFNA(VLOOKUP($A112,LOLITOAAOECDE!$A:$B,2,FALSE), "NA")</f>
        <v>94.688553027099999</v>
      </c>
      <c r="AW112" s="31" t="str">
        <f>_xlfn.IFNA(VLOOKUP($A112,'IP7110'!$A:$B,2,FALSE), "NA")</f>
        <v>NA</v>
      </c>
      <c r="AX112" s="31">
        <f>_xlfn.IFNA(VLOOKUP($A112,'WPS061'!$A:$B,2,FALSE), "NA")</f>
        <v>86.5</v>
      </c>
      <c r="AY112" s="31">
        <f>_xlfn.IFNA(VLOOKUP($A112,'GS10'!$A:$B,2,FALSE), "NA")</f>
        <v>2.82</v>
      </c>
      <c r="AZ112" s="31">
        <f>_xlfn.IFNA(VLOOKUP($A112,'GS5'!$A:$B,2,FALSE), "NA")</f>
        <v>1.82</v>
      </c>
      <c r="BA112" s="31">
        <f>_xlfn.IFNA(VLOOKUP($A112,'GS30'!$A:$B,2,FALSE), "NA")</f>
        <v>3.64</v>
      </c>
      <c r="BB112" s="31">
        <f>_xlfn.IFNA(VLOOKUP($A112,DAX!$A:$B,2,FALSE), "NA")</f>
        <v>4084.76</v>
      </c>
      <c r="BC112" s="31">
        <f>_xlfn.IFNA(VLOOKUP($A112,SMI!$A:$B,2,FALSE), "NA")</f>
        <v>4927.43</v>
      </c>
      <c r="BD112" s="31">
        <f>_xlfn.IFNA(VLOOKUP($A112,NASDAQCOM!$A:$B,2,FALSE), "NA")</f>
        <v>1528.59</v>
      </c>
      <c r="BE112" s="31">
        <f>_xlfn.IFNA(VLOOKUP($A112,FTSE100!$A:$B,2,FALSE), "NA")</f>
        <v>3926.14</v>
      </c>
      <c r="BF112" s="31">
        <f>_xlfn.IFNA(VLOOKUP($A112,'M.W00.PGOLD.USD'!$A:$B,2,FALSE), "NA")</f>
        <v>957</v>
      </c>
      <c r="BG112" s="31">
        <f>_xlfn.IFNA(VLOOKUP($A112,'M.W00.PSILVER.USD'!$A:$B,2,FALSE), "NA")</f>
        <v>13.76</v>
      </c>
      <c r="BH112" s="31" t="str">
        <f>_xlfn.IFNA(VLOOKUP($A112,WPU10170502!$A:$B,2,FALSE), "NA")</f>
        <v>NA</v>
      </c>
      <c r="BI112" s="31">
        <f>_xlfn.IFNA(VLOOKUP($A112,'M.W00.PSILVER.USD'!$A:$B,2,FALSE), "NA")</f>
        <v>13.76</v>
      </c>
      <c r="BJ112" s="31">
        <f>_xlfn.IFNA(VLOOKUP($A112,'M.W00.PSILVER.USD'!$A:$B,2,FALSE), "NA")</f>
        <v>13.76</v>
      </c>
      <c r="BK112" s="31">
        <f>_xlfn.IFNA(VLOOKUP($A112,FEDfunds!$A:$B,2,FALSE), "NA")</f>
        <v>0.18</v>
      </c>
      <c r="BL112" s="31">
        <f>_xlfn.IFNA(VLOOKUP($A112,Vehicles_miles_traveled!$A:$B,2,FALSE), "NA")</f>
        <v>245368</v>
      </c>
      <c r="BM112" s="31">
        <f>_xlfn.IFNA(VLOOKUP($A112,New_car_dealer!$A:$B,2,FALSE), "NA")</f>
        <v>40565</v>
      </c>
      <c r="BN112" s="31" t="str">
        <f>_xlfn.IFNA(VLOOKUP($A112,Platinum_total_demand!$A:$Z,4,FALSE), "NA")</f>
        <v>NA</v>
      </c>
      <c r="BO112" s="31" t="str">
        <f>_xlfn.IFNA(VLOOKUP($A112,Palladium_total_demand!$A:$Z,4,FALSE), "NA")</f>
        <v>NA</v>
      </c>
      <c r="BP112" s="31" t="str">
        <f>_xlfn.IFNA(VLOOKUP($A112,Rhodium_total_demand!$A:$Z,4,FALSE), "NA")</f>
        <v>NA</v>
      </c>
      <c r="BQ112" s="31" t="str">
        <f>_xlfn.IFNA(VLOOKUP($A112,Platinum_total_supply!$A:$Z,4,FALSE), "NA")</f>
        <v>NA</v>
      </c>
      <c r="BR112" s="31" t="str">
        <f>_xlfn.IFNA(VLOOKUP($A112,Palladium_total_supply!$A:$Z,4,FALSE), "NA")</f>
        <v>NA</v>
      </c>
      <c r="BS112" s="31" t="str">
        <f>_xlfn.IFNA(VLOOKUP($A112,Rhodium_total_supply!$A:$Z,4,FALSE), "NA")</f>
        <v>NA</v>
      </c>
      <c r="BT112" s="31">
        <f>_xlfn.IFNA(VLOOKUP($A112,Equities!$A:$Z,2,FALSE), "NA")</f>
        <v>2447.0759090909</v>
      </c>
      <c r="BU112" s="31">
        <f>_xlfn.IFNA(VLOOKUP($A112,Equities!$A:$Z,3,FALSE), "NA")</f>
        <v>2550.7859090909001</v>
      </c>
      <c r="BV112" s="31">
        <f>_xlfn.IFNA(VLOOKUP($A112,Equities!$A:$Z,4,FALSE), "NA")</f>
        <v>3617.04727272727</v>
      </c>
      <c r="BW112" s="31">
        <f>_xlfn.IFNA(VLOOKUP($A112,Equities!$A:$Z,5,FALSE), "NA")</f>
        <v>3078.58422727272</v>
      </c>
      <c r="BX112" s="31">
        <f>_xlfn.IFNA(VLOOKUP($A112,Equities!$A:$Z,6,FALSE), "NA")</f>
        <v>915.70295454545396</v>
      </c>
      <c r="BY112" s="31">
        <f>_xlfn.IFNA(VLOOKUP($A112,Income_equities!$A:$Z,2,FALSE), "NA")</f>
        <v>1444.6272727272701</v>
      </c>
      <c r="BZ112" s="31">
        <f>_xlfn.IFNA(VLOOKUP($A112,Income_equities!$A:$Z,3,FALSE), "NA")</f>
        <v>306.19498181818102</v>
      </c>
      <c r="CA112" s="31">
        <f>_xlfn.IFNA(VLOOKUP($A112,Income_equities!$A:$Z,4,FALSE), "NA")</f>
        <v>159.02779090908999</v>
      </c>
      <c r="CB112" s="31">
        <f>_xlfn.IFNA(VLOOKUP($A112,Income_equities!$A:$Z,5,FALSE), "NA")</f>
        <v>192.20735909090899</v>
      </c>
      <c r="CC112" s="31">
        <f>_xlfn.IFNA(VLOOKUP($A112,PGM_equities!$A:$Z,2,FALSE), "NA")</f>
        <v>1082</v>
      </c>
      <c r="CD112" s="31">
        <f>_xlfn.IFNA(VLOOKUP($A112,PGM_equities!$A:$Z,3,FALSE), "NA")</f>
        <v>924.96227272727197</v>
      </c>
      <c r="CE112" s="31">
        <f>_xlfn.IFNA(VLOOKUP($A112,PGM_equities!$A:$Z,4,FALSE), "NA")</f>
        <v>13.107904545454501</v>
      </c>
      <c r="CF112" s="31">
        <f>_xlfn.IFNA(VLOOKUP($A112,PGM_equities!$A:$Z,5,FALSE), "NA")</f>
        <v>204.03409090909</v>
      </c>
      <c r="CG112" s="31" t="str">
        <f>_xlfn.IFNA(VLOOKUP($A112,Platinum_market_balance!$A:$Z,2,FALSE), "NA")</f>
        <v>NA</v>
      </c>
      <c r="CH112" s="31" t="str">
        <f>_xlfn.IFNA(VLOOKUP($A112,Platinum_market_balance!$A:$Z,3,FALSE), "NA")</f>
        <v>NA</v>
      </c>
      <c r="CI112" s="31" t="str">
        <f>_xlfn.IFNA(VLOOKUP($A112,Platinum_market_balance!$A:$Z,4,FALSE), "NA")</f>
        <v>NA</v>
      </c>
      <c r="CJ112" s="31" t="str">
        <f>_xlfn.IFNA(VLOOKUP($A112,Platinum_market_balance!$A:$Z,5,FALSE), "NA")</f>
        <v>NA</v>
      </c>
      <c r="CK112" s="31" t="str">
        <f>_xlfn.IFNA(VLOOKUP($A112,Palladium_market_balance!$A:$Z,2,FALSE), "NA")</f>
        <v>NA</v>
      </c>
      <c r="CL112" s="31" t="str">
        <f>_xlfn.IFNA(VLOOKUP($A112,Palladium_market_balance!$A:$Z,3,FALSE), "NA")</f>
        <v>NA</v>
      </c>
      <c r="CM112" s="31" t="str">
        <f>_xlfn.IFNA(VLOOKUP($A112,Palladium_market_balance!$A:$Z,4,FALSE), "NA")</f>
        <v>NA</v>
      </c>
      <c r="CN112" s="31" t="str">
        <f>_xlfn.IFNA(VLOOKUP($A112,Palladium_market_balance!$A:$Z,5,FALSE), "NA")</f>
        <v>NA</v>
      </c>
      <c r="CO112" s="31" t="str">
        <f>_xlfn.IFNA(VLOOKUP($A112,Rhodium_market_balance!$A:$Z,2,FALSE), "NA")</f>
        <v>NA</v>
      </c>
      <c r="CP112" s="31" t="str">
        <f>_xlfn.IFNA(VLOOKUP($A112,Rhodium_market_balance!$A:$Z,3,FALSE), "NA")</f>
        <v>NA</v>
      </c>
      <c r="CQ112" s="31" t="str">
        <f>_xlfn.IFNA(VLOOKUP($A112,Rhodium_market_balance!$A:$Z,4,FALSE), "NA")</f>
        <v>NA</v>
      </c>
      <c r="CR112" s="31" t="str">
        <f>_xlfn.IFNA(VLOOKUP($A112,Rhodium_market_balance!$A:$Z,5,FALSE), "NA")</f>
        <v>NA</v>
      </c>
      <c r="CS112" s="31" t="str">
        <f>_xlfn.IFNA(VLOOKUP($A112,CFTCs!$A:$Z,2,FALSE), "NA")</f>
        <v>NA</v>
      </c>
      <c r="CT112" s="31" t="str">
        <f>_xlfn.IFNA(VLOOKUP($A112,CFTCs!$A:$Z,3,FALSE), "NA")</f>
        <v>NA</v>
      </c>
      <c r="CU112" s="31" t="str">
        <f>_xlfn.IFNA(VLOOKUP($A112,CFTCs!$A:$Z,4,FALSE), "NA")</f>
        <v>NA</v>
      </c>
      <c r="CV112" s="31" t="str">
        <f>_xlfn.IFNA(VLOOKUP($A112,CFTCs!$A:$Z,5,FALSE), "NA")</f>
        <v>NA</v>
      </c>
      <c r="CW112" s="31" t="str">
        <f>_xlfn.IFNA(VLOOKUP($A112,Open_interest!$A:$Z,2,FALSE), "NA")</f>
        <v>NA</v>
      </c>
      <c r="CX112" s="31" t="str">
        <f>_xlfn.IFNA(VLOOKUP($A112,Open_interest!$A:$Z,3,FALSE), "NA")</f>
        <v>NA</v>
      </c>
      <c r="CY112" s="31">
        <f>IF(_xlfn.IFNA(VLOOKUP($A112,ETF_holdings!$A:$Z,2,FALSE), "NA")=0,"NA",_xlfn.IFNA(VLOOKUP($A112,ETF_holdings!$A:$Z,2,FALSE), "NA"))</f>
        <v>410852.49090908997</v>
      </c>
      <c r="CZ112" s="31" t="str">
        <f>IF(_xlfn.IFNA(VLOOKUP($A112,ETF_holdings!$A:$Z,3,FALSE), "NA")=0,"NA",_xlfn.IFNA(VLOOKUP($A112,ETF_holdings!$A:$Z,3,FALSE), "NA"))</f>
        <v>NA</v>
      </c>
      <c r="DA112" s="31">
        <f>_xlfn.IFNA(VLOOKUP($A112,ETF_holdings!$A:$Z,4,FALSE), "NA")</f>
        <v>0</v>
      </c>
      <c r="DB112" s="31" t="str">
        <f>IF(_xlfn.IFNA(VLOOKUP($A112,ETF_holdings!$A:$Z,4,FALSE), "NA")=0,"NA",_xlfn.IFNA(VLOOKUP($A112,ETF_holdings!$A:$Z,4,FALSE), "NA"))</f>
        <v>NA</v>
      </c>
      <c r="DC112" s="31" t="str">
        <f>IF(_xlfn.IFNA(VLOOKUP($A112,ETF_holdings!$A:$Z,6,FALSE), "NA")=0,"NA",_xlfn.IFNA(VLOOKUP($A112,ETF_holdings!$A:$Z,6,FALSE), "NA"))</f>
        <v>NA</v>
      </c>
      <c r="DD112" s="31" t="str">
        <f>IF(_xlfn.IFNA(VLOOKUP($A112,ETF_holdings!$A:$Z,7,FALSE), "NA")=0,"NA",_xlfn.IFNA(VLOOKUP($A112,ETF_holdings!$A:$Z,7,FALSE), "NA"))</f>
        <v>NA</v>
      </c>
      <c r="DE112" s="31" t="str">
        <f>IF(_xlfn.IFNA(VLOOKUP($A112,ETF_holdings!$A:$Z,8,FALSE), "NA")=0,"NA",_xlfn.IFNA(VLOOKUP($A112,ETF_holdings!$A:$Z,8,FALSE), "NA"))</f>
        <v>NA</v>
      </c>
      <c r="DF112" s="31" t="str">
        <f>IF(_xlfn.IFNA(VLOOKUP($A112,ETF_holdings!$A:$Z,10,FALSE), "NA")=0,"NA",_xlfn.IFNA(VLOOKUP($A112,ETF_holdings!$A:$Z,10,FALSE), "NA"))</f>
        <v>NA</v>
      </c>
      <c r="DG112" s="31" t="str">
        <f>IF(_xlfn.IFNA(VLOOKUP($A112,ETF_holdings!$A:$Z,10,FALSE), "NA")=0,"NA",_xlfn.IFNA(VLOOKUP($A112,ETF_holdings!$A:$Z,10,FALSE), "NA"))</f>
        <v>NA</v>
      </c>
      <c r="DH112" s="31" t="str">
        <f>IF(_xlfn.IFNA(VLOOKUP($A112,ETF_holdings!$A:$Z,11,FALSE), "NA")=0,"NA",_xlfn.IFNA(VLOOKUP($A112,ETF_holdings!$A:$Z,11,FALSE), "NA"))</f>
        <v>NA</v>
      </c>
      <c r="DI112" s="31" t="str">
        <f>IF(_xlfn.IFNA(VLOOKUP($A112,ETF_holdings!$A:$Z,12,FALSE), "NA")=0,"NA",_xlfn.IFNA(VLOOKUP($A112,ETF_holdings!$A:$Z,12,FALSE), "NA"))</f>
        <v>NA</v>
      </c>
      <c r="DJ112" s="31" t="str">
        <f>IF(_xlfn.IFNA(VLOOKUP($A112,ETF_holdings!$A:$Z,13,FALSE), "NA")=0,"NA",_xlfn.IFNA(VLOOKUP($A112,ETF_holdings!$A:$Z,13,FALSE), "NA"))</f>
        <v>NA</v>
      </c>
      <c r="DK112" s="31">
        <f>IF(_xlfn.IFNA(VLOOKUP($A112,Platinum_RSI!$A:$P,2,FALSE), "NA")=0,"NA",_xlfn.IFNA(VLOOKUP($A112,Platinum_RSI!$A:$P,2,FALSE), "NA"))</f>
        <v>61.71</v>
      </c>
      <c r="DL112" s="31">
        <f>IF(_xlfn.IFNA(VLOOKUP($A112,Platinum_RSI!$A:$P,3,FALSE), "NA")=0,"NA",_xlfn.IFNA(VLOOKUP($A112,Platinum_RSI!$A:$P,3,FALSE), "NA"))</f>
        <v>41.87</v>
      </c>
      <c r="DM112" s="31">
        <f>IF(_xlfn.IFNA(VLOOKUP($A112,Platinum_RSI!$A:$P,4,FALSE), "NA")=0,"NA",_xlfn.IFNA(VLOOKUP($A112,Platinum_RSI!$A:$P,4,FALSE), "NA"))</f>
        <v>43.93</v>
      </c>
      <c r="DN112" s="31">
        <f>IF(_xlfn.IFNA(VLOOKUP($A112,Platinum_RSI!$A:$P,5,FALSE), "NA")=0,"NA",_xlfn.IFNA(VLOOKUP($A112,Platinum_RSI!$A:$P,5,FALSE), "NA"))</f>
        <v>48.73</v>
      </c>
      <c r="DO112" s="31">
        <f>IF(_xlfn.IFNA(VLOOKUP($A112,Palladium_RSI!$A:$Q,2,FALSE), "NA")=0,"NA",_xlfn.IFNA(VLOOKUP($A112,Palladium_RSI!$A:$Q,2,FALSE), "NA"))</f>
        <v>58.11</v>
      </c>
      <c r="DP112" s="31">
        <f>IF(_xlfn.IFNA(VLOOKUP($A112,Palladium_RSI!$A:$Q, 3,FALSE), "NA")=0,"NA",_xlfn.IFNA(VLOOKUP($A112,Palladium_RSI!$A:$Q,3,FALSE), "NA"))</f>
        <v>36.909999999999997</v>
      </c>
      <c r="DQ112" s="31">
        <f>IF(_xlfn.IFNA(VLOOKUP($A112,Palladium_RSI!$A:$Q,4,FALSE), "NA")=0,"NA",_xlfn.IFNA(VLOOKUP($A112,Palladium_RSI!$A:$Q,4,FALSE), "NA"))</f>
        <v>39.770000000000003</v>
      </c>
      <c r="DR112" s="31">
        <f>IF(_xlfn.IFNA(VLOOKUP($A112,Palladium_RSI!$A:$Q,5,FALSE), "NA")=0,"NA",_xlfn.IFNA(VLOOKUP($A112,Palladium_RSI!$A:$Q,5,FALSE), "NA"))</f>
        <v>44.57</v>
      </c>
      <c r="DS112" s="31">
        <f>IF(_xlfn.IFNA(VLOOKUP($A112,Car_production!$A:$L,2,FALSE), "NA")=0,"NA",_xlfn.IFNA(VLOOKUP($A112,Car_production!$A:$L,2,FALSE), "NA"))</f>
        <v>154</v>
      </c>
      <c r="DT112" s="31">
        <f>IF(_xlfn.IFNA(VLOOKUP($A112,Car_production!$A:$L,3,FALSE), "NA")=0,"NA",_xlfn.IFNA(VLOOKUP($A112,Car_production!$A:$L,3,FALSE), "NA"))</f>
        <v>121.16443745082613</v>
      </c>
      <c r="DU112" s="31" t="e">
        <f>IF(_xlfn.IFNA(VLOOKUP($A112,Car_production!$A:$L,4,FALSE), "NA")=0,"NA",_xlfn.IFNA(VLOOKUP($A112,Car_production!$A:$L,13,FALSE), "NA"))</f>
        <v>#REF!</v>
      </c>
      <c r="DV112" s="31">
        <f>IF(_xlfn.IFNA(VLOOKUP($A112,Car_production!$A:$L,5,FALSE), "NA")=0,"NA",_xlfn.IFNA(VLOOKUP($A112,Car_production!$A:$L,5,FALSE), "NA"))</f>
        <v>36.187722816131107</v>
      </c>
      <c r="DW112" s="31">
        <f>IF(_xlfn.IFNA(VLOOKUP($A112,Car_production!$A:$L,6,FALSE), "NA")=0,"NA",_xlfn.IFNA(VLOOKUP($A112,Car_production!$A:$L,6,FALSE), "NA"))</f>
        <v>48.9</v>
      </c>
      <c r="DX112" s="31">
        <f>IF(_xlfn.IFNA(VLOOKUP($A112,Car_production!$A:$L,7,FALSE), "NA")=0,"NA",_xlfn.IFNA(VLOOKUP($A112,Car_production!$A:$L,7,FALSE), "NA"))</f>
        <v>47.800586510263933</v>
      </c>
      <c r="DY112" s="31">
        <f>IF(_xlfn.IFNA(VLOOKUP($A112,Car_production!$A:$L,8,FALSE), "NA")=0,"NA",_xlfn.IFNA(VLOOKUP($A112,Car_production!$A:$L,8,FALSE), "NA"))</f>
        <v>56.4</v>
      </c>
      <c r="DZ112" s="31">
        <f>IF(_xlfn.IFNA(VLOOKUP($A112,Car_production!$A:$L,9,FALSE), "NA")=0,"NA",_xlfn.IFNA(VLOOKUP($A112,Car_production!$A:$L,9,FALSE), "NA"))</f>
        <v>71.212121212121204</v>
      </c>
      <c r="EA112" s="31">
        <f>IF(_xlfn.IFNA(VLOOKUP($A112,Car_production!$A:$L,10,FALSE), "NA")=0,"NA",_xlfn.IFNA(VLOOKUP($A112,Car_production!$A:$L,10,FALSE), "NA"))</f>
        <v>44.710837928884409</v>
      </c>
      <c r="EB112" s="31">
        <f>IF(_xlfn.IFNA(VLOOKUP($A112,Car_production_index!$A:$L,2,FALSE), "NA")=0,"NA",_xlfn.IFNA(VLOOKUP($A112,Car_production_index!$A:$L,2,FALSE), "NA"))</f>
        <v>0.12988212567506568</v>
      </c>
      <c r="EC112" s="31">
        <f>IF(_xlfn.IFNA(VLOOKUP($A112,Car_production_index!$A:$L,3,FALSE), "NA")=0,"NA",_xlfn.IFNA(VLOOKUP($A112,Car_production_index!$A:$L,3,FALSE), "NA"))</f>
        <v>0.23691781767755696</v>
      </c>
      <c r="ED112" s="31">
        <f>IF(_xlfn.IFNA(VLOOKUP($A112,Car_production_index!$A:$L,4,FALSE), "NA")=0,"NA",_xlfn.IFNA(VLOOKUP($A112,Car_production_index!$A:$L,4,FALSE), "NA"))</f>
        <v>0.21832484761598564</v>
      </c>
      <c r="EE112" s="31">
        <f>IF(_xlfn.IFNA(VLOOKUP($A112,Car_production_index!$A:$L,5,FALSE), "NA")=0,"NA",_xlfn.IFNA(VLOOKUP($A112,Car_production_index!$A:$L,5,FALSE), "NA"))</f>
        <v>0.13689036868302062</v>
      </c>
      <c r="EF112" s="31">
        <f>IF(_xlfn.IFNA(VLOOKUP($A112,Car_production_index!$A:$L,6,FALSE), "NA")=0,"NA",_xlfn.IFNA(VLOOKUP($A112,Car_production_index!$A:$L,6,FALSE), "NA"))</f>
        <v>0.72201515965162899</v>
      </c>
    </row>
    <row r="113" spans="1:136">
      <c r="A113" s="26">
        <v>39904</v>
      </c>
      <c r="B113" s="25">
        <f>IFERROR(VLOOKUP($A113,Palladium_spot_price!$A:$B,2,FALSE), "NA")</f>
        <v>228.28571428571399</v>
      </c>
      <c r="C113" s="25">
        <f>IFERROR(VLOOKUP($A113,Platinum_spot_price!$A:$B,2,FALSE), "NA")</f>
        <v>1169.57142857142</v>
      </c>
      <c r="D113" s="25">
        <f>IFERROR(VLOOKUP($A113,Rhodium_spot_price!$A:$B,2,FALSE), "NA")</f>
        <v>1344.5238095238001</v>
      </c>
      <c r="E113" s="25">
        <f>IFERROR(VLOOKUP(A113,'Coal Australia'!A:B,2,FALSE), "NA")</f>
        <v>66.2705357142857</v>
      </c>
      <c r="F113" s="25">
        <f>IFERROR(VLOOKUP(A113,'Russian Ruble'!A:B,2,FALSE), "NA")</f>
        <v>33.555399999999999</v>
      </c>
      <c r="G113" s="25">
        <f>IFERROR(VLOOKUP($A113,'GDP Germany'!A:B,2,FALSE),"NA")</f>
        <v>611225.1</v>
      </c>
      <c r="H113" s="25">
        <f>IFERROR(VLOOKUP($A113,'GDP EU28'!A:B,2,FALSE),"NA")</f>
        <v>2630553.2000000002</v>
      </c>
      <c r="I113" s="25">
        <f>IFERROR(VLOOKUP($A113,'GDP US'!A:B,2,FALSE),"NA")</f>
        <v>15187.475</v>
      </c>
      <c r="J113" s="29">
        <f>IFERROR(VLOOKUP($A113,'GDP CNY'!A:C,2,FALSE),"NA")</f>
        <v>6.4</v>
      </c>
      <c r="K113" s="25">
        <f>IFERROR(VLOOKUP($A113,WTI!$A:$B,2,FALSE),"NA")</f>
        <v>49.65</v>
      </c>
      <c r="L113" s="25">
        <f>IFERROR(VLOOKUP($A113,Brent!$A:$B,2,FALSE),"NA")</f>
        <v>50.18</v>
      </c>
      <c r="M113" s="25">
        <f>IFERROR(VLOOKUP($A113,'EURO EXC RATE'!$A:$B,2,FALSE),"NA")</f>
        <v>1.3199000000000001</v>
      </c>
      <c r="N113" s="25">
        <f>IFERROR(VLOOKUP($A113,'Baltic Dry Index'!$A:$B,2,FALSE),"NA")</f>
        <v>1786</v>
      </c>
      <c r="O113" s="25">
        <f>IFERROR(VLOOKUP($A113,EXR_CNY_USD!$A:$B,2,FALSE),"NA")</f>
        <v>6.8305999999999996</v>
      </c>
      <c r="P113" s="25">
        <f>IFERROR(VLOOKUP($A113,'NATURAL GAS'!A:B,2,FALSE),"NA")</f>
        <v>3.5</v>
      </c>
      <c r="Q113" s="25">
        <f>IFERROR(VLOOKUP($A113,VIX!$A:$B,2,FALSE), "NA")</f>
        <v>36.5</v>
      </c>
      <c r="R113" s="25">
        <f>IFERROR(VLOOKUP($A113,CLI_US!$A:$B,2,FALSE), "NA")</f>
        <v>95.570236081925202</v>
      </c>
      <c r="S113" s="25">
        <f>IFERROR(VLOOKUP($A113,CLI_CHN!$A:$B,2,FALSE), "NA")</f>
        <v>97.067970000000003</v>
      </c>
      <c r="T113" s="25">
        <f>IFERROR(VLOOKUP($A113,CLI_EURO!$A:$B,2,FALSE), "NA")</f>
        <v>96.745412417048996</v>
      </c>
      <c r="U113" s="25">
        <f>IFERROR(VLOOKUP($A113,CPILFESL!$A:$B,2,FALSE), "NA")</f>
        <v>212.709</v>
      </c>
      <c r="V113" s="31">
        <f>_xlfn.IFNA(VLOOKUP($A113,'PET.RWTC.M'!$A:$B,2,FALSE), "NA")</f>
        <v>49.65</v>
      </c>
      <c r="W113" s="31">
        <f>_xlfn.IFNA(VLOOKUP($A113,PALLFNFINDEXQ!$A:$B,2,FALSE), "NA")</f>
        <v>112.4879322</v>
      </c>
      <c r="X113" s="31">
        <f>_xlfn.IFNA(VLOOKUP($A113,DEXSFUS!$A:$B,2,FALSE), "NA")</f>
        <v>9.3704999999999998</v>
      </c>
      <c r="Y113" s="31">
        <f>_xlfn.IFNA(VLOOKUP($A113,PNICKUSDM!$A:$B,2,FALSE), "NA")</f>
        <v>11331.6</v>
      </c>
      <c r="Z113" s="31">
        <f>_xlfn.IFNA(VLOOKUP($A113,'WPU1011'!$A:$B,2,FALSE), "NA")</f>
        <v>140.80000000000001</v>
      </c>
      <c r="AA113" s="31">
        <f>_xlfn.IFNA(VLOOKUP($A113,'WPU1011'!$A:$B,2,FALSE), "NA")</f>
        <v>140.80000000000001</v>
      </c>
      <c r="AB113" s="31">
        <f>_xlfn.IFNA(VLOOKUP($A113,TSIFRGHTC!$A:$B,2,FALSE), "NA")</f>
        <v>-1</v>
      </c>
      <c r="AC113" s="31">
        <f>_xlfn.IFNA(VLOOKUP($A113,TSIFRGHTC!$A:$B,2,FALSE), "NA")</f>
        <v>-1</v>
      </c>
      <c r="AD113" s="31">
        <f>_xlfn.IFNA(VLOOKUP($A113,PPICMM!$A:$B,2,FALSE), "NA")</f>
        <v>155.1</v>
      </c>
      <c r="AE113" s="31">
        <f>_xlfn.IFNA(VLOOKUP($A113,IPB50001N!$A:$B,2,FALSE), "NA")</f>
        <v>84.064599999999999</v>
      </c>
      <c r="AF113" s="31">
        <f>_xlfn.IFNA(VLOOKUP($A113,A31ATI!$A:$B,2,FALSE), "NA")</f>
        <v>17758</v>
      </c>
      <c r="AG113" s="31">
        <f>_xlfn.IFNA(VLOOKUP($A113,A31ANO!$A:$B,2,FALSE), "NA")</f>
        <v>4746</v>
      </c>
      <c r="AH113" s="31">
        <f>_xlfn.IFNA(VLOOKUP($A113,IPG21223S!$A:$B,2,FALSE), "NA")</f>
        <v>96.237899999999996</v>
      </c>
      <c r="AI113" s="31">
        <f>_xlfn.IFNA(VLOOKUP($A113,PIORECRUSDM!$A:$B,2,FALSE), "NA")</f>
        <v>59.781818180000002</v>
      </c>
      <c r="AJ113" s="31">
        <f>_xlfn.IFNA(VLOOKUP($A113,GVZCLS!$A:$B,2,FALSE), "NA")</f>
        <v>32.33</v>
      </c>
      <c r="AK113" s="31" t="str">
        <f>_xlfn.IFNA(VLOOKUP($A113,VXSLVCLS!$A:$B,2,FALSE), "NA")</f>
        <v>NA</v>
      </c>
      <c r="AL113" s="31">
        <f>_xlfn.IFNA(VLOOKUP($A113,PNRGINDEXM!$A:$B,2,FALSE), "NA")</f>
        <v>121.1846</v>
      </c>
      <c r="AM113" s="31">
        <f>_xlfn.IFNA(VLOOKUP($A113,Nikkei225!$A:$B,2,FALSE), "NA")</f>
        <v>8351.91</v>
      </c>
      <c r="AN113" s="31">
        <f>_xlfn.IFNA(VLOOKUP($A113,EXJPUS!$A:$B,2,FALSE), "NA")</f>
        <v>98.92</v>
      </c>
      <c r="AO113" s="31">
        <f>_xlfn.IFNA(VLOOKUP($A113,PCU33613361!$A:$B,2,FALSE), "NA")</f>
        <v>100.8</v>
      </c>
      <c r="AP113" s="31">
        <f>_xlfn.IFNA(VLOOKUP($A113,TOTALSA!$A:$B,2,FALSE), "NA")</f>
        <v>9.3789999999999996</v>
      </c>
      <c r="AQ113" s="31">
        <f>_xlfn.IFNA(VLOOKUP($A113,ZAFCPIALLMINMEI!$A:$B,2,FALSE), "NA")</f>
        <v>73.185550000000006</v>
      </c>
      <c r="AR113" s="31">
        <f>_xlfn.IFNA(VLOOKUP($A113,LCULMN01ZAQ661S!$A:$B,2,FALSE), "NA")</f>
        <v>73.708558210000007</v>
      </c>
      <c r="AS113" s="31">
        <f>_xlfn.IFNA(VLOOKUP($A113,NGDPRSAXDCZAQ!$A:$B,2,FALSE), "NA")</f>
        <v>960596.7</v>
      </c>
      <c r="AT113" s="31">
        <f>_xlfn.IFNA(VLOOKUP($A113,'M.W00.PCOBA.USD'!$A:$B,2,FALSE), "NA")</f>
        <v>29165.11</v>
      </c>
      <c r="AU113" s="31">
        <f>_xlfn.IFNA(VLOOKUP($A113,BSCICP03O9M665S!$A:$B,2,FALSE), "NA")</f>
        <v>94.808456566000004</v>
      </c>
      <c r="AV113" s="31">
        <f>_xlfn.IFNA(VLOOKUP($A113,LOLITOAAOECDE!$A:$B,2,FALSE), "NA")</f>
        <v>94.909984036899999</v>
      </c>
      <c r="AW113" s="31" t="str">
        <f>_xlfn.IFNA(VLOOKUP($A113,'IP7110'!$A:$B,2,FALSE), "NA")</f>
        <v>NA</v>
      </c>
      <c r="AX113" s="31">
        <f>_xlfn.IFNA(VLOOKUP($A113,'WPS061'!$A:$B,2,FALSE), "NA")</f>
        <v>86.5</v>
      </c>
      <c r="AY113" s="31">
        <f>_xlfn.IFNA(VLOOKUP($A113,'GS10'!$A:$B,2,FALSE), "NA")</f>
        <v>2.93</v>
      </c>
      <c r="AZ113" s="31">
        <f>_xlfn.IFNA(VLOOKUP($A113,'GS5'!$A:$B,2,FALSE), "NA")</f>
        <v>1.86</v>
      </c>
      <c r="BA113" s="31">
        <f>_xlfn.IFNA(VLOOKUP($A113,'GS30'!$A:$B,2,FALSE), "NA")</f>
        <v>3.76</v>
      </c>
      <c r="BB113" s="31">
        <f>_xlfn.IFNA(VLOOKUP($A113,DAX!$A:$B,2,FALSE), "NA")</f>
        <v>4769.45</v>
      </c>
      <c r="BC113" s="31">
        <f>_xlfn.IFNA(VLOOKUP($A113,SMI!$A:$B,2,FALSE), "NA")</f>
        <v>5225.92</v>
      </c>
      <c r="BD113" s="31">
        <f>_xlfn.IFNA(VLOOKUP($A113,NASDAQCOM!$A:$B,2,FALSE), "NA")</f>
        <v>1717.3</v>
      </c>
      <c r="BE113" s="31">
        <f>_xlfn.IFNA(VLOOKUP($A113,FTSE100!$A:$B,2,FALSE), "NA")</f>
        <v>4243.71</v>
      </c>
      <c r="BF113" s="31">
        <f>_xlfn.IFNA(VLOOKUP($A113,'M.W00.PGOLD.USD'!$A:$B,2,FALSE), "NA")</f>
        <v>919.5</v>
      </c>
      <c r="BG113" s="31">
        <f>_xlfn.IFNA(VLOOKUP($A113,'M.W00.PSILVER.USD'!$A:$B,2,FALSE), "NA")</f>
        <v>12.98</v>
      </c>
      <c r="BH113" s="31" t="str">
        <f>_xlfn.IFNA(VLOOKUP($A113,WPU10170502!$A:$B,2,FALSE), "NA")</f>
        <v>NA</v>
      </c>
      <c r="BI113" s="31">
        <f>_xlfn.IFNA(VLOOKUP($A113,'M.W00.PSILVER.USD'!$A:$B,2,FALSE), "NA")</f>
        <v>12.98</v>
      </c>
      <c r="BJ113" s="31">
        <f>_xlfn.IFNA(VLOOKUP($A113,'M.W00.PSILVER.USD'!$A:$B,2,FALSE), "NA")</f>
        <v>12.98</v>
      </c>
      <c r="BK113" s="31">
        <f>_xlfn.IFNA(VLOOKUP($A113,FEDfunds!$A:$B,2,FALSE), "NA")</f>
        <v>0.15</v>
      </c>
      <c r="BL113" s="31">
        <f>_xlfn.IFNA(VLOOKUP($A113,Vehicles_miles_traveled!$A:$B,2,FALSE), "NA")</f>
        <v>247686</v>
      </c>
      <c r="BM113" s="31">
        <f>_xlfn.IFNA(VLOOKUP($A113,New_car_dealer!$A:$B,2,FALSE), "NA")</f>
        <v>39441</v>
      </c>
      <c r="BN113" s="31" t="str">
        <f>_xlfn.IFNA(VLOOKUP($A113,Platinum_total_demand!$A:$Z,4,FALSE), "NA")</f>
        <v>NA</v>
      </c>
      <c r="BO113" s="31" t="str">
        <f>_xlfn.IFNA(VLOOKUP($A113,Palladium_total_demand!$A:$Z,4,FALSE), "NA")</f>
        <v>NA</v>
      </c>
      <c r="BP113" s="31" t="str">
        <f>_xlfn.IFNA(VLOOKUP($A113,Rhodium_total_demand!$A:$Z,4,FALSE), "NA")</f>
        <v>NA</v>
      </c>
      <c r="BQ113" s="31" t="str">
        <f>_xlfn.IFNA(VLOOKUP($A113,Platinum_total_supply!$A:$Z,4,FALSE), "NA")</f>
        <v>NA</v>
      </c>
      <c r="BR113" s="31" t="str">
        <f>_xlfn.IFNA(VLOOKUP($A113,Palladium_total_supply!$A:$Z,4,FALSE), "NA")</f>
        <v>NA</v>
      </c>
      <c r="BS113" s="31" t="str">
        <f>_xlfn.IFNA(VLOOKUP($A113,Rhodium_total_supply!$A:$Z,4,FALSE), "NA")</f>
        <v>NA</v>
      </c>
      <c r="BT113" s="31">
        <f>_xlfn.IFNA(VLOOKUP($A113,Equities!$A:$Z,2,FALSE), "NA")</f>
        <v>2759.1045454545401</v>
      </c>
      <c r="BU113" s="31">
        <f>_xlfn.IFNA(VLOOKUP($A113,Equities!$A:$Z,3,FALSE), "NA")</f>
        <v>2860.51818181818</v>
      </c>
      <c r="BV113" s="31">
        <f>_xlfn.IFNA(VLOOKUP($A113,Equities!$A:$Z,4,FALSE), "NA")</f>
        <v>4109.4495454545404</v>
      </c>
      <c r="BW113" s="31">
        <f>_xlfn.IFNA(VLOOKUP($A113,Equities!$A:$Z,5,FALSE), "NA")</f>
        <v>3401.2080909090901</v>
      </c>
      <c r="BX113" s="31">
        <f>_xlfn.IFNA(VLOOKUP($A113,Equities!$A:$Z,6,FALSE), "NA")</f>
        <v>1083.41668181818</v>
      </c>
      <c r="BY113" s="31">
        <f>_xlfn.IFNA(VLOOKUP($A113,Income_equities!$A:$Z,2,FALSE), "NA")</f>
        <v>1459.23545454545</v>
      </c>
      <c r="BZ113" s="31">
        <f>_xlfn.IFNA(VLOOKUP($A113,Income_equities!$A:$Z,3,FALSE), "NA")</f>
        <v>306.21898636363602</v>
      </c>
      <c r="CA113" s="31">
        <f>_xlfn.IFNA(VLOOKUP($A113,Income_equities!$A:$Z,4,FALSE), "NA")</f>
        <v>159.958536363636</v>
      </c>
      <c r="CB113" s="31">
        <f>_xlfn.IFNA(VLOOKUP($A113,Income_equities!$A:$Z,5,FALSE), "NA")</f>
        <v>190.945186363636</v>
      </c>
      <c r="CC113" s="31">
        <f>_xlfn.IFNA(VLOOKUP($A113,PGM_equities!$A:$Z,2,FALSE), "NA")</f>
        <v>1170.70454545454</v>
      </c>
      <c r="CD113" s="31">
        <f>_xlfn.IFNA(VLOOKUP($A113,PGM_equities!$A:$Z,3,FALSE), "NA")</f>
        <v>892.13454545454499</v>
      </c>
      <c r="CE113" s="31">
        <f>_xlfn.IFNA(VLOOKUP($A113,PGM_equities!$A:$Z,4,FALSE), "NA")</f>
        <v>12.531309090909</v>
      </c>
      <c r="CF113" s="31">
        <f>_xlfn.IFNA(VLOOKUP($A113,PGM_equities!$A:$Z,5,FALSE), "NA")</f>
        <v>228.35227272727201</v>
      </c>
      <c r="CG113" s="31" t="str">
        <f>_xlfn.IFNA(VLOOKUP($A113,Platinum_market_balance!$A:$Z,2,FALSE), "NA")</f>
        <v>NA</v>
      </c>
      <c r="CH113" s="31" t="str">
        <f>_xlfn.IFNA(VLOOKUP($A113,Platinum_market_balance!$A:$Z,3,FALSE), "NA")</f>
        <v>NA</v>
      </c>
      <c r="CI113" s="31" t="str">
        <f>_xlfn.IFNA(VLOOKUP($A113,Platinum_market_balance!$A:$Z,4,FALSE), "NA")</f>
        <v>NA</v>
      </c>
      <c r="CJ113" s="31" t="str">
        <f>_xlfn.IFNA(VLOOKUP($A113,Platinum_market_balance!$A:$Z,5,FALSE), "NA")</f>
        <v>NA</v>
      </c>
      <c r="CK113" s="31" t="str">
        <f>_xlfn.IFNA(VLOOKUP($A113,Palladium_market_balance!$A:$Z,2,FALSE), "NA")</f>
        <v>NA</v>
      </c>
      <c r="CL113" s="31" t="str">
        <f>_xlfn.IFNA(VLOOKUP($A113,Palladium_market_balance!$A:$Z,3,FALSE), "NA")</f>
        <v>NA</v>
      </c>
      <c r="CM113" s="31" t="str">
        <f>_xlfn.IFNA(VLOOKUP($A113,Palladium_market_balance!$A:$Z,4,FALSE), "NA")</f>
        <v>NA</v>
      </c>
      <c r="CN113" s="31" t="str">
        <f>_xlfn.IFNA(VLOOKUP($A113,Palladium_market_balance!$A:$Z,5,FALSE), "NA")</f>
        <v>NA</v>
      </c>
      <c r="CO113" s="31" t="str">
        <f>_xlfn.IFNA(VLOOKUP($A113,Rhodium_market_balance!$A:$Z,2,FALSE), "NA")</f>
        <v>NA</v>
      </c>
      <c r="CP113" s="31" t="str">
        <f>_xlfn.IFNA(VLOOKUP($A113,Rhodium_market_balance!$A:$Z,3,FALSE), "NA")</f>
        <v>NA</v>
      </c>
      <c r="CQ113" s="31" t="str">
        <f>_xlfn.IFNA(VLOOKUP($A113,Rhodium_market_balance!$A:$Z,4,FALSE), "NA")</f>
        <v>NA</v>
      </c>
      <c r="CR113" s="31" t="str">
        <f>_xlfn.IFNA(VLOOKUP($A113,Rhodium_market_balance!$A:$Z,5,FALSE), "NA")</f>
        <v>NA</v>
      </c>
      <c r="CS113" s="31" t="str">
        <f>_xlfn.IFNA(VLOOKUP($A113,CFTCs!$A:$Z,2,FALSE), "NA")</f>
        <v>NA</v>
      </c>
      <c r="CT113" s="31" t="str">
        <f>_xlfn.IFNA(VLOOKUP($A113,CFTCs!$A:$Z,3,FALSE), "NA")</f>
        <v>NA</v>
      </c>
      <c r="CU113" s="31" t="str">
        <f>_xlfn.IFNA(VLOOKUP($A113,CFTCs!$A:$Z,4,FALSE), "NA")</f>
        <v>NA</v>
      </c>
      <c r="CV113" s="31" t="str">
        <f>_xlfn.IFNA(VLOOKUP($A113,CFTCs!$A:$Z,5,FALSE), "NA")</f>
        <v>NA</v>
      </c>
      <c r="CW113" s="31" t="str">
        <f>_xlfn.IFNA(VLOOKUP($A113,Open_interest!$A:$Z,2,FALSE), "NA")</f>
        <v>NA</v>
      </c>
      <c r="CX113" s="31" t="str">
        <f>_xlfn.IFNA(VLOOKUP($A113,Open_interest!$A:$Z,3,FALSE), "NA")</f>
        <v>NA</v>
      </c>
      <c r="CY113" s="31">
        <f>IF(_xlfn.IFNA(VLOOKUP($A113,ETF_holdings!$A:$Z,2,FALSE), "NA")=0,"NA",_xlfn.IFNA(VLOOKUP($A113,ETF_holdings!$A:$Z,2,FALSE), "NA"))</f>
        <v>498072.83636363602</v>
      </c>
      <c r="CZ113" s="31" t="str">
        <f>IF(_xlfn.IFNA(VLOOKUP($A113,ETF_holdings!$A:$Z,3,FALSE), "NA")=0,"NA",_xlfn.IFNA(VLOOKUP($A113,ETF_holdings!$A:$Z,3,FALSE), "NA"))</f>
        <v>NA</v>
      </c>
      <c r="DA113" s="31">
        <f>_xlfn.IFNA(VLOOKUP($A113,ETF_holdings!$A:$Z,4,FALSE), "NA")</f>
        <v>0</v>
      </c>
      <c r="DB113" s="31" t="str">
        <f>IF(_xlfn.IFNA(VLOOKUP($A113,ETF_holdings!$A:$Z,4,FALSE), "NA")=0,"NA",_xlfn.IFNA(VLOOKUP($A113,ETF_holdings!$A:$Z,4,FALSE), "NA"))</f>
        <v>NA</v>
      </c>
      <c r="DC113" s="31" t="str">
        <f>IF(_xlfn.IFNA(VLOOKUP($A113,ETF_holdings!$A:$Z,6,FALSE), "NA")=0,"NA",_xlfn.IFNA(VLOOKUP($A113,ETF_holdings!$A:$Z,6,FALSE), "NA"))</f>
        <v>NA</v>
      </c>
      <c r="DD113" s="31" t="str">
        <f>IF(_xlfn.IFNA(VLOOKUP($A113,ETF_holdings!$A:$Z,7,FALSE), "NA")=0,"NA",_xlfn.IFNA(VLOOKUP($A113,ETF_holdings!$A:$Z,7,FALSE), "NA"))</f>
        <v>NA</v>
      </c>
      <c r="DE113" s="31" t="str">
        <f>IF(_xlfn.IFNA(VLOOKUP($A113,ETF_holdings!$A:$Z,8,FALSE), "NA")=0,"NA",_xlfn.IFNA(VLOOKUP($A113,ETF_holdings!$A:$Z,8,FALSE), "NA"))</f>
        <v>NA</v>
      </c>
      <c r="DF113" s="31" t="str">
        <f>IF(_xlfn.IFNA(VLOOKUP($A113,ETF_holdings!$A:$Z,10,FALSE), "NA")=0,"NA",_xlfn.IFNA(VLOOKUP($A113,ETF_holdings!$A:$Z,10,FALSE), "NA"))</f>
        <v>NA</v>
      </c>
      <c r="DG113" s="31" t="str">
        <f>IF(_xlfn.IFNA(VLOOKUP($A113,ETF_holdings!$A:$Z,10,FALSE), "NA")=0,"NA",_xlfn.IFNA(VLOOKUP($A113,ETF_holdings!$A:$Z,10,FALSE), "NA"))</f>
        <v>NA</v>
      </c>
      <c r="DH113" s="31" t="str">
        <f>IF(_xlfn.IFNA(VLOOKUP($A113,ETF_holdings!$A:$Z,11,FALSE), "NA")=0,"NA",_xlfn.IFNA(VLOOKUP($A113,ETF_holdings!$A:$Z,11,FALSE), "NA"))</f>
        <v>NA</v>
      </c>
      <c r="DI113" s="31" t="str">
        <f>IF(_xlfn.IFNA(VLOOKUP($A113,ETF_holdings!$A:$Z,12,FALSE), "NA")=0,"NA",_xlfn.IFNA(VLOOKUP($A113,ETF_holdings!$A:$Z,12,FALSE), "NA"))</f>
        <v>NA</v>
      </c>
      <c r="DJ113" s="31" t="str">
        <f>IF(_xlfn.IFNA(VLOOKUP($A113,ETF_holdings!$A:$Z,13,FALSE), "NA")=0,"NA",_xlfn.IFNA(VLOOKUP($A113,ETF_holdings!$A:$Z,13,FALSE), "NA"))</f>
        <v>NA</v>
      </c>
      <c r="DK113" s="31">
        <f>IF(_xlfn.IFNA(VLOOKUP($A113,Platinum_RSI!$A:$P,2,FALSE), "NA")=0,"NA",_xlfn.IFNA(VLOOKUP($A113,Platinum_RSI!$A:$P,2,FALSE), "NA"))</f>
        <v>56.88</v>
      </c>
      <c r="DL113" s="31">
        <f>IF(_xlfn.IFNA(VLOOKUP($A113,Platinum_RSI!$A:$P,3,FALSE), "NA")=0,"NA",_xlfn.IFNA(VLOOKUP($A113,Platinum_RSI!$A:$P,3,FALSE), "NA"))</f>
        <v>41.28</v>
      </c>
      <c r="DM113" s="31">
        <f>IF(_xlfn.IFNA(VLOOKUP($A113,Platinum_RSI!$A:$P,4,FALSE), "NA")=0,"NA",_xlfn.IFNA(VLOOKUP($A113,Platinum_RSI!$A:$P,4,FALSE), "NA"))</f>
        <v>43.52</v>
      </c>
      <c r="DN113" s="31">
        <f>IF(_xlfn.IFNA(VLOOKUP($A113,Platinum_RSI!$A:$P,5,FALSE), "NA")=0,"NA",_xlfn.IFNA(VLOOKUP($A113,Platinum_RSI!$A:$P,5,FALSE), "NA"))</f>
        <v>48.46</v>
      </c>
      <c r="DO113" s="31">
        <f>IF(_xlfn.IFNA(VLOOKUP($A113,Palladium_RSI!$A:$Q,2,FALSE), "NA")=0,"NA",_xlfn.IFNA(VLOOKUP($A113,Palladium_RSI!$A:$Q,2,FALSE), "NA"))</f>
        <v>57.09</v>
      </c>
      <c r="DP113" s="31">
        <f>IF(_xlfn.IFNA(VLOOKUP($A113,Palladium_RSI!$A:$Q, 3,FALSE), "NA")=0,"NA",_xlfn.IFNA(VLOOKUP($A113,Palladium_RSI!$A:$Q,3,FALSE), "NA"))</f>
        <v>36.82</v>
      </c>
      <c r="DQ113" s="31">
        <f>IF(_xlfn.IFNA(VLOOKUP($A113,Palladium_RSI!$A:$Q,4,FALSE), "NA")=0,"NA",_xlfn.IFNA(VLOOKUP($A113,Palladium_RSI!$A:$Q,4,FALSE), "NA"))</f>
        <v>39.71</v>
      </c>
      <c r="DR113" s="31">
        <f>IF(_xlfn.IFNA(VLOOKUP($A113,Palladium_RSI!$A:$Q,5,FALSE), "NA")=0,"NA",_xlfn.IFNA(VLOOKUP($A113,Palladium_RSI!$A:$Q,5,FALSE), "NA"))</f>
        <v>44.54</v>
      </c>
      <c r="DS113" s="31">
        <f>IF(_xlfn.IFNA(VLOOKUP($A113,Car_production!$A:$L,2,FALSE), "NA")=0,"NA",_xlfn.IFNA(VLOOKUP($A113,Car_production!$A:$L,2,FALSE), "NA"))</f>
        <v>152.80000000000001</v>
      </c>
      <c r="DT113" s="31">
        <f>IF(_xlfn.IFNA(VLOOKUP($A113,Car_production!$A:$L,3,FALSE), "NA")=0,"NA",_xlfn.IFNA(VLOOKUP($A113,Car_production!$A:$L,3,FALSE), "NA"))</f>
        <v>120.22029897718333</v>
      </c>
      <c r="DU113" s="31" t="e">
        <f>IF(_xlfn.IFNA(VLOOKUP($A113,Car_production!$A:$L,4,FALSE), "NA")=0,"NA",_xlfn.IFNA(VLOOKUP($A113,Car_production!$A:$L,13,FALSE), "NA"))</f>
        <v>#REF!</v>
      </c>
      <c r="DV113" s="31">
        <f>IF(_xlfn.IFNA(VLOOKUP($A113,Car_production!$A:$L,5,FALSE), "NA")=0,"NA",_xlfn.IFNA(VLOOKUP($A113,Car_production!$A:$L,5,FALSE), "NA"))</f>
        <v>39.359974580004383</v>
      </c>
      <c r="DW113" s="31">
        <f>IF(_xlfn.IFNA(VLOOKUP($A113,Car_production!$A:$L,6,FALSE), "NA")=0,"NA",_xlfn.IFNA(VLOOKUP($A113,Car_production!$A:$L,6,FALSE), "NA"))</f>
        <v>72.7</v>
      </c>
      <c r="DX113" s="31">
        <f>IF(_xlfn.IFNA(VLOOKUP($A113,Car_production!$A:$L,7,FALSE), "NA")=0,"NA",_xlfn.IFNA(VLOOKUP($A113,Car_production!$A:$L,7,FALSE), "NA"))</f>
        <v>71.065493646138805</v>
      </c>
      <c r="DY113" s="31">
        <f>IF(_xlfn.IFNA(VLOOKUP($A113,Car_production!$A:$L,8,FALSE), "NA")=0,"NA",_xlfn.IFNA(VLOOKUP($A113,Car_production!$A:$L,8,FALSE), "NA"))</f>
        <v>63.3</v>
      </c>
      <c r="DZ113" s="31">
        <f>IF(_xlfn.IFNA(VLOOKUP($A113,Car_production!$A:$L,9,FALSE), "NA")=0,"NA",_xlfn.IFNA(VLOOKUP($A113,Car_production!$A:$L,9,FALSE), "NA"))</f>
        <v>79.924242424242422</v>
      </c>
      <c r="EA113" s="31">
        <f>IF(_xlfn.IFNA(VLOOKUP($A113,Car_production!$A:$L,10,FALSE), "NA")=0,"NA",_xlfn.IFNA(VLOOKUP($A113,Car_production!$A:$L,10,FALSE), "NA"))</f>
        <v>51.949134218328993</v>
      </c>
      <c r="EB113" s="31">
        <f>IF(_xlfn.IFNA(VLOOKUP($A113,Car_production_index!$A:$L,2,FALSE), "NA")=0,"NA",_xlfn.IFNA(VLOOKUP($A113,Car_production_index!$A:$L,2,FALSE), "NA"))</f>
        <v>0.12988212567506568</v>
      </c>
      <c r="EC113" s="31">
        <f>IF(_xlfn.IFNA(VLOOKUP($A113,Car_production_index!$A:$L,3,FALSE), "NA")=0,"NA",_xlfn.IFNA(VLOOKUP($A113,Car_production_index!$A:$L,3,FALSE), "NA"))</f>
        <v>0.23641781767755696</v>
      </c>
      <c r="ED113" s="31">
        <f>IF(_xlfn.IFNA(VLOOKUP($A113,Car_production_index!$A:$L,4,FALSE), "NA")=0,"NA",_xlfn.IFNA(VLOOKUP($A113,Car_production_index!$A:$L,4,FALSE), "NA"))</f>
        <v>0.21932484761598564</v>
      </c>
      <c r="EE113" s="31">
        <f>IF(_xlfn.IFNA(VLOOKUP($A113,Car_production_index!$A:$L,5,FALSE), "NA")=0,"NA",_xlfn.IFNA(VLOOKUP($A113,Car_production_index!$A:$L,5,FALSE), "NA"))</f>
        <v>0.13639036868302062</v>
      </c>
      <c r="EF113" s="31">
        <f>IF(_xlfn.IFNA(VLOOKUP($A113,Car_production_index!$A:$L,6,FALSE), "NA")=0,"NA",_xlfn.IFNA(VLOOKUP($A113,Car_production_index!$A:$L,6,FALSE), "NA"))</f>
        <v>0.72201515965162888</v>
      </c>
    </row>
    <row r="114" spans="1:136">
      <c r="A114" s="26">
        <v>39934</v>
      </c>
      <c r="B114" s="25">
        <f>IFERROR(VLOOKUP($A114,Palladium_spot_price!$A:$B,2,FALSE), "NA")</f>
        <v>230.45</v>
      </c>
      <c r="C114" s="25">
        <f>IFERROR(VLOOKUP($A114,Platinum_spot_price!$A:$B,2,FALSE), "NA")</f>
        <v>1134.45</v>
      </c>
      <c r="D114" s="25">
        <f>IFERROR(VLOOKUP($A114,Rhodium_spot_price!$A:$B,2,FALSE), "NA")</f>
        <v>1419.75</v>
      </c>
      <c r="E114" s="25">
        <f>IFERROR(VLOOKUP(A114,'Coal Australia'!A:B,2,FALSE), "NA")</f>
        <v>67.0150375939849</v>
      </c>
      <c r="F114" s="25">
        <f>IFERROR(VLOOKUP(A114,'Russian Ruble'!A:B,2,FALSE), "NA")</f>
        <v>32.057600000000001</v>
      </c>
      <c r="G114" s="25" t="str">
        <f>IFERROR(VLOOKUP($A114,'GDP Germany'!A:B,2,FALSE),"NA")</f>
        <v>NA</v>
      </c>
      <c r="H114" s="25" t="str">
        <f>IFERROR(VLOOKUP($A114,'GDP EU28'!A:B,2,FALSE),"NA")</f>
        <v>NA</v>
      </c>
      <c r="I114" s="25" t="str">
        <f>IFERROR(VLOOKUP($A114,'GDP US'!A:B,2,FALSE),"NA")</f>
        <v>NA</v>
      </c>
      <c r="J114" s="29" t="str">
        <f>IFERROR(VLOOKUP($A114,'GDP CNY'!A:C,2,FALSE),"NA")</f>
        <v>NA</v>
      </c>
      <c r="K114" s="25">
        <f>IFERROR(VLOOKUP($A114,WTI!$A:$B,2,FALSE),"NA")</f>
        <v>59.03</v>
      </c>
      <c r="L114" s="25">
        <f>IFERROR(VLOOKUP($A114,Brent!$A:$B,2,FALSE),"NA")</f>
        <v>57.3</v>
      </c>
      <c r="M114" s="25">
        <f>IFERROR(VLOOKUP($A114,'EURO EXC RATE'!$A:$B,2,FALSE),"NA")</f>
        <v>1.3646</v>
      </c>
      <c r="N114" s="25">
        <f>IFERROR(VLOOKUP($A114,'Baltic Dry Index'!$A:$B,2,FALSE),"NA")</f>
        <v>3494</v>
      </c>
      <c r="O114" s="25">
        <f>IFERROR(VLOOKUP($A114,EXR_CNY_USD!$A:$B,2,FALSE),"NA")</f>
        <v>6.8235000000000001</v>
      </c>
      <c r="P114" s="25">
        <f>IFERROR(VLOOKUP($A114,'NATURAL GAS'!A:B,2,FALSE),"NA")</f>
        <v>3.83</v>
      </c>
      <c r="Q114" s="25">
        <f>IFERROR(VLOOKUP($A114,VIX!$A:$B,2,FALSE), "NA")</f>
        <v>28.92</v>
      </c>
      <c r="R114" s="25">
        <f>IFERROR(VLOOKUP($A114,CLI_US!$A:$B,2,FALSE), "NA")</f>
        <v>95.916138575026693</v>
      </c>
      <c r="S114" s="25">
        <f>IFERROR(VLOOKUP($A114,CLI_CHN!$A:$B,2,FALSE), "NA")</f>
        <v>97.846630000000005</v>
      </c>
      <c r="T114" s="25">
        <f>IFERROR(VLOOKUP($A114,CLI_EURO!$A:$B,2,FALSE), "NA")</f>
        <v>97.098696752530799</v>
      </c>
      <c r="U114" s="25">
        <f>IFERROR(VLOOKUP($A114,CPILFESL!$A:$B,2,FALSE), "NA")</f>
        <v>213.02199999999999</v>
      </c>
      <c r="V114" s="31">
        <f>_xlfn.IFNA(VLOOKUP($A114,'PET.RWTC.M'!$A:$B,2,FALSE), "NA")</f>
        <v>59.03</v>
      </c>
      <c r="W114" s="31">
        <f>_xlfn.IFNA(VLOOKUP($A114,PALLFNFINDEXQ!$A:$B,2,FALSE), "NA")</f>
        <v>112.4879322</v>
      </c>
      <c r="X114" s="31">
        <f>_xlfn.IFNA(VLOOKUP($A114,DEXSFUS!$A:$B,2,FALSE), "NA")</f>
        <v>8.4350000000000005</v>
      </c>
      <c r="Y114" s="31">
        <f>_xlfn.IFNA(VLOOKUP($A114,PNICKUSDM!$A:$B,2,FALSE), "NA")</f>
        <v>12720.078949999999</v>
      </c>
      <c r="Z114" s="31">
        <f>_xlfn.IFNA(VLOOKUP($A114,'WPU1011'!$A:$B,2,FALSE), "NA")</f>
        <v>140.80000000000001</v>
      </c>
      <c r="AA114" s="31">
        <f>_xlfn.IFNA(VLOOKUP($A114,PCU3399103399101!$A:$B,2,FALSE), "NA")</f>
        <v>160.69999999999999</v>
      </c>
      <c r="AB114" s="31">
        <f>_xlfn.IFNA(VLOOKUP($A114,TSIFRGHTC!$A:$B,2,FALSE), "NA")</f>
        <v>0.3</v>
      </c>
      <c r="AC114" s="31">
        <f>_xlfn.IFNA(VLOOKUP($A114,TSIFRGHTC!$A:$B,2,FALSE), "NA")</f>
        <v>0.3</v>
      </c>
      <c r="AD114" s="31">
        <f>_xlfn.IFNA(VLOOKUP($A114,PPICMM!$A:$B,2,FALSE), "NA")</f>
        <v>162.30000000000001</v>
      </c>
      <c r="AE114" s="31">
        <f>_xlfn.IFNA(VLOOKUP($A114,IPB50001N!$A:$B,2,FALSE), "NA")</f>
        <v>84.255300000000005</v>
      </c>
      <c r="AF114" s="31">
        <f>_xlfn.IFNA(VLOOKUP($A114,A31ATI!$A:$B,2,FALSE), "NA")</f>
        <v>16721</v>
      </c>
      <c r="AG114" s="31">
        <f>_xlfn.IFNA(VLOOKUP($A114,A31ANO!$A:$B,2,FALSE), "NA")</f>
        <v>5436</v>
      </c>
      <c r="AH114" s="31">
        <f>_xlfn.IFNA(VLOOKUP($A114,IPG21223S!$A:$B,2,FALSE), "NA")</f>
        <v>101.941</v>
      </c>
      <c r="AI114" s="31">
        <f>_xlfn.IFNA(VLOOKUP($A114,PIORECRUSDM!$A:$B,2,FALSE), "NA")</f>
        <v>62.690476189999998</v>
      </c>
      <c r="AJ114" s="31">
        <f>_xlfn.IFNA(VLOOKUP($A114,GVZCLS!$A:$B,2,FALSE), "NA")</f>
        <v>26.44</v>
      </c>
      <c r="AK114" s="31" t="str">
        <f>_xlfn.IFNA(VLOOKUP($A114,VXSLVCLS!$A:$B,2,FALSE), "NA")</f>
        <v>NA</v>
      </c>
      <c r="AL114" s="31">
        <f>_xlfn.IFNA(VLOOKUP($A114,PNRGINDEXM!$A:$B,2,FALSE), "NA")</f>
        <v>135.29750000000001</v>
      </c>
      <c r="AM114" s="31">
        <f>_xlfn.IFNA(VLOOKUP($A114,Nikkei225!$A:$B,2,FALSE), "NA")</f>
        <v>8977.3700000000008</v>
      </c>
      <c r="AN114" s="31">
        <f>_xlfn.IFNA(VLOOKUP($A114,EXJPUS!$A:$B,2,FALSE), "NA")</f>
        <v>96.644499999999994</v>
      </c>
      <c r="AO114" s="31">
        <f>_xlfn.IFNA(VLOOKUP($A114,PCU33613361!$A:$B,2,FALSE), "NA")</f>
        <v>100.5</v>
      </c>
      <c r="AP114" s="31">
        <f>_xlfn.IFNA(VLOOKUP($A114,TOTALSA!$A:$B,2,FALSE), "NA")</f>
        <v>10.176</v>
      </c>
      <c r="AQ114" s="31">
        <f>_xlfn.IFNA(VLOOKUP($A114,ZAFCPIALLMINMEI!$A:$B,2,FALSE), "NA")</f>
        <v>73.455609999999993</v>
      </c>
      <c r="AR114" s="31">
        <f>_xlfn.IFNA(VLOOKUP($A114,LCULMN01ZAQ661S!$A:$B,2,FALSE), "NA")</f>
        <v>73.708558210000007</v>
      </c>
      <c r="AS114" s="31">
        <f>_xlfn.IFNA(VLOOKUP($A114,NGDPRSAXDCZAQ!$A:$B,2,FALSE), "NA")</f>
        <v>960596.7</v>
      </c>
      <c r="AT114" s="31">
        <f>_xlfn.IFNA(VLOOKUP($A114,'M.W00.PCOBA.USD'!$A:$B,2,FALSE), "NA")</f>
        <v>29794.95</v>
      </c>
      <c r="AU114" s="31">
        <f>_xlfn.IFNA(VLOOKUP($A114,BSCICP03O9M665S!$A:$B,2,FALSE), "NA")</f>
        <v>95.404722535999994</v>
      </c>
      <c r="AV114" s="31">
        <f>_xlfn.IFNA(VLOOKUP($A114,LOLITOAAOECDE!$A:$B,2,FALSE), "NA")</f>
        <v>95.3093040774</v>
      </c>
      <c r="AW114" s="31" t="str">
        <f>_xlfn.IFNA(VLOOKUP($A114,'IP7110'!$A:$B,2,FALSE), "NA")</f>
        <v>NA</v>
      </c>
      <c r="AX114" s="31">
        <f>_xlfn.IFNA(VLOOKUP($A114,'WPS061'!$A:$B,2,FALSE), "NA")</f>
        <v>84.7</v>
      </c>
      <c r="AY114" s="31">
        <f>_xlfn.IFNA(VLOOKUP($A114,'GS10'!$A:$B,2,FALSE), "NA")</f>
        <v>3.29</v>
      </c>
      <c r="AZ114" s="31">
        <f>_xlfn.IFNA(VLOOKUP($A114,'GS5'!$A:$B,2,FALSE), "NA")</f>
        <v>2.13</v>
      </c>
      <c r="BA114" s="31">
        <f>_xlfn.IFNA(VLOOKUP($A114,'GS30'!$A:$B,2,FALSE), "NA")</f>
        <v>4.2300000000000004</v>
      </c>
      <c r="BB114" s="31">
        <f>_xlfn.IFNA(VLOOKUP($A114,DAX!$A:$B,2,FALSE), "NA")</f>
        <v>4940.82</v>
      </c>
      <c r="BC114" s="31">
        <f>_xlfn.IFNA(VLOOKUP($A114,SMI!$A:$B,2,FALSE), "NA")</f>
        <v>5349.74</v>
      </c>
      <c r="BD114" s="31">
        <f>_xlfn.IFNA(VLOOKUP($A114,NASDAQCOM!$A:$B,2,FALSE), "NA")</f>
        <v>1774.33</v>
      </c>
      <c r="BE114" s="31">
        <f>_xlfn.IFNA(VLOOKUP($A114,FTSE100!$A:$B,2,FALSE), "NA")</f>
        <v>4417.9399999999996</v>
      </c>
      <c r="BF114" s="31">
        <f>_xlfn.IFNA(VLOOKUP($A114,'M.W00.PGOLD.USD'!$A:$B,2,FALSE), "NA")</f>
        <v>972</v>
      </c>
      <c r="BG114" s="31">
        <f>_xlfn.IFNA(VLOOKUP($A114,'M.W00.PSILVER.USD'!$A:$B,2,FALSE), "NA")</f>
        <v>15.52</v>
      </c>
      <c r="BH114" s="31" t="str">
        <f>_xlfn.IFNA(VLOOKUP($A114,WPU10170502!$A:$B,2,FALSE), "NA")</f>
        <v>NA</v>
      </c>
      <c r="BI114" s="31">
        <f>_xlfn.IFNA(VLOOKUP($A114,'M.W00.PSILVER.USD'!$A:$B,2,FALSE), "NA")</f>
        <v>15.52</v>
      </c>
      <c r="BJ114" s="31">
        <f>_xlfn.IFNA(VLOOKUP($A114,'M.W00.PSILVER.USD'!$A:$B,2,FALSE), "NA")</f>
        <v>15.52</v>
      </c>
      <c r="BK114" s="31">
        <f>_xlfn.IFNA(VLOOKUP($A114,FEDfunds!$A:$B,2,FALSE), "NA")</f>
        <v>0.18</v>
      </c>
      <c r="BL114" s="31">
        <f>_xlfn.IFNA(VLOOKUP($A114,Vehicles_miles_traveled!$A:$B,2,FALSE), "NA")</f>
        <v>246930</v>
      </c>
      <c r="BM114" s="31">
        <f>_xlfn.IFNA(VLOOKUP($A114,New_car_dealer!$A:$B,2,FALSE), "NA")</f>
        <v>41068</v>
      </c>
      <c r="BN114" s="31" t="str">
        <f>_xlfn.IFNA(VLOOKUP($A114,Platinum_total_demand!$A:$Z,4,FALSE), "NA")</f>
        <v>NA</v>
      </c>
      <c r="BO114" s="31" t="str">
        <f>_xlfn.IFNA(VLOOKUP($A114,Palladium_total_demand!$A:$Z,4,FALSE), "NA")</f>
        <v>NA</v>
      </c>
      <c r="BP114" s="31" t="str">
        <f>_xlfn.IFNA(VLOOKUP($A114,Rhodium_total_demand!$A:$Z,4,FALSE), "NA")</f>
        <v>NA</v>
      </c>
      <c r="BQ114" s="31" t="str">
        <f>_xlfn.IFNA(VLOOKUP($A114,Platinum_total_supply!$A:$Z,4,FALSE), "NA")</f>
        <v>NA</v>
      </c>
      <c r="BR114" s="31" t="str">
        <f>_xlfn.IFNA(VLOOKUP($A114,Palladium_total_supply!$A:$Z,4,FALSE), "NA")</f>
        <v>NA</v>
      </c>
      <c r="BS114" s="31" t="str">
        <f>_xlfn.IFNA(VLOOKUP($A114,Rhodium_total_supply!$A:$Z,4,FALSE), "NA")</f>
        <v>NA</v>
      </c>
      <c r="BT114" s="31">
        <f>_xlfn.IFNA(VLOOKUP($A114,Equities!$A:$Z,2,FALSE), "NA")</f>
        <v>3022.3852380952299</v>
      </c>
      <c r="BU114" s="31">
        <f>_xlfn.IFNA(VLOOKUP($A114,Equities!$A:$Z,3,FALSE), "NA")</f>
        <v>3043.7280952380902</v>
      </c>
      <c r="BV114" s="31">
        <f>_xlfn.IFNA(VLOOKUP($A114,Equities!$A:$Z,4,FALSE), "NA")</f>
        <v>4679.9652380952302</v>
      </c>
      <c r="BW114" s="31">
        <f>_xlfn.IFNA(VLOOKUP($A114,Equities!$A:$Z,5,FALSE), "NA")</f>
        <v>3678.6218095238</v>
      </c>
      <c r="BX114" s="31">
        <f>_xlfn.IFNA(VLOOKUP($A114,Equities!$A:$Z,6,FALSE), "NA")</f>
        <v>1252.6137142857101</v>
      </c>
      <c r="BY114" s="31">
        <f>_xlfn.IFNA(VLOOKUP($A114,Income_equities!$A:$Z,2,FALSE), "NA")</f>
        <v>1469.05142857142</v>
      </c>
      <c r="BZ114" s="31">
        <f>_xlfn.IFNA(VLOOKUP($A114,Income_equities!$A:$Z,3,FALSE), "NA")</f>
        <v>301.93560952380898</v>
      </c>
      <c r="CA114" s="31">
        <f>_xlfn.IFNA(VLOOKUP($A114,Income_equities!$A:$Z,4,FALSE), "NA")</f>
        <v>160.22745714285699</v>
      </c>
      <c r="CB114" s="31">
        <f>_xlfn.IFNA(VLOOKUP($A114,Income_equities!$A:$Z,5,FALSE), "NA")</f>
        <v>191.198223809523</v>
      </c>
      <c r="CC114" s="31">
        <f>_xlfn.IFNA(VLOOKUP($A114,PGM_equities!$A:$Z,2,FALSE), "NA")</f>
        <v>1136.36904761904</v>
      </c>
      <c r="CD114" s="31">
        <f>_xlfn.IFNA(VLOOKUP($A114,PGM_equities!$A:$Z,3,FALSE), "NA")</f>
        <v>930.77333333333297</v>
      </c>
      <c r="CE114" s="31">
        <f>_xlfn.IFNA(VLOOKUP($A114,PGM_equities!$A:$Z,4,FALSE), "NA")</f>
        <v>14.1516428571428</v>
      </c>
      <c r="CF114" s="31">
        <f>_xlfn.IFNA(VLOOKUP($A114,PGM_equities!$A:$Z,5,FALSE), "NA")</f>
        <v>230.42857142857099</v>
      </c>
      <c r="CG114" s="31" t="str">
        <f>_xlfn.IFNA(VLOOKUP($A114,Platinum_market_balance!$A:$Z,2,FALSE), "NA")</f>
        <v>NA</v>
      </c>
      <c r="CH114" s="31" t="str">
        <f>_xlfn.IFNA(VLOOKUP($A114,Platinum_market_balance!$A:$Z,3,FALSE), "NA")</f>
        <v>NA</v>
      </c>
      <c r="CI114" s="31" t="str">
        <f>_xlfn.IFNA(VLOOKUP($A114,Platinum_market_balance!$A:$Z,4,FALSE), "NA")</f>
        <v>NA</v>
      </c>
      <c r="CJ114" s="31" t="str">
        <f>_xlfn.IFNA(VLOOKUP($A114,Platinum_market_balance!$A:$Z,5,FALSE), "NA")</f>
        <v>NA</v>
      </c>
      <c r="CK114" s="31" t="str">
        <f>_xlfn.IFNA(VLOOKUP($A114,Palladium_market_balance!$A:$Z,2,FALSE), "NA")</f>
        <v>NA</v>
      </c>
      <c r="CL114" s="31" t="str">
        <f>_xlfn.IFNA(VLOOKUP($A114,Palladium_market_balance!$A:$Z,3,FALSE), "NA")</f>
        <v>NA</v>
      </c>
      <c r="CM114" s="31" t="str">
        <f>_xlfn.IFNA(VLOOKUP($A114,Palladium_market_balance!$A:$Z,4,FALSE), "NA")</f>
        <v>NA</v>
      </c>
      <c r="CN114" s="31" t="str">
        <f>_xlfn.IFNA(VLOOKUP($A114,Palladium_market_balance!$A:$Z,5,FALSE), "NA")</f>
        <v>NA</v>
      </c>
      <c r="CO114" s="31" t="str">
        <f>_xlfn.IFNA(VLOOKUP($A114,Rhodium_market_balance!$A:$Z,2,FALSE), "NA")</f>
        <v>NA</v>
      </c>
      <c r="CP114" s="31" t="str">
        <f>_xlfn.IFNA(VLOOKUP($A114,Rhodium_market_balance!$A:$Z,3,FALSE), "NA")</f>
        <v>NA</v>
      </c>
      <c r="CQ114" s="31" t="str">
        <f>_xlfn.IFNA(VLOOKUP($A114,Rhodium_market_balance!$A:$Z,4,FALSE), "NA")</f>
        <v>NA</v>
      </c>
      <c r="CR114" s="31" t="str">
        <f>_xlfn.IFNA(VLOOKUP($A114,Rhodium_market_balance!$A:$Z,5,FALSE), "NA")</f>
        <v>NA</v>
      </c>
      <c r="CS114" s="31" t="str">
        <f>_xlfn.IFNA(VLOOKUP($A114,CFTCs!$A:$Z,2,FALSE), "NA")</f>
        <v>NA</v>
      </c>
      <c r="CT114" s="31" t="str">
        <f>_xlfn.IFNA(VLOOKUP($A114,CFTCs!$A:$Z,3,FALSE), "NA")</f>
        <v>NA</v>
      </c>
      <c r="CU114" s="31" t="str">
        <f>_xlfn.IFNA(VLOOKUP($A114,CFTCs!$A:$Z,4,FALSE), "NA")</f>
        <v>NA</v>
      </c>
      <c r="CV114" s="31" t="str">
        <f>_xlfn.IFNA(VLOOKUP($A114,CFTCs!$A:$Z,5,FALSE), "NA")</f>
        <v>NA</v>
      </c>
      <c r="CW114" s="31" t="str">
        <f>_xlfn.IFNA(VLOOKUP($A114,Open_interest!$A:$Z,2,FALSE), "NA")</f>
        <v>NA</v>
      </c>
      <c r="CX114" s="31" t="str">
        <f>_xlfn.IFNA(VLOOKUP($A114,Open_interest!$A:$Z,3,FALSE), "NA")</f>
        <v>NA</v>
      </c>
      <c r="CY114" s="31">
        <f>IF(_xlfn.IFNA(VLOOKUP($A114,ETF_holdings!$A:$Z,2,FALSE), "NA")=0,"NA",_xlfn.IFNA(VLOOKUP($A114,ETF_holdings!$A:$Z,2,FALSE), "NA"))</f>
        <v>468325.13809523801</v>
      </c>
      <c r="CZ114" s="31" t="str">
        <f>IF(_xlfn.IFNA(VLOOKUP($A114,ETF_holdings!$A:$Z,3,FALSE), "NA")=0,"NA",_xlfn.IFNA(VLOOKUP($A114,ETF_holdings!$A:$Z,3,FALSE), "NA"))</f>
        <v>NA</v>
      </c>
      <c r="DA114" s="31">
        <f>_xlfn.IFNA(VLOOKUP($A114,ETF_holdings!$A:$Z,4,FALSE), "NA")</f>
        <v>0</v>
      </c>
      <c r="DB114" s="31" t="str">
        <f>IF(_xlfn.IFNA(VLOOKUP($A114,ETF_holdings!$A:$Z,4,FALSE), "NA")=0,"NA",_xlfn.IFNA(VLOOKUP($A114,ETF_holdings!$A:$Z,4,FALSE), "NA"))</f>
        <v>NA</v>
      </c>
      <c r="DC114" s="31" t="str">
        <f>IF(_xlfn.IFNA(VLOOKUP($A114,ETF_holdings!$A:$Z,6,FALSE), "NA")=0,"NA",_xlfn.IFNA(VLOOKUP($A114,ETF_holdings!$A:$Z,6,FALSE), "NA"))</f>
        <v>NA</v>
      </c>
      <c r="DD114" s="31" t="str">
        <f>IF(_xlfn.IFNA(VLOOKUP($A114,ETF_holdings!$A:$Z,7,FALSE), "NA")=0,"NA",_xlfn.IFNA(VLOOKUP($A114,ETF_holdings!$A:$Z,7,FALSE), "NA"))</f>
        <v>NA</v>
      </c>
      <c r="DE114" s="31" t="str">
        <f>IF(_xlfn.IFNA(VLOOKUP($A114,ETF_holdings!$A:$Z,8,FALSE), "NA")=0,"NA",_xlfn.IFNA(VLOOKUP($A114,ETF_holdings!$A:$Z,8,FALSE), "NA"))</f>
        <v>NA</v>
      </c>
      <c r="DF114" s="31" t="str">
        <f>IF(_xlfn.IFNA(VLOOKUP($A114,ETF_holdings!$A:$Z,10,FALSE), "NA")=0,"NA",_xlfn.IFNA(VLOOKUP($A114,ETF_holdings!$A:$Z,10,FALSE), "NA"))</f>
        <v>NA</v>
      </c>
      <c r="DG114" s="31" t="str">
        <f>IF(_xlfn.IFNA(VLOOKUP($A114,ETF_holdings!$A:$Z,10,FALSE), "NA")=0,"NA",_xlfn.IFNA(VLOOKUP($A114,ETF_holdings!$A:$Z,10,FALSE), "NA"))</f>
        <v>NA</v>
      </c>
      <c r="DH114" s="31" t="str">
        <f>IF(_xlfn.IFNA(VLOOKUP($A114,ETF_holdings!$A:$Z,11,FALSE), "NA")=0,"NA",_xlfn.IFNA(VLOOKUP($A114,ETF_holdings!$A:$Z,11,FALSE), "NA"))</f>
        <v>NA</v>
      </c>
      <c r="DI114" s="31" t="str">
        <f>IF(_xlfn.IFNA(VLOOKUP($A114,ETF_holdings!$A:$Z,12,FALSE), "NA")=0,"NA",_xlfn.IFNA(VLOOKUP($A114,ETF_holdings!$A:$Z,12,FALSE), "NA"))</f>
        <v>NA</v>
      </c>
      <c r="DJ114" s="31" t="str">
        <f>IF(_xlfn.IFNA(VLOOKUP($A114,ETF_holdings!$A:$Z,13,FALSE), "NA")=0,"NA",_xlfn.IFNA(VLOOKUP($A114,ETF_holdings!$A:$Z,13,FALSE), "NA"))</f>
        <v>NA</v>
      </c>
      <c r="DK114" s="31">
        <f>IF(_xlfn.IFNA(VLOOKUP($A114,Platinum_RSI!$A:$P,2,FALSE), "NA")=0,"NA",_xlfn.IFNA(VLOOKUP($A114,Platinum_RSI!$A:$P,2,FALSE), "NA"))</f>
        <v>75.209999999999994</v>
      </c>
      <c r="DL114" s="31">
        <f>IF(_xlfn.IFNA(VLOOKUP($A114,Platinum_RSI!$A:$P,3,FALSE), "NA")=0,"NA",_xlfn.IFNA(VLOOKUP($A114,Platinum_RSI!$A:$P,3,FALSE), "NA"))</f>
        <v>46.6</v>
      </c>
      <c r="DM114" s="31">
        <f>IF(_xlfn.IFNA(VLOOKUP($A114,Platinum_RSI!$A:$P,4,FALSE), "NA")=0,"NA",_xlfn.IFNA(VLOOKUP($A114,Platinum_RSI!$A:$P,4,FALSE), "NA"))</f>
        <v>46.88</v>
      </c>
      <c r="DN114" s="31">
        <f>IF(_xlfn.IFNA(VLOOKUP($A114,Platinum_RSI!$A:$P,5,FALSE), "NA")=0,"NA",_xlfn.IFNA(VLOOKUP($A114,Platinum_RSI!$A:$P,5,FALSE), "NA"))</f>
        <v>50.28</v>
      </c>
      <c r="DO114" s="31">
        <f>IF(_xlfn.IFNA(VLOOKUP($A114,Palladium_RSI!$A:$Q,2,FALSE), "NA")=0,"NA",_xlfn.IFNA(VLOOKUP($A114,Palladium_RSI!$A:$Q,2,FALSE), "NA"))</f>
        <v>76</v>
      </c>
      <c r="DP114" s="31">
        <f>IF(_xlfn.IFNA(VLOOKUP($A114,Palladium_RSI!$A:$Q, 3,FALSE), "NA")=0,"NA",_xlfn.IFNA(VLOOKUP($A114,Palladium_RSI!$A:$Q,3,FALSE), "NA"))</f>
        <v>41.62</v>
      </c>
      <c r="DQ114" s="31">
        <f>IF(_xlfn.IFNA(VLOOKUP($A114,Palladium_RSI!$A:$Q,4,FALSE), "NA")=0,"NA",_xlfn.IFNA(VLOOKUP($A114,Palladium_RSI!$A:$Q,4,FALSE), "NA"))</f>
        <v>42.45</v>
      </c>
      <c r="DR114" s="31">
        <f>IF(_xlfn.IFNA(VLOOKUP($A114,Palladium_RSI!$A:$Q,5,FALSE), "NA")=0,"NA",_xlfn.IFNA(VLOOKUP($A114,Palladium_RSI!$A:$Q,5,FALSE), "NA"))</f>
        <v>45.73</v>
      </c>
      <c r="DS114" s="31">
        <f>IF(_xlfn.IFNA(VLOOKUP($A114,Car_production!$A:$L,2,FALSE), "NA")=0,"NA",_xlfn.IFNA(VLOOKUP($A114,Car_production!$A:$L,2,FALSE), "NA"))</f>
        <v>148.6</v>
      </c>
      <c r="DT114" s="31">
        <f>IF(_xlfn.IFNA(VLOOKUP($A114,Car_production!$A:$L,3,FALSE), "NA")=0,"NA",_xlfn.IFNA(VLOOKUP($A114,Car_production!$A:$L,3,FALSE), "NA"))</f>
        <v>116.91581431943352</v>
      </c>
      <c r="DU114" s="31" t="e">
        <f>IF(_xlfn.IFNA(VLOOKUP($A114,Car_production!$A:$L,4,FALSE), "NA")=0,"NA",_xlfn.IFNA(VLOOKUP($A114,Car_production!$A:$L,13,FALSE), "NA"))</f>
        <v>#REF!</v>
      </c>
      <c r="DV114" s="31">
        <f>IF(_xlfn.IFNA(VLOOKUP($A114,Car_production!$A:$L,5,FALSE), "NA")=0,"NA",_xlfn.IFNA(VLOOKUP($A114,Car_production!$A:$L,5,FALSE), "NA"))</f>
        <v>39.551828145423556</v>
      </c>
      <c r="DW114" s="31">
        <f>IF(_xlfn.IFNA(VLOOKUP($A114,Car_production!$A:$L,6,FALSE), "NA")=0,"NA",_xlfn.IFNA(VLOOKUP($A114,Car_production!$A:$L,6,FALSE), "NA"))</f>
        <v>70.8</v>
      </c>
      <c r="DX114" s="31">
        <f>IF(_xlfn.IFNA(VLOOKUP($A114,Car_production!$A:$L,7,FALSE), "NA")=0,"NA",_xlfn.IFNA(VLOOKUP($A114,Car_production!$A:$L,7,FALSE), "NA"))</f>
        <v>69.20821114369501</v>
      </c>
      <c r="DY114" s="31">
        <f>IF(_xlfn.IFNA(VLOOKUP($A114,Car_production!$A:$L,8,FALSE), "NA")=0,"NA",_xlfn.IFNA(VLOOKUP($A114,Car_production!$A:$L,8,FALSE), "NA"))</f>
        <v>77.5</v>
      </c>
      <c r="DZ114" s="31">
        <f>IF(_xlfn.IFNA(VLOOKUP($A114,Car_production!$A:$L,9,FALSE), "NA")=0,"NA",_xlfn.IFNA(VLOOKUP($A114,Car_production!$A:$L,9,FALSE), "NA"))</f>
        <v>97.853535353535349</v>
      </c>
      <c r="EA114" s="31">
        <f>IF(_xlfn.IFNA(VLOOKUP($A114,Car_production!$A:$L,10,FALSE), "NA")=0,"NA",_xlfn.IFNA(VLOOKUP($A114,Car_production!$A:$L,10,FALSE), "NA"))</f>
        <v>53.524328132430412</v>
      </c>
      <c r="EB114" s="31">
        <f>IF(_xlfn.IFNA(VLOOKUP($A114,Car_production_index!$A:$L,2,FALSE), "NA")=0,"NA",_xlfn.IFNA(VLOOKUP($A114,Car_production_index!$A:$L,2,FALSE), "NA"))</f>
        <v>0.12988212567506568</v>
      </c>
      <c r="EC114" s="31">
        <f>IF(_xlfn.IFNA(VLOOKUP($A114,Car_production_index!$A:$L,3,FALSE), "NA")=0,"NA",_xlfn.IFNA(VLOOKUP($A114,Car_production_index!$A:$L,3,FALSE), "NA"))</f>
        <v>0.23591781767755696</v>
      </c>
      <c r="ED114" s="31">
        <f>IF(_xlfn.IFNA(VLOOKUP($A114,Car_production_index!$A:$L,4,FALSE), "NA")=0,"NA",_xlfn.IFNA(VLOOKUP($A114,Car_production_index!$A:$L,4,FALSE), "NA"))</f>
        <v>0.22032484761598564</v>
      </c>
      <c r="EE114" s="31">
        <f>IF(_xlfn.IFNA(VLOOKUP($A114,Car_production_index!$A:$L,5,FALSE), "NA")=0,"NA",_xlfn.IFNA(VLOOKUP($A114,Car_production_index!$A:$L,5,FALSE), "NA"))</f>
        <v>0.13589036868302062</v>
      </c>
      <c r="EF114" s="31">
        <f>IF(_xlfn.IFNA(VLOOKUP($A114,Car_production_index!$A:$L,6,FALSE), "NA")=0,"NA",_xlfn.IFNA(VLOOKUP($A114,Car_production_index!$A:$L,6,FALSE), "NA"))</f>
        <v>0.72201515965162888</v>
      </c>
    </row>
    <row r="115" spans="1:136">
      <c r="A115" s="26">
        <v>39965</v>
      </c>
      <c r="B115" s="25">
        <f>IFERROR(VLOOKUP($A115,Palladium_spot_price!$A:$B,2,FALSE), "NA")</f>
        <v>247.18181818181799</v>
      </c>
      <c r="C115" s="25">
        <f>IFERROR(VLOOKUP($A115,Platinum_spot_price!$A:$B,2,FALSE), "NA")</f>
        <v>1220.4090909090901</v>
      </c>
      <c r="D115" s="25">
        <f>IFERROR(VLOOKUP($A115,Rhodium_spot_price!$A:$B,2,FALSE), "NA")</f>
        <v>1467.5</v>
      </c>
      <c r="E115" s="25">
        <f>IFERROR(VLOOKUP(A115,'Coal Australia'!A:B,2,FALSE), "NA")</f>
        <v>75.8133116883116</v>
      </c>
      <c r="F115" s="25">
        <f>IFERROR(VLOOKUP(A115,'Russian Ruble'!A:B,2,FALSE), "NA")</f>
        <v>31.026199999999999</v>
      </c>
      <c r="G115" s="25" t="str">
        <f>IFERROR(VLOOKUP($A115,'GDP Germany'!A:B,2,FALSE),"NA")</f>
        <v>NA</v>
      </c>
      <c r="H115" s="25" t="str">
        <f>IFERROR(VLOOKUP($A115,'GDP EU28'!A:B,2,FALSE),"NA")</f>
        <v>NA</v>
      </c>
      <c r="I115" s="25" t="str">
        <f>IFERROR(VLOOKUP($A115,'GDP US'!A:B,2,FALSE),"NA")</f>
        <v>NA</v>
      </c>
      <c r="J115" s="29" t="str">
        <f>IFERROR(VLOOKUP($A115,'GDP CNY'!A:C,2,FALSE),"NA")</f>
        <v>NA</v>
      </c>
      <c r="K115" s="25">
        <f>IFERROR(VLOOKUP($A115,WTI!$A:$B,2,FALSE),"NA")</f>
        <v>69.64</v>
      </c>
      <c r="L115" s="25">
        <f>IFERROR(VLOOKUP($A115,Brent!$A:$B,2,FALSE),"NA")</f>
        <v>68.61</v>
      </c>
      <c r="M115" s="25">
        <f>IFERROR(VLOOKUP($A115,'EURO EXC RATE'!$A:$B,2,FALSE),"NA")</f>
        <v>1.4014</v>
      </c>
      <c r="N115" s="25">
        <f>IFERROR(VLOOKUP($A115,'Baltic Dry Index'!$A:$B,2,FALSE),"NA")</f>
        <v>3757</v>
      </c>
      <c r="O115" s="25">
        <f>IFERROR(VLOOKUP($A115,EXR_CNY_USD!$A:$B,2,FALSE),"NA")</f>
        <v>6.8334000000000001</v>
      </c>
      <c r="P115" s="25">
        <f>IFERROR(VLOOKUP($A115,'NATURAL GAS'!A:B,2,FALSE),"NA")</f>
        <v>3.8</v>
      </c>
      <c r="Q115" s="25">
        <f>IFERROR(VLOOKUP($A115,VIX!$A:$B,2,FALSE), "NA")</f>
        <v>26.35</v>
      </c>
      <c r="R115" s="25">
        <f>IFERROR(VLOOKUP($A115,CLI_US!$A:$B,2,FALSE), "NA")</f>
        <v>96.356056515048607</v>
      </c>
      <c r="S115" s="25">
        <f>IFERROR(VLOOKUP($A115,CLI_CHN!$A:$B,2,FALSE), "NA")</f>
        <v>98.638559999999998</v>
      </c>
      <c r="T115" s="25">
        <f>IFERROR(VLOOKUP($A115,CLI_EURO!$A:$B,2,FALSE), "NA")</f>
        <v>97.542627832392995</v>
      </c>
      <c r="U115" s="25">
        <f>IFERROR(VLOOKUP($A115,CPILFESL!$A:$B,2,FALSE), "NA")</f>
        <v>214.79</v>
      </c>
      <c r="V115" s="31">
        <f>_xlfn.IFNA(VLOOKUP($A115,'PET.RWTC.M'!$A:$B,2,FALSE), "NA")</f>
        <v>69.64</v>
      </c>
      <c r="W115" s="31">
        <f>_xlfn.IFNA(VLOOKUP($A115,PALLFNFINDEXQ!$A:$B,2,FALSE), "NA")</f>
        <v>112.4879322</v>
      </c>
      <c r="X115" s="31">
        <f>_xlfn.IFNA(VLOOKUP($A115,DEXSFUS!$A:$B,2,FALSE), "NA")</f>
        <v>7.9424999999999999</v>
      </c>
      <c r="Y115" s="31">
        <f>_xlfn.IFNA(VLOOKUP($A115,PNICKUSDM!$A:$B,2,FALSE), "NA")</f>
        <v>14944.36364</v>
      </c>
      <c r="Z115" s="31">
        <f>_xlfn.IFNA(VLOOKUP($A115,'WPU1011'!$A:$B,2,FALSE), "NA")</f>
        <v>140.69999999999999</v>
      </c>
      <c r="AA115" s="31">
        <f>_xlfn.IFNA(VLOOKUP($A115,'WPU1011'!$A:$B,2,FALSE), "NA")</f>
        <v>140.69999999999999</v>
      </c>
      <c r="AB115" s="31">
        <f>_xlfn.IFNA(VLOOKUP($A115,TSIFRGHTC!$A:$B,2,FALSE), "NA")</f>
        <v>1</v>
      </c>
      <c r="AC115" s="31">
        <f>_xlfn.IFNA(VLOOKUP($A115,TSIFRGHTC!$A:$B,2,FALSE), "NA")</f>
        <v>1</v>
      </c>
      <c r="AD115" s="31">
        <f>_xlfn.IFNA(VLOOKUP($A115,PPICMM!$A:$B,2,FALSE), "NA")</f>
        <v>167.5</v>
      </c>
      <c r="AE115" s="31">
        <f>_xlfn.IFNA(VLOOKUP($A115,IPB50001N!$A:$B,2,FALSE), "NA")</f>
        <v>86.465500000000006</v>
      </c>
      <c r="AF115" s="31">
        <f>_xlfn.IFNA(VLOOKUP($A115,A31ATI!$A:$B,2,FALSE), "NA")</f>
        <v>15897</v>
      </c>
      <c r="AG115" s="31">
        <f>_xlfn.IFNA(VLOOKUP($A115,A31ANO!$A:$B,2,FALSE), "NA")</f>
        <v>6941</v>
      </c>
      <c r="AH115" s="31">
        <f>_xlfn.IFNA(VLOOKUP($A115,IPG21223S!$A:$B,2,FALSE), "NA")</f>
        <v>100.9547</v>
      </c>
      <c r="AI115" s="31">
        <f>_xlfn.IFNA(VLOOKUP($A115,PIORECRUSDM!$A:$B,2,FALSE), "NA")</f>
        <v>71.659090910000003</v>
      </c>
      <c r="AJ115" s="31">
        <f>_xlfn.IFNA(VLOOKUP($A115,GVZCLS!$A:$B,2,FALSE), "NA")</f>
        <v>29.5</v>
      </c>
      <c r="AK115" s="31" t="str">
        <f>_xlfn.IFNA(VLOOKUP($A115,VXSLVCLS!$A:$B,2,FALSE), "NA")</f>
        <v>NA</v>
      </c>
      <c r="AL115" s="31">
        <f>_xlfn.IFNA(VLOOKUP($A115,PNRGINDEXM!$A:$B,2,FALSE), "NA")</f>
        <v>154.96299999999999</v>
      </c>
      <c r="AM115" s="31">
        <f>_xlfn.IFNA(VLOOKUP($A115,Nikkei225!$A:$B,2,FALSE), "NA")</f>
        <v>9677.75</v>
      </c>
      <c r="AN115" s="31">
        <f>_xlfn.IFNA(VLOOKUP($A115,EXJPUS!$A:$B,2,FALSE), "NA")</f>
        <v>96.614500000000007</v>
      </c>
      <c r="AO115" s="31">
        <f>_xlfn.IFNA(VLOOKUP($A115,PCU33613361!$A:$B,2,FALSE), "NA")</f>
        <v>101.7</v>
      </c>
      <c r="AP115" s="31">
        <f>_xlfn.IFNA(VLOOKUP($A115,TOTALSA!$A:$B,2,FALSE), "NA")</f>
        <v>10.148999999999999</v>
      </c>
      <c r="AQ115" s="31">
        <f>_xlfn.IFNA(VLOOKUP($A115,ZAFCPIALLMINMEI!$A:$B,2,FALSE), "NA")</f>
        <v>73.725669999999994</v>
      </c>
      <c r="AR115" s="31">
        <f>_xlfn.IFNA(VLOOKUP($A115,LCULMN01ZAQ661S!$A:$B,2,FALSE), "NA")</f>
        <v>73.708558210000007</v>
      </c>
      <c r="AS115" s="31">
        <f>_xlfn.IFNA(VLOOKUP($A115,NGDPRSAXDCZAQ!$A:$B,2,FALSE), "NA")</f>
        <v>960596.7</v>
      </c>
      <c r="AT115" s="31">
        <f>_xlfn.IFNA(VLOOKUP($A115,'M.W00.PCOBA.USD'!$A:$B,2,FALSE), "NA")</f>
        <v>27447.08</v>
      </c>
      <c r="AU115" s="31">
        <f>_xlfn.IFNA(VLOOKUP($A115,BSCICP03O9M665S!$A:$B,2,FALSE), "NA")</f>
        <v>95.906596115100001</v>
      </c>
      <c r="AV115" s="31">
        <f>_xlfn.IFNA(VLOOKUP($A115,LOLITOAAOECDE!$A:$B,2,FALSE), "NA")</f>
        <v>95.815670692699996</v>
      </c>
      <c r="AW115" s="31" t="str">
        <f>_xlfn.IFNA(VLOOKUP($A115,'IP7110'!$A:$B,2,FALSE), "NA")</f>
        <v>NA</v>
      </c>
      <c r="AX115" s="31">
        <f>_xlfn.IFNA(VLOOKUP($A115,'WPS061'!$A:$B,2,FALSE), "NA")</f>
        <v>78</v>
      </c>
      <c r="AY115" s="31">
        <f>_xlfn.IFNA(VLOOKUP($A115,'GS10'!$A:$B,2,FALSE), "NA")</f>
        <v>3.72</v>
      </c>
      <c r="AZ115" s="31">
        <f>_xlfn.IFNA(VLOOKUP($A115,'GS5'!$A:$B,2,FALSE), "NA")</f>
        <v>2.71</v>
      </c>
      <c r="BA115" s="31">
        <f>_xlfn.IFNA(VLOOKUP($A115,'GS30'!$A:$B,2,FALSE), "NA")</f>
        <v>4.5199999999999996</v>
      </c>
      <c r="BB115" s="31">
        <f>_xlfn.IFNA(VLOOKUP($A115,DAX!$A:$B,2,FALSE), "NA")</f>
        <v>4808.6400000000003</v>
      </c>
      <c r="BC115" s="31">
        <f>_xlfn.IFNA(VLOOKUP($A115,SMI!$A:$B,2,FALSE), "NA")</f>
        <v>5403.97</v>
      </c>
      <c r="BD115" s="31">
        <f>_xlfn.IFNA(VLOOKUP($A115,NASDAQCOM!$A:$B,2,FALSE), "NA")</f>
        <v>1835.04</v>
      </c>
      <c r="BE115" s="31">
        <f>_xlfn.IFNA(VLOOKUP($A115,FTSE100!$A:$B,2,FALSE), "NA")</f>
        <v>4249.21</v>
      </c>
      <c r="BF115" s="31">
        <f>_xlfn.IFNA(VLOOKUP($A115,'M.W00.PGOLD.USD'!$A:$B,2,FALSE), "NA")</f>
        <v>987</v>
      </c>
      <c r="BG115" s="31">
        <f>_xlfn.IFNA(VLOOKUP($A115,'M.W00.PSILVER.USD'!$A:$B,2,FALSE), "NA")</f>
        <v>15.97</v>
      </c>
      <c r="BH115" s="31" t="str">
        <f>_xlfn.IFNA(VLOOKUP($A115,WPU10170502!$A:$B,2,FALSE), "NA")</f>
        <v>NA</v>
      </c>
      <c r="BI115" s="31">
        <f>_xlfn.IFNA(VLOOKUP($A115,'M.W00.PSILVER.USD'!$A:$B,2,FALSE), "NA")</f>
        <v>15.97</v>
      </c>
      <c r="BJ115" s="31">
        <f>_xlfn.IFNA(VLOOKUP($A115,'M.W00.PSILVER.USD'!$A:$B,2,FALSE), "NA")</f>
        <v>15.97</v>
      </c>
      <c r="BK115" s="31">
        <f>_xlfn.IFNA(VLOOKUP($A115,FEDfunds!$A:$B,2,FALSE), "NA")</f>
        <v>0.21</v>
      </c>
      <c r="BL115" s="31">
        <f>_xlfn.IFNA(VLOOKUP($A115,Vehicles_miles_traveled!$A:$B,2,FALSE), "NA")</f>
        <v>246560</v>
      </c>
      <c r="BM115" s="31">
        <f>_xlfn.IFNA(VLOOKUP($A115,New_car_dealer!$A:$B,2,FALSE), "NA")</f>
        <v>42442</v>
      </c>
      <c r="BN115" s="31" t="str">
        <f>_xlfn.IFNA(VLOOKUP($A115,Platinum_total_demand!$A:$Z,4,FALSE), "NA")</f>
        <v>NA</v>
      </c>
      <c r="BO115" s="31" t="str">
        <f>_xlfn.IFNA(VLOOKUP($A115,Palladium_total_demand!$A:$Z,4,FALSE), "NA")</f>
        <v>NA</v>
      </c>
      <c r="BP115" s="31" t="str">
        <f>_xlfn.IFNA(VLOOKUP($A115,Rhodium_total_demand!$A:$Z,4,FALSE), "NA")</f>
        <v>NA</v>
      </c>
      <c r="BQ115" s="31" t="str">
        <f>_xlfn.IFNA(VLOOKUP($A115,Platinum_total_supply!$A:$Z,4,FALSE), "NA")</f>
        <v>NA</v>
      </c>
      <c r="BR115" s="31" t="str">
        <f>_xlfn.IFNA(VLOOKUP($A115,Palladium_total_supply!$A:$Z,4,FALSE), "NA")</f>
        <v>NA</v>
      </c>
      <c r="BS115" s="31" t="str">
        <f>_xlfn.IFNA(VLOOKUP($A115,Rhodium_total_supply!$A:$Z,4,FALSE), "NA")</f>
        <v>NA</v>
      </c>
      <c r="BT115" s="31">
        <f>_xlfn.IFNA(VLOOKUP($A115,Equities!$A:$Z,2,FALSE), "NA")</f>
        <v>3139.3154545454499</v>
      </c>
      <c r="BU115" s="31">
        <f>_xlfn.IFNA(VLOOKUP($A115,Equities!$A:$Z,3,FALSE), "NA")</f>
        <v>3133.8286363636298</v>
      </c>
      <c r="BV115" s="31">
        <f>_xlfn.IFNA(VLOOKUP($A115,Equities!$A:$Z,4,FALSE), "NA")</f>
        <v>4874.2740909090899</v>
      </c>
      <c r="BW115" s="31">
        <f>_xlfn.IFNA(VLOOKUP($A115,Equities!$A:$Z,5,FALSE), "NA")</f>
        <v>3839.4418636363598</v>
      </c>
      <c r="BX115" s="31">
        <f>_xlfn.IFNA(VLOOKUP($A115,Equities!$A:$Z,6,FALSE), "NA")</f>
        <v>1325.6605454545399</v>
      </c>
      <c r="BY115" s="31">
        <f>_xlfn.IFNA(VLOOKUP($A115,Income_equities!$A:$Z,2,FALSE), "NA")</f>
        <v>1467.10227272727</v>
      </c>
      <c r="BZ115" s="31">
        <f>_xlfn.IFNA(VLOOKUP($A115,Income_equities!$A:$Z,3,FALSE), "NA")</f>
        <v>296.774081818181</v>
      </c>
      <c r="CA115" s="31">
        <f>_xlfn.IFNA(VLOOKUP($A115,Income_equities!$A:$Z,4,FALSE), "NA")</f>
        <v>159.40035454545401</v>
      </c>
      <c r="CB115" s="31">
        <f>_xlfn.IFNA(VLOOKUP($A115,Income_equities!$A:$Z,5,FALSE), "NA")</f>
        <v>191.217381818181</v>
      </c>
      <c r="CC115" s="31">
        <f>_xlfn.IFNA(VLOOKUP($A115,PGM_equities!$A:$Z,2,FALSE), "NA")</f>
        <v>1221.3068181818101</v>
      </c>
      <c r="CD115" s="31">
        <f>_xlfn.IFNA(VLOOKUP($A115,PGM_equities!$A:$Z,3,FALSE), "NA")</f>
        <v>945.99</v>
      </c>
      <c r="CE115" s="31">
        <f>_xlfn.IFNA(VLOOKUP($A115,PGM_equities!$A:$Z,4,FALSE), "NA")</f>
        <v>14.643190909090899</v>
      </c>
      <c r="CF115" s="31">
        <f>_xlfn.IFNA(VLOOKUP($A115,PGM_equities!$A:$Z,5,FALSE), "NA")</f>
        <v>246.875</v>
      </c>
      <c r="CG115" s="31" t="str">
        <f>_xlfn.IFNA(VLOOKUP($A115,Platinum_market_balance!$A:$Z,2,FALSE), "NA")</f>
        <v>NA</v>
      </c>
      <c r="CH115" s="31" t="str">
        <f>_xlfn.IFNA(VLOOKUP($A115,Platinum_market_balance!$A:$Z,3,FALSE), "NA")</f>
        <v>NA</v>
      </c>
      <c r="CI115" s="31" t="str">
        <f>_xlfn.IFNA(VLOOKUP($A115,Platinum_market_balance!$A:$Z,4,FALSE), "NA")</f>
        <v>NA</v>
      </c>
      <c r="CJ115" s="31" t="str">
        <f>_xlfn.IFNA(VLOOKUP($A115,Platinum_market_balance!$A:$Z,5,FALSE), "NA")</f>
        <v>NA</v>
      </c>
      <c r="CK115" s="31" t="str">
        <f>_xlfn.IFNA(VLOOKUP($A115,Palladium_market_balance!$A:$Z,2,FALSE), "NA")</f>
        <v>NA</v>
      </c>
      <c r="CL115" s="31" t="str">
        <f>_xlfn.IFNA(VLOOKUP($A115,Palladium_market_balance!$A:$Z,3,FALSE), "NA")</f>
        <v>NA</v>
      </c>
      <c r="CM115" s="31" t="str">
        <f>_xlfn.IFNA(VLOOKUP($A115,Palladium_market_balance!$A:$Z,4,FALSE), "NA")</f>
        <v>NA</v>
      </c>
      <c r="CN115" s="31" t="str">
        <f>_xlfn.IFNA(VLOOKUP($A115,Palladium_market_balance!$A:$Z,5,FALSE), "NA")</f>
        <v>NA</v>
      </c>
      <c r="CO115" s="31" t="str">
        <f>_xlfn.IFNA(VLOOKUP($A115,Rhodium_market_balance!$A:$Z,2,FALSE), "NA")</f>
        <v>NA</v>
      </c>
      <c r="CP115" s="31" t="str">
        <f>_xlfn.IFNA(VLOOKUP($A115,Rhodium_market_balance!$A:$Z,3,FALSE), "NA")</f>
        <v>NA</v>
      </c>
      <c r="CQ115" s="31" t="str">
        <f>_xlfn.IFNA(VLOOKUP($A115,Rhodium_market_balance!$A:$Z,4,FALSE), "NA")</f>
        <v>NA</v>
      </c>
      <c r="CR115" s="31" t="str">
        <f>_xlfn.IFNA(VLOOKUP($A115,Rhodium_market_balance!$A:$Z,5,FALSE), "NA")</f>
        <v>NA</v>
      </c>
      <c r="CS115" s="31" t="str">
        <f>_xlfn.IFNA(VLOOKUP($A115,CFTCs!$A:$Z,2,FALSE), "NA")</f>
        <v>NA</v>
      </c>
      <c r="CT115" s="31" t="str">
        <f>_xlfn.IFNA(VLOOKUP($A115,CFTCs!$A:$Z,3,FALSE), "NA")</f>
        <v>NA</v>
      </c>
      <c r="CU115" s="31" t="str">
        <f>_xlfn.IFNA(VLOOKUP($A115,CFTCs!$A:$Z,4,FALSE), "NA")</f>
        <v>NA</v>
      </c>
      <c r="CV115" s="31" t="str">
        <f>_xlfn.IFNA(VLOOKUP($A115,CFTCs!$A:$Z,5,FALSE), "NA")</f>
        <v>NA</v>
      </c>
      <c r="CW115" s="31" t="str">
        <f>_xlfn.IFNA(VLOOKUP($A115,Open_interest!$A:$Z,2,FALSE), "NA")</f>
        <v>NA</v>
      </c>
      <c r="CX115" s="31" t="str">
        <f>_xlfn.IFNA(VLOOKUP($A115,Open_interest!$A:$Z,3,FALSE), "NA")</f>
        <v>NA</v>
      </c>
      <c r="CY115" s="31">
        <f>IF(_xlfn.IFNA(VLOOKUP($A115,ETF_holdings!$A:$Z,2,FALSE), "NA")=0,"NA",_xlfn.IFNA(VLOOKUP($A115,ETF_holdings!$A:$Z,2,FALSE), "NA"))</f>
        <v>498372.8</v>
      </c>
      <c r="CZ115" s="31" t="str">
        <f>IF(_xlfn.IFNA(VLOOKUP($A115,ETF_holdings!$A:$Z,3,FALSE), "NA")=0,"NA",_xlfn.IFNA(VLOOKUP($A115,ETF_holdings!$A:$Z,3,FALSE), "NA"))</f>
        <v>NA</v>
      </c>
      <c r="DA115" s="31">
        <f>_xlfn.IFNA(VLOOKUP($A115,ETF_holdings!$A:$Z,4,FALSE), "NA")</f>
        <v>0</v>
      </c>
      <c r="DB115" s="31" t="str">
        <f>IF(_xlfn.IFNA(VLOOKUP($A115,ETF_holdings!$A:$Z,4,FALSE), "NA")=0,"NA",_xlfn.IFNA(VLOOKUP($A115,ETF_holdings!$A:$Z,4,FALSE), "NA"))</f>
        <v>NA</v>
      </c>
      <c r="DC115" s="31" t="str">
        <f>IF(_xlfn.IFNA(VLOOKUP($A115,ETF_holdings!$A:$Z,6,FALSE), "NA")=0,"NA",_xlfn.IFNA(VLOOKUP($A115,ETF_holdings!$A:$Z,6,FALSE), "NA"))</f>
        <v>NA</v>
      </c>
      <c r="DD115" s="31" t="str">
        <f>IF(_xlfn.IFNA(VLOOKUP($A115,ETF_holdings!$A:$Z,7,FALSE), "NA")=0,"NA",_xlfn.IFNA(VLOOKUP($A115,ETF_holdings!$A:$Z,7,FALSE), "NA"))</f>
        <v>NA</v>
      </c>
      <c r="DE115" s="31" t="str">
        <f>IF(_xlfn.IFNA(VLOOKUP($A115,ETF_holdings!$A:$Z,8,FALSE), "NA")=0,"NA",_xlfn.IFNA(VLOOKUP($A115,ETF_holdings!$A:$Z,8,FALSE), "NA"))</f>
        <v>NA</v>
      </c>
      <c r="DF115" s="31" t="str">
        <f>IF(_xlfn.IFNA(VLOOKUP($A115,ETF_holdings!$A:$Z,10,FALSE), "NA")=0,"NA",_xlfn.IFNA(VLOOKUP($A115,ETF_holdings!$A:$Z,10,FALSE), "NA"))</f>
        <v>NA</v>
      </c>
      <c r="DG115" s="31" t="str">
        <f>IF(_xlfn.IFNA(VLOOKUP($A115,ETF_holdings!$A:$Z,10,FALSE), "NA")=0,"NA",_xlfn.IFNA(VLOOKUP($A115,ETF_holdings!$A:$Z,10,FALSE), "NA"))</f>
        <v>NA</v>
      </c>
      <c r="DH115" s="31" t="str">
        <f>IF(_xlfn.IFNA(VLOOKUP($A115,ETF_holdings!$A:$Z,11,FALSE), "NA")=0,"NA",_xlfn.IFNA(VLOOKUP($A115,ETF_holdings!$A:$Z,11,FALSE), "NA"))</f>
        <v>NA</v>
      </c>
      <c r="DI115" s="31" t="str">
        <f>IF(_xlfn.IFNA(VLOOKUP($A115,ETF_holdings!$A:$Z,12,FALSE), "NA")=0,"NA",_xlfn.IFNA(VLOOKUP($A115,ETF_holdings!$A:$Z,12,FALSE), "NA"))</f>
        <v>NA</v>
      </c>
      <c r="DJ115" s="31" t="str">
        <f>IF(_xlfn.IFNA(VLOOKUP($A115,ETF_holdings!$A:$Z,13,FALSE), "NA")=0,"NA",_xlfn.IFNA(VLOOKUP($A115,ETF_holdings!$A:$Z,13,FALSE), "NA"))</f>
        <v>NA</v>
      </c>
      <c r="DK115" s="31">
        <f>IF(_xlfn.IFNA(VLOOKUP($A115,Platinum_RSI!$A:$P,2,FALSE), "NA")=0,"NA",_xlfn.IFNA(VLOOKUP($A115,Platinum_RSI!$A:$P,2,FALSE), "NA"))</f>
        <v>66.11</v>
      </c>
      <c r="DL115" s="31">
        <f>IF(_xlfn.IFNA(VLOOKUP($A115,Platinum_RSI!$A:$P,3,FALSE), "NA")=0,"NA",_xlfn.IFNA(VLOOKUP($A115,Platinum_RSI!$A:$P,3,FALSE), "NA"))</f>
        <v>45.6</v>
      </c>
      <c r="DM115" s="31">
        <f>IF(_xlfn.IFNA(VLOOKUP($A115,Platinum_RSI!$A:$P,4,FALSE), "NA")=0,"NA",_xlfn.IFNA(VLOOKUP($A115,Platinum_RSI!$A:$P,4,FALSE), "NA"))</f>
        <v>46.24</v>
      </c>
      <c r="DN115" s="31">
        <f>IF(_xlfn.IFNA(VLOOKUP($A115,Platinum_RSI!$A:$P,5,FALSE), "NA")=0,"NA",_xlfn.IFNA(VLOOKUP($A115,Platinum_RSI!$A:$P,5,FALSE), "NA"))</f>
        <v>49.89</v>
      </c>
      <c r="DO115" s="31">
        <f>IF(_xlfn.IFNA(VLOOKUP($A115,Palladium_RSI!$A:$Q,2,FALSE), "NA")=0,"NA",_xlfn.IFNA(VLOOKUP($A115,Palladium_RSI!$A:$Q,2,FALSE), "NA"))</f>
        <v>84.54</v>
      </c>
      <c r="DP115" s="31">
        <f>IF(_xlfn.IFNA(VLOOKUP($A115,Palladium_RSI!$A:$Q, 3,FALSE), "NA")=0,"NA",_xlfn.IFNA(VLOOKUP($A115,Palladium_RSI!$A:$Q,3,FALSE), "NA"))</f>
        <v>45.5</v>
      </c>
      <c r="DQ115" s="31">
        <f>IF(_xlfn.IFNA(VLOOKUP($A115,Palladium_RSI!$A:$Q,4,FALSE), "NA")=0,"NA",_xlfn.IFNA(VLOOKUP($A115,Palladium_RSI!$A:$Q,4,FALSE), "NA"))</f>
        <v>44.71</v>
      </c>
      <c r="DR115" s="31">
        <f>IF(_xlfn.IFNA(VLOOKUP($A115,Palladium_RSI!$A:$Q,5,FALSE), "NA")=0,"NA",_xlfn.IFNA(VLOOKUP($A115,Palladium_RSI!$A:$Q,5,FALSE), "NA"))</f>
        <v>46.72</v>
      </c>
      <c r="DS115" s="31">
        <f>IF(_xlfn.IFNA(VLOOKUP($A115,Car_production!$A:$L,2,FALSE), "NA")=0,"NA",_xlfn.IFNA(VLOOKUP($A115,Car_production!$A:$L,2,FALSE), "NA"))</f>
        <v>148.30000000000001</v>
      </c>
      <c r="DT115" s="31">
        <f>IF(_xlfn.IFNA(VLOOKUP($A115,Car_production!$A:$L,3,FALSE), "NA")=0,"NA",_xlfn.IFNA(VLOOKUP($A115,Car_production!$A:$L,3,FALSE), "NA"))</f>
        <v>116.67977970102284</v>
      </c>
      <c r="DU115" s="31" t="e">
        <f>IF(_xlfn.IFNA(VLOOKUP($A115,Car_production!$A:$L,4,FALSE), "NA")=0,"NA",_xlfn.IFNA(VLOOKUP($A115,Car_production!$A:$L,13,FALSE), "NA"))</f>
        <v>#REF!</v>
      </c>
      <c r="DV115" s="31">
        <f>IF(_xlfn.IFNA(VLOOKUP($A115,Car_production!$A:$L,5,FALSE), "NA")=0,"NA",_xlfn.IFNA(VLOOKUP($A115,Car_production!$A:$L,5,FALSE), "NA"))</f>
        <v>43.263243793645486</v>
      </c>
      <c r="DW115" s="31">
        <f>IF(_xlfn.IFNA(VLOOKUP($A115,Car_production!$A:$L,6,FALSE), "NA")=0,"NA",_xlfn.IFNA(VLOOKUP($A115,Car_production!$A:$L,6,FALSE), "NA"))</f>
        <v>90.8</v>
      </c>
      <c r="DX115" s="31">
        <f>IF(_xlfn.IFNA(VLOOKUP($A115,Car_production!$A:$L,7,FALSE), "NA")=0,"NA",_xlfn.IFNA(VLOOKUP($A115,Car_production!$A:$L,7,FALSE), "NA"))</f>
        <v>88.758553274682299</v>
      </c>
      <c r="DY115" s="31">
        <f>IF(_xlfn.IFNA(VLOOKUP($A115,Car_production!$A:$L,8,FALSE), "NA")=0,"NA",_xlfn.IFNA(VLOOKUP($A115,Car_production!$A:$L,8,FALSE), "NA"))</f>
        <v>80.099999999999994</v>
      </c>
      <c r="DZ115" s="31">
        <f>IF(_xlfn.IFNA(VLOOKUP($A115,Car_production!$A:$L,9,FALSE), "NA")=0,"NA",_xlfn.IFNA(VLOOKUP($A115,Car_production!$A:$L,9,FALSE), "NA"))</f>
        <v>101.13636363636363</v>
      </c>
      <c r="EA115" s="31">
        <f>IF(_xlfn.IFNA(VLOOKUP($A115,Car_production!$A:$L,10,FALSE), "NA")=0,"NA",_xlfn.IFNA(VLOOKUP($A115,Car_production!$A:$L,10,FALSE), "NA"))</f>
        <v>59.318083122999241</v>
      </c>
      <c r="EB115" s="31">
        <f>IF(_xlfn.IFNA(VLOOKUP($A115,Car_production_index!$A:$L,2,FALSE), "NA")=0,"NA",_xlfn.IFNA(VLOOKUP($A115,Car_production_index!$A:$L,2,FALSE), "NA"))</f>
        <v>0.12988212567506568</v>
      </c>
      <c r="EC115" s="31">
        <f>IF(_xlfn.IFNA(VLOOKUP($A115,Car_production_index!$A:$L,3,FALSE), "NA")=0,"NA",_xlfn.IFNA(VLOOKUP($A115,Car_production_index!$A:$L,3,FALSE), "NA"))</f>
        <v>0.23541781767755696</v>
      </c>
      <c r="ED115" s="31">
        <f>IF(_xlfn.IFNA(VLOOKUP($A115,Car_production_index!$A:$L,4,FALSE), "NA")=0,"NA",_xlfn.IFNA(VLOOKUP($A115,Car_production_index!$A:$L,4,FALSE), "NA"))</f>
        <v>0.22132484761598564</v>
      </c>
      <c r="EE115" s="31">
        <f>IF(_xlfn.IFNA(VLOOKUP($A115,Car_production_index!$A:$L,5,FALSE), "NA")=0,"NA",_xlfn.IFNA(VLOOKUP($A115,Car_production_index!$A:$L,5,FALSE), "NA"))</f>
        <v>0.13539036868302062</v>
      </c>
      <c r="EF115" s="31">
        <f>IF(_xlfn.IFNA(VLOOKUP($A115,Car_production_index!$A:$L,6,FALSE), "NA")=0,"NA",_xlfn.IFNA(VLOOKUP($A115,Car_production_index!$A:$L,6,FALSE), "NA"))</f>
        <v>0.72201515965162888</v>
      </c>
    </row>
    <row r="116" spans="1:136">
      <c r="A116" s="26">
        <v>39995</v>
      </c>
      <c r="B116" s="25">
        <f>IFERROR(VLOOKUP($A116,Palladium_spot_price!$A:$B,2,FALSE), "NA")</f>
        <v>250.636363636363</v>
      </c>
      <c r="C116" s="25">
        <f>IFERROR(VLOOKUP($A116,Platinum_spot_price!$A:$B,2,FALSE), "NA")</f>
        <v>1163.8181818181799</v>
      </c>
      <c r="D116" s="25">
        <f>IFERROR(VLOOKUP($A116,Rhodium_spot_price!$A:$B,2,FALSE), "NA")</f>
        <v>1496.8181818181799</v>
      </c>
      <c r="E116" s="25">
        <f>IFERROR(VLOOKUP(A116,'Coal Australia'!A:B,2,FALSE), "NA")</f>
        <v>77.620341614906806</v>
      </c>
      <c r="F116" s="25">
        <f>IFERROR(VLOOKUP(A116,'Russian Ruble'!A:B,2,FALSE), "NA")</f>
        <v>31.5152</v>
      </c>
      <c r="G116" s="25">
        <f>IFERROR(VLOOKUP($A116,'GDP Germany'!A:B,2,FALSE),"NA")</f>
        <v>612201</v>
      </c>
      <c r="H116" s="25">
        <f>IFERROR(VLOOKUP($A116,'GDP EU28'!A:B,2,FALSE),"NA")</f>
        <v>2652019.5</v>
      </c>
      <c r="I116" s="25">
        <f>IFERROR(VLOOKUP($A116,'GDP US'!A:B,2,FALSE),"NA")</f>
        <v>15161.772000000001</v>
      </c>
      <c r="J116" s="29">
        <f>IFERROR(VLOOKUP($A116,'GDP CNY'!A:C,2,FALSE),"NA")</f>
        <v>8.1999999999999993</v>
      </c>
      <c r="K116" s="25">
        <f>IFERROR(VLOOKUP($A116,WTI!$A:$B,2,FALSE),"NA")</f>
        <v>64.150000000000006</v>
      </c>
      <c r="L116" s="25">
        <f>IFERROR(VLOOKUP($A116,Brent!$A:$B,2,FALSE),"NA")</f>
        <v>64.44</v>
      </c>
      <c r="M116" s="25">
        <f>IFERROR(VLOOKUP($A116,'EURO EXC RATE'!$A:$B,2,FALSE),"NA")</f>
        <v>1.4092</v>
      </c>
      <c r="N116" s="25">
        <f>IFERROR(VLOOKUP($A116,'Baltic Dry Index'!$A:$B,2,FALSE),"NA")</f>
        <v>3350</v>
      </c>
      <c r="O116" s="25">
        <f>IFERROR(VLOOKUP($A116,EXR_CNY_USD!$A:$B,2,FALSE),"NA")</f>
        <v>6.8316999999999997</v>
      </c>
      <c r="P116" s="25">
        <f>IFERROR(VLOOKUP($A116,'NATURAL GAS'!A:B,2,FALSE),"NA")</f>
        <v>3.38</v>
      </c>
      <c r="Q116" s="25">
        <f>IFERROR(VLOOKUP($A116,VIX!$A:$B,2,FALSE), "NA")</f>
        <v>25.92</v>
      </c>
      <c r="R116" s="25">
        <f>IFERROR(VLOOKUP($A116,CLI_US!$A:$B,2,FALSE), "NA")</f>
        <v>96.835702020892896</v>
      </c>
      <c r="S116" s="25">
        <f>IFERROR(VLOOKUP($A116,CLI_CHN!$A:$B,2,FALSE), "NA")</f>
        <v>99.36985</v>
      </c>
      <c r="T116" s="25">
        <f>IFERROR(VLOOKUP($A116,CLI_EURO!$A:$B,2,FALSE), "NA")</f>
        <v>98.031811032909104</v>
      </c>
      <c r="U116" s="25">
        <f>IFERROR(VLOOKUP($A116,CPILFESL!$A:$B,2,FALSE), "NA")</f>
        <v>214.726</v>
      </c>
      <c r="V116" s="31">
        <f>_xlfn.IFNA(VLOOKUP($A116,'PET.RWTC.M'!$A:$B,2,FALSE), "NA")</f>
        <v>64.150000000000006</v>
      </c>
      <c r="W116" s="31">
        <f>_xlfn.IFNA(VLOOKUP($A116,PALLFNFINDEXQ!$A:$B,2,FALSE), "NA")</f>
        <v>120.2186943</v>
      </c>
      <c r="X116" s="31">
        <f>_xlfn.IFNA(VLOOKUP($A116,DEXSFUS!$A:$B,2,FALSE), "NA")</f>
        <v>7.7355999999999998</v>
      </c>
      <c r="Y116" s="31">
        <f>_xlfn.IFNA(VLOOKUP($A116,PNICKUSDM!$A:$B,2,FALSE), "NA")</f>
        <v>16017.391299999999</v>
      </c>
      <c r="Z116" s="31">
        <f>_xlfn.IFNA(VLOOKUP($A116,'WPU1011'!$A:$B,2,FALSE), "NA")</f>
        <v>140.4</v>
      </c>
      <c r="AA116" s="31">
        <f>_xlfn.IFNA(VLOOKUP($A116,PCU3399103399101!$A:$B,2,FALSE), "NA")</f>
        <v>161.5</v>
      </c>
      <c r="AB116" s="31">
        <f>_xlfn.IFNA(VLOOKUP($A116,TSIFRGHTC!$A:$B,2,FALSE), "NA")</f>
        <v>2.2000000000000002</v>
      </c>
      <c r="AC116" s="31">
        <f>_xlfn.IFNA(VLOOKUP($A116,TSIFRGHTC!$A:$B,2,FALSE), "NA")</f>
        <v>2.2000000000000002</v>
      </c>
      <c r="AD116" s="31">
        <f>_xlfn.IFNA(VLOOKUP($A116,PPICMM!$A:$B,2,FALSE), "NA")</f>
        <v>172.3</v>
      </c>
      <c r="AE116" s="31">
        <f>_xlfn.IFNA(VLOOKUP($A116,IPB50001N!$A:$B,2,FALSE), "NA")</f>
        <v>85.8386</v>
      </c>
      <c r="AF116" s="31">
        <f>_xlfn.IFNA(VLOOKUP($A116,A31ATI!$A:$B,2,FALSE), "NA")</f>
        <v>15357</v>
      </c>
      <c r="AG116" s="31">
        <f>_xlfn.IFNA(VLOOKUP($A116,A31ANO!$A:$B,2,FALSE), "NA")</f>
        <v>6481</v>
      </c>
      <c r="AH116" s="31">
        <f>_xlfn.IFNA(VLOOKUP($A116,IPG21223S!$A:$B,2,FALSE), "NA")</f>
        <v>89.779499999999999</v>
      </c>
      <c r="AI116" s="31">
        <f>_xlfn.IFNA(VLOOKUP($A116,PIORECRUSDM!$A:$B,2,FALSE), "NA")</f>
        <v>83.952173909999999</v>
      </c>
      <c r="AJ116" s="31">
        <f>_xlfn.IFNA(VLOOKUP($A116,GVZCLS!$A:$B,2,FALSE), "NA")</f>
        <v>20.29</v>
      </c>
      <c r="AK116" s="31" t="str">
        <f>_xlfn.IFNA(VLOOKUP($A116,VXSLVCLS!$A:$B,2,FALSE), "NA")</f>
        <v>NA</v>
      </c>
      <c r="AL116" s="31">
        <f>_xlfn.IFNA(VLOOKUP($A116,PNRGINDEXM!$A:$B,2,FALSE), "NA")</f>
        <v>144.33510000000001</v>
      </c>
      <c r="AM116" s="31">
        <f>_xlfn.IFNA(VLOOKUP($A116,Nikkei225!$A:$B,2,FALSE), "NA")</f>
        <v>9939.93</v>
      </c>
      <c r="AN116" s="31">
        <f>_xlfn.IFNA(VLOOKUP($A116,EXJPUS!$A:$B,2,FALSE), "NA")</f>
        <v>94.367000000000004</v>
      </c>
      <c r="AO116" s="31">
        <f>_xlfn.IFNA(VLOOKUP($A116,PCU33613361!$A:$B,2,FALSE), "NA")</f>
        <v>99.5</v>
      </c>
      <c r="AP116" s="31">
        <f>_xlfn.IFNA(VLOOKUP($A116,TOTALSA!$A:$B,2,FALSE), "NA")</f>
        <v>11.566000000000001</v>
      </c>
      <c r="AQ116" s="31">
        <f>_xlfn.IFNA(VLOOKUP($A116,ZAFCPIALLMINMEI!$A:$B,2,FALSE), "NA")</f>
        <v>74.400810000000007</v>
      </c>
      <c r="AR116" s="31">
        <f>_xlfn.IFNA(VLOOKUP($A116,LCULMN01ZAQ661S!$A:$B,2,FALSE), "NA")</f>
        <v>75.250578259999997</v>
      </c>
      <c r="AS116" s="31">
        <f>_xlfn.IFNA(VLOOKUP($A116,NGDPRSAXDCZAQ!$A:$B,2,FALSE), "NA")</f>
        <v>962824.4</v>
      </c>
      <c r="AT116" s="31">
        <f>_xlfn.IFNA(VLOOKUP($A116,'M.W00.PCOBA.USD'!$A:$B,2,FALSE), "NA")</f>
        <v>31916.3</v>
      </c>
      <c r="AU116" s="31">
        <f>_xlfn.IFNA(VLOOKUP($A116,BSCICP03O9M665S!$A:$B,2,FALSE), "NA")</f>
        <v>96.352715083999996</v>
      </c>
      <c r="AV116" s="31">
        <f>_xlfn.IFNA(VLOOKUP($A116,LOLITOAAOECDE!$A:$B,2,FALSE), "NA")</f>
        <v>96.366774054000004</v>
      </c>
      <c r="AW116" s="31" t="str">
        <f>_xlfn.IFNA(VLOOKUP($A116,'IP7110'!$A:$B,2,FALSE), "NA")</f>
        <v>NA</v>
      </c>
      <c r="AX116" s="31">
        <f>_xlfn.IFNA(VLOOKUP($A116,'WPS061'!$A:$B,2,FALSE), "NA")</f>
        <v>78.599999999999994</v>
      </c>
      <c r="AY116" s="31">
        <f>_xlfn.IFNA(VLOOKUP($A116,'GS10'!$A:$B,2,FALSE), "NA")</f>
        <v>3.56</v>
      </c>
      <c r="AZ116" s="31">
        <f>_xlfn.IFNA(VLOOKUP($A116,'GS5'!$A:$B,2,FALSE), "NA")</f>
        <v>2.46</v>
      </c>
      <c r="BA116" s="31">
        <f>_xlfn.IFNA(VLOOKUP($A116,'GS30'!$A:$B,2,FALSE), "NA")</f>
        <v>4.41</v>
      </c>
      <c r="BB116" s="31">
        <f>_xlfn.IFNA(VLOOKUP($A116,DAX!$A:$B,2,FALSE), "NA")</f>
        <v>5332.14</v>
      </c>
      <c r="BC116" s="31">
        <f>_xlfn.IFNA(VLOOKUP($A116,SMI!$A:$B,2,FALSE), "NA")</f>
        <v>5950.69</v>
      </c>
      <c r="BD116" s="31">
        <f>_xlfn.IFNA(VLOOKUP($A116,NASDAQCOM!$A:$B,2,FALSE), "NA")</f>
        <v>1978.5</v>
      </c>
      <c r="BE116" s="31">
        <f>_xlfn.IFNA(VLOOKUP($A116,FTSE100!$A:$B,2,FALSE), "NA")</f>
        <v>4608.3599999999997</v>
      </c>
      <c r="BF116" s="31">
        <f>_xlfn.IFNA(VLOOKUP($A116,'M.W00.PGOLD.USD'!$A:$B,2,FALSE), "NA")</f>
        <v>956</v>
      </c>
      <c r="BG116" s="31">
        <f>_xlfn.IFNA(VLOOKUP($A116,'M.W00.PSILVER.USD'!$A:$B,2,FALSE), "NA")</f>
        <v>14.06</v>
      </c>
      <c r="BH116" s="31" t="str">
        <f>_xlfn.IFNA(VLOOKUP($A116,WPU10170502!$A:$B,2,FALSE), "NA")</f>
        <v>NA</v>
      </c>
      <c r="BI116" s="31">
        <f>_xlfn.IFNA(VLOOKUP($A116,'M.W00.PSILVER.USD'!$A:$B,2,FALSE), "NA")</f>
        <v>14.06</v>
      </c>
      <c r="BJ116" s="31">
        <f>_xlfn.IFNA(VLOOKUP($A116,'M.W00.PSILVER.USD'!$A:$B,2,FALSE), "NA")</f>
        <v>14.06</v>
      </c>
      <c r="BK116" s="31">
        <f>_xlfn.IFNA(VLOOKUP($A116,FEDfunds!$A:$B,2,FALSE), "NA")</f>
        <v>0.16</v>
      </c>
      <c r="BL116" s="31">
        <f>_xlfn.IFNA(VLOOKUP($A116,Vehicles_miles_traveled!$A:$B,2,FALSE), "NA")</f>
        <v>247359</v>
      </c>
      <c r="BM116" s="31">
        <f>_xlfn.IFNA(VLOOKUP($A116,New_car_dealer!$A:$B,2,FALSE), "NA")</f>
        <v>45635</v>
      </c>
      <c r="BN116" s="31" t="str">
        <f>_xlfn.IFNA(VLOOKUP($A116,Platinum_total_demand!$A:$Z,4,FALSE), "NA")</f>
        <v>NA</v>
      </c>
      <c r="BO116" s="31" t="str">
        <f>_xlfn.IFNA(VLOOKUP($A116,Palladium_total_demand!$A:$Z,4,FALSE), "NA")</f>
        <v>NA</v>
      </c>
      <c r="BP116" s="31" t="str">
        <f>_xlfn.IFNA(VLOOKUP($A116,Rhodium_total_demand!$A:$Z,4,FALSE), "NA")</f>
        <v>NA</v>
      </c>
      <c r="BQ116" s="31" t="str">
        <f>_xlfn.IFNA(VLOOKUP($A116,Platinum_total_supply!$A:$Z,4,FALSE), "NA")</f>
        <v>NA</v>
      </c>
      <c r="BR116" s="31" t="str">
        <f>_xlfn.IFNA(VLOOKUP($A116,Palladium_total_supply!$A:$Z,4,FALSE), "NA")</f>
        <v>NA</v>
      </c>
      <c r="BS116" s="31" t="str">
        <f>_xlfn.IFNA(VLOOKUP($A116,Rhodium_total_supply!$A:$Z,4,FALSE), "NA")</f>
        <v>NA</v>
      </c>
      <c r="BT116" s="31">
        <f>_xlfn.IFNA(VLOOKUP($A116,Equities!$A:$Z,2,FALSE), "NA")</f>
        <v>3173.1308695652101</v>
      </c>
      <c r="BU116" s="31">
        <f>_xlfn.IFNA(VLOOKUP($A116,Equities!$A:$Z,3,FALSE), "NA")</f>
        <v>3166.47565217391</v>
      </c>
      <c r="BV116" s="31">
        <f>_xlfn.IFNA(VLOOKUP($A116,Equities!$A:$Z,4,FALSE), "NA")</f>
        <v>4948.5269565217304</v>
      </c>
      <c r="BW116" s="31">
        <f>_xlfn.IFNA(VLOOKUP($A116,Equities!$A:$Z,5,FALSE), "NA")</f>
        <v>3842.75926086956</v>
      </c>
      <c r="BX116" s="31">
        <f>_xlfn.IFNA(VLOOKUP($A116,Equities!$A:$Z,6,FALSE), "NA")</f>
        <v>1360.2612173913001</v>
      </c>
      <c r="BY116" s="31">
        <f>_xlfn.IFNA(VLOOKUP($A116,Income_equities!$A:$Z,2,FALSE), "NA")</f>
        <v>1492.23956521739</v>
      </c>
      <c r="BZ116" s="31">
        <f>_xlfn.IFNA(VLOOKUP($A116,Income_equities!$A:$Z,3,FALSE), "NA")</f>
        <v>300.37207391304298</v>
      </c>
      <c r="CA116" s="31">
        <f>_xlfn.IFNA(VLOOKUP($A116,Income_equities!$A:$Z,4,FALSE), "NA")</f>
        <v>162.121265217391</v>
      </c>
      <c r="CB116" s="31">
        <f>_xlfn.IFNA(VLOOKUP($A116,Income_equities!$A:$Z,5,FALSE), "NA")</f>
        <v>192.62465217391301</v>
      </c>
      <c r="CC116" s="31">
        <f>_xlfn.IFNA(VLOOKUP($A116,PGM_equities!$A:$Z,2,FALSE), "NA")</f>
        <v>1166.04347826086</v>
      </c>
      <c r="CD116" s="31">
        <f>_xlfn.IFNA(VLOOKUP($A116,PGM_equities!$A:$Z,3,FALSE), "NA")</f>
        <v>935.420869565217</v>
      </c>
      <c r="CE116" s="31">
        <f>_xlfn.IFNA(VLOOKUP($A116,PGM_equities!$A:$Z,4,FALSE), "NA")</f>
        <v>13.403752173913</v>
      </c>
      <c r="CF116" s="31">
        <f>_xlfn.IFNA(VLOOKUP($A116,PGM_equities!$A:$Z,5,FALSE), "NA")</f>
        <v>250.108695652173</v>
      </c>
      <c r="CG116" s="31" t="str">
        <f>_xlfn.IFNA(VLOOKUP($A116,Platinum_market_balance!$A:$Z,2,FALSE), "NA")</f>
        <v>NA</v>
      </c>
      <c r="CH116" s="31" t="str">
        <f>_xlfn.IFNA(VLOOKUP($A116,Platinum_market_balance!$A:$Z,3,FALSE), "NA")</f>
        <v>NA</v>
      </c>
      <c r="CI116" s="31" t="str">
        <f>_xlfn.IFNA(VLOOKUP($A116,Platinum_market_balance!$A:$Z,4,FALSE), "NA")</f>
        <v>NA</v>
      </c>
      <c r="CJ116" s="31" t="str">
        <f>_xlfn.IFNA(VLOOKUP($A116,Platinum_market_balance!$A:$Z,5,FALSE), "NA")</f>
        <v>NA</v>
      </c>
      <c r="CK116" s="31" t="str">
        <f>_xlfn.IFNA(VLOOKUP($A116,Palladium_market_balance!$A:$Z,2,FALSE), "NA")</f>
        <v>NA</v>
      </c>
      <c r="CL116" s="31" t="str">
        <f>_xlfn.IFNA(VLOOKUP($A116,Palladium_market_balance!$A:$Z,3,FALSE), "NA")</f>
        <v>NA</v>
      </c>
      <c r="CM116" s="31" t="str">
        <f>_xlfn.IFNA(VLOOKUP($A116,Palladium_market_balance!$A:$Z,4,FALSE), "NA")</f>
        <v>NA</v>
      </c>
      <c r="CN116" s="31" t="str">
        <f>_xlfn.IFNA(VLOOKUP($A116,Palladium_market_balance!$A:$Z,5,FALSE), "NA")</f>
        <v>NA</v>
      </c>
      <c r="CO116" s="31" t="str">
        <f>_xlfn.IFNA(VLOOKUP($A116,Rhodium_market_balance!$A:$Z,2,FALSE), "NA")</f>
        <v>NA</v>
      </c>
      <c r="CP116" s="31" t="str">
        <f>_xlfn.IFNA(VLOOKUP($A116,Rhodium_market_balance!$A:$Z,3,FALSE), "NA")</f>
        <v>NA</v>
      </c>
      <c r="CQ116" s="31" t="str">
        <f>_xlfn.IFNA(VLOOKUP($A116,Rhodium_market_balance!$A:$Z,4,FALSE), "NA")</f>
        <v>NA</v>
      </c>
      <c r="CR116" s="31" t="str">
        <f>_xlfn.IFNA(VLOOKUP($A116,Rhodium_market_balance!$A:$Z,5,FALSE), "NA")</f>
        <v>NA</v>
      </c>
      <c r="CS116" s="31" t="str">
        <f>_xlfn.IFNA(VLOOKUP($A116,CFTCs!$A:$Z,2,FALSE), "NA")</f>
        <v>NA</v>
      </c>
      <c r="CT116" s="31" t="str">
        <f>_xlfn.IFNA(VLOOKUP($A116,CFTCs!$A:$Z,3,FALSE), "NA")</f>
        <v>NA</v>
      </c>
      <c r="CU116" s="31" t="str">
        <f>_xlfn.IFNA(VLOOKUP($A116,CFTCs!$A:$Z,4,FALSE), "NA")</f>
        <v>NA</v>
      </c>
      <c r="CV116" s="31" t="str">
        <f>_xlfn.IFNA(VLOOKUP($A116,CFTCs!$A:$Z,5,FALSE), "NA")</f>
        <v>NA</v>
      </c>
      <c r="CW116" s="31" t="str">
        <f>_xlfn.IFNA(VLOOKUP($A116,Open_interest!$A:$Z,2,FALSE), "NA")</f>
        <v>NA</v>
      </c>
      <c r="CX116" s="31" t="str">
        <f>_xlfn.IFNA(VLOOKUP($A116,Open_interest!$A:$Z,3,FALSE), "NA")</f>
        <v>NA</v>
      </c>
      <c r="CY116" s="31">
        <f>IF(_xlfn.IFNA(VLOOKUP($A116,ETF_holdings!$A:$Z,2,FALSE), "NA")=0,"NA",_xlfn.IFNA(VLOOKUP($A116,ETF_holdings!$A:$Z,2,FALSE), "NA"))</f>
        <v>504344.33478260803</v>
      </c>
      <c r="CZ116" s="31" t="str">
        <f>IF(_xlfn.IFNA(VLOOKUP($A116,ETF_holdings!$A:$Z,3,FALSE), "NA")=0,"NA",_xlfn.IFNA(VLOOKUP($A116,ETF_holdings!$A:$Z,3,FALSE), "NA"))</f>
        <v>NA</v>
      </c>
      <c r="DA116" s="31">
        <f>_xlfn.IFNA(VLOOKUP($A116,ETF_holdings!$A:$Z,4,FALSE), "NA")</f>
        <v>0</v>
      </c>
      <c r="DB116" s="31" t="str">
        <f>IF(_xlfn.IFNA(VLOOKUP($A116,ETF_holdings!$A:$Z,4,FALSE), "NA")=0,"NA",_xlfn.IFNA(VLOOKUP($A116,ETF_holdings!$A:$Z,4,FALSE), "NA"))</f>
        <v>NA</v>
      </c>
      <c r="DC116" s="31" t="str">
        <f>IF(_xlfn.IFNA(VLOOKUP($A116,ETF_holdings!$A:$Z,6,FALSE), "NA")=0,"NA",_xlfn.IFNA(VLOOKUP($A116,ETF_holdings!$A:$Z,6,FALSE), "NA"))</f>
        <v>NA</v>
      </c>
      <c r="DD116" s="31" t="str">
        <f>IF(_xlfn.IFNA(VLOOKUP($A116,ETF_holdings!$A:$Z,7,FALSE), "NA")=0,"NA",_xlfn.IFNA(VLOOKUP($A116,ETF_holdings!$A:$Z,7,FALSE), "NA"))</f>
        <v>NA</v>
      </c>
      <c r="DE116" s="31" t="str">
        <f>IF(_xlfn.IFNA(VLOOKUP($A116,ETF_holdings!$A:$Z,8,FALSE), "NA")=0,"NA",_xlfn.IFNA(VLOOKUP($A116,ETF_holdings!$A:$Z,8,FALSE), "NA"))</f>
        <v>NA</v>
      </c>
      <c r="DF116" s="31" t="str">
        <f>IF(_xlfn.IFNA(VLOOKUP($A116,ETF_holdings!$A:$Z,10,FALSE), "NA")=0,"NA",_xlfn.IFNA(VLOOKUP($A116,ETF_holdings!$A:$Z,10,FALSE), "NA"))</f>
        <v>NA</v>
      </c>
      <c r="DG116" s="31" t="str">
        <f>IF(_xlfn.IFNA(VLOOKUP($A116,ETF_holdings!$A:$Z,10,FALSE), "NA")=0,"NA",_xlfn.IFNA(VLOOKUP($A116,ETF_holdings!$A:$Z,10,FALSE), "NA"))</f>
        <v>NA</v>
      </c>
      <c r="DH116" s="31" t="str">
        <f>IF(_xlfn.IFNA(VLOOKUP($A116,ETF_holdings!$A:$Z,11,FALSE), "NA")=0,"NA",_xlfn.IFNA(VLOOKUP($A116,ETF_holdings!$A:$Z,11,FALSE), "NA"))</f>
        <v>NA</v>
      </c>
      <c r="DI116" s="31" t="str">
        <f>IF(_xlfn.IFNA(VLOOKUP($A116,ETF_holdings!$A:$Z,12,FALSE), "NA")=0,"NA",_xlfn.IFNA(VLOOKUP($A116,ETF_holdings!$A:$Z,12,FALSE), "NA"))</f>
        <v>NA</v>
      </c>
      <c r="DJ116" s="31" t="str">
        <f>IF(_xlfn.IFNA(VLOOKUP($A116,ETF_holdings!$A:$Z,13,FALSE), "NA")=0,"NA",_xlfn.IFNA(VLOOKUP($A116,ETF_holdings!$A:$Z,13,FALSE), "NA"))</f>
        <v>NA</v>
      </c>
      <c r="DK116" s="31">
        <f>IF(_xlfn.IFNA(VLOOKUP($A116,Platinum_RSI!$A:$P,2,FALSE), "NA")=0,"NA",_xlfn.IFNA(VLOOKUP($A116,Platinum_RSI!$A:$P,2,FALSE), "NA"))</f>
        <v>74.94</v>
      </c>
      <c r="DL116" s="31">
        <f>IF(_xlfn.IFNA(VLOOKUP($A116,Platinum_RSI!$A:$P,3,FALSE), "NA")=0,"NA",_xlfn.IFNA(VLOOKUP($A116,Platinum_RSI!$A:$P,3,FALSE), "NA"))</f>
        <v>48.05</v>
      </c>
      <c r="DM116" s="31">
        <f>IF(_xlfn.IFNA(VLOOKUP($A116,Platinum_RSI!$A:$P,4,FALSE), "NA")=0,"NA",_xlfn.IFNA(VLOOKUP($A116,Platinum_RSI!$A:$P,4,FALSE), "NA"))</f>
        <v>47.73</v>
      </c>
      <c r="DN116" s="31">
        <f>IF(_xlfn.IFNA(VLOOKUP($A116,Platinum_RSI!$A:$P,5,FALSE), "NA")=0,"NA",_xlfn.IFNA(VLOOKUP($A116,Platinum_RSI!$A:$P,5,FALSE), "NA"))</f>
        <v>50.66</v>
      </c>
      <c r="DO116" s="31">
        <f>IF(_xlfn.IFNA(VLOOKUP($A116,Palladium_RSI!$A:$Q,2,FALSE), "NA")=0,"NA",_xlfn.IFNA(VLOOKUP($A116,Palladium_RSI!$A:$Q,2,FALSE), "NA"))</f>
        <v>89.61</v>
      </c>
      <c r="DP116" s="31">
        <f>IF(_xlfn.IFNA(VLOOKUP($A116,Palladium_RSI!$A:$Q, 3,FALSE), "NA")=0,"NA",_xlfn.IFNA(VLOOKUP($A116,Palladium_RSI!$A:$Q,3,FALSE), "NA"))</f>
        <v>49</v>
      </c>
      <c r="DQ116" s="31">
        <f>IF(_xlfn.IFNA(VLOOKUP($A116,Palladium_RSI!$A:$Q,4,FALSE), "NA")=0,"NA",_xlfn.IFNA(VLOOKUP($A116,Palladium_RSI!$A:$Q,4,FALSE), "NA"))</f>
        <v>46.77</v>
      </c>
      <c r="DR116" s="31">
        <f>IF(_xlfn.IFNA(VLOOKUP($A116,Palladium_RSI!$A:$Q,5,FALSE), "NA")=0,"NA",_xlfn.IFNA(VLOOKUP($A116,Palladium_RSI!$A:$Q,5,FALSE), "NA"))</f>
        <v>47.62</v>
      </c>
      <c r="DS116" s="31">
        <f>IF(_xlfn.IFNA(VLOOKUP($A116,Car_production!$A:$L,2,FALSE), "NA")=0,"NA",_xlfn.IFNA(VLOOKUP($A116,Car_production!$A:$L,2,FALSE), "NA"))</f>
        <v>188.6</v>
      </c>
      <c r="DT116" s="31">
        <f>IF(_xlfn.IFNA(VLOOKUP($A116,Car_production!$A:$L,3,FALSE), "NA")=0,"NA",_xlfn.IFNA(VLOOKUP($A116,Car_production!$A:$L,3,FALSE), "NA"))</f>
        <v>148.38709677419354</v>
      </c>
      <c r="DU116" s="31" t="e">
        <f>IF(_xlfn.IFNA(VLOOKUP($A116,Car_production!$A:$L,4,FALSE), "NA")=0,"NA",_xlfn.IFNA(VLOOKUP($A116,Car_production!$A:$L,13,FALSE), "NA"))</f>
        <v>#REF!</v>
      </c>
      <c r="DV116" s="31">
        <f>IF(_xlfn.IFNA(VLOOKUP($A116,Car_production!$A:$L,5,FALSE), "NA")=0,"NA",_xlfn.IFNA(VLOOKUP($A116,Car_production!$A:$L,5,FALSE), "NA"))</f>
        <v>40.936110596238514</v>
      </c>
      <c r="DW116" s="31">
        <f>IF(_xlfn.IFNA(VLOOKUP($A116,Car_production!$A:$L,6,FALSE), "NA")=0,"NA",_xlfn.IFNA(VLOOKUP($A116,Car_production!$A:$L,6,FALSE), "NA"))</f>
        <v>87.3</v>
      </c>
      <c r="DX116" s="31">
        <f>IF(_xlfn.IFNA(VLOOKUP($A116,Car_production!$A:$L,7,FALSE), "NA")=0,"NA",_xlfn.IFNA(VLOOKUP($A116,Car_production!$A:$L,7,FALSE), "NA"))</f>
        <v>85.337243401759537</v>
      </c>
      <c r="DY116" s="31">
        <f>IF(_xlfn.IFNA(VLOOKUP($A116,Car_production!$A:$L,8,FALSE), "NA")=0,"NA",_xlfn.IFNA(VLOOKUP($A116,Car_production!$A:$L,8,FALSE), "NA"))</f>
        <v>83.6</v>
      </c>
      <c r="DZ116" s="31">
        <f>IF(_xlfn.IFNA(VLOOKUP($A116,Car_production!$A:$L,9,FALSE), "NA")=0,"NA",_xlfn.IFNA(VLOOKUP($A116,Car_production!$A:$L,9,FALSE), "NA"))</f>
        <v>105.55555555555554</v>
      </c>
      <c r="EA116" s="31">
        <f>IF(_xlfn.IFNA(VLOOKUP($A116,Car_production!$A:$L,10,FALSE), "NA")=0,"NA",_xlfn.IFNA(VLOOKUP($A116,Car_production!$A:$L,10,FALSE), "NA"))</f>
        <v>62.659612894073604</v>
      </c>
      <c r="EB116" s="31">
        <f>IF(_xlfn.IFNA(VLOOKUP($A116,Car_production_index!$A:$L,2,FALSE), "NA")=0,"NA",_xlfn.IFNA(VLOOKUP($A116,Car_production_index!$A:$L,2,FALSE), "NA"))</f>
        <v>0.12988212567506568</v>
      </c>
      <c r="EC116" s="31">
        <f>IF(_xlfn.IFNA(VLOOKUP($A116,Car_production_index!$A:$L,3,FALSE), "NA")=0,"NA",_xlfn.IFNA(VLOOKUP($A116,Car_production_index!$A:$L,3,FALSE), "NA"))</f>
        <v>0.23491781767755696</v>
      </c>
      <c r="ED116" s="31">
        <f>IF(_xlfn.IFNA(VLOOKUP($A116,Car_production_index!$A:$L,4,FALSE), "NA")=0,"NA",_xlfn.IFNA(VLOOKUP($A116,Car_production_index!$A:$L,4,FALSE), "NA"))</f>
        <v>0.22232484761598564</v>
      </c>
      <c r="EE116" s="31">
        <f>IF(_xlfn.IFNA(VLOOKUP($A116,Car_production_index!$A:$L,5,FALSE), "NA")=0,"NA",_xlfn.IFNA(VLOOKUP($A116,Car_production_index!$A:$L,5,FALSE), "NA"))</f>
        <v>0.13489036868302062</v>
      </c>
      <c r="EF116" s="31">
        <f>IF(_xlfn.IFNA(VLOOKUP($A116,Car_production_index!$A:$L,6,FALSE), "NA")=0,"NA",_xlfn.IFNA(VLOOKUP($A116,Car_production_index!$A:$L,6,FALSE), "NA"))</f>
        <v>0.72201515965162899</v>
      </c>
    </row>
    <row r="117" spans="1:136">
      <c r="A117" s="26">
        <v>40026</v>
      </c>
      <c r="B117" s="25">
        <f>IFERROR(VLOOKUP($A117,Palladium_spot_price!$A:$B,2,FALSE), "NA")</f>
        <v>278.38095238095201</v>
      </c>
      <c r="C117" s="25">
        <f>IFERROR(VLOOKUP($A117,Platinum_spot_price!$A:$B,2,FALSE), "NA")</f>
        <v>1248.23809523809</v>
      </c>
      <c r="D117" s="25">
        <f>IFERROR(VLOOKUP($A117,Rhodium_spot_price!$A:$B,2,FALSE), "NA")</f>
        <v>1671.6666666666599</v>
      </c>
      <c r="E117" s="25">
        <f>IFERROR(VLOOKUP(A117,'Coal Australia'!A:B,2,FALSE), "NA")</f>
        <v>77.882142857142796</v>
      </c>
      <c r="F117" s="25">
        <f>IFERROR(VLOOKUP(A117,'Russian Ruble'!A:B,2,FALSE), "NA")</f>
        <v>31.627500000000001</v>
      </c>
      <c r="G117" s="25" t="str">
        <f>IFERROR(VLOOKUP($A117,'GDP Germany'!A:B,2,FALSE),"NA")</f>
        <v>NA</v>
      </c>
      <c r="H117" s="25" t="str">
        <f>IFERROR(VLOOKUP($A117,'GDP EU28'!A:B,2,FALSE),"NA")</f>
        <v>NA</v>
      </c>
      <c r="I117" s="25" t="str">
        <f>IFERROR(VLOOKUP($A117,'GDP US'!A:B,2,FALSE),"NA")</f>
        <v>NA</v>
      </c>
      <c r="J117" s="29" t="str">
        <f>IFERROR(VLOOKUP($A117,'GDP CNY'!A:C,2,FALSE),"NA")</f>
        <v>NA</v>
      </c>
      <c r="K117" s="25">
        <f>IFERROR(VLOOKUP($A117,WTI!$A:$B,2,FALSE),"NA")</f>
        <v>71.05</v>
      </c>
      <c r="L117" s="25">
        <f>IFERROR(VLOOKUP($A117,Brent!$A:$B,2,FALSE),"NA")</f>
        <v>72.510000000000005</v>
      </c>
      <c r="M117" s="25">
        <f>IFERROR(VLOOKUP($A117,'EURO EXC RATE'!$A:$B,2,FALSE),"NA")</f>
        <v>1.4266000000000001</v>
      </c>
      <c r="N117" s="25">
        <f>IFERROR(VLOOKUP($A117,'Baltic Dry Index'!$A:$B,2,FALSE),"NA")</f>
        <v>2421</v>
      </c>
      <c r="O117" s="25">
        <f>IFERROR(VLOOKUP($A117,EXR_CNY_USD!$A:$B,2,FALSE),"NA")</f>
        <v>6.8323</v>
      </c>
      <c r="P117" s="25">
        <f>IFERROR(VLOOKUP($A117,'NATURAL GAS'!A:B,2,FALSE),"NA")</f>
        <v>3.14</v>
      </c>
      <c r="Q117" s="25">
        <f>IFERROR(VLOOKUP($A117,VIX!$A:$B,2,FALSE), "NA")</f>
        <v>26.01</v>
      </c>
      <c r="R117" s="25">
        <f>IFERROR(VLOOKUP($A117,CLI_US!$A:$B,2,FALSE), "NA")</f>
        <v>97.320008171538007</v>
      </c>
      <c r="S117" s="25">
        <f>IFERROR(VLOOKUP($A117,CLI_CHN!$A:$B,2,FALSE), "NA")</f>
        <v>99.957509999999999</v>
      </c>
      <c r="T117" s="25">
        <f>IFERROR(VLOOKUP($A117,CLI_EURO!$A:$B,2,FALSE), "NA")</f>
        <v>98.5280674463433</v>
      </c>
      <c r="U117" s="25">
        <f>IFERROR(VLOOKUP($A117,CPILFESL!$A:$B,2,FALSE), "NA")</f>
        <v>215.44499999999999</v>
      </c>
      <c r="V117" s="31">
        <f>_xlfn.IFNA(VLOOKUP($A117,'PET.RWTC.M'!$A:$B,2,FALSE), "NA")</f>
        <v>71.05</v>
      </c>
      <c r="W117" s="31">
        <f>_xlfn.IFNA(VLOOKUP($A117,PALLFNFINDEXQ!$A:$B,2,FALSE), "NA")</f>
        <v>120.2186943</v>
      </c>
      <c r="X117" s="31">
        <f>_xlfn.IFNA(VLOOKUP($A117,DEXSFUS!$A:$B,2,FALSE), "NA")</f>
        <v>7.7355999999999998</v>
      </c>
      <c r="Y117" s="31">
        <f>_xlfn.IFNA(VLOOKUP($A117,PNICKUSDM!$A:$B,2,FALSE), "NA")</f>
        <v>19375.924999999999</v>
      </c>
      <c r="Z117" s="31">
        <f>_xlfn.IFNA(VLOOKUP($A117,'WPU1011'!$A:$B,2,FALSE), "NA")</f>
        <v>140.4</v>
      </c>
      <c r="AA117" s="31">
        <f>_xlfn.IFNA(VLOOKUP($A117,'WPU1011'!$A:$B,2,FALSE), "NA")</f>
        <v>140.4</v>
      </c>
      <c r="AB117" s="31">
        <f>_xlfn.IFNA(VLOOKUP($A117,TSIFRGHTC!$A:$B,2,FALSE), "NA")</f>
        <v>0.8</v>
      </c>
      <c r="AC117" s="31">
        <f>_xlfn.IFNA(VLOOKUP($A117,TSIFRGHTC!$A:$B,2,FALSE), "NA")</f>
        <v>0.8</v>
      </c>
      <c r="AD117" s="31">
        <f>_xlfn.IFNA(VLOOKUP($A117,PPICMM!$A:$B,2,FALSE), "NA")</f>
        <v>188.1</v>
      </c>
      <c r="AE117" s="31">
        <f>_xlfn.IFNA(VLOOKUP($A117,IPB50001N!$A:$B,2,FALSE), "NA")</f>
        <v>88.884600000000006</v>
      </c>
      <c r="AF117" s="31">
        <f>_xlfn.IFNA(VLOOKUP($A117,A31ATI!$A:$B,2,FALSE), "NA")</f>
        <v>15032</v>
      </c>
      <c r="AG117" s="31">
        <f>_xlfn.IFNA(VLOOKUP($A117,A31ANO!$A:$B,2,FALSE), "NA")</f>
        <v>6786</v>
      </c>
      <c r="AH117" s="31">
        <f>_xlfn.IFNA(VLOOKUP($A117,IPG21223S!$A:$B,2,FALSE), "NA")</f>
        <v>103.048</v>
      </c>
      <c r="AI117" s="31">
        <f>_xlfn.IFNA(VLOOKUP($A117,PIORECRUSDM!$A:$B,2,FALSE), "NA")</f>
        <v>97.666666669999998</v>
      </c>
      <c r="AJ117" s="31">
        <f>_xlfn.IFNA(VLOOKUP($A117,GVZCLS!$A:$B,2,FALSE), "NA")</f>
        <v>20.29</v>
      </c>
      <c r="AK117" s="31" t="str">
        <f>_xlfn.IFNA(VLOOKUP($A117,VXSLVCLS!$A:$B,2,FALSE), "NA")</f>
        <v>NA</v>
      </c>
      <c r="AL117" s="31">
        <f>_xlfn.IFNA(VLOOKUP($A117,PNRGINDEXM!$A:$B,2,FALSE), "NA")</f>
        <v>155.8081</v>
      </c>
      <c r="AM117" s="31">
        <f>_xlfn.IFNA(VLOOKUP($A117,Nikkei225!$A:$B,2,FALSE), "NA")</f>
        <v>9939.93</v>
      </c>
      <c r="AN117" s="31">
        <f>_xlfn.IFNA(VLOOKUP($A117,EXJPUS!$A:$B,2,FALSE), "NA")</f>
        <v>94.897099999999995</v>
      </c>
      <c r="AO117" s="31">
        <f>_xlfn.IFNA(VLOOKUP($A117,PCU33613361!$A:$B,2,FALSE), "NA")</f>
        <v>100.5</v>
      </c>
      <c r="AP117" s="31">
        <f>_xlfn.IFNA(VLOOKUP($A117,TOTALSA!$A:$B,2,FALSE), "NA")</f>
        <v>14.754</v>
      </c>
      <c r="AQ117" s="31">
        <f>_xlfn.IFNA(VLOOKUP($A117,ZAFCPIALLMINMEI!$A:$B,2,FALSE), "NA")</f>
        <v>74.670869999999994</v>
      </c>
      <c r="AR117" s="31">
        <f>_xlfn.IFNA(VLOOKUP($A117,LCULMN01ZAQ661S!$A:$B,2,FALSE), "NA")</f>
        <v>75.250578259999997</v>
      </c>
      <c r="AS117" s="31">
        <f>_xlfn.IFNA(VLOOKUP($A117,NGDPRSAXDCZAQ!$A:$B,2,FALSE), "NA")</f>
        <v>962824.4</v>
      </c>
      <c r="AT117" s="31">
        <f>_xlfn.IFNA(VLOOKUP($A117,'M.W00.PCOBA.USD'!$A:$B,2,FALSE), "NA")</f>
        <v>35064.370000000003</v>
      </c>
      <c r="AU117" s="31">
        <f>_xlfn.IFNA(VLOOKUP($A117,BSCICP03O9M665S!$A:$B,2,FALSE), "NA")</f>
        <v>96.7676444369</v>
      </c>
      <c r="AV117" s="31">
        <f>_xlfn.IFNA(VLOOKUP($A117,LOLITOAAOECDE!$A:$B,2,FALSE), "NA")</f>
        <v>96.922815936099994</v>
      </c>
      <c r="AW117" s="31" t="str">
        <f>_xlfn.IFNA(VLOOKUP($A117,'IP7110'!$A:$B,2,FALSE), "NA")</f>
        <v>NA</v>
      </c>
      <c r="AX117" s="31">
        <f>_xlfn.IFNA(VLOOKUP($A117,'WPS061'!$A:$B,2,FALSE), "NA")</f>
        <v>76.8</v>
      </c>
      <c r="AY117" s="31">
        <f>_xlfn.IFNA(VLOOKUP($A117,'GS10'!$A:$B,2,FALSE), "NA")</f>
        <v>3.59</v>
      </c>
      <c r="AZ117" s="31">
        <f>_xlfn.IFNA(VLOOKUP($A117,'GS5'!$A:$B,2,FALSE), "NA")</f>
        <v>2.57</v>
      </c>
      <c r="BA117" s="31">
        <f>_xlfn.IFNA(VLOOKUP($A117,'GS30'!$A:$B,2,FALSE), "NA")</f>
        <v>4.37</v>
      </c>
      <c r="BB117" s="31">
        <f>_xlfn.IFNA(VLOOKUP($A117,DAX!$A:$B,2,FALSE), "NA")</f>
        <v>5464.61</v>
      </c>
      <c r="BC117" s="31">
        <f>_xlfn.IFNA(VLOOKUP($A117,SMI!$A:$B,2,FALSE), "NA")</f>
        <v>6217.12</v>
      </c>
      <c r="BD117" s="31">
        <f>_xlfn.IFNA(VLOOKUP($A117,NASDAQCOM!$A:$B,2,FALSE), "NA")</f>
        <v>2009.06</v>
      </c>
      <c r="BE117" s="31">
        <f>_xlfn.IFNA(VLOOKUP($A117,FTSE100!$A:$B,2,FALSE), "NA")</f>
        <v>4908.8999999999996</v>
      </c>
      <c r="BF117" s="31">
        <f>_xlfn.IFNA(VLOOKUP($A117,'M.W00.PGOLD.USD'!$A:$B,2,FALSE), "NA")</f>
        <v>964.5</v>
      </c>
      <c r="BG117" s="31">
        <f>_xlfn.IFNA(VLOOKUP($A117,'M.W00.PSILVER.USD'!$A:$B,2,FALSE), "NA")</f>
        <v>15.07</v>
      </c>
      <c r="BH117" s="31" t="str">
        <f>_xlfn.IFNA(VLOOKUP($A117,WPU10170502!$A:$B,2,FALSE), "NA")</f>
        <v>NA</v>
      </c>
      <c r="BI117" s="31">
        <f>_xlfn.IFNA(VLOOKUP($A117,'M.W00.PSILVER.USD'!$A:$B,2,FALSE), "NA")</f>
        <v>15.07</v>
      </c>
      <c r="BJ117" s="31">
        <f>_xlfn.IFNA(VLOOKUP($A117,'M.W00.PSILVER.USD'!$A:$B,2,FALSE), "NA")</f>
        <v>15.07</v>
      </c>
      <c r="BK117" s="31">
        <f>_xlfn.IFNA(VLOOKUP($A117,FEDfunds!$A:$B,2,FALSE), "NA")</f>
        <v>0.16</v>
      </c>
      <c r="BL117" s="31">
        <f>_xlfn.IFNA(VLOOKUP($A117,Vehicles_miles_traveled!$A:$B,2,FALSE), "NA")</f>
        <v>247052</v>
      </c>
      <c r="BM117" s="31">
        <f>_xlfn.IFNA(VLOOKUP($A117,New_car_dealer!$A:$B,2,FALSE), "NA")</f>
        <v>49947</v>
      </c>
      <c r="BN117" s="31" t="str">
        <f>_xlfn.IFNA(VLOOKUP($A117,Platinum_total_demand!$A:$Z,4,FALSE), "NA")</f>
        <v>NA</v>
      </c>
      <c r="BO117" s="31" t="str">
        <f>_xlfn.IFNA(VLOOKUP($A117,Palladium_total_demand!$A:$Z,4,FALSE), "NA")</f>
        <v>NA</v>
      </c>
      <c r="BP117" s="31" t="str">
        <f>_xlfn.IFNA(VLOOKUP($A117,Rhodium_total_demand!$A:$Z,4,FALSE), "NA")</f>
        <v>NA</v>
      </c>
      <c r="BQ117" s="31" t="str">
        <f>_xlfn.IFNA(VLOOKUP($A117,Platinum_total_supply!$A:$Z,4,FALSE), "NA")</f>
        <v>NA</v>
      </c>
      <c r="BR117" s="31" t="str">
        <f>_xlfn.IFNA(VLOOKUP($A117,Palladium_total_supply!$A:$Z,4,FALSE), "NA")</f>
        <v>NA</v>
      </c>
      <c r="BS117" s="31" t="str">
        <f>_xlfn.IFNA(VLOOKUP($A117,Rhodium_total_supply!$A:$Z,4,FALSE), "NA")</f>
        <v>NA</v>
      </c>
      <c r="BT117" s="31">
        <f>_xlfn.IFNA(VLOOKUP($A117,Equities!$A:$Z,2,FALSE), "NA")</f>
        <v>3462.4438095238002</v>
      </c>
      <c r="BU117" s="31">
        <f>_xlfn.IFNA(VLOOKUP($A117,Equities!$A:$Z,3,FALSE), "NA")</f>
        <v>3428.38095238095</v>
      </c>
      <c r="BV117" s="31">
        <f>_xlfn.IFNA(VLOOKUP($A117,Equities!$A:$Z,4,FALSE), "NA")</f>
        <v>5496.8557142857098</v>
      </c>
      <c r="BW117" s="31">
        <f>_xlfn.IFNA(VLOOKUP($A117,Equities!$A:$Z,5,FALSE), "NA")</f>
        <v>4088.4924761904699</v>
      </c>
      <c r="BX117" s="31">
        <f>_xlfn.IFNA(VLOOKUP($A117,Equities!$A:$Z,6,FALSE), "NA")</f>
        <v>1473.00676190476</v>
      </c>
      <c r="BY117" s="31">
        <f>_xlfn.IFNA(VLOOKUP($A117,Income_equities!$A:$Z,2,FALSE), "NA")</f>
        <v>1507.3852380952301</v>
      </c>
      <c r="BZ117" s="31">
        <f>_xlfn.IFNA(VLOOKUP($A117,Income_equities!$A:$Z,3,FALSE), "NA")</f>
        <v>300.64720476190399</v>
      </c>
      <c r="CA117" s="31">
        <f>_xlfn.IFNA(VLOOKUP($A117,Income_equities!$A:$Z,4,FALSE), "NA")</f>
        <v>163.984966666666</v>
      </c>
      <c r="CB117" s="31">
        <f>_xlfn.IFNA(VLOOKUP($A117,Income_equities!$A:$Z,5,FALSE), "NA")</f>
        <v>192.49961428571399</v>
      </c>
      <c r="CC117" s="31">
        <f>_xlfn.IFNA(VLOOKUP($A117,PGM_equities!$A:$Z,2,FALSE), "NA")</f>
        <v>1248.48809523809</v>
      </c>
      <c r="CD117" s="31">
        <f>_xlfn.IFNA(VLOOKUP($A117,PGM_equities!$A:$Z,3,FALSE), "NA")</f>
        <v>950.57809523809499</v>
      </c>
      <c r="CE117" s="31">
        <f>_xlfn.IFNA(VLOOKUP($A117,PGM_equities!$A:$Z,4,FALSE), "NA")</f>
        <v>14.427619047619</v>
      </c>
      <c r="CF117" s="31">
        <f>_xlfn.IFNA(VLOOKUP($A117,PGM_equities!$A:$Z,5,FALSE), "NA")</f>
        <v>278.27380952380901</v>
      </c>
      <c r="CG117" s="31" t="str">
        <f>_xlfn.IFNA(VLOOKUP($A117,Platinum_market_balance!$A:$Z,2,FALSE), "NA")</f>
        <v>NA</v>
      </c>
      <c r="CH117" s="31" t="str">
        <f>_xlfn.IFNA(VLOOKUP($A117,Platinum_market_balance!$A:$Z,3,FALSE), "NA")</f>
        <v>NA</v>
      </c>
      <c r="CI117" s="31" t="str">
        <f>_xlfn.IFNA(VLOOKUP($A117,Platinum_market_balance!$A:$Z,4,FALSE), "NA")</f>
        <v>NA</v>
      </c>
      <c r="CJ117" s="31" t="str">
        <f>_xlfn.IFNA(VLOOKUP($A117,Platinum_market_balance!$A:$Z,5,FALSE), "NA")</f>
        <v>NA</v>
      </c>
      <c r="CK117" s="31" t="str">
        <f>_xlfn.IFNA(VLOOKUP($A117,Palladium_market_balance!$A:$Z,2,FALSE), "NA")</f>
        <v>NA</v>
      </c>
      <c r="CL117" s="31" t="str">
        <f>_xlfn.IFNA(VLOOKUP($A117,Palladium_market_balance!$A:$Z,3,FALSE), "NA")</f>
        <v>NA</v>
      </c>
      <c r="CM117" s="31" t="str">
        <f>_xlfn.IFNA(VLOOKUP($A117,Palladium_market_balance!$A:$Z,4,FALSE), "NA")</f>
        <v>NA</v>
      </c>
      <c r="CN117" s="31" t="str">
        <f>_xlfn.IFNA(VLOOKUP($A117,Palladium_market_balance!$A:$Z,5,FALSE), "NA")</f>
        <v>NA</v>
      </c>
      <c r="CO117" s="31" t="str">
        <f>_xlfn.IFNA(VLOOKUP($A117,Rhodium_market_balance!$A:$Z,2,FALSE), "NA")</f>
        <v>NA</v>
      </c>
      <c r="CP117" s="31" t="str">
        <f>_xlfn.IFNA(VLOOKUP($A117,Rhodium_market_balance!$A:$Z,3,FALSE), "NA")</f>
        <v>NA</v>
      </c>
      <c r="CQ117" s="31" t="str">
        <f>_xlfn.IFNA(VLOOKUP($A117,Rhodium_market_balance!$A:$Z,4,FALSE), "NA")</f>
        <v>NA</v>
      </c>
      <c r="CR117" s="31" t="str">
        <f>_xlfn.IFNA(VLOOKUP($A117,Rhodium_market_balance!$A:$Z,5,FALSE), "NA")</f>
        <v>NA</v>
      </c>
      <c r="CS117" s="31" t="str">
        <f>_xlfn.IFNA(VLOOKUP($A117,CFTCs!$A:$Z,2,FALSE), "NA")</f>
        <v>NA</v>
      </c>
      <c r="CT117" s="31" t="str">
        <f>_xlfn.IFNA(VLOOKUP($A117,CFTCs!$A:$Z,3,FALSE), "NA")</f>
        <v>NA</v>
      </c>
      <c r="CU117" s="31" t="str">
        <f>_xlfn.IFNA(VLOOKUP($A117,CFTCs!$A:$Z,4,FALSE), "NA")</f>
        <v>NA</v>
      </c>
      <c r="CV117" s="31" t="str">
        <f>_xlfn.IFNA(VLOOKUP($A117,CFTCs!$A:$Z,5,FALSE), "NA")</f>
        <v>NA</v>
      </c>
      <c r="CW117" s="31" t="str">
        <f>_xlfn.IFNA(VLOOKUP($A117,Open_interest!$A:$Z,2,FALSE), "NA")</f>
        <v>NA</v>
      </c>
      <c r="CX117" s="31" t="str">
        <f>_xlfn.IFNA(VLOOKUP($A117,Open_interest!$A:$Z,3,FALSE), "NA")</f>
        <v>NA</v>
      </c>
      <c r="CY117" s="31">
        <f>IF(_xlfn.IFNA(VLOOKUP($A117,ETF_holdings!$A:$Z,2,FALSE), "NA")=0,"NA",_xlfn.IFNA(VLOOKUP($A117,ETF_holdings!$A:$Z,2,FALSE), "NA"))</f>
        <v>504481.39523809502</v>
      </c>
      <c r="CZ117" s="31" t="str">
        <f>IF(_xlfn.IFNA(VLOOKUP($A117,ETF_holdings!$A:$Z,3,FALSE), "NA")=0,"NA",_xlfn.IFNA(VLOOKUP($A117,ETF_holdings!$A:$Z,3,FALSE), "NA"))</f>
        <v>NA</v>
      </c>
      <c r="DA117" s="31">
        <f>_xlfn.IFNA(VLOOKUP($A117,ETF_holdings!$A:$Z,4,FALSE), "NA")</f>
        <v>0</v>
      </c>
      <c r="DB117" s="31" t="str">
        <f>IF(_xlfn.IFNA(VLOOKUP($A117,ETF_holdings!$A:$Z,4,FALSE), "NA")=0,"NA",_xlfn.IFNA(VLOOKUP($A117,ETF_holdings!$A:$Z,4,FALSE), "NA"))</f>
        <v>NA</v>
      </c>
      <c r="DC117" s="31" t="str">
        <f>IF(_xlfn.IFNA(VLOOKUP($A117,ETF_holdings!$A:$Z,6,FALSE), "NA")=0,"NA",_xlfn.IFNA(VLOOKUP($A117,ETF_holdings!$A:$Z,6,FALSE), "NA"))</f>
        <v>NA</v>
      </c>
      <c r="DD117" s="31" t="str">
        <f>IF(_xlfn.IFNA(VLOOKUP($A117,ETF_holdings!$A:$Z,7,FALSE), "NA")=0,"NA",_xlfn.IFNA(VLOOKUP($A117,ETF_holdings!$A:$Z,7,FALSE), "NA"))</f>
        <v>NA</v>
      </c>
      <c r="DE117" s="31" t="str">
        <f>IF(_xlfn.IFNA(VLOOKUP($A117,ETF_holdings!$A:$Z,8,FALSE), "NA")=0,"NA",_xlfn.IFNA(VLOOKUP($A117,ETF_holdings!$A:$Z,8,FALSE), "NA"))</f>
        <v>NA</v>
      </c>
      <c r="DF117" s="31" t="str">
        <f>IF(_xlfn.IFNA(VLOOKUP($A117,ETF_holdings!$A:$Z,10,FALSE), "NA")=0,"NA",_xlfn.IFNA(VLOOKUP($A117,ETF_holdings!$A:$Z,10,FALSE), "NA"))</f>
        <v>NA</v>
      </c>
      <c r="DG117" s="31" t="str">
        <f>IF(_xlfn.IFNA(VLOOKUP($A117,ETF_holdings!$A:$Z,10,FALSE), "NA")=0,"NA",_xlfn.IFNA(VLOOKUP($A117,ETF_holdings!$A:$Z,10,FALSE), "NA"))</f>
        <v>NA</v>
      </c>
      <c r="DH117" s="31" t="str">
        <f>IF(_xlfn.IFNA(VLOOKUP($A117,ETF_holdings!$A:$Z,11,FALSE), "NA")=0,"NA",_xlfn.IFNA(VLOOKUP($A117,ETF_holdings!$A:$Z,11,FALSE), "NA"))</f>
        <v>NA</v>
      </c>
      <c r="DI117" s="31" t="str">
        <f>IF(_xlfn.IFNA(VLOOKUP($A117,ETF_holdings!$A:$Z,12,FALSE), "NA")=0,"NA",_xlfn.IFNA(VLOOKUP($A117,ETF_holdings!$A:$Z,12,FALSE), "NA"))</f>
        <v>NA</v>
      </c>
      <c r="DJ117" s="31" t="str">
        <f>IF(_xlfn.IFNA(VLOOKUP($A117,ETF_holdings!$A:$Z,13,FALSE), "NA")=0,"NA",_xlfn.IFNA(VLOOKUP($A117,ETF_holdings!$A:$Z,13,FALSE), "NA"))</f>
        <v>NA</v>
      </c>
      <c r="DK117" s="31">
        <f>IF(_xlfn.IFNA(VLOOKUP($A117,Platinum_RSI!$A:$P,2,FALSE), "NA")=0,"NA",_xlfn.IFNA(VLOOKUP($A117,Platinum_RSI!$A:$P,2,FALSE), "NA"))</f>
        <v>80.88</v>
      </c>
      <c r="DL117" s="31">
        <f>IF(_xlfn.IFNA(VLOOKUP($A117,Platinum_RSI!$A:$P,3,FALSE), "NA")=0,"NA",_xlfn.IFNA(VLOOKUP($A117,Platinum_RSI!$A:$P,3,FALSE), "NA"))</f>
        <v>50.05</v>
      </c>
      <c r="DM117" s="31">
        <f>IF(_xlfn.IFNA(VLOOKUP($A117,Platinum_RSI!$A:$P,4,FALSE), "NA")=0,"NA",_xlfn.IFNA(VLOOKUP($A117,Platinum_RSI!$A:$P,4,FALSE), "NA"))</f>
        <v>48.94</v>
      </c>
      <c r="DN117" s="31">
        <f>IF(_xlfn.IFNA(VLOOKUP($A117,Platinum_RSI!$A:$P,5,FALSE), "NA")=0,"NA",_xlfn.IFNA(VLOOKUP($A117,Platinum_RSI!$A:$P,5,FALSE), "NA"))</f>
        <v>51.28</v>
      </c>
      <c r="DO117" s="31">
        <f>IF(_xlfn.IFNA(VLOOKUP($A117,Palladium_RSI!$A:$Q,2,FALSE), "NA")=0,"NA",_xlfn.IFNA(VLOOKUP($A117,Palladium_RSI!$A:$Q,2,FALSE), "NA"))</f>
        <v>94.76</v>
      </c>
      <c r="DP117" s="31">
        <f>IF(_xlfn.IFNA(VLOOKUP($A117,Palladium_RSI!$A:$Q, 3,FALSE), "NA")=0,"NA",_xlfn.IFNA(VLOOKUP($A117,Palladium_RSI!$A:$Q,3,FALSE), "NA"))</f>
        <v>55.42</v>
      </c>
      <c r="DQ117" s="31">
        <f>IF(_xlfn.IFNA(VLOOKUP($A117,Palladium_RSI!$A:$Q,4,FALSE), "NA")=0,"NA",_xlfn.IFNA(VLOOKUP($A117,Palladium_RSI!$A:$Q,4,FALSE), "NA"))</f>
        <v>50.72</v>
      </c>
      <c r="DR117" s="31">
        <f>IF(_xlfn.IFNA(VLOOKUP($A117,Palladium_RSI!$A:$Q,5,FALSE), "NA")=0,"NA",_xlfn.IFNA(VLOOKUP($A117,Palladium_RSI!$A:$Q,5,FALSE), "NA"))</f>
        <v>49.39</v>
      </c>
      <c r="DS117" s="31">
        <f>IF(_xlfn.IFNA(VLOOKUP($A117,Car_production!$A:$L,2,FALSE), "NA")=0,"NA",_xlfn.IFNA(VLOOKUP($A117,Car_production!$A:$L,2,FALSE), "NA"))</f>
        <v>210.7</v>
      </c>
      <c r="DT117" s="31">
        <f>IF(_xlfn.IFNA(VLOOKUP($A117,Car_production!$A:$L,3,FALSE), "NA")=0,"NA",_xlfn.IFNA(VLOOKUP($A117,Car_production!$A:$L,3,FALSE), "NA"))</f>
        <v>165.77498033044847</v>
      </c>
      <c r="DU117" s="31" t="e">
        <f>IF(_xlfn.IFNA(VLOOKUP($A117,Car_production!$A:$L,4,FALSE), "NA")=0,"NA",_xlfn.IFNA(VLOOKUP($A117,Car_production!$A:$L,13,FALSE), "NA"))</f>
        <v>#REF!</v>
      </c>
      <c r="DV117" s="31">
        <f>IF(_xlfn.IFNA(VLOOKUP($A117,Car_production!$A:$L,5,FALSE), "NA")=0,"NA",_xlfn.IFNA(VLOOKUP($A117,Car_production!$A:$L,5,FALSE), "NA"))</f>
        <v>41.283613490892371</v>
      </c>
      <c r="DW117" s="31">
        <f>IF(_xlfn.IFNA(VLOOKUP($A117,Car_production!$A:$L,6,FALSE), "NA")=0,"NA",_xlfn.IFNA(VLOOKUP($A117,Car_production!$A:$L,6,FALSE), "NA"))</f>
        <v>103.7</v>
      </c>
      <c r="DX117" s="31">
        <f>IF(_xlfn.IFNA(VLOOKUP($A117,Car_production!$A:$L,7,FALSE), "NA")=0,"NA",_xlfn.IFNA(VLOOKUP($A117,Car_production!$A:$L,7,FALSE), "NA"))</f>
        <v>101.36852394916912</v>
      </c>
      <c r="DY117" s="31">
        <f>IF(_xlfn.IFNA(VLOOKUP($A117,Car_production!$A:$L,8,FALSE), "NA")=0,"NA",_xlfn.IFNA(VLOOKUP($A117,Car_production!$A:$L,8,FALSE), "NA"))</f>
        <v>85.4</v>
      </c>
      <c r="DZ117" s="31">
        <f>IF(_xlfn.IFNA(VLOOKUP($A117,Car_production!$A:$L,9,FALSE), "NA")=0,"NA",_xlfn.IFNA(VLOOKUP($A117,Car_production!$A:$L,9,FALSE), "NA"))</f>
        <v>107.82828282828282</v>
      </c>
      <c r="EA117" s="31">
        <f>IF(_xlfn.IFNA(VLOOKUP($A117,Car_production!$A:$L,10,FALSE), "NA")=0,"NA",_xlfn.IFNA(VLOOKUP($A117,Car_production!$A:$L,10,FALSE), "NA"))</f>
        <v>69.004534370060981</v>
      </c>
      <c r="EB117" s="31">
        <f>IF(_xlfn.IFNA(VLOOKUP($A117,Car_production_index!$A:$L,2,FALSE), "NA")=0,"NA",_xlfn.IFNA(VLOOKUP($A117,Car_production_index!$A:$L,2,FALSE), "NA"))</f>
        <v>0.12988212567506568</v>
      </c>
      <c r="EC117" s="31">
        <f>IF(_xlfn.IFNA(VLOOKUP($A117,Car_production_index!$A:$L,3,FALSE), "NA")=0,"NA",_xlfn.IFNA(VLOOKUP($A117,Car_production_index!$A:$L,3,FALSE), "NA"))</f>
        <v>0.23441781767755696</v>
      </c>
      <c r="ED117" s="31">
        <f>IF(_xlfn.IFNA(VLOOKUP($A117,Car_production_index!$A:$L,4,FALSE), "NA")=0,"NA",_xlfn.IFNA(VLOOKUP($A117,Car_production_index!$A:$L,4,FALSE), "NA"))</f>
        <v>0.22332484761598564</v>
      </c>
      <c r="EE117" s="31">
        <f>IF(_xlfn.IFNA(VLOOKUP($A117,Car_production_index!$A:$L,5,FALSE), "NA")=0,"NA",_xlfn.IFNA(VLOOKUP($A117,Car_production_index!$A:$L,5,FALSE), "NA"))</f>
        <v>0.13439036868302062</v>
      </c>
      <c r="EF117" s="31">
        <f>IF(_xlfn.IFNA(VLOOKUP($A117,Car_production_index!$A:$L,6,FALSE), "NA")=0,"NA",_xlfn.IFNA(VLOOKUP($A117,Car_production_index!$A:$L,6,FALSE), "NA"))</f>
        <v>0.72201515965162888</v>
      </c>
    </row>
    <row r="118" spans="1:136">
      <c r="A118" s="26">
        <v>40057</v>
      </c>
      <c r="B118" s="25">
        <f>IFERROR(VLOOKUP($A118,Palladium_spot_price!$A:$B,2,FALSE), "NA")</f>
        <v>295.85714285714198</v>
      </c>
      <c r="C118" s="25">
        <f>IFERROR(VLOOKUP($A118,Platinum_spot_price!$A:$B,2,FALSE), "NA")</f>
        <v>1294.7142857142801</v>
      </c>
      <c r="D118" s="25">
        <f>IFERROR(VLOOKUP($A118,Rhodium_spot_price!$A:$B,2,FALSE), "NA")</f>
        <v>1650</v>
      </c>
      <c r="E118" s="25">
        <f>IFERROR(VLOOKUP(A118,'Coal Australia'!A:B,2,FALSE), "NA")</f>
        <v>73.149350649350595</v>
      </c>
      <c r="F118" s="25">
        <f>IFERROR(VLOOKUP(A118,'Russian Ruble'!A:B,2,FALSE), "NA")</f>
        <v>30.811399999999999</v>
      </c>
      <c r="G118" s="25" t="str">
        <f>IFERROR(VLOOKUP($A118,'GDP Germany'!A:B,2,FALSE),"NA")</f>
        <v>NA</v>
      </c>
      <c r="H118" s="25" t="str">
        <f>IFERROR(VLOOKUP($A118,'GDP EU28'!A:B,2,FALSE),"NA")</f>
        <v>NA</v>
      </c>
      <c r="I118" s="25" t="str">
        <f>IFERROR(VLOOKUP($A118,'GDP US'!A:B,2,FALSE),"NA")</f>
        <v>NA</v>
      </c>
      <c r="J118" s="29" t="str">
        <f>IFERROR(VLOOKUP($A118,'GDP CNY'!A:C,2,FALSE),"NA")</f>
        <v>NA</v>
      </c>
      <c r="K118" s="25">
        <f>IFERROR(VLOOKUP($A118,WTI!$A:$B,2,FALSE),"NA")</f>
        <v>69.41</v>
      </c>
      <c r="L118" s="25">
        <f>IFERROR(VLOOKUP($A118,Brent!$A:$B,2,FALSE),"NA")</f>
        <v>67.650000000000006</v>
      </c>
      <c r="M118" s="25">
        <f>IFERROR(VLOOKUP($A118,'EURO EXC RATE'!$A:$B,2,FALSE),"NA")</f>
        <v>1.4575</v>
      </c>
      <c r="N118" s="25">
        <f>IFERROR(VLOOKUP($A118,'Baltic Dry Index'!$A:$B,2,FALSE),"NA")</f>
        <v>2220</v>
      </c>
      <c r="O118" s="25">
        <f>IFERROR(VLOOKUP($A118,EXR_CNY_USD!$A:$B,2,FALSE),"NA")</f>
        <v>6.8277000000000001</v>
      </c>
      <c r="P118" s="25">
        <f>IFERROR(VLOOKUP($A118,'NATURAL GAS'!A:B,2,FALSE),"NA")</f>
        <v>2.99</v>
      </c>
      <c r="Q118" s="25">
        <f>IFERROR(VLOOKUP($A118,VIX!$A:$B,2,FALSE), "NA")</f>
        <v>25.61</v>
      </c>
      <c r="R118" s="25">
        <f>IFERROR(VLOOKUP($A118,CLI_US!$A:$B,2,FALSE), "NA")</f>
        <v>97.7830580487189</v>
      </c>
      <c r="S118" s="25">
        <f>IFERROR(VLOOKUP($A118,CLI_CHN!$A:$B,2,FALSE), "NA")</f>
        <v>100.3892</v>
      </c>
      <c r="T118" s="25">
        <f>IFERROR(VLOOKUP($A118,CLI_EURO!$A:$B,2,FALSE), "NA")</f>
        <v>99.001416054354394</v>
      </c>
      <c r="U118" s="25">
        <f>IFERROR(VLOOKUP($A118,CPILFESL!$A:$B,2,FALSE), "NA")</f>
        <v>215.86099999999999</v>
      </c>
      <c r="V118" s="31">
        <f>_xlfn.IFNA(VLOOKUP($A118,'PET.RWTC.M'!$A:$B,2,FALSE), "NA")</f>
        <v>69.41</v>
      </c>
      <c r="W118" s="31">
        <f>_xlfn.IFNA(VLOOKUP($A118,PALLFNFINDEXQ!$A:$B,2,FALSE), "NA")</f>
        <v>120.2186943</v>
      </c>
      <c r="X118" s="31">
        <f>_xlfn.IFNA(VLOOKUP($A118,DEXSFUS!$A:$B,2,FALSE), "NA")</f>
        <v>7.87</v>
      </c>
      <c r="Y118" s="31">
        <f>_xlfn.IFNA(VLOOKUP($A118,PNICKUSDM!$A:$B,2,FALSE), "NA")</f>
        <v>17404.63636</v>
      </c>
      <c r="Z118" s="31">
        <f>_xlfn.IFNA(VLOOKUP($A118,'WPU1011'!$A:$B,2,FALSE), "NA")</f>
        <v>140.4</v>
      </c>
      <c r="AA118" s="31">
        <f>_xlfn.IFNA(VLOOKUP($A118,PCU3399103399101!$A:$B,2,FALSE), "NA")</f>
        <v>162.30000000000001</v>
      </c>
      <c r="AB118" s="31">
        <f>_xlfn.IFNA(VLOOKUP($A118,TSIFRGHTC!$A:$B,2,FALSE), "NA")</f>
        <v>0.5</v>
      </c>
      <c r="AC118" s="31">
        <f>_xlfn.IFNA(VLOOKUP($A118,TSIFRGHTC!$A:$B,2,FALSE), "NA")</f>
        <v>0.5</v>
      </c>
      <c r="AD118" s="31">
        <f>_xlfn.IFNA(VLOOKUP($A118,PPICMM!$A:$B,2,FALSE), "NA")</f>
        <v>201.9</v>
      </c>
      <c r="AE118" s="31">
        <f>_xlfn.IFNA(VLOOKUP($A118,IPB50001N!$A:$B,2,FALSE), "NA")</f>
        <v>88.165199999999999</v>
      </c>
      <c r="AF118" s="31">
        <f>_xlfn.IFNA(VLOOKUP($A118,A31ATI!$A:$B,2,FALSE), "NA")</f>
        <v>15168</v>
      </c>
      <c r="AG118" s="31">
        <f>_xlfn.IFNA(VLOOKUP($A118,A31ANO!$A:$B,2,FALSE), "NA")</f>
        <v>7122</v>
      </c>
      <c r="AH118" s="31">
        <f>_xlfn.IFNA(VLOOKUP($A118,IPG21223S!$A:$B,2,FALSE), "NA")</f>
        <v>95.871099999999998</v>
      </c>
      <c r="AI118" s="31">
        <f>_xlfn.IFNA(VLOOKUP($A118,PIORECRUSDM!$A:$B,2,FALSE), "NA")</f>
        <v>80.713636359999995</v>
      </c>
      <c r="AJ118" s="31">
        <f>_xlfn.IFNA(VLOOKUP($A118,GVZCLS!$A:$B,2,FALSE), "NA")</f>
        <v>21.4</v>
      </c>
      <c r="AK118" s="31" t="str">
        <f>_xlfn.IFNA(VLOOKUP($A118,VXSLVCLS!$A:$B,2,FALSE), "NA")</f>
        <v>NA</v>
      </c>
      <c r="AL118" s="31">
        <f>_xlfn.IFNA(VLOOKUP($A118,PNRGINDEXM!$A:$B,2,FALSE), "NA")</f>
        <v>150.0241</v>
      </c>
      <c r="AM118" s="31">
        <f>_xlfn.IFNA(VLOOKUP($A118,Nikkei225!$A:$B,2,FALSE), "NA")</f>
        <v>10530.06</v>
      </c>
      <c r="AN118" s="31">
        <f>_xlfn.IFNA(VLOOKUP($A118,EXJPUS!$A:$B,2,FALSE), "NA")</f>
        <v>91.274799999999999</v>
      </c>
      <c r="AO118" s="31">
        <f>_xlfn.IFNA(VLOOKUP($A118,PCU33613361!$A:$B,2,FALSE), "NA")</f>
        <v>99</v>
      </c>
      <c r="AP118" s="31">
        <f>_xlfn.IFNA(VLOOKUP($A118,TOTALSA!$A:$B,2,FALSE), "NA")</f>
        <v>9.5350000000000001</v>
      </c>
      <c r="AQ118" s="31">
        <f>_xlfn.IFNA(VLOOKUP($A118,ZAFCPIALLMINMEI!$A:$B,2,FALSE), "NA")</f>
        <v>74.805899999999994</v>
      </c>
      <c r="AR118" s="31">
        <f>_xlfn.IFNA(VLOOKUP($A118,LCULMN01ZAQ661S!$A:$B,2,FALSE), "NA")</f>
        <v>75.250578259999997</v>
      </c>
      <c r="AS118" s="31">
        <f>_xlfn.IFNA(VLOOKUP($A118,NGDPRSAXDCZAQ!$A:$B,2,FALSE), "NA")</f>
        <v>962824.4</v>
      </c>
      <c r="AT118" s="31">
        <f>_xlfn.IFNA(VLOOKUP($A118,'M.W00.PCOBA.USD'!$A:$B,2,FALSE), "NA")</f>
        <v>35726.74</v>
      </c>
      <c r="AU118" s="31">
        <f>_xlfn.IFNA(VLOOKUP($A118,BSCICP03O9M665S!$A:$B,2,FALSE), "NA")</f>
        <v>97.1433290011</v>
      </c>
      <c r="AV118" s="31">
        <f>_xlfn.IFNA(VLOOKUP($A118,LOLITOAAOECDE!$A:$B,2,FALSE), "NA")</f>
        <v>97.454226085599998</v>
      </c>
      <c r="AW118" s="31" t="str">
        <f>_xlfn.IFNA(VLOOKUP($A118,'IP7110'!$A:$B,2,FALSE), "NA")</f>
        <v>NA</v>
      </c>
      <c r="AX118" s="31">
        <f>_xlfn.IFNA(VLOOKUP($A118,'WPS061'!$A:$B,2,FALSE), "NA")</f>
        <v>77.400000000000006</v>
      </c>
      <c r="AY118" s="31">
        <f>_xlfn.IFNA(VLOOKUP($A118,'GS10'!$A:$B,2,FALSE), "NA")</f>
        <v>3.4</v>
      </c>
      <c r="AZ118" s="31">
        <f>_xlfn.IFNA(VLOOKUP($A118,'GS5'!$A:$B,2,FALSE), "NA")</f>
        <v>2.37</v>
      </c>
      <c r="BA118" s="31">
        <f>_xlfn.IFNA(VLOOKUP($A118,'GS30'!$A:$B,2,FALSE), "NA")</f>
        <v>4.1900000000000004</v>
      </c>
      <c r="BB118" s="31">
        <f>_xlfn.IFNA(VLOOKUP($A118,DAX!$A:$B,2,FALSE), "NA")</f>
        <v>5675.16</v>
      </c>
      <c r="BC118" s="31">
        <f>_xlfn.IFNA(VLOOKUP($A118,SMI!$A:$B,2,FALSE), "NA")</f>
        <v>6323.18</v>
      </c>
      <c r="BD118" s="31">
        <f>_xlfn.IFNA(VLOOKUP($A118,NASDAQCOM!$A:$B,2,FALSE), "NA")</f>
        <v>2122.42</v>
      </c>
      <c r="BE118" s="31">
        <f>_xlfn.IFNA(VLOOKUP($A118,FTSE100!$A:$B,2,FALSE), "NA")</f>
        <v>5133.8999999999996</v>
      </c>
      <c r="BF118" s="31">
        <f>_xlfn.IFNA(VLOOKUP($A118,'M.W00.PGOLD.USD'!$A:$B,2,FALSE), "NA")</f>
        <v>1020.5</v>
      </c>
      <c r="BG118" s="31">
        <f>_xlfn.IFNA(VLOOKUP($A118,'M.W00.PSILVER.USD'!$A:$B,2,FALSE), "NA")</f>
        <v>17.38</v>
      </c>
      <c r="BH118" s="31" t="str">
        <f>_xlfn.IFNA(VLOOKUP($A118,WPU10170502!$A:$B,2,FALSE), "NA")</f>
        <v>NA</v>
      </c>
      <c r="BI118" s="31">
        <f>_xlfn.IFNA(VLOOKUP($A118,'M.W00.PSILVER.USD'!$A:$B,2,FALSE), "NA")</f>
        <v>17.38</v>
      </c>
      <c r="BJ118" s="31">
        <f>_xlfn.IFNA(VLOOKUP($A118,'M.W00.PSILVER.USD'!$A:$B,2,FALSE), "NA")</f>
        <v>17.38</v>
      </c>
      <c r="BK118" s="31">
        <f>_xlfn.IFNA(VLOOKUP($A118,FEDfunds!$A:$B,2,FALSE), "NA")</f>
        <v>0.15</v>
      </c>
      <c r="BL118" s="31">
        <f>_xlfn.IFNA(VLOOKUP($A118,Vehicles_miles_traveled!$A:$B,2,FALSE), "NA")</f>
        <v>246467</v>
      </c>
      <c r="BM118" s="31">
        <f>_xlfn.IFNA(VLOOKUP($A118,New_car_dealer!$A:$B,2,FALSE), "NA")</f>
        <v>37120</v>
      </c>
      <c r="BN118" s="31" t="str">
        <f>_xlfn.IFNA(VLOOKUP($A118,Platinum_total_demand!$A:$Z,4,FALSE), "NA")</f>
        <v>NA</v>
      </c>
      <c r="BO118" s="31" t="str">
        <f>_xlfn.IFNA(VLOOKUP($A118,Palladium_total_demand!$A:$Z,4,FALSE), "NA")</f>
        <v>NA</v>
      </c>
      <c r="BP118" s="31" t="str">
        <f>_xlfn.IFNA(VLOOKUP($A118,Rhodium_total_demand!$A:$Z,4,FALSE), "NA")</f>
        <v>NA</v>
      </c>
      <c r="BQ118" s="31" t="str">
        <f>_xlfn.IFNA(VLOOKUP($A118,Platinum_total_supply!$A:$Z,4,FALSE), "NA")</f>
        <v>NA</v>
      </c>
      <c r="BR118" s="31" t="str">
        <f>_xlfn.IFNA(VLOOKUP($A118,Palladium_total_supply!$A:$Z,4,FALSE), "NA")</f>
        <v>NA</v>
      </c>
      <c r="BS118" s="31" t="str">
        <f>_xlfn.IFNA(VLOOKUP($A118,Rhodium_total_supply!$A:$Z,4,FALSE), "NA")</f>
        <v>NA</v>
      </c>
      <c r="BT118" s="31">
        <f>_xlfn.IFNA(VLOOKUP($A118,Equities!$A:$Z,2,FALSE), "NA")</f>
        <v>3615.0640909090898</v>
      </c>
      <c r="BU118" s="31">
        <f>_xlfn.IFNA(VLOOKUP($A118,Equities!$A:$Z,3,FALSE), "NA")</f>
        <v>3549.9340909090902</v>
      </c>
      <c r="BV118" s="31">
        <f>_xlfn.IFNA(VLOOKUP($A118,Equities!$A:$Z,4,FALSE), "NA")</f>
        <v>5842.9918181818102</v>
      </c>
      <c r="BW118" s="31">
        <f>_xlfn.IFNA(VLOOKUP($A118,Equities!$A:$Z,5,FALSE), "NA")</f>
        <v>4142.1037727272696</v>
      </c>
      <c r="BX118" s="31">
        <f>_xlfn.IFNA(VLOOKUP($A118,Equities!$A:$Z,6,FALSE), "NA")</f>
        <v>1552.2324545454501</v>
      </c>
      <c r="BY118" s="31">
        <f>_xlfn.IFNA(VLOOKUP($A118,Income_equities!$A:$Z,2,FALSE), "NA")</f>
        <v>1528.66772727272</v>
      </c>
      <c r="BZ118" s="31">
        <f>_xlfn.IFNA(VLOOKUP($A118,Income_equities!$A:$Z,3,FALSE), "NA")</f>
        <v>304.445645454545</v>
      </c>
      <c r="CA118" s="31">
        <f>_xlfn.IFNA(VLOOKUP($A118,Income_equities!$A:$Z,4,FALSE), "NA")</f>
        <v>164.79999090909001</v>
      </c>
      <c r="CB118" s="31">
        <f>_xlfn.IFNA(VLOOKUP($A118,Income_equities!$A:$Z,5,FALSE), "NA")</f>
        <v>193.63838181818099</v>
      </c>
      <c r="CC118" s="31">
        <f>_xlfn.IFNA(VLOOKUP($A118,PGM_equities!$A:$Z,2,FALSE), "NA")</f>
        <v>1293.6309090909001</v>
      </c>
      <c r="CD118" s="31">
        <f>_xlfn.IFNA(VLOOKUP($A118,PGM_equities!$A:$Z,3,FALSE), "NA")</f>
        <v>998.03954545454496</v>
      </c>
      <c r="CE118" s="31">
        <f>_xlfn.IFNA(VLOOKUP($A118,PGM_equities!$A:$Z,4,FALSE), "NA")</f>
        <v>16.472154545454501</v>
      </c>
      <c r="CF118" s="31">
        <f>_xlfn.IFNA(VLOOKUP($A118,PGM_equities!$A:$Z,5,FALSE), "NA")</f>
        <v>294.36363636363598</v>
      </c>
      <c r="CG118" s="31" t="str">
        <f>_xlfn.IFNA(VLOOKUP($A118,Platinum_market_balance!$A:$Z,2,FALSE), "NA")</f>
        <v>NA</v>
      </c>
      <c r="CH118" s="31" t="str">
        <f>_xlfn.IFNA(VLOOKUP($A118,Platinum_market_balance!$A:$Z,3,FALSE), "NA")</f>
        <v>NA</v>
      </c>
      <c r="CI118" s="31" t="str">
        <f>_xlfn.IFNA(VLOOKUP($A118,Platinum_market_balance!$A:$Z,4,FALSE), "NA")</f>
        <v>NA</v>
      </c>
      <c r="CJ118" s="31" t="str">
        <f>_xlfn.IFNA(VLOOKUP($A118,Platinum_market_balance!$A:$Z,5,FALSE), "NA")</f>
        <v>NA</v>
      </c>
      <c r="CK118" s="31" t="str">
        <f>_xlfn.IFNA(VLOOKUP($A118,Palladium_market_balance!$A:$Z,2,FALSE), "NA")</f>
        <v>NA</v>
      </c>
      <c r="CL118" s="31" t="str">
        <f>_xlfn.IFNA(VLOOKUP($A118,Palladium_market_balance!$A:$Z,3,FALSE), "NA")</f>
        <v>NA</v>
      </c>
      <c r="CM118" s="31" t="str">
        <f>_xlfn.IFNA(VLOOKUP($A118,Palladium_market_balance!$A:$Z,4,FALSE), "NA")</f>
        <v>NA</v>
      </c>
      <c r="CN118" s="31" t="str">
        <f>_xlfn.IFNA(VLOOKUP($A118,Palladium_market_balance!$A:$Z,5,FALSE), "NA")</f>
        <v>NA</v>
      </c>
      <c r="CO118" s="31" t="str">
        <f>_xlfn.IFNA(VLOOKUP($A118,Rhodium_market_balance!$A:$Z,2,FALSE), "NA")</f>
        <v>NA</v>
      </c>
      <c r="CP118" s="31" t="str">
        <f>_xlfn.IFNA(VLOOKUP($A118,Rhodium_market_balance!$A:$Z,3,FALSE), "NA")</f>
        <v>NA</v>
      </c>
      <c r="CQ118" s="31" t="str">
        <f>_xlfn.IFNA(VLOOKUP($A118,Rhodium_market_balance!$A:$Z,4,FALSE), "NA")</f>
        <v>NA</v>
      </c>
      <c r="CR118" s="31" t="str">
        <f>_xlfn.IFNA(VLOOKUP($A118,Rhodium_market_balance!$A:$Z,5,FALSE), "NA")</f>
        <v>NA</v>
      </c>
      <c r="CS118" s="31" t="str">
        <f>_xlfn.IFNA(VLOOKUP($A118,CFTCs!$A:$Z,2,FALSE), "NA")</f>
        <v>NA</v>
      </c>
      <c r="CT118" s="31" t="str">
        <f>_xlfn.IFNA(VLOOKUP($A118,CFTCs!$A:$Z,3,FALSE), "NA")</f>
        <v>NA</v>
      </c>
      <c r="CU118" s="31" t="str">
        <f>_xlfn.IFNA(VLOOKUP($A118,CFTCs!$A:$Z,4,FALSE), "NA")</f>
        <v>NA</v>
      </c>
      <c r="CV118" s="31" t="str">
        <f>_xlfn.IFNA(VLOOKUP($A118,CFTCs!$A:$Z,5,FALSE), "NA")</f>
        <v>NA</v>
      </c>
      <c r="CW118" s="31" t="str">
        <f>_xlfn.IFNA(VLOOKUP($A118,Open_interest!$A:$Z,2,FALSE), "NA")</f>
        <v>NA</v>
      </c>
      <c r="CX118" s="31" t="str">
        <f>_xlfn.IFNA(VLOOKUP($A118,Open_interest!$A:$Z,3,FALSE), "NA")</f>
        <v>NA</v>
      </c>
      <c r="CY118" s="31">
        <f>IF(_xlfn.IFNA(VLOOKUP($A118,ETF_holdings!$A:$Z,2,FALSE), "NA")=0,"NA",_xlfn.IFNA(VLOOKUP($A118,ETF_holdings!$A:$Z,2,FALSE), "NA"))</f>
        <v>528063.78636363603</v>
      </c>
      <c r="CZ118" s="31" t="str">
        <f>IF(_xlfn.IFNA(VLOOKUP($A118,ETF_holdings!$A:$Z,3,FALSE), "NA")=0,"NA",_xlfn.IFNA(VLOOKUP($A118,ETF_holdings!$A:$Z,3,FALSE), "NA"))</f>
        <v>NA</v>
      </c>
      <c r="DA118" s="31">
        <f>_xlfn.IFNA(VLOOKUP($A118,ETF_holdings!$A:$Z,4,FALSE), "NA")</f>
        <v>0</v>
      </c>
      <c r="DB118" s="31" t="str">
        <f>IF(_xlfn.IFNA(VLOOKUP($A118,ETF_holdings!$A:$Z,4,FALSE), "NA")=0,"NA",_xlfn.IFNA(VLOOKUP($A118,ETF_holdings!$A:$Z,4,FALSE), "NA"))</f>
        <v>NA</v>
      </c>
      <c r="DC118" s="31" t="str">
        <f>IF(_xlfn.IFNA(VLOOKUP($A118,ETF_holdings!$A:$Z,6,FALSE), "NA")=0,"NA",_xlfn.IFNA(VLOOKUP($A118,ETF_holdings!$A:$Z,6,FALSE), "NA"))</f>
        <v>NA</v>
      </c>
      <c r="DD118" s="31" t="str">
        <f>IF(_xlfn.IFNA(VLOOKUP($A118,ETF_holdings!$A:$Z,7,FALSE), "NA")=0,"NA",_xlfn.IFNA(VLOOKUP($A118,ETF_holdings!$A:$Z,7,FALSE), "NA"))</f>
        <v>NA</v>
      </c>
      <c r="DE118" s="31" t="str">
        <f>IF(_xlfn.IFNA(VLOOKUP($A118,ETF_holdings!$A:$Z,8,FALSE), "NA")=0,"NA",_xlfn.IFNA(VLOOKUP($A118,ETF_holdings!$A:$Z,8,FALSE), "NA"))</f>
        <v>NA</v>
      </c>
      <c r="DF118" s="31" t="str">
        <f>IF(_xlfn.IFNA(VLOOKUP($A118,ETF_holdings!$A:$Z,10,FALSE), "NA")=0,"NA",_xlfn.IFNA(VLOOKUP($A118,ETF_holdings!$A:$Z,10,FALSE), "NA"))</f>
        <v>NA</v>
      </c>
      <c r="DG118" s="31" t="str">
        <f>IF(_xlfn.IFNA(VLOOKUP($A118,ETF_holdings!$A:$Z,10,FALSE), "NA")=0,"NA",_xlfn.IFNA(VLOOKUP($A118,ETF_holdings!$A:$Z,10,FALSE), "NA"))</f>
        <v>NA</v>
      </c>
      <c r="DH118" s="31" t="str">
        <f>IF(_xlfn.IFNA(VLOOKUP($A118,ETF_holdings!$A:$Z,11,FALSE), "NA")=0,"NA",_xlfn.IFNA(VLOOKUP($A118,ETF_holdings!$A:$Z,11,FALSE), "NA"))</f>
        <v>NA</v>
      </c>
      <c r="DI118" s="31" t="str">
        <f>IF(_xlfn.IFNA(VLOOKUP($A118,ETF_holdings!$A:$Z,12,FALSE), "NA")=0,"NA",_xlfn.IFNA(VLOOKUP($A118,ETF_holdings!$A:$Z,12,FALSE), "NA"))</f>
        <v>NA</v>
      </c>
      <c r="DJ118" s="31" t="str">
        <f>IF(_xlfn.IFNA(VLOOKUP($A118,ETF_holdings!$A:$Z,13,FALSE), "NA")=0,"NA",_xlfn.IFNA(VLOOKUP($A118,ETF_holdings!$A:$Z,13,FALSE), "NA"))</f>
        <v>NA</v>
      </c>
      <c r="DK118" s="31">
        <f>IF(_xlfn.IFNA(VLOOKUP($A118,Platinum_RSI!$A:$P,2,FALSE), "NA")=0,"NA",_xlfn.IFNA(VLOOKUP($A118,Platinum_RSI!$A:$P,2,FALSE), "NA"))</f>
        <v>88.17</v>
      </c>
      <c r="DL118" s="31">
        <f>IF(_xlfn.IFNA(VLOOKUP($A118,Platinum_RSI!$A:$P,3,FALSE), "NA")=0,"NA",_xlfn.IFNA(VLOOKUP($A118,Platinum_RSI!$A:$P,3,FALSE), "NA"))</f>
        <v>53.55</v>
      </c>
      <c r="DM118" s="31">
        <f>IF(_xlfn.IFNA(VLOOKUP($A118,Platinum_RSI!$A:$P,4,FALSE), "NA")=0,"NA",_xlfn.IFNA(VLOOKUP($A118,Platinum_RSI!$A:$P,4,FALSE), "NA"))</f>
        <v>51.06</v>
      </c>
      <c r="DN118" s="31">
        <f>IF(_xlfn.IFNA(VLOOKUP($A118,Platinum_RSI!$A:$P,5,FALSE), "NA")=0,"NA",_xlfn.IFNA(VLOOKUP($A118,Platinum_RSI!$A:$P,5,FALSE), "NA"))</f>
        <v>52.35</v>
      </c>
      <c r="DO118" s="31">
        <f>IF(_xlfn.IFNA(VLOOKUP($A118,Palladium_RSI!$A:$Q,2,FALSE), "NA")=0,"NA",_xlfn.IFNA(VLOOKUP($A118,Palladium_RSI!$A:$Q,2,FALSE), "NA"))</f>
        <v>95.64</v>
      </c>
      <c r="DP118" s="31">
        <f>IF(_xlfn.IFNA(VLOOKUP($A118,Palladium_RSI!$A:$Q, 3,FALSE), "NA")=0,"NA",_xlfn.IFNA(VLOOKUP($A118,Palladium_RSI!$A:$Q,3,FALSE), "NA"))</f>
        <v>57.07</v>
      </c>
      <c r="DQ118" s="31">
        <f>IF(_xlfn.IFNA(VLOOKUP($A118,Palladium_RSI!$A:$Q,4,FALSE), "NA")=0,"NA",_xlfn.IFNA(VLOOKUP($A118,Palladium_RSI!$A:$Q,4,FALSE), "NA"))</f>
        <v>51.76</v>
      </c>
      <c r="DR118" s="31">
        <f>IF(_xlfn.IFNA(VLOOKUP($A118,Palladium_RSI!$A:$Q,5,FALSE), "NA")=0,"NA",_xlfn.IFNA(VLOOKUP($A118,Palladium_RSI!$A:$Q,5,FALSE), "NA"))</f>
        <v>49.87</v>
      </c>
      <c r="DS118" s="31">
        <f>IF(_xlfn.IFNA(VLOOKUP($A118,Car_production!$A:$L,2,FALSE), "NA")=0,"NA",_xlfn.IFNA(VLOOKUP($A118,Car_production!$A:$L,2,FALSE), "NA"))</f>
        <v>239.8</v>
      </c>
      <c r="DT118" s="31">
        <f>IF(_xlfn.IFNA(VLOOKUP($A118,Car_production!$A:$L,3,FALSE), "NA")=0,"NA",_xlfn.IFNA(VLOOKUP($A118,Car_production!$A:$L,3,FALSE), "NA"))</f>
        <v>188.6703383162864</v>
      </c>
      <c r="DU118" s="31" t="e">
        <f>IF(_xlfn.IFNA(VLOOKUP($A118,Car_production!$A:$L,4,FALSE), "NA")=0,"NA",_xlfn.IFNA(VLOOKUP($A118,Car_production!$A:$L,13,FALSE), "NA"))</f>
        <v>#REF!</v>
      </c>
      <c r="DV118" s="31">
        <f>IF(_xlfn.IFNA(VLOOKUP($A118,Car_production!$A:$L,5,FALSE), "NA")=0,"NA",_xlfn.IFNA(VLOOKUP($A118,Car_production!$A:$L,5,FALSE), "NA"))</f>
        <v>49.402991182439024</v>
      </c>
      <c r="DW118" s="31">
        <f>IF(_xlfn.IFNA(VLOOKUP($A118,Car_production!$A:$L,6,FALSE), "NA")=0,"NA",_xlfn.IFNA(VLOOKUP($A118,Car_production!$A:$L,6,FALSE), "NA"))</f>
        <v>115.2</v>
      </c>
      <c r="DX118" s="31">
        <f>IF(_xlfn.IFNA(VLOOKUP($A118,Car_production!$A:$L,7,FALSE), "NA")=0,"NA",_xlfn.IFNA(VLOOKUP($A118,Car_production!$A:$L,7,FALSE), "NA"))</f>
        <v>112.60997067448682</v>
      </c>
      <c r="DY118" s="31">
        <f>IF(_xlfn.IFNA(VLOOKUP($A118,Car_production!$A:$L,8,FALSE), "NA")=0,"NA",_xlfn.IFNA(VLOOKUP($A118,Car_production!$A:$L,8,FALSE), "NA"))</f>
        <v>94.9</v>
      </c>
      <c r="DZ118" s="31">
        <f>IF(_xlfn.IFNA(VLOOKUP($A118,Car_production!$A:$L,9,FALSE), "NA")=0,"NA",_xlfn.IFNA(VLOOKUP($A118,Car_production!$A:$L,9,FALSE), "NA"))</f>
        <v>119.82323232323233</v>
      </c>
      <c r="EA118" s="31">
        <f>IF(_xlfn.IFNA(VLOOKUP($A118,Car_production!$A:$L,10,FALSE), "NA")=0,"NA",_xlfn.IFNA(VLOOKUP($A118,Car_production!$A:$L,10,FALSE), "NA"))</f>
        <v>77.971878402586043</v>
      </c>
      <c r="EB118" s="31">
        <f>IF(_xlfn.IFNA(VLOOKUP($A118,Car_production_index!$A:$L,2,FALSE), "NA")=0,"NA",_xlfn.IFNA(VLOOKUP($A118,Car_production_index!$A:$L,2,FALSE), "NA"))</f>
        <v>0.12988212567506568</v>
      </c>
      <c r="EC118" s="31">
        <f>IF(_xlfn.IFNA(VLOOKUP($A118,Car_production_index!$A:$L,3,FALSE), "NA")=0,"NA",_xlfn.IFNA(VLOOKUP($A118,Car_production_index!$A:$L,3,FALSE), "NA"))</f>
        <v>0.23391781767755696</v>
      </c>
      <c r="ED118" s="31">
        <f>IF(_xlfn.IFNA(VLOOKUP($A118,Car_production_index!$A:$L,4,FALSE), "NA")=0,"NA",_xlfn.IFNA(VLOOKUP($A118,Car_production_index!$A:$L,4,FALSE), "NA"))</f>
        <v>0.22432484761598565</v>
      </c>
      <c r="EE118" s="31">
        <f>IF(_xlfn.IFNA(VLOOKUP($A118,Car_production_index!$A:$L,5,FALSE), "NA")=0,"NA",_xlfn.IFNA(VLOOKUP($A118,Car_production_index!$A:$L,5,FALSE), "NA"))</f>
        <v>0.13389036868302062</v>
      </c>
      <c r="EF118" s="31">
        <f>IF(_xlfn.IFNA(VLOOKUP($A118,Car_production_index!$A:$L,6,FALSE), "NA")=0,"NA",_xlfn.IFNA(VLOOKUP($A118,Car_production_index!$A:$L,6,FALSE), "NA"))</f>
        <v>0.72201515965162888</v>
      </c>
    </row>
    <row r="119" spans="1:136">
      <c r="A119" s="26">
        <v>40087</v>
      </c>
      <c r="B119" s="25">
        <f>IFERROR(VLOOKUP($A119,Palladium_spot_price!$A:$B,2,FALSE), "NA")</f>
        <v>324.45454545454498</v>
      </c>
      <c r="C119" s="25">
        <f>IFERROR(VLOOKUP($A119,Platinum_spot_price!$A:$B,2,FALSE), "NA")</f>
        <v>1335.8636363636299</v>
      </c>
      <c r="D119" s="25">
        <f>IFERROR(VLOOKUP($A119,Rhodium_spot_price!$A:$B,2,FALSE), "NA")</f>
        <v>1788.6363636363601</v>
      </c>
      <c r="E119" s="25">
        <f>IFERROR(VLOOKUP(A119,'Coal Australia'!A:B,2,FALSE), "NA")</f>
        <v>75.703733766233697</v>
      </c>
      <c r="F119" s="25">
        <f>IFERROR(VLOOKUP(A119,'Russian Ruble'!A:B,2,FALSE), "NA")</f>
        <v>29.474799999999998</v>
      </c>
      <c r="G119" s="25">
        <f>IFERROR(VLOOKUP($A119,'GDP Germany'!A:B,2,FALSE),"NA")</f>
        <v>615616.4</v>
      </c>
      <c r="H119" s="25">
        <f>IFERROR(VLOOKUP($A119,'GDP EU28'!A:B,2,FALSE),"NA")</f>
        <v>2672680.7000000002</v>
      </c>
      <c r="I119" s="25">
        <f>IFERROR(VLOOKUP($A119,'GDP US'!A:B,2,FALSE),"NA")</f>
        <v>15216.647000000001</v>
      </c>
      <c r="J119" s="29">
        <f>IFERROR(VLOOKUP($A119,'GDP CNY'!A:C,2,FALSE),"NA")</f>
        <v>10.6</v>
      </c>
      <c r="K119" s="25">
        <f>IFERROR(VLOOKUP($A119,WTI!$A:$B,2,FALSE),"NA")</f>
        <v>75.72</v>
      </c>
      <c r="L119" s="25">
        <f>IFERROR(VLOOKUP($A119,Brent!$A:$B,2,FALSE),"NA")</f>
        <v>72.77</v>
      </c>
      <c r="M119" s="25">
        <f>IFERROR(VLOOKUP($A119,'EURO EXC RATE'!$A:$B,2,FALSE),"NA")</f>
        <v>1.4821</v>
      </c>
      <c r="N119" s="25">
        <f>IFERROR(VLOOKUP($A119,'Baltic Dry Index'!$A:$B,2,FALSE),"NA")</f>
        <v>3103</v>
      </c>
      <c r="O119" s="25">
        <f>IFERROR(VLOOKUP($A119,EXR_CNY_USD!$A:$B,2,FALSE),"NA")</f>
        <v>6.8266999999999998</v>
      </c>
      <c r="P119" s="25">
        <f>IFERROR(VLOOKUP($A119,'NATURAL GAS'!A:B,2,FALSE),"NA")</f>
        <v>4.01</v>
      </c>
      <c r="Q119" s="25">
        <f>IFERROR(VLOOKUP($A119,VIX!$A:$B,2,FALSE), "NA")</f>
        <v>30.69</v>
      </c>
      <c r="R119" s="25">
        <f>IFERROR(VLOOKUP($A119,CLI_US!$A:$B,2,FALSE), "NA")</f>
        <v>98.210966293399593</v>
      </c>
      <c r="S119" s="25">
        <f>IFERROR(VLOOKUP($A119,CLI_CHN!$A:$B,2,FALSE), "NA")</f>
        <v>100.69370000000001</v>
      </c>
      <c r="T119" s="25">
        <f>IFERROR(VLOOKUP($A119,CLI_EURO!$A:$B,2,FALSE), "NA")</f>
        <v>99.422110453054501</v>
      </c>
      <c r="U119" s="25">
        <f>IFERROR(VLOOKUP($A119,CPILFESL!$A:$B,2,FALSE), "NA")</f>
        <v>216.50899999999999</v>
      </c>
      <c r="V119" s="31">
        <f>_xlfn.IFNA(VLOOKUP($A119,'PET.RWTC.M'!$A:$B,2,FALSE), "NA")</f>
        <v>75.72</v>
      </c>
      <c r="W119" s="31">
        <f>_xlfn.IFNA(VLOOKUP($A119,PALLFNFINDEXQ!$A:$B,2,FALSE), "NA")</f>
        <v>131.71956460000001</v>
      </c>
      <c r="X119" s="31">
        <f>_xlfn.IFNA(VLOOKUP($A119,DEXSFUS!$A:$B,2,FALSE), "NA")</f>
        <v>7.7039999999999997</v>
      </c>
      <c r="Y119" s="31">
        <f>_xlfn.IFNA(VLOOKUP($A119,PNICKUSDM!$A:$B,2,FALSE), "NA")</f>
        <v>18489.477269999999</v>
      </c>
      <c r="Z119" s="31">
        <f>_xlfn.IFNA(VLOOKUP($A119,'WPU1011'!$A:$B,2,FALSE), "NA")</f>
        <v>140.4</v>
      </c>
      <c r="AA119" s="31">
        <f>_xlfn.IFNA(VLOOKUP($A119,'WPU1011'!$A:$B,2,FALSE), "NA")</f>
        <v>140.4</v>
      </c>
      <c r="AB119" s="31">
        <f>_xlfn.IFNA(VLOOKUP($A119,TSIFRGHTC!$A:$B,2,FALSE), "NA")</f>
        <v>-1</v>
      </c>
      <c r="AC119" s="31">
        <f>_xlfn.IFNA(VLOOKUP($A119,TSIFRGHTC!$A:$B,2,FALSE), "NA")</f>
        <v>-1</v>
      </c>
      <c r="AD119" s="31">
        <f>_xlfn.IFNA(VLOOKUP($A119,PPICMM!$A:$B,2,FALSE), "NA")</f>
        <v>203</v>
      </c>
      <c r="AE119" s="31">
        <f>_xlfn.IFNA(VLOOKUP($A119,IPB50001N!$A:$B,2,FALSE), "NA")</f>
        <v>87.713300000000004</v>
      </c>
      <c r="AF119" s="31">
        <f>_xlfn.IFNA(VLOOKUP($A119,A31ATI!$A:$B,2,FALSE), "NA")</f>
        <v>15191</v>
      </c>
      <c r="AG119" s="31">
        <f>_xlfn.IFNA(VLOOKUP($A119,A31ANO!$A:$B,2,FALSE), "NA")</f>
        <v>7472</v>
      </c>
      <c r="AH119" s="31">
        <f>_xlfn.IFNA(VLOOKUP($A119,IPG21223S!$A:$B,2,FALSE), "NA")</f>
        <v>99.107600000000005</v>
      </c>
      <c r="AI119" s="31">
        <f>_xlfn.IFNA(VLOOKUP($A119,PIORECRUSDM!$A:$B,2,FALSE), "NA")</f>
        <v>86.786363640000005</v>
      </c>
      <c r="AJ119" s="31">
        <f>_xlfn.IFNA(VLOOKUP($A119,GVZCLS!$A:$B,2,FALSE), "NA")</f>
        <v>21.46</v>
      </c>
      <c r="AK119" s="31" t="str">
        <f>_xlfn.IFNA(VLOOKUP($A119,VXSLVCLS!$A:$B,2,FALSE), "NA")</f>
        <v>NA</v>
      </c>
      <c r="AL119" s="31">
        <f>_xlfn.IFNA(VLOOKUP($A119,PNRGINDEXM!$A:$B,2,FALSE), "NA")</f>
        <v>163.31360000000001</v>
      </c>
      <c r="AM119" s="31">
        <f>_xlfn.IFNA(VLOOKUP($A119,Nikkei225!$A:$B,2,FALSE), "NA")</f>
        <v>9978.64</v>
      </c>
      <c r="AN119" s="31">
        <f>_xlfn.IFNA(VLOOKUP($A119,EXJPUS!$A:$B,2,FALSE), "NA")</f>
        <v>90.367099999999994</v>
      </c>
      <c r="AO119" s="31">
        <f>_xlfn.IFNA(VLOOKUP($A119,PCU33613361!$A:$B,2,FALSE), "NA")</f>
        <v>102.1</v>
      </c>
      <c r="AP119" s="31">
        <f>_xlfn.IFNA(VLOOKUP($A119,TOTALSA!$A:$B,2,FALSE), "NA")</f>
        <v>10.576000000000001</v>
      </c>
      <c r="AQ119" s="31">
        <f>_xlfn.IFNA(VLOOKUP($A119,ZAFCPIALLMINMEI!$A:$B,2,FALSE), "NA")</f>
        <v>74.805899999999994</v>
      </c>
      <c r="AR119" s="31">
        <f>_xlfn.IFNA(VLOOKUP($A119,LCULMN01ZAQ661S!$A:$B,2,FALSE), "NA")</f>
        <v>73.091750189999999</v>
      </c>
      <c r="AS119" s="31">
        <f>_xlfn.IFNA(VLOOKUP($A119,NGDPRSAXDCZAQ!$A:$B,2,FALSE), "NA")</f>
        <v>969246.1</v>
      </c>
      <c r="AT119" s="31">
        <f>_xlfn.IFNA(VLOOKUP($A119,'M.W00.PCOBA.USD'!$A:$B,2,FALSE), "NA")</f>
        <v>32312.21</v>
      </c>
      <c r="AU119" s="31">
        <f>_xlfn.IFNA(VLOOKUP($A119,BSCICP03O9M665S!$A:$B,2,FALSE), "NA")</f>
        <v>97.523560144900003</v>
      </c>
      <c r="AV119" s="31">
        <f>_xlfn.IFNA(VLOOKUP($A119,LOLITOAAOECDE!$A:$B,2,FALSE), "NA")</f>
        <v>97.944915981600005</v>
      </c>
      <c r="AW119" s="31" t="str">
        <f>_xlfn.IFNA(VLOOKUP($A119,'IP7110'!$A:$B,2,FALSE), "NA")</f>
        <v>NA</v>
      </c>
      <c r="AX119" s="31">
        <f>_xlfn.IFNA(VLOOKUP($A119,'WPS061'!$A:$B,2,FALSE), "NA")</f>
        <v>73.900000000000006</v>
      </c>
      <c r="AY119" s="31">
        <f>_xlfn.IFNA(VLOOKUP($A119,'GS10'!$A:$B,2,FALSE), "NA")</f>
        <v>3.39</v>
      </c>
      <c r="AZ119" s="31">
        <f>_xlfn.IFNA(VLOOKUP($A119,'GS5'!$A:$B,2,FALSE), "NA")</f>
        <v>2.33</v>
      </c>
      <c r="BA119" s="31">
        <f>_xlfn.IFNA(VLOOKUP($A119,'GS30'!$A:$B,2,FALSE), "NA")</f>
        <v>4.1900000000000004</v>
      </c>
      <c r="BB119" s="31">
        <f>_xlfn.IFNA(VLOOKUP($A119,DAX!$A:$B,2,FALSE), "NA")</f>
        <v>5414.96</v>
      </c>
      <c r="BC119" s="31">
        <f>_xlfn.IFNA(VLOOKUP($A119,SMI!$A:$B,2,FALSE), "NA")</f>
        <v>6285.76</v>
      </c>
      <c r="BD119" s="31">
        <f>_xlfn.IFNA(VLOOKUP($A119,NASDAQCOM!$A:$B,2,FALSE), "NA")</f>
        <v>2045.11</v>
      </c>
      <c r="BE119" s="31">
        <f>_xlfn.IFNA(VLOOKUP($A119,FTSE100!$A:$B,2,FALSE), "NA")</f>
        <v>5044.55</v>
      </c>
      <c r="BF119" s="31">
        <f>_xlfn.IFNA(VLOOKUP($A119,'M.W00.PGOLD.USD'!$A:$B,2,FALSE), "NA")</f>
        <v>1066</v>
      </c>
      <c r="BG119" s="31">
        <f>_xlfn.IFNA(VLOOKUP($A119,'M.W00.PSILVER.USD'!$A:$B,2,FALSE), "NA")</f>
        <v>17.989999999999998</v>
      </c>
      <c r="BH119" s="31" t="str">
        <f>_xlfn.IFNA(VLOOKUP($A119,WPU10170502!$A:$B,2,FALSE), "NA")</f>
        <v>NA</v>
      </c>
      <c r="BI119" s="31">
        <f>_xlfn.IFNA(VLOOKUP($A119,'M.W00.PSILVER.USD'!$A:$B,2,FALSE), "NA")</f>
        <v>17.989999999999998</v>
      </c>
      <c r="BJ119" s="31">
        <f>_xlfn.IFNA(VLOOKUP($A119,'M.W00.PSILVER.USD'!$A:$B,2,FALSE), "NA")</f>
        <v>17.989999999999998</v>
      </c>
      <c r="BK119" s="31">
        <f>_xlfn.IFNA(VLOOKUP($A119,FEDfunds!$A:$B,2,FALSE), "NA")</f>
        <v>0.12</v>
      </c>
      <c r="BL119" s="31">
        <f>_xlfn.IFNA(VLOOKUP($A119,Vehicles_miles_traveled!$A:$B,2,FALSE), "NA")</f>
        <v>243961</v>
      </c>
      <c r="BM119" s="31">
        <f>_xlfn.IFNA(VLOOKUP($A119,New_car_dealer!$A:$B,2,FALSE), "NA")</f>
        <v>40085</v>
      </c>
      <c r="BN119" s="31" t="str">
        <f>_xlfn.IFNA(VLOOKUP($A119,Platinum_total_demand!$A:$Z,4,FALSE), "NA")</f>
        <v>NA</v>
      </c>
      <c r="BO119" s="31" t="str">
        <f>_xlfn.IFNA(VLOOKUP($A119,Palladium_total_demand!$A:$Z,4,FALSE), "NA")</f>
        <v>NA</v>
      </c>
      <c r="BP119" s="31" t="str">
        <f>_xlfn.IFNA(VLOOKUP($A119,Rhodium_total_demand!$A:$Z,4,FALSE), "NA")</f>
        <v>NA</v>
      </c>
      <c r="BQ119" s="31" t="str">
        <f>_xlfn.IFNA(VLOOKUP($A119,Platinum_total_supply!$A:$Z,4,FALSE), "NA")</f>
        <v>NA</v>
      </c>
      <c r="BR119" s="31" t="str">
        <f>_xlfn.IFNA(VLOOKUP($A119,Palladium_total_supply!$A:$Z,4,FALSE), "NA")</f>
        <v>NA</v>
      </c>
      <c r="BS119" s="31" t="str">
        <f>_xlfn.IFNA(VLOOKUP($A119,Rhodium_total_supply!$A:$Z,4,FALSE), "NA")</f>
        <v>NA</v>
      </c>
      <c r="BT119" s="31">
        <f>_xlfn.IFNA(VLOOKUP($A119,Equities!$A:$Z,2,FALSE), "NA")</f>
        <v>3700.7568181818101</v>
      </c>
      <c r="BU119" s="31">
        <f>_xlfn.IFNA(VLOOKUP($A119,Equities!$A:$Z,3,FALSE), "NA")</f>
        <v>3638.6827272727201</v>
      </c>
      <c r="BV119" s="31">
        <f>_xlfn.IFNA(VLOOKUP($A119,Equities!$A:$Z,4,FALSE), "NA")</f>
        <v>6016.27545454545</v>
      </c>
      <c r="BW119" s="31">
        <f>_xlfn.IFNA(VLOOKUP($A119,Equities!$A:$Z,5,FALSE), "NA")</f>
        <v>4032.6987727272699</v>
      </c>
      <c r="BX119" s="31">
        <f>_xlfn.IFNA(VLOOKUP($A119,Equities!$A:$Z,6,FALSE), "NA")</f>
        <v>1648.2756363636299</v>
      </c>
      <c r="BY119" s="31">
        <f>_xlfn.IFNA(VLOOKUP($A119,Income_equities!$A:$Z,2,FALSE), "NA")</f>
        <v>1539.6236363636301</v>
      </c>
      <c r="BZ119" s="31">
        <f>_xlfn.IFNA(VLOOKUP($A119,Income_equities!$A:$Z,3,FALSE), "NA")</f>
        <v>305.68669545454497</v>
      </c>
      <c r="CA119" s="31">
        <f>_xlfn.IFNA(VLOOKUP($A119,Income_equities!$A:$Z,4,FALSE), "NA")</f>
        <v>165.60559999999899</v>
      </c>
      <c r="CB119" s="31">
        <f>_xlfn.IFNA(VLOOKUP($A119,Income_equities!$A:$Z,5,FALSE), "NA")</f>
        <v>193.559713636363</v>
      </c>
      <c r="CC119" s="31">
        <f>_xlfn.IFNA(VLOOKUP($A119,PGM_equities!$A:$Z,2,FALSE), "NA")</f>
        <v>1334.27272727272</v>
      </c>
      <c r="CD119" s="31">
        <f>_xlfn.IFNA(VLOOKUP($A119,PGM_equities!$A:$Z,3,FALSE), "NA")</f>
        <v>1045.0409090909</v>
      </c>
      <c r="CE119" s="31">
        <f>_xlfn.IFNA(VLOOKUP($A119,PGM_equities!$A:$Z,4,FALSE), "NA")</f>
        <v>17.228690909090901</v>
      </c>
      <c r="CF119" s="31">
        <f>_xlfn.IFNA(VLOOKUP($A119,PGM_equities!$A:$Z,5,FALSE), "NA")</f>
        <v>322.56727272727198</v>
      </c>
      <c r="CG119" s="31" t="str">
        <f>_xlfn.IFNA(VLOOKUP($A119,Platinum_market_balance!$A:$Z,2,FALSE), "NA")</f>
        <v>NA</v>
      </c>
      <c r="CH119" s="31" t="str">
        <f>_xlfn.IFNA(VLOOKUP($A119,Platinum_market_balance!$A:$Z,3,FALSE), "NA")</f>
        <v>NA</v>
      </c>
      <c r="CI119" s="31" t="str">
        <f>_xlfn.IFNA(VLOOKUP($A119,Platinum_market_balance!$A:$Z,4,FALSE), "NA")</f>
        <v>NA</v>
      </c>
      <c r="CJ119" s="31" t="str">
        <f>_xlfn.IFNA(VLOOKUP($A119,Platinum_market_balance!$A:$Z,5,FALSE), "NA")</f>
        <v>NA</v>
      </c>
      <c r="CK119" s="31" t="str">
        <f>_xlfn.IFNA(VLOOKUP($A119,Palladium_market_balance!$A:$Z,2,FALSE), "NA")</f>
        <v>NA</v>
      </c>
      <c r="CL119" s="31" t="str">
        <f>_xlfn.IFNA(VLOOKUP($A119,Palladium_market_balance!$A:$Z,3,FALSE), "NA")</f>
        <v>NA</v>
      </c>
      <c r="CM119" s="31" t="str">
        <f>_xlfn.IFNA(VLOOKUP($A119,Palladium_market_balance!$A:$Z,4,FALSE), "NA")</f>
        <v>NA</v>
      </c>
      <c r="CN119" s="31" t="str">
        <f>_xlfn.IFNA(VLOOKUP($A119,Palladium_market_balance!$A:$Z,5,FALSE), "NA")</f>
        <v>NA</v>
      </c>
      <c r="CO119" s="31" t="str">
        <f>_xlfn.IFNA(VLOOKUP($A119,Rhodium_market_balance!$A:$Z,2,FALSE), "NA")</f>
        <v>NA</v>
      </c>
      <c r="CP119" s="31" t="str">
        <f>_xlfn.IFNA(VLOOKUP($A119,Rhodium_market_balance!$A:$Z,3,FALSE), "NA")</f>
        <v>NA</v>
      </c>
      <c r="CQ119" s="31" t="str">
        <f>_xlfn.IFNA(VLOOKUP($A119,Rhodium_market_balance!$A:$Z,4,FALSE), "NA")</f>
        <v>NA</v>
      </c>
      <c r="CR119" s="31" t="str">
        <f>_xlfn.IFNA(VLOOKUP($A119,Rhodium_market_balance!$A:$Z,5,FALSE), "NA")</f>
        <v>NA</v>
      </c>
      <c r="CS119" s="31" t="str">
        <f>_xlfn.IFNA(VLOOKUP($A119,CFTCs!$A:$Z,2,FALSE), "NA")</f>
        <v>NA</v>
      </c>
      <c r="CT119" s="31" t="str">
        <f>_xlfn.IFNA(VLOOKUP($A119,CFTCs!$A:$Z,3,FALSE), "NA")</f>
        <v>NA</v>
      </c>
      <c r="CU119" s="31" t="str">
        <f>_xlfn.IFNA(VLOOKUP($A119,CFTCs!$A:$Z,4,FALSE), "NA")</f>
        <v>NA</v>
      </c>
      <c r="CV119" s="31" t="str">
        <f>_xlfn.IFNA(VLOOKUP($A119,CFTCs!$A:$Z,5,FALSE), "NA")</f>
        <v>NA</v>
      </c>
      <c r="CW119" s="31" t="str">
        <f>_xlfn.IFNA(VLOOKUP($A119,Open_interest!$A:$Z,2,FALSE), "NA")</f>
        <v>NA</v>
      </c>
      <c r="CX119" s="31" t="str">
        <f>_xlfn.IFNA(VLOOKUP($A119,Open_interest!$A:$Z,3,FALSE), "NA")</f>
        <v>NA</v>
      </c>
      <c r="CY119" s="31">
        <f>IF(_xlfn.IFNA(VLOOKUP($A119,ETF_holdings!$A:$Z,2,FALSE), "NA")=0,"NA",_xlfn.IFNA(VLOOKUP($A119,ETF_holdings!$A:$Z,2,FALSE), "NA"))</f>
        <v>581079.38181818102</v>
      </c>
      <c r="CZ119" s="31" t="str">
        <f>IF(_xlfn.IFNA(VLOOKUP($A119,ETF_holdings!$A:$Z,3,FALSE), "NA")=0,"NA",_xlfn.IFNA(VLOOKUP($A119,ETF_holdings!$A:$Z,3,FALSE), "NA"))</f>
        <v>NA</v>
      </c>
      <c r="DA119" s="31">
        <f>_xlfn.IFNA(VLOOKUP($A119,ETF_holdings!$A:$Z,4,FALSE), "NA")</f>
        <v>0</v>
      </c>
      <c r="DB119" s="31" t="str">
        <f>IF(_xlfn.IFNA(VLOOKUP($A119,ETF_holdings!$A:$Z,4,FALSE), "NA")=0,"NA",_xlfn.IFNA(VLOOKUP($A119,ETF_holdings!$A:$Z,4,FALSE), "NA"))</f>
        <v>NA</v>
      </c>
      <c r="DC119" s="31" t="str">
        <f>IF(_xlfn.IFNA(VLOOKUP($A119,ETF_holdings!$A:$Z,6,FALSE), "NA")=0,"NA",_xlfn.IFNA(VLOOKUP($A119,ETF_holdings!$A:$Z,6,FALSE), "NA"))</f>
        <v>NA</v>
      </c>
      <c r="DD119" s="31" t="str">
        <f>IF(_xlfn.IFNA(VLOOKUP($A119,ETF_holdings!$A:$Z,7,FALSE), "NA")=0,"NA",_xlfn.IFNA(VLOOKUP($A119,ETF_holdings!$A:$Z,7,FALSE), "NA"))</f>
        <v>NA</v>
      </c>
      <c r="DE119" s="31" t="str">
        <f>IF(_xlfn.IFNA(VLOOKUP($A119,ETF_holdings!$A:$Z,8,FALSE), "NA")=0,"NA",_xlfn.IFNA(VLOOKUP($A119,ETF_holdings!$A:$Z,8,FALSE), "NA"))</f>
        <v>NA</v>
      </c>
      <c r="DF119" s="31" t="str">
        <f>IF(_xlfn.IFNA(VLOOKUP($A119,ETF_holdings!$A:$Z,10,FALSE), "NA")=0,"NA",_xlfn.IFNA(VLOOKUP($A119,ETF_holdings!$A:$Z,10,FALSE), "NA"))</f>
        <v>NA</v>
      </c>
      <c r="DG119" s="31" t="str">
        <f>IF(_xlfn.IFNA(VLOOKUP($A119,ETF_holdings!$A:$Z,10,FALSE), "NA")=0,"NA",_xlfn.IFNA(VLOOKUP($A119,ETF_holdings!$A:$Z,10,FALSE), "NA"))</f>
        <v>NA</v>
      </c>
      <c r="DH119" s="31" t="str">
        <f>IF(_xlfn.IFNA(VLOOKUP($A119,ETF_holdings!$A:$Z,11,FALSE), "NA")=0,"NA",_xlfn.IFNA(VLOOKUP($A119,ETF_holdings!$A:$Z,11,FALSE), "NA"))</f>
        <v>NA</v>
      </c>
      <c r="DI119" s="31" t="str">
        <f>IF(_xlfn.IFNA(VLOOKUP($A119,ETF_holdings!$A:$Z,12,FALSE), "NA")=0,"NA",_xlfn.IFNA(VLOOKUP($A119,ETF_holdings!$A:$Z,12,FALSE), "NA"))</f>
        <v>NA</v>
      </c>
      <c r="DJ119" s="31" t="str">
        <f>IF(_xlfn.IFNA(VLOOKUP($A119,ETF_holdings!$A:$Z,13,FALSE), "NA")=0,"NA",_xlfn.IFNA(VLOOKUP($A119,ETF_holdings!$A:$Z,13,FALSE), "NA"))</f>
        <v>NA</v>
      </c>
      <c r="DK119" s="31">
        <f>IF(_xlfn.IFNA(VLOOKUP($A119,Platinum_RSI!$A:$P,2,FALSE), "NA")=0,"NA",_xlfn.IFNA(VLOOKUP($A119,Platinum_RSI!$A:$P,2,FALSE), "NA"))</f>
        <v>91.17</v>
      </c>
      <c r="DL119" s="31">
        <f>IF(_xlfn.IFNA(VLOOKUP($A119,Platinum_RSI!$A:$P,3,FALSE), "NA")=0,"NA",_xlfn.IFNA(VLOOKUP($A119,Platinum_RSI!$A:$P,3,FALSE), "NA"))</f>
        <v>55.63</v>
      </c>
      <c r="DM119" s="31">
        <f>IF(_xlfn.IFNA(VLOOKUP($A119,Platinum_RSI!$A:$P,4,FALSE), "NA")=0,"NA",_xlfn.IFNA(VLOOKUP($A119,Platinum_RSI!$A:$P,4,FALSE), "NA"))</f>
        <v>52.32</v>
      </c>
      <c r="DN119" s="31">
        <f>IF(_xlfn.IFNA(VLOOKUP($A119,Platinum_RSI!$A:$P,5,FALSE), "NA")=0,"NA",_xlfn.IFNA(VLOOKUP($A119,Platinum_RSI!$A:$P,5,FALSE), "NA"))</f>
        <v>52.99</v>
      </c>
      <c r="DO119" s="31">
        <f>IF(_xlfn.IFNA(VLOOKUP($A119,Palladium_RSI!$A:$Q,2,FALSE), "NA")=0,"NA",_xlfn.IFNA(VLOOKUP($A119,Palladium_RSI!$A:$Q,2,FALSE), "NA"))</f>
        <v>97.6</v>
      </c>
      <c r="DP119" s="31">
        <f>IF(_xlfn.IFNA(VLOOKUP($A119,Palladium_RSI!$A:$Q, 3,FALSE), "NA")=0,"NA",_xlfn.IFNA(VLOOKUP($A119,Palladium_RSI!$A:$Q,3,FALSE), "NA"))</f>
        <v>62.2</v>
      </c>
      <c r="DQ119" s="31">
        <f>IF(_xlfn.IFNA(VLOOKUP($A119,Palladium_RSI!$A:$Q,4,FALSE), "NA")=0,"NA",_xlfn.IFNA(VLOOKUP($A119,Palladium_RSI!$A:$Q,4,FALSE), "NA"))</f>
        <v>55.1</v>
      </c>
      <c r="DR119" s="31">
        <f>IF(_xlfn.IFNA(VLOOKUP($A119,Palladium_RSI!$A:$Q,5,FALSE), "NA")=0,"NA",_xlfn.IFNA(VLOOKUP($A119,Palladium_RSI!$A:$Q,5,FALSE), "NA"))</f>
        <v>51.41</v>
      </c>
      <c r="DS119" s="31">
        <f>IF(_xlfn.IFNA(VLOOKUP($A119,Car_production!$A:$L,2,FALSE), "NA")=0,"NA",_xlfn.IFNA(VLOOKUP($A119,Car_production!$A:$L,2,FALSE), "NA"))</f>
        <v>243.8</v>
      </c>
      <c r="DT119" s="31">
        <f>IF(_xlfn.IFNA(VLOOKUP($A119,Car_production!$A:$L,3,FALSE), "NA")=0,"NA",_xlfn.IFNA(VLOOKUP($A119,Car_production!$A:$L,3,FALSE), "NA"))</f>
        <v>191.81746656176242</v>
      </c>
      <c r="DU119" s="31" t="e">
        <f>IF(_xlfn.IFNA(VLOOKUP($A119,Car_production!$A:$L,4,FALSE), "NA")=0,"NA",_xlfn.IFNA(VLOOKUP($A119,Car_production!$A:$L,13,FALSE), "NA"))</f>
        <v>#REF!</v>
      </c>
      <c r="DV119" s="31">
        <f>IF(_xlfn.IFNA(VLOOKUP($A119,Car_production!$A:$L,5,FALSE), "NA")=0,"NA",_xlfn.IFNA(VLOOKUP($A119,Car_production!$A:$L,5,FALSE), "NA"))</f>
        <v>46.714537782153528</v>
      </c>
      <c r="DW119" s="31">
        <f>IF(_xlfn.IFNA(VLOOKUP($A119,Car_production!$A:$L,6,FALSE), "NA")=0,"NA",_xlfn.IFNA(VLOOKUP($A119,Car_production!$A:$L,6,FALSE), "NA"))</f>
        <v>115.4</v>
      </c>
      <c r="DX119" s="31">
        <f>IF(_xlfn.IFNA(VLOOKUP($A119,Car_production!$A:$L,7,FALSE), "NA")=0,"NA",_xlfn.IFNA(VLOOKUP($A119,Car_production!$A:$L,7,FALSE), "NA"))</f>
        <v>112.80547409579668</v>
      </c>
      <c r="DY119" s="31">
        <f>IF(_xlfn.IFNA(VLOOKUP($A119,Car_production!$A:$L,8,FALSE), "NA")=0,"NA",_xlfn.IFNA(VLOOKUP($A119,Car_production!$A:$L,8,FALSE), "NA"))</f>
        <v>97.8</v>
      </c>
      <c r="DZ119" s="31">
        <f>IF(_xlfn.IFNA(VLOOKUP($A119,Car_production!$A:$L,9,FALSE), "NA")=0,"NA",_xlfn.IFNA(VLOOKUP($A119,Car_production!$A:$L,9,FALSE), "NA"))</f>
        <v>123.48484848484848</v>
      </c>
      <c r="EA119" s="31">
        <f>IF(_xlfn.IFNA(VLOOKUP($A119,Car_production!$A:$L,10,FALSE), "NA")=0,"NA",_xlfn.IFNA(VLOOKUP($A119,Car_production!$A:$L,10,FALSE), "NA"))</f>
        <v>78.242103457546406</v>
      </c>
      <c r="EB119" s="31">
        <f>IF(_xlfn.IFNA(VLOOKUP($A119,Car_production_index!$A:$L,2,FALSE), "NA")=0,"NA",_xlfn.IFNA(VLOOKUP($A119,Car_production_index!$A:$L,2,FALSE), "NA"))</f>
        <v>0.12988212567506568</v>
      </c>
      <c r="EC119" s="31">
        <f>IF(_xlfn.IFNA(VLOOKUP($A119,Car_production_index!$A:$L,3,FALSE), "NA")=0,"NA",_xlfn.IFNA(VLOOKUP($A119,Car_production_index!$A:$L,3,FALSE), "NA"))</f>
        <v>0.23341781767755695</v>
      </c>
      <c r="ED119" s="31">
        <f>IF(_xlfn.IFNA(VLOOKUP($A119,Car_production_index!$A:$L,4,FALSE), "NA")=0,"NA",_xlfn.IFNA(VLOOKUP($A119,Car_production_index!$A:$L,4,FALSE), "NA"))</f>
        <v>0.22532484761598565</v>
      </c>
      <c r="EE119" s="31">
        <f>IF(_xlfn.IFNA(VLOOKUP($A119,Car_production_index!$A:$L,5,FALSE), "NA")=0,"NA",_xlfn.IFNA(VLOOKUP($A119,Car_production_index!$A:$L,5,FALSE), "NA"))</f>
        <v>0.13339036868302062</v>
      </c>
      <c r="EF119" s="31">
        <f>IF(_xlfn.IFNA(VLOOKUP($A119,Car_production_index!$A:$L,6,FALSE), "NA")=0,"NA",_xlfn.IFNA(VLOOKUP($A119,Car_production_index!$A:$L,6,FALSE), "NA"))</f>
        <v>0.72201515965162888</v>
      </c>
    </row>
    <row r="120" spans="1:136">
      <c r="A120" s="26">
        <v>40118</v>
      </c>
      <c r="B120" s="25">
        <f>IFERROR(VLOOKUP($A120,Palladium_spot_price!$A:$B,2,FALSE), "NA")</f>
        <v>353.78947368421001</v>
      </c>
      <c r="C120" s="25">
        <f>IFERROR(VLOOKUP($A120,Platinum_spot_price!$A:$B,2,FALSE), "NA")</f>
        <v>1401.2631578947301</v>
      </c>
      <c r="D120" s="25">
        <f>IFERROR(VLOOKUP($A120,Rhodium_spot_price!$A:$B,2,FALSE), "NA")</f>
        <v>2328.6842105263099</v>
      </c>
      <c r="E120" s="25">
        <f>IFERROR(VLOOKUP(A120,'Coal Australia'!A:B,2,FALSE), "NA")</f>
        <v>82.265306122448905</v>
      </c>
      <c r="F120" s="25">
        <f>IFERROR(VLOOKUP(A120,'Russian Ruble'!A:B,2,FALSE), "NA")</f>
        <v>28.9831</v>
      </c>
      <c r="G120" s="25" t="str">
        <f>IFERROR(VLOOKUP($A120,'GDP Germany'!A:B,2,FALSE),"NA")</f>
        <v>NA</v>
      </c>
      <c r="H120" s="25" t="str">
        <f>IFERROR(VLOOKUP($A120,'GDP EU28'!A:B,2,FALSE),"NA")</f>
        <v>NA</v>
      </c>
      <c r="I120" s="25" t="str">
        <f>IFERROR(VLOOKUP($A120,'GDP US'!A:B,2,FALSE),"NA")</f>
        <v>NA</v>
      </c>
      <c r="J120" s="29" t="str">
        <f>IFERROR(VLOOKUP($A120,'GDP CNY'!A:C,2,FALSE),"NA")</f>
        <v>NA</v>
      </c>
      <c r="K120" s="25">
        <f>IFERROR(VLOOKUP($A120,WTI!$A:$B,2,FALSE),"NA")</f>
        <v>77.989999999999995</v>
      </c>
      <c r="L120" s="25">
        <f>IFERROR(VLOOKUP($A120,Brent!$A:$B,2,FALSE),"NA")</f>
        <v>76.66</v>
      </c>
      <c r="M120" s="25">
        <f>IFERROR(VLOOKUP($A120,'EURO EXC RATE'!$A:$B,2,FALSE),"NA")</f>
        <v>1.4907999999999999</v>
      </c>
      <c r="N120" s="25">
        <f>IFERROR(VLOOKUP($A120,'Baltic Dry Index'!$A:$B,2,FALSE),"NA")</f>
        <v>3887</v>
      </c>
      <c r="O120" s="25">
        <f>IFERROR(VLOOKUP($A120,EXR_CNY_USD!$A:$B,2,FALSE),"NA")</f>
        <v>6.8270999999999997</v>
      </c>
      <c r="P120" s="25">
        <f>IFERROR(VLOOKUP($A120,'NATURAL GAS'!A:B,2,FALSE),"NA")</f>
        <v>3.66</v>
      </c>
      <c r="Q120" s="25">
        <f>IFERROR(VLOOKUP($A120,VIX!$A:$B,2,FALSE), "NA")</f>
        <v>24.51</v>
      </c>
      <c r="R120" s="25">
        <f>IFERROR(VLOOKUP($A120,CLI_US!$A:$B,2,FALSE), "NA")</f>
        <v>98.603597788659101</v>
      </c>
      <c r="S120" s="25">
        <f>IFERROR(VLOOKUP($A120,CLI_CHN!$A:$B,2,FALSE), "NA")</f>
        <v>100.892</v>
      </c>
      <c r="T120" s="25">
        <f>IFERROR(VLOOKUP($A120,CLI_EURO!$A:$B,2,FALSE), "NA")</f>
        <v>99.772480745043595</v>
      </c>
      <c r="U120" s="25">
        <f>IFERROR(VLOOKUP($A120,CPILFESL!$A:$B,2,FALSE), "NA")</f>
        <v>217.23400000000001</v>
      </c>
      <c r="V120" s="31">
        <f>_xlfn.IFNA(VLOOKUP($A120,'PET.RWTC.M'!$A:$B,2,FALSE), "NA")</f>
        <v>77.989999999999995</v>
      </c>
      <c r="W120" s="31">
        <f>_xlfn.IFNA(VLOOKUP($A120,PALLFNFINDEXQ!$A:$B,2,FALSE), "NA")</f>
        <v>131.71956460000001</v>
      </c>
      <c r="X120" s="31">
        <f>_xlfn.IFNA(VLOOKUP($A120,DEXSFUS!$A:$B,2,FALSE), "NA")</f>
        <v>7.7039999999999997</v>
      </c>
      <c r="Y120" s="31">
        <f>_xlfn.IFNA(VLOOKUP($A120,PNICKUSDM!$A:$B,2,FALSE), "NA")</f>
        <v>16911.333330000001</v>
      </c>
      <c r="Z120" s="31">
        <f>_xlfn.IFNA(VLOOKUP($A120,'WPU1011'!$A:$B,2,FALSE), "NA")</f>
        <v>145.80000000000001</v>
      </c>
      <c r="AA120" s="31">
        <f>_xlfn.IFNA(VLOOKUP($A120,PCU3399103399101!$A:$B,2,FALSE), "NA")</f>
        <v>165.8</v>
      </c>
      <c r="AB120" s="31">
        <f>_xlfn.IFNA(VLOOKUP($A120,TSIFRGHTC!$A:$B,2,FALSE), "NA")</f>
        <v>2.7</v>
      </c>
      <c r="AC120" s="31">
        <f>_xlfn.IFNA(VLOOKUP($A120,TSIFRGHTC!$A:$B,2,FALSE), "NA")</f>
        <v>2.7</v>
      </c>
      <c r="AD120" s="31">
        <f>_xlfn.IFNA(VLOOKUP($A120,PPICMM!$A:$B,2,FALSE), "NA")</f>
        <v>208.1</v>
      </c>
      <c r="AE120" s="31">
        <f>_xlfn.IFNA(VLOOKUP($A120,IPB50001N!$A:$B,2,FALSE), "NA")</f>
        <v>87.3673</v>
      </c>
      <c r="AF120" s="31">
        <f>_xlfn.IFNA(VLOOKUP($A120,A31ATI!$A:$B,2,FALSE), "NA")</f>
        <v>15149</v>
      </c>
      <c r="AG120" s="31">
        <f>_xlfn.IFNA(VLOOKUP($A120,A31ANO!$A:$B,2,FALSE), "NA")</f>
        <v>7229</v>
      </c>
      <c r="AH120" s="31">
        <f>_xlfn.IFNA(VLOOKUP($A120,IPG21223S!$A:$B,2,FALSE), "NA")</f>
        <v>98.534199999999998</v>
      </c>
      <c r="AI120" s="31">
        <f>_xlfn.IFNA(VLOOKUP($A120,PIORECRUSDM!$A:$B,2,FALSE), "NA")</f>
        <v>99.257142860000002</v>
      </c>
      <c r="AJ120" s="31">
        <f>_xlfn.IFNA(VLOOKUP($A120,GVZCLS!$A:$B,2,FALSE), "NA")</f>
        <v>21.46</v>
      </c>
      <c r="AK120" s="31" t="str">
        <f>_xlfn.IFNA(VLOOKUP($A120,VXSLVCLS!$A:$B,2,FALSE), "NA")</f>
        <v>NA</v>
      </c>
      <c r="AL120" s="31">
        <f>_xlfn.IFNA(VLOOKUP($A120,PNRGINDEXM!$A:$B,2,FALSE), "NA")</f>
        <v>168.93010000000001</v>
      </c>
      <c r="AM120" s="31">
        <f>_xlfn.IFNA(VLOOKUP($A120,Nikkei225!$A:$B,2,FALSE), "NA")</f>
        <v>9978.64</v>
      </c>
      <c r="AN120" s="31">
        <f>_xlfn.IFNA(VLOOKUP($A120,EXJPUS!$A:$B,2,FALSE), "NA")</f>
        <v>89.267399999999995</v>
      </c>
      <c r="AO120" s="31">
        <f>_xlfn.IFNA(VLOOKUP($A120,PCU33613361!$A:$B,2,FALSE), "NA")</f>
        <v>102.9</v>
      </c>
      <c r="AP120" s="31">
        <f>_xlfn.IFNA(VLOOKUP($A120,TOTALSA!$A:$B,2,FALSE), "NA")</f>
        <v>11.041</v>
      </c>
      <c r="AQ120" s="31">
        <f>_xlfn.IFNA(VLOOKUP($A120,ZAFCPIALLMINMEI!$A:$B,2,FALSE), "NA")</f>
        <v>74.805899999999994</v>
      </c>
      <c r="AR120" s="31">
        <f>_xlfn.IFNA(VLOOKUP($A120,LCULMN01ZAQ661S!$A:$B,2,FALSE), "NA")</f>
        <v>73.091750189999999</v>
      </c>
      <c r="AS120" s="31">
        <f>_xlfn.IFNA(VLOOKUP($A120,NGDPRSAXDCZAQ!$A:$B,2,FALSE), "NA")</f>
        <v>969246.1</v>
      </c>
      <c r="AT120" s="31">
        <f>_xlfn.IFNA(VLOOKUP($A120,'M.W00.PCOBA.USD'!$A:$B,2,FALSE), "NA")</f>
        <v>37960.589999999997</v>
      </c>
      <c r="AU120" s="31">
        <f>_xlfn.IFNA(VLOOKUP($A120,BSCICP03O9M665S!$A:$B,2,FALSE), "NA")</f>
        <v>97.879063067999994</v>
      </c>
      <c r="AV120" s="31">
        <f>_xlfn.IFNA(VLOOKUP($A120,LOLITOAAOECDE!$A:$B,2,FALSE), "NA")</f>
        <v>98.394927878399997</v>
      </c>
      <c r="AW120" s="31" t="str">
        <f>_xlfn.IFNA(VLOOKUP($A120,'IP7110'!$A:$B,2,FALSE), "NA")</f>
        <v>NA</v>
      </c>
      <c r="AX120" s="31">
        <f>_xlfn.IFNA(VLOOKUP($A120,'WPS061'!$A:$B,2,FALSE), "NA")</f>
        <v>74.5</v>
      </c>
      <c r="AY120" s="31">
        <f>_xlfn.IFNA(VLOOKUP($A120,'GS10'!$A:$B,2,FALSE), "NA")</f>
        <v>3.4</v>
      </c>
      <c r="AZ120" s="31">
        <f>_xlfn.IFNA(VLOOKUP($A120,'GS5'!$A:$B,2,FALSE), "NA")</f>
        <v>2.23</v>
      </c>
      <c r="BA120" s="31">
        <f>_xlfn.IFNA(VLOOKUP($A120,'GS30'!$A:$B,2,FALSE), "NA")</f>
        <v>4.3099999999999996</v>
      </c>
      <c r="BB120" s="31">
        <f>_xlfn.IFNA(VLOOKUP($A120,DAX!$A:$B,2,FALSE), "NA")</f>
        <v>5625.95</v>
      </c>
      <c r="BC120" s="31">
        <f>_xlfn.IFNA(VLOOKUP($A120,SMI!$A:$B,2,FALSE), "NA")</f>
        <v>6260.95</v>
      </c>
      <c r="BD120" s="31">
        <f>_xlfn.IFNA(VLOOKUP($A120,NASDAQCOM!$A:$B,2,FALSE), "NA")</f>
        <v>2144.6</v>
      </c>
      <c r="BE120" s="31">
        <f>_xlfn.IFNA(VLOOKUP($A120,FTSE100!$A:$B,2,FALSE), "NA")</f>
        <v>5190.68</v>
      </c>
      <c r="BF120" s="31">
        <f>_xlfn.IFNA(VLOOKUP($A120,'M.W00.PGOLD.USD'!$A:$B,2,FALSE), "NA")</f>
        <v>1183</v>
      </c>
      <c r="BG120" s="31">
        <f>_xlfn.IFNA(VLOOKUP($A120,'M.W00.PSILVER.USD'!$A:$B,2,FALSE), "NA")</f>
        <v>18.760000000000002</v>
      </c>
      <c r="BH120" s="31" t="str">
        <f>_xlfn.IFNA(VLOOKUP($A120,WPU10170502!$A:$B,2,FALSE), "NA")</f>
        <v>NA</v>
      </c>
      <c r="BI120" s="31">
        <f>_xlfn.IFNA(VLOOKUP($A120,'M.W00.PSILVER.USD'!$A:$B,2,FALSE), "NA")</f>
        <v>18.760000000000002</v>
      </c>
      <c r="BJ120" s="31">
        <f>_xlfn.IFNA(VLOOKUP($A120,'M.W00.PSILVER.USD'!$A:$B,2,FALSE), "NA")</f>
        <v>18.760000000000002</v>
      </c>
      <c r="BK120" s="31">
        <f>_xlfn.IFNA(VLOOKUP($A120,FEDfunds!$A:$B,2,FALSE), "NA")</f>
        <v>0.12</v>
      </c>
      <c r="BL120" s="31">
        <f>_xlfn.IFNA(VLOOKUP($A120,Vehicles_miles_traveled!$A:$B,2,FALSE), "NA")</f>
        <v>246360</v>
      </c>
      <c r="BM120" s="31">
        <f>_xlfn.IFNA(VLOOKUP($A120,New_car_dealer!$A:$B,2,FALSE), "NA")</f>
        <v>36810</v>
      </c>
      <c r="BN120" s="31" t="str">
        <f>_xlfn.IFNA(VLOOKUP($A120,Platinum_total_demand!$A:$Z,4,FALSE), "NA")</f>
        <v>NA</v>
      </c>
      <c r="BO120" s="31" t="str">
        <f>_xlfn.IFNA(VLOOKUP($A120,Palladium_total_demand!$A:$Z,4,FALSE), "NA")</f>
        <v>NA</v>
      </c>
      <c r="BP120" s="31" t="str">
        <f>_xlfn.IFNA(VLOOKUP($A120,Rhodium_total_demand!$A:$Z,4,FALSE), "NA")</f>
        <v>NA</v>
      </c>
      <c r="BQ120" s="31" t="str">
        <f>_xlfn.IFNA(VLOOKUP($A120,Platinum_total_supply!$A:$Z,4,FALSE), "NA")</f>
        <v>NA</v>
      </c>
      <c r="BR120" s="31" t="str">
        <f>_xlfn.IFNA(VLOOKUP($A120,Palladium_total_supply!$A:$Z,4,FALSE), "NA")</f>
        <v>NA</v>
      </c>
      <c r="BS120" s="31" t="str">
        <f>_xlfn.IFNA(VLOOKUP($A120,Rhodium_total_supply!$A:$Z,4,FALSE), "NA")</f>
        <v>NA</v>
      </c>
      <c r="BT120" s="31">
        <f>_xlfn.IFNA(VLOOKUP($A120,Equities!$A:$Z,2,FALSE), "NA")</f>
        <v>3747.28999999999</v>
      </c>
      <c r="BU120" s="31">
        <f>_xlfn.IFNA(VLOOKUP($A120,Equities!$A:$Z,3,FALSE), "NA")</f>
        <v>3716.2357142857099</v>
      </c>
      <c r="BV120" s="31">
        <f>_xlfn.IFNA(VLOOKUP($A120,Equities!$A:$Z,4,FALSE), "NA")</f>
        <v>6108.7271428571403</v>
      </c>
      <c r="BW120" s="31">
        <f>_xlfn.IFNA(VLOOKUP($A120,Equities!$A:$Z,5,FALSE), "NA")</f>
        <v>3912.2449999999999</v>
      </c>
      <c r="BX120" s="31">
        <f>_xlfn.IFNA(VLOOKUP($A120,Equities!$A:$Z,6,FALSE), "NA")</f>
        <v>1669.1345714285701</v>
      </c>
      <c r="BY120" s="31">
        <f>_xlfn.IFNA(VLOOKUP($A120,Income_equities!$A:$Z,2,FALSE), "NA")</f>
        <v>1550.8623809523799</v>
      </c>
      <c r="BZ120" s="31">
        <f>_xlfn.IFNA(VLOOKUP($A120,Income_equities!$A:$Z,3,FALSE), "NA")</f>
        <v>306.91668571428499</v>
      </c>
      <c r="CA120" s="31">
        <f>_xlfn.IFNA(VLOOKUP($A120,Income_equities!$A:$Z,4,FALSE), "NA")</f>
        <v>166.10364285714201</v>
      </c>
      <c r="CB120" s="31">
        <f>_xlfn.IFNA(VLOOKUP($A120,Income_equities!$A:$Z,5,FALSE), "NA")</f>
        <v>193.61036666666601</v>
      </c>
      <c r="CC120" s="31">
        <f>_xlfn.IFNA(VLOOKUP($A120,PGM_equities!$A:$Z,2,FALSE), "NA")</f>
        <v>1407.12619047619</v>
      </c>
      <c r="CD120" s="31">
        <f>_xlfn.IFNA(VLOOKUP($A120,PGM_equities!$A:$Z,3,FALSE), "NA")</f>
        <v>1130.05142857142</v>
      </c>
      <c r="CE120" s="31">
        <f>_xlfn.IFNA(VLOOKUP($A120,PGM_equities!$A:$Z,4,FALSE), "NA")</f>
        <v>17.9022619047619</v>
      </c>
      <c r="CF120" s="31">
        <f>_xlfn.IFNA(VLOOKUP($A120,PGM_equities!$A:$Z,5,FALSE), "NA")</f>
        <v>353.416666666666</v>
      </c>
      <c r="CG120" s="31" t="str">
        <f>_xlfn.IFNA(VLOOKUP($A120,Platinum_market_balance!$A:$Z,2,FALSE), "NA")</f>
        <v>NA</v>
      </c>
      <c r="CH120" s="31" t="str">
        <f>_xlfn.IFNA(VLOOKUP($A120,Platinum_market_balance!$A:$Z,3,FALSE), "NA")</f>
        <v>NA</v>
      </c>
      <c r="CI120" s="31" t="str">
        <f>_xlfn.IFNA(VLOOKUP($A120,Platinum_market_balance!$A:$Z,4,FALSE), "NA")</f>
        <v>NA</v>
      </c>
      <c r="CJ120" s="31" t="str">
        <f>_xlfn.IFNA(VLOOKUP($A120,Platinum_market_balance!$A:$Z,5,FALSE), "NA")</f>
        <v>NA</v>
      </c>
      <c r="CK120" s="31" t="str">
        <f>_xlfn.IFNA(VLOOKUP($A120,Palladium_market_balance!$A:$Z,2,FALSE), "NA")</f>
        <v>NA</v>
      </c>
      <c r="CL120" s="31" t="str">
        <f>_xlfn.IFNA(VLOOKUP($A120,Palladium_market_balance!$A:$Z,3,FALSE), "NA")</f>
        <v>NA</v>
      </c>
      <c r="CM120" s="31" t="str">
        <f>_xlfn.IFNA(VLOOKUP($A120,Palladium_market_balance!$A:$Z,4,FALSE), "NA")</f>
        <v>NA</v>
      </c>
      <c r="CN120" s="31" t="str">
        <f>_xlfn.IFNA(VLOOKUP($A120,Palladium_market_balance!$A:$Z,5,FALSE), "NA")</f>
        <v>NA</v>
      </c>
      <c r="CO120" s="31" t="str">
        <f>_xlfn.IFNA(VLOOKUP($A120,Rhodium_market_balance!$A:$Z,2,FALSE), "NA")</f>
        <v>NA</v>
      </c>
      <c r="CP120" s="31" t="str">
        <f>_xlfn.IFNA(VLOOKUP($A120,Rhodium_market_balance!$A:$Z,3,FALSE), "NA")</f>
        <v>NA</v>
      </c>
      <c r="CQ120" s="31" t="str">
        <f>_xlfn.IFNA(VLOOKUP($A120,Rhodium_market_balance!$A:$Z,4,FALSE), "NA")</f>
        <v>NA</v>
      </c>
      <c r="CR120" s="31" t="str">
        <f>_xlfn.IFNA(VLOOKUP($A120,Rhodium_market_balance!$A:$Z,5,FALSE), "NA")</f>
        <v>NA</v>
      </c>
      <c r="CS120" s="31" t="str">
        <f>_xlfn.IFNA(VLOOKUP($A120,CFTCs!$A:$Z,2,FALSE), "NA")</f>
        <v>NA</v>
      </c>
      <c r="CT120" s="31" t="str">
        <f>_xlfn.IFNA(VLOOKUP($A120,CFTCs!$A:$Z,3,FALSE), "NA")</f>
        <v>NA</v>
      </c>
      <c r="CU120" s="31" t="str">
        <f>_xlfn.IFNA(VLOOKUP($A120,CFTCs!$A:$Z,4,FALSE), "NA")</f>
        <v>NA</v>
      </c>
      <c r="CV120" s="31" t="str">
        <f>_xlfn.IFNA(VLOOKUP($A120,CFTCs!$A:$Z,5,FALSE), "NA")</f>
        <v>NA</v>
      </c>
      <c r="CW120" s="31" t="str">
        <f>_xlfn.IFNA(VLOOKUP($A120,Open_interest!$A:$Z,2,FALSE), "NA")</f>
        <v>NA</v>
      </c>
      <c r="CX120" s="31" t="str">
        <f>_xlfn.IFNA(VLOOKUP($A120,Open_interest!$A:$Z,3,FALSE), "NA")</f>
        <v>NA</v>
      </c>
      <c r="CY120" s="31">
        <f>IF(_xlfn.IFNA(VLOOKUP($A120,ETF_holdings!$A:$Z,2,FALSE), "NA")=0,"NA",_xlfn.IFNA(VLOOKUP($A120,ETF_holdings!$A:$Z,2,FALSE), "NA"))</f>
        <v>629351.20952380903</v>
      </c>
      <c r="CZ120" s="31" t="str">
        <f>IF(_xlfn.IFNA(VLOOKUP($A120,ETF_holdings!$A:$Z,3,FALSE), "NA")=0,"NA",_xlfn.IFNA(VLOOKUP($A120,ETF_holdings!$A:$Z,3,FALSE), "NA"))</f>
        <v>NA</v>
      </c>
      <c r="DA120" s="31">
        <f>_xlfn.IFNA(VLOOKUP($A120,ETF_holdings!$A:$Z,4,FALSE), "NA")</f>
        <v>0</v>
      </c>
      <c r="DB120" s="31" t="str">
        <f>IF(_xlfn.IFNA(VLOOKUP($A120,ETF_holdings!$A:$Z,4,FALSE), "NA")=0,"NA",_xlfn.IFNA(VLOOKUP($A120,ETF_holdings!$A:$Z,4,FALSE), "NA"))</f>
        <v>NA</v>
      </c>
      <c r="DC120" s="31" t="str">
        <f>IF(_xlfn.IFNA(VLOOKUP($A120,ETF_holdings!$A:$Z,6,FALSE), "NA")=0,"NA",_xlfn.IFNA(VLOOKUP($A120,ETF_holdings!$A:$Z,6,FALSE), "NA"))</f>
        <v>NA</v>
      </c>
      <c r="DD120" s="31" t="str">
        <f>IF(_xlfn.IFNA(VLOOKUP($A120,ETF_holdings!$A:$Z,7,FALSE), "NA")=0,"NA",_xlfn.IFNA(VLOOKUP($A120,ETF_holdings!$A:$Z,7,FALSE), "NA"))</f>
        <v>NA</v>
      </c>
      <c r="DE120" s="31" t="str">
        <f>IF(_xlfn.IFNA(VLOOKUP($A120,ETF_holdings!$A:$Z,8,FALSE), "NA")=0,"NA",_xlfn.IFNA(VLOOKUP($A120,ETF_holdings!$A:$Z,8,FALSE), "NA"))</f>
        <v>NA</v>
      </c>
      <c r="DF120" s="31" t="str">
        <f>IF(_xlfn.IFNA(VLOOKUP($A120,ETF_holdings!$A:$Z,10,FALSE), "NA")=0,"NA",_xlfn.IFNA(VLOOKUP($A120,ETF_holdings!$A:$Z,10,FALSE), "NA"))</f>
        <v>NA</v>
      </c>
      <c r="DG120" s="31" t="str">
        <f>IF(_xlfn.IFNA(VLOOKUP($A120,ETF_holdings!$A:$Z,10,FALSE), "NA")=0,"NA",_xlfn.IFNA(VLOOKUP($A120,ETF_holdings!$A:$Z,10,FALSE), "NA"))</f>
        <v>NA</v>
      </c>
      <c r="DH120" s="31" t="str">
        <f>IF(_xlfn.IFNA(VLOOKUP($A120,ETF_holdings!$A:$Z,11,FALSE), "NA")=0,"NA",_xlfn.IFNA(VLOOKUP($A120,ETF_holdings!$A:$Z,11,FALSE), "NA"))</f>
        <v>NA</v>
      </c>
      <c r="DI120" s="31" t="str">
        <f>IF(_xlfn.IFNA(VLOOKUP($A120,ETF_holdings!$A:$Z,12,FALSE), "NA")=0,"NA",_xlfn.IFNA(VLOOKUP($A120,ETF_holdings!$A:$Z,12,FALSE), "NA"))</f>
        <v>NA</v>
      </c>
      <c r="DJ120" s="31" t="str">
        <f>IF(_xlfn.IFNA(VLOOKUP($A120,ETF_holdings!$A:$Z,13,FALSE), "NA")=0,"NA",_xlfn.IFNA(VLOOKUP($A120,ETF_holdings!$A:$Z,13,FALSE), "NA"))</f>
        <v>NA</v>
      </c>
      <c r="DK120" s="31">
        <f>IF(_xlfn.IFNA(VLOOKUP($A120,Platinum_RSI!$A:$P,2,FALSE), "NA")=0,"NA",_xlfn.IFNA(VLOOKUP($A120,Platinum_RSI!$A:$P,2,FALSE), "NA"))</f>
        <v>96.68</v>
      </c>
      <c r="DL120" s="31">
        <f>IF(_xlfn.IFNA(VLOOKUP($A120,Platinum_RSI!$A:$P,3,FALSE), "NA")=0,"NA",_xlfn.IFNA(VLOOKUP($A120,Platinum_RSI!$A:$P,3,FALSE), "NA"))</f>
        <v>63.61</v>
      </c>
      <c r="DM120" s="31">
        <f>IF(_xlfn.IFNA(VLOOKUP($A120,Platinum_RSI!$A:$P,4,FALSE), "NA")=0,"NA",_xlfn.IFNA(VLOOKUP($A120,Platinum_RSI!$A:$P,4,FALSE), "NA"))</f>
        <v>57.49</v>
      </c>
      <c r="DN120" s="31">
        <f>IF(_xlfn.IFNA(VLOOKUP($A120,Platinum_RSI!$A:$P,5,FALSE), "NA")=0,"NA",_xlfn.IFNA(VLOOKUP($A120,Platinum_RSI!$A:$P,5,FALSE), "NA"))</f>
        <v>55.66</v>
      </c>
      <c r="DO120" s="31">
        <f>IF(_xlfn.IFNA(VLOOKUP($A120,Palladium_RSI!$A:$Q,2,FALSE), "NA")=0,"NA",_xlfn.IFNA(VLOOKUP($A120,Palladium_RSI!$A:$Q,2,FALSE), "NA"))</f>
        <v>98.88</v>
      </c>
      <c r="DP120" s="31">
        <f>IF(_xlfn.IFNA(VLOOKUP($A120,Palladium_RSI!$A:$Q, 3,FALSE), "NA")=0,"NA",_xlfn.IFNA(VLOOKUP($A120,Palladium_RSI!$A:$Q,3,FALSE), "NA"))</f>
        <v>69.14</v>
      </c>
      <c r="DQ120" s="31">
        <f>IF(_xlfn.IFNA(VLOOKUP($A120,Palladium_RSI!$A:$Q,4,FALSE), "NA")=0,"NA",_xlfn.IFNA(VLOOKUP($A120,Palladium_RSI!$A:$Q,4,FALSE), "NA"))</f>
        <v>60.09</v>
      </c>
      <c r="DR120" s="31">
        <f>IF(_xlfn.IFNA(VLOOKUP($A120,Palladium_RSI!$A:$Q,5,FALSE), "NA")=0,"NA",_xlfn.IFNA(VLOOKUP($A120,Palladium_RSI!$A:$Q,5,FALSE), "NA"))</f>
        <v>53.86</v>
      </c>
      <c r="DS120" s="31">
        <f>IF(_xlfn.IFNA(VLOOKUP($A120,Car_production!$A:$L,2,FALSE), "NA")=0,"NA",_xlfn.IFNA(VLOOKUP($A120,Car_production!$A:$L,2,FALSE), "NA"))</f>
        <v>228.7</v>
      </c>
      <c r="DT120" s="31">
        <f>IF(_xlfn.IFNA(VLOOKUP($A120,Car_production!$A:$L,3,FALSE), "NA")=0,"NA",_xlfn.IFNA(VLOOKUP($A120,Car_production!$A:$L,3,FALSE), "NA"))</f>
        <v>179.93705743509048</v>
      </c>
      <c r="DU120" s="31" t="e">
        <f>IF(_xlfn.IFNA(VLOOKUP($A120,Car_production!$A:$L,4,FALSE), "NA")=0,"NA",_xlfn.IFNA(VLOOKUP($A120,Car_production!$A:$L,13,FALSE), "NA"))</f>
        <v>#REF!</v>
      </c>
      <c r="DV120" s="31">
        <f>IF(_xlfn.IFNA(VLOOKUP($A120,Car_production!$A:$L,5,FALSE), "NA")=0,"NA",_xlfn.IFNA(VLOOKUP($A120,Car_production!$A:$L,5,FALSE), "NA"))</f>
        <v>51.739656878203078</v>
      </c>
      <c r="DW120" s="31">
        <f>IF(_xlfn.IFNA(VLOOKUP($A120,Car_production!$A:$L,6,FALSE), "NA")=0,"NA",_xlfn.IFNA(VLOOKUP($A120,Car_production!$A:$L,6,FALSE), "NA"))</f>
        <v>115.5</v>
      </c>
      <c r="DX120" s="31">
        <f>IF(_xlfn.IFNA(VLOOKUP($A120,Car_production!$A:$L,7,FALSE), "NA")=0,"NA",_xlfn.IFNA(VLOOKUP($A120,Car_production!$A:$L,7,FALSE), "NA"))</f>
        <v>112.90322580645163</v>
      </c>
      <c r="DY120" s="31">
        <f>IF(_xlfn.IFNA(VLOOKUP($A120,Car_production!$A:$L,8,FALSE), "NA")=0,"NA",_xlfn.IFNA(VLOOKUP($A120,Car_production!$A:$L,8,FALSE), "NA"))</f>
        <v>103.6</v>
      </c>
      <c r="DZ120" s="31">
        <f>IF(_xlfn.IFNA(VLOOKUP($A120,Car_production!$A:$L,9,FALSE), "NA")=0,"NA",_xlfn.IFNA(VLOOKUP($A120,Car_production!$A:$L,9,FALSE), "NA"))</f>
        <v>130.8080808080808</v>
      </c>
      <c r="EA120" s="31">
        <f>IF(_xlfn.IFNA(VLOOKUP($A120,Car_production!$A:$L,10,FALSE), "NA")=0,"NA",_xlfn.IFNA(VLOOKUP($A120,Car_production!$A:$L,10,FALSE), "NA"))</f>
        <v>78.760884514947989</v>
      </c>
      <c r="EB120" s="31">
        <f>IF(_xlfn.IFNA(VLOOKUP($A120,Car_production_index!$A:$L,2,FALSE), "NA")=0,"NA",_xlfn.IFNA(VLOOKUP($A120,Car_production_index!$A:$L,2,FALSE), "NA"))</f>
        <v>0.12988212567506568</v>
      </c>
      <c r="EC120" s="31">
        <f>IF(_xlfn.IFNA(VLOOKUP($A120,Car_production_index!$A:$L,3,FALSE), "NA")=0,"NA",_xlfn.IFNA(VLOOKUP($A120,Car_production_index!$A:$L,3,FALSE), "NA"))</f>
        <v>0.23291781767755695</v>
      </c>
      <c r="ED120" s="31">
        <f>IF(_xlfn.IFNA(VLOOKUP($A120,Car_production_index!$A:$L,4,FALSE), "NA")=0,"NA",_xlfn.IFNA(VLOOKUP($A120,Car_production_index!$A:$L,4,FALSE), "NA"))</f>
        <v>0.22632484761598565</v>
      </c>
      <c r="EE120" s="31">
        <f>IF(_xlfn.IFNA(VLOOKUP($A120,Car_production_index!$A:$L,5,FALSE), "NA")=0,"NA",_xlfn.IFNA(VLOOKUP($A120,Car_production_index!$A:$L,5,FALSE), "NA"))</f>
        <v>0.13289036868302062</v>
      </c>
      <c r="EF120" s="31">
        <f>IF(_xlfn.IFNA(VLOOKUP($A120,Car_production_index!$A:$L,6,FALSE), "NA")=0,"NA",_xlfn.IFNA(VLOOKUP($A120,Car_production_index!$A:$L,6,FALSE), "NA"))</f>
        <v>0.72201515965162899</v>
      </c>
    </row>
    <row r="121" spans="1:136">
      <c r="A121" s="26">
        <v>40148</v>
      </c>
      <c r="B121" s="25">
        <f>IFERROR(VLOOKUP($A121,Palladium_spot_price!$A:$B,2,FALSE), "NA")</f>
        <v>377.33333333333297</v>
      </c>
      <c r="C121" s="25">
        <f>IFERROR(VLOOKUP($A121,Platinum_spot_price!$A:$B,2,FALSE), "NA")</f>
        <v>1449.1428571428501</v>
      </c>
      <c r="D121" s="25">
        <f>IFERROR(VLOOKUP($A121,Rhodium_spot_price!$A:$B,2,FALSE), "NA")</f>
        <v>2425</v>
      </c>
      <c r="E121" s="25">
        <f>IFERROR(VLOOKUP(A121,'Coal Australia'!A:B,2,FALSE), "NA")</f>
        <v>86.359693877550896</v>
      </c>
      <c r="F121" s="25">
        <f>IFERROR(VLOOKUP(A121,'Russian Ruble'!A:B,2,FALSE), "NA")</f>
        <v>29.935400000000001</v>
      </c>
      <c r="G121" s="25" t="str">
        <f>IFERROR(VLOOKUP($A121,'GDP Germany'!A:B,2,FALSE),"NA")</f>
        <v>NA</v>
      </c>
      <c r="H121" s="25" t="str">
        <f>IFERROR(VLOOKUP($A121,'GDP EU28'!A:B,2,FALSE),"NA")</f>
        <v>NA</v>
      </c>
      <c r="I121" s="25" t="str">
        <f>IFERROR(VLOOKUP($A121,'GDP US'!A:B,2,FALSE),"NA")</f>
        <v>NA</v>
      </c>
      <c r="J121" s="29" t="str">
        <f>IFERROR(VLOOKUP($A121,'GDP CNY'!A:C,2,FALSE),"NA")</f>
        <v>NA</v>
      </c>
      <c r="K121" s="25">
        <f>IFERROR(VLOOKUP($A121,WTI!$A:$B,2,FALSE),"NA")</f>
        <v>74.47</v>
      </c>
      <c r="L121" s="25">
        <f>IFERROR(VLOOKUP($A121,Brent!$A:$B,2,FALSE),"NA")</f>
        <v>74.459999999999994</v>
      </c>
      <c r="M121" s="25">
        <f>IFERROR(VLOOKUP($A121,'EURO EXC RATE'!$A:$B,2,FALSE),"NA")</f>
        <v>1.4579</v>
      </c>
      <c r="N121" s="25">
        <f>IFERROR(VLOOKUP($A121,'Baltic Dry Index'!$A:$B,2,FALSE),"NA")</f>
        <v>3005</v>
      </c>
      <c r="O121" s="25">
        <f>IFERROR(VLOOKUP($A121,EXR_CNY_USD!$A:$B,2,FALSE),"NA")</f>
        <v>6.8274999999999997</v>
      </c>
      <c r="P121" s="25">
        <f>IFERROR(VLOOKUP($A121,'NATURAL GAS'!A:B,2,FALSE),"NA")</f>
        <v>5.35</v>
      </c>
      <c r="Q121" s="25">
        <f>IFERROR(VLOOKUP($A121,VIX!$A:$B,2,FALSE), "NA")</f>
        <v>21.68</v>
      </c>
      <c r="R121" s="25">
        <f>IFERROR(VLOOKUP($A121,CLI_US!$A:$B,2,FALSE), "NA")</f>
        <v>98.964573785227699</v>
      </c>
      <c r="S121" s="25">
        <f>IFERROR(VLOOKUP($A121,CLI_CHN!$A:$B,2,FALSE), "NA")</f>
        <v>100.9624</v>
      </c>
      <c r="T121" s="25">
        <f>IFERROR(VLOOKUP($A121,CLI_EURO!$A:$B,2,FALSE), "NA")</f>
        <v>100.045432204219</v>
      </c>
      <c r="U121" s="25">
        <f>IFERROR(VLOOKUP($A121,CPILFESL!$A:$B,2,FALSE), "NA")</f>
        <v>217.34700000000001</v>
      </c>
      <c r="V121" s="31">
        <f>_xlfn.IFNA(VLOOKUP($A121,'PET.RWTC.M'!$A:$B,2,FALSE), "NA")</f>
        <v>74.47</v>
      </c>
      <c r="W121" s="31">
        <f>_xlfn.IFNA(VLOOKUP($A121,PALLFNFINDEXQ!$A:$B,2,FALSE), "NA")</f>
        <v>131.71956460000001</v>
      </c>
      <c r="X121" s="31">
        <f>_xlfn.IFNA(VLOOKUP($A121,DEXSFUS!$A:$B,2,FALSE), "NA")</f>
        <v>7.3055000000000003</v>
      </c>
      <c r="Y121" s="31">
        <f>_xlfn.IFNA(VLOOKUP($A121,PNICKUSDM!$A:$B,2,FALSE), "NA")</f>
        <v>17121.619050000001</v>
      </c>
      <c r="Z121" s="31">
        <f>_xlfn.IFNA(VLOOKUP($A121,'WPU1011'!$A:$B,2,FALSE), "NA")</f>
        <v>145.9</v>
      </c>
      <c r="AA121" s="31">
        <f>_xlfn.IFNA(VLOOKUP($A121,'WPU1011'!$A:$B,2,FALSE), "NA")</f>
        <v>145.9</v>
      </c>
      <c r="AB121" s="31">
        <f>_xlfn.IFNA(VLOOKUP($A121,TSIFRGHTC!$A:$B,2,FALSE), "NA")</f>
        <v>0.4</v>
      </c>
      <c r="AC121" s="31">
        <f>_xlfn.IFNA(VLOOKUP($A121,TSIFRGHTC!$A:$B,2,FALSE), "NA")</f>
        <v>0.4</v>
      </c>
      <c r="AD121" s="31">
        <f>_xlfn.IFNA(VLOOKUP($A121,PPICMM!$A:$B,2,FALSE), "NA")</f>
        <v>216</v>
      </c>
      <c r="AE121" s="31">
        <f>_xlfn.IFNA(VLOOKUP($A121,IPB50001N!$A:$B,2,FALSE), "NA")</f>
        <v>88.143500000000003</v>
      </c>
      <c r="AF121" s="31">
        <f>_xlfn.IFNA(VLOOKUP($A121,A31ATI!$A:$B,2,FALSE), "NA")</f>
        <v>15293</v>
      </c>
      <c r="AG121" s="31">
        <f>_xlfn.IFNA(VLOOKUP($A121,A31ANO!$A:$B,2,FALSE), "NA")</f>
        <v>7307</v>
      </c>
      <c r="AH121" s="31">
        <f>_xlfn.IFNA(VLOOKUP($A121,IPG21223S!$A:$B,2,FALSE), "NA")</f>
        <v>90.488100000000003</v>
      </c>
      <c r="AI121" s="31">
        <f>_xlfn.IFNA(VLOOKUP($A121,PIORECRUSDM!$A:$B,2,FALSE), "NA")</f>
        <v>105.2478261</v>
      </c>
      <c r="AJ121" s="31">
        <f>_xlfn.IFNA(VLOOKUP($A121,GVZCLS!$A:$B,2,FALSE), "NA")</f>
        <v>26.69</v>
      </c>
      <c r="AK121" s="31" t="str">
        <f>_xlfn.IFNA(VLOOKUP($A121,VXSLVCLS!$A:$B,2,FALSE), "NA")</f>
        <v>NA</v>
      </c>
      <c r="AL121" s="31">
        <f>_xlfn.IFNA(VLOOKUP($A121,PNRGINDEXM!$A:$B,2,FALSE), "NA")</f>
        <v>170.81880000000001</v>
      </c>
      <c r="AM121" s="31">
        <f>_xlfn.IFNA(VLOOKUP($A121,Nikkei225!$A:$B,2,FALSE), "NA")</f>
        <v>9572.2000000000007</v>
      </c>
      <c r="AN121" s="31">
        <f>_xlfn.IFNA(VLOOKUP($A121,EXJPUS!$A:$B,2,FALSE), "NA")</f>
        <v>89.950900000000004</v>
      </c>
      <c r="AO121" s="31">
        <f>_xlfn.IFNA(VLOOKUP($A121,PCU33613361!$A:$B,2,FALSE), "NA")</f>
        <v>102</v>
      </c>
      <c r="AP121" s="31">
        <f>_xlfn.IFNA(VLOOKUP($A121,TOTALSA!$A:$B,2,FALSE), "NA")</f>
        <v>11.284000000000001</v>
      </c>
      <c r="AQ121" s="31">
        <f>_xlfn.IFNA(VLOOKUP($A121,ZAFCPIALLMINMEI!$A:$B,2,FALSE), "NA")</f>
        <v>75.075950000000006</v>
      </c>
      <c r="AR121" s="31">
        <f>_xlfn.IFNA(VLOOKUP($A121,LCULMN01ZAQ661S!$A:$B,2,FALSE), "NA")</f>
        <v>73.091750189999999</v>
      </c>
      <c r="AS121" s="31">
        <f>_xlfn.IFNA(VLOOKUP($A121,NGDPRSAXDCZAQ!$A:$B,2,FALSE), "NA")</f>
        <v>969246.1</v>
      </c>
      <c r="AT121" s="31">
        <f>_xlfn.IFNA(VLOOKUP($A121,'M.W00.PCOBA.USD'!$A:$B,2,FALSE), "NA")</f>
        <v>37856.050000000003</v>
      </c>
      <c r="AU121" s="31">
        <f>_xlfn.IFNA(VLOOKUP($A121,BSCICP03O9M665S!$A:$B,2,FALSE), "NA")</f>
        <v>98.258819981000002</v>
      </c>
      <c r="AV121" s="31">
        <f>_xlfn.IFNA(VLOOKUP($A121,LOLITOAAOECDE!$A:$B,2,FALSE), "NA")</f>
        <v>98.808625611799997</v>
      </c>
      <c r="AW121" s="31" t="str">
        <f>_xlfn.IFNA(VLOOKUP($A121,'IP7110'!$A:$B,2,FALSE), "NA")</f>
        <v>NA</v>
      </c>
      <c r="AX121" s="31">
        <f>_xlfn.IFNA(VLOOKUP($A121,'WPS061'!$A:$B,2,FALSE), "NA")</f>
        <v>80.3</v>
      </c>
      <c r="AY121" s="31">
        <f>_xlfn.IFNA(VLOOKUP($A121,'GS10'!$A:$B,2,FALSE), "NA")</f>
        <v>3.59</v>
      </c>
      <c r="AZ121" s="31">
        <f>_xlfn.IFNA(VLOOKUP($A121,'GS5'!$A:$B,2,FALSE), "NA")</f>
        <v>2.34</v>
      </c>
      <c r="BA121" s="31">
        <f>_xlfn.IFNA(VLOOKUP($A121,'GS30'!$A:$B,2,FALSE), "NA")</f>
        <v>4.49</v>
      </c>
      <c r="BB121" s="31">
        <f>_xlfn.IFNA(VLOOKUP($A121,DAX!$A:$B,2,FALSE), "NA")</f>
        <v>5957.43</v>
      </c>
      <c r="BC121" s="31">
        <f>_xlfn.IFNA(VLOOKUP($A121,SMI!$A:$B,2,FALSE), "NA")</f>
        <v>6545.91</v>
      </c>
      <c r="BD121" s="31">
        <f>_xlfn.IFNA(VLOOKUP($A121,NASDAQCOM!$A:$B,2,FALSE), "NA")</f>
        <v>2269.15</v>
      </c>
      <c r="BE121" s="31">
        <f>_xlfn.IFNA(VLOOKUP($A121,FTSE100!$A:$B,2,FALSE), "NA")</f>
        <v>5412.88</v>
      </c>
      <c r="BF121" s="31">
        <f>_xlfn.IFNA(VLOOKUP($A121,'M.W00.PGOLD.USD'!$A:$B,2,FALSE), "NA")</f>
        <v>1218.25</v>
      </c>
      <c r="BG121" s="31">
        <f>_xlfn.IFNA(VLOOKUP($A121,'M.W00.PSILVER.USD'!$A:$B,2,FALSE), "NA")</f>
        <v>19.18</v>
      </c>
      <c r="BH121" s="31" t="str">
        <f>_xlfn.IFNA(VLOOKUP($A121,WPU10170502!$A:$B,2,FALSE), "NA")</f>
        <v>NA</v>
      </c>
      <c r="BI121" s="31">
        <f>_xlfn.IFNA(VLOOKUP($A121,'M.W00.PSILVER.USD'!$A:$B,2,FALSE), "NA")</f>
        <v>19.18</v>
      </c>
      <c r="BJ121" s="31">
        <f>_xlfn.IFNA(VLOOKUP($A121,'M.W00.PSILVER.USD'!$A:$B,2,FALSE), "NA")</f>
        <v>19.18</v>
      </c>
      <c r="BK121" s="31">
        <f>_xlfn.IFNA(VLOOKUP($A121,FEDfunds!$A:$B,2,FALSE), "NA")</f>
        <v>0.12</v>
      </c>
      <c r="BL121" s="31">
        <f>_xlfn.IFNA(VLOOKUP($A121,Vehicles_miles_traveled!$A:$B,2,FALSE), "NA")</f>
        <v>244471</v>
      </c>
      <c r="BM121" s="31">
        <f>_xlfn.IFNA(VLOOKUP($A121,New_car_dealer!$A:$B,2,FALSE), "NA")</f>
        <v>42194</v>
      </c>
      <c r="BN121" s="31" t="str">
        <f>_xlfn.IFNA(VLOOKUP($A121,Platinum_total_demand!$A:$Z,4,FALSE), "NA")</f>
        <v>NA</v>
      </c>
      <c r="BO121" s="31" t="str">
        <f>_xlfn.IFNA(VLOOKUP($A121,Palladium_total_demand!$A:$Z,4,FALSE), "NA")</f>
        <v>NA</v>
      </c>
      <c r="BP121" s="31" t="str">
        <f>_xlfn.IFNA(VLOOKUP($A121,Rhodium_total_demand!$A:$Z,4,FALSE), "NA")</f>
        <v>NA</v>
      </c>
      <c r="BQ121" s="31" t="str">
        <f>_xlfn.IFNA(VLOOKUP($A121,Platinum_total_supply!$A:$Z,4,FALSE), "NA")</f>
        <v>NA</v>
      </c>
      <c r="BR121" s="31" t="str">
        <f>_xlfn.IFNA(VLOOKUP($A121,Palladium_total_supply!$A:$Z,4,FALSE), "NA")</f>
        <v>NA</v>
      </c>
      <c r="BS121" s="31" t="str">
        <f>_xlfn.IFNA(VLOOKUP($A121,Rhodium_total_supply!$A:$Z,4,FALSE), "NA")</f>
        <v>NA</v>
      </c>
      <c r="BT121" s="31">
        <f>_xlfn.IFNA(VLOOKUP($A121,Equities!$A:$Z,2,FALSE), "NA")</f>
        <v>3799.5891304347801</v>
      </c>
      <c r="BU121" s="31">
        <f>_xlfn.IFNA(VLOOKUP($A121,Equities!$A:$Z,3,FALSE), "NA")</f>
        <v>3798.9504347826</v>
      </c>
      <c r="BV121" s="31">
        <f>_xlfn.IFNA(VLOOKUP($A121,Equities!$A:$Z,4,FALSE), "NA")</f>
        <v>6081.8708695652103</v>
      </c>
      <c r="BW121" s="31">
        <f>_xlfn.IFNA(VLOOKUP($A121,Equities!$A:$Z,5,FALSE), "NA")</f>
        <v>4069.4566521739098</v>
      </c>
      <c r="BX121" s="31">
        <f>_xlfn.IFNA(VLOOKUP($A121,Equities!$A:$Z,6,FALSE), "NA")</f>
        <v>1698.1354782608601</v>
      </c>
      <c r="BY121" s="31">
        <f>_xlfn.IFNA(VLOOKUP($A121,Income_equities!$A:$Z,2,FALSE), "NA")</f>
        <v>1550.4113043478201</v>
      </c>
      <c r="BZ121" s="31">
        <f>_xlfn.IFNA(VLOOKUP($A121,Income_equities!$A:$Z,3,FALSE), "NA")</f>
        <v>305.43252173912998</v>
      </c>
      <c r="CA121" s="31">
        <f>_xlfn.IFNA(VLOOKUP($A121,Income_equities!$A:$Z,4,FALSE), "NA")</f>
        <v>166.60458695652099</v>
      </c>
      <c r="CB121" s="31">
        <f>_xlfn.IFNA(VLOOKUP($A121,Income_equities!$A:$Z,5,FALSE), "NA")</f>
        <v>194.82904347825999</v>
      </c>
      <c r="CC121" s="31">
        <f>_xlfn.IFNA(VLOOKUP($A121,PGM_equities!$A:$Z,2,FALSE), "NA")</f>
        <v>1448.1708695652101</v>
      </c>
      <c r="CD121" s="31">
        <f>_xlfn.IFNA(VLOOKUP($A121,PGM_equities!$A:$Z,3,FALSE), "NA")</f>
        <v>1128.03</v>
      </c>
      <c r="CE121" s="31">
        <f>_xlfn.IFNA(VLOOKUP($A121,PGM_equities!$A:$Z,4,FALSE), "NA")</f>
        <v>17.633043478260799</v>
      </c>
      <c r="CF121" s="31">
        <f>_xlfn.IFNA(VLOOKUP($A121,PGM_equities!$A:$Z,5,FALSE), "NA")</f>
        <v>375.08565217391299</v>
      </c>
      <c r="CG121" s="31" t="str">
        <f>_xlfn.IFNA(VLOOKUP($A121,Platinum_market_balance!$A:$Z,2,FALSE), "NA")</f>
        <v>NA</v>
      </c>
      <c r="CH121" s="31" t="str">
        <f>_xlfn.IFNA(VLOOKUP($A121,Platinum_market_balance!$A:$Z,3,FALSE), "NA")</f>
        <v>NA</v>
      </c>
      <c r="CI121" s="31" t="str">
        <f>_xlfn.IFNA(VLOOKUP($A121,Platinum_market_balance!$A:$Z,4,FALSE), "NA")</f>
        <v>NA</v>
      </c>
      <c r="CJ121" s="31" t="str">
        <f>_xlfn.IFNA(VLOOKUP($A121,Platinum_market_balance!$A:$Z,5,FALSE), "NA")</f>
        <v>NA</v>
      </c>
      <c r="CK121" s="31" t="str">
        <f>_xlfn.IFNA(VLOOKUP($A121,Palladium_market_balance!$A:$Z,2,FALSE), "NA")</f>
        <v>NA</v>
      </c>
      <c r="CL121" s="31" t="str">
        <f>_xlfn.IFNA(VLOOKUP($A121,Palladium_market_balance!$A:$Z,3,FALSE), "NA")</f>
        <v>NA</v>
      </c>
      <c r="CM121" s="31" t="str">
        <f>_xlfn.IFNA(VLOOKUP($A121,Palladium_market_balance!$A:$Z,4,FALSE), "NA")</f>
        <v>NA</v>
      </c>
      <c r="CN121" s="31" t="str">
        <f>_xlfn.IFNA(VLOOKUP($A121,Palladium_market_balance!$A:$Z,5,FALSE), "NA")</f>
        <v>NA</v>
      </c>
      <c r="CO121" s="31" t="str">
        <f>_xlfn.IFNA(VLOOKUP($A121,Rhodium_market_balance!$A:$Z,2,FALSE), "NA")</f>
        <v>NA</v>
      </c>
      <c r="CP121" s="31" t="str">
        <f>_xlfn.IFNA(VLOOKUP($A121,Rhodium_market_balance!$A:$Z,3,FALSE), "NA")</f>
        <v>NA</v>
      </c>
      <c r="CQ121" s="31" t="str">
        <f>_xlfn.IFNA(VLOOKUP($A121,Rhodium_market_balance!$A:$Z,4,FALSE), "NA")</f>
        <v>NA</v>
      </c>
      <c r="CR121" s="31" t="str">
        <f>_xlfn.IFNA(VLOOKUP($A121,Rhodium_market_balance!$A:$Z,5,FALSE), "NA")</f>
        <v>NA</v>
      </c>
      <c r="CS121" s="31" t="str">
        <f>_xlfn.IFNA(VLOOKUP($A121,CFTCs!$A:$Z,2,FALSE), "NA")</f>
        <v>NA</v>
      </c>
      <c r="CT121" s="31" t="str">
        <f>_xlfn.IFNA(VLOOKUP($A121,CFTCs!$A:$Z,3,FALSE), "NA")</f>
        <v>NA</v>
      </c>
      <c r="CU121" s="31" t="str">
        <f>_xlfn.IFNA(VLOOKUP($A121,CFTCs!$A:$Z,4,FALSE), "NA")</f>
        <v>NA</v>
      </c>
      <c r="CV121" s="31" t="str">
        <f>_xlfn.IFNA(VLOOKUP($A121,CFTCs!$A:$Z,5,FALSE), "NA")</f>
        <v>NA</v>
      </c>
      <c r="CW121" s="31" t="str">
        <f>_xlfn.IFNA(VLOOKUP($A121,Open_interest!$A:$Z,2,FALSE), "NA")</f>
        <v>NA</v>
      </c>
      <c r="CX121" s="31" t="str">
        <f>_xlfn.IFNA(VLOOKUP($A121,Open_interest!$A:$Z,3,FALSE), "NA")</f>
        <v>NA</v>
      </c>
      <c r="CY121" s="31">
        <f>IF(_xlfn.IFNA(VLOOKUP($A121,ETF_holdings!$A:$Z,2,FALSE), "NA")=0,"NA",_xlfn.IFNA(VLOOKUP($A121,ETF_holdings!$A:$Z,2,FALSE), "NA"))</f>
        <v>665696.32608695596</v>
      </c>
      <c r="CZ121" s="31" t="str">
        <f>IF(_xlfn.IFNA(VLOOKUP($A121,ETF_holdings!$A:$Z,3,FALSE), "NA")=0,"NA",_xlfn.IFNA(VLOOKUP($A121,ETF_holdings!$A:$Z,3,FALSE), "NA"))</f>
        <v>NA</v>
      </c>
      <c r="DA121" s="31">
        <f>_xlfn.IFNA(VLOOKUP($A121,ETF_holdings!$A:$Z,4,FALSE), "NA")</f>
        <v>0</v>
      </c>
      <c r="DB121" s="31" t="str">
        <f>IF(_xlfn.IFNA(VLOOKUP($A121,ETF_holdings!$A:$Z,4,FALSE), "NA")=0,"NA",_xlfn.IFNA(VLOOKUP($A121,ETF_holdings!$A:$Z,4,FALSE), "NA"))</f>
        <v>NA</v>
      </c>
      <c r="DC121" s="31" t="str">
        <f>IF(_xlfn.IFNA(VLOOKUP($A121,ETF_holdings!$A:$Z,6,FALSE), "NA")=0,"NA",_xlfn.IFNA(VLOOKUP($A121,ETF_holdings!$A:$Z,6,FALSE), "NA"))</f>
        <v>NA</v>
      </c>
      <c r="DD121" s="31" t="str">
        <f>IF(_xlfn.IFNA(VLOOKUP($A121,ETF_holdings!$A:$Z,7,FALSE), "NA")=0,"NA",_xlfn.IFNA(VLOOKUP($A121,ETF_holdings!$A:$Z,7,FALSE), "NA"))</f>
        <v>NA</v>
      </c>
      <c r="DE121" s="31" t="str">
        <f>IF(_xlfn.IFNA(VLOOKUP($A121,ETF_holdings!$A:$Z,8,FALSE), "NA")=0,"NA",_xlfn.IFNA(VLOOKUP($A121,ETF_holdings!$A:$Z,8,FALSE), "NA"))</f>
        <v>NA</v>
      </c>
      <c r="DF121" s="31" t="str">
        <f>IF(_xlfn.IFNA(VLOOKUP($A121,ETF_holdings!$A:$Z,10,FALSE), "NA")=0,"NA",_xlfn.IFNA(VLOOKUP($A121,ETF_holdings!$A:$Z,10,FALSE), "NA"))</f>
        <v>NA</v>
      </c>
      <c r="DG121" s="31" t="str">
        <f>IF(_xlfn.IFNA(VLOOKUP($A121,ETF_holdings!$A:$Z,10,FALSE), "NA")=0,"NA",_xlfn.IFNA(VLOOKUP($A121,ETF_holdings!$A:$Z,10,FALSE), "NA"))</f>
        <v>NA</v>
      </c>
      <c r="DH121" s="31" t="str">
        <f>IF(_xlfn.IFNA(VLOOKUP($A121,ETF_holdings!$A:$Z,11,FALSE), "NA")=0,"NA",_xlfn.IFNA(VLOOKUP($A121,ETF_holdings!$A:$Z,11,FALSE), "NA"))</f>
        <v>NA</v>
      </c>
      <c r="DI121" s="31" t="str">
        <f>IF(_xlfn.IFNA(VLOOKUP($A121,ETF_holdings!$A:$Z,12,FALSE), "NA")=0,"NA",_xlfn.IFNA(VLOOKUP($A121,ETF_holdings!$A:$Z,12,FALSE), "NA"))</f>
        <v>NA</v>
      </c>
      <c r="DJ121" s="31" t="str">
        <f>IF(_xlfn.IFNA(VLOOKUP($A121,ETF_holdings!$A:$Z,13,FALSE), "NA")=0,"NA",_xlfn.IFNA(VLOOKUP($A121,ETF_holdings!$A:$Z,13,FALSE), "NA"))</f>
        <v>NA</v>
      </c>
      <c r="DK121" s="31">
        <f>IF(_xlfn.IFNA(VLOOKUP($A121,Platinum_RSI!$A:$P,2,FALSE), "NA")=0,"NA",_xlfn.IFNA(VLOOKUP($A121,Platinum_RSI!$A:$P,2,FALSE), "NA"))</f>
        <v>96.55</v>
      </c>
      <c r="DL121" s="31">
        <f>IF(_xlfn.IFNA(VLOOKUP($A121,Platinum_RSI!$A:$P,3,FALSE), "NA")=0,"NA",_xlfn.IFNA(VLOOKUP($A121,Platinum_RSI!$A:$P,3,FALSE), "NA"))</f>
        <v>63.59</v>
      </c>
      <c r="DM121" s="31">
        <f>IF(_xlfn.IFNA(VLOOKUP($A121,Platinum_RSI!$A:$P,4,FALSE), "NA")=0,"NA",_xlfn.IFNA(VLOOKUP($A121,Platinum_RSI!$A:$P,4,FALSE), "NA"))</f>
        <v>57.48</v>
      </c>
      <c r="DN121" s="31">
        <f>IF(_xlfn.IFNA(VLOOKUP($A121,Platinum_RSI!$A:$P,5,FALSE), "NA")=0,"NA",_xlfn.IFNA(VLOOKUP($A121,Platinum_RSI!$A:$P,5,FALSE), "NA"))</f>
        <v>55.65</v>
      </c>
      <c r="DO121" s="31">
        <f>IF(_xlfn.IFNA(VLOOKUP($A121,Palladium_RSI!$A:$Q,2,FALSE), "NA")=0,"NA",_xlfn.IFNA(VLOOKUP($A121,Palladium_RSI!$A:$Q,2,FALSE), "NA"))</f>
        <v>99.41</v>
      </c>
      <c r="DP121" s="31">
        <f>IF(_xlfn.IFNA(VLOOKUP($A121,Palladium_RSI!$A:$Q, 3,FALSE), "NA")=0,"NA",_xlfn.IFNA(VLOOKUP($A121,Palladium_RSI!$A:$Q,3,FALSE), "NA"))</f>
        <v>74.959999999999994</v>
      </c>
      <c r="DQ121" s="31">
        <f>IF(_xlfn.IFNA(VLOOKUP($A121,Palladium_RSI!$A:$Q,4,FALSE), "NA")=0,"NA",_xlfn.IFNA(VLOOKUP($A121,Palladium_RSI!$A:$Q,4,FALSE), "NA"))</f>
        <v>64.819999999999993</v>
      </c>
      <c r="DR121" s="31">
        <f>IF(_xlfn.IFNA(VLOOKUP($A121,Palladium_RSI!$A:$Q,5,FALSE), "NA")=0,"NA",_xlfn.IFNA(VLOOKUP($A121,Palladium_RSI!$A:$Q,5,FALSE), "NA"))</f>
        <v>56.42</v>
      </c>
      <c r="DS121" s="31">
        <f>IF(_xlfn.IFNA(VLOOKUP($A121,Car_production!$A:$L,2,FALSE), "NA")=0,"NA",_xlfn.IFNA(VLOOKUP($A121,Car_production!$A:$L,2,FALSE), "NA"))</f>
        <v>236.1</v>
      </c>
      <c r="DT121" s="31">
        <f>IF(_xlfn.IFNA(VLOOKUP($A121,Car_production!$A:$L,3,FALSE), "NA")=0,"NA",_xlfn.IFNA(VLOOKUP($A121,Car_production!$A:$L,3,FALSE), "NA"))</f>
        <v>185.75924468922111</v>
      </c>
      <c r="DU121" s="31" t="e">
        <f>IF(_xlfn.IFNA(VLOOKUP($A121,Car_production!$A:$L,4,FALSE), "NA")=0,"NA",_xlfn.IFNA(VLOOKUP($A121,Car_production!$A:$L,13,FALSE), "NA"))</f>
        <v>#REF!</v>
      </c>
      <c r="DV121" s="31">
        <f>IF(_xlfn.IFNA(VLOOKUP($A121,Car_production!$A:$L,5,FALSE), "NA")=0,"NA",_xlfn.IFNA(VLOOKUP($A121,Car_production!$A:$L,5,FALSE), "NA"))</f>
        <v>56.796936120225027</v>
      </c>
      <c r="DW121" s="31">
        <f>IF(_xlfn.IFNA(VLOOKUP($A121,Car_production!$A:$L,6,FALSE), "NA")=0,"NA",_xlfn.IFNA(VLOOKUP($A121,Car_production!$A:$L,6,FALSE), "NA"))</f>
        <v>123.8</v>
      </c>
      <c r="DX121" s="31">
        <f>IF(_xlfn.IFNA(VLOOKUP($A121,Car_production!$A:$L,7,FALSE), "NA")=0,"NA",_xlfn.IFNA(VLOOKUP($A121,Car_production!$A:$L,7,FALSE), "NA"))</f>
        <v>121.01661779081134</v>
      </c>
      <c r="DY121" s="31">
        <f>IF(_xlfn.IFNA(VLOOKUP($A121,Car_production!$A:$L,8,FALSE), "NA")=0,"NA",_xlfn.IFNA(VLOOKUP($A121,Car_production!$A:$L,8,FALSE), "NA"))</f>
        <v>103.1</v>
      </c>
      <c r="DZ121" s="31">
        <f>IF(_xlfn.IFNA(VLOOKUP($A121,Car_production!$A:$L,9,FALSE), "NA")=0,"NA",_xlfn.IFNA(VLOOKUP($A121,Car_production!$A:$L,9,FALSE), "NA"))</f>
        <v>130.17676767676767</v>
      </c>
      <c r="EA121" s="31">
        <f>IF(_xlfn.IFNA(VLOOKUP($A121,Car_production!$A:$L,10,FALSE), "NA")=0,"NA",_xlfn.IFNA(VLOOKUP($A121,Car_production!$A:$L,10,FALSE), "NA"))</f>
        <v>82.398728888966289</v>
      </c>
      <c r="EB121" s="31">
        <f>IF(_xlfn.IFNA(VLOOKUP($A121,Car_production_index!$A:$L,2,FALSE), "NA")=0,"NA",_xlfn.IFNA(VLOOKUP($A121,Car_production_index!$A:$L,2,FALSE), "NA"))</f>
        <v>0.12988212567506568</v>
      </c>
      <c r="EC121" s="31">
        <f>IF(_xlfn.IFNA(VLOOKUP($A121,Car_production_index!$A:$L,3,FALSE), "NA")=0,"NA",_xlfn.IFNA(VLOOKUP($A121,Car_production_index!$A:$L,3,FALSE), "NA"))</f>
        <v>0.23241781767755695</v>
      </c>
      <c r="ED121" s="31">
        <f>IF(_xlfn.IFNA(VLOOKUP($A121,Car_production_index!$A:$L,4,FALSE), "NA")=0,"NA",_xlfn.IFNA(VLOOKUP($A121,Car_production_index!$A:$L,4,FALSE), "NA"))</f>
        <v>0.22732484761598565</v>
      </c>
      <c r="EE121" s="31">
        <f>IF(_xlfn.IFNA(VLOOKUP($A121,Car_production_index!$A:$L,5,FALSE), "NA")=0,"NA",_xlfn.IFNA(VLOOKUP($A121,Car_production_index!$A:$L,5,FALSE), "NA"))</f>
        <v>0.13239036868302062</v>
      </c>
      <c r="EF121" s="31">
        <f>IF(_xlfn.IFNA(VLOOKUP($A121,Car_production_index!$A:$L,6,FALSE), "NA")=0,"NA",_xlfn.IFNA(VLOOKUP($A121,Car_production_index!$A:$L,6,FALSE), "NA"))</f>
        <v>0.72201515965162888</v>
      </c>
    </row>
    <row r="122" spans="1:136">
      <c r="A122" s="26">
        <v>40179</v>
      </c>
      <c r="B122" s="25">
        <f>IFERROR(VLOOKUP($A122,Palladium_spot_price!$A:$B,2,FALSE), "NA")</f>
        <v>437.15</v>
      </c>
      <c r="C122" s="25">
        <f>IFERROR(VLOOKUP($A122,Platinum_spot_price!$A:$B,2,FALSE), "NA")</f>
        <v>1567.15</v>
      </c>
      <c r="D122" s="25">
        <f>IFERROR(VLOOKUP($A122,Rhodium_spot_price!$A:$B,2,FALSE), "NA")</f>
        <v>2677.5</v>
      </c>
      <c r="E122" s="25">
        <f>IFERROR(VLOOKUP(A122,'Coal Australia'!A:B,2,FALSE), "NA")</f>
        <v>100.14375</v>
      </c>
      <c r="F122" s="25">
        <f>IFERROR(VLOOKUP(A122,'Russian Ruble'!A:B,2,FALSE), "NA")</f>
        <v>29.9437</v>
      </c>
      <c r="G122" s="25">
        <f>IFERROR(VLOOKUP($A122,'GDP Germany'!A:B,2,FALSE),"NA")</f>
        <v>620147.1</v>
      </c>
      <c r="H122" s="25">
        <f>IFERROR(VLOOKUP($A122,'GDP EU28'!A:B,2,FALSE),"NA")</f>
        <v>2696120</v>
      </c>
      <c r="I122" s="25">
        <f>IFERROR(VLOOKUP($A122,'GDP US'!A:B,2,FALSE),"NA")</f>
        <v>15379.155000000001</v>
      </c>
      <c r="J122" s="29">
        <f>IFERROR(VLOOKUP($A122,'GDP CNY'!A:C,2,FALSE),"NA")</f>
        <v>11.9</v>
      </c>
      <c r="K122" s="25">
        <f>IFERROR(VLOOKUP($A122,WTI!$A:$B,2,FALSE),"NA")</f>
        <v>78.33</v>
      </c>
      <c r="L122" s="25">
        <f>IFERROR(VLOOKUP($A122,Brent!$A:$B,2,FALSE),"NA")</f>
        <v>76.17</v>
      </c>
      <c r="M122" s="25">
        <f>IFERROR(VLOOKUP($A122,'EURO EXC RATE'!$A:$B,2,FALSE),"NA")</f>
        <v>1.4266000000000001</v>
      </c>
      <c r="N122" s="25">
        <f>IFERROR(VLOOKUP($A122,'Baltic Dry Index'!$A:$B,2,FALSE),"NA")</f>
        <v>2848</v>
      </c>
      <c r="O122" s="25">
        <f>IFERROR(VLOOKUP($A122,EXR_CNY_USD!$A:$B,2,FALSE),"NA")</f>
        <v>6.8269000000000002</v>
      </c>
      <c r="P122" s="25">
        <f>IFERROR(VLOOKUP($A122,'NATURAL GAS'!A:B,2,FALSE),"NA")</f>
        <v>5.83</v>
      </c>
      <c r="Q122" s="25">
        <f>IFERROR(VLOOKUP($A122,VIX!$A:$B,2,FALSE), "NA")</f>
        <v>24.62</v>
      </c>
      <c r="R122" s="25">
        <f>IFERROR(VLOOKUP($A122,CLI_US!$A:$B,2,FALSE), "NA")</f>
        <v>99.276929315226397</v>
      </c>
      <c r="S122" s="25">
        <f>IFERROR(VLOOKUP($A122,CLI_CHN!$A:$B,2,FALSE), "NA")</f>
        <v>100.9198</v>
      </c>
      <c r="T122" s="25">
        <f>IFERROR(VLOOKUP($A122,CLI_EURO!$A:$B,2,FALSE), "NA")</f>
        <v>100.252026680024</v>
      </c>
      <c r="U122" s="25">
        <f>IFERROR(VLOOKUP($A122,CPILFESL!$A:$B,2,FALSE), "NA")</f>
        <v>217.488</v>
      </c>
      <c r="V122" s="31">
        <f>_xlfn.IFNA(VLOOKUP($A122,'PET.RWTC.M'!$A:$B,2,FALSE), "NA")</f>
        <v>78.33</v>
      </c>
      <c r="W122" s="31">
        <f>_xlfn.IFNA(VLOOKUP($A122,PALLFNFINDEXQ!$A:$B,2,FALSE), "NA")</f>
        <v>140.23982699999999</v>
      </c>
      <c r="X122" s="31">
        <f>_xlfn.IFNA(VLOOKUP($A122,DEXSFUS!$A:$B,2,FALSE), "NA")</f>
        <v>7.3613</v>
      </c>
      <c r="Y122" s="31">
        <f>_xlfn.IFNA(VLOOKUP($A122,PNICKUSDM!$A:$B,2,FALSE), "NA")</f>
        <v>18405.55</v>
      </c>
      <c r="Z122" s="31">
        <f>_xlfn.IFNA(VLOOKUP($A122,'WPU1011'!$A:$B,2,FALSE), "NA")</f>
        <v>139.6</v>
      </c>
      <c r="AA122" s="31">
        <f>_xlfn.IFNA(VLOOKUP($A122,PCU3399103399101!$A:$B,2,FALSE), "NA")</f>
        <v>168.4</v>
      </c>
      <c r="AB122" s="31">
        <f>_xlfn.IFNA(VLOOKUP($A122,TSIFRGHTC!$A:$B,2,FALSE), "NA")</f>
        <v>1.5</v>
      </c>
      <c r="AC122" s="31">
        <f>_xlfn.IFNA(VLOOKUP($A122,TSIFRGHTC!$A:$B,2,FALSE), "NA")</f>
        <v>1.5</v>
      </c>
      <c r="AD122" s="31">
        <f>_xlfn.IFNA(VLOOKUP($A122,PPICMM!$A:$B,2,FALSE), "NA")</f>
        <v>217.1</v>
      </c>
      <c r="AE122" s="31">
        <f>_xlfn.IFNA(VLOOKUP($A122,IPB50001N!$A:$B,2,FALSE), "NA")</f>
        <v>89.024100000000004</v>
      </c>
      <c r="AF122" s="31">
        <f>_xlfn.IFNA(VLOOKUP($A122,A31ATI!$A:$B,2,FALSE), "NA")</f>
        <v>15463</v>
      </c>
      <c r="AG122" s="31">
        <f>_xlfn.IFNA(VLOOKUP($A122,A31ANO!$A:$B,2,FALSE), "NA")</f>
        <v>9480</v>
      </c>
      <c r="AH122" s="31">
        <f>_xlfn.IFNA(VLOOKUP($A122,IPG21223S!$A:$B,2,FALSE), "NA")</f>
        <v>97.298199999999994</v>
      </c>
      <c r="AI122" s="31">
        <f>_xlfn.IFNA(VLOOKUP($A122,PIORECRUSDM!$A:$B,2,FALSE), "NA")</f>
        <v>125.91428569999999</v>
      </c>
      <c r="AJ122" s="31">
        <f>_xlfn.IFNA(VLOOKUP($A122,GVZCLS!$A:$B,2,FALSE), "NA")</f>
        <v>26.69</v>
      </c>
      <c r="AK122" s="31" t="str">
        <f>_xlfn.IFNA(VLOOKUP($A122,VXSLVCLS!$A:$B,2,FALSE), "NA")</f>
        <v>NA</v>
      </c>
      <c r="AL122" s="31">
        <f>_xlfn.IFNA(VLOOKUP($A122,PNRGINDEXM!$A:$B,2,FALSE), "NA")</f>
        <v>180.07339999999999</v>
      </c>
      <c r="AM122" s="31">
        <f>_xlfn.IFNA(VLOOKUP($A122,Nikkei225!$A:$B,2,FALSE), "NA")</f>
        <v>9572.2000000000007</v>
      </c>
      <c r="AN122" s="31">
        <f>_xlfn.IFNA(VLOOKUP($A122,EXJPUS!$A:$B,2,FALSE), "NA")</f>
        <v>91.101100000000002</v>
      </c>
      <c r="AO122" s="31">
        <f>_xlfn.IFNA(VLOOKUP($A122,PCU33613361!$A:$B,2,FALSE), "NA")</f>
        <v>102.8</v>
      </c>
      <c r="AP122" s="31">
        <f>_xlfn.IFNA(VLOOKUP($A122,TOTALSA!$A:$B,2,FALSE), "NA")</f>
        <v>10.893000000000001</v>
      </c>
      <c r="AQ122" s="31">
        <f>_xlfn.IFNA(VLOOKUP($A122,ZAFCPIALLMINMEI!$A:$B,2,FALSE), "NA")</f>
        <v>75.346010000000007</v>
      </c>
      <c r="AR122" s="31">
        <f>_xlfn.IFNA(VLOOKUP($A122,LCULMN01ZAQ661S!$A:$B,2,FALSE), "NA")</f>
        <v>75.096376250000006</v>
      </c>
      <c r="AS122" s="31">
        <f>_xlfn.IFNA(VLOOKUP($A122,NGDPRSAXDCZAQ!$A:$B,2,FALSE), "NA")</f>
        <v>980554.6</v>
      </c>
      <c r="AT122" s="31">
        <f>_xlfn.IFNA(VLOOKUP($A122,'M.W00.PCOBA.USD'!$A:$B,2,FALSE), "NA")</f>
        <v>40702.42</v>
      </c>
      <c r="AU122" s="31">
        <f>_xlfn.IFNA(VLOOKUP($A122,BSCICP03O9M665S!$A:$B,2,FALSE), "NA")</f>
        <v>98.629083826799999</v>
      </c>
      <c r="AV122" s="31">
        <f>_xlfn.IFNA(VLOOKUP($A122,LOLITOAAOECDE!$A:$B,2,FALSE), "NA")</f>
        <v>99.166430253800002</v>
      </c>
      <c r="AW122" s="31" t="str">
        <f>_xlfn.IFNA(VLOOKUP($A122,'IP7110'!$A:$B,2,FALSE), "NA")</f>
        <v>NA</v>
      </c>
      <c r="AX122" s="31">
        <f>_xlfn.IFNA(VLOOKUP($A122,'WPS061'!$A:$B,2,FALSE), "NA")</f>
        <v>79.3</v>
      </c>
      <c r="AY122" s="31">
        <f>_xlfn.IFNA(VLOOKUP($A122,'GS10'!$A:$B,2,FALSE), "NA")</f>
        <v>3.73</v>
      </c>
      <c r="AZ122" s="31">
        <f>_xlfn.IFNA(VLOOKUP($A122,'GS5'!$A:$B,2,FALSE), "NA")</f>
        <v>2.48</v>
      </c>
      <c r="BA122" s="31">
        <f>_xlfn.IFNA(VLOOKUP($A122,'GS30'!$A:$B,2,FALSE), "NA")</f>
        <v>4.5999999999999996</v>
      </c>
      <c r="BB122" s="31">
        <f>_xlfn.IFNA(VLOOKUP($A122,DAX!$A:$B,2,FALSE), "NA")</f>
        <v>5608.79</v>
      </c>
      <c r="BC122" s="31">
        <f>_xlfn.IFNA(VLOOKUP($A122,SMI!$A:$B,2,FALSE), "NA")</f>
        <v>6440.72</v>
      </c>
      <c r="BD122" s="31">
        <f>_xlfn.IFNA(VLOOKUP($A122,NASDAQCOM!$A:$B,2,FALSE), "NA")</f>
        <v>2147.35</v>
      </c>
      <c r="BE122" s="31">
        <f>_xlfn.IFNA(VLOOKUP($A122,FTSE100!$A:$B,2,FALSE), "NA")</f>
        <v>5188.5200000000004</v>
      </c>
      <c r="BF122" s="31">
        <f>_xlfn.IFNA(VLOOKUP($A122,'M.W00.PGOLD.USD'!$A:$B,2,FALSE), "NA")</f>
        <v>1158</v>
      </c>
      <c r="BG122" s="31">
        <f>_xlfn.IFNA(VLOOKUP($A122,'M.W00.PSILVER.USD'!$A:$B,2,FALSE), "NA")</f>
        <v>18.84</v>
      </c>
      <c r="BH122" s="31" t="str">
        <f>_xlfn.IFNA(VLOOKUP($A122,WPU10170502!$A:$B,2,FALSE), "NA")</f>
        <v>NA</v>
      </c>
      <c r="BI122" s="31">
        <f>_xlfn.IFNA(VLOOKUP($A122,'M.W00.PSILVER.USD'!$A:$B,2,FALSE), "NA")</f>
        <v>18.84</v>
      </c>
      <c r="BJ122" s="31">
        <f>_xlfn.IFNA(VLOOKUP($A122,'M.W00.PSILVER.USD'!$A:$B,2,FALSE), "NA")</f>
        <v>18.84</v>
      </c>
      <c r="BK122" s="31">
        <f>_xlfn.IFNA(VLOOKUP($A122,FEDfunds!$A:$B,2,FALSE), "NA")</f>
        <v>0.11</v>
      </c>
      <c r="BL122" s="31">
        <f>_xlfn.IFNA(VLOOKUP($A122,Vehicles_miles_traveled!$A:$B,2,FALSE), "NA")</f>
        <v>242644</v>
      </c>
      <c r="BM122" s="31">
        <f>_xlfn.IFNA(VLOOKUP($A122,New_car_dealer!$A:$B,2,FALSE), "NA")</f>
        <v>37035</v>
      </c>
      <c r="BN122" s="31" t="str">
        <f>_xlfn.IFNA(VLOOKUP($A122,Platinum_total_demand!$A:$Z,4,FALSE), "NA")</f>
        <v>NA</v>
      </c>
      <c r="BO122" s="31" t="str">
        <f>_xlfn.IFNA(VLOOKUP($A122,Palladium_total_demand!$A:$Z,4,FALSE), "NA")</f>
        <v>NA</v>
      </c>
      <c r="BP122" s="31" t="str">
        <f>_xlfn.IFNA(VLOOKUP($A122,Rhodium_total_demand!$A:$Z,4,FALSE), "NA")</f>
        <v>NA</v>
      </c>
      <c r="BQ122" s="31" t="str">
        <f>_xlfn.IFNA(VLOOKUP($A122,Platinum_total_supply!$A:$Z,4,FALSE), "NA")</f>
        <v>NA</v>
      </c>
      <c r="BR122" s="31" t="str">
        <f>_xlfn.IFNA(VLOOKUP($A122,Palladium_total_supply!$A:$Z,4,FALSE), "NA")</f>
        <v>NA</v>
      </c>
      <c r="BS122" s="31" t="str">
        <f>_xlfn.IFNA(VLOOKUP($A122,Rhodium_total_supply!$A:$Z,4,FALSE), "NA")</f>
        <v>NA</v>
      </c>
      <c r="BT122" s="31">
        <f>_xlfn.IFNA(VLOOKUP($A122,Equities!$A:$Z,2,FALSE), "NA")</f>
        <v>3850.3861904761902</v>
      </c>
      <c r="BU122" s="31">
        <f>_xlfn.IFNA(VLOOKUP($A122,Equities!$A:$Z,3,FALSE), "NA")</f>
        <v>3852.1499999999901</v>
      </c>
      <c r="BV122" s="31">
        <f>_xlfn.IFNA(VLOOKUP($A122,Equities!$A:$Z,4,FALSE), "NA")</f>
        <v>6095.78761904761</v>
      </c>
      <c r="BW122" s="31">
        <f>_xlfn.IFNA(VLOOKUP($A122,Equities!$A:$Z,5,FALSE), "NA")</f>
        <v>4218.9785238095201</v>
      </c>
      <c r="BX122" s="31">
        <f>_xlfn.IFNA(VLOOKUP($A122,Equities!$A:$Z,6,FALSE), "NA")</f>
        <v>1733.55123809523</v>
      </c>
      <c r="BY122" s="31">
        <f>_xlfn.IFNA(VLOOKUP($A122,Income_equities!$A:$Z,2,FALSE), "NA")</f>
        <v>1555.03666666666</v>
      </c>
      <c r="BZ122" s="31">
        <f>_xlfn.IFNA(VLOOKUP($A122,Income_equities!$A:$Z,3,FALSE), "NA")</f>
        <v>304.674471428571</v>
      </c>
      <c r="CA122" s="31">
        <f>_xlfn.IFNA(VLOOKUP($A122,Income_equities!$A:$Z,4,FALSE), "NA")</f>
        <v>166.379357142857</v>
      </c>
      <c r="CB122" s="31">
        <f>_xlfn.IFNA(VLOOKUP($A122,Income_equities!$A:$Z,5,FALSE), "NA")</f>
        <v>194.467019047619</v>
      </c>
      <c r="CC122" s="31">
        <f>_xlfn.IFNA(VLOOKUP($A122,PGM_equities!$A:$Z,2,FALSE), "NA")</f>
        <v>1558.06666666666</v>
      </c>
      <c r="CD122" s="31">
        <f>_xlfn.IFNA(VLOOKUP($A122,PGM_equities!$A:$Z,3,FALSE), "NA")</f>
        <v>1116.8847619047599</v>
      </c>
      <c r="CE122" s="31">
        <f>_xlfn.IFNA(VLOOKUP($A122,PGM_equities!$A:$Z,4,FALSE), "NA")</f>
        <v>17.725595238095199</v>
      </c>
      <c r="CF122" s="31">
        <f>_xlfn.IFNA(VLOOKUP($A122,PGM_equities!$A:$Z,5,FALSE), "NA")</f>
        <v>433.22666666666601</v>
      </c>
      <c r="CG122" s="31" t="str">
        <f>_xlfn.IFNA(VLOOKUP($A122,Platinum_market_balance!$A:$Z,2,FALSE), "NA")</f>
        <v>NA</v>
      </c>
      <c r="CH122" s="31" t="str">
        <f>_xlfn.IFNA(VLOOKUP($A122,Platinum_market_balance!$A:$Z,3,FALSE), "NA")</f>
        <v>NA</v>
      </c>
      <c r="CI122" s="31" t="str">
        <f>_xlfn.IFNA(VLOOKUP($A122,Platinum_market_balance!$A:$Z,4,FALSE), "NA")</f>
        <v>NA</v>
      </c>
      <c r="CJ122" s="31" t="str">
        <f>_xlfn.IFNA(VLOOKUP($A122,Platinum_market_balance!$A:$Z,5,FALSE), "NA")</f>
        <v>NA</v>
      </c>
      <c r="CK122" s="31" t="str">
        <f>_xlfn.IFNA(VLOOKUP($A122,Palladium_market_balance!$A:$Z,2,FALSE), "NA")</f>
        <v>NA</v>
      </c>
      <c r="CL122" s="31" t="str">
        <f>_xlfn.IFNA(VLOOKUP($A122,Palladium_market_balance!$A:$Z,3,FALSE), "NA")</f>
        <v>NA</v>
      </c>
      <c r="CM122" s="31" t="str">
        <f>_xlfn.IFNA(VLOOKUP($A122,Palladium_market_balance!$A:$Z,4,FALSE), "NA")</f>
        <v>NA</v>
      </c>
      <c r="CN122" s="31" t="str">
        <f>_xlfn.IFNA(VLOOKUP($A122,Palladium_market_balance!$A:$Z,5,FALSE), "NA")</f>
        <v>NA</v>
      </c>
      <c r="CO122" s="31" t="str">
        <f>_xlfn.IFNA(VLOOKUP($A122,Rhodium_market_balance!$A:$Z,2,FALSE), "NA")</f>
        <v>NA</v>
      </c>
      <c r="CP122" s="31" t="str">
        <f>_xlfn.IFNA(VLOOKUP($A122,Rhodium_market_balance!$A:$Z,3,FALSE), "NA")</f>
        <v>NA</v>
      </c>
      <c r="CQ122" s="31" t="str">
        <f>_xlfn.IFNA(VLOOKUP($A122,Rhodium_market_balance!$A:$Z,4,FALSE), "NA")</f>
        <v>NA</v>
      </c>
      <c r="CR122" s="31" t="str">
        <f>_xlfn.IFNA(VLOOKUP($A122,Rhodium_market_balance!$A:$Z,5,FALSE), "NA")</f>
        <v>NA</v>
      </c>
      <c r="CS122" s="31" t="str">
        <f>_xlfn.IFNA(VLOOKUP($A122,CFTCs!$A:$Z,2,FALSE), "NA")</f>
        <v>NA</v>
      </c>
      <c r="CT122" s="31" t="str">
        <f>_xlfn.IFNA(VLOOKUP($A122,CFTCs!$A:$Z,3,FALSE), "NA")</f>
        <v>NA</v>
      </c>
      <c r="CU122" s="31" t="str">
        <f>_xlfn.IFNA(VLOOKUP($A122,CFTCs!$A:$Z,4,FALSE), "NA")</f>
        <v>NA</v>
      </c>
      <c r="CV122" s="31" t="str">
        <f>_xlfn.IFNA(VLOOKUP($A122,CFTCs!$A:$Z,5,FALSE), "NA")</f>
        <v>NA</v>
      </c>
      <c r="CW122" s="31" t="str">
        <f>_xlfn.IFNA(VLOOKUP($A122,Open_interest!$A:$Z,2,FALSE), "NA")</f>
        <v>NA</v>
      </c>
      <c r="CX122" s="31" t="str">
        <f>_xlfn.IFNA(VLOOKUP($A122,Open_interest!$A:$Z,3,FALSE), "NA")</f>
        <v>NA</v>
      </c>
      <c r="CY122" s="31">
        <f>IF(_xlfn.IFNA(VLOOKUP($A122,ETF_holdings!$A:$Z,2,FALSE), "NA")=0,"NA",_xlfn.IFNA(VLOOKUP($A122,ETF_holdings!$A:$Z,2,FALSE), "NA"))</f>
        <v>788136.125</v>
      </c>
      <c r="CZ122" s="31" t="str">
        <f>IF(_xlfn.IFNA(VLOOKUP($A122,ETF_holdings!$A:$Z,3,FALSE), "NA")=0,"NA",_xlfn.IFNA(VLOOKUP($A122,ETF_holdings!$A:$Z,3,FALSE), "NA"))</f>
        <v>NA</v>
      </c>
      <c r="DA122" s="31">
        <f>_xlfn.IFNA(VLOOKUP($A122,ETF_holdings!$A:$Z,4,FALSE), "NA")</f>
        <v>0</v>
      </c>
      <c r="DB122" s="31" t="str">
        <f>IF(_xlfn.IFNA(VLOOKUP($A122,ETF_holdings!$A:$Z,4,FALSE), "NA")=0,"NA",_xlfn.IFNA(VLOOKUP($A122,ETF_holdings!$A:$Z,4,FALSE), "NA"))</f>
        <v>NA</v>
      </c>
      <c r="DC122" s="31" t="str">
        <f>IF(_xlfn.IFNA(VLOOKUP($A122,ETF_holdings!$A:$Z,6,FALSE), "NA")=0,"NA",_xlfn.IFNA(VLOOKUP($A122,ETF_holdings!$A:$Z,6,FALSE), "NA"))</f>
        <v>NA</v>
      </c>
      <c r="DD122" s="31" t="str">
        <f>IF(_xlfn.IFNA(VLOOKUP($A122,ETF_holdings!$A:$Z,7,FALSE), "NA")=0,"NA",_xlfn.IFNA(VLOOKUP($A122,ETF_holdings!$A:$Z,7,FALSE), "NA"))</f>
        <v>NA</v>
      </c>
      <c r="DE122" s="31" t="str">
        <f>IF(_xlfn.IFNA(VLOOKUP($A122,ETF_holdings!$A:$Z,8,FALSE), "NA")=0,"NA",_xlfn.IFNA(VLOOKUP($A122,ETF_holdings!$A:$Z,8,FALSE), "NA"))</f>
        <v>NA</v>
      </c>
      <c r="DF122" s="31" t="str">
        <f>IF(_xlfn.IFNA(VLOOKUP($A122,ETF_holdings!$A:$Z,10,FALSE), "NA")=0,"NA",_xlfn.IFNA(VLOOKUP($A122,ETF_holdings!$A:$Z,10,FALSE), "NA"))</f>
        <v>NA</v>
      </c>
      <c r="DG122" s="31" t="str">
        <f>IF(_xlfn.IFNA(VLOOKUP($A122,ETF_holdings!$A:$Z,10,FALSE), "NA")=0,"NA",_xlfn.IFNA(VLOOKUP($A122,ETF_holdings!$A:$Z,10,FALSE), "NA"))</f>
        <v>NA</v>
      </c>
      <c r="DH122" s="31" t="str">
        <f>IF(_xlfn.IFNA(VLOOKUP($A122,ETF_holdings!$A:$Z,11,FALSE), "NA")=0,"NA",_xlfn.IFNA(VLOOKUP($A122,ETF_holdings!$A:$Z,11,FALSE), "NA"))</f>
        <v>NA</v>
      </c>
      <c r="DI122" s="31" t="str">
        <f>IF(_xlfn.IFNA(VLOOKUP($A122,ETF_holdings!$A:$Z,12,FALSE), "NA")=0,"NA",_xlfn.IFNA(VLOOKUP($A122,ETF_holdings!$A:$Z,12,FALSE), "NA"))</f>
        <v>NA</v>
      </c>
      <c r="DJ122" s="31" t="str">
        <f>IF(_xlfn.IFNA(VLOOKUP($A122,ETF_holdings!$A:$Z,13,FALSE), "NA")=0,"NA",_xlfn.IFNA(VLOOKUP($A122,ETF_holdings!$A:$Z,13,FALSE), "NA"))</f>
        <v>NA</v>
      </c>
      <c r="DK122" s="31">
        <f>IF(_xlfn.IFNA(VLOOKUP($A122,Platinum_RSI!$A:$P,2,FALSE), "NA")=0,"NA",_xlfn.IFNA(VLOOKUP($A122,Platinum_RSI!$A:$P,2,FALSE), "NA"))</f>
        <v>97.67</v>
      </c>
      <c r="DL122" s="31">
        <f>IF(_xlfn.IFNA(VLOOKUP($A122,Platinum_RSI!$A:$P,3,FALSE), "NA")=0,"NA",_xlfn.IFNA(VLOOKUP($A122,Platinum_RSI!$A:$P,3,FALSE), "NA"))</f>
        <v>66.239999999999995</v>
      </c>
      <c r="DM122" s="31">
        <f>IF(_xlfn.IFNA(VLOOKUP($A122,Platinum_RSI!$A:$P,4,FALSE), "NA")=0,"NA",_xlfn.IFNA(VLOOKUP($A122,Platinum_RSI!$A:$P,4,FALSE), "NA"))</f>
        <v>59.24</v>
      </c>
      <c r="DN122" s="31">
        <f>IF(_xlfn.IFNA(VLOOKUP($A122,Platinum_RSI!$A:$P,5,FALSE), "NA")=0,"NA",_xlfn.IFNA(VLOOKUP($A122,Platinum_RSI!$A:$P,5,FALSE), "NA"))</f>
        <v>56.56</v>
      </c>
      <c r="DO122" s="31">
        <f>IF(_xlfn.IFNA(VLOOKUP($A122,Palladium_RSI!$A:$Q,2,FALSE), "NA")=0,"NA",_xlfn.IFNA(VLOOKUP($A122,Palladium_RSI!$A:$Q,2,FALSE), "NA"))</f>
        <v>99.44</v>
      </c>
      <c r="DP122" s="31">
        <f>IF(_xlfn.IFNA(VLOOKUP($A122,Palladium_RSI!$A:$Q, 3,FALSE), "NA")=0,"NA",_xlfn.IFNA(VLOOKUP($A122,Palladium_RSI!$A:$Q,3,FALSE), "NA"))</f>
        <v>75.400000000000006</v>
      </c>
      <c r="DQ122" s="31">
        <f>IF(_xlfn.IFNA(VLOOKUP($A122,Palladium_RSI!$A:$Q,4,FALSE), "NA")=0,"NA",_xlfn.IFNA(VLOOKUP($A122,Palladium_RSI!$A:$Q,4,FALSE), "NA"))</f>
        <v>65.19</v>
      </c>
      <c r="DR122" s="31">
        <f>IF(_xlfn.IFNA(VLOOKUP($A122,Palladium_RSI!$A:$Q,5,FALSE), "NA")=0,"NA",_xlfn.IFNA(VLOOKUP($A122,Palladium_RSI!$A:$Q,5,FALSE), "NA"))</f>
        <v>56.63</v>
      </c>
      <c r="DS122" s="31">
        <f>IF(_xlfn.IFNA(VLOOKUP($A122,Car_production!$A:$L,2,FALSE), "NA")=0,"NA",_xlfn.IFNA(VLOOKUP($A122,Car_production!$A:$L,2,FALSE), "NA"))</f>
        <v>231.5</v>
      </c>
      <c r="DT122" s="31">
        <f>IF(_xlfn.IFNA(VLOOKUP($A122,Car_production!$A:$L,3,FALSE), "NA")=0,"NA",_xlfn.IFNA(VLOOKUP($A122,Car_production!$A:$L,3,FALSE), "NA"))</f>
        <v>182.1400472069237</v>
      </c>
      <c r="DU122" s="31" t="e">
        <f>IF(_xlfn.IFNA(VLOOKUP($A122,Car_production!$A:$L,4,FALSE), "NA")=0,"NA",_xlfn.IFNA(VLOOKUP($A122,Car_production!$A:$L,13,FALSE), "NA"))</f>
        <v>#REF!</v>
      </c>
      <c r="DV122" s="31">
        <f>IF(_xlfn.IFNA(VLOOKUP($A122,Car_production!$A:$L,5,FALSE), "NA")=0,"NA",_xlfn.IFNA(VLOOKUP($A122,Car_production!$A:$L,5,FALSE), "NA"))</f>
        <v>59.886765474061256</v>
      </c>
      <c r="DW122" s="31">
        <f>IF(_xlfn.IFNA(VLOOKUP($A122,Car_production!$A:$L,6,FALSE), "NA")=0,"NA",_xlfn.IFNA(VLOOKUP($A122,Car_production!$A:$L,6,FALSE), "NA"))</f>
        <v>98.3</v>
      </c>
      <c r="DX122" s="31">
        <f>IF(_xlfn.IFNA(VLOOKUP($A122,Car_production!$A:$L,7,FALSE), "NA")=0,"NA",_xlfn.IFNA(VLOOKUP($A122,Car_production!$A:$L,7,FALSE), "NA"))</f>
        <v>96.089931573802545</v>
      </c>
      <c r="DY122" s="31">
        <f>IF(_xlfn.IFNA(VLOOKUP($A122,Car_production!$A:$L,8,FALSE), "NA")=0,"NA",_xlfn.IFNA(VLOOKUP($A122,Car_production!$A:$L,8,FALSE), "NA"))</f>
        <v>107.2</v>
      </c>
      <c r="DZ122" s="31">
        <f>IF(_xlfn.IFNA(VLOOKUP($A122,Car_production!$A:$L,9,FALSE), "NA")=0,"NA",_xlfn.IFNA(VLOOKUP($A122,Car_production!$A:$L,9,FALSE), "NA"))</f>
        <v>135.35353535353536</v>
      </c>
      <c r="EA122" s="31">
        <f>IF(_xlfn.IFNA(VLOOKUP($A122,Car_production!$A:$L,10,FALSE), "NA")=0,"NA",_xlfn.IFNA(VLOOKUP($A122,Car_production!$A:$L,10,FALSE), "NA"))</f>
        <v>77.467168014581475</v>
      </c>
      <c r="EB122" s="31">
        <f>IF(_xlfn.IFNA(VLOOKUP($A122,Car_production_index!$A:$L,2,FALSE), "NA")=0,"NA",_xlfn.IFNA(VLOOKUP($A122,Car_production_index!$A:$L,2,FALSE), "NA"))</f>
        <v>0.12988212567506568</v>
      </c>
      <c r="EC122" s="31">
        <f>IF(_xlfn.IFNA(VLOOKUP($A122,Car_production_index!$A:$L,3,FALSE), "NA")=0,"NA",_xlfn.IFNA(VLOOKUP($A122,Car_production_index!$A:$L,3,FALSE), "NA"))</f>
        <v>0.23191781767755695</v>
      </c>
      <c r="ED122" s="31">
        <f>IF(_xlfn.IFNA(VLOOKUP($A122,Car_production_index!$A:$L,4,FALSE), "NA")=0,"NA",_xlfn.IFNA(VLOOKUP($A122,Car_production_index!$A:$L,4,FALSE), "NA"))</f>
        <v>0.22832484761598565</v>
      </c>
      <c r="EE122" s="31">
        <f>IF(_xlfn.IFNA(VLOOKUP($A122,Car_production_index!$A:$L,5,FALSE), "NA")=0,"NA",_xlfn.IFNA(VLOOKUP($A122,Car_production_index!$A:$L,5,FALSE), "NA"))</f>
        <v>0.13189036868302062</v>
      </c>
      <c r="EF122" s="31">
        <f>IF(_xlfn.IFNA(VLOOKUP($A122,Car_production_index!$A:$L,6,FALSE), "NA")=0,"NA",_xlfn.IFNA(VLOOKUP($A122,Car_production_index!$A:$L,6,FALSE), "NA"))</f>
        <v>0.72201515965162888</v>
      </c>
    </row>
    <row r="123" spans="1:136">
      <c r="A123" s="26">
        <v>40210</v>
      </c>
      <c r="B123" s="25">
        <f>IFERROR(VLOOKUP($A123,Palladium_spot_price!$A:$B,2,FALSE), "NA")</f>
        <v>429.15789473684202</v>
      </c>
      <c r="C123" s="25">
        <f>IFERROR(VLOOKUP($A123,Platinum_spot_price!$A:$B,2,FALSE), "NA")</f>
        <v>1525.5263157894699</v>
      </c>
      <c r="D123" s="25">
        <f>IFERROR(VLOOKUP($A123,Rhodium_spot_price!$A:$B,2,FALSE), "NA")</f>
        <v>2510</v>
      </c>
      <c r="E123" s="25">
        <f>IFERROR(VLOOKUP(A123,'Coal Australia'!A:B,2,FALSE), "NA")</f>
        <v>98.158928571428405</v>
      </c>
      <c r="F123" s="25">
        <f>IFERROR(VLOOKUP(A123,'Russian Ruble'!A:B,2,FALSE), "NA")</f>
        <v>30.188400000000001</v>
      </c>
      <c r="G123" s="25" t="str">
        <f>IFERROR(VLOOKUP($A123,'GDP Germany'!A:B,2,FALSE),"NA")</f>
        <v>NA</v>
      </c>
      <c r="H123" s="25" t="str">
        <f>IFERROR(VLOOKUP($A123,'GDP EU28'!A:B,2,FALSE),"NA")</f>
        <v>NA</v>
      </c>
      <c r="I123" s="25" t="str">
        <f>IFERROR(VLOOKUP($A123,'GDP US'!A:B,2,FALSE),"NA")</f>
        <v>NA</v>
      </c>
      <c r="J123" s="29" t="str">
        <f>IFERROR(VLOOKUP($A123,'GDP CNY'!A:C,2,FALSE),"NA")</f>
        <v>NA</v>
      </c>
      <c r="K123" s="25">
        <f>IFERROR(VLOOKUP($A123,WTI!$A:$B,2,FALSE),"NA")</f>
        <v>76.39</v>
      </c>
      <c r="L123" s="25">
        <f>IFERROR(VLOOKUP($A123,Brent!$A:$B,2,FALSE),"NA")</f>
        <v>73.75</v>
      </c>
      <c r="M123" s="25">
        <f>IFERROR(VLOOKUP($A123,'EURO EXC RATE'!$A:$B,2,FALSE),"NA")</f>
        <v>1.3680000000000001</v>
      </c>
      <c r="N123" s="25">
        <f>IFERROR(VLOOKUP($A123,'Baltic Dry Index'!$A:$B,2,FALSE),"NA")</f>
        <v>2738</v>
      </c>
      <c r="O123" s="25">
        <f>IFERROR(VLOOKUP($A123,EXR_CNY_USD!$A:$B,2,FALSE),"NA")</f>
        <v>6.8285</v>
      </c>
      <c r="P123" s="25">
        <f>IFERROR(VLOOKUP($A123,'NATURAL GAS'!A:B,2,FALSE),"NA")</f>
        <v>5.32</v>
      </c>
      <c r="Q123" s="25">
        <f>IFERROR(VLOOKUP($A123,VIX!$A:$B,2,FALSE), "NA")</f>
        <v>19.5</v>
      </c>
      <c r="R123" s="25">
        <f>IFERROR(VLOOKUP($A123,CLI_US!$A:$B,2,FALSE), "NA")</f>
        <v>99.511748063810401</v>
      </c>
      <c r="S123" s="25">
        <f>IFERROR(VLOOKUP($A123,CLI_CHN!$A:$B,2,FALSE), "NA")</f>
        <v>100.7967</v>
      </c>
      <c r="T123" s="25">
        <f>IFERROR(VLOOKUP($A123,CLI_EURO!$A:$B,2,FALSE), "NA")</f>
        <v>100.406890043364</v>
      </c>
      <c r="U123" s="25">
        <f>IFERROR(VLOOKUP($A123,CPILFESL!$A:$B,2,FALSE), "NA")</f>
        <v>217.28100000000001</v>
      </c>
      <c r="V123" s="31">
        <f>_xlfn.IFNA(VLOOKUP($A123,'PET.RWTC.M'!$A:$B,2,FALSE), "NA")</f>
        <v>76.39</v>
      </c>
      <c r="W123" s="31">
        <f>_xlfn.IFNA(VLOOKUP($A123,PALLFNFINDEXQ!$A:$B,2,FALSE), "NA")</f>
        <v>140.23982699999999</v>
      </c>
      <c r="X123" s="31">
        <f>_xlfn.IFNA(VLOOKUP($A123,DEXSFUS!$A:$B,2,FALSE), "NA")</f>
        <v>7.5250000000000004</v>
      </c>
      <c r="Y123" s="31">
        <f>_xlfn.IFNA(VLOOKUP($A123,PNICKUSDM!$A:$B,2,FALSE), "NA")</f>
        <v>19060.55</v>
      </c>
      <c r="Z123" s="31">
        <f>_xlfn.IFNA(VLOOKUP($A123,'WPU1011'!$A:$B,2,FALSE), "NA")</f>
        <v>139.6</v>
      </c>
      <c r="AA123" s="31">
        <f>_xlfn.IFNA(VLOOKUP($A123,'WPU1011'!$A:$B,2,FALSE), "NA")</f>
        <v>139.6</v>
      </c>
      <c r="AB123" s="31">
        <f>_xlfn.IFNA(VLOOKUP($A123,TSIFRGHTC!$A:$B,2,FALSE), "NA")</f>
        <v>2</v>
      </c>
      <c r="AC123" s="31">
        <f>_xlfn.IFNA(VLOOKUP($A123,TSIFRGHTC!$A:$B,2,FALSE), "NA")</f>
        <v>2</v>
      </c>
      <c r="AD123" s="31">
        <f>_xlfn.IFNA(VLOOKUP($A123,PPICMM!$A:$B,2,FALSE), "NA")</f>
        <v>200</v>
      </c>
      <c r="AE123" s="31">
        <f>_xlfn.IFNA(VLOOKUP($A123,IPB50001N!$A:$B,2,FALSE), "NA")</f>
        <v>89.072400000000002</v>
      </c>
      <c r="AF123" s="31">
        <f>_xlfn.IFNA(VLOOKUP($A123,A31ATI!$A:$B,2,FALSE), "NA")</f>
        <v>15735</v>
      </c>
      <c r="AG123" s="31">
        <f>_xlfn.IFNA(VLOOKUP($A123,A31ANO!$A:$B,2,FALSE), "NA")</f>
        <v>9699</v>
      </c>
      <c r="AH123" s="31">
        <f>_xlfn.IFNA(VLOOKUP($A123,IPG21223S!$A:$B,2,FALSE), "NA")</f>
        <v>94.724100000000007</v>
      </c>
      <c r="AI123" s="31">
        <f>_xlfn.IFNA(VLOOKUP($A123,PIORECRUSDM!$A:$B,2,FALSE), "NA")</f>
        <v>127.61499999999999</v>
      </c>
      <c r="AJ123" s="31">
        <f>_xlfn.IFNA(VLOOKUP($A123,GVZCLS!$A:$B,2,FALSE), "NA")</f>
        <v>23.84</v>
      </c>
      <c r="AK123" s="31" t="str">
        <f>_xlfn.IFNA(VLOOKUP($A123,VXSLVCLS!$A:$B,2,FALSE), "NA")</f>
        <v>NA</v>
      </c>
      <c r="AL123" s="31">
        <f>_xlfn.IFNA(VLOOKUP($A123,PNRGINDEXM!$A:$B,2,FALSE), "NA")</f>
        <v>173.91659999999999</v>
      </c>
      <c r="AM123" s="31">
        <f>_xlfn.IFNA(VLOOKUP($A123,Nikkei225!$A:$B,2,FALSE), "NA")</f>
        <v>10205.02</v>
      </c>
      <c r="AN123" s="31">
        <f>_xlfn.IFNA(VLOOKUP($A123,EXJPUS!$A:$B,2,FALSE), "NA")</f>
        <v>90.139499999999998</v>
      </c>
      <c r="AO123" s="31">
        <f>_xlfn.IFNA(VLOOKUP($A123,PCU33613361!$A:$B,2,FALSE), "NA")</f>
        <v>102.6</v>
      </c>
      <c r="AP123" s="31">
        <f>_xlfn.IFNA(VLOOKUP($A123,TOTALSA!$A:$B,2,FALSE), "NA")</f>
        <v>10.315</v>
      </c>
      <c r="AQ123" s="31">
        <f>_xlfn.IFNA(VLOOKUP($A123,ZAFCPIALLMINMEI!$A:$B,2,FALSE), "NA")</f>
        <v>75.751099999999994</v>
      </c>
      <c r="AR123" s="31">
        <f>_xlfn.IFNA(VLOOKUP($A123,LCULMN01ZAQ661S!$A:$B,2,FALSE), "NA")</f>
        <v>75.096376250000006</v>
      </c>
      <c r="AS123" s="31">
        <f>_xlfn.IFNA(VLOOKUP($A123,NGDPRSAXDCZAQ!$A:$B,2,FALSE), "NA")</f>
        <v>980554.6</v>
      </c>
      <c r="AT123" s="31">
        <f>_xlfn.IFNA(VLOOKUP($A123,'M.W00.PCOBA.USD'!$A:$B,2,FALSE), "NA")</f>
        <v>41508.01</v>
      </c>
      <c r="AU123" s="31">
        <f>_xlfn.IFNA(VLOOKUP($A123,BSCICP03O9M665S!$A:$B,2,FALSE), "NA")</f>
        <v>98.956208213500005</v>
      </c>
      <c r="AV123" s="31">
        <f>_xlfn.IFNA(VLOOKUP($A123,LOLITOAAOECDE!$A:$B,2,FALSE), "NA")</f>
        <v>99.435157844599999</v>
      </c>
      <c r="AW123" s="31" t="str">
        <f>_xlfn.IFNA(VLOOKUP($A123,'IP7110'!$A:$B,2,FALSE), "NA")</f>
        <v>NA</v>
      </c>
      <c r="AX123" s="31">
        <f>_xlfn.IFNA(VLOOKUP($A123,'WPS061'!$A:$B,2,FALSE), "NA")</f>
        <v>73.8</v>
      </c>
      <c r="AY123" s="31">
        <f>_xlfn.IFNA(VLOOKUP($A123,'GS10'!$A:$B,2,FALSE), "NA")</f>
        <v>3.69</v>
      </c>
      <c r="AZ123" s="31">
        <f>_xlfn.IFNA(VLOOKUP($A123,'GS5'!$A:$B,2,FALSE), "NA")</f>
        <v>2.36</v>
      </c>
      <c r="BA123" s="31">
        <f>_xlfn.IFNA(VLOOKUP($A123,'GS30'!$A:$B,2,FALSE), "NA")</f>
        <v>4.62</v>
      </c>
      <c r="BB123" s="31">
        <f>_xlfn.IFNA(VLOOKUP($A123,DAX!$A:$B,2,FALSE), "NA")</f>
        <v>5598.46</v>
      </c>
      <c r="BC123" s="31">
        <f>_xlfn.IFNA(VLOOKUP($A123,SMI!$A:$B,2,FALSE), "NA")</f>
        <v>6710.99</v>
      </c>
      <c r="BD123" s="31">
        <f>_xlfn.IFNA(VLOOKUP($A123,NASDAQCOM!$A:$B,2,FALSE), "NA")</f>
        <v>2238.2600000000002</v>
      </c>
      <c r="BE123" s="31">
        <f>_xlfn.IFNA(VLOOKUP($A123,FTSE100!$A:$B,2,FALSE), "NA")</f>
        <v>5354.52</v>
      </c>
      <c r="BF123" s="31">
        <f>_xlfn.IFNA(VLOOKUP($A123,'M.W00.PGOLD.USD'!$A:$B,2,FALSE), "NA")</f>
        <v>1119.75</v>
      </c>
      <c r="BG123" s="31">
        <f>_xlfn.IFNA(VLOOKUP($A123,'M.W00.PSILVER.USD'!$A:$B,2,FALSE), "NA")</f>
        <v>16.79</v>
      </c>
      <c r="BH123" s="31" t="str">
        <f>_xlfn.IFNA(VLOOKUP($A123,WPU10170502!$A:$B,2,FALSE), "NA")</f>
        <v>NA</v>
      </c>
      <c r="BI123" s="31">
        <f>_xlfn.IFNA(VLOOKUP($A123,'M.W00.PSILVER.USD'!$A:$B,2,FALSE), "NA")</f>
        <v>16.79</v>
      </c>
      <c r="BJ123" s="31">
        <f>_xlfn.IFNA(VLOOKUP($A123,'M.W00.PSILVER.USD'!$A:$B,2,FALSE), "NA")</f>
        <v>16.79</v>
      </c>
      <c r="BK123" s="31">
        <f>_xlfn.IFNA(VLOOKUP($A123,FEDfunds!$A:$B,2,FALSE), "NA")</f>
        <v>0.13</v>
      </c>
      <c r="BL123" s="31">
        <f>_xlfn.IFNA(VLOOKUP($A123,Vehicles_miles_traveled!$A:$B,2,FALSE), "NA")</f>
        <v>241735</v>
      </c>
      <c r="BM123" s="31">
        <f>_xlfn.IFNA(VLOOKUP($A123,New_car_dealer!$A:$B,2,FALSE), "NA")</f>
        <v>37155</v>
      </c>
      <c r="BN123" s="31" t="str">
        <f>_xlfn.IFNA(VLOOKUP($A123,Platinum_total_demand!$A:$Z,4,FALSE), "NA")</f>
        <v>NA</v>
      </c>
      <c r="BO123" s="31" t="str">
        <f>_xlfn.IFNA(VLOOKUP($A123,Palladium_total_demand!$A:$Z,4,FALSE), "NA")</f>
        <v>NA</v>
      </c>
      <c r="BP123" s="31" t="str">
        <f>_xlfn.IFNA(VLOOKUP($A123,Rhodium_total_demand!$A:$Z,4,FALSE), "NA")</f>
        <v>NA</v>
      </c>
      <c r="BQ123" s="31" t="str">
        <f>_xlfn.IFNA(VLOOKUP($A123,Platinum_total_supply!$A:$Z,4,FALSE), "NA")</f>
        <v>NA</v>
      </c>
      <c r="BR123" s="31" t="str">
        <f>_xlfn.IFNA(VLOOKUP($A123,Palladium_total_supply!$A:$Z,4,FALSE), "NA")</f>
        <v>NA</v>
      </c>
      <c r="BS123" s="31" t="str">
        <f>_xlfn.IFNA(VLOOKUP($A123,Rhodium_total_supply!$A:$Z,4,FALSE), "NA")</f>
        <v>NA</v>
      </c>
      <c r="BT123" s="31">
        <f>_xlfn.IFNA(VLOOKUP($A123,Equities!$A:$Z,2,FALSE), "NA")</f>
        <v>3671.3604999999998</v>
      </c>
      <c r="BU123" s="31">
        <f>_xlfn.IFNA(VLOOKUP($A123,Equities!$A:$Z,3,FALSE), "NA")</f>
        <v>3738.9604999999901</v>
      </c>
      <c r="BV123" s="31">
        <f>_xlfn.IFNA(VLOOKUP($A123,Equities!$A:$Z,4,FALSE), "NA")</f>
        <v>5625.3689999999997</v>
      </c>
      <c r="BW123" s="31">
        <f>_xlfn.IFNA(VLOOKUP($A123,Equities!$A:$Z,5,FALSE), "NA")</f>
        <v>4085.57195</v>
      </c>
      <c r="BX123" s="31">
        <f>_xlfn.IFNA(VLOOKUP($A123,Equities!$A:$Z,6,FALSE), "NA")</f>
        <v>1625.6191999999901</v>
      </c>
      <c r="BY123" s="31">
        <f>_xlfn.IFNA(VLOOKUP($A123,Income_equities!$A:$Z,2,FALSE), "NA")</f>
        <v>1561.9169999999999</v>
      </c>
      <c r="BZ123" s="31">
        <f>_xlfn.IFNA(VLOOKUP($A123,Income_equities!$A:$Z,3,FALSE), "NA")</f>
        <v>306.39129999999898</v>
      </c>
      <c r="CA123" s="31">
        <f>_xlfn.IFNA(VLOOKUP($A123,Income_equities!$A:$Z,4,FALSE), "NA")</f>
        <v>167.33676999999901</v>
      </c>
      <c r="CB123" s="31">
        <f>_xlfn.IFNA(VLOOKUP($A123,Income_equities!$A:$Z,5,FALSE), "NA")</f>
        <v>194.55235500000001</v>
      </c>
      <c r="CC123" s="31">
        <f>_xlfn.IFNA(VLOOKUP($A123,PGM_equities!$A:$Z,2,FALSE), "NA")</f>
        <v>1523.7255</v>
      </c>
      <c r="CD123" s="31">
        <f>_xlfn.IFNA(VLOOKUP($A123,PGM_equities!$A:$Z,3,FALSE), "NA")</f>
        <v>1098.9655</v>
      </c>
      <c r="CE123" s="31">
        <f>_xlfn.IFNA(VLOOKUP($A123,PGM_equities!$A:$Z,4,FALSE), "NA")</f>
        <v>15.895375</v>
      </c>
      <c r="CF123" s="31">
        <f>_xlfn.IFNA(VLOOKUP($A123,PGM_equities!$A:$Z,5,FALSE), "NA")</f>
        <v>425.63150000000002</v>
      </c>
      <c r="CG123" s="31" t="str">
        <f>_xlfn.IFNA(VLOOKUP($A123,Platinum_market_balance!$A:$Z,2,FALSE), "NA")</f>
        <v>NA</v>
      </c>
      <c r="CH123" s="31" t="str">
        <f>_xlfn.IFNA(VLOOKUP($A123,Platinum_market_balance!$A:$Z,3,FALSE), "NA")</f>
        <v>NA</v>
      </c>
      <c r="CI123" s="31" t="str">
        <f>_xlfn.IFNA(VLOOKUP($A123,Platinum_market_balance!$A:$Z,4,FALSE), "NA")</f>
        <v>NA</v>
      </c>
      <c r="CJ123" s="31" t="str">
        <f>_xlfn.IFNA(VLOOKUP($A123,Platinum_market_balance!$A:$Z,5,FALSE), "NA")</f>
        <v>NA</v>
      </c>
      <c r="CK123" s="31" t="str">
        <f>_xlfn.IFNA(VLOOKUP($A123,Palladium_market_balance!$A:$Z,2,FALSE), "NA")</f>
        <v>NA</v>
      </c>
      <c r="CL123" s="31" t="str">
        <f>_xlfn.IFNA(VLOOKUP($A123,Palladium_market_balance!$A:$Z,3,FALSE), "NA")</f>
        <v>NA</v>
      </c>
      <c r="CM123" s="31" t="str">
        <f>_xlfn.IFNA(VLOOKUP($A123,Palladium_market_balance!$A:$Z,4,FALSE), "NA")</f>
        <v>NA</v>
      </c>
      <c r="CN123" s="31" t="str">
        <f>_xlfn.IFNA(VLOOKUP($A123,Palladium_market_balance!$A:$Z,5,FALSE), "NA")</f>
        <v>NA</v>
      </c>
      <c r="CO123" s="31" t="str">
        <f>_xlfn.IFNA(VLOOKUP($A123,Rhodium_market_balance!$A:$Z,2,FALSE), "NA")</f>
        <v>NA</v>
      </c>
      <c r="CP123" s="31" t="str">
        <f>_xlfn.IFNA(VLOOKUP($A123,Rhodium_market_balance!$A:$Z,3,FALSE), "NA")</f>
        <v>NA</v>
      </c>
      <c r="CQ123" s="31" t="str">
        <f>_xlfn.IFNA(VLOOKUP($A123,Rhodium_market_balance!$A:$Z,4,FALSE), "NA")</f>
        <v>NA</v>
      </c>
      <c r="CR123" s="31" t="str">
        <f>_xlfn.IFNA(VLOOKUP($A123,Rhodium_market_balance!$A:$Z,5,FALSE), "NA")</f>
        <v>NA</v>
      </c>
      <c r="CS123" s="31" t="str">
        <f>_xlfn.IFNA(VLOOKUP($A123,CFTCs!$A:$Z,2,FALSE), "NA")</f>
        <v>NA</v>
      </c>
      <c r="CT123" s="31" t="str">
        <f>_xlfn.IFNA(VLOOKUP($A123,CFTCs!$A:$Z,3,FALSE), "NA")</f>
        <v>NA</v>
      </c>
      <c r="CU123" s="31" t="str">
        <f>_xlfn.IFNA(VLOOKUP($A123,CFTCs!$A:$Z,4,FALSE), "NA")</f>
        <v>NA</v>
      </c>
      <c r="CV123" s="31" t="str">
        <f>_xlfn.IFNA(VLOOKUP($A123,CFTCs!$A:$Z,5,FALSE), "NA")</f>
        <v>NA</v>
      </c>
      <c r="CW123" s="31" t="str">
        <f>_xlfn.IFNA(VLOOKUP($A123,Open_interest!$A:$Z,2,FALSE), "NA")</f>
        <v>NA</v>
      </c>
      <c r="CX123" s="31" t="str">
        <f>_xlfn.IFNA(VLOOKUP($A123,Open_interest!$A:$Z,3,FALSE), "NA")</f>
        <v>NA</v>
      </c>
      <c r="CY123" s="31">
        <f>IF(_xlfn.IFNA(VLOOKUP($A123,ETF_holdings!$A:$Z,2,FALSE), "NA")=0,"NA",_xlfn.IFNA(VLOOKUP($A123,ETF_holdings!$A:$Z,2,FALSE), "NA"))</f>
        <v>925671.44736842101</v>
      </c>
      <c r="CZ123" s="31" t="str">
        <f>IF(_xlfn.IFNA(VLOOKUP($A123,ETF_holdings!$A:$Z,3,FALSE), "NA")=0,"NA",_xlfn.IFNA(VLOOKUP($A123,ETF_holdings!$A:$Z,3,FALSE), "NA"))</f>
        <v>NA</v>
      </c>
      <c r="DA123" s="31">
        <f>_xlfn.IFNA(VLOOKUP($A123,ETF_holdings!$A:$Z,4,FALSE), "NA")</f>
        <v>0</v>
      </c>
      <c r="DB123" s="31" t="str">
        <f>IF(_xlfn.IFNA(VLOOKUP($A123,ETF_holdings!$A:$Z,4,FALSE), "NA")=0,"NA",_xlfn.IFNA(VLOOKUP($A123,ETF_holdings!$A:$Z,4,FALSE), "NA"))</f>
        <v>NA</v>
      </c>
      <c r="DC123" s="31" t="str">
        <f>IF(_xlfn.IFNA(VLOOKUP($A123,ETF_holdings!$A:$Z,6,FALSE), "NA")=0,"NA",_xlfn.IFNA(VLOOKUP($A123,ETF_holdings!$A:$Z,6,FALSE), "NA"))</f>
        <v>NA</v>
      </c>
      <c r="DD123" s="31" t="str">
        <f>IF(_xlfn.IFNA(VLOOKUP($A123,ETF_holdings!$A:$Z,7,FALSE), "NA")=0,"NA",_xlfn.IFNA(VLOOKUP($A123,ETF_holdings!$A:$Z,7,FALSE), "NA"))</f>
        <v>NA</v>
      </c>
      <c r="DE123" s="31" t="str">
        <f>IF(_xlfn.IFNA(VLOOKUP($A123,ETF_holdings!$A:$Z,8,FALSE), "NA")=0,"NA",_xlfn.IFNA(VLOOKUP($A123,ETF_holdings!$A:$Z,8,FALSE), "NA"))</f>
        <v>NA</v>
      </c>
      <c r="DF123" s="31" t="str">
        <f>IF(_xlfn.IFNA(VLOOKUP($A123,ETF_holdings!$A:$Z,10,FALSE), "NA")=0,"NA",_xlfn.IFNA(VLOOKUP($A123,ETF_holdings!$A:$Z,10,FALSE), "NA"))</f>
        <v>NA</v>
      </c>
      <c r="DG123" s="31" t="str">
        <f>IF(_xlfn.IFNA(VLOOKUP($A123,ETF_holdings!$A:$Z,10,FALSE), "NA")=0,"NA",_xlfn.IFNA(VLOOKUP($A123,ETF_holdings!$A:$Z,10,FALSE), "NA"))</f>
        <v>NA</v>
      </c>
      <c r="DH123" s="31" t="str">
        <f>IF(_xlfn.IFNA(VLOOKUP($A123,ETF_holdings!$A:$Z,11,FALSE), "NA")=0,"NA",_xlfn.IFNA(VLOOKUP($A123,ETF_holdings!$A:$Z,11,FALSE), "NA"))</f>
        <v>NA</v>
      </c>
      <c r="DI123" s="31" t="str">
        <f>IF(_xlfn.IFNA(VLOOKUP($A123,ETF_holdings!$A:$Z,12,FALSE), "NA")=0,"NA",_xlfn.IFNA(VLOOKUP($A123,ETF_holdings!$A:$Z,12,FALSE), "NA"))</f>
        <v>NA</v>
      </c>
      <c r="DJ123" s="31" t="str">
        <f>IF(_xlfn.IFNA(VLOOKUP($A123,ETF_holdings!$A:$Z,13,FALSE), "NA")=0,"NA",_xlfn.IFNA(VLOOKUP($A123,ETF_holdings!$A:$Z,13,FALSE), "NA"))</f>
        <v>NA</v>
      </c>
      <c r="DK123" s="31">
        <f>IF(_xlfn.IFNA(VLOOKUP($A123,Platinum_RSI!$A:$P,2,FALSE), "NA")=0,"NA",_xlfn.IFNA(VLOOKUP($A123,Platinum_RSI!$A:$P,2,FALSE), "NA"))</f>
        <v>98.29</v>
      </c>
      <c r="DL123" s="31">
        <f>IF(_xlfn.IFNA(VLOOKUP($A123,Platinum_RSI!$A:$P,3,FALSE), "NA")=0,"NA",_xlfn.IFNA(VLOOKUP($A123,Platinum_RSI!$A:$P,3,FALSE), "NA"))</f>
        <v>68.150000000000006</v>
      </c>
      <c r="DM123" s="31">
        <f>IF(_xlfn.IFNA(VLOOKUP($A123,Platinum_RSI!$A:$P,4,FALSE), "NA")=0,"NA",_xlfn.IFNA(VLOOKUP($A123,Platinum_RSI!$A:$P,4,FALSE), "NA"))</f>
        <v>60.53</v>
      </c>
      <c r="DN123" s="31">
        <f>IF(_xlfn.IFNA(VLOOKUP($A123,Platinum_RSI!$A:$P,5,FALSE), "NA")=0,"NA",_xlfn.IFNA(VLOOKUP($A123,Platinum_RSI!$A:$P,5,FALSE), "NA"))</f>
        <v>57.23</v>
      </c>
      <c r="DO123" s="31">
        <f>IF(_xlfn.IFNA(VLOOKUP($A123,Palladium_RSI!$A:$Q,2,FALSE), "NA")=0,"NA",_xlfn.IFNA(VLOOKUP($A123,Palladium_RSI!$A:$Q,2,FALSE), "NA"))</f>
        <v>99.61</v>
      </c>
      <c r="DP123" s="31">
        <f>IF(_xlfn.IFNA(VLOOKUP($A123,Palladium_RSI!$A:$Q, 3,FALSE), "NA")=0,"NA",_xlfn.IFNA(VLOOKUP($A123,Palladium_RSI!$A:$Q,3,FALSE), "NA"))</f>
        <v>77.680000000000007</v>
      </c>
      <c r="DQ123" s="31">
        <f>IF(_xlfn.IFNA(VLOOKUP($A123,Palladium_RSI!$A:$Q,4,FALSE), "NA")=0,"NA",_xlfn.IFNA(VLOOKUP($A123,Palladium_RSI!$A:$Q,4,FALSE), "NA"))</f>
        <v>67.14</v>
      </c>
      <c r="DR123" s="31">
        <f>IF(_xlfn.IFNA(VLOOKUP($A123,Palladium_RSI!$A:$Q,5,FALSE), "NA")=0,"NA",_xlfn.IFNA(VLOOKUP($A123,Palladium_RSI!$A:$Q,5,FALSE), "NA"))</f>
        <v>57.72</v>
      </c>
      <c r="DS123" s="31">
        <f>IF(_xlfn.IFNA(VLOOKUP($A123,Car_production!$A:$L,2,FALSE), "NA")=0,"NA",_xlfn.IFNA(VLOOKUP($A123,Car_production!$A:$L,2,FALSE), "NA"))</f>
        <v>232.1</v>
      </c>
      <c r="DT123" s="31">
        <f>IF(_xlfn.IFNA(VLOOKUP($A123,Car_production!$A:$L,3,FALSE), "NA")=0,"NA",_xlfn.IFNA(VLOOKUP($A123,Car_production!$A:$L,3,FALSE), "NA"))</f>
        <v>182.61211644374509</v>
      </c>
      <c r="DU123" s="31" t="e">
        <f>IF(_xlfn.IFNA(VLOOKUP($A123,Car_production!$A:$L,4,FALSE), "NA")=0,"NA",_xlfn.IFNA(VLOOKUP($A123,Car_production!$A:$L,13,FALSE), "NA"))</f>
        <v>#REF!</v>
      </c>
      <c r="DV123" s="31">
        <f>IF(_xlfn.IFNA(VLOOKUP($A123,Car_production!$A:$L,5,FALSE), "NA")=0,"NA",_xlfn.IFNA(VLOOKUP($A123,Car_production!$A:$L,5,FALSE), "NA"))</f>
        <v>44.26410797720866</v>
      </c>
      <c r="DW123" s="31">
        <f>IF(_xlfn.IFNA(VLOOKUP($A123,Car_production!$A:$L,6,FALSE), "NA")=0,"NA",_xlfn.IFNA(VLOOKUP($A123,Car_production!$A:$L,6,FALSE), "NA"))</f>
        <v>129.1</v>
      </c>
      <c r="DX123" s="31">
        <f>IF(_xlfn.IFNA(VLOOKUP($A123,Car_production!$A:$L,7,FALSE), "NA")=0,"NA",_xlfn.IFNA(VLOOKUP($A123,Car_production!$A:$L,7,FALSE), "NA"))</f>
        <v>126.19745845552298</v>
      </c>
      <c r="DY123" s="31">
        <f>IF(_xlfn.IFNA(VLOOKUP($A123,Car_production!$A:$L,8,FALSE), "NA")=0,"NA",_xlfn.IFNA(VLOOKUP($A123,Car_production!$A:$L,8,FALSE), "NA"))</f>
        <v>106</v>
      </c>
      <c r="DZ123" s="31">
        <f>IF(_xlfn.IFNA(VLOOKUP($A123,Car_production!$A:$L,9,FALSE), "NA")=0,"NA",_xlfn.IFNA(VLOOKUP($A123,Car_production!$A:$L,9,FALSE), "NA"))</f>
        <v>133.83838383838383</v>
      </c>
      <c r="EA123" s="31">
        <f>IF(_xlfn.IFNA(VLOOKUP($A123,Car_production!$A:$L,10,FALSE), "NA")=0,"NA",_xlfn.IFNA(VLOOKUP($A123,Car_production!$A:$L,10,FALSE), "NA"))</f>
        <v>80.744078516333047</v>
      </c>
      <c r="EB123" s="31">
        <f>IF(_xlfn.IFNA(VLOOKUP($A123,Car_production_index!$A:$L,2,FALSE), "NA")=0,"NA",_xlfn.IFNA(VLOOKUP($A123,Car_production_index!$A:$L,2,FALSE), "NA"))</f>
        <v>0.12988212567506568</v>
      </c>
      <c r="EC123" s="31">
        <f>IF(_xlfn.IFNA(VLOOKUP($A123,Car_production_index!$A:$L,3,FALSE), "NA")=0,"NA",_xlfn.IFNA(VLOOKUP($A123,Car_production_index!$A:$L,3,FALSE), "NA"))</f>
        <v>0.23191781767755695</v>
      </c>
      <c r="ED123" s="31">
        <f>IF(_xlfn.IFNA(VLOOKUP($A123,Car_production_index!$A:$L,4,FALSE), "NA")=0,"NA",_xlfn.IFNA(VLOOKUP($A123,Car_production_index!$A:$L,4,FALSE), "NA"))</f>
        <v>0.22832484761598565</v>
      </c>
      <c r="EE123" s="31">
        <f>IF(_xlfn.IFNA(VLOOKUP($A123,Car_production_index!$A:$L,5,FALSE), "NA")=0,"NA",_xlfn.IFNA(VLOOKUP($A123,Car_production_index!$A:$L,5,FALSE), "NA"))</f>
        <v>0.13189036868302062</v>
      </c>
      <c r="EF123" s="31">
        <f>IF(_xlfn.IFNA(VLOOKUP($A123,Car_production_index!$A:$L,6,FALSE), "NA")=0,"NA",_xlfn.IFNA(VLOOKUP($A123,Car_production_index!$A:$L,6,FALSE), "NA"))</f>
        <v>0.72201515965162888</v>
      </c>
    </row>
    <row r="124" spans="1:136">
      <c r="A124" s="26">
        <v>40238</v>
      </c>
      <c r="B124" s="25">
        <f>IFERROR(VLOOKUP($A124,Palladium_spot_price!$A:$B,2,FALSE), "NA")</f>
        <v>464.47826086956502</v>
      </c>
      <c r="C124" s="25">
        <f>IFERROR(VLOOKUP($A124,Platinum_spot_price!$A:$B,2,FALSE), "NA")</f>
        <v>1602.6521739130401</v>
      </c>
      <c r="D124" s="25">
        <f>IFERROR(VLOOKUP($A124,Rhodium_spot_price!$A:$B,2,FALSE), "NA")</f>
        <v>2528.04347826086</v>
      </c>
      <c r="E124" s="25">
        <f>IFERROR(VLOOKUP(A124,'Coal Australia'!A:B,2,FALSE), "NA")</f>
        <v>100.09937888198699</v>
      </c>
      <c r="F124" s="25">
        <f>IFERROR(VLOOKUP(A124,'Russian Ruble'!A:B,2,FALSE), "NA")</f>
        <v>29.564399999999999</v>
      </c>
      <c r="G124" s="25" t="str">
        <f>IFERROR(VLOOKUP($A124,'GDP Germany'!A:B,2,FALSE),"NA")</f>
        <v>NA</v>
      </c>
      <c r="H124" s="25" t="str">
        <f>IFERROR(VLOOKUP($A124,'GDP EU28'!A:B,2,FALSE),"NA")</f>
        <v>NA</v>
      </c>
      <c r="I124" s="25" t="str">
        <f>IFERROR(VLOOKUP($A124,'GDP US'!A:B,2,FALSE),"NA")</f>
        <v>NA</v>
      </c>
      <c r="J124" s="29" t="str">
        <f>IFERROR(VLOOKUP($A124,'GDP CNY'!A:C,2,FALSE),"NA")</f>
        <v>NA</v>
      </c>
      <c r="K124" s="25">
        <f>IFERROR(VLOOKUP($A124,WTI!$A:$B,2,FALSE),"NA")</f>
        <v>81.2</v>
      </c>
      <c r="L124" s="25">
        <f>IFERROR(VLOOKUP($A124,Brent!$A:$B,2,FALSE),"NA")</f>
        <v>78.83</v>
      </c>
      <c r="M124" s="25">
        <f>IFERROR(VLOOKUP($A124,'EURO EXC RATE'!$A:$B,2,FALSE),"NA")</f>
        <v>1.357</v>
      </c>
      <c r="N124" s="25">
        <f>IFERROR(VLOOKUP($A124,'Baltic Dry Index'!$A:$B,2,FALSE),"NA")</f>
        <v>2998</v>
      </c>
      <c r="O124" s="25">
        <f>IFERROR(VLOOKUP($A124,EXR_CNY_USD!$A:$B,2,FALSE),"NA")</f>
        <v>6.8262</v>
      </c>
      <c r="P124" s="25">
        <f>IFERROR(VLOOKUP($A124,'NATURAL GAS'!A:B,2,FALSE),"NA")</f>
        <v>4.29</v>
      </c>
      <c r="Q124" s="25">
        <f>IFERROR(VLOOKUP($A124,VIX!$A:$B,2,FALSE), "NA")</f>
        <v>17.59</v>
      </c>
      <c r="R124" s="25">
        <f>IFERROR(VLOOKUP($A124,CLI_US!$A:$B,2,FALSE), "NA")</f>
        <v>99.670086920250696</v>
      </c>
      <c r="S124" s="25">
        <f>IFERROR(VLOOKUP($A124,CLI_CHN!$A:$B,2,FALSE), "NA")</f>
        <v>100.6403</v>
      </c>
      <c r="T124" s="25">
        <f>IFERROR(VLOOKUP($A124,CLI_EURO!$A:$B,2,FALSE), "NA")</f>
        <v>100.526508730887</v>
      </c>
      <c r="U124" s="25">
        <f>IFERROR(VLOOKUP($A124,CPILFESL!$A:$B,2,FALSE), "NA")</f>
        <v>217.35300000000001</v>
      </c>
      <c r="V124" s="31">
        <f>_xlfn.IFNA(VLOOKUP($A124,'PET.RWTC.M'!$A:$B,2,FALSE), "NA")</f>
        <v>81.2</v>
      </c>
      <c r="W124" s="31">
        <f>_xlfn.IFNA(VLOOKUP($A124,PALLFNFINDEXQ!$A:$B,2,FALSE), "NA")</f>
        <v>140.23982699999999</v>
      </c>
      <c r="X124" s="31">
        <f>_xlfn.IFNA(VLOOKUP($A124,DEXSFUS!$A:$B,2,FALSE), "NA")</f>
        <v>7.6210000000000004</v>
      </c>
      <c r="Y124" s="31">
        <f>_xlfn.IFNA(VLOOKUP($A124,PNICKUSDM!$A:$B,2,FALSE), "NA")</f>
        <v>22467.173910000001</v>
      </c>
      <c r="Z124" s="31">
        <f>_xlfn.IFNA(VLOOKUP($A124,'WPU1011'!$A:$B,2,FALSE), "NA")</f>
        <v>140.6</v>
      </c>
      <c r="AA124" s="31">
        <f>_xlfn.IFNA(VLOOKUP($A124,PCU3399103399101!$A:$B,2,FALSE), "NA")</f>
        <v>175.9</v>
      </c>
      <c r="AB124" s="31">
        <f>_xlfn.IFNA(VLOOKUP($A124,TSIFRGHTC!$A:$B,2,FALSE), "NA")</f>
        <v>0.2</v>
      </c>
      <c r="AC124" s="31">
        <f>_xlfn.IFNA(VLOOKUP($A124,TSIFRGHTC!$A:$B,2,FALSE), "NA")</f>
        <v>0.2</v>
      </c>
      <c r="AD124" s="31">
        <f>_xlfn.IFNA(VLOOKUP($A124,PPICMM!$A:$B,2,FALSE), "NA")</f>
        <v>212.3</v>
      </c>
      <c r="AE124" s="31">
        <f>_xlfn.IFNA(VLOOKUP($A124,IPB50001N!$A:$B,2,FALSE), "NA")</f>
        <v>90.197299999999998</v>
      </c>
      <c r="AF124" s="31">
        <f>_xlfn.IFNA(VLOOKUP($A124,A31ATI!$A:$B,2,FALSE), "NA")</f>
        <v>16104</v>
      </c>
      <c r="AG124" s="31">
        <f>_xlfn.IFNA(VLOOKUP($A124,A31ANO!$A:$B,2,FALSE), "NA")</f>
        <v>9681</v>
      </c>
      <c r="AH124" s="31">
        <f>_xlfn.IFNA(VLOOKUP($A124,IPG21223S!$A:$B,2,FALSE), "NA")</f>
        <v>95.916600000000003</v>
      </c>
      <c r="AI124" s="31">
        <f>_xlfn.IFNA(VLOOKUP($A124,PIORECRUSDM!$A:$B,2,FALSE), "NA")</f>
        <v>139.76956519999999</v>
      </c>
      <c r="AJ124" s="31">
        <f>_xlfn.IFNA(VLOOKUP($A124,GVZCLS!$A:$B,2,FALSE), "NA")</f>
        <v>21.13</v>
      </c>
      <c r="AK124" s="31" t="str">
        <f>_xlfn.IFNA(VLOOKUP($A124,VXSLVCLS!$A:$B,2,FALSE), "NA")</f>
        <v>NA</v>
      </c>
      <c r="AL124" s="31">
        <f>_xlfn.IFNA(VLOOKUP($A124,PNRGINDEXM!$A:$B,2,FALSE), "NA")</f>
        <v>177.8817</v>
      </c>
      <c r="AM124" s="31">
        <f>_xlfn.IFNA(VLOOKUP($A124,Nikkei225!$A:$B,2,FALSE), "NA")</f>
        <v>10172.06</v>
      </c>
      <c r="AN124" s="31">
        <f>_xlfn.IFNA(VLOOKUP($A124,EXJPUS!$A:$B,2,FALSE), "NA")</f>
        <v>90.716099999999997</v>
      </c>
      <c r="AO124" s="31">
        <f>_xlfn.IFNA(VLOOKUP($A124,PCU33613361!$A:$B,2,FALSE), "NA")</f>
        <v>101.8</v>
      </c>
      <c r="AP124" s="31">
        <f>_xlfn.IFNA(VLOOKUP($A124,TOTALSA!$A:$B,2,FALSE), "NA")</f>
        <v>11.772</v>
      </c>
      <c r="AQ124" s="31">
        <f>_xlfn.IFNA(VLOOKUP($A124,ZAFCPIALLMINMEI!$A:$B,2,FALSE), "NA")</f>
        <v>76.426240000000007</v>
      </c>
      <c r="AR124" s="31">
        <f>_xlfn.IFNA(VLOOKUP($A124,LCULMN01ZAQ661S!$A:$B,2,FALSE), "NA")</f>
        <v>75.096376250000006</v>
      </c>
      <c r="AS124" s="31">
        <f>_xlfn.IFNA(VLOOKUP($A124,NGDPRSAXDCZAQ!$A:$B,2,FALSE), "NA")</f>
        <v>980554.6</v>
      </c>
      <c r="AT124" s="31">
        <f>_xlfn.IFNA(VLOOKUP($A124,'M.W00.PCOBA.USD'!$A:$B,2,FALSE), "NA")</f>
        <v>37414.14</v>
      </c>
      <c r="AU124" s="31">
        <f>_xlfn.IFNA(VLOOKUP($A124,BSCICP03O9M665S!$A:$B,2,FALSE), "NA")</f>
        <v>99.324113027300001</v>
      </c>
      <c r="AV124" s="31">
        <f>_xlfn.IFNA(VLOOKUP($A124,LOLITOAAOECDE!$A:$B,2,FALSE), "NA")</f>
        <v>99.616180774499995</v>
      </c>
      <c r="AW124" s="31" t="str">
        <f>_xlfn.IFNA(VLOOKUP($A124,'IP7110'!$A:$B,2,FALSE), "NA")</f>
        <v>NA</v>
      </c>
      <c r="AX124" s="31">
        <f>_xlfn.IFNA(VLOOKUP($A124,'WPS061'!$A:$B,2,FALSE), "NA")</f>
        <v>77.3</v>
      </c>
      <c r="AY124" s="31">
        <f>_xlfn.IFNA(VLOOKUP($A124,'GS10'!$A:$B,2,FALSE), "NA")</f>
        <v>3.73</v>
      </c>
      <c r="AZ124" s="31">
        <f>_xlfn.IFNA(VLOOKUP($A124,'GS5'!$A:$B,2,FALSE), "NA")</f>
        <v>2.4300000000000002</v>
      </c>
      <c r="BA124" s="31">
        <f>_xlfn.IFNA(VLOOKUP($A124,'GS30'!$A:$B,2,FALSE), "NA")</f>
        <v>4.6399999999999997</v>
      </c>
      <c r="BB124" s="31">
        <f>_xlfn.IFNA(VLOOKUP($A124,DAX!$A:$B,2,FALSE), "NA")</f>
        <v>6153.55</v>
      </c>
      <c r="BC124" s="31">
        <f>_xlfn.IFNA(VLOOKUP($A124,SMI!$A:$B,2,FALSE), "NA")</f>
        <v>6873.37</v>
      </c>
      <c r="BD124" s="31">
        <f>_xlfn.IFNA(VLOOKUP($A124,NASDAQCOM!$A:$B,2,FALSE), "NA")</f>
        <v>2397.96</v>
      </c>
      <c r="BE124" s="31">
        <f>_xlfn.IFNA(VLOOKUP($A124,FTSE100!$A:$B,2,FALSE), "NA")</f>
        <v>5679.64</v>
      </c>
      <c r="BF124" s="31">
        <f>_xlfn.IFNA(VLOOKUP($A124,'M.W00.PGOLD.USD'!$A:$B,2,FALSE), "NA")</f>
        <v>1136.25</v>
      </c>
      <c r="BG124" s="31">
        <f>_xlfn.IFNA(VLOOKUP($A124,'M.W00.PSILVER.USD'!$A:$B,2,FALSE), "NA")</f>
        <v>17.54</v>
      </c>
      <c r="BH124" s="31" t="str">
        <f>_xlfn.IFNA(VLOOKUP($A124,WPU10170502!$A:$B,2,FALSE), "NA")</f>
        <v>NA</v>
      </c>
      <c r="BI124" s="31">
        <f>_xlfn.IFNA(VLOOKUP($A124,'M.W00.PSILVER.USD'!$A:$B,2,FALSE), "NA")</f>
        <v>17.54</v>
      </c>
      <c r="BJ124" s="31">
        <f>_xlfn.IFNA(VLOOKUP($A124,'M.W00.PSILVER.USD'!$A:$B,2,FALSE), "NA")</f>
        <v>17.54</v>
      </c>
      <c r="BK124" s="31">
        <f>_xlfn.IFNA(VLOOKUP($A124,FEDfunds!$A:$B,2,FALSE), "NA")</f>
        <v>0.16</v>
      </c>
      <c r="BL124" s="31">
        <f>_xlfn.IFNA(VLOOKUP($A124,Vehicles_miles_traveled!$A:$B,2,FALSE), "NA")</f>
        <v>248290</v>
      </c>
      <c r="BM124" s="31">
        <f>_xlfn.IFNA(VLOOKUP($A124,New_car_dealer!$A:$B,2,FALSE), "NA")</f>
        <v>49926</v>
      </c>
      <c r="BN124" s="31" t="str">
        <f>_xlfn.IFNA(VLOOKUP($A124,Platinum_total_demand!$A:$Z,4,FALSE), "NA")</f>
        <v>NA</v>
      </c>
      <c r="BO124" s="31" t="str">
        <f>_xlfn.IFNA(VLOOKUP($A124,Palladium_total_demand!$A:$Z,4,FALSE), "NA")</f>
        <v>NA</v>
      </c>
      <c r="BP124" s="31" t="str">
        <f>_xlfn.IFNA(VLOOKUP($A124,Rhodium_total_demand!$A:$Z,4,FALSE), "NA")</f>
        <v>NA</v>
      </c>
      <c r="BQ124" s="31" t="str">
        <f>_xlfn.IFNA(VLOOKUP($A124,Platinum_total_supply!$A:$Z,4,FALSE), "NA")</f>
        <v>NA</v>
      </c>
      <c r="BR124" s="31" t="str">
        <f>_xlfn.IFNA(VLOOKUP($A124,Palladium_total_supply!$A:$Z,4,FALSE), "NA")</f>
        <v>NA</v>
      </c>
      <c r="BS124" s="31" t="str">
        <f>_xlfn.IFNA(VLOOKUP($A124,Rhodium_total_supply!$A:$Z,4,FALSE), "NA")</f>
        <v>NA</v>
      </c>
      <c r="BT124" s="31">
        <f>_xlfn.IFNA(VLOOKUP($A124,Equities!$A:$Z,2,FALSE), "NA")</f>
        <v>3883.4613043478198</v>
      </c>
      <c r="BU124" s="31">
        <f>_xlfn.IFNA(VLOOKUP($A124,Equities!$A:$Z,3,FALSE), "NA")</f>
        <v>3963.24043478261</v>
      </c>
      <c r="BV124" s="31">
        <f>_xlfn.IFNA(VLOOKUP($A124,Equities!$A:$Z,4,FALSE), "NA")</f>
        <v>5915.7104347825998</v>
      </c>
      <c r="BW124" s="31">
        <f>_xlfn.IFNA(VLOOKUP($A124,Equities!$A:$Z,5,FALSE), "NA")</f>
        <v>4251.0231739130404</v>
      </c>
      <c r="BX124" s="31">
        <f>_xlfn.IFNA(VLOOKUP($A124,Equities!$A:$Z,6,FALSE), "NA")</f>
        <v>1732.0769130434701</v>
      </c>
      <c r="BY124" s="31">
        <f>_xlfn.IFNA(VLOOKUP($A124,Income_equities!$A:$Z,2,FALSE), "NA")</f>
        <v>1570.1343478260801</v>
      </c>
      <c r="BZ124" s="31">
        <f>_xlfn.IFNA(VLOOKUP($A124,Income_equities!$A:$Z,3,FALSE), "NA")</f>
        <v>306.56367826086898</v>
      </c>
      <c r="CA124" s="31">
        <f>_xlfn.IFNA(VLOOKUP($A124,Income_equities!$A:$Z,4,FALSE), "NA")</f>
        <v>168.838452173913</v>
      </c>
      <c r="CB124" s="31">
        <f>_xlfn.IFNA(VLOOKUP($A124,Income_equities!$A:$Z,5,FALSE), "NA")</f>
        <v>194.87369130434701</v>
      </c>
      <c r="CC124" s="31">
        <f>_xlfn.IFNA(VLOOKUP($A124,PGM_equities!$A:$Z,2,FALSE), "NA")</f>
        <v>1602.04347826086</v>
      </c>
      <c r="CD124" s="31">
        <f>_xlfn.IFNA(VLOOKUP($A124,PGM_equities!$A:$Z,3,FALSE), "NA")</f>
        <v>1114.5991304347799</v>
      </c>
      <c r="CE124" s="31">
        <f>_xlfn.IFNA(VLOOKUP($A124,PGM_equities!$A:$Z,4,FALSE), "NA")</f>
        <v>17.131413043478201</v>
      </c>
      <c r="CF124" s="31">
        <f>_xlfn.IFNA(VLOOKUP($A124,PGM_equities!$A:$Z,5,FALSE), "NA")</f>
        <v>463.434782608695</v>
      </c>
      <c r="CG124" s="31" t="str">
        <f>_xlfn.IFNA(VLOOKUP($A124,Platinum_market_balance!$A:$Z,2,FALSE), "NA")</f>
        <v>NA</v>
      </c>
      <c r="CH124" s="31" t="str">
        <f>_xlfn.IFNA(VLOOKUP($A124,Platinum_market_balance!$A:$Z,3,FALSE), "NA")</f>
        <v>NA</v>
      </c>
      <c r="CI124" s="31" t="str">
        <f>_xlfn.IFNA(VLOOKUP($A124,Platinum_market_balance!$A:$Z,4,FALSE), "NA")</f>
        <v>NA</v>
      </c>
      <c r="CJ124" s="31" t="str">
        <f>_xlfn.IFNA(VLOOKUP($A124,Platinum_market_balance!$A:$Z,5,FALSE), "NA")</f>
        <v>NA</v>
      </c>
      <c r="CK124" s="31" t="str">
        <f>_xlfn.IFNA(VLOOKUP($A124,Palladium_market_balance!$A:$Z,2,FALSE), "NA")</f>
        <v>NA</v>
      </c>
      <c r="CL124" s="31" t="str">
        <f>_xlfn.IFNA(VLOOKUP($A124,Palladium_market_balance!$A:$Z,3,FALSE), "NA")</f>
        <v>NA</v>
      </c>
      <c r="CM124" s="31" t="str">
        <f>_xlfn.IFNA(VLOOKUP($A124,Palladium_market_balance!$A:$Z,4,FALSE), "NA")</f>
        <v>NA</v>
      </c>
      <c r="CN124" s="31" t="str">
        <f>_xlfn.IFNA(VLOOKUP($A124,Palladium_market_balance!$A:$Z,5,FALSE), "NA")</f>
        <v>NA</v>
      </c>
      <c r="CO124" s="31" t="str">
        <f>_xlfn.IFNA(VLOOKUP($A124,Rhodium_market_balance!$A:$Z,2,FALSE), "NA")</f>
        <v>NA</v>
      </c>
      <c r="CP124" s="31" t="str">
        <f>_xlfn.IFNA(VLOOKUP($A124,Rhodium_market_balance!$A:$Z,3,FALSE), "NA")</f>
        <v>NA</v>
      </c>
      <c r="CQ124" s="31" t="str">
        <f>_xlfn.IFNA(VLOOKUP($A124,Rhodium_market_balance!$A:$Z,4,FALSE), "NA")</f>
        <v>NA</v>
      </c>
      <c r="CR124" s="31" t="str">
        <f>_xlfn.IFNA(VLOOKUP($A124,Rhodium_market_balance!$A:$Z,5,FALSE), "NA")</f>
        <v>NA</v>
      </c>
      <c r="CS124" s="31" t="str">
        <f>_xlfn.IFNA(VLOOKUP($A124,CFTCs!$A:$Z,2,FALSE), "NA")</f>
        <v>NA</v>
      </c>
      <c r="CT124" s="31" t="str">
        <f>_xlfn.IFNA(VLOOKUP($A124,CFTCs!$A:$Z,3,FALSE), "NA")</f>
        <v>NA</v>
      </c>
      <c r="CU124" s="31" t="str">
        <f>_xlfn.IFNA(VLOOKUP($A124,CFTCs!$A:$Z,4,FALSE), "NA")</f>
        <v>NA</v>
      </c>
      <c r="CV124" s="31" t="str">
        <f>_xlfn.IFNA(VLOOKUP($A124,CFTCs!$A:$Z,5,FALSE), "NA")</f>
        <v>NA</v>
      </c>
      <c r="CW124" s="31" t="str">
        <f>_xlfn.IFNA(VLOOKUP($A124,Open_interest!$A:$Z,2,FALSE), "NA")</f>
        <v>NA</v>
      </c>
      <c r="CX124" s="31" t="str">
        <f>_xlfn.IFNA(VLOOKUP($A124,Open_interest!$A:$Z,3,FALSE), "NA")</f>
        <v>NA</v>
      </c>
      <c r="CY124" s="31">
        <f>IF(_xlfn.IFNA(VLOOKUP($A124,ETF_holdings!$A:$Z,2,FALSE), "NA")=0,"NA",_xlfn.IFNA(VLOOKUP($A124,ETF_holdings!$A:$Z,2,FALSE), "NA"))</f>
        <v>938702.95652173902</v>
      </c>
      <c r="CZ124" s="31" t="str">
        <f>IF(_xlfn.IFNA(VLOOKUP($A124,ETF_holdings!$A:$Z,3,FALSE), "NA")=0,"NA",_xlfn.IFNA(VLOOKUP($A124,ETF_holdings!$A:$Z,3,FALSE), "NA"))</f>
        <v>NA</v>
      </c>
      <c r="DA124" s="31">
        <f>_xlfn.IFNA(VLOOKUP($A124,ETF_holdings!$A:$Z,4,FALSE), "NA")</f>
        <v>0</v>
      </c>
      <c r="DB124" s="31" t="str">
        <f>IF(_xlfn.IFNA(VLOOKUP($A124,ETF_holdings!$A:$Z,4,FALSE), "NA")=0,"NA",_xlfn.IFNA(VLOOKUP($A124,ETF_holdings!$A:$Z,4,FALSE), "NA"))</f>
        <v>NA</v>
      </c>
      <c r="DC124" s="31" t="str">
        <f>IF(_xlfn.IFNA(VLOOKUP($A124,ETF_holdings!$A:$Z,6,FALSE), "NA")=0,"NA",_xlfn.IFNA(VLOOKUP($A124,ETF_holdings!$A:$Z,6,FALSE), "NA"))</f>
        <v>NA</v>
      </c>
      <c r="DD124" s="31" t="str">
        <f>IF(_xlfn.IFNA(VLOOKUP($A124,ETF_holdings!$A:$Z,7,FALSE), "NA")=0,"NA",_xlfn.IFNA(VLOOKUP($A124,ETF_holdings!$A:$Z,7,FALSE), "NA"))</f>
        <v>NA</v>
      </c>
      <c r="DE124" s="31" t="str">
        <f>IF(_xlfn.IFNA(VLOOKUP($A124,ETF_holdings!$A:$Z,8,FALSE), "NA")=0,"NA",_xlfn.IFNA(VLOOKUP($A124,ETF_holdings!$A:$Z,8,FALSE), "NA"))</f>
        <v>NA</v>
      </c>
      <c r="DF124" s="31" t="str">
        <f>IF(_xlfn.IFNA(VLOOKUP($A124,ETF_holdings!$A:$Z,10,FALSE), "NA")=0,"NA",_xlfn.IFNA(VLOOKUP($A124,ETF_holdings!$A:$Z,10,FALSE), "NA"))</f>
        <v>NA</v>
      </c>
      <c r="DG124" s="31" t="str">
        <f>IF(_xlfn.IFNA(VLOOKUP($A124,ETF_holdings!$A:$Z,10,FALSE), "NA")=0,"NA",_xlfn.IFNA(VLOOKUP($A124,ETF_holdings!$A:$Z,10,FALSE), "NA"))</f>
        <v>NA</v>
      </c>
      <c r="DH124" s="31" t="str">
        <f>IF(_xlfn.IFNA(VLOOKUP($A124,ETF_holdings!$A:$Z,11,FALSE), "NA")=0,"NA",_xlfn.IFNA(VLOOKUP($A124,ETF_holdings!$A:$Z,11,FALSE), "NA"))</f>
        <v>NA</v>
      </c>
      <c r="DI124" s="31" t="str">
        <f>IF(_xlfn.IFNA(VLOOKUP($A124,ETF_holdings!$A:$Z,12,FALSE), "NA")=0,"NA",_xlfn.IFNA(VLOOKUP($A124,ETF_holdings!$A:$Z,12,FALSE), "NA"))</f>
        <v>NA</v>
      </c>
      <c r="DJ124" s="31" t="str">
        <f>IF(_xlfn.IFNA(VLOOKUP($A124,ETF_holdings!$A:$Z,13,FALSE), "NA")=0,"NA",_xlfn.IFNA(VLOOKUP($A124,ETF_holdings!$A:$Z,13,FALSE), "NA"))</f>
        <v>NA</v>
      </c>
      <c r="DK124" s="31">
        <f>IF(_xlfn.IFNA(VLOOKUP($A124,Platinum_RSI!$A:$P,2,FALSE), "NA")=0,"NA",_xlfn.IFNA(VLOOKUP($A124,Platinum_RSI!$A:$P,2,FALSE), "NA"))</f>
        <v>99.21</v>
      </c>
      <c r="DL124" s="31">
        <f>IF(_xlfn.IFNA(VLOOKUP($A124,Platinum_RSI!$A:$P,3,FALSE), "NA")=0,"NA",_xlfn.IFNA(VLOOKUP($A124,Platinum_RSI!$A:$P,3,FALSE), "NA"))</f>
        <v>73.2</v>
      </c>
      <c r="DM124" s="31">
        <f>IF(_xlfn.IFNA(VLOOKUP($A124,Platinum_RSI!$A:$P,4,FALSE), "NA")=0,"NA",_xlfn.IFNA(VLOOKUP($A124,Platinum_RSI!$A:$P,4,FALSE), "NA"))</f>
        <v>64.150000000000006</v>
      </c>
      <c r="DN124" s="31">
        <f>IF(_xlfn.IFNA(VLOOKUP($A124,Platinum_RSI!$A:$P,5,FALSE), "NA")=0,"NA",_xlfn.IFNA(VLOOKUP($A124,Platinum_RSI!$A:$P,5,FALSE), "NA"))</f>
        <v>59.14</v>
      </c>
      <c r="DO124" s="31">
        <f>IF(_xlfn.IFNA(VLOOKUP($A124,Palladium_RSI!$A:$Q,2,FALSE), "NA")=0,"NA",_xlfn.IFNA(VLOOKUP($A124,Palladium_RSI!$A:$Q,2,FALSE), "NA"))</f>
        <v>99.81</v>
      </c>
      <c r="DP124" s="31">
        <f>IF(_xlfn.IFNA(VLOOKUP($A124,Palladium_RSI!$A:$Q, 3,FALSE), "NA")=0,"NA",_xlfn.IFNA(VLOOKUP($A124,Palladium_RSI!$A:$Q,3,FALSE), "NA"))</f>
        <v>82.16</v>
      </c>
      <c r="DQ124" s="31">
        <f>IF(_xlfn.IFNA(VLOOKUP($A124,Palladium_RSI!$A:$Q,4,FALSE), "NA")=0,"NA",_xlfn.IFNA(VLOOKUP($A124,Palladium_RSI!$A:$Q,4,FALSE), "NA"))</f>
        <v>71.3</v>
      </c>
      <c r="DR124" s="31">
        <f>IF(_xlfn.IFNA(VLOOKUP($A124,Palladium_RSI!$A:$Q,5,FALSE), "NA")=0,"NA",_xlfn.IFNA(VLOOKUP($A124,Palladium_RSI!$A:$Q,5,FALSE), "NA"))</f>
        <v>60.2</v>
      </c>
      <c r="DS124" s="31">
        <f>IF(_xlfn.IFNA(VLOOKUP($A124,Car_production!$A:$L,2,FALSE), "NA")=0,"NA",_xlfn.IFNA(VLOOKUP($A124,Car_production!$A:$L,2,FALSE), "NA"))</f>
        <v>224</v>
      </c>
      <c r="DT124" s="31">
        <f>IF(_xlfn.IFNA(VLOOKUP($A124,Car_production!$A:$L,3,FALSE), "NA")=0,"NA",_xlfn.IFNA(VLOOKUP($A124,Car_production!$A:$L,3,FALSE), "NA"))</f>
        <v>176.23918174665619</v>
      </c>
      <c r="DU124" s="31" t="e">
        <f>IF(_xlfn.IFNA(VLOOKUP($A124,Car_production!$A:$L,4,FALSE), "NA")=0,"NA",_xlfn.IFNA(VLOOKUP($A124,Car_production!$A:$L,13,FALSE), "NA"))</f>
        <v>#REF!</v>
      </c>
      <c r="DV124" s="31">
        <f>IF(_xlfn.IFNA(VLOOKUP($A124,Car_production!$A:$L,5,FALSE), "NA")=0,"NA",_xlfn.IFNA(VLOOKUP($A124,Car_production!$A:$L,5,FALSE), "NA"))</f>
        <v>62.562123725088526</v>
      </c>
      <c r="DW124" s="31">
        <f>IF(_xlfn.IFNA(VLOOKUP($A124,Car_production!$A:$L,6,FALSE), "NA")=0,"NA",_xlfn.IFNA(VLOOKUP($A124,Car_production!$A:$L,6,FALSE), "NA"))</f>
        <v>131.9</v>
      </c>
      <c r="DX124" s="31">
        <f>IF(_xlfn.IFNA(VLOOKUP($A124,Car_production!$A:$L,7,FALSE), "NA")=0,"NA",_xlfn.IFNA(VLOOKUP($A124,Car_production!$A:$L,7,FALSE), "NA"))</f>
        <v>128.93450635386122</v>
      </c>
      <c r="DY124" s="31">
        <f>IF(_xlfn.IFNA(VLOOKUP($A124,Car_production!$A:$L,8,FALSE), "NA")=0,"NA",_xlfn.IFNA(VLOOKUP($A124,Car_production!$A:$L,8,FALSE), "NA"))</f>
        <v>109.3</v>
      </c>
      <c r="DZ124" s="31">
        <f>IF(_xlfn.IFNA(VLOOKUP($A124,Car_production!$A:$L,9,FALSE), "NA")=0,"NA",_xlfn.IFNA(VLOOKUP($A124,Car_production!$A:$L,9,FALSE), "NA"))</f>
        <v>138.00505050505049</v>
      </c>
      <c r="EA124" s="31">
        <f>IF(_xlfn.IFNA(VLOOKUP($A124,Car_production!$A:$L,10,FALSE), "NA")=0,"NA",_xlfn.IFNA(VLOOKUP($A124,Car_production!$A:$L,10,FALSE), "NA"))</f>
        <v>85.278553246703794</v>
      </c>
      <c r="EB124" s="31">
        <f>IF(_xlfn.IFNA(VLOOKUP($A124,Car_production_index!$A:$L,2,FALSE), "NA")=0,"NA",_xlfn.IFNA(VLOOKUP($A124,Car_production_index!$A:$L,2,FALSE), "NA"))</f>
        <v>0.12988212567506568</v>
      </c>
      <c r="EC124" s="31">
        <f>IF(_xlfn.IFNA(VLOOKUP($A124,Car_production_index!$A:$L,3,FALSE), "NA")=0,"NA",_xlfn.IFNA(VLOOKUP($A124,Car_production_index!$A:$L,3,FALSE), "NA"))</f>
        <v>0.23191781767755695</v>
      </c>
      <c r="ED124" s="31">
        <f>IF(_xlfn.IFNA(VLOOKUP($A124,Car_production_index!$A:$L,4,FALSE), "NA")=0,"NA",_xlfn.IFNA(VLOOKUP($A124,Car_production_index!$A:$L,4,FALSE), "NA"))</f>
        <v>0.22832484761598565</v>
      </c>
      <c r="EE124" s="31">
        <f>IF(_xlfn.IFNA(VLOOKUP($A124,Car_production_index!$A:$L,5,FALSE), "NA")=0,"NA",_xlfn.IFNA(VLOOKUP($A124,Car_production_index!$A:$L,5,FALSE), "NA"))</f>
        <v>0.13189036868302062</v>
      </c>
      <c r="EF124" s="31">
        <f>IF(_xlfn.IFNA(VLOOKUP($A124,Car_production_index!$A:$L,6,FALSE), "NA")=0,"NA",_xlfn.IFNA(VLOOKUP($A124,Car_production_index!$A:$L,6,FALSE), "NA"))</f>
        <v>0.72201515965162888</v>
      </c>
    </row>
    <row r="125" spans="1:136">
      <c r="A125" s="26">
        <v>40269</v>
      </c>
      <c r="B125" s="25">
        <f>IFERROR(VLOOKUP($A125,Palladium_spot_price!$A:$B,2,FALSE), "NA")</f>
        <v>535.33333333333303</v>
      </c>
      <c r="C125" s="25">
        <f>IFERROR(VLOOKUP($A125,Platinum_spot_price!$A:$B,2,FALSE), "NA")</f>
        <v>1718.3333333333301</v>
      </c>
      <c r="D125" s="25">
        <f>IFERROR(VLOOKUP($A125,Rhodium_spot_price!$A:$B,2,FALSE), "NA")</f>
        <v>2846.4285714285702</v>
      </c>
      <c r="E125" s="25">
        <f>IFERROR(VLOOKUP(A125,'Coal Australia'!A:B,2,FALSE), "NA")</f>
        <v>104.96250000000001</v>
      </c>
      <c r="F125" s="25">
        <f>IFERROR(VLOOKUP(A125,'Russian Ruble'!A:B,2,FALSE), "NA")</f>
        <v>29.198</v>
      </c>
      <c r="G125" s="25">
        <f>IFERROR(VLOOKUP($A125,'GDP Germany'!A:B,2,FALSE),"NA")</f>
        <v>625148.69999999995</v>
      </c>
      <c r="H125" s="25">
        <f>IFERROR(VLOOKUP($A125,'GDP EU28'!A:B,2,FALSE),"NA")</f>
        <v>2729110</v>
      </c>
      <c r="I125" s="25">
        <f>IFERROR(VLOOKUP($A125,'GDP US'!A:B,2,FALSE),"NA")</f>
        <v>15456.058999999999</v>
      </c>
      <c r="J125" s="29">
        <f>IFERROR(VLOOKUP($A125,'GDP CNY'!A:C,2,FALSE),"NA")</f>
        <v>12.2</v>
      </c>
      <c r="K125" s="25">
        <f>IFERROR(VLOOKUP($A125,WTI!$A:$B,2,FALSE),"NA")</f>
        <v>84.29</v>
      </c>
      <c r="L125" s="25">
        <f>IFERROR(VLOOKUP($A125,Brent!$A:$B,2,FALSE),"NA")</f>
        <v>84.82</v>
      </c>
      <c r="M125" s="25">
        <f>IFERROR(VLOOKUP($A125,'EURO EXC RATE'!$A:$B,2,FALSE),"NA")</f>
        <v>1.3416999999999999</v>
      </c>
      <c r="N125" s="25">
        <f>IFERROR(VLOOKUP($A125,'Baltic Dry Index'!$A:$B,2,FALSE),"NA")</f>
        <v>3354</v>
      </c>
      <c r="O125" s="25">
        <f>IFERROR(VLOOKUP($A125,EXR_CNY_USD!$A:$B,2,FALSE),"NA")</f>
        <v>6.8255999999999997</v>
      </c>
      <c r="P125" s="25">
        <f>IFERROR(VLOOKUP($A125,'NATURAL GAS'!A:B,2,FALSE),"NA")</f>
        <v>4.03</v>
      </c>
      <c r="Q125" s="25">
        <f>IFERROR(VLOOKUP($A125,VIX!$A:$B,2,FALSE), "NA")</f>
        <v>22.05</v>
      </c>
      <c r="R125" s="25">
        <f>IFERROR(VLOOKUP($A125,CLI_US!$A:$B,2,FALSE), "NA")</f>
        <v>99.735893958706995</v>
      </c>
      <c r="S125" s="25">
        <f>IFERROR(VLOOKUP($A125,CLI_CHN!$A:$B,2,FALSE), "NA")</f>
        <v>100.4564</v>
      </c>
      <c r="T125" s="25">
        <f>IFERROR(VLOOKUP($A125,CLI_EURO!$A:$B,2,FALSE), "NA")</f>
        <v>100.61803592145399</v>
      </c>
      <c r="U125" s="25">
        <f>IFERROR(VLOOKUP($A125,CPILFESL!$A:$B,2,FALSE), "NA")</f>
        <v>217.40299999999999</v>
      </c>
      <c r="V125" s="31">
        <f>_xlfn.IFNA(VLOOKUP($A125,'PET.RWTC.M'!$A:$B,2,FALSE), "NA")</f>
        <v>84.29</v>
      </c>
      <c r="W125" s="31">
        <f>_xlfn.IFNA(VLOOKUP($A125,PALLFNFINDEXQ!$A:$B,2,FALSE), "NA")</f>
        <v>143.3319103</v>
      </c>
      <c r="X125" s="31">
        <f>_xlfn.IFNA(VLOOKUP($A125,DEXSFUS!$A:$B,2,FALSE), "NA")</f>
        <v>7.26</v>
      </c>
      <c r="Y125" s="31">
        <f>_xlfn.IFNA(VLOOKUP($A125,PNICKUSDM!$A:$B,2,FALSE), "NA")</f>
        <v>26028.5</v>
      </c>
      <c r="Z125" s="31">
        <f>_xlfn.IFNA(VLOOKUP($A125,'WPU1011'!$A:$B,2,FALSE), "NA")</f>
        <v>140.69999999999999</v>
      </c>
      <c r="AA125" s="31">
        <f>_xlfn.IFNA(VLOOKUP($A125,'WPU1011'!$A:$B,2,FALSE), "NA")</f>
        <v>140.69999999999999</v>
      </c>
      <c r="AB125" s="31">
        <f>_xlfn.IFNA(VLOOKUP($A125,TSIFRGHTC!$A:$B,2,FALSE), "NA")</f>
        <v>0.9</v>
      </c>
      <c r="AC125" s="31">
        <f>_xlfn.IFNA(VLOOKUP($A125,TSIFRGHTC!$A:$B,2,FALSE), "NA")</f>
        <v>0.9</v>
      </c>
      <c r="AD125" s="31">
        <f>_xlfn.IFNA(VLOOKUP($A125,PPICMM!$A:$B,2,FALSE), "NA")</f>
        <v>223.3</v>
      </c>
      <c r="AE125" s="31">
        <f>_xlfn.IFNA(VLOOKUP($A125,IPB50001N!$A:$B,2,FALSE), "NA")</f>
        <v>89.188299999999998</v>
      </c>
      <c r="AF125" s="31">
        <f>_xlfn.IFNA(VLOOKUP($A125,A31ATI!$A:$B,2,FALSE), "NA")</f>
        <v>16754</v>
      </c>
      <c r="AG125" s="31">
        <f>_xlfn.IFNA(VLOOKUP($A125,A31ANO!$A:$B,2,FALSE), "NA")</f>
        <v>9810</v>
      </c>
      <c r="AH125" s="31">
        <f>_xlfn.IFNA(VLOOKUP($A125,IPG21223S!$A:$B,2,FALSE), "NA")</f>
        <v>94.665800000000004</v>
      </c>
      <c r="AI125" s="31">
        <f>_xlfn.IFNA(VLOOKUP($A125,PIORECRUSDM!$A:$B,2,FALSE), "NA")</f>
        <v>172.4681818</v>
      </c>
      <c r="AJ125" s="31">
        <f>_xlfn.IFNA(VLOOKUP($A125,GVZCLS!$A:$B,2,FALSE), "NA")</f>
        <v>17.489999999999998</v>
      </c>
      <c r="AK125" s="31" t="str">
        <f>_xlfn.IFNA(VLOOKUP($A125,VXSLVCLS!$A:$B,2,FALSE), "NA")</f>
        <v>NA</v>
      </c>
      <c r="AL125" s="31">
        <f>_xlfn.IFNA(VLOOKUP($A125,PNRGINDEXM!$A:$B,2,FALSE), "NA")</f>
        <v>187.01650000000001</v>
      </c>
      <c r="AM125" s="31">
        <f>_xlfn.IFNA(VLOOKUP($A125,Nikkei225!$A:$B,2,FALSE), "NA")</f>
        <v>11244.4</v>
      </c>
      <c r="AN125" s="31">
        <f>_xlfn.IFNA(VLOOKUP($A125,EXJPUS!$A:$B,2,FALSE), "NA")</f>
        <v>93.452699999999993</v>
      </c>
      <c r="AO125" s="31">
        <f>_xlfn.IFNA(VLOOKUP($A125,PCU33613361!$A:$B,2,FALSE), "NA")</f>
        <v>101.3</v>
      </c>
      <c r="AP125" s="31">
        <f>_xlfn.IFNA(VLOOKUP($A125,TOTALSA!$A:$B,2,FALSE), "NA")</f>
        <v>11.454000000000001</v>
      </c>
      <c r="AQ125" s="31">
        <f>_xlfn.IFNA(VLOOKUP($A125,ZAFCPIALLMINMEI!$A:$B,2,FALSE), "NA")</f>
        <v>76.426240000000007</v>
      </c>
      <c r="AR125" s="31">
        <f>_xlfn.IFNA(VLOOKUP($A125,LCULMN01ZAQ661S!$A:$B,2,FALSE), "NA")</f>
        <v>75.327679259999996</v>
      </c>
      <c r="AS125" s="31">
        <f>_xlfn.IFNA(VLOOKUP($A125,NGDPRSAXDCZAQ!$A:$B,2,FALSE), "NA")</f>
        <v>988785.5</v>
      </c>
      <c r="AT125" s="31">
        <f>_xlfn.IFNA(VLOOKUP($A125,'M.W00.PCOBA.USD'!$A:$B,2,FALSE), "NA")</f>
        <v>42039.98</v>
      </c>
      <c r="AU125" s="31">
        <f>_xlfn.IFNA(VLOOKUP($A125,BSCICP03O9M665S!$A:$B,2,FALSE), "NA")</f>
        <v>99.649467640400005</v>
      </c>
      <c r="AV125" s="31">
        <f>_xlfn.IFNA(VLOOKUP($A125,LOLITOAAOECDE!$A:$B,2,FALSE), "NA")</f>
        <v>99.6910891757</v>
      </c>
      <c r="AW125" s="31" t="str">
        <f>_xlfn.IFNA(VLOOKUP($A125,'IP7110'!$A:$B,2,FALSE), "NA")</f>
        <v>NA</v>
      </c>
      <c r="AX125" s="31">
        <f>_xlfn.IFNA(VLOOKUP($A125,'WPS061'!$A:$B,2,FALSE), "NA")</f>
        <v>78.2</v>
      </c>
      <c r="AY125" s="31">
        <f>_xlfn.IFNA(VLOOKUP($A125,'GS10'!$A:$B,2,FALSE), "NA")</f>
        <v>3.85</v>
      </c>
      <c r="AZ125" s="31">
        <f>_xlfn.IFNA(VLOOKUP($A125,'GS5'!$A:$B,2,FALSE), "NA")</f>
        <v>2.58</v>
      </c>
      <c r="BA125" s="31">
        <f>_xlfn.IFNA(VLOOKUP($A125,'GS30'!$A:$B,2,FALSE), "NA")</f>
        <v>4.6900000000000004</v>
      </c>
      <c r="BB125" s="31">
        <f>_xlfn.IFNA(VLOOKUP($A125,DAX!$A:$B,2,FALSE), "NA")</f>
        <v>6135.7</v>
      </c>
      <c r="BC125" s="31">
        <f>_xlfn.IFNA(VLOOKUP($A125,SMI!$A:$B,2,FALSE), "NA")</f>
        <v>6616.82</v>
      </c>
      <c r="BD125" s="31">
        <f>_xlfn.IFNA(VLOOKUP($A125,NASDAQCOM!$A:$B,2,FALSE), "NA")</f>
        <v>2461.19</v>
      </c>
      <c r="BE125" s="31">
        <f>_xlfn.IFNA(VLOOKUP($A125,FTSE100!$A:$B,2,FALSE), "NA")</f>
        <v>5553.29</v>
      </c>
      <c r="BF125" s="31">
        <f>_xlfn.IFNA(VLOOKUP($A125,'M.W00.PGOLD.USD'!$A:$B,2,FALSE), "NA")</f>
        <v>1175.25</v>
      </c>
      <c r="BG125" s="31">
        <f>_xlfn.IFNA(VLOOKUP($A125,'M.W00.PSILVER.USD'!$A:$B,2,FALSE), "NA")</f>
        <v>18.62</v>
      </c>
      <c r="BH125" s="31" t="str">
        <f>_xlfn.IFNA(VLOOKUP($A125,WPU10170502!$A:$B,2,FALSE), "NA")</f>
        <v>NA</v>
      </c>
      <c r="BI125" s="31">
        <f>_xlfn.IFNA(VLOOKUP($A125,'M.W00.PSILVER.USD'!$A:$B,2,FALSE), "NA")</f>
        <v>18.62</v>
      </c>
      <c r="BJ125" s="31">
        <f>_xlfn.IFNA(VLOOKUP($A125,'M.W00.PSILVER.USD'!$A:$B,2,FALSE), "NA")</f>
        <v>18.62</v>
      </c>
      <c r="BK125" s="31">
        <f>_xlfn.IFNA(VLOOKUP($A125,FEDfunds!$A:$B,2,FALSE), "NA")</f>
        <v>0.2</v>
      </c>
      <c r="BL125" s="31">
        <f>_xlfn.IFNA(VLOOKUP($A125,Vehicles_miles_traveled!$A:$B,2,FALSE), "NA")</f>
        <v>249085</v>
      </c>
      <c r="BM125" s="31">
        <f>_xlfn.IFNA(VLOOKUP($A125,New_car_dealer!$A:$B,2,FALSE), "NA")</f>
        <v>47053</v>
      </c>
      <c r="BN125" s="31" t="str">
        <f>_xlfn.IFNA(VLOOKUP($A125,Platinum_total_demand!$A:$Z,4,FALSE), "NA")</f>
        <v>NA</v>
      </c>
      <c r="BO125" s="31" t="str">
        <f>_xlfn.IFNA(VLOOKUP($A125,Palladium_total_demand!$A:$Z,4,FALSE), "NA")</f>
        <v>NA</v>
      </c>
      <c r="BP125" s="31" t="str">
        <f>_xlfn.IFNA(VLOOKUP($A125,Rhodium_total_demand!$A:$Z,4,FALSE), "NA")</f>
        <v>NA</v>
      </c>
      <c r="BQ125" s="31" t="str">
        <f>_xlfn.IFNA(VLOOKUP($A125,Platinum_total_supply!$A:$Z,4,FALSE), "NA")</f>
        <v>NA</v>
      </c>
      <c r="BR125" s="31" t="str">
        <f>_xlfn.IFNA(VLOOKUP($A125,Palladium_total_supply!$A:$Z,4,FALSE), "NA")</f>
        <v>NA</v>
      </c>
      <c r="BS125" s="31" t="str">
        <f>_xlfn.IFNA(VLOOKUP($A125,Rhodium_total_supply!$A:$Z,4,FALSE), "NA")</f>
        <v>NA</v>
      </c>
      <c r="BT125" s="31">
        <f>_xlfn.IFNA(VLOOKUP($A125,Equities!$A:$Z,2,FALSE), "NA")</f>
        <v>4011.2240909090901</v>
      </c>
      <c r="BU125" s="31">
        <f>_xlfn.IFNA(VLOOKUP($A125,Equities!$A:$Z,3,FALSE), "NA")</f>
        <v>4121.4263636363603</v>
      </c>
      <c r="BV125" s="31">
        <f>_xlfn.IFNA(VLOOKUP($A125,Equities!$A:$Z,4,FALSE), "NA")</f>
        <v>6051.6759090908999</v>
      </c>
      <c r="BW125" s="31">
        <f>_xlfn.IFNA(VLOOKUP($A125,Equities!$A:$Z,5,FALSE), "NA")</f>
        <v>4364.1611363636302</v>
      </c>
      <c r="BX125" s="31">
        <f>_xlfn.IFNA(VLOOKUP($A125,Equities!$A:$Z,6,FALSE), "NA")</f>
        <v>1808.7198636363601</v>
      </c>
      <c r="BY125" s="31">
        <f>_xlfn.IFNA(VLOOKUP($A125,Income_equities!$A:$Z,2,FALSE), "NA")</f>
        <v>1571.8709090909001</v>
      </c>
      <c r="BZ125" s="31">
        <f>_xlfn.IFNA(VLOOKUP($A125,Income_equities!$A:$Z,3,FALSE), "NA")</f>
        <v>305.99537727272701</v>
      </c>
      <c r="CA125" s="31">
        <f>_xlfn.IFNA(VLOOKUP($A125,Income_equities!$A:$Z,4,FALSE), "NA")</f>
        <v>168.87494545454501</v>
      </c>
      <c r="CB125" s="31">
        <f>_xlfn.IFNA(VLOOKUP($A125,Income_equities!$A:$Z,5,FALSE), "NA")</f>
        <v>195.32433181818101</v>
      </c>
      <c r="CC125" s="31">
        <f>_xlfn.IFNA(VLOOKUP($A125,PGM_equities!$A:$Z,2,FALSE), "NA")</f>
        <v>1716.52272727272</v>
      </c>
      <c r="CD125" s="31">
        <f>_xlfn.IFNA(VLOOKUP($A125,PGM_equities!$A:$Z,3,FALSE), "NA")</f>
        <v>1150.57499999999</v>
      </c>
      <c r="CE125" s="31">
        <f>_xlfn.IFNA(VLOOKUP($A125,PGM_equities!$A:$Z,4,FALSE), "NA")</f>
        <v>18.144377272727201</v>
      </c>
      <c r="CF125" s="31">
        <f>_xlfn.IFNA(VLOOKUP($A125,PGM_equities!$A:$Z,5,FALSE), "NA")</f>
        <v>532.84090909090901</v>
      </c>
      <c r="CG125" s="31" t="str">
        <f>_xlfn.IFNA(VLOOKUP($A125,Platinum_market_balance!$A:$Z,2,FALSE), "NA")</f>
        <v>NA</v>
      </c>
      <c r="CH125" s="31" t="str">
        <f>_xlfn.IFNA(VLOOKUP($A125,Platinum_market_balance!$A:$Z,3,FALSE), "NA")</f>
        <v>NA</v>
      </c>
      <c r="CI125" s="31" t="str">
        <f>_xlfn.IFNA(VLOOKUP($A125,Platinum_market_balance!$A:$Z,4,FALSE), "NA")</f>
        <v>NA</v>
      </c>
      <c r="CJ125" s="31" t="str">
        <f>_xlfn.IFNA(VLOOKUP($A125,Platinum_market_balance!$A:$Z,5,FALSE), "NA")</f>
        <v>NA</v>
      </c>
      <c r="CK125" s="31" t="str">
        <f>_xlfn.IFNA(VLOOKUP($A125,Palladium_market_balance!$A:$Z,2,FALSE), "NA")</f>
        <v>NA</v>
      </c>
      <c r="CL125" s="31" t="str">
        <f>_xlfn.IFNA(VLOOKUP($A125,Palladium_market_balance!$A:$Z,3,FALSE), "NA")</f>
        <v>NA</v>
      </c>
      <c r="CM125" s="31" t="str">
        <f>_xlfn.IFNA(VLOOKUP($A125,Palladium_market_balance!$A:$Z,4,FALSE), "NA")</f>
        <v>NA</v>
      </c>
      <c r="CN125" s="31" t="str">
        <f>_xlfn.IFNA(VLOOKUP($A125,Palladium_market_balance!$A:$Z,5,FALSE), "NA")</f>
        <v>NA</v>
      </c>
      <c r="CO125" s="31" t="str">
        <f>_xlfn.IFNA(VLOOKUP($A125,Rhodium_market_balance!$A:$Z,2,FALSE), "NA")</f>
        <v>NA</v>
      </c>
      <c r="CP125" s="31" t="str">
        <f>_xlfn.IFNA(VLOOKUP($A125,Rhodium_market_balance!$A:$Z,3,FALSE), "NA")</f>
        <v>NA</v>
      </c>
      <c r="CQ125" s="31" t="str">
        <f>_xlfn.IFNA(VLOOKUP($A125,Rhodium_market_balance!$A:$Z,4,FALSE), "NA")</f>
        <v>NA</v>
      </c>
      <c r="CR125" s="31" t="str">
        <f>_xlfn.IFNA(VLOOKUP($A125,Rhodium_market_balance!$A:$Z,5,FALSE), "NA")</f>
        <v>NA</v>
      </c>
      <c r="CS125" s="31" t="str">
        <f>_xlfn.IFNA(VLOOKUP($A125,CFTCs!$A:$Z,2,FALSE), "NA")</f>
        <v>NA</v>
      </c>
      <c r="CT125" s="31" t="str">
        <f>_xlfn.IFNA(VLOOKUP($A125,CFTCs!$A:$Z,3,FALSE), "NA")</f>
        <v>NA</v>
      </c>
      <c r="CU125" s="31" t="str">
        <f>_xlfn.IFNA(VLOOKUP($A125,CFTCs!$A:$Z,4,FALSE), "NA")</f>
        <v>NA</v>
      </c>
      <c r="CV125" s="31" t="str">
        <f>_xlfn.IFNA(VLOOKUP($A125,CFTCs!$A:$Z,5,FALSE), "NA")</f>
        <v>NA</v>
      </c>
      <c r="CW125" s="31" t="str">
        <f>_xlfn.IFNA(VLOOKUP($A125,Open_interest!$A:$Z,2,FALSE), "NA")</f>
        <v>NA</v>
      </c>
      <c r="CX125" s="31" t="str">
        <f>_xlfn.IFNA(VLOOKUP($A125,Open_interest!$A:$Z,3,FALSE), "NA")</f>
        <v>NA</v>
      </c>
      <c r="CY125" s="31">
        <f>IF(_xlfn.IFNA(VLOOKUP($A125,ETF_holdings!$A:$Z,2,FALSE), "NA")=0,"NA",_xlfn.IFNA(VLOOKUP($A125,ETF_holdings!$A:$Z,2,FALSE), "NA"))</f>
        <v>992771.59090909001</v>
      </c>
      <c r="CZ125" s="31" t="str">
        <f>IF(_xlfn.IFNA(VLOOKUP($A125,ETF_holdings!$A:$Z,3,FALSE), "NA")=0,"NA",_xlfn.IFNA(VLOOKUP($A125,ETF_holdings!$A:$Z,3,FALSE), "NA"))</f>
        <v>NA</v>
      </c>
      <c r="DA125" s="31">
        <f>_xlfn.IFNA(VLOOKUP($A125,ETF_holdings!$A:$Z,4,FALSE), "NA")</f>
        <v>0</v>
      </c>
      <c r="DB125" s="31" t="str">
        <f>IF(_xlfn.IFNA(VLOOKUP($A125,ETF_holdings!$A:$Z,4,FALSE), "NA")=0,"NA",_xlfn.IFNA(VLOOKUP($A125,ETF_holdings!$A:$Z,4,FALSE), "NA"))</f>
        <v>NA</v>
      </c>
      <c r="DC125" s="31" t="str">
        <f>IF(_xlfn.IFNA(VLOOKUP($A125,ETF_holdings!$A:$Z,6,FALSE), "NA")=0,"NA",_xlfn.IFNA(VLOOKUP($A125,ETF_holdings!$A:$Z,6,FALSE), "NA"))</f>
        <v>NA</v>
      </c>
      <c r="DD125" s="31" t="str">
        <f>IF(_xlfn.IFNA(VLOOKUP($A125,ETF_holdings!$A:$Z,7,FALSE), "NA")=0,"NA",_xlfn.IFNA(VLOOKUP($A125,ETF_holdings!$A:$Z,7,FALSE), "NA"))</f>
        <v>NA</v>
      </c>
      <c r="DE125" s="31" t="str">
        <f>IF(_xlfn.IFNA(VLOOKUP($A125,ETF_holdings!$A:$Z,8,FALSE), "NA")=0,"NA",_xlfn.IFNA(VLOOKUP($A125,ETF_holdings!$A:$Z,8,FALSE), "NA"))</f>
        <v>NA</v>
      </c>
      <c r="DF125" s="31" t="str">
        <f>IF(_xlfn.IFNA(VLOOKUP($A125,ETF_holdings!$A:$Z,10,FALSE), "NA")=0,"NA",_xlfn.IFNA(VLOOKUP($A125,ETF_holdings!$A:$Z,10,FALSE), "NA"))</f>
        <v>NA</v>
      </c>
      <c r="DG125" s="31" t="str">
        <f>IF(_xlfn.IFNA(VLOOKUP($A125,ETF_holdings!$A:$Z,10,FALSE), "NA")=0,"NA",_xlfn.IFNA(VLOOKUP($A125,ETF_holdings!$A:$Z,10,FALSE), "NA"))</f>
        <v>NA</v>
      </c>
      <c r="DH125" s="31" t="str">
        <f>IF(_xlfn.IFNA(VLOOKUP($A125,ETF_holdings!$A:$Z,11,FALSE), "NA")=0,"NA",_xlfn.IFNA(VLOOKUP($A125,ETF_holdings!$A:$Z,11,FALSE), "NA"))</f>
        <v>NA</v>
      </c>
      <c r="DI125" s="31" t="str">
        <f>IF(_xlfn.IFNA(VLOOKUP($A125,ETF_holdings!$A:$Z,12,FALSE), "NA")=0,"NA",_xlfn.IFNA(VLOOKUP($A125,ETF_holdings!$A:$Z,12,FALSE), "NA"))</f>
        <v>NA</v>
      </c>
      <c r="DJ125" s="31" t="str">
        <f>IF(_xlfn.IFNA(VLOOKUP($A125,ETF_holdings!$A:$Z,13,FALSE), "NA")=0,"NA",_xlfn.IFNA(VLOOKUP($A125,ETF_holdings!$A:$Z,13,FALSE), "NA"))</f>
        <v>NA</v>
      </c>
      <c r="DK125" s="31">
        <f>IF(_xlfn.IFNA(VLOOKUP($A125,Platinum_RSI!$A:$P,2,FALSE), "NA")=0,"NA",_xlfn.IFNA(VLOOKUP($A125,Platinum_RSI!$A:$P,2,FALSE), "NA"))</f>
        <v>99.57</v>
      </c>
      <c r="DL125" s="31">
        <f>IF(_xlfn.IFNA(VLOOKUP($A125,Platinum_RSI!$A:$P,3,FALSE), "NA")=0,"NA",_xlfn.IFNA(VLOOKUP($A125,Platinum_RSI!$A:$P,3,FALSE), "NA"))</f>
        <v>77.430000000000007</v>
      </c>
      <c r="DM125" s="31">
        <f>IF(_xlfn.IFNA(VLOOKUP($A125,Platinum_RSI!$A:$P,4,FALSE), "NA")=0,"NA",_xlfn.IFNA(VLOOKUP($A125,Platinum_RSI!$A:$P,4,FALSE), "NA"))</f>
        <v>67.53</v>
      </c>
      <c r="DN125" s="31">
        <f>IF(_xlfn.IFNA(VLOOKUP($A125,Platinum_RSI!$A:$P,5,FALSE), "NA")=0,"NA",_xlfn.IFNA(VLOOKUP($A125,Platinum_RSI!$A:$P,5,FALSE), "NA"))</f>
        <v>61.04</v>
      </c>
      <c r="DO125" s="31">
        <f>IF(_xlfn.IFNA(VLOOKUP($A125,Palladium_RSI!$A:$Q,2,FALSE), "NA")=0,"NA",_xlfn.IFNA(VLOOKUP($A125,Palladium_RSI!$A:$Q,2,FALSE), "NA"))</f>
        <v>99.92</v>
      </c>
      <c r="DP125" s="31">
        <f>IF(_xlfn.IFNA(VLOOKUP($A125,Palladium_RSI!$A:$Q, 3,FALSE), "NA")=0,"NA",_xlfn.IFNA(VLOOKUP($A125,Palladium_RSI!$A:$Q,3,FALSE), "NA"))</f>
        <v>86.88</v>
      </c>
      <c r="DQ125" s="31">
        <f>IF(_xlfn.IFNA(VLOOKUP($A125,Palladium_RSI!$A:$Q,4,FALSE), "NA")=0,"NA",_xlfn.IFNA(VLOOKUP($A125,Palladium_RSI!$A:$Q,4,FALSE), "NA"))</f>
        <v>76.430000000000007</v>
      </c>
      <c r="DR125" s="31">
        <f>IF(_xlfn.IFNA(VLOOKUP($A125,Palladium_RSI!$A:$Q,5,FALSE), "NA")=0,"NA",_xlfn.IFNA(VLOOKUP($A125,Palladium_RSI!$A:$Q,5,FALSE), "NA"))</f>
        <v>63.72</v>
      </c>
      <c r="DS125" s="31">
        <f>IF(_xlfn.IFNA(VLOOKUP($A125,Car_production!$A:$L,2,FALSE), "NA")=0,"NA",_xlfn.IFNA(VLOOKUP($A125,Car_production!$A:$L,2,FALSE), "NA"))</f>
        <v>224.4</v>
      </c>
      <c r="DT125" s="31">
        <f>IF(_xlfn.IFNA(VLOOKUP($A125,Car_production!$A:$L,3,FALSE), "NA")=0,"NA",_xlfn.IFNA(VLOOKUP($A125,Car_production!$A:$L,3,FALSE), "NA"))</f>
        <v>176.55389457120378</v>
      </c>
      <c r="DU125" s="31" t="e">
        <f>IF(_xlfn.IFNA(VLOOKUP($A125,Car_production!$A:$L,4,FALSE), "NA")=0,"NA",_xlfn.IFNA(VLOOKUP($A125,Car_production!$A:$L,13,FALSE), "NA"))</f>
        <v>#REF!</v>
      </c>
      <c r="DV125" s="31">
        <f>IF(_xlfn.IFNA(VLOOKUP($A125,Car_production!$A:$L,5,FALSE), "NA")=0,"NA",_xlfn.IFNA(VLOOKUP($A125,Car_production!$A:$L,5,FALSE), "NA"))</f>
        <v>55.0090630950289</v>
      </c>
      <c r="DW125" s="31">
        <f>IF(_xlfn.IFNA(VLOOKUP($A125,Car_production!$A:$L,6,FALSE), "NA")=0,"NA",_xlfn.IFNA(VLOOKUP($A125,Car_production!$A:$L,6,FALSE), "NA"))</f>
        <v>118.7</v>
      </c>
      <c r="DX125" s="31">
        <f>IF(_xlfn.IFNA(VLOOKUP($A125,Car_production!$A:$L,7,FALSE), "NA")=0,"NA",_xlfn.IFNA(VLOOKUP($A125,Car_production!$A:$L,7,FALSE), "NA"))</f>
        <v>116.03128054740959</v>
      </c>
      <c r="DY125" s="31">
        <f>IF(_xlfn.IFNA(VLOOKUP($A125,Car_production!$A:$L,8,FALSE), "NA")=0,"NA",_xlfn.IFNA(VLOOKUP($A125,Car_production!$A:$L,8,FALSE), "NA"))</f>
        <v>107.1</v>
      </c>
      <c r="DZ125" s="31">
        <f>IF(_xlfn.IFNA(VLOOKUP($A125,Car_production!$A:$L,9,FALSE), "NA")=0,"NA",_xlfn.IFNA(VLOOKUP($A125,Car_production!$A:$L,9,FALSE), "NA"))</f>
        <v>135.22727272727272</v>
      </c>
      <c r="EA125" s="31">
        <f>IF(_xlfn.IFNA(VLOOKUP($A125,Car_production!$A:$L,10,FALSE), "NA")=0,"NA",_xlfn.IFNA(VLOOKUP($A125,Car_production!$A:$L,10,FALSE), "NA"))</f>
        <v>78.816981493159858</v>
      </c>
      <c r="EB125" s="31">
        <f>IF(_xlfn.IFNA(VLOOKUP($A125,Car_production_index!$A:$L,2,FALSE), "NA")=0,"NA",_xlfn.IFNA(VLOOKUP($A125,Car_production_index!$A:$L,2,FALSE), "NA"))</f>
        <v>0.13619667242467989</v>
      </c>
      <c r="EC125" s="31">
        <f>IF(_xlfn.IFNA(VLOOKUP($A125,Car_production_index!$A:$L,3,FALSE), "NA")=0,"NA",_xlfn.IFNA(VLOOKUP($A125,Car_production_index!$A:$L,3,FALSE), "NA"))</f>
        <v>0.23342293309406612</v>
      </c>
      <c r="ED125" s="31">
        <f>IF(_xlfn.IFNA(VLOOKUP($A125,Car_production_index!$A:$L,4,FALSE), "NA")=0,"NA",_xlfn.IFNA(VLOOKUP($A125,Car_production_index!$A:$L,4,FALSE), "NA"))</f>
        <v>0.21415781959984104</v>
      </c>
      <c r="EE125" s="31">
        <f>IF(_xlfn.IFNA(VLOOKUP($A125,Car_production_index!$A:$L,5,FALSE), "NA")=0,"NA",_xlfn.IFNA(VLOOKUP($A125,Car_production_index!$A:$L,5,FALSE), "NA"))</f>
        <v>0.11762380015106184</v>
      </c>
      <c r="EF125" s="31">
        <f>IF(_xlfn.IFNA(VLOOKUP($A125,Car_production_index!$A:$L,6,FALSE), "NA")=0,"NA",_xlfn.IFNA(VLOOKUP($A125,Car_production_index!$A:$L,6,FALSE), "NA"))</f>
        <v>0.70140122526964888</v>
      </c>
    </row>
    <row r="126" spans="1:136">
      <c r="A126" s="26">
        <v>40299</v>
      </c>
      <c r="B126" s="25">
        <f>IFERROR(VLOOKUP($A126,Palladium_spot_price!$A:$B,2,FALSE), "NA")</f>
        <v>495.05</v>
      </c>
      <c r="C126" s="25">
        <f>IFERROR(VLOOKUP($A126,Platinum_spot_price!$A:$B,2,FALSE), "NA")</f>
        <v>1633.45</v>
      </c>
      <c r="D126" s="25">
        <f>IFERROR(VLOOKUP($A126,Rhodium_spot_price!$A:$B,2,FALSE), "NA")</f>
        <v>2772.5</v>
      </c>
      <c r="E126" s="25">
        <f>IFERROR(VLOOKUP(A126,'Coal Australia'!A:B,2,FALSE), "NA")</f>
        <v>107.93515037594</v>
      </c>
      <c r="F126" s="25">
        <f>IFERROR(VLOOKUP(A126,'Russian Ruble'!A:B,2,FALSE), "NA")</f>
        <v>30.351202229999998</v>
      </c>
      <c r="G126" s="25" t="str">
        <f>IFERROR(VLOOKUP($A126,'GDP Germany'!A:B,2,FALSE),"NA")</f>
        <v>NA</v>
      </c>
      <c r="H126" s="25" t="str">
        <f>IFERROR(VLOOKUP($A126,'GDP EU28'!A:B,2,FALSE),"NA")</f>
        <v>NA</v>
      </c>
      <c r="I126" s="25" t="str">
        <f>IFERROR(VLOOKUP($A126,'GDP US'!A:B,2,FALSE),"NA")</f>
        <v>NA</v>
      </c>
      <c r="J126" s="29" t="str">
        <f>IFERROR(VLOOKUP($A126,'GDP CNY'!A:C,2,FALSE),"NA")</f>
        <v>NA</v>
      </c>
      <c r="K126" s="25">
        <f>IFERROR(VLOOKUP($A126,WTI!$A:$B,2,FALSE),"NA")</f>
        <v>73.739999999999995</v>
      </c>
      <c r="L126" s="25">
        <f>IFERROR(VLOOKUP($A126,Brent!$A:$B,2,FALSE),"NA")</f>
        <v>75.95</v>
      </c>
      <c r="M126" s="25">
        <f>IFERROR(VLOOKUP($A126,'EURO EXC RATE'!$A:$B,2,FALSE),"NA")</f>
        <v>1.2563</v>
      </c>
      <c r="N126" s="25">
        <f>IFERROR(VLOOKUP($A126,'Baltic Dry Index'!$A:$B,2,FALSE),"NA")</f>
        <v>4078</v>
      </c>
      <c r="O126" s="25">
        <f>IFERROR(VLOOKUP($A126,EXR_CNY_USD!$A:$B,2,FALSE),"NA")</f>
        <v>6.8274999999999997</v>
      </c>
      <c r="P126" s="25">
        <f>IFERROR(VLOOKUP($A126,'NATURAL GAS'!A:B,2,FALSE),"NA")</f>
        <v>4.1399999999999997</v>
      </c>
      <c r="Q126" s="25">
        <f>IFERROR(VLOOKUP($A126,VIX!$A:$B,2,FALSE), "NA")</f>
        <v>32.07</v>
      </c>
      <c r="R126" s="25">
        <f>IFERROR(VLOOKUP($A126,CLI_US!$A:$B,2,FALSE), "NA")</f>
        <v>99.7180443292348</v>
      </c>
      <c r="S126" s="25">
        <f>IFERROR(VLOOKUP($A126,CLI_CHN!$A:$B,2,FALSE), "NA")</f>
        <v>100.26009999999999</v>
      </c>
      <c r="T126" s="25">
        <f>IFERROR(VLOOKUP($A126,CLI_EURO!$A:$B,2,FALSE), "NA")</f>
        <v>100.692001917206</v>
      </c>
      <c r="U126" s="25">
        <f>IFERROR(VLOOKUP($A126,CPILFESL!$A:$B,2,FALSE), "NA")</f>
        <v>217.29</v>
      </c>
      <c r="V126" s="31">
        <f>_xlfn.IFNA(VLOOKUP($A126,'PET.RWTC.M'!$A:$B,2,FALSE), "NA")</f>
        <v>73.739999999999995</v>
      </c>
      <c r="W126" s="31">
        <f>_xlfn.IFNA(VLOOKUP($A126,PALLFNFINDEXQ!$A:$B,2,FALSE), "NA")</f>
        <v>143.3319103</v>
      </c>
      <c r="X126" s="31">
        <f>_xlfn.IFNA(VLOOKUP($A126,DEXSFUS!$A:$B,2,FALSE), "NA")</f>
        <v>7.26</v>
      </c>
      <c r="Y126" s="31">
        <f>_xlfn.IFNA(VLOOKUP($A126,PNICKUSDM!$A:$B,2,FALSE), "NA")</f>
        <v>21930</v>
      </c>
      <c r="Z126" s="31">
        <f>_xlfn.IFNA(VLOOKUP($A126,'WPU1011'!$A:$B,2,FALSE), "NA")</f>
        <v>148.4</v>
      </c>
      <c r="AA126" s="31">
        <f>_xlfn.IFNA(VLOOKUP($A126,PCU3399103399101!$A:$B,2,FALSE), "NA")</f>
        <v>176.1</v>
      </c>
      <c r="AB126" s="31">
        <f>_xlfn.IFNA(VLOOKUP($A126,TSIFRGHTC!$A:$B,2,FALSE), "NA")</f>
        <v>0</v>
      </c>
      <c r="AC126" s="31">
        <f>_xlfn.IFNA(VLOOKUP($A126,TSIFRGHTC!$A:$B,2,FALSE), "NA")</f>
        <v>0</v>
      </c>
      <c r="AD126" s="31">
        <f>_xlfn.IFNA(VLOOKUP($A126,PPICMM!$A:$B,2,FALSE), "NA")</f>
        <v>205.6</v>
      </c>
      <c r="AE126" s="31">
        <f>_xlfn.IFNA(VLOOKUP($A126,IPB50001N!$A:$B,2,FALSE), "NA")</f>
        <v>90.960599999999999</v>
      </c>
      <c r="AF126" s="31">
        <f>_xlfn.IFNA(VLOOKUP($A126,A31ATI!$A:$B,2,FALSE), "NA")</f>
        <v>17557</v>
      </c>
      <c r="AG126" s="31">
        <f>_xlfn.IFNA(VLOOKUP($A126,A31ANO!$A:$B,2,FALSE), "NA")</f>
        <v>10133</v>
      </c>
      <c r="AH126" s="31">
        <f>_xlfn.IFNA(VLOOKUP($A126,IPG21223S!$A:$B,2,FALSE), "NA")</f>
        <v>93.903599999999997</v>
      </c>
      <c r="AI126" s="31">
        <f>_xlfn.IFNA(VLOOKUP($A126,PIORECRUSDM!$A:$B,2,FALSE), "NA")</f>
        <v>161.34761900000001</v>
      </c>
      <c r="AJ126" s="31">
        <f>_xlfn.IFNA(VLOOKUP($A126,GVZCLS!$A:$B,2,FALSE), "NA")</f>
        <v>17.489999999999998</v>
      </c>
      <c r="AK126" s="31" t="str">
        <f>_xlfn.IFNA(VLOOKUP($A126,VXSLVCLS!$A:$B,2,FALSE), "NA")</f>
        <v>NA</v>
      </c>
      <c r="AL126" s="31">
        <f>_xlfn.IFNA(VLOOKUP($A126,PNRGINDEXM!$A:$B,2,FALSE), "NA")</f>
        <v>172.995</v>
      </c>
      <c r="AM126" s="31">
        <f>_xlfn.IFNA(VLOOKUP($A126,Nikkei225!$A:$B,2,FALSE), "NA")</f>
        <v>11244.4</v>
      </c>
      <c r="AN126" s="31">
        <f>_xlfn.IFNA(VLOOKUP($A126,EXJPUS!$A:$B,2,FALSE), "NA")</f>
        <v>91.972999999999999</v>
      </c>
      <c r="AO126" s="31">
        <f>_xlfn.IFNA(VLOOKUP($A126,PCU33613361!$A:$B,2,FALSE), "NA")</f>
        <v>101.4</v>
      </c>
      <c r="AP126" s="31">
        <f>_xlfn.IFNA(VLOOKUP($A126,TOTALSA!$A:$B,2,FALSE), "NA")</f>
        <v>12.03</v>
      </c>
      <c r="AQ126" s="31">
        <f>_xlfn.IFNA(VLOOKUP($A126,ZAFCPIALLMINMEI!$A:$B,2,FALSE), "NA")</f>
        <v>76.561269999999993</v>
      </c>
      <c r="AR126" s="31">
        <f>_xlfn.IFNA(VLOOKUP($A126,LCULMN01ZAQ661S!$A:$B,2,FALSE), "NA")</f>
        <v>75.327679259999996</v>
      </c>
      <c r="AS126" s="31">
        <f>_xlfn.IFNA(VLOOKUP($A126,NGDPRSAXDCZAQ!$A:$B,2,FALSE), "NA")</f>
        <v>988785.5</v>
      </c>
      <c r="AT126" s="31">
        <f>_xlfn.IFNA(VLOOKUP($A126,'M.W00.PCOBA.USD'!$A:$B,2,FALSE), "NA")</f>
        <v>40474.35</v>
      </c>
      <c r="AU126" s="31">
        <f>_xlfn.IFNA(VLOOKUP($A126,BSCICP03O9M665S!$A:$B,2,FALSE), "NA")</f>
        <v>99.855029997599999</v>
      </c>
      <c r="AV126" s="31">
        <f>_xlfn.IFNA(VLOOKUP($A126,LOLITOAAOECDE!$A:$B,2,FALSE), "NA")</f>
        <v>99.670041467499999</v>
      </c>
      <c r="AW126" s="31" t="str">
        <f>_xlfn.IFNA(VLOOKUP($A126,'IP7110'!$A:$B,2,FALSE), "NA")</f>
        <v>NA</v>
      </c>
      <c r="AX126" s="31">
        <f>_xlfn.IFNA(VLOOKUP($A126,'WPS061'!$A:$B,2,FALSE), "NA")</f>
        <v>77.5</v>
      </c>
      <c r="AY126" s="31">
        <f>_xlfn.IFNA(VLOOKUP($A126,'GS10'!$A:$B,2,FALSE), "NA")</f>
        <v>3.42</v>
      </c>
      <c r="AZ126" s="31">
        <f>_xlfn.IFNA(VLOOKUP($A126,'GS5'!$A:$B,2,FALSE), "NA")</f>
        <v>2.1800000000000002</v>
      </c>
      <c r="BA126" s="31">
        <f>_xlfn.IFNA(VLOOKUP($A126,'GS30'!$A:$B,2,FALSE), "NA")</f>
        <v>4.29</v>
      </c>
      <c r="BB126" s="31">
        <f>_xlfn.IFNA(VLOOKUP($A126,DAX!$A:$B,2,FALSE), "NA")</f>
        <v>5964.33</v>
      </c>
      <c r="BC126" s="31">
        <f>_xlfn.IFNA(VLOOKUP($A126,SMI!$A:$B,2,FALSE), "NA")</f>
        <v>6312.6</v>
      </c>
      <c r="BD126" s="31">
        <f>_xlfn.IFNA(VLOOKUP($A126,NASDAQCOM!$A:$B,2,FALSE), "NA")</f>
        <v>2257.04</v>
      </c>
      <c r="BE126" s="31">
        <f>_xlfn.IFNA(VLOOKUP($A126,FTSE100!$A:$B,2,FALSE), "NA")</f>
        <v>5188.43</v>
      </c>
      <c r="BF126" s="31">
        <f>_xlfn.IFNA(VLOOKUP($A126,'M.W00.PGOLD.USD'!$A:$B,2,FALSE), "NA")</f>
        <v>1241.25</v>
      </c>
      <c r="BG126" s="31">
        <f>_xlfn.IFNA(VLOOKUP($A126,'M.W00.PSILVER.USD'!$A:$B,2,FALSE), "NA")</f>
        <v>19.64</v>
      </c>
      <c r="BH126" s="31" t="str">
        <f>_xlfn.IFNA(VLOOKUP($A126,WPU10170502!$A:$B,2,FALSE), "NA")</f>
        <v>NA</v>
      </c>
      <c r="BI126" s="31">
        <f>_xlfn.IFNA(VLOOKUP($A126,'M.W00.PSILVER.USD'!$A:$B,2,FALSE), "NA")</f>
        <v>19.64</v>
      </c>
      <c r="BJ126" s="31">
        <f>_xlfn.IFNA(VLOOKUP($A126,'M.W00.PSILVER.USD'!$A:$B,2,FALSE), "NA")</f>
        <v>19.64</v>
      </c>
      <c r="BK126" s="31">
        <f>_xlfn.IFNA(VLOOKUP($A126,FEDfunds!$A:$B,2,FALSE), "NA")</f>
        <v>0.2</v>
      </c>
      <c r="BL126" s="31">
        <f>_xlfn.IFNA(VLOOKUP($A126,Vehicles_miles_traveled!$A:$B,2,FALSE), "NA")</f>
        <v>247100</v>
      </c>
      <c r="BM126" s="31">
        <f>_xlfn.IFNA(VLOOKUP($A126,New_car_dealer!$A:$B,2,FALSE), "NA")</f>
        <v>48346</v>
      </c>
      <c r="BN126" s="31" t="str">
        <f>_xlfn.IFNA(VLOOKUP($A126,Platinum_total_demand!$A:$Z,4,FALSE), "NA")</f>
        <v>NA</v>
      </c>
      <c r="BO126" s="31" t="str">
        <f>_xlfn.IFNA(VLOOKUP($A126,Palladium_total_demand!$A:$Z,4,FALSE), "NA")</f>
        <v>NA</v>
      </c>
      <c r="BP126" s="31" t="str">
        <f>_xlfn.IFNA(VLOOKUP($A126,Rhodium_total_demand!$A:$Z,4,FALSE), "NA")</f>
        <v>NA</v>
      </c>
      <c r="BQ126" s="31" t="str">
        <f>_xlfn.IFNA(VLOOKUP($A126,Platinum_total_supply!$A:$Z,4,FALSE), "NA")</f>
        <v>NA</v>
      </c>
      <c r="BR126" s="31" t="str">
        <f>_xlfn.IFNA(VLOOKUP($A126,Palladium_total_supply!$A:$Z,4,FALSE), "NA")</f>
        <v>NA</v>
      </c>
      <c r="BS126" s="31" t="str">
        <f>_xlfn.IFNA(VLOOKUP($A126,Rhodium_total_supply!$A:$Z,4,FALSE), "NA")</f>
        <v>NA</v>
      </c>
      <c r="BT126" s="31">
        <f>_xlfn.IFNA(VLOOKUP($A126,Equities!$A:$Z,2,FALSE), "NA")</f>
        <v>3676.5138095237999</v>
      </c>
      <c r="BU126" s="31">
        <f>_xlfn.IFNA(VLOOKUP($A126,Equities!$A:$Z,3,FALSE), "NA")</f>
        <v>3871.2280952380902</v>
      </c>
      <c r="BV126" s="31">
        <f>_xlfn.IFNA(VLOOKUP($A126,Equities!$A:$Z,4,FALSE), "NA")</f>
        <v>5279.0876190476101</v>
      </c>
      <c r="BW126" s="31">
        <f>_xlfn.IFNA(VLOOKUP($A126,Equities!$A:$Z,5,FALSE), "NA")</f>
        <v>4121.0407142857102</v>
      </c>
      <c r="BX126" s="31">
        <f>_xlfn.IFNA(VLOOKUP($A126,Equities!$A:$Z,6,FALSE), "NA")</f>
        <v>1646.7117142857101</v>
      </c>
      <c r="BY126" s="31">
        <f>_xlfn.IFNA(VLOOKUP($A126,Income_equities!$A:$Z,2,FALSE), "NA")</f>
        <v>1594.6895238095201</v>
      </c>
      <c r="BZ126" s="31">
        <f>_xlfn.IFNA(VLOOKUP($A126,Income_equities!$A:$Z,3,FALSE), "NA")</f>
        <v>312.76803333333299</v>
      </c>
      <c r="CA126" s="31">
        <f>_xlfn.IFNA(VLOOKUP($A126,Income_equities!$A:$Z,4,FALSE), "NA")</f>
        <v>170.115776190476</v>
      </c>
      <c r="CB126" s="31">
        <f>_xlfn.IFNA(VLOOKUP($A126,Income_equities!$A:$Z,5,FALSE), "NA")</f>
        <v>196.29876190476099</v>
      </c>
      <c r="CC126" s="31">
        <f>_xlfn.IFNA(VLOOKUP($A126,PGM_equities!$A:$Z,2,FALSE), "NA")</f>
        <v>1626.3904761904701</v>
      </c>
      <c r="CD126" s="31">
        <f>_xlfn.IFNA(VLOOKUP($A126,PGM_equities!$A:$Z,3,FALSE), "NA")</f>
        <v>1204.9638095237999</v>
      </c>
      <c r="CE126" s="31">
        <f>_xlfn.IFNA(VLOOKUP($A126,PGM_equities!$A:$Z,4,FALSE), "NA")</f>
        <v>18.4319666666666</v>
      </c>
      <c r="CF126" s="31">
        <f>_xlfn.IFNA(VLOOKUP($A126,PGM_equities!$A:$Z,5,FALSE), "NA")</f>
        <v>490.78571428571399</v>
      </c>
      <c r="CG126" s="31" t="str">
        <f>_xlfn.IFNA(VLOOKUP($A126,Platinum_market_balance!$A:$Z,2,FALSE), "NA")</f>
        <v>NA</v>
      </c>
      <c r="CH126" s="31" t="str">
        <f>_xlfn.IFNA(VLOOKUP($A126,Platinum_market_balance!$A:$Z,3,FALSE), "NA")</f>
        <v>NA</v>
      </c>
      <c r="CI126" s="31" t="str">
        <f>_xlfn.IFNA(VLOOKUP($A126,Platinum_market_balance!$A:$Z,4,FALSE), "NA")</f>
        <v>NA</v>
      </c>
      <c r="CJ126" s="31" t="str">
        <f>_xlfn.IFNA(VLOOKUP($A126,Platinum_market_balance!$A:$Z,5,FALSE), "NA")</f>
        <v>NA</v>
      </c>
      <c r="CK126" s="31" t="str">
        <f>_xlfn.IFNA(VLOOKUP($A126,Palladium_market_balance!$A:$Z,2,FALSE), "NA")</f>
        <v>NA</v>
      </c>
      <c r="CL126" s="31" t="str">
        <f>_xlfn.IFNA(VLOOKUP($A126,Palladium_market_balance!$A:$Z,3,FALSE), "NA")</f>
        <v>NA</v>
      </c>
      <c r="CM126" s="31" t="str">
        <f>_xlfn.IFNA(VLOOKUP($A126,Palladium_market_balance!$A:$Z,4,FALSE), "NA")</f>
        <v>NA</v>
      </c>
      <c r="CN126" s="31" t="str">
        <f>_xlfn.IFNA(VLOOKUP($A126,Palladium_market_balance!$A:$Z,5,FALSE), "NA")</f>
        <v>NA</v>
      </c>
      <c r="CO126" s="31" t="str">
        <f>_xlfn.IFNA(VLOOKUP($A126,Rhodium_market_balance!$A:$Z,2,FALSE), "NA")</f>
        <v>NA</v>
      </c>
      <c r="CP126" s="31" t="str">
        <f>_xlfn.IFNA(VLOOKUP($A126,Rhodium_market_balance!$A:$Z,3,FALSE), "NA")</f>
        <v>NA</v>
      </c>
      <c r="CQ126" s="31" t="str">
        <f>_xlfn.IFNA(VLOOKUP($A126,Rhodium_market_balance!$A:$Z,4,FALSE), "NA")</f>
        <v>NA</v>
      </c>
      <c r="CR126" s="31" t="str">
        <f>_xlfn.IFNA(VLOOKUP($A126,Rhodium_market_balance!$A:$Z,5,FALSE), "NA")</f>
        <v>NA</v>
      </c>
      <c r="CS126" s="31" t="str">
        <f>_xlfn.IFNA(VLOOKUP($A126,CFTCs!$A:$Z,2,FALSE), "NA")</f>
        <v>NA</v>
      </c>
      <c r="CT126" s="31" t="str">
        <f>_xlfn.IFNA(VLOOKUP($A126,CFTCs!$A:$Z,3,FALSE), "NA")</f>
        <v>NA</v>
      </c>
      <c r="CU126" s="31" t="str">
        <f>_xlfn.IFNA(VLOOKUP($A126,CFTCs!$A:$Z,4,FALSE), "NA")</f>
        <v>NA</v>
      </c>
      <c r="CV126" s="31" t="str">
        <f>_xlfn.IFNA(VLOOKUP($A126,CFTCs!$A:$Z,5,FALSE), "NA")</f>
        <v>NA</v>
      </c>
      <c r="CW126" s="31" t="str">
        <f>_xlfn.IFNA(VLOOKUP($A126,Open_interest!$A:$Z,2,FALSE), "NA")</f>
        <v>NA</v>
      </c>
      <c r="CX126" s="31" t="str">
        <f>_xlfn.IFNA(VLOOKUP($A126,Open_interest!$A:$Z,3,FALSE), "NA")</f>
        <v>NA</v>
      </c>
      <c r="CY126" s="31">
        <f>IF(_xlfn.IFNA(VLOOKUP($A126,ETF_holdings!$A:$Z,2,FALSE), "NA")=0,"NA",_xlfn.IFNA(VLOOKUP($A126,ETF_holdings!$A:$Z,2,FALSE), "NA"))</f>
        <v>1030884.2</v>
      </c>
      <c r="CZ126" s="31" t="str">
        <f>IF(_xlfn.IFNA(VLOOKUP($A126,ETF_holdings!$A:$Z,3,FALSE), "NA")=0,"NA",_xlfn.IFNA(VLOOKUP($A126,ETF_holdings!$A:$Z,3,FALSE), "NA"))</f>
        <v>NA</v>
      </c>
      <c r="DA126" s="31">
        <f>_xlfn.IFNA(VLOOKUP($A126,ETF_holdings!$A:$Z,4,FALSE), "NA")</f>
        <v>0</v>
      </c>
      <c r="DB126" s="31" t="str">
        <f>IF(_xlfn.IFNA(VLOOKUP($A126,ETF_holdings!$A:$Z,4,FALSE), "NA")=0,"NA",_xlfn.IFNA(VLOOKUP($A126,ETF_holdings!$A:$Z,4,FALSE), "NA"))</f>
        <v>NA</v>
      </c>
      <c r="DC126" s="31" t="str">
        <f>IF(_xlfn.IFNA(VLOOKUP($A126,ETF_holdings!$A:$Z,6,FALSE), "NA")=0,"NA",_xlfn.IFNA(VLOOKUP($A126,ETF_holdings!$A:$Z,6,FALSE), "NA"))</f>
        <v>NA</v>
      </c>
      <c r="DD126" s="31" t="str">
        <f>IF(_xlfn.IFNA(VLOOKUP($A126,ETF_holdings!$A:$Z,7,FALSE), "NA")=0,"NA",_xlfn.IFNA(VLOOKUP($A126,ETF_holdings!$A:$Z,7,FALSE), "NA"))</f>
        <v>NA</v>
      </c>
      <c r="DE126" s="31" t="str">
        <f>IF(_xlfn.IFNA(VLOOKUP($A126,ETF_holdings!$A:$Z,8,FALSE), "NA")=0,"NA",_xlfn.IFNA(VLOOKUP($A126,ETF_holdings!$A:$Z,8,FALSE), "NA"))</f>
        <v>NA</v>
      </c>
      <c r="DF126" s="31" t="str">
        <f>IF(_xlfn.IFNA(VLOOKUP($A126,ETF_holdings!$A:$Z,10,FALSE), "NA")=0,"NA",_xlfn.IFNA(VLOOKUP($A126,ETF_holdings!$A:$Z,10,FALSE), "NA"))</f>
        <v>NA</v>
      </c>
      <c r="DG126" s="31" t="str">
        <f>IF(_xlfn.IFNA(VLOOKUP($A126,ETF_holdings!$A:$Z,10,FALSE), "NA")=0,"NA",_xlfn.IFNA(VLOOKUP($A126,ETF_holdings!$A:$Z,10,FALSE), "NA"))</f>
        <v>NA</v>
      </c>
      <c r="DH126" s="31" t="str">
        <f>IF(_xlfn.IFNA(VLOOKUP($A126,ETF_holdings!$A:$Z,11,FALSE), "NA")=0,"NA",_xlfn.IFNA(VLOOKUP($A126,ETF_holdings!$A:$Z,11,FALSE), "NA"))</f>
        <v>NA</v>
      </c>
      <c r="DI126" s="31" t="str">
        <f>IF(_xlfn.IFNA(VLOOKUP($A126,ETF_holdings!$A:$Z,12,FALSE), "NA")=0,"NA",_xlfn.IFNA(VLOOKUP($A126,ETF_holdings!$A:$Z,12,FALSE), "NA"))</f>
        <v>NA</v>
      </c>
      <c r="DJ126" s="31" t="str">
        <f>IF(_xlfn.IFNA(VLOOKUP($A126,ETF_holdings!$A:$Z,13,FALSE), "NA")=0,"NA",_xlfn.IFNA(VLOOKUP($A126,ETF_holdings!$A:$Z,13,FALSE), "NA"))</f>
        <v>NA</v>
      </c>
      <c r="DK126" s="31">
        <f>IF(_xlfn.IFNA(VLOOKUP($A126,Platinum_RSI!$A:$P,2,FALSE), "NA")=0,"NA",_xlfn.IFNA(VLOOKUP($A126,Platinum_RSI!$A:$P,2,FALSE), "NA"))</f>
        <v>43.62</v>
      </c>
      <c r="DL126" s="31">
        <f>IF(_xlfn.IFNA(VLOOKUP($A126,Platinum_RSI!$A:$P,3,FALSE), "NA")=0,"NA",_xlfn.IFNA(VLOOKUP($A126,Platinum_RSI!$A:$P,3,FALSE), "NA"))</f>
        <v>58.2</v>
      </c>
      <c r="DM126" s="31">
        <f>IF(_xlfn.IFNA(VLOOKUP($A126,Platinum_RSI!$A:$P,4,FALSE), "NA")=0,"NA",_xlfn.IFNA(VLOOKUP($A126,Platinum_RSI!$A:$P,4,FALSE), "NA"))</f>
        <v>56.81</v>
      </c>
      <c r="DN126" s="31">
        <f>IF(_xlfn.IFNA(VLOOKUP($A126,Platinum_RSI!$A:$P,5,FALSE), "NA")=0,"NA",_xlfn.IFNA(VLOOKUP($A126,Platinum_RSI!$A:$P,5,FALSE), "NA"))</f>
        <v>56.03</v>
      </c>
      <c r="DO126" s="31">
        <f>IF(_xlfn.IFNA(VLOOKUP($A126,Palladium_RSI!$A:$Q,2,FALSE), "NA")=0,"NA",_xlfn.IFNA(VLOOKUP($A126,Palladium_RSI!$A:$Q,2,FALSE), "NA"))</f>
        <v>49.15</v>
      </c>
      <c r="DP126" s="31">
        <f>IF(_xlfn.IFNA(VLOOKUP($A126,Palladium_RSI!$A:$Q, 3,FALSE), "NA")=0,"NA",_xlfn.IFNA(VLOOKUP($A126,Palladium_RSI!$A:$Q,3,FALSE), "NA"))</f>
        <v>63.47</v>
      </c>
      <c r="DQ126" s="31">
        <f>IF(_xlfn.IFNA(VLOOKUP($A126,Palladium_RSI!$A:$Q,4,FALSE), "NA")=0,"NA",_xlfn.IFNA(VLOOKUP($A126,Palladium_RSI!$A:$Q,4,FALSE), "NA"))</f>
        <v>61.72</v>
      </c>
      <c r="DR126" s="31">
        <f>IF(_xlfn.IFNA(VLOOKUP($A126,Palladium_RSI!$A:$Q,5,FALSE), "NA")=0,"NA",_xlfn.IFNA(VLOOKUP($A126,Palladium_RSI!$A:$Q,5,FALSE), "NA"))</f>
        <v>57.24</v>
      </c>
      <c r="DS126" s="31">
        <f>IF(_xlfn.IFNA(VLOOKUP($A126,Car_production!$A:$L,2,FALSE), "NA")=0,"NA",_xlfn.IFNA(VLOOKUP($A126,Car_production!$A:$L,2,FALSE), "NA"))</f>
        <v>251</v>
      </c>
      <c r="DT126" s="31">
        <f>IF(_xlfn.IFNA(VLOOKUP($A126,Car_production!$A:$L,3,FALSE), "NA")=0,"NA",_xlfn.IFNA(VLOOKUP($A126,Car_production!$A:$L,3,FALSE), "NA"))</f>
        <v>197.48229740361921</v>
      </c>
      <c r="DU126" s="31" t="e">
        <f>IF(_xlfn.IFNA(VLOOKUP($A126,Car_production!$A:$L,4,FALSE), "NA")=0,"NA",_xlfn.IFNA(VLOOKUP($A126,Car_production!$A:$L,13,FALSE), "NA"))</f>
        <v>#REF!</v>
      </c>
      <c r="DV126" s="31">
        <f>IF(_xlfn.IFNA(VLOOKUP($A126,Car_production!$A:$L,5,FALSE), "NA")=0,"NA",_xlfn.IFNA(VLOOKUP($A126,Car_production!$A:$L,5,FALSE), "NA"))</f>
        <v>49.663979432912633</v>
      </c>
      <c r="DW126" s="31">
        <f>IF(_xlfn.IFNA(VLOOKUP($A126,Car_production!$A:$L,6,FALSE), "NA")=0,"NA",_xlfn.IFNA(VLOOKUP($A126,Car_production!$A:$L,6,FALSE), "NA"))</f>
        <v>129.69999999999999</v>
      </c>
      <c r="DX126" s="31">
        <f>IF(_xlfn.IFNA(VLOOKUP($A126,Car_production!$A:$L,7,FALSE), "NA")=0,"NA",_xlfn.IFNA(VLOOKUP($A126,Car_production!$A:$L,7,FALSE), "NA"))</f>
        <v>126.78396871945259</v>
      </c>
      <c r="DY126" s="31">
        <f>IF(_xlfn.IFNA(VLOOKUP($A126,Car_production!$A:$L,8,FALSE), "NA")=0,"NA",_xlfn.IFNA(VLOOKUP($A126,Car_production!$A:$L,8,FALSE), "NA"))</f>
        <v>104.8</v>
      </c>
      <c r="DZ126" s="31">
        <f>IF(_xlfn.IFNA(VLOOKUP($A126,Car_production!$A:$L,9,FALSE), "NA")=0,"NA",_xlfn.IFNA(VLOOKUP($A126,Car_production!$A:$L,9,FALSE), "NA"))</f>
        <v>132.3232323232323</v>
      </c>
      <c r="EA126" s="31">
        <f>IF(_xlfn.IFNA(VLOOKUP($A126,Car_production!$A:$L,10,FALSE), "NA")=0,"NA",_xlfn.IFNA(VLOOKUP($A126,Car_production!$A:$L,10,FALSE), "NA"))</f>
        <v>82.691008599089216</v>
      </c>
      <c r="EB126" s="31">
        <f>IF(_xlfn.IFNA(VLOOKUP($A126,Car_production_index!$A:$L,2,FALSE), "NA")=0,"NA",_xlfn.IFNA(VLOOKUP($A126,Car_production_index!$A:$L,2,FALSE), "NA"))</f>
        <v>0.13619667242467989</v>
      </c>
      <c r="EC126" s="31">
        <f>IF(_xlfn.IFNA(VLOOKUP($A126,Car_production_index!$A:$L,3,FALSE), "NA")=0,"NA",_xlfn.IFNA(VLOOKUP($A126,Car_production_index!$A:$L,3,FALSE), "NA"))</f>
        <v>0.23342293309406612</v>
      </c>
      <c r="ED126" s="31">
        <f>IF(_xlfn.IFNA(VLOOKUP($A126,Car_production_index!$A:$L,4,FALSE), "NA")=0,"NA",_xlfn.IFNA(VLOOKUP($A126,Car_production_index!$A:$L,4,FALSE), "NA"))</f>
        <v>0.21415781959984104</v>
      </c>
      <c r="EE126" s="31">
        <f>IF(_xlfn.IFNA(VLOOKUP($A126,Car_production_index!$A:$L,5,FALSE), "NA")=0,"NA",_xlfn.IFNA(VLOOKUP($A126,Car_production_index!$A:$L,5,FALSE), "NA"))</f>
        <v>0.11762380015106184</v>
      </c>
      <c r="EF126" s="31">
        <f>IF(_xlfn.IFNA(VLOOKUP($A126,Car_production_index!$A:$L,6,FALSE), "NA")=0,"NA",_xlfn.IFNA(VLOOKUP($A126,Car_production_index!$A:$L,6,FALSE), "NA"))</f>
        <v>0.70140122526964888</v>
      </c>
    </row>
    <row r="127" spans="1:136">
      <c r="A127" s="26">
        <v>40330</v>
      </c>
      <c r="B127" s="25">
        <f>IFERROR(VLOOKUP($A127,Palladium_spot_price!$A:$B,2,FALSE), "NA")</f>
        <v>465.18181818181802</v>
      </c>
      <c r="C127" s="25">
        <f>IFERROR(VLOOKUP($A127,Platinum_spot_price!$A:$B,2,FALSE), "NA")</f>
        <v>1556.77272727272</v>
      </c>
      <c r="D127" s="25">
        <f>IFERROR(VLOOKUP($A127,Rhodium_spot_price!$A:$B,2,FALSE), "NA")</f>
        <v>2487.2727272727202</v>
      </c>
      <c r="E127" s="25">
        <f>IFERROR(VLOOKUP(A127,'Coal Australia'!A:B,2,FALSE), "NA")</f>
        <v>104.483766233766</v>
      </c>
      <c r="F127" s="25">
        <f>IFERROR(VLOOKUP(A127,'Russian Ruble'!A:B,2,FALSE), "NA")</f>
        <v>31.167380309999999</v>
      </c>
      <c r="G127" s="25" t="str">
        <f>IFERROR(VLOOKUP($A127,'GDP Germany'!A:B,2,FALSE),"NA")</f>
        <v>NA</v>
      </c>
      <c r="H127" s="25" t="str">
        <f>IFERROR(VLOOKUP($A127,'GDP EU28'!A:B,2,FALSE),"NA")</f>
        <v>NA</v>
      </c>
      <c r="I127" s="25" t="str">
        <f>IFERROR(VLOOKUP($A127,'GDP US'!A:B,2,FALSE),"NA")</f>
        <v>NA</v>
      </c>
      <c r="J127" s="29" t="str">
        <f>IFERROR(VLOOKUP($A127,'GDP CNY'!A:C,2,FALSE),"NA")</f>
        <v>NA</v>
      </c>
      <c r="K127" s="25">
        <f>IFERROR(VLOOKUP($A127,WTI!$A:$B,2,FALSE),"NA")</f>
        <v>75.34</v>
      </c>
      <c r="L127" s="25">
        <f>IFERROR(VLOOKUP($A127,Brent!$A:$B,2,FALSE),"NA")</f>
        <v>74.760000000000005</v>
      </c>
      <c r="M127" s="25">
        <f>IFERROR(VLOOKUP($A127,'EURO EXC RATE'!$A:$B,2,FALSE),"NA")</f>
        <v>1.2222999999999999</v>
      </c>
      <c r="N127" s="25">
        <f>IFERROR(VLOOKUP($A127,'Baltic Dry Index'!$A:$B,2,FALSE),"NA")</f>
        <v>2406</v>
      </c>
      <c r="O127" s="25">
        <f>IFERROR(VLOOKUP($A127,EXR_CNY_USD!$A:$B,2,FALSE),"NA")</f>
        <v>6.8183999999999996</v>
      </c>
      <c r="P127" s="25">
        <f>IFERROR(VLOOKUP($A127,'NATURAL GAS'!A:B,2,FALSE),"NA")</f>
        <v>4.8</v>
      </c>
      <c r="Q127" s="25">
        <f>IFERROR(VLOOKUP($A127,VIX!$A:$B,2,FALSE), "NA")</f>
        <v>34.54</v>
      </c>
      <c r="R127" s="25">
        <f>IFERROR(VLOOKUP($A127,CLI_US!$A:$B,2,FALSE), "NA")</f>
        <v>99.652026618723596</v>
      </c>
      <c r="S127" s="25">
        <f>IFERROR(VLOOKUP($A127,CLI_CHN!$A:$B,2,FALSE), "NA")</f>
        <v>100.0891</v>
      </c>
      <c r="T127" s="25">
        <f>IFERROR(VLOOKUP($A127,CLI_EURO!$A:$B,2,FALSE), "NA")</f>
        <v>100.77443756447499</v>
      </c>
      <c r="U127" s="25">
        <f>IFERROR(VLOOKUP($A127,CPILFESL!$A:$B,2,FALSE), "NA")</f>
        <v>217.19900000000001</v>
      </c>
      <c r="V127" s="31">
        <f>_xlfn.IFNA(VLOOKUP($A127,'PET.RWTC.M'!$A:$B,2,FALSE), "NA")</f>
        <v>75.34</v>
      </c>
      <c r="W127" s="31">
        <f>_xlfn.IFNA(VLOOKUP($A127,PALLFNFINDEXQ!$A:$B,2,FALSE), "NA")</f>
        <v>143.3319103</v>
      </c>
      <c r="X127" s="31">
        <f>_xlfn.IFNA(VLOOKUP($A127,DEXSFUS!$A:$B,2,FALSE), "NA")</f>
        <v>7.6718000000000002</v>
      </c>
      <c r="Y127" s="31">
        <f>_xlfn.IFNA(VLOOKUP($A127,PNICKUSDM!$A:$B,2,FALSE), "NA")</f>
        <v>19411.295450000001</v>
      </c>
      <c r="Z127" s="31">
        <f>_xlfn.IFNA(VLOOKUP($A127,'WPU1011'!$A:$B,2,FALSE), "NA")</f>
        <v>149.1</v>
      </c>
      <c r="AA127" s="31">
        <f>_xlfn.IFNA(VLOOKUP($A127,'WPU1011'!$A:$B,2,FALSE), "NA")</f>
        <v>149.1</v>
      </c>
      <c r="AB127" s="31">
        <f>_xlfn.IFNA(VLOOKUP($A127,TSIFRGHTC!$A:$B,2,FALSE), "NA")</f>
        <v>0.1</v>
      </c>
      <c r="AC127" s="31">
        <f>_xlfn.IFNA(VLOOKUP($A127,TSIFRGHTC!$A:$B,2,FALSE), "NA")</f>
        <v>0.1</v>
      </c>
      <c r="AD127" s="31">
        <f>_xlfn.IFNA(VLOOKUP($A127,PPICMM!$A:$B,2,FALSE), "NA")</f>
        <v>194.2</v>
      </c>
      <c r="AE127" s="31">
        <f>_xlfn.IFNA(VLOOKUP($A127,IPB50001N!$A:$B,2,FALSE), "NA")</f>
        <v>93.7697</v>
      </c>
      <c r="AF127" s="31">
        <f>_xlfn.IFNA(VLOOKUP($A127,A31ATI!$A:$B,2,FALSE), "NA")</f>
        <v>17903</v>
      </c>
      <c r="AG127" s="31">
        <f>_xlfn.IFNA(VLOOKUP($A127,A31ANO!$A:$B,2,FALSE), "NA")</f>
        <v>9423</v>
      </c>
      <c r="AH127" s="31">
        <f>_xlfn.IFNA(VLOOKUP($A127,IPG21223S!$A:$B,2,FALSE), "NA")</f>
        <v>88.973299999999995</v>
      </c>
      <c r="AI127" s="31">
        <f>_xlfn.IFNA(VLOOKUP($A127,PIORECRUSDM!$A:$B,2,FALSE), "NA")</f>
        <v>143.6318182</v>
      </c>
      <c r="AJ127" s="31">
        <f>_xlfn.IFNA(VLOOKUP($A127,GVZCLS!$A:$B,2,FALSE), "NA")</f>
        <v>23.15</v>
      </c>
      <c r="AK127" s="31" t="str">
        <f>_xlfn.IFNA(VLOOKUP($A127,VXSLVCLS!$A:$B,2,FALSE), "NA")</f>
        <v>NA</v>
      </c>
      <c r="AL127" s="31">
        <f>_xlfn.IFNA(VLOOKUP($A127,PNRGINDEXM!$A:$B,2,FALSE), "NA")</f>
        <v>172.578</v>
      </c>
      <c r="AM127" s="31">
        <f>_xlfn.IFNA(VLOOKUP($A127,Nikkei225!$A:$B,2,FALSE), "NA")</f>
        <v>9711.83</v>
      </c>
      <c r="AN127" s="31">
        <f>_xlfn.IFNA(VLOOKUP($A127,EXJPUS!$A:$B,2,FALSE), "NA")</f>
        <v>90.805899999999994</v>
      </c>
      <c r="AO127" s="31">
        <f>_xlfn.IFNA(VLOOKUP($A127,PCU33613361!$A:$B,2,FALSE), "NA")</f>
        <v>100.4</v>
      </c>
      <c r="AP127" s="31">
        <f>_xlfn.IFNA(VLOOKUP($A127,TOTALSA!$A:$B,2,FALSE), "NA")</f>
        <v>11.598000000000001</v>
      </c>
      <c r="AQ127" s="31">
        <f>_xlfn.IFNA(VLOOKUP($A127,ZAFCPIALLMINMEI!$A:$B,2,FALSE), "NA")</f>
        <v>76.561269999999993</v>
      </c>
      <c r="AR127" s="31">
        <f>_xlfn.IFNA(VLOOKUP($A127,LCULMN01ZAQ661S!$A:$B,2,FALSE), "NA")</f>
        <v>75.327679259999996</v>
      </c>
      <c r="AS127" s="31">
        <f>_xlfn.IFNA(VLOOKUP($A127,NGDPRSAXDCZAQ!$A:$B,2,FALSE), "NA")</f>
        <v>988785.5</v>
      </c>
      <c r="AT127" s="31">
        <f>_xlfn.IFNA(VLOOKUP($A127,'M.W00.PCOBA.USD'!$A:$B,2,FALSE), "NA")</f>
        <v>38947.730000000003</v>
      </c>
      <c r="AU127" s="31">
        <f>_xlfn.IFNA(VLOOKUP($A127,BSCICP03O9M665S!$A:$B,2,FALSE), "NA")</f>
        <v>100.00519729040001</v>
      </c>
      <c r="AV127" s="31">
        <f>_xlfn.IFNA(VLOOKUP($A127,LOLITOAAOECDE!$A:$B,2,FALSE), "NA")</f>
        <v>99.593569379499996</v>
      </c>
      <c r="AW127" s="31" t="str">
        <f>_xlfn.IFNA(VLOOKUP($A127,'IP7110'!$A:$B,2,FALSE), "NA")</f>
        <v>NA</v>
      </c>
      <c r="AX127" s="31">
        <f>_xlfn.IFNA(VLOOKUP($A127,'WPS061'!$A:$B,2,FALSE), "NA")</f>
        <v>79.400000000000006</v>
      </c>
      <c r="AY127" s="31">
        <f>_xlfn.IFNA(VLOOKUP($A127,'GS10'!$A:$B,2,FALSE), "NA")</f>
        <v>3.2</v>
      </c>
      <c r="AZ127" s="31">
        <f>_xlfn.IFNA(VLOOKUP($A127,'GS5'!$A:$B,2,FALSE), "NA")</f>
        <v>2</v>
      </c>
      <c r="BA127" s="31">
        <f>_xlfn.IFNA(VLOOKUP($A127,'GS30'!$A:$B,2,FALSE), "NA")</f>
        <v>4.13</v>
      </c>
      <c r="BB127" s="31">
        <f>_xlfn.IFNA(VLOOKUP($A127,DAX!$A:$B,2,FALSE), "NA")</f>
        <v>5965.52</v>
      </c>
      <c r="BC127" s="31">
        <f>_xlfn.IFNA(VLOOKUP($A127,SMI!$A:$B,2,FALSE), "NA")</f>
        <v>6128.06</v>
      </c>
      <c r="BD127" s="31">
        <f>_xlfn.IFNA(VLOOKUP($A127,NASDAQCOM!$A:$B,2,FALSE), "NA")</f>
        <v>2109.2399999999998</v>
      </c>
      <c r="BE127" s="31">
        <f>_xlfn.IFNA(VLOOKUP($A127,FTSE100!$A:$B,2,FALSE), "NA")</f>
        <v>4916.87</v>
      </c>
      <c r="BF127" s="31">
        <f>_xlfn.IFNA(VLOOKUP($A127,'M.W00.PGOLD.USD'!$A:$B,2,FALSE), "NA")</f>
        <v>1259.5</v>
      </c>
      <c r="BG127" s="31">
        <f>_xlfn.IFNA(VLOOKUP($A127,'M.W00.PSILVER.USD'!$A:$B,2,FALSE), "NA")</f>
        <v>19.37</v>
      </c>
      <c r="BH127" s="31" t="str">
        <f>_xlfn.IFNA(VLOOKUP($A127,WPU10170502!$A:$B,2,FALSE), "NA")</f>
        <v>NA</v>
      </c>
      <c r="BI127" s="31">
        <f>_xlfn.IFNA(VLOOKUP($A127,'M.W00.PSILVER.USD'!$A:$B,2,FALSE), "NA")</f>
        <v>19.37</v>
      </c>
      <c r="BJ127" s="31">
        <f>_xlfn.IFNA(VLOOKUP($A127,'M.W00.PSILVER.USD'!$A:$B,2,FALSE), "NA")</f>
        <v>19.37</v>
      </c>
      <c r="BK127" s="31">
        <f>_xlfn.IFNA(VLOOKUP($A127,FEDfunds!$A:$B,2,FALSE), "NA")</f>
        <v>0.18</v>
      </c>
      <c r="BL127" s="31">
        <f>_xlfn.IFNA(VLOOKUP($A127,Vehicles_miles_traveled!$A:$B,2,FALSE), "NA")</f>
        <v>247744</v>
      </c>
      <c r="BM127" s="31">
        <f>_xlfn.IFNA(VLOOKUP($A127,New_car_dealer!$A:$B,2,FALSE), "NA")</f>
        <v>46879</v>
      </c>
      <c r="BN127" s="31" t="str">
        <f>_xlfn.IFNA(VLOOKUP($A127,Platinum_total_demand!$A:$Z,4,FALSE), "NA")</f>
        <v>NA</v>
      </c>
      <c r="BO127" s="31" t="str">
        <f>_xlfn.IFNA(VLOOKUP($A127,Palladium_total_demand!$A:$Z,4,FALSE), "NA")</f>
        <v>NA</v>
      </c>
      <c r="BP127" s="31" t="str">
        <f>_xlfn.IFNA(VLOOKUP($A127,Rhodium_total_demand!$A:$Z,4,FALSE), "NA")</f>
        <v>NA</v>
      </c>
      <c r="BQ127" s="31" t="str">
        <f>_xlfn.IFNA(VLOOKUP($A127,Platinum_total_supply!$A:$Z,4,FALSE), "NA")</f>
        <v>NA</v>
      </c>
      <c r="BR127" s="31" t="str">
        <f>_xlfn.IFNA(VLOOKUP($A127,Palladium_total_supply!$A:$Z,4,FALSE), "NA")</f>
        <v>NA</v>
      </c>
      <c r="BS127" s="31" t="str">
        <f>_xlfn.IFNA(VLOOKUP($A127,Rhodium_total_supply!$A:$Z,4,FALSE), "NA")</f>
        <v>NA</v>
      </c>
      <c r="BT127" s="31">
        <f>_xlfn.IFNA(VLOOKUP($A127,Equities!$A:$Z,2,FALSE), "NA")</f>
        <v>3583.87863636363</v>
      </c>
      <c r="BU127" s="31">
        <f>_xlfn.IFNA(VLOOKUP($A127,Equities!$A:$Z,3,FALSE), "NA")</f>
        <v>3740.7959090908998</v>
      </c>
      <c r="BV127" s="31">
        <f>_xlfn.IFNA(VLOOKUP($A127,Equities!$A:$Z,4,FALSE), "NA")</f>
        <v>5232.2877272727201</v>
      </c>
      <c r="BW127" s="31">
        <f>_xlfn.IFNA(VLOOKUP($A127,Equities!$A:$Z,5,FALSE), "NA")</f>
        <v>3958.8999090909001</v>
      </c>
      <c r="BX127" s="31">
        <f>_xlfn.IFNA(VLOOKUP($A127,Equities!$A:$Z,6,FALSE), "NA")</f>
        <v>1645.32259090909</v>
      </c>
      <c r="BY127" s="31">
        <f>_xlfn.IFNA(VLOOKUP($A127,Income_equities!$A:$Z,2,FALSE), "NA")</f>
        <v>1607.5959090909</v>
      </c>
      <c r="BZ127" s="31">
        <f>_xlfn.IFNA(VLOOKUP($A127,Income_equities!$A:$Z,3,FALSE), "NA")</f>
        <v>316.356281818181</v>
      </c>
      <c r="CA127" s="31">
        <f>_xlfn.IFNA(VLOOKUP($A127,Income_equities!$A:$Z,4,FALSE), "NA")</f>
        <v>169.68105</v>
      </c>
      <c r="CB127" s="31">
        <f>_xlfn.IFNA(VLOOKUP($A127,Income_equities!$A:$Z,5,FALSE), "NA")</f>
        <v>197.459977272727</v>
      </c>
      <c r="CC127" s="31">
        <f>_xlfn.IFNA(VLOOKUP($A127,PGM_equities!$A:$Z,2,FALSE), "NA")</f>
        <v>1555.25</v>
      </c>
      <c r="CD127" s="31">
        <f>_xlfn.IFNA(VLOOKUP($A127,PGM_equities!$A:$Z,3,FALSE), "NA")</f>
        <v>1234.92318181818</v>
      </c>
      <c r="CE127" s="31">
        <f>_xlfn.IFNA(VLOOKUP($A127,PGM_equities!$A:$Z,4,FALSE), "NA")</f>
        <v>18.4915363636363</v>
      </c>
      <c r="CF127" s="31">
        <f>_xlfn.IFNA(VLOOKUP($A127,PGM_equities!$A:$Z,5,FALSE), "NA")</f>
        <v>462.39772727272702</v>
      </c>
      <c r="CG127" s="31" t="str">
        <f>_xlfn.IFNA(VLOOKUP($A127,Platinum_market_balance!$A:$Z,2,FALSE), "NA")</f>
        <v>NA</v>
      </c>
      <c r="CH127" s="31" t="str">
        <f>_xlfn.IFNA(VLOOKUP($A127,Platinum_market_balance!$A:$Z,3,FALSE), "NA")</f>
        <v>NA</v>
      </c>
      <c r="CI127" s="31" t="str">
        <f>_xlfn.IFNA(VLOOKUP($A127,Platinum_market_balance!$A:$Z,4,FALSE), "NA")</f>
        <v>NA</v>
      </c>
      <c r="CJ127" s="31" t="str">
        <f>_xlfn.IFNA(VLOOKUP($A127,Platinum_market_balance!$A:$Z,5,FALSE), "NA")</f>
        <v>NA</v>
      </c>
      <c r="CK127" s="31" t="str">
        <f>_xlfn.IFNA(VLOOKUP($A127,Palladium_market_balance!$A:$Z,2,FALSE), "NA")</f>
        <v>NA</v>
      </c>
      <c r="CL127" s="31" t="str">
        <f>_xlfn.IFNA(VLOOKUP($A127,Palladium_market_balance!$A:$Z,3,FALSE), "NA")</f>
        <v>NA</v>
      </c>
      <c r="CM127" s="31" t="str">
        <f>_xlfn.IFNA(VLOOKUP($A127,Palladium_market_balance!$A:$Z,4,FALSE), "NA")</f>
        <v>NA</v>
      </c>
      <c r="CN127" s="31" t="str">
        <f>_xlfn.IFNA(VLOOKUP($A127,Palladium_market_balance!$A:$Z,5,FALSE), "NA")</f>
        <v>NA</v>
      </c>
      <c r="CO127" s="31" t="str">
        <f>_xlfn.IFNA(VLOOKUP($A127,Rhodium_market_balance!$A:$Z,2,FALSE), "NA")</f>
        <v>NA</v>
      </c>
      <c r="CP127" s="31" t="str">
        <f>_xlfn.IFNA(VLOOKUP($A127,Rhodium_market_balance!$A:$Z,3,FALSE), "NA")</f>
        <v>NA</v>
      </c>
      <c r="CQ127" s="31" t="str">
        <f>_xlfn.IFNA(VLOOKUP($A127,Rhodium_market_balance!$A:$Z,4,FALSE), "NA")</f>
        <v>NA</v>
      </c>
      <c r="CR127" s="31" t="str">
        <f>_xlfn.IFNA(VLOOKUP($A127,Rhodium_market_balance!$A:$Z,5,FALSE), "NA")</f>
        <v>NA</v>
      </c>
      <c r="CS127" s="31" t="str">
        <f>_xlfn.IFNA(VLOOKUP($A127,CFTCs!$A:$Z,2,FALSE), "NA")</f>
        <v>NA</v>
      </c>
      <c r="CT127" s="31" t="str">
        <f>_xlfn.IFNA(VLOOKUP($A127,CFTCs!$A:$Z,3,FALSE), "NA")</f>
        <v>NA</v>
      </c>
      <c r="CU127" s="31" t="str">
        <f>_xlfn.IFNA(VLOOKUP($A127,CFTCs!$A:$Z,4,FALSE), "NA")</f>
        <v>NA</v>
      </c>
      <c r="CV127" s="31" t="str">
        <f>_xlfn.IFNA(VLOOKUP($A127,CFTCs!$A:$Z,5,FALSE), "NA")</f>
        <v>NA</v>
      </c>
      <c r="CW127" s="31" t="str">
        <f>_xlfn.IFNA(VLOOKUP($A127,Open_interest!$A:$Z,2,FALSE), "NA")</f>
        <v>NA</v>
      </c>
      <c r="CX127" s="31" t="str">
        <f>_xlfn.IFNA(VLOOKUP($A127,Open_interest!$A:$Z,3,FALSE), "NA")</f>
        <v>NA</v>
      </c>
      <c r="CY127" s="31">
        <f>IF(_xlfn.IFNA(VLOOKUP($A127,ETF_holdings!$A:$Z,2,FALSE), "NA")=0,"NA",_xlfn.IFNA(VLOOKUP($A127,ETF_holdings!$A:$Z,2,FALSE), "NA"))</f>
        <v>1032951.86363636</v>
      </c>
      <c r="CZ127" s="31" t="str">
        <f>IF(_xlfn.IFNA(VLOOKUP($A127,ETF_holdings!$A:$Z,3,FALSE), "NA")=0,"NA",_xlfn.IFNA(VLOOKUP($A127,ETF_holdings!$A:$Z,3,FALSE), "NA"))</f>
        <v>NA</v>
      </c>
      <c r="DA127" s="31">
        <f>_xlfn.IFNA(VLOOKUP($A127,ETF_holdings!$A:$Z,4,FALSE), "NA")</f>
        <v>0</v>
      </c>
      <c r="DB127" s="31" t="str">
        <f>IF(_xlfn.IFNA(VLOOKUP($A127,ETF_holdings!$A:$Z,4,FALSE), "NA")=0,"NA",_xlfn.IFNA(VLOOKUP($A127,ETF_holdings!$A:$Z,4,FALSE), "NA"))</f>
        <v>NA</v>
      </c>
      <c r="DC127" s="31" t="str">
        <f>IF(_xlfn.IFNA(VLOOKUP($A127,ETF_holdings!$A:$Z,6,FALSE), "NA")=0,"NA",_xlfn.IFNA(VLOOKUP($A127,ETF_holdings!$A:$Z,6,FALSE), "NA"))</f>
        <v>NA</v>
      </c>
      <c r="DD127" s="31" t="str">
        <f>IF(_xlfn.IFNA(VLOOKUP($A127,ETF_holdings!$A:$Z,7,FALSE), "NA")=0,"NA",_xlfn.IFNA(VLOOKUP($A127,ETF_holdings!$A:$Z,7,FALSE), "NA"))</f>
        <v>NA</v>
      </c>
      <c r="DE127" s="31" t="str">
        <f>IF(_xlfn.IFNA(VLOOKUP($A127,ETF_holdings!$A:$Z,8,FALSE), "NA")=0,"NA",_xlfn.IFNA(VLOOKUP($A127,ETF_holdings!$A:$Z,8,FALSE), "NA"))</f>
        <v>NA</v>
      </c>
      <c r="DF127" s="31" t="str">
        <f>IF(_xlfn.IFNA(VLOOKUP($A127,ETF_holdings!$A:$Z,10,FALSE), "NA")=0,"NA",_xlfn.IFNA(VLOOKUP($A127,ETF_holdings!$A:$Z,10,FALSE), "NA"))</f>
        <v>NA</v>
      </c>
      <c r="DG127" s="31" t="str">
        <f>IF(_xlfn.IFNA(VLOOKUP($A127,ETF_holdings!$A:$Z,10,FALSE), "NA")=0,"NA",_xlfn.IFNA(VLOOKUP($A127,ETF_holdings!$A:$Z,10,FALSE), "NA"))</f>
        <v>NA</v>
      </c>
      <c r="DH127" s="31" t="str">
        <f>IF(_xlfn.IFNA(VLOOKUP($A127,ETF_holdings!$A:$Z,11,FALSE), "NA")=0,"NA",_xlfn.IFNA(VLOOKUP($A127,ETF_holdings!$A:$Z,11,FALSE), "NA"))</f>
        <v>NA</v>
      </c>
      <c r="DI127" s="31" t="str">
        <f>IF(_xlfn.IFNA(VLOOKUP($A127,ETF_holdings!$A:$Z,12,FALSE), "NA")=0,"NA",_xlfn.IFNA(VLOOKUP($A127,ETF_holdings!$A:$Z,12,FALSE), "NA"))</f>
        <v>NA</v>
      </c>
      <c r="DJ127" s="31" t="str">
        <f>IF(_xlfn.IFNA(VLOOKUP($A127,ETF_holdings!$A:$Z,13,FALSE), "NA")=0,"NA",_xlfn.IFNA(VLOOKUP($A127,ETF_holdings!$A:$Z,13,FALSE), "NA"))</f>
        <v>NA</v>
      </c>
      <c r="DK127" s="31">
        <f>IF(_xlfn.IFNA(VLOOKUP($A127,Platinum_RSI!$A:$P,2,FALSE), "NA")=0,"NA",_xlfn.IFNA(VLOOKUP($A127,Platinum_RSI!$A:$P,2,FALSE), "NA"))</f>
        <v>40.409999999999997</v>
      </c>
      <c r="DL127" s="31">
        <f>IF(_xlfn.IFNA(VLOOKUP($A127,Platinum_RSI!$A:$P,3,FALSE), "NA")=0,"NA",_xlfn.IFNA(VLOOKUP($A127,Platinum_RSI!$A:$P,3,FALSE), "NA"))</f>
        <v>56.7</v>
      </c>
      <c r="DM127" s="31">
        <f>IF(_xlfn.IFNA(VLOOKUP($A127,Platinum_RSI!$A:$P,4,FALSE), "NA")=0,"NA",_xlfn.IFNA(VLOOKUP($A127,Platinum_RSI!$A:$P,4,FALSE), "NA"))</f>
        <v>55.91</v>
      </c>
      <c r="DN127" s="31">
        <f>IF(_xlfn.IFNA(VLOOKUP($A127,Platinum_RSI!$A:$P,5,FALSE), "NA")=0,"NA",_xlfn.IFNA(VLOOKUP($A127,Platinum_RSI!$A:$P,5,FALSE), "NA"))</f>
        <v>55.58</v>
      </c>
      <c r="DO127" s="31">
        <f>IF(_xlfn.IFNA(VLOOKUP($A127,Palladium_RSI!$A:$Q,2,FALSE), "NA")=0,"NA",_xlfn.IFNA(VLOOKUP($A127,Palladium_RSI!$A:$Q,2,FALSE), "NA"))</f>
        <v>43.05</v>
      </c>
      <c r="DP127" s="31">
        <f>IF(_xlfn.IFNA(VLOOKUP($A127,Palladium_RSI!$A:$Q, 3,FALSE), "NA")=0,"NA",_xlfn.IFNA(VLOOKUP($A127,Palladium_RSI!$A:$Q,3,FALSE), "NA"))</f>
        <v>60.08</v>
      </c>
      <c r="DQ127" s="31">
        <f>IF(_xlfn.IFNA(VLOOKUP($A127,Palladium_RSI!$A:$Q,4,FALSE), "NA")=0,"NA",_xlfn.IFNA(VLOOKUP($A127,Palladium_RSI!$A:$Q,4,FALSE), "NA"))</f>
        <v>59.43</v>
      </c>
      <c r="DR127" s="31">
        <f>IF(_xlfn.IFNA(VLOOKUP($A127,Palladium_RSI!$A:$Q,5,FALSE), "NA")=0,"NA",_xlfn.IFNA(VLOOKUP($A127,Palladium_RSI!$A:$Q,5,FALSE), "NA"))</f>
        <v>56.14</v>
      </c>
      <c r="DS127" s="31">
        <f>IF(_xlfn.IFNA(VLOOKUP($A127,Car_production!$A:$L,2,FALSE), "NA")=0,"NA",_xlfn.IFNA(VLOOKUP($A127,Car_production!$A:$L,2,FALSE), "NA"))</f>
        <v>230.3</v>
      </c>
      <c r="DT127" s="31">
        <f>IF(_xlfn.IFNA(VLOOKUP($A127,Car_production!$A:$L,3,FALSE), "NA")=0,"NA",_xlfn.IFNA(VLOOKUP($A127,Car_production!$A:$L,3,FALSE), "NA"))</f>
        <v>181.1959087332809</v>
      </c>
      <c r="DU127" s="31" t="e">
        <f>IF(_xlfn.IFNA(VLOOKUP($A127,Car_production!$A:$L,4,FALSE), "NA")=0,"NA",_xlfn.IFNA(VLOOKUP($A127,Car_production!$A:$L,13,FALSE), "NA"))</f>
        <v>#REF!</v>
      </c>
      <c r="DV127" s="31">
        <f>IF(_xlfn.IFNA(VLOOKUP($A127,Car_production!$A:$L,5,FALSE), "NA")=0,"NA",_xlfn.IFNA(VLOOKUP($A127,Car_production!$A:$L,5,FALSE), "NA"))</f>
        <v>50.326921364110142</v>
      </c>
      <c r="DW127" s="31">
        <f>IF(_xlfn.IFNA(VLOOKUP($A127,Car_production!$A:$L,6,FALSE), "NA")=0,"NA",_xlfn.IFNA(VLOOKUP($A127,Car_production!$A:$L,6,FALSE), "NA"))</f>
        <v>131.6</v>
      </c>
      <c r="DX127" s="31">
        <f>IF(_xlfn.IFNA(VLOOKUP($A127,Car_production!$A:$L,7,FALSE), "NA")=0,"NA",_xlfn.IFNA(VLOOKUP($A127,Car_production!$A:$L,7,FALSE), "NA"))</f>
        <v>128.64125122189637</v>
      </c>
      <c r="DY127" s="31">
        <f>IF(_xlfn.IFNA(VLOOKUP($A127,Car_production!$A:$L,8,FALSE), "NA")=0,"NA",_xlfn.IFNA(VLOOKUP($A127,Car_production!$A:$L,8,FALSE), "NA"))</f>
        <v>102.2</v>
      </c>
      <c r="DZ127" s="31">
        <f>IF(_xlfn.IFNA(VLOOKUP($A127,Car_production!$A:$L,9,FALSE), "NA")=0,"NA",_xlfn.IFNA(VLOOKUP($A127,Car_production!$A:$L,9,FALSE), "NA"))</f>
        <v>129.04040404040404</v>
      </c>
      <c r="EA127" s="31">
        <f>IF(_xlfn.IFNA(VLOOKUP($A127,Car_production!$A:$L,10,FALSE), "NA")=0,"NA",_xlfn.IFNA(VLOOKUP($A127,Car_production!$A:$L,10,FALSE), "NA"))</f>
        <v>80.662224446315761</v>
      </c>
      <c r="EB127" s="31">
        <f>IF(_xlfn.IFNA(VLOOKUP($A127,Car_production_index!$A:$L,2,FALSE), "NA")=0,"NA",_xlfn.IFNA(VLOOKUP($A127,Car_production_index!$A:$L,2,FALSE), "NA"))</f>
        <v>0.13619667242467989</v>
      </c>
      <c r="EC127" s="31">
        <f>IF(_xlfn.IFNA(VLOOKUP($A127,Car_production_index!$A:$L,3,FALSE), "NA")=0,"NA",_xlfn.IFNA(VLOOKUP($A127,Car_production_index!$A:$L,3,FALSE), "NA"))</f>
        <v>0.23342293309406612</v>
      </c>
      <c r="ED127" s="31">
        <f>IF(_xlfn.IFNA(VLOOKUP($A127,Car_production_index!$A:$L,4,FALSE), "NA")=0,"NA",_xlfn.IFNA(VLOOKUP($A127,Car_production_index!$A:$L,4,FALSE), "NA"))</f>
        <v>0.21415781959984104</v>
      </c>
      <c r="EE127" s="31">
        <f>IF(_xlfn.IFNA(VLOOKUP($A127,Car_production_index!$A:$L,5,FALSE), "NA")=0,"NA",_xlfn.IFNA(VLOOKUP($A127,Car_production_index!$A:$L,5,FALSE), "NA"))</f>
        <v>0.11762380015106184</v>
      </c>
      <c r="EF127" s="31">
        <f>IF(_xlfn.IFNA(VLOOKUP($A127,Car_production_index!$A:$L,6,FALSE), "NA")=0,"NA",_xlfn.IFNA(VLOOKUP($A127,Car_production_index!$A:$L,6,FALSE), "NA"))</f>
        <v>0.70140122526964888</v>
      </c>
    </row>
    <row r="128" spans="1:136">
      <c r="A128" s="26">
        <v>40360</v>
      </c>
      <c r="B128" s="25">
        <f>IFERROR(VLOOKUP($A128,Palladium_spot_price!$A:$B,2,FALSE), "NA")</f>
        <v>459.85714285714198</v>
      </c>
      <c r="C128" s="25">
        <f>IFERROR(VLOOKUP($A128,Platinum_spot_price!$A:$B,2,FALSE), "NA")</f>
        <v>1530.57142857142</v>
      </c>
      <c r="D128" s="25">
        <f>IFERROR(VLOOKUP($A128,Rhodium_spot_price!$A:$B,2,FALSE), "NA")</f>
        <v>2348.0952380952299</v>
      </c>
      <c r="E128" s="25">
        <f>IFERROR(VLOOKUP(A128,'Coal Australia'!A:B,2,FALSE), "NA")</f>
        <v>102.86152597402599</v>
      </c>
      <c r="F128" s="25">
        <f>IFERROR(VLOOKUP(A128,'Russian Ruble'!A:B,2,FALSE), "NA")</f>
        <v>30.684699999999999</v>
      </c>
      <c r="G128" s="25">
        <f>IFERROR(VLOOKUP($A128,'GDP Germany'!A:B,2,FALSE),"NA")</f>
        <v>639158.6</v>
      </c>
      <c r="H128" s="25">
        <f>IFERROR(VLOOKUP($A128,'GDP EU28'!A:B,2,FALSE),"NA")</f>
        <v>2758206.4</v>
      </c>
      <c r="I128" s="25">
        <f>IFERROR(VLOOKUP($A128,'GDP US'!A:B,2,FALSE),"NA")</f>
        <v>15605.628000000001</v>
      </c>
      <c r="J128" s="29">
        <f>IFERROR(VLOOKUP($A128,'GDP CNY'!A:C,2,FALSE),"NA")</f>
        <v>10.8</v>
      </c>
      <c r="K128" s="25">
        <f>IFERROR(VLOOKUP($A128,WTI!$A:$B,2,FALSE),"NA")</f>
        <v>76.319999999999993</v>
      </c>
      <c r="L128" s="25">
        <f>IFERROR(VLOOKUP($A128,Brent!$A:$B,2,FALSE),"NA")</f>
        <v>75.58</v>
      </c>
      <c r="M128" s="25">
        <f>IFERROR(VLOOKUP($A128,'EURO EXC RATE'!$A:$B,2,FALSE),"NA")</f>
        <v>1.2810999999999999</v>
      </c>
      <c r="N128" s="25">
        <f>IFERROR(VLOOKUP($A128,'Baltic Dry Index'!$A:$B,2,FALSE),"NA")</f>
        <v>1967</v>
      </c>
      <c r="O128" s="25">
        <f>IFERROR(VLOOKUP($A128,EXR_CNY_USD!$A:$B,2,FALSE),"NA")</f>
        <v>6.7762000000000002</v>
      </c>
      <c r="P128" s="25">
        <f>IFERROR(VLOOKUP($A128,'NATURAL GAS'!A:B,2,FALSE),"NA")</f>
        <v>4.63</v>
      </c>
      <c r="Q128" s="25">
        <f>IFERROR(VLOOKUP($A128,VIX!$A:$B,2,FALSE), "NA")</f>
        <v>23.5</v>
      </c>
      <c r="R128" s="25">
        <f>IFERROR(VLOOKUP($A128,CLI_US!$A:$B,2,FALSE), "NA")</f>
        <v>99.595435210311706</v>
      </c>
      <c r="S128" s="25">
        <f>IFERROR(VLOOKUP($A128,CLI_CHN!$A:$B,2,FALSE), "NA")</f>
        <v>99.984459999999999</v>
      </c>
      <c r="T128" s="25">
        <f>IFERROR(VLOOKUP($A128,CLI_EURO!$A:$B,2,FALSE), "NA")</f>
        <v>100.886774011047</v>
      </c>
      <c r="U128" s="25">
        <f>IFERROR(VLOOKUP($A128,CPILFESL!$A:$B,2,FALSE), "NA")</f>
        <v>217.60499999999999</v>
      </c>
      <c r="V128" s="31">
        <f>_xlfn.IFNA(VLOOKUP($A128,'PET.RWTC.M'!$A:$B,2,FALSE), "NA")</f>
        <v>76.319999999999993</v>
      </c>
      <c r="W128" s="31">
        <f>_xlfn.IFNA(VLOOKUP($A128,PALLFNFINDEXQ!$A:$B,2,FALSE), "NA")</f>
        <v>141.839595</v>
      </c>
      <c r="X128" s="31">
        <f>_xlfn.IFNA(VLOOKUP($A128,DEXSFUS!$A:$B,2,FALSE), "NA")</f>
        <v>7.7500999999999998</v>
      </c>
      <c r="Y128" s="31">
        <f>_xlfn.IFNA(VLOOKUP($A128,PNICKUSDM!$A:$B,2,FALSE), "NA")</f>
        <v>19548.522730000001</v>
      </c>
      <c r="Z128" s="31">
        <f>_xlfn.IFNA(VLOOKUP($A128,'WPU1011'!$A:$B,2,FALSE), "NA")</f>
        <v>149.9</v>
      </c>
      <c r="AA128" s="31">
        <f>_xlfn.IFNA(VLOOKUP($A128,PCU3399103399101!$A:$B,2,FALSE), "NA")</f>
        <v>178.2</v>
      </c>
      <c r="AB128" s="31">
        <f>_xlfn.IFNA(VLOOKUP($A128,TSIFRGHTC!$A:$B,2,FALSE), "NA")</f>
        <v>0.5</v>
      </c>
      <c r="AC128" s="31">
        <f>_xlfn.IFNA(VLOOKUP($A128,TSIFRGHTC!$A:$B,2,FALSE), "NA")</f>
        <v>0.5</v>
      </c>
      <c r="AD128" s="31">
        <f>_xlfn.IFNA(VLOOKUP($A128,PPICMM!$A:$B,2,FALSE), "NA")</f>
        <v>193.6</v>
      </c>
      <c r="AE128" s="31">
        <f>_xlfn.IFNA(VLOOKUP($A128,IPB50001N!$A:$B,2,FALSE), "NA")</f>
        <v>92.166200000000003</v>
      </c>
      <c r="AF128" s="31">
        <f>_xlfn.IFNA(VLOOKUP($A128,A31ATI!$A:$B,2,FALSE), "NA")</f>
        <v>18026</v>
      </c>
      <c r="AG128" s="31">
        <f>_xlfn.IFNA(VLOOKUP($A128,A31ANO!$A:$B,2,FALSE), "NA")</f>
        <v>10357</v>
      </c>
      <c r="AH128" s="31">
        <f>_xlfn.IFNA(VLOOKUP($A128,IPG21223S!$A:$B,2,FALSE), "NA")</f>
        <v>94.318200000000004</v>
      </c>
      <c r="AI128" s="31">
        <f>_xlfn.IFNA(VLOOKUP($A128,PIORECRUSDM!$A:$B,2,FALSE), "NA")</f>
        <v>126.3636364</v>
      </c>
      <c r="AJ128" s="31">
        <f>_xlfn.IFNA(VLOOKUP($A128,GVZCLS!$A:$B,2,FALSE), "NA")</f>
        <v>25.13</v>
      </c>
      <c r="AK128" s="31" t="str">
        <f>_xlfn.IFNA(VLOOKUP($A128,VXSLVCLS!$A:$B,2,FALSE), "NA")</f>
        <v>NA</v>
      </c>
      <c r="AL128" s="31">
        <f>_xlfn.IFNA(VLOOKUP($A128,PNRGINDEXM!$A:$B,2,FALSE), "NA")</f>
        <v>171.79220000000001</v>
      </c>
      <c r="AM128" s="31">
        <f>_xlfn.IFNA(VLOOKUP($A128,Nikkei225!$A:$B,2,FALSE), "NA")</f>
        <v>9191.6</v>
      </c>
      <c r="AN128" s="31">
        <f>_xlfn.IFNA(VLOOKUP($A128,EXJPUS!$A:$B,2,FALSE), "NA")</f>
        <v>87.500500000000002</v>
      </c>
      <c r="AO128" s="31">
        <f>_xlfn.IFNA(VLOOKUP($A128,PCU33613361!$A:$B,2,FALSE), "NA")</f>
        <v>99.9</v>
      </c>
      <c r="AP128" s="31">
        <f>_xlfn.IFNA(VLOOKUP($A128,TOTALSA!$A:$B,2,FALSE), "NA")</f>
        <v>11.948</v>
      </c>
      <c r="AQ128" s="31">
        <f>_xlfn.IFNA(VLOOKUP($A128,ZAFCPIALLMINMEI!$A:$B,2,FALSE), "NA")</f>
        <v>77.101380000000006</v>
      </c>
      <c r="AR128" s="31">
        <f>_xlfn.IFNA(VLOOKUP($A128,LCULMN01ZAQ661S!$A:$B,2,FALSE), "NA")</f>
        <v>78.180416350000002</v>
      </c>
      <c r="AS128" s="31">
        <f>_xlfn.IFNA(VLOOKUP($A128,NGDPRSAXDCZAQ!$A:$B,2,FALSE), "NA")</f>
        <v>997588.1</v>
      </c>
      <c r="AT128" s="31">
        <f>_xlfn.IFNA(VLOOKUP($A128,'M.W00.PCOBA.USD'!$A:$B,2,FALSE), "NA")</f>
        <v>38062.5</v>
      </c>
      <c r="AU128" s="31">
        <f>_xlfn.IFNA(VLOOKUP($A128,BSCICP03O9M665S!$A:$B,2,FALSE), "NA")</f>
        <v>100.192897819</v>
      </c>
      <c r="AV128" s="31">
        <f>_xlfn.IFNA(VLOOKUP($A128,LOLITOAAOECDE!$A:$B,2,FALSE), "NA")</f>
        <v>99.527668955400003</v>
      </c>
      <c r="AW128" s="31" t="str">
        <f>_xlfn.IFNA(VLOOKUP($A128,'IP7110'!$A:$B,2,FALSE), "NA")</f>
        <v>NA</v>
      </c>
      <c r="AX128" s="31">
        <f>_xlfn.IFNA(VLOOKUP($A128,'WPS061'!$A:$B,2,FALSE), "NA")</f>
        <v>79.2</v>
      </c>
      <c r="AY128" s="31">
        <f>_xlfn.IFNA(VLOOKUP($A128,'GS10'!$A:$B,2,FALSE), "NA")</f>
        <v>3.01</v>
      </c>
      <c r="AZ128" s="31">
        <f>_xlfn.IFNA(VLOOKUP($A128,'GS5'!$A:$B,2,FALSE), "NA")</f>
        <v>1.76</v>
      </c>
      <c r="BA128" s="31">
        <f>_xlfn.IFNA(VLOOKUP($A128,'GS30'!$A:$B,2,FALSE), "NA")</f>
        <v>3.99</v>
      </c>
      <c r="BB128" s="31">
        <f>_xlfn.IFNA(VLOOKUP($A128,DAX!$A:$B,2,FALSE), "NA")</f>
        <v>6147.97</v>
      </c>
      <c r="BC128" s="31">
        <f>_xlfn.IFNA(VLOOKUP($A128,SMI!$A:$B,2,FALSE), "NA")</f>
        <v>6200.78</v>
      </c>
      <c r="BD128" s="31">
        <f>_xlfn.IFNA(VLOOKUP($A128,NASDAQCOM!$A:$B,2,FALSE), "NA")</f>
        <v>2254.6999999999998</v>
      </c>
      <c r="BE128" s="31">
        <f>_xlfn.IFNA(VLOOKUP($A128,FTSE100!$A:$B,2,FALSE), "NA")</f>
        <v>5258.02</v>
      </c>
      <c r="BF128" s="31">
        <f>_xlfn.IFNA(VLOOKUP($A128,'M.W00.PGOLD.USD'!$A:$B,2,FALSE), "NA")</f>
        <v>1240</v>
      </c>
      <c r="BG128" s="31">
        <f>_xlfn.IFNA(VLOOKUP($A128,'M.W00.PSILVER.USD'!$A:$B,2,FALSE), "NA")</f>
        <v>18.649999999999999</v>
      </c>
      <c r="BH128" s="31" t="str">
        <f>_xlfn.IFNA(VLOOKUP($A128,WPU10170502!$A:$B,2,FALSE), "NA")</f>
        <v>NA</v>
      </c>
      <c r="BI128" s="31">
        <f>_xlfn.IFNA(VLOOKUP($A128,'M.W00.PSILVER.USD'!$A:$B,2,FALSE), "NA")</f>
        <v>18.649999999999999</v>
      </c>
      <c r="BJ128" s="31">
        <f>_xlfn.IFNA(VLOOKUP($A128,'M.W00.PSILVER.USD'!$A:$B,2,FALSE), "NA")</f>
        <v>18.649999999999999</v>
      </c>
      <c r="BK128" s="31">
        <f>_xlfn.IFNA(VLOOKUP($A128,FEDfunds!$A:$B,2,FALSE), "NA")</f>
        <v>0.18</v>
      </c>
      <c r="BL128" s="31">
        <f>_xlfn.IFNA(VLOOKUP($A128,Vehicles_miles_traveled!$A:$B,2,FALSE), "NA")</f>
        <v>249123</v>
      </c>
      <c r="BM128" s="31">
        <f>_xlfn.IFNA(VLOOKUP($A128,New_car_dealer!$A:$B,2,FALSE), "NA")</f>
        <v>49697</v>
      </c>
      <c r="BN128" s="31" t="str">
        <f>_xlfn.IFNA(VLOOKUP($A128,Platinum_total_demand!$A:$Z,4,FALSE), "NA")</f>
        <v>NA</v>
      </c>
      <c r="BO128" s="31" t="str">
        <f>_xlfn.IFNA(VLOOKUP($A128,Palladium_total_demand!$A:$Z,4,FALSE), "NA")</f>
        <v>NA</v>
      </c>
      <c r="BP128" s="31" t="str">
        <f>_xlfn.IFNA(VLOOKUP($A128,Rhodium_total_demand!$A:$Z,4,FALSE), "NA")</f>
        <v>NA</v>
      </c>
      <c r="BQ128" s="31" t="str">
        <f>_xlfn.IFNA(VLOOKUP($A128,Platinum_total_supply!$A:$Z,4,FALSE), "NA")</f>
        <v>NA</v>
      </c>
      <c r="BR128" s="31" t="str">
        <f>_xlfn.IFNA(VLOOKUP($A128,Palladium_total_supply!$A:$Z,4,FALSE), "NA")</f>
        <v>NA</v>
      </c>
      <c r="BS128" s="31" t="str">
        <f>_xlfn.IFNA(VLOOKUP($A128,Rhodium_total_supply!$A:$Z,4,FALSE), "NA")</f>
        <v>NA</v>
      </c>
      <c r="BT128" s="31">
        <f>_xlfn.IFNA(VLOOKUP($A128,Equities!$A:$Z,2,FALSE), "NA")</f>
        <v>3630.2322727272699</v>
      </c>
      <c r="BU128" s="31">
        <f>_xlfn.IFNA(VLOOKUP($A128,Equities!$A:$Z,3,FALSE), "NA")</f>
        <v>3723.5427272727202</v>
      </c>
      <c r="BV128" s="31">
        <f>_xlfn.IFNA(VLOOKUP($A128,Equities!$A:$Z,4,FALSE), "NA")</f>
        <v>5494.1527272727199</v>
      </c>
      <c r="BW128" s="31">
        <f>_xlfn.IFNA(VLOOKUP($A128,Equities!$A:$Z,5,FALSE), "NA")</f>
        <v>3981.3644999999901</v>
      </c>
      <c r="BX128" s="31">
        <f>_xlfn.IFNA(VLOOKUP($A128,Equities!$A:$Z,6,FALSE), "NA")</f>
        <v>1696.87663636363</v>
      </c>
      <c r="BY128" s="31">
        <f>_xlfn.IFNA(VLOOKUP($A128,Income_equities!$A:$Z,2,FALSE), "NA")</f>
        <v>1627.8104545454501</v>
      </c>
      <c r="BZ128" s="31">
        <f>_xlfn.IFNA(VLOOKUP($A128,Income_equities!$A:$Z,3,FALSE), "NA")</f>
        <v>320.25903181818097</v>
      </c>
      <c r="CA128" s="31">
        <f>_xlfn.IFNA(VLOOKUP($A128,Income_equities!$A:$Z,4,FALSE), "NA")</f>
        <v>170.58070909090901</v>
      </c>
      <c r="CB128" s="31">
        <f>_xlfn.IFNA(VLOOKUP($A128,Income_equities!$A:$Z,5,FALSE), "NA")</f>
        <v>198.869363636363</v>
      </c>
      <c r="CC128" s="31">
        <f>_xlfn.IFNA(VLOOKUP($A128,PGM_equities!$A:$Z,2,FALSE), "NA")</f>
        <v>1525.6818181818101</v>
      </c>
      <c r="CD128" s="31">
        <f>_xlfn.IFNA(VLOOKUP($A128,PGM_equities!$A:$Z,3,FALSE), "NA")</f>
        <v>1193.1836363636301</v>
      </c>
      <c r="CE128" s="31">
        <f>_xlfn.IFNA(VLOOKUP($A128,PGM_equities!$A:$Z,4,FALSE), "NA")</f>
        <v>17.9202272727272</v>
      </c>
      <c r="CF128" s="31">
        <f>_xlfn.IFNA(VLOOKUP($A128,PGM_equities!$A:$Z,5,FALSE), "NA")</f>
        <v>456.75</v>
      </c>
      <c r="CG128" s="31" t="str">
        <f>_xlfn.IFNA(VLOOKUP($A128,Platinum_market_balance!$A:$Z,2,FALSE), "NA")</f>
        <v>NA</v>
      </c>
      <c r="CH128" s="31" t="str">
        <f>_xlfn.IFNA(VLOOKUP($A128,Platinum_market_balance!$A:$Z,3,FALSE), "NA")</f>
        <v>NA</v>
      </c>
      <c r="CI128" s="31" t="str">
        <f>_xlfn.IFNA(VLOOKUP($A128,Platinum_market_balance!$A:$Z,4,FALSE), "NA")</f>
        <v>NA</v>
      </c>
      <c r="CJ128" s="31" t="str">
        <f>_xlfn.IFNA(VLOOKUP($A128,Platinum_market_balance!$A:$Z,5,FALSE), "NA")</f>
        <v>NA</v>
      </c>
      <c r="CK128" s="31" t="str">
        <f>_xlfn.IFNA(VLOOKUP($A128,Palladium_market_balance!$A:$Z,2,FALSE), "NA")</f>
        <v>NA</v>
      </c>
      <c r="CL128" s="31" t="str">
        <f>_xlfn.IFNA(VLOOKUP($A128,Palladium_market_balance!$A:$Z,3,FALSE), "NA")</f>
        <v>NA</v>
      </c>
      <c r="CM128" s="31" t="str">
        <f>_xlfn.IFNA(VLOOKUP($A128,Palladium_market_balance!$A:$Z,4,FALSE), "NA")</f>
        <v>NA</v>
      </c>
      <c r="CN128" s="31" t="str">
        <f>_xlfn.IFNA(VLOOKUP($A128,Palladium_market_balance!$A:$Z,5,FALSE), "NA")</f>
        <v>NA</v>
      </c>
      <c r="CO128" s="31" t="str">
        <f>_xlfn.IFNA(VLOOKUP($A128,Rhodium_market_balance!$A:$Z,2,FALSE), "NA")</f>
        <v>NA</v>
      </c>
      <c r="CP128" s="31" t="str">
        <f>_xlfn.IFNA(VLOOKUP($A128,Rhodium_market_balance!$A:$Z,3,FALSE), "NA")</f>
        <v>NA</v>
      </c>
      <c r="CQ128" s="31" t="str">
        <f>_xlfn.IFNA(VLOOKUP($A128,Rhodium_market_balance!$A:$Z,4,FALSE), "NA")</f>
        <v>NA</v>
      </c>
      <c r="CR128" s="31" t="str">
        <f>_xlfn.IFNA(VLOOKUP($A128,Rhodium_market_balance!$A:$Z,5,FALSE), "NA")</f>
        <v>NA</v>
      </c>
      <c r="CS128" s="31" t="str">
        <f>_xlfn.IFNA(VLOOKUP($A128,CFTCs!$A:$Z,2,FALSE), "NA")</f>
        <v>NA</v>
      </c>
      <c r="CT128" s="31" t="str">
        <f>_xlfn.IFNA(VLOOKUP($A128,CFTCs!$A:$Z,3,FALSE), "NA")</f>
        <v>NA</v>
      </c>
      <c r="CU128" s="31" t="str">
        <f>_xlfn.IFNA(VLOOKUP($A128,CFTCs!$A:$Z,4,FALSE), "NA")</f>
        <v>NA</v>
      </c>
      <c r="CV128" s="31" t="str">
        <f>_xlfn.IFNA(VLOOKUP($A128,CFTCs!$A:$Z,5,FALSE), "NA")</f>
        <v>NA</v>
      </c>
      <c r="CW128" s="31" t="str">
        <f>_xlfn.IFNA(VLOOKUP($A128,Open_interest!$A:$Z,2,FALSE), "NA")</f>
        <v>NA</v>
      </c>
      <c r="CX128" s="31" t="str">
        <f>_xlfn.IFNA(VLOOKUP($A128,Open_interest!$A:$Z,3,FALSE), "NA")</f>
        <v>NA</v>
      </c>
      <c r="CY128" s="31">
        <f>IF(_xlfn.IFNA(VLOOKUP($A128,ETF_holdings!$A:$Z,2,FALSE), "NA")=0,"NA",_xlfn.IFNA(VLOOKUP($A128,ETF_holdings!$A:$Z,2,FALSE), "NA"))</f>
        <v>1039459.96195454</v>
      </c>
      <c r="CZ128" s="31" t="str">
        <f>IF(_xlfn.IFNA(VLOOKUP($A128,ETF_holdings!$A:$Z,3,FALSE), "NA")=0,"NA",_xlfn.IFNA(VLOOKUP($A128,ETF_holdings!$A:$Z,3,FALSE), "NA"))</f>
        <v>NA</v>
      </c>
      <c r="DA128" s="31">
        <f>_xlfn.IFNA(VLOOKUP($A128,ETF_holdings!$A:$Z,4,FALSE), "NA")</f>
        <v>0</v>
      </c>
      <c r="DB128" s="31" t="str">
        <f>IF(_xlfn.IFNA(VLOOKUP($A128,ETF_holdings!$A:$Z,4,FALSE), "NA")=0,"NA",_xlfn.IFNA(VLOOKUP($A128,ETF_holdings!$A:$Z,4,FALSE), "NA"))</f>
        <v>NA</v>
      </c>
      <c r="DC128" s="31" t="str">
        <f>IF(_xlfn.IFNA(VLOOKUP($A128,ETF_holdings!$A:$Z,6,FALSE), "NA")=0,"NA",_xlfn.IFNA(VLOOKUP($A128,ETF_holdings!$A:$Z,6,FALSE), "NA"))</f>
        <v>NA</v>
      </c>
      <c r="DD128" s="31" t="str">
        <f>IF(_xlfn.IFNA(VLOOKUP($A128,ETF_holdings!$A:$Z,7,FALSE), "NA")=0,"NA",_xlfn.IFNA(VLOOKUP($A128,ETF_holdings!$A:$Z,7,FALSE), "NA"))</f>
        <v>NA</v>
      </c>
      <c r="DE128" s="31" t="str">
        <f>IF(_xlfn.IFNA(VLOOKUP($A128,ETF_holdings!$A:$Z,8,FALSE), "NA")=0,"NA",_xlfn.IFNA(VLOOKUP($A128,ETF_holdings!$A:$Z,8,FALSE), "NA"))</f>
        <v>NA</v>
      </c>
      <c r="DF128" s="31" t="str">
        <f>IF(_xlfn.IFNA(VLOOKUP($A128,ETF_holdings!$A:$Z,10,FALSE), "NA")=0,"NA",_xlfn.IFNA(VLOOKUP($A128,ETF_holdings!$A:$Z,10,FALSE), "NA"))</f>
        <v>NA</v>
      </c>
      <c r="DG128" s="31" t="str">
        <f>IF(_xlfn.IFNA(VLOOKUP($A128,ETF_holdings!$A:$Z,10,FALSE), "NA")=0,"NA",_xlfn.IFNA(VLOOKUP($A128,ETF_holdings!$A:$Z,10,FALSE), "NA"))</f>
        <v>NA</v>
      </c>
      <c r="DH128" s="31" t="str">
        <f>IF(_xlfn.IFNA(VLOOKUP($A128,ETF_holdings!$A:$Z,11,FALSE), "NA")=0,"NA",_xlfn.IFNA(VLOOKUP($A128,ETF_holdings!$A:$Z,11,FALSE), "NA"))</f>
        <v>NA</v>
      </c>
      <c r="DI128" s="31" t="str">
        <f>IF(_xlfn.IFNA(VLOOKUP($A128,ETF_holdings!$A:$Z,12,FALSE), "NA")=0,"NA",_xlfn.IFNA(VLOOKUP($A128,ETF_holdings!$A:$Z,12,FALSE), "NA"))</f>
        <v>NA</v>
      </c>
      <c r="DJ128" s="31" t="str">
        <f>IF(_xlfn.IFNA(VLOOKUP($A128,ETF_holdings!$A:$Z,13,FALSE), "NA")=0,"NA",_xlfn.IFNA(VLOOKUP($A128,ETF_holdings!$A:$Z,13,FALSE), "NA"))</f>
        <v>NA</v>
      </c>
      <c r="DK128" s="31">
        <f>IF(_xlfn.IFNA(VLOOKUP($A128,Platinum_RSI!$A:$P,2,FALSE), "NA")=0,"NA",_xlfn.IFNA(VLOOKUP($A128,Platinum_RSI!$A:$P,2,FALSE), "NA"))</f>
        <v>53.25</v>
      </c>
      <c r="DL128" s="31">
        <f>IF(_xlfn.IFNA(VLOOKUP($A128,Platinum_RSI!$A:$P,3,FALSE), "NA")=0,"NA",_xlfn.IFNA(VLOOKUP($A128,Platinum_RSI!$A:$P,3,FALSE), "NA"))</f>
        <v>59.6</v>
      </c>
      <c r="DM128" s="31">
        <f>IF(_xlfn.IFNA(VLOOKUP($A128,Platinum_RSI!$A:$P,4,FALSE), "NA")=0,"NA",_xlfn.IFNA(VLOOKUP($A128,Platinum_RSI!$A:$P,4,FALSE), "NA"))</f>
        <v>57.71</v>
      </c>
      <c r="DN128" s="31">
        <f>IF(_xlfn.IFNA(VLOOKUP($A128,Platinum_RSI!$A:$P,5,FALSE), "NA")=0,"NA",_xlfn.IFNA(VLOOKUP($A128,Platinum_RSI!$A:$P,5,FALSE), "NA"))</f>
        <v>56.47</v>
      </c>
      <c r="DO128" s="31">
        <f>IF(_xlfn.IFNA(VLOOKUP($A128,Palladium_RSI!$A:$Q,2,FALSE), "NA")=0,"NA",_xlfn.IFNA(VLOOKUP($A128,Palladium_RSI!$A:$Q,2,FALSE), "NA"))</f>
        <v>64.25</v>
      </c>
      <c r="DP128" s="31">
        <f>IF(_xlfn.IFNA(VLOOKUP($A128,Palladium_RSI!$A:$Q, 3,FALSE), "NA")=0,"NA",_xlfn.IFNA(VLOOKUP($A128,Palladium_RSI!$A:$Q,3,FALSE), "NA"))</f>
        <v>66.489999999999995</v>
      </c>
      <c r="DQ128" s="31">
        <f>IF(_xlfn.IFNA(VLOOKUP($A128,Palladium_RSI!$A:$Q,4,FALSE), "NA")=0,"NA",_xlfn.IFNA(VLOOKUP($A128,Palladium_RSI!$A:$Q,4,FALSE), "NA"))</f>
        <v>64.010000000000005</v>
      </c>
      <c r="DR128" s="31">
        <f>IF(_xlfn.IFNA(VLOOKUP($A128,Palladium_RSI!$A:$Q,5,FALSE), "NA")=0,"NA",_xlfn.IFNA(VLOOKUP($A128,Palladium_RSI!$A:$Q,5,FALSE), "NA"))</f>
        <v>58.75</v>
      </c>
      <c r="DS128" s="31">
        <f>IF(_xlfn.IFNA(VLOOKUP($A128,Car_production!$A:$L,2,FALSE), "NA")=0,"NA",_xlfn.IFNA(VLOOKUP($A128,Car_production!$A:$L,2,FALSE), "NA"))</f>
        <v>234.5</v>
      </c>
      <c r="DT128" s="31">
        <f>IF(_xlfn.IFNA(VLOOKUP($A128,Car_production!$A:$L,3,FALSE), "NA")=0,"NA",_xlfn.IFNA(VLOOKUP($A128,Car_production!$A:$L,3,FALSE), "NA"))</f>
        <v>184.50039339103071</v>
      </c>
      <c r="DU128" s="31" t="e">
        <f>IF(_xlfn.IFNA(VLOOKUP($A128,Car_production!$A:$L,4,FALSE), "NA")=0,"NA",_xlfn.IFNA(VLOOKUP($A128,Car_production!$A:$L,13,FALSE), "NA"))</f>
        <v>#REF!</v>
      </c>
      <c r="DV128" s="31">
        <f>IF(_xlfn.IFNA(VLOOKUP($A128,Car_production!$A:$L,5,FALSE), "NA")=0,"NA",_xlfn.IFNA(VLOOKUP($A128,Car_production!$A:$L,5,FALSE), "NA"))</f>
        <v>47.70485844480659</v>
      </c>
      <c r="DW128" s="31">
        <f>IF(_xlfn.IFNA(VLOOKUP($A128,Car_production!$A:$L,6,FALSE), "NA")=0,"NA",_xlfn.IFNA(VLOOKUP($A128,Car_production!$A:$L,6,FALSE), "NA"))</f>
        <v>137.6</v>
      </c>
      <c r="DX128" s="31">
        <f>IF(_xlfn.IFNA(VLOOKUP($A128,Car_production!$A:$L,7,FALSE), "NA")=0,"NA",_xlfn.IFNA(VLOOKUP($A128,Car_production!$A:$L,7,FALSE), "NA"))</f>
        <v>134.50635386119257</v>
      </c>
      <c r="DY128" s="31">
        <f>IF(_xlfn.IFNA(VLOOKUP($A128,Car_production!$A:$L,8,FALSE), "NA")=0,"NA",_xlfn.IFNA(VLOOKUP($A128,Car_production!$A:$L,8,FALSE), "NA"))</f>
        <v>100.9</v>
      </c>
      <c r="DZ128" s="31">
        <f>IF(_xlfn.IFNA(VLOOKUP($A128,Car_production!$A:$L,9,FALSE), "NA")=0,"NA",_xlfn.IFNA(VLOOKUP($A128,Car_production!$A:$L,9,FALSE), "NA"))</f>
        <v>127.3989898989899</v>
      </c>
      <c r="EA128" s="31">
        <f>IF(_xlfn.IFNA(VLOOKUP($A128,Car_production!$A:$L,10,FALSE), "NA")=0,"NA",_xlfn.IFNA(VLOOKUP($A128,Car_production!$A:$L,10,FALSE), "NA"))</f>
        <v>79.000008053341887</v>
      </c>
      <c r="EB128" s="31">
        <f>IF(_xlfn.IFNA(VLOOKUP($A128,Car_production_index!$A:$L,2,FALSE), "NA")=0,"NA",_xlfn.IFNA(VLOOKUP($A128,Car_production_index!$A:$L,2,FALSE), "NA"))</f>
        <v>0.13430729881137612</v>
      </c>
      <c r="EC128" s="31">
        <f>IF(_xlfn.IFNA(VLOOKUP($A128,Car_production_index!$A:$L,3,FALSE), "NA")=0,"NA",_xlfn.IFNA(VLOOKUP($A128,Car_production_index!$A:$L,3,FALSE), "NA"))</f>
        <v>0.2019778800007144</v>
      </c>
      <c r="ED128" s="31">
        <f>IF(_xlfn.IFNA(VLOOKUP($A128,Car_production_index!$A:$L,4,FALSE), "NA")=0,"NA",_xlfn.IFNA(VLOOKUP($A128,Car_production_index!$A:$L,4,FALSE), "NA"))</f>
        <v>0.21678367530323128</v>
      </c>
      <c r="EE128" s="31">
        <f>IF(_xlfn.IFNA(VLOOKUP($A128,Car_production_index!$A:$L,5,FALSE), "NA")=0,"NA",_xlfn.IFNA(VLOOKUP($A128,Car_production_index!$A:$L,5,FALSE), "NA"))</f>
        <v>0.13117306391213102</v>
      </c>
      <c r="EF128" s="31">
        <f>IF(_xlfn.IFNA(VLOOKUP($A128,Car_production_index!$A:$L,6,FALSE), "NA")=0,"NA",_xlfn.IFNA(VLOOKUP($A128,Car_production_index!$A:$L,6,FALSE), "NA"))</f>
        <v>0.68424191802745282</v>
      </c>
    </row>
    <row r="129" spans="1:136">
      <c r="A129" s="26">
        <v>40391</v>
      </c>
      <c r="B129" s="25">
        <f>IFERROR(VLOOKUP($A129,Palladium_spot_price!$A:$B,2,FALSE), "NA")</f>
        <v>493.45454545454498</v>
      </c>
      <c r="C129" s="25">
        <f>IFERROR(VLOOKUP($A129,Platinum_spot_price!$A:$B,2,FALSE), "NA")</f>
        <v>1543.8181818181799</v>
      </c>
      <c r="D129" s="25">
        <f>IFERROR(VLOOKUP($A129,Rhodium_spot_price!$A:$B,2,FALSE), "NA")</f>
        <v>2144.54545454545</v>
      </c>
      <c r="E129" s="25">
        <f>IFERROR(VLOOKUP(A129,'Coal Australia'!A:B,2,FALSE), "NA")</f>
        <v>96.846938775510097</v>
      </c>
      <c r="F129" s="25">
        <f>IFERROR(VLOOKUP(A129,'Russian Ruble'!A:B,2,FALSE), "NA")</f>
        <v>30.342105620000002</v>
      </c>
      <c r="G129" s="25" t="str">
        <f>IFERROR(VLOOKUP($A129,'GDP Germany'!A:B,2,FALSE),"NA")</f>
        <v>NA</v>
      </c>
      <c r="H129" s="25" t="str">
        <f>IFERROR(VLOOKUP($A129,'GDP EU28'!A:B,2,FALSE),"NA")</f>
        <v>NA</v>
      </c>
      <c r="I129" s="25" t="str">
        <f>IFERROR(VLOOKUP($A129,'GDP US'!A:B,2,FALSE),"NA")</f>
        <v>NA</v>
      </c>
      <c r="J129" s="29" t="str">
        <f>IFERROR(VLOOKUP($A129,'GDP CNY'!A:C,2,FALSE),"NA")</f>
        <v>NA</v>
      </c>
      <c r="K129" s="25">
        <f>IFERROR(VLOOKUP($A129,WTI!$A:$B,2,FALSE),"NA")</f>
        <v>76.599999999999994</v>
      </c>
      <c r="L129" s="25">
        <f>IFERROR(VLOOKUP($A129,Brent!$A:$B,2,FALSE),"NA")</f>
        <v>77.040000000000006</v>
      </c>
      <c r="M129" s="25">
        <f>IFERROR(VLOOKUP($A129,'EURO EXC RATE'!$A:$B,2,FALSE),"NA")</f>
        <v>1.2903</v>
      </c>
      <c r="N129" s="25">
        <f>IFERROR(VLOOKUP($A129,'Baltic Dry Index'!$A:$B,2,FALSE),"NA")</f>
        <v>2713</v>
      </c>
      <c r="O129" s="25">
        <f>IFERROR(VLOOKUP($A129,EXR_CNY_USD!$A:$B,2,FALSE),"NA")</f>
        <v>6.7873000000000001</v>
      </c>
      <c r="P129" s="25">
        <f>IFERROR(VLOOKUP($A129,'NATURAL GAS'!A:B,2,FALSE),"NA")</f>
        <v>4.32</v>
      </c>
      <c r="Q129" s="25">
        <f>IFERROR(VLOOKUP($A129,VIX!$A:$B,2,FALSE), "NA")</f>
        <v>26.05</v>
      </c>
      <c r="R129" s="25">
        <f>IFERROR(VLOOKUP($A129,CLI_US!$A:$B,2,FALSE), "NA")</f>
        <v>99.5928910799622</v>
      </c>
      <c r="S129" s="25">
        <f>IFERROR(VLOOKUP($A129,CLI_CHN!$A:$B,2,FALSE), "NA")</f>
        <v>99.956119999999999</v>
      </c>
      <c r="T129" s="25">
        <f>IFERROR(VLOOKUP($A129,CLI_EURO!$A:$B,2,FALSE), "NA")</f>
        <v>101.03296581108501</v>
      </c>
      <c r="U129" s="25">
        <f>IFERROR(VLOOKUP($A129,CPILFESL!$A:$B,2,FALSE), "NA")</f>
        <v>217.923</v>
      </c>
      <c r="V129" s="31">
        <f>_xlfn.IFNA(VLOOKUP($A129,'PET.RWTC.M'!$A:$B,2,FALSE), "NA")</f>
        <v>76.599999999999994</v>
      </c>
      <c r="W129" s="31">
        <f>_xlfn.IFNA(VLOOKUP($A129,PALLFNFINDEXQ!$A:$B,2,FALSE), "NA")</f>
        <v>141.839595</v>
      </c>
      <c r="X129" s="31">
        <f>_xlfn.IFNA(VLOOKUP($A129,DEXSFUS!$A:$B,2,FALSE), "NA")</f>
        <v>7.7500999999999998</v>
      </c>
      <c r="Y129" s="31">
        <f>_xlfn.IFNA(VLOOKUP($A129,PNICKUSDM!$A:$B,2,FALSE), "NA")</f>
        <v>21448.78571</v>
      </c>
      <c r="Z129" s="31">
        <f>_xlfn.IFNA(VLOOKUP($A129,'WPU1011'!$A:$B,2,FALSE), "NA")</f>
        <v>151.4</v>
      </c>
      <c r="AA129" s="31">
        <f>_xlfn.IFNA(VLOOKUP($A129,'WPU1011'!$A:$B,2,FALSE), "NA")</f>
        <v>151.4</v>
      </c>
      <c r="AB129" s="31">
        <f>_xlfn.IFNA(VLOOKUP($A129,TSIFRGHTC!$A:$B,2,FALSE), "NA")</f>
        <v>-0.2</v>
      </c>
      <c r="AC129" s="31">
        <f>_xlfn.IFNA(VLOOKUP($A129,TSIFRGHTC!$A:$B,2,FALSE), "NA")</f>
        <v>-0.2</v>
      </c>
      <c r="AD129" s="31">
        <f>_xlfn.IFNA(VLOOKUP($A129,PPICMM!$A:$B,2,FALSE), "NA")</f>
        <v>209.1</v>
      </c>
      <c r="AE129" s="31">
        <f>_xlfn.IFNA(VLOOKUP($A129,IPB50001N!$A:$B,2,FALSE), "NA")</f>
        <v>94.760900000000007</v>
      </c>
      <c r="AF129" s="31">
        <f>_xlfn.IFNA(VLOOKUP($A129,A31ATI!$A:$B,2,FALSE), "NA")</f>
        <v>17655</v>
      </c>
      <c r="AG129" s="31">
        <f>_xlfn.IFNA(VLOOKUP($A129,A31ANO!$A:$B,2,FALSE), "NA")</f>
        <v>9868</v>
      </c>
      <c r="AH129" s="31">
        <f>_xlfn.IFNA(VLOOKUP($A129,IPG21223S!$A:$B,2,FALSE), "NA")</f>
        <v>94.510900000000007</v>
      </c>
      <c r="AI129" s="31">
        <f>_xlfn.IFNA(VLOOKUP($A129,PIORECRUSDM!$A:$B,2,FALSE), "NA")</f>
        <v>145.3409091</v>
      </c>
      <c r="AJ129" s="31">
        <f>_xlfn.IFNA(VLOOKUP($A129,GVZCLS!$A:$B,2,FALSE), "NA")</f>
        <v>25.13</v>
      </c>
      <c r="AK129" s="31" t="str">
        <f>_xlfn.IFNA(VLOOKUP($A129,VXSLVCLS!$A:$B,2,FALSE), "NA")</f>
        <v>NA</v>
      </c>
      <c r="AL129" s="31">
        <f>_xlfn.IFNA(VLOOKUP($A129,PNRGINDEXM!$A:$B,2,FALSE), "NA")</f>
        <v>173.1362</v>
      </c>
      <c r="AM129" s="31">
        <f>_xlfn.IFNA(VLOOKUP($A129,Nikkei225!$A:$B,2,FALSE), "NA")</f>
        <v>9191.6</v>
      </c>
      <c r="AN129" s="31">
        <f>_xlfn.IFNA(VLOOKUP($A129,EXJPUS!$A:$B,2,FALSE), "NA")</f>
        <v>85.372699999999995</v>
      </c>
      <c r="AO129" s="31">
        <f>_xlfn.IFNA(VLOOKUP($A129,PCU33613361!$A:$B,2,FALSE), "NA")</f>
        <v>100.1</v>
      </c>
      <c r="AP129" s="31">
        <f>_xlfn.IFNA(VLOOKUP($A129,TOTALSA!$A:$B,2,FALSE), "NA")</f>
        <v>12.013999999999999</v>
      </c>
      <c r="AQ129" s="31">
        <f>_xlfn.IFNA(VLOOKUP($A129,ZAFCPIALLMINMEI!$A:$B,2,FALSE), "NA")</f>
        <v>77.101380000000006</v>
      </c>
      <c r="AR129" s="31">
        <f>_xlfn.IFNA(VLOOKUP($A129,LCULMN01ZAQ661S!$A:$B,2,FALSE), "NA")</f>
        <v>78.180416350000002</v>
      </c>
      <c r="AS129" s="31">
        <f>_xlfn.IFNA(VLOOKUP($A129,NGDPRSAXDCZAQ!$A:$B,2,FALSE), "NA")</f>
        <v>997588.1</v>
      </c>
      <c r="AT129" s="31">
        <f>_xlfn.IFNA(VLOOKUP($A129,'M.W00.PCOBA.USD'!$A:$B,2,FALSE), "NA")</f>
        <v>38464.76</v>
      </c>
      <c r="AU129" s="31">
        <f>_xlfn.IFNA(VLOOKUP($A129,BSCICP03O9M665S!$A:$B,2,FALSE), "NA")</f>
        <v>100.38214341440001</v>
      </c>
      <c r="AV129" s="31">
        <f>_xlfn.IFNA(VLOOKUP($A129,LOLITOAAOECDE!$A:$B,2,FALSE), "NA")</f>
        <v>99.523972818100006</v>
      </c>
      <c r="AW129" s="31" t="str">
        <f>_xlfn.IFNA(VLOOKUP($A129,'IP7110'!$A:$B,2,FALSE), "NA")</f>
        <v>NA</v>
      </c>
      <c r="AX129" s="31">
        <f>_xlfn.IFNA(VLOOKUP($A129,'WPS061'!$A:$B,2,FALSE), "NA")</f>
        <v>80.5</v>
      </c>
      <c r="AY129" s="31">
        <f>_xlfn.IFNA(VLOOKUP($A129,'GS10'!$A:$B,2,FALSE), "NA")</f>
        <v>2.7</v>
      </c>
      <c r="AZ129" s="31">
        <f>_xlfn.IFNA(VLOOKUP($A129,'GS5'!$A:$B,2,FALSE), "NA")</f>
        <v>1.47</v>
      </c>
      <c r="BA129" s="31">
        <f>_xlfn.IFNA(VLOOKUP($A129,'GS30'!$A:$B,2,FALSE), "NA")</f>
        <v>3.8</v>
      </c>
      <c r="BB129" s="31">
        <f>_xlfn.IFNA(VLOOKUP($A129,DAX!$A:$B,2,FALSE), "NA")</f>
        <v>5925.22</v>
      </c>
      <c r="BC129" s="31">
        <f>_xlfn.IFNA(VLOOKUP($A129,SMI!$A:$B,2,FALSE), "NA")</f>
        <v>6180.89</v>
      </c>
      <c r="BD129" s="31">
        <f>_xlfn.IFNA(VLOOKUP($A129,NASDAQCOM!$A:$B,2,FALSE), "NA")</f>
        <v>2114.0300000000002</v>
      </c>
      <c r="BE129" s="31">
        <f>_xlfn.IFNA(VLOOKUP($A129,FTSE100!$A:$B,2,FALSE), "NA")</f>
        <v>5225.22</v>
      </c>
      <c r="BF129" s="31">
        <f>_xlfn.IFNA(VLOOKUP($A129,'M.W00.PGOLD.USD'!$A:$B,2,FALSE), "NA")</f>
        <v>1240.25</v>
      </c>
      <c r="BG129" s="31">
        <f>_xlfn.IFNA(VLOOKUP($A129,'M.W00.PSILVER.USD'!$A:$B,2,FALSE), "NA")</f>
        <v>19.11</v>
      </c>
      <c r="BH129" s="31" t="str">
        <f>_xlfn.IFNA(VLOOKUP($A129,WPU10170502!$A:$B,2,FALSE), "NA")</f>
        <v>NA</v>
      </c>
      <c r="BI129" s="31">
        <f>_xlfn.IFNA(VLOOKUP($A129,'M.W00.PSILVER.USD'!$A:$B,2,FALSE), "NA")</f>
        <v>19.11</v>
      </c>
      <c r="BJ129" s="31">
        <f>_xlfn.IFNA(VLOOKUP($A129,'M.W00.PSILVER.USD'!$A:$B,2,FALSE), "NA")</f>
        <v>19.11</v>
      </c>
      <c r="BK129" s="31">
        <f>_xlfn.IFNA(VLOOKUP($A129,FEDfunds!$A:$B,2,FALSE), "NA")</f>
        <v>0.19</v>
      </c>
      <c r="BL129" s="31">
        <f>_xlfn.IFNA(VLOOKUP($A129,Vehicles_miles_traveled!$A:$B,2,FALSE), "NA")</f>
        <v>249447</v>
      </c>
      <c r="BM129" s="31">
        <f>_xlfn.IFNA(VLOOKUP($A129,New_car_dealer!$A:$B,2,FALSE), "NA")</f>
        <v>48858</v>
      </c>
      <c r="BN129" s="31" t="str">
        <f>_xlfn.IFNA(VLOOKUP($A129,Platinum_total_demand!$A:$Z,4,FALSE), "NA")</f>
        <v>NA</v>
      </c>
      <c r="BO129" s="31" t="str">
        <f>_xlfn.IFNA(VLOOKUP($A129,Palladium_total_demand!$A:$Z,4,FALSE), "NA")</f>
        <v>NA</v>
      </c>
      <c r="BP129" s="31" t="str">
        <f>_xlfn.IFNA(VLOOKUP($A129,Rhodium_total_demand!$A:$Z,4,FALSE), "NA")</f>
        <v>NA</v>
      </c>
      <c r="BQ129" s="31" t="str">
        <f>_xlfn.IFNA(VLOOKUP($A129,Platinum_total_supply!$A:$Z,4,FALSE), "NA")</f>
        <v>NA</v>
      </c>
      <c r="BR129" s="31" t="str">
        <f>_xlfn.IFNA(VLOOKUP($A129,Palladium_total_supply!$A:$Z,4,FALSE), "NA")</f>
        <v>NA</v>
      </c>
      <c r="BS129" s="31" t="str">
        <f>_xlfn.IFNA(VLOOKUP($A129,Rhodium_total_supply!$A:$Z,4,FALSE), "NA")</f>
        <v>NA</v>
      </c>
      <c r="BT129" s="31">
        <f>_xlfn.IFNA(VLOOKUP($A129,Equities!$A:$Z,2,FALSE), "NA")</f>
        <v>3704.1590909090901</v>
      </c>
      <c r="BU129" s="31">
        <f>_xlfn.IFNA(VLOOKUP($A129,Equities!$A:$Z,3,FALSE), "NA")</f>
        <v>3765.8613636363598</v>
      </c>
      <c r="BV129" s="31">
        <f>_xlfn.IFNA(VLOOKUP($A129,Equities!$A:$Z,4,FALSE), "NA")</f>
        <v>5681.1622727272697</v>
      </c>
      <c r="BW129" s="31">
        <f>_xlfn.IFNA(VLOOKUP($A129,Equities!$A:$Z,5,FALSE), "NA")</f>
        <v>4035.53331818181</v>
      </c>
      <c r="BX129" s="31">
        <f>_xlfn.IFNA(VLOOKUP($A129,Equities!$A:$Z,6,FALSE), "NA")</f>
        <v>1761.4215454545399</v>
      </c>
      <c r="BY129" s="31">
        <f>_xlfn.IFNA(VLOOKUP($A129,Income_equities!$A:$Z,2,FALSE), "NA")</f>
        <v>1650.22727272727</v>
      </c>
      <c r="BZ129" s="31">
        <f>_xlfn.IFNA(VLOOKUP($A129,Income_equities!$A:$Z,3,FALSE), "NA")</f>
        <v>325.63515909090899</v>
      </c>
      <c r="CA129" s="31">
        <f>_xlfn.IFNA(VLOOKUP($A129,Income_equities!$A:$Z,4,FALSE), "NA")</f>
        <v>173.84388636363599</v>
      </c>
      <c r="CB129" s="31">
        <f>_xlfn.IFNA(VLOOKUP($A129,Income_equities!$A:$Z,5,FALSE), "NA")</f>
        <v>200.52538636363599</v>
      </c>
      <c r="CC129" s="31">
        <f>_xlfn.IFNA(VLOOKUP($A129,PGM_equities!$A:$Z,2,FALSE), "NA")</f>
        <v>1540.34772727272</v>
      </c>
      <c r="CD129" s="31">
        <f>_xlfn.IFNA(VLOOKUP($A129,PGM_equities!$A:$Z,3,FALSE), "NA")</f>
        <v>1217.8390909090899</v>
      </c>
      <c r="CE129" s="31">
        <f>_xlfn.IFNA(VLOOKUP($A129,PGM_equities!$A:$Z,4,FALSE), "NA")</f>
        <v>18.4751181818181</v>
      </c>
      <c r="CF129" s="31">
        <f>_xlfn.IFNA(VLOOKUP($A129,PGM_equities!$A:$Z,5,FALSE), "NA")</f>
        <v>489.73181818181803</v>
      </c>
      <c r="CG129" s="31" t="str">
        <f>_xlfn.IFNA(VLOOKUP($A129,Platinum_market_balance!$A:$Z,2,FALSE), "NA")</f>
        <v>NA</v>
      </c>
      <c r="CH129" s="31" t="str">
        <f>_xlfn.IFNA(VLOOKUP($A129,Platinum_market_balance!$A:$Z,3,FALSE), "NA")</f>
        <v>NA</v>
      </c>
      <c r="CI129" s="31" t="str">
        <f>_xlfn.IFNA(VLOOKUP($A129,Platinum_market_balance!$A:$Z,4,FALSE), "NA")</f>
        <v>NA</v>
      </c>
      <c r="CJ129" s="31" t="str">
        <f>_xlfn.IFNA(VLOOKUP($A129,Platinum_market_balance!$A:$Z,5,FALSE), "NA")</f>
        <v>NA</v>
      </c>
      <c r="CK129" s="31" t="str">
        <f>_xlfn.IFNA(VLOOKUP($A129,Palladium_market_balance!$A:$Z,2,FALSE), "NA")</f>
        <v>NA</v>
      </c>
      <c r="CL129" s="31" t="str">
        <f>_xlfn.IFNA(VLOOKUP($A129,Palladium_market_balance!$A:$Z,3,FALSE), "NA")</f>
        <v>NA</v>
      </c>
      <c r="CM129" s="31" t="str">
        <f>_xlfn.IFNA(VLOOKUP($A129,Palladium_market_balance!$A:$Z,4,FALSE), "NA")</f>
        <v>NA</v>
      </c>
      <c r="CN129" s="31" t="str">
        <f>_xlfn.IFNA(VLOOKUP($A129,Palladium_market_balance!$A:$Z,5,FALSE), "NA")</f>
        <v>NA</v>
      </c>
      <c r="CO129" s="31" t="str">
        <f>_xlfn.IFNA(VLOOKUP($A129,Rhodium_market_balance!$A:$Z,2,FALSE), "NA")</f>
        <v>NA</v>
      </c>
      <c r="CP129" s="31" t="str">
        <f>_xlfn.IFNA(VLOOKUP($A129,Rhodium_market_balance!$A:$Z,3,FALSE), "NA")</f>
        <v>NA</v>
      </c>
      <c r="CQ129" s="31" t="str">
        <f>_xlfn.IFNA(VLOOKUP($A129,Rhodium_market_balance!$A:$Z,4,FALSE), "NA")</f>
        <v>NA</v>
      </c>
      <c r="CR129" s="31" t="str">
        <f>_xlfn.IFNA(VLOOKUP($A129,Rhodium_market_balance!$A:$Z,5,FALSE), "NA")</f>
        <v>NA</v>
      </c>
      <c r="CS129" s="31" t="str">
        <f>_xlfn.IFNA(VLOOKUP($A129,CFTCs!$A:$Z,2,FALSE), "NA")</f>
        <v>NA</v>
      </c>
      <c r="CT129" s="31" t="str">
        <f>_xlfn.IFNA(VLOOKUP($A129,CFTCs!$A:$Z,3,FALSE), "NA")</f>
        <v>NA</v>
      </c>
      <c r="CU129" s="31" t="str">
        <f>_xlfn.IFNA(VLOOKUP($A129,CFTCs!$A:$Z,4,FALSE), "NA")</f>
        <v>NA</v>
      </c>
      <c r="CV129" s="31" t="str">
        <f>_xlfn.IFNA(VLOOKUP($A129,CFTCs!$A:$Z,5,FALSE), "NA")</f>
        <v>NA</v>
      </c>
      <c r="CW129" s="31" t="str">
        <f>_xlfn.IFNA(VLOOKUP($A129,Open_interest!$A:$Z,2,FALSE), "NA")</f>
        <v>NA</v>
      </c>
      <c r="CX129" s="31" t="str">
        <f>_xlfn.IFNA(VLOOKUP($A129,Open_interest!$A:$Z,3,FALSE), "NA")</f>
        <v>NA</v>
      </c>
      <c r="CY129" s="31">
        <f>IF(_xlfn.IFNA(VLOOKUP($A129,ETF_holdings!$A:$Z,2,FALSE), "NA")=0,"NA",_xlfn.IFNA(VLOOKUP($A129,ETF_holdings!$A:$Z,2,FALSE), "NA"))</f>
        <v>1014370.36586363</v>
      </c>
      <c r="CZ129" s="31" t="str">
        <f>IF(_xlfn.IFNA(VLOOKUP($A129,ETF_holdings!$A:$Z,3,FALSE), "NA")=0,"NA",_xlfn.IFNA(VLOOKUP($A129,ETF_holdings!$A:$Z,3,FALSE), "NA"))</f>
        <v>NA</v>
      </c>
      <c r="DA129" s="31">
        <f>_xlfn.IFNA(VLOOKUP($A129,ETF_holdings!$A:$Z,4,FALSE), "NA")</f>
        <v>0</v>
      </c>
      <c r="DB129" s="31" t="str">
        <f>IF(_xlfn.IFNA(VLOOKUP($A129,ETF_holdings!$A:$Z,4,FALSE), "NA")=0,"NA",_xlfn.IFNA(VLOOKUP($A129,ETF_holdings!$A:$Z,4,FALSE), "NA"))</f>
        <v>NA</v>
      </c>
      <c r="DC129" s="31" t="str">
        <f>IF(_xlfn.IFNA(VLOOKUP($A129,ETF_holdings!$A:$Z,6,FALSE), "NA")=0,"NA",_xlfn.IFNA(VLOOKUP($A129,ETF_holdings!$A:$Z,6,FALSE), "NA"))</f>
        <v>NA</v>
      </c>
      <c r="DD129" s="31" t="str">
        <f>IF(_xlfn.IFNA(VLOOKUP($A129,ETF_holdings!$A:$Z,7,FALSE), "NA")=0,"NA",_xlfn.IFNA(VLOOKUP($A129,ETF_holdings!$A:$Z,7,FALSE), "NA"))</f>
        <v>NA</v>
      </c>
      <c r="DE129" s="31" t="str">
        <f>IF(_xlfn.IFNA(VLOOKUP($A129,ETF_holdings!$A:$Z,8,FALSE), "NA")=0,"NA",_xlfn.IFNA(VLOOKUP($A129,ETF_holdings!$A:$Z,8,FALSE), "NA"))</f>
        <v>NA</v>
      </c>
      <c r="DF129" s="31" t="str">
        <f>IF(_xlfn.IFNA(VLOOKUP($A129,ETF_holdings!$A:$Z,10,FALSE), "NA")=0,"NA",_xlfn.IFNA(VLOOKUP($A129,ETF_holdings!$A:$Z,10,FALSE), "NA"))</f>
        <v>NA</v>
      </c>
      <c r="DG129" s="31" t="str">
        <f>IF(_xlfn.IFNA(VLOOKUP($A129,ETF_holdings!$A:$Z,10,FALSE), "NA")=0,"NA",_xlfn.IFNA(VLOOKUP($A129,ETF_holdings!$A:$Z,10,FALSE), "NA"))</f>
        <v>NA</v>
      </c>
      <c r="DH129" s="31" t="str">
        <f>IF(_xlfn.IFNA(VLOOKUP($A129,ETF_holdings!$A:$Z,11,FALSE), "NA")=0,"NA",_xlfn.IFNA(VLOOKUP($A129,ETF_holdings!$A:$Z,11,FALSE), "NA"))</f>
        <v>NA</v>
      </c>
      <c r="DI129" s="31" t="str">
        <f>IF(_xlfn.IFNA(VLOOKUP($A129,ETF_holdings!$A:$Z,12,FALSE), "NA")=0,"NA",_xlfn.IFNA(VLOOKUP($A129,ETF_holdings!$A:$Z,12,FALSE), "NA"))</f>
        <v>NA</v>
      </c>
      <c r="DJ129" s="31" t="str">
        <f>IF(_xlfn.IFNA(VLOOKUP($A129,ETF_holdings!$A:$Z,13,FALSE), "NA")=0,"NA",_xlfn.IFNA(VLOOKUP($A129,ETF_holdings!$A:$Z,13,FALSE), "NA"))</f>
        <v>NA</v>
      </c>
      <c r="DK129" s="31">
        <f>IF(_xlfn.IFNA(VLOOKUP($A129,Platinum_RSI!$A:$P,2,FALSE), "NA")=0,"NA",_xlfn.IFNA(VLOOKUP($A129,Platinum_RSI!$A:$P,2,FALSE), "NA"))</f>
        <v>38.72</v>
      </c>
      <c r="DL129" s="31">
        <f>IF(_xlfn.IFNA(VLOOKUP($A129,Platinum_RSI!$A:$P,3,FALSE), "NA")=0,"NA",_xlfn.IFNA(VLOOKUP($A129,Platinum_RSI!$A:$P,3,FALSE), "NA"))</f>
        <v>54.8</v>
      </c>
      <c r="DM129" s="31">
        <f>IF(_xlfn.IFNA(VLOOKUP($A129,Platinum_RSI!$A:$P,4,FALSE), "NA")=0,"NA",_xlfn.IFNA(VLOOKUP($A129,Platinum_RSI!$A:$P,4,FALSE), "NA"))</f>
        <v>54.91</v>
      </c>
      <c r="DN129" s="31">
        <f>IF(_xlfn.IFNA(VLOOKUP($A129,Platinum_RSI!$A:$P,5,FALSE), "NA")=0,"NA",_xlfn.IFNA(VLOOKUP($A129,Platinum_RSI!$A:$P,5,FALSE), "NA"))</f>
        <v>55.15</v>
      </c>
      <c r="DO129" s="31">
        <f>IF(_xlfn.IFNA(VLOOKUP($A129,Palladium_RSI!$A:$Q,2,FALSE), "NA")=0,"NA",_xlfn.IFNA(VLOOKUP($A129,Palladium_RSI!$A:$Q,2,FALSE), "NA"))</f>
        <v>64.39</v>
      </c>
      <c r="DP129" s="31">
        <f>IF(_xlfn.IFNA(VLOOKUP($A129,Palladium_RSI!$A:$Q, 3,FALSE), "NA")=0,"NA",_xlfn.IFNA(VLOOKUP($A129,Palladium_RSI!$A:$Q,3,FALSE), "NA"))</f>
        <v>66.53</v>
      </c>
      <c r="DQ129" s="31">
        <f>IF(_xlfn.IFNA(VLOOKUP($A129,Palladium_RSI!$A:$Q,4,FALSE), "NA")=0,"NA",_xlfn.IFNA(VLOOKUP($A129,Palladium_RSI!$A:$Q,4,FALSE), "NA"))</f>
        <v>64.040000000000006</v>
      </c>
      <c r="DR129" s="31">
        <f>IF(_xlfn.IFNA(VLOOKUP($A129,Palladium_RSI!$A:$Q,5,FALSE), "NA")=0,"NA",_xlfn.IFNA(VLOOKUP($A129,Palladium_RSI!$A:$Q,5,FALSE), "NA"))</f>
        <v>58.77</v>
      </c>
      <c r="DS129" s="31">
        <f>IF(_xlfn.IFNA(VLOOKUP($A129,Car_production!$A:$L,2,FALSE), "NA")=0,"NA",_xlfn.IFNA(VLOOKUP($A129,Car_production!$A:$L,2,FALSE), "NA"))</f>
        <v>223.9</v>
      </c>
      <c r="DT129" s="31">
        <f>IF(_xlfn.IFNA(VLOOKUP($A129,Car_production!$A:$L,3,FALSE), "NA")=0,"NA",_xlfn.IFNA(VLOOKUP($A129,Car_production!$A:$L,3,FALSE), "NA"))</f>
        <v>176.1605035405193</v>
      </c>
      <c r="DU129" s="31" t="e">
        <f>IF(_xlfn.IFNA(VLOOKUP($A129,Car_production!$A:$L,4,FALSE), "NA")=0,"NA",_xlfn.IFNA(VLOOKUP($A129,Car_production!$A:$L,13,FALSE), "NA"))</f>
        <v>#REF!</v>
      </c>
      <c r="DV129" s="31">
        <f>IF(_xlfn.IFNA(VLOOKUP($A129,Car_production!$A:$L,5,FALSE), "NA")=0,"NA",_xlfn.IFNA(VLOOKUP($A129,Car_production!$A:$L,5,FALSE), "NA"))</f>
        <v>46.960505126125064</v>
      </c>
      <c r="DW129" s="31">
        <f>IF(_xlfn.IFNA(VLOOKUP($A129,Car_production!$A:$L,6,FALSE), "NA")=0,"NA",_xlfn.IFNA(VLOOKUP($A129,Car_production!$A:$L,6,FALSE), "NA"))</f>
        <v>134.80000000000001</v>
      </c>
      <c r="DX129" s="31">
        <f>IF(_xlfn.IFNA(VLOOKUP($A129,Car_production!$A:$L,7,FALSE), "NA")=0,"NA",_xlfn.IFNA(VLOOKUP($A129,Car_production!$A:$L,7,FALSE), "NA"))</f>
        <v>131.76930596285436</v>
      </c>
      <c r="DY129" s="31">
        <f>IF(_xlfn.IFNA(VLOOKUP($A129,Car_production!$A:$L,8,FALSE), "NA")=0,"NA",_xlfn.IFNA(VLOOKUP($A129,Car_production!$A:$L,8,FALSE), "NA"))</f>
        <v>102.2</v>
      </c>
      <c r="DZ129" s="31">
        <f>IF(_xlfn.IFNA(VLOOKUP($A129,Car_production!$A:$L,9,FALSE), "NA")=0,"NA",_xlfn.IFNA(VLOOKUP($A129,Car_production!$A:$L,9,FALSE), "NA"))</f>
        <v>129.04040404040404</v>
      </c>
      <c r="EA129" s="31">
        <f>IF(_xlfn.IFNA(VLOOKUP($A129,Car_production!$A:$L,10,FALSE), "NA")=0,"NA",_xlfn.IFNA(VLOOKUP($A129,Car_production!$A:$L,10,FALSE), "NA"))</f>
        <v>77.381022517098586</v>
      </c>
      <c r="EB129" s="31">
        <f>IF(_xlfn.IFNA(VLOOKUP($A129,Car_production_index!$A:$L,2,FALSE), "NA")=0,"NA",_xlfn.IFNA(VLOOKUP($A129,Car_production_index!$A:$L,2,FALSE), "NA"))</f>
        <v>0.13430729881137612</v>
      </c>
      <c r="EC129" s="31">
        <f>IF(_xlfn.IFNA(VLOOKUP($A129,Car_production_index!$A:$L,3,FALSE), "NA")=0,"NA",_xlfn.IFNA(VLOOKUP($A129,Car_production_index!$A:$L,3,FALSE), "NA"))</f>
        <v>0.2019778800007144</v>
      </c>
      <c r="ED129" s="31">
        <f>IF(_xlfn.IFNA(VLOOKUP($A129,Car_production_index!$A:$L,4,FALSE), "NA")=0,"NA",_xlfn.IFNA(VLOOKUP($A129,Car_production_index!$A:$L,4,FALSE), "NA"))</f>
        <v>0.21678367530323128</v>
      </c>
      <c r="EE129" s="31">
        <f>IF(_xlfn.IFNA(VLOOKUP($A129,Car_production_index!$A:$L,5,FALSE), "NA")=0,"NA",_xlfn.IFNA(VLOOKUP($A129,Car_production_index!$A:$L,5,FALSE), "NA"))</f>
        <v>0.13117306391213102</v>
      </c>
      <c r="EF129" s="31">
        <f>IF(_xlfn.IFNA(VLOOKUP($A129,Car_production_index!$A:$L,6,FALSE), "NA")=0,"NA",_xlfn.IFNA(VLOOKUP($A129,Car_production_index!$A:$L,6,FALSE), "NA"))</f>
        <v>0.68424191802745282</v>
      </c>
    </row>
    <row r="130" spans="1:136">
      <c r="A130" s="26">
        <v>40422</v>
      </c>
      <c r="B130" s="25">
        <f>IFERROR(VLOOKUP($A130,Palladium_spot_price!$A:$B,2,FALSE), "NA")</f>
        <v>543.23809523809496</v>
      </c>
      <c r="C130" s="25">
        <f>IFERROR(VLOOKUP($A130,Platinum_spot_price!$A:$B,2,FALSE), "NA")</f>
        <v>1598.57142857142</v>
      </c>
      <c r="D130" s="25">
        <f>IFERROR(VLOOKUP($A130,Rhodium_spot_price!$A:$B,2,FALSE), "NA")</f>
        <v>2206.6666666666601</v>
      </c>
      <c r="E130" s="25">
        <f>IFERROR(VLOOKUP(A130,'Coal Australia'!A:B,2,FALSE), "NA")</f>
        <v>100.11720779220801</v>
      </c>
      <c r="F130" s="25">
        <f>IFERROR(VLOOKUP(A130,'Russian Ruble'!A:B,2,FALSE), "NA")</f>
        <v>30.835972309999999</v>
      </c>
      <c r="G130" s="25" t="str">
        <f>IFERROR(VLOOKUP($A130,'GDP Germany'!A:B,2,FALSE),"NA")</f>
        <v>NA</v>
      </c>
      <c r="H130" s="25" t="str">
        <f>IFERROR(VLOOKUP($A130,'GDP EU28'!A:B,2,FALSE),"NA")</f>
        <v>NA</v>
      </c>
      <c r="I130" s="25" t="str">
        <f>IFERROR(VLOOKUP($A130,'GDP US'!A:B,2,FALSE),"NA")</f>
        <v>NA</v>
      </c>
      <c r="J130" s="29" t="str">
        <f>IFERROR(VLOOKUP($A130,'GDP CNY'!A:C,2,FALSE),"NA")</f>
        <v>NA</v>
      </c>
      <c r="K130" s="25">
        <f>IFERROR(VLOOKUP($A130,WTI!$A:$B,2,FALSE),"NA")</f>
        <v>75.239999999999995</v>
      </c>
      <c r="L130" s="25">
        <f>IFERROR(VLOOKUP($A130,Brent!$A:$B,2,FALSE),"NA")</f>
        <v>77.84</v>
      </c>
      <c r="M130" s="25">
        <f>IFERROR(VLOOKUP($A130,'EURO EXC RATE'!$A:$B,2,FALSE),"NA")</f>
        <v>1.3103</v>
      </c>
      <c r="N130" s="25">
        <f>IFERROR(VLOOKUP($A130,'Baltic Dry Index'!$A:$B,2,FALSE),"NA")</f>
        <v>2446</v>
      </c>
      <c r="O130" s="25">
        <f>IFERROR(VLOOKUP($A130,EXR_CNY_USD!$A:$B,2,FALSE),"NA")</f>
        <v>6.7396000000000003</v>
      </c>
      <c r="P130" s="25">
        <f>IFERROR(VLOOKUP($A130,'NATURAL GAS'!A:B,2,FALSE),"NA")</f>
        <v>3.89</v>
      </c>
      <c r="Q130" s="25">
        <f>IFERROR(VLOOKUP($A130,VIX!$A:$B,2,FALSE), "NA")</f>
        <v>23.7</v>
      </c>
      <c r="R130" s="25">
        <f>IFERROR(VLOOKUP($A130,CLI_US!$A:$B,2,FALSE), "NA")</f>
        <v>99.654287133698901</v>
      </c>
      <c r="S130" s="25">
        <f>IFERROR(VLOOKUP($A130,CLI_CHN!$A:$B,2,FALSE), "NA")</f>
        <v>99.994069999999994</v>
      </c>
      <c r="T130" s="25">
        <f>IFERROR(VLOOKUP($A130,CLI_EURO!$A:$B,2,FALSE), "NA")</f>
        <v>101.204398462835</v>
      </c>
      <c r="U130" s="25">
        <f>IFERROR(VLOOKUP($A130,CPILFESL!$A:$B,2,FALSE), "NA")</f>
        <v>218.27500000000001</v>
      </c>
      <c r="V130" s="31">
        <f>_xlfn.IFNA(VLOOKUP($A130,'PET.RWTC.M'!$A:$B,2,FALSE), "NA")</f>
        <v>75.239999999999995</v>
      </c>
      <c r="W130" s="31">
        <f>_xlfn.IFNA(VLOOKUP($A130,PALLFNFINDEXQ!$A:$B,2,FALSE), "NA")</f>
        <v>141.839595</v>
      </c>
      <c r="X130" s="31">
        <f>_xlfn.IFNA(VLOOKUP($A130,DEXSFUS!$A:$B,2,FALSE), "NA")</f>
        <v>7.2904999999999998</v>
      </c>
      <c r="Y130" s="31">
        <f>_xlfn.IFNA(VLOOKUP($A130,PNICKUSDM!$A:$B,2,FALSE), "NA")</f>
        <v>22690.13636</v>
      </c>
      <c r="Z130" s="31">
        <f>_xlfn.IFNA(VLOOKUP($A130,'WPU1011'!$A:$B,2,FALSE), "NA")</f>
        <v>151.4</v>
      </c>
      <c r="AA130" s="31">
        <f>_xlfn.IFNA(VLOOKUP($A130,PCU3399103399101!$A:$B,2,FALSE), "NA")</f>
        <v>180.3</v>
      </c>
      <c r="AB130" s="31">
        <f>_xlfn.IFNA(VLOOKUP($A130,TSIFRGHTC!$A:$B,2,FALSE), "NA")</f>
        <v>0.5</v>
      </c>
      <c r="AC130" s="31">
        <f>_xlfn.IFNA(VLOOKUP($A130,TSIFRGHTC!$A:$B,2,FALSE), "NA")</f>
        <v>0.5</v>
      </c>
      <c r="AD130" s="31">
        <f>_xlfn.IFNA(VLOOKUP($A130,PPICMM!$A:$B,2,FALSE), "NA")</f>
        <v>215.4</v>
      </c>
      <c r="AE130" s="31">
        <f>_xlfn.IFNA(VLOOKUP($A130,IPB50001N!$A:$B,2,FALSE), "NA")</f>
        <v>93.712500000000006</v>
      </c>
      <c r="AF130" s="31">
        <f>_xlfn.IFNA(VLOOKUP($A130,A31ATI!$A:$B,2,FALSE), "NA")</f>
        <v>17618</v>
      </c>
      <c r="AG130" s="31">
        <f>_xlfn.IFNA(VLOOKUP($A130,A31ANO!$A:$B,2,FALSE), "NA")</f>
        <v>9894</v>
      </c>
      <c r="AH130" s="31">
        <f>_xlfn.IFNA(VLOOKUP($A130,IPG21223S!$A:$B,2,FALSE), "NA")</f>
        <v>93.480900000000005</v>
      </c>
      <c r="AI130" s="31">
        <f>_xlfn.IFNA(VLOOKUP($A130,PIORECRUSDM!$A:$B,2,FALSE), "NA")</f>
        <v>140.62727269999999</v>
      </c>
      <c r="AJ130" s="31">
        <f>_xlfn.IFNA(VLOOKUP($A130,GVZCLS!$A:$B,2,FALSE), "NA")</f>
        <v>17.98</v>
      </c>
      <c r="AK130" s="31" t="str">
        <f>_xlfn.IFNA(VLOOKUP($A130,VXSLVCLS!$A:$B,2,FALSE), "NA")</f>
        <v>NA</v>
      </c>
      <c r="AL130" s="31">
        <f>_xlfn.IFNA(VLOOKUP($A130,PNRGINDEXM!$A:$B,2,FALSE), "NA")</f>
        <v>172.9666</v>
      </c>
      <c r="AM130" s="31">
        <f>_xlfn.IFNA(VLOOKUP($A130,Nikkei225!$A:$B,2,FALSE), "NA")</f>
        <v>8927.02</v>
      </c>
      <c r="AN130" s="31">
        <f>_xlfn.IFNA(VLOOKUP($A130,EXJPUS!$A:$B,2,FALSE), "NA")</f>
        <v>84.357100000000003</v>
      </c>
      <c r="AO130" s="31">
        <f>_xlfn.IFNA(VLOOKUP($A130,PCU33613361!$A:$B,2,FALSE), "NA")</f>
        <v>99.8</v>
      </c>
      <c r="AP130" s="31">
        <f>_xlfn.IFNA(VLOOKUP($A130,TOTALSA!$A:$B,2,FALSE), "NA")</f>
        <v>11.922000000000001</v>
      </c>
      <c r="AQ130" s="31">
        <f>_xlfn.IFNA(VLOOKUP($A130,ZAFCPIALLMINMEI!$A:$B,2,FALSE), "NA")</f>
        <v>77.236410000000006</v>
      </c>
      <c r="AR130" s="31">
        <f>_xlfn.IFNA(VLOOKUP($A130,LCULMN01ZAQ661S!$A:$B,2,FALSE), "NA")</f>
        <v>78.180416350000002</v>
      </c>
      <c r="AS130" s="31">
        <f>_xlfn.IFNA(VLOOKUP($A130,NGDPRSAXDCZAQ!$A:$B,2,FALSE), "NA")</f>
        <v>997588.1</v>
      </c>
      <c r="AT130" s="31">
        <f>_xlfn.IFNA(VLOOKUP($A130,'M.W00.PCOBA.USD'!$A:$B,2,FALSE), "NA")</f>
        <v>41186.36</v>
      </c>
      <c r="AU130" s="31">
        <f>_xlfn.IFNA(VLOOKUP($A130,BSCICP03O9M665S!$A:$B,2,FALSE), "NA")</f>
        <v>100.576444896</v>
      </c>
      <c r="AV130" s="31">
        <f>_xlfn.IFNA(VLOOKUP($A130,LOLITOAAOECDE!$A:$B,2,FALSE), "NA")</f>
        <v>99.594040824499999</v>
      </c>
      <c r="AW130" s="31" t="str">
        <f>_xlfn.IFNA(VLOOKUP($A130,'IP7110'!$A:$B,2,FALSE), "NA")</f>
        <v>NA</v>
      </c>
      <c r="AX130" s="31">
        <f>_xlfn.IFNA(VLOOKUP($A130,'WPS061'!$A:$B,2,FALSE), "NA")</f>
        <v>82.1</v>
      </c>
      <c r="AY130" s="31">
        <f>_xlfn.IFNA(VLOOKUP($A130,'GS10'!$A:$B,2,FALSE), "NA")</f>
        <v>2.65</v>
      </c>
      <c r="AZ130" s="31">
        <f>_xlfn.IFNA(VLOOKUP($A130,'GS5'!$A:$B,2,FALSE), "NA")</f>
        <v>1.41</v>
      </c>
      <c r="BA130" s="31">
        <f>_xlfn.IFNA(VLOOKUP($A130,'GS30'!$A:$B,2,FALSE), "NA")</f>
        <v>3.77</v>
      </c>
      <c r="BB130" s="31">
        <f>_xlfn.IFNA(VLOOKUP($A130,DAX!$A:$B,2,FALSE), "NA")</f>
        <v>6229.02</v>
      </c>
      <c r="BC130" s="31">
        <f>_xlfn.IFNA(VLOOKUP($A130,SMI!$A:$B,2,FALSE), "NA")</f>
        <v>6296.33</v>
      </c>
      <c r="BD130" s="31">
        <f>_xlfn.IFNA(VLOOKUP($A130,NASDAQCOM!$A:$B,2,FALSE), "NA")</f>
        <v>2368.62</v>
      </c>
      <c r="BE130" s="31">
        <f>_xlfn.IFNA(VLOOKUP($A130,FTSE100!$A:$B,2,FALSE), "NA")</f>
        <v>5548.62</v>
      </c>
      <c r="BF130" s="31">
        <f>_xlfn.IFNA(VLOOKUP($A130,'M.W00.PGOLD.USD'!$A:$B,2,FALSE), "NA")</f>
        <v>1311</v>
      </c>
      <c r="BG130" s="31">
        <f>_xlfn.IFNA(VLOOKUP($A130,'M.W00.PSILVER.USD'!$A:$B,2,FALSE), "NA")</f>
        <v>22.07</v>
      </c>
      <c r="BH130" s="31" t="str">
        <f>_xlfn.IFNA(VLOOKUP($A130,WPU10170502!$A:$B,2,FALSE), "NA")</f>
        <v>NA</v>
      </c>
      <c r="BI130" s="31">
        <f>_xlfn.IFNA(VLOOKUP($A130,'M.W00.PSILVER.USD'!$A:$B,2,FALSE), "NA")</f>
        <v>22.07</v>
      </c>
      <c r="BJ130" s="31">
        <f>_xlfn.IFNA(VLOOKUP($A130,'M.W00.PSILVER.USD'!$A:$B,2,FALSE), "NA")</f>
        <v>22.07</v>
      </c>
      <c r="BK130" s="31">
        <f>_xlfn.IFNA(VLOOKUP($A130,FEDfunds!$A:$B,2,FALSE), "NA")</f>
        <v>0.19</v>
      </c>
      <c r="BL130" s="31">
        <f>_xlfn.IFNA(VLOOKUP($A130,Vehicles_miles_traveled!$A:$B,2,FALSE), "NA")</f>
        <v>248851</v>
      </c>
      <c r="BM130" s="31">
        <f>_xlfn.IFNA(VLOOKUP($A130,New_car_dealer!$A:$B,2,FALSE), "NA")</f>
        <v>45610</v>
      </c>
      <c r="BN130" s="31" t="str">
        <f>_xlfn.IFNA(VLOOKUP($A130,Platinum_total_demand!$A:$Z,4,FALSE), "NA")</f>
        <v>NA</v>
      </c>
      <c r="BO130" s="31" t="str">
        <f>_xlfn.IFNA(VLOOKUP($A130,Palladium_total_demand!$A:$Z,4,FALSE), "NA")</f>
        <v>NA</v>
      </c>
      <c r="BP130" s="31" t="str">
        <f>_xlfn.IFNA(VLOOKUP($A130,Rhodium_total_demand!$A:$Z,4,FALSE), "NA")</f>
        <v>NA</v>
      </c>
      <c r="BQ130" s="31" t="str">
        <f>_xlfn.IFNA(VLOOKUP($A130,Platinum_total_supply!$A:$Z,4,FALSE), "NA")</f>
        <v>NA</v>
      </c>
      <c r="BR130" s="31" t="str">
        <f>_xlfn.IFNA(VLOOKUP($A130,Palladium_total_supply!$A:$Z,4,FALSE), "NA")</f>
        <v>NA</v>
      </c>
      <c r="BS130" s="31" t="str">
        <f>_xlfn.IFNA(VLOOKUP($A130,Rhodium_total_supply!$A:$Z,4,FALSE), "NA")</f>
        <v>NA</v>
      </c>
      <c r="BT130" s="31">
        <f>_xlfn.IFNA(VLOOKUP($A130,Equities!$A:$Z,2,FALSE), "NA")</f>
        <v>3846.0359090909001</v>
      </c>
      <c r="BU130" s="31">
        <f>_xlfn.IFNA(VLOOKUP($A130,Equities!$A:$Z,3,FALSE), "NA")</f>
        <v>3894.1672727272698</v>
      </c>
      <c r="BV130" s="31">
        <f>_xlfn.IFNA(VLOOKUP($A130,Equities!$A:$Z,4,FALSE), "NA")</f>
        <v>5928.6145454545403</v>
      </c>
      <c r="BW130" s="31">
        <f>_xlfn.IFNA(VLOOKUP($A130,Equities!$A:$Z,5,FALSE), "NA")</f>
        <v>4106.3473636363597</v>
      </c>
      <c r="BX130" s="31">
        <f>_xlfn.IFNA(VLOOKUP($A130,Equities!$A:$Z,6,FALSE), "NA")</f>
        <v>1842.25286363636</v>
      </c>
      <c r="BY130" s="31">
        <f>_xlfn.IFNA(VLOOKUP($A130,Income_equities!$A:$Z,2,FALSE), "NA")</f>
        <v>1654.8936363636301</v>
      </c>
      <c r="BZ130" s="31">
        <f>_xlfn.IFNA(VLOOKUP($A130,Income_equities!$A:$Z,3,FALSE), "NA")</f>
        <v>326.744704545454</v>
      </c>
      <c r="CA130" s="31">
        <f>_xlfn.IFNA(VLOOKUP($A130,Income_equities!$A:$Z,4,FALSE), "NA")</f>
        <v>173.51991818181801</v>
      </c>
      <c r="CB130" s="31">
        <f>_xlfn.IFNA(VLOOKUP($A130,Income_equities!$A:$Z,5,FALSE), "NA")</f>
        <v>199.452627272727</v>
      </c>
      <c r="CC130" s="31">
        <f>_xlfn.IFNA(VLOOKUP($A130,PGM_equities!$A:$Z,2,FALSE), "NA")</f>
        <v>1597.0395454545401</v>
      </c>
      <c r="CD130" s="31">
        <f>_xlfn.IFNA(VLOOKUP($A130,PGM_equities!$A:$Z,3,FALSE), "NA")</f>
        <v>1272.1527272727201</v>
      </c>
      <c r="CE130" s="31">
        <f>_xlfn.IFNA(VLOOKUP($A130,PGM_equities!$A:$Z,4,FALSE), "NA")</f>
        <v>20.5833636363636</v>
      </c>
      <c r="CF130" s="31">
        <f>_xlfn.IFNA(VLOOKUP($A130,PGM_equities!$A:$Z,5,FALSE), "NA")</f>
        <v>541.18590909090904</v>
      </c>
      <c r="CG130" s="31" t="str">
        <f>_xlfn.IFNA(VLOOKUP($A130,Platinum_market_balance!$A:$Z,2,FALSE), "NA")</f>
        <v>NA</v>
      </c>
      <c r="CH130" s="31" t="str">
        <f>_xlfn.IFNA(VLOOKUP($A130,Platinum_market_balance!$A:$Z,3,FALSE), "NA")</f>
        <v>NA</v>
      </c>
      <c r="CI130" s="31" t="str">
        <f>_xlfn.IFNA(VLOOKUP($A130,Platinum_market_balance!$A:$Z,4,FALSE), "NA")</f>
        <v>NA</v>
      </c>
      <c r="CJ130" s="31" t="str">
        <f>_xlfn.IFNA(VLOOKUP($A130,Platinum_market_balance!$A:$Z,5,FALSE), "NA")</f>
        <v>NA</v>
      </c>
      <c r="CK130" s="31" t="str">
        <f>_xlfn.IFNA(VLOOKUP($A130,Palladium_market_balance!$A:$Z,2,FALSE), "NA")</f>
        <v>NA</v>
      </c>
      <c r="CL130" s="31" t="str">
        <f>_xlfn.IFNA(VLOOKUP($A130,Palladium_market_balance!$A:$Z,3,FALSE), "NA")</f>
        <v>NA</v>
      </c>
      <c r="CM130" s="31" t="str">
        <f>_xlfn.IFNA(VLOOKUP($A130,Palladium_market_balance!$A:$Z,4,FALSE), "NA")</f>
        <v>NA</v>
      </c>
      <c r="CN130" s="31" t="str">
        <f>_xlfn.IFNA(VLOOKUP($A130,Palladium_market_balance!$A:$Z,5,FALSE), "NA")</f>
        <v>NA</v>
      </c>
      <c r="CO130" s="31" t="str">
        <f>_xlfn.IFNA(VLOOKUP($A130,Rhodium_market_balance!$A:$Z,2,FALSE), "NA")</f>
        <v>NA</v>
      </c>
      <c r="CP130" s="31" t="str">
        <f>_xlfn.IFNA(VLOOKUP($A130,Rhodium_market_balance!$A:$Z,3,FALSE), "NA")</f>
        <v>NA</v>
      </c>
      <c r="CQ130" s="31" t="str">
        <f>_xlfn.IFNA(VLOOKUP($A130,Rhodium_market_balance!$A:$Z,4,FALSE), "NA")</f>
        <v>NA</v>
      </c>
      <c r="CR130" s="31" t="str">
        <f>_xlfn.IFNA(VLOOKUP($A130,Rhodium_market_balance!$A:$Z,5,FALSE), "NA")</f>
        <v>NA</v>
      </c>
      <c r="CS130" s="31" t="str">
        <f>_xlfn.IFNA(VLOOKUP($A130,CFTCs!$A:$Z,2,FALSE), "NA")</f>
        <v>NA</v>
      </c>
      <c r="CT130" s="31" t="str">
        <f>_xlfn.IFNA(VLOOKUP($A130,CFTCs!$A:$Z,3,FALSE), "NA")</f>
        <v>NA</v>
      </c>
      <c r="CU130" s="31" t="str">
        <f>_xlfn.IFNA(VLOOKUP($A130,CFTCs!$A:$Z,4,FALSE), "NA")</f>
        <v>NA</v>
      </c>
      <c r="CV130" s="31" t="str">
        <f>_xlfn.IFNA(VLOOKUP($A130,CFTCs!$A:$Z,5,FALSE), "NA")</f>
        <v>NA</v>
      </c>
      <c r="CW130" s="31" t="str">
        <f>_xlfn.IFNA(VLOOKUP($A130,Open_interest!$A:$Z,2,FALSE), "NA")</f>
        <v>NA</v>
      </c>
      <c r="CX130" s="31" t="str">
        <f>_xlfn.IFNA(VLOOKUP($A130,Open_interest!$A:$Z,3,FALSE), "NA")</f>
        <v>NA</v>
      </c>
      <c r="CY130" s="31">
        <f>IF(_xlfn.IFNA(VLOOKUP($A130,ETF_holdings!$A:$Z,2,FALSE), "NA")=0,"NA",_xlfn.IFNA(VLOOKUP($A130,ETF_holdings!$A:$Z,2,FALSE), "NA"))</f>
        <v>997089.39822727197</v>
      </c>
      <c r="CZ130" s="31" t="str">
        <f>IF(_xlfn.IFNA(VLOOKUP($A130,ETF_holdings!$A:$Z,3,FALSE), "NA")=0,"NA",_xlfn.IFNA(VLOOKUP($A130,ETF_holdings!$A:$Z,3,FALSE), "NA"))</f>
        <v>NA</v>
      </c>
      <c r="DA130" s="31">
        <f>_xlfn.IFNA(VLOOKUP($A130,ETF_holdings!$A:$Z,4,FALSE), "NA")</f>
        <v>0</v>
      </c>
      <c r="DB130" s="31" t="str">
        <f>IF(_xlfn.IFNA(VLOOKUP($A130,ETF_holdings!$A:$Z,4,FALSE), "NA")=0,"NA",_xlfn.IFNA(VLOOKUP($A130,ETF_holdings!$A:$Z,4,FALSE), "NA"))</f>
        <v>NA</v>
      </c>
      <c r="DC130" s="31" t="str">
        <f>IF(_xlfn.IFNA(VLOOKUP($A130,ETF_holdings!$A:$Z,6,FALSE), "NA")=0,"NA",_xlfn.IFNA(VLOOKUP($A130,ETF_holdings!$A:$Z,6,FALSE), "NA"))</f>
        <v>NA</v>
      </c>
      <c r="DD130" s="31" t="str">
        <f>IF(_xlfn.IFNA(VLOOKUP($A130,ETF_holdings!$A:$Z,7,FALSE), "NA")=0,"NA",_xlfn.IFNA(VLOOKUP($A130,ETF_holdings!$A:$Z,7,FALSE), "NA"))</f>
        <v>NA</v>
      </c>
      <c r="DE130" s="31" t="str">
        <f>IF(_xlfn.IFNA(VLOOKUP($A130,ETF_holdings!$A:$Z,8,FALSE), "NA")=0,"NA",_xlfn.IFNA(VLOOKUP($A130,ETF_holdings!$A:$Z,8,FALSE), "NA"))</f>
        <v>NA</v>
      </c>
      <c r="DF130" s="31" t="str">
        <f>IF(_xlfn.IFNA(VLOOKUP($A130,ETF_holdings!$A:$Z,10,FALSE), "NA")=0,"NA",_xlfn.IFNA(VLOOKUP($A130,ETF_holdings!$A:$Z,10,FALSE), "NA"))</f>
        <v>NA</v>
      </c>
      <c r="DG130" s="31" t="str">
        <f>IF(_xlfn.IFNA(VLOOKUP($A130,ETF_holdings!$A:$Z,10,FALSE), "NA")=0,"NA",_xlfn.IFNA(VLOOKUP($A130,ETF_holdings!$A:$Z,10,FALSE), "NA"))</f>
        <v>NA</v>
      </c>
      <c r="DH130" s="31" t="str">
        <f>IF(_xlfn.IFNA(VLOOKUP($A130,ETF_holdings!$A:$Z,11,FALSE), "NA")=0,"NA",_xlfn.IFNA(VLOOKUP($A130,ETF_holdings!$A:$Z,11,FALSE), "NA"))</f>
        <v>NA</v>
      </c>
      <c r="DI130" s="31" t="str">
        <f>IF(_xlfn.IFNA(VLOOKUP($A130,ETF_holdings!$A:$Z,12,FALSE), "NA")=0,"NA",_xlfn.IFNA(VLOOKUP($A130,ETF_holdings!$A:$Z,12,FALSE), "NA"))</f>
        <v>NA</v>
      </c>
      <c r="DJ130" s="31" t="str">
        <f>IF(_xlfn.IFNA(VLOOKUP($A130,ETF_holdings!$A:$Z,13,FALSE), "NA")=0,"NA",_xlfn.IFNA(VLOOKUP($A130,ETF_holdings!$A:$Z,13,FALSE), "NA"))</f>
        <v>NA</v>
      </c>
      <c r="DK130" s="31">
        <f>IF(_xlfn.IFNA(VLOOKUP($A130,Platinum_RSI!$A:$P,2,FALSE), "NA")=0,"NA",_xlfn.IFNA(VLOOKUP($A130,Platinum_RSI!$A:$P,2,FALSE), "NA"))</f>
        <v>69.150000000000006</v>
      </c>
      <c r="DL130" s="31">
        <f>IF(_xlfn.IFNA(VLOOKUP($A130,Platinum_RSI!$A:$P,3,FALSE), "NA")=0,"NA",_xlfn.IFNA(VLOOKUP($A130,Platinum_RSI!$A:$P,3,FALSE), "NA"))</f>
        <v>62.9</v>
      </c>
      <c r="DM130" s="31">
        <f>IF(_xlfn.IFNA(VLOOKUP($A130,Platinum_RSI!$A:$P,4,FALSE), "NA")=0,"NA",_xlfn.IFNA(VLOOKUP($A130,Platinum_RSI!$A:$P,4,FALSE), "NA"))</f>
        <v>59.95</v>
      </c>
      <c r="DN130" s="31">
        <f>IF(_xlfn.IFNA(VLOOKUP($A130,Platinum_RSI!$A:$P,5,FALSE), "NA")=0,"NA",_xlfn.IFNA(VLOOKUP($A130,Platinum_RSI!$A:$P,5,FALSE), "NA"))</f>
        <v>57.63</v>
      </c>
      <c r="DO130" s="31">
        <f>IF(_xlfn.IFNA(VLOOKUP($A130,Palladium_RSI!$A:$Q,2,FALSE), "NA")=0,"NA",_xlfn.IFNA(VLOOKUP($A130,Palladium_RSI!$A:$Q,2,FALSE), "NA"))</f>
        <v>82.74</v>
      </c>
      <c r="DP130" s="31">
        <f>IF(_xlfn.IFNA(VLOOKUP($A130,Palladium_RSI!$A:$Q, 3,FALSE), "NA")=0,"NA",_xlfn.IFNA(VLOOKUP($A130,Palladium_RSI!$A:$Q,3,FALSE), "NA"))</f>
        <v>73.41</v>
      </c>
      <c r="DQ130" s="31">
        <f>IF(_xlfn.IFNA(VLOOKUP($A130,Palladium_RSI!$A:$Q,4,FALSE), "NA")=0,"NA",_xlfn.IFNA(VLOOKUP($A130,Palladium_RSI!$A:$Q,4,FALSE), "NA"))</f>
        <v>69.180000000000007</v>
      </c>
      <c r="DR130" s="31">
        <f>IF(_xlfn.IFNA(VLOOKUP($A130,Palladium_RSI!$A:$Q,5,FALSE), "NA")=0,"NA",_xlfn.IFNA(VLOOKUP($A130,Palladium_RSI!$A:$Q,5,FALSE), "NA"))</f>
        <v>61.86</v>
      </c>
      <c r="DS130" s="31">
        <f>IF(_xlfn.IFNA(VLOOKUP($A130,Car_production!$A:$L,2,FALSE), "NA")=0,"NA",_xlfn.IFNA(VLOOKUP($A130,Car_production!$A:$L,2,FALSE), "NA"))</f>
        <v>222</v>
      </c>
      <c r="DT130" s="31">
        <f>IF(_xlfn.IFNA(VLOOKUP($A130,Car_production!$A:$L,3,FALSE), "NA")=0,"NA",_xlfn.IFNA(VLOOKUP($A130,Car_production!$A:$L,3,FALSE), "NA"))</f>
        <v>174.66561762391819</v>
      </c>
      <c r="DU130" s="31" t="e">
        <f>IF(_xlfn.IFNA(VLOOKUP($A130,Car_production!$A:$L,4,FALSE), "NA")=0,"NA",_xlfn.IFNA(VLOOKUP($A130,Car_production!$A:$L,13,FALSE), "NA"))</f>
        <v>#REF!</v>
      </c>
      <c r="DV130" s="31">
        <f>IF(_xlfn.IFNA(VLOOKUP($A130,Car_production!$A:$L,5,FALSE), "NA")=0,"NA",_xlfn.IFNA(VLOOKUP($A130,Car_production!$A:$L,5,FALSE), "NA"))</f>
        <v>59.227289905902694</v>
      </c>
      <c r="DW130" s="31">
        <f>IF(_xlfn.IFNA(VLOOKUP($A130,Car_production!$A:$L,6,FALSE), "NA")=0,"NA",_xlfn.IFNA(VLOOKUP($A130,Car_production!$A:$L,6,FALSE), "NA"))</f>
        <v>131.6</v>
      </c>
      <c r="DX130" s="31">
        <f>IF(_xlfn.IFNA(VLOOKUP($A130,Car_production!$A:$L,7,FALSE), "NA")=0,"NA",_xlfn.IFNA(VLOOKUP($A130,Car_production!$A:$L,7,FALSE), "NA"))</f>
        <v>128.64125122189637</v>
      </c>
      <c r="DY130" s="31">
        <f>IF(_xlfn.IFNA(VLOOKUP($A130,Car_production!$A:$L,8,FALSE), "NA")=0,"NA",_xlfn.IFNA(VLOOKUP($A130,Car_production!$A:$L,8,FALSE), "NA"))</f>
        <v>107</v>
      </c>
      <c r="DZ130" s="31">
        <f>IF(_xlfn.IFNA(VLOOKUP($A130,Car_production!$A:$L,9,FALSE), "NA")=0,"NA",_xlfn.IFNA(VLOOKUP($A130,Car_production!$A:$L,9,FALSE), "NA"))</f>
        <v>135.1010101010101</v>
      </c>
      <c r="EA130" s="31">
        <f>IF(_xlfn.IFNA(VLOOKUP($A130,Car_production!$A:$L,10,FALSE), "NA")=0,"NA",_xlfn.IFNA(VLOOKUP($A130,Car_production!$A:$L,10,FALSE), "NA"))</f>
        <v>80.002677517351913</v>
      </c>
      <c r="EB130" s="31">
        <f>IF(_xlfn.IFNA(VLOOKUP($A130,Car_production_index!$A:$L,2,FALSE), "NA")=0,"NA",_xlfn.IFNA(VLOOKUP($A130,Car_production_index!$A:$L,2,FALSE), "NA"))</f>
        <v>0.13430729881137612</v>
      </c>
      <c r="EC130" s="31">
        <f>IF(_xlfn.IFNA(VLOOKUP($A130,Car_production_index!$A:$L,3,FALSE), "NA")=0,"NA",_xlfn.IFNA(VLOOKUP($A130,Car_production_index!$A:$L,3,FALSE), "NA"))</f>
        <v>0.2019778800007144</v>
      </c>
      <c r="ED130" s="31">
        <f>IF(_xlfn.IFNA(VLOOKUP($A130,Car_production_index!$A:$L,4,FALSE), "NA")=0,"NA",_xlfn.IFNA(VLOOKUP($A130,Car_production_index!$A:$L,4,FALSE), "NA"))</f>
        <v>0.21678367530323128</v>
      </c>
      <c r="EE130" s="31">
        <f>IF(_xlfn.IFNA(VLOOKUP($A130,Car_production_index!$A:$L,5,FALSE), "NA")=0,"NA",_xlfn.IFNA(VLOOKUP($A130,Car_production_index!$A:$L,5,FALSE), "NA"))</f>
        <v>0.13117306391213102</v>
      </c>
      <c r="EF130" s="31">
        <f>IF(_xlfn.IFNA(VLOOKUP($A130,Car_production_index!$A:$L,6,FALSE), "NA")=0,"NA",_xlfn.IFNA(VLOOKUP($A130,Car_production_index!$A:$L,6,FALSE), "NA"))</f>
        <v>0.68424191802745282</v>
      </c>
    </row>
    <row r="131" spans="1:136">
      <c r="A131" s="26">
        <v>40452</v>
      </c>
      <c r="B131" s="25">
        <f>IFERROR(VLOOKUP($A131,Palladium_spot_price!$A:$B,2,FALSE), "NA")</f>
        <v>596.33333333333303</v>
      </c>
      <c r="C131" s="25">
        <f>IFERROR(VLOOKUP($A131,Platinum_spot_price!$A:$B,2,FALSE), "NA")</f>
        <v>1692.2857142857099</v>
      </c>
      <c r="D131" s="25">
        <f>IFERROR(VLOOKUP($A131,Rhodium_spot_price!$A:$B,2,FALSE), "NA")</f>
        <v>2284.5238095238001</v>
      </c>
      <c r="E131" s="25">
        <f>IFERROR(VLOOKUP(A131,'Coal Australia'!A:B,2,FALSE), "NA")</f>
        <v>103.207142857143</v>
      </c>
      <c r="F131" s="25">
        <f>IFERROR(VLOOKUP(A131,'Russian Ruble'!A:B,2,FALSE), "NA")</f>
        <v>30.319766990000002</v>
      </c>
      <c r="G131" s="25">
        <f>IFERROR(VLOOKUP($A131,'GDP Germany'!A:B,2,FALSE),"NA")</f>
        <v>644525.6</v>
      </c>
      <c r="H131" s="25">
        <f>IFERROR(VLOOKUP($A131,'GDP EU28'!A:B,2,FALSE),"NA")</f>
        <v>2786143.3</v>
      </c>
      <c r="I131" s="25">
        <f>IFERROR(VLOOKUP($A131,'GDP US'!A:B,2,FALSE),"NA")</f>
        <v>15726.281999999999</v>
      </c>
      <c r="J131" s="29">
        <f>IFERROR(VLOOKUP($A131,'GDP CNY'!A:C,2,FALSE),"NA")</f>
        <v>9.9</v>
      </c>
      <c r="K131" s="25">
        <f>IFERROR(VLOOKUP($A131,WTI!$A:$B,2,FALSE),"NA")</f>
        <v>81.89</v>
      </c>
      <c r="L131" s="25">
        <f>IFERROR(VLOOKUP($A131,Brent!$A:$B,2,FALSE),"NA")</f>
        <v>82.67</v>
      </c>
      <c r="M131" s="25">
        <f>IFERROR(VLOOKUP($A131,'EURO EXC RATE'!$A:$B,2,FALSE),"NA")</f>
        <v>1.3900999999999999</v>
      </c>
      <c r="N131" s="25">
        <f>IFERROR(VLOOKUP($A131,'Baltic Dry Index'!$A:$B,2,FALSE),"NA")</f>
        <v>2678</v>
      </c>
      <c r="O131" s="25">
        <f>IFERROR(VLOOKUP($A131,EXR_CNY_USD!$A:$B,2,FALSE),"NA")</f>
        <v>6.6677999999999997</v>
      </c>
      <c r="P131" s="25">
        <f>IFERROR(VLOOKUP($A131,'NATURAL GAS'!A:B,2,FALSE),"NA")</f>
        <v>3.43</v>
      </c>
      <c r="Q131" s="25">
        <f>IFERROR(VLOOKUP($A131,VIX!$A:$B,2,FALSE), "NA")</f>
        <v>21.2</v>
      </c>
      <c r="R131" s="25">
        <f>IFERROR(VLOOKUP($A131,CLI_US!$A:$B,2,FALSE), "NA")</f>
        <v>99.766579690226905</v>
      </c>
      <c r="S131" s="25">
        <f>IFERROR(VLOOKUP($A131,CLI_CHN!$A:$B,2,FALSE), "NA")</f>
        <v>100.0788</v>
      </c>
      <c r="T131" s="25">
        <f>IFERROR(VLOOKUP($A131,CLI_EURO!$A:$B,2,FALSE), "NA")</f>
        <v>101.385687244317</v>
      </c>
      <c r="U131" s="25">
        <f>IFERROR(VLOOKUP($A131,CPILFESL!$A:$B,2,FALSE), "NA")</f>
        <v>219.035</v>
      </c>
      <c r="V131" s="31">
        <f>_xlfn.IFNA(VLOOKUP($A131,'PET.RWTC.M'!$A:$B,2,FALSE), "NA")</f>
        <v>81.89</v>
      </c>
      <c r="W131" s="31">
        <f>_xlfn.IFNA(VLOOKUP($A131,PALLFNFINDEXQ!$A:$B,2,FALSE), "NA")</f>
        <v>159.12996999999999</v>
      </c>
      <c r="X131" s="31">
        <f>_xlfn.IFNA(VLOOKUP($A131,DEXSFUS!$A:$B,2,FALSE), "NA")</f>
        <v>6.9320000000000004</v>
      </c>
      <c r="Y131" s="31">
        <f>_xlfn.IFNA(VLOOKUP($A131,PNICKUSDM!$A:$B,2,FALSE), "NA")</f>
        <v>23793.67857</v>
      </c>
      <c r="Z131" s="31">
        <f>_xlfn.IFNA(VLOOKUP($A131,'WPU1011'!$A:$B,2,FALSE), "NA")</f>
        <v>151.4</v>
      </c>
      <c r="AA131" s="31">
        <f>_xlfn.IFNA(VLOOKUP($A131,'WPU1011'!$A:$B,2,FALSE), "NA")</f>
        <v>151.4</v>
      </c>
      <c r="AB131" s="31">
        <f>_xlfn.IFNA(VLOOKUP($A131,TSIFRGHTC!$A:$B,2,FALSE), "NA")</f>
        <v>0.6</v>
      </c>
      <c r="AC131" s="31">
        <f>_xlfn.IFNA(VLOOKUP($A131,TSIFRGHTC!$A:$B,2,FALSE), "NA")</f>
        <v>0.6</v>
      </c>
      <c r="AD131" s="31">
        <f>_xlfn.IFNA(VLOOKUP($A131,PPICMM!$A:$B,2,FALSE), "NA")</f>
        <v>233.6</v>
      </c>
      <c r="AE131" s="31">
        <f>_xlfn.IFNA(VLOOKUP($A131,IPB50001N!$A:$B,2,FALSE), "NA")</f>
        <v>92.703900000000004</v>
      </c>
      <c r="AF131" s="31">
        <f>_xlfn.IFNA(VLOOKUP($A131,A31ATI!$A:$B,2,FALSE), "NA")</f>
        <v>17905</v>
      </c>
      <c r="AG131" s="31">
        <f>_xlfn.IFNA(VLOOKUP($A131,A31ANO!$A:$B,2,FALSE), "NA")</f>
        <v>9349</v>
      </c>
      <c r="AH131" s="31">
        <f>_xlfn.IFNA(VLOOKUP($A131,IPG21223S!$A:$B,2,FALSE), "NA")</f>
        <v>101.2941</v>
      </c>
      <c r="AI131" s="31">
        <f>_xlfn.IFNA(VLOOKUP($A131,PIORECRUSDM!$A:$B,2,FALSE), "NA")</f>
        <v>148.48095240000001</v>
      </c>
      <c r="AJ131" s="31">
        <f>_xlfn.IFNA(VLOOKUP($A131,GVZCLS!$A:$B,2,FALSE), "NA")</f>
        <v>18.41</v>
      </c>
      <c r="AK131" s="31" t="str">
        <f>_xlfn.IFNA(VLOOKUP($A131,VXSLVCLS!$A:$B,2,FALSE), "NA")</f>
        <v>NA</v>
      </c>
      <c r="AL131" s="31">
        <f>_xlfn.IFNA(VLOOKUP($A131,PNRGINDEXM!$A:$B,2,FALSE), "NA")</f>
        <v>182.85</v>
      </c>
      <c r="AM131" s="31">
        <f>_xlfn.IFNA(VLOOKUP($A131,Nikkei225!$A:$B,2,FALSE), "NA")</f>
        <v>9404.23</v>
      </c>
      <c r="AN131" s="31">
        <f>_xlfn.IFNA(VLOOKUP($A131,EXJPUS!$A:$B,2,FALSE), "NA")</f>
        <v>81.728499999999997</v>
      </c>
      <c r="AO131" s="31">
        <f>_xlfn.IFNA(VLOOKUP($A131,PCU33613361!$A:$B,2,FALSE), "NA")</f>
        <v>101.9</v>
      </c>
      <c r="AP131" s="31">
        <f>_xlfn.IFNA(VLOOKUP($A131,TOTALSA!$A:$B,2,FALSE), "NA")</f>
        <v>12.414</v>
      </c>
      <c r="AQ131" s="31">
        <f>_xlfn.IFNA(VLOOKUP($A131,ZAFCPIALLMINMEI!$A:$B,2,FALSE), "NA")</f>
        <v>77.371440000000007</v>
      </c>
      <c r="AR131" s="31">
        <f>_xlfn.IFNA(VLOOKUP($A131,LCULMN01ZAQ661S!$A:$B,2,FALSE), "NA")</f>
        <v>79.799537389999998</v>
      </c>
      <c r="AS131" s="31">
        <f>_xlfn.IFNA(VLOOKUP($A131,NGDPRSAXDCZAQ!$A:$B,2,FALSE), "NA")</f>
        <v>1006873.5</v>
      </c>
      <c r="AT131" s="31">
        <f>_xlfn.IFNA(VLOOKUP($A131,'M.W00.PCOBA.USD'!$A:$B,2,FALSE), "NA")</f>
        <v>38897.620000000003</v>
      </c>
      <c r="AU131" s="31">
        <f>_xlfn.IFNA(VLOOKUP($A131,BSCICP03O9M665S!$A:$B,2,FALSE), "NA")</f>
        <v>100.80181817570001</v>
      </c>
      <c r="AV131" s="31">
        <f>_xlfn.IFNA(VLOOKUP($A131,LOLITOAAOECDE!$A:$B,2,FALSE), "NA")</f>
        <v>99.723001808399999</v>
      </c>
      <c r="AW131" s="31" t="str">
        <f>_xlfn.IFNA(VLOOKUP($A131,'IP7110'!$A:$B,2,FALSE), "NA")</f>
        <v>NA</v>
      </c>
      <c r="AX131" s="31">
        <f>_xlfn.IFNA(VLOOKUP($A131,'WPS061'!$A:$B,2,FALSE), "NA")</f>
        <v>79.900000000000006</v>
      </c>
      <c r="AY131" s="31">
        <f>_xlfn.IFNA(VLOOKUP($A131,'GS10'!$A:$B,2,FALSE), "NA")</f>
        <v>2.54</v>
      </c>
      <c r="AZ131" s="31">
        <f>_xlfn.IFNA(VLOOKUP($A131,'GS5'!$A:$B,2,FALSE), "NA")</f>
        <v>1.18</v>
      </c>
      <c r="BA131" s="31">
        <f>_xlfn.IFNA(VLOOKUP($A131,'GS30'!$A:$B,2,FALSE), "NA")</f>
        <v>3.87</v>
      </c>
      <c r="BB131" s="31">
        <f>_xlfn.IFNA(VLOOKUP($A131,DAX!$A:$B,2,FALSE), "NA")</f>
        <v>6601.37</v>
      </c>
      <c r="BC131" s="31">
        <f>_xlfn.IFNA(VLOOKUP($A131,SMI!$A:$B,2,FALSE), "NA")</f>
        <v>6472.23</v>
      </c>
      <c r="BD131" s="31">
        <f>_xlfn.IFNA(VLOOKUP($A131,NASDAQCOM!$A:$B,2,FALSE), "NA")</f>
        <v>2507.41</v>
      </c>
      <c r="BE131" s="31">
        <f>_xlfn.IFNA(VLOOKUP($A131,FTSE100!$A:$B,2,FALSE), "NA")</f>
        <v>5675.16</v>
      </c>
      <c r="BF131" s="31">
        <f>_xlfn.IFNA(VLOOKUP($A131,'M.W00.PGOLD.USD'!$A:$B,2,FALSE), "NA")</f>
        <v>1380.75</v>
      </c>
      <c r="BG131" s="31">
        <f>_xlfn.IFNA(VLOOKUP($A131,'M.W00.PSILVER.USD'!$A:$B,2,FALSE), "NA")</f>
        <v>24.49</v>
      </c>
      <c r="BH131" s="31" t="str">
        <f>_xlfn.IFNA(VLOOKUP($A131,WPU10170502!$A:$B,2,FALSE), "NA")</f>
        <v>NA</v>
      </c>
      <c r="BI131" s="31">
        <f>_xlfn.IFNA(VLOOKUP($A131,'M.W00.PSILVER.USD'!$A:$B,2,FALSE), "NA")</f>
        <v>24.49</v>
      </c>
      <c r="BJ131" s="31">
        <f>_xlfn.IFNA(VLOOKUP($A131,'M.W00.PSILVER.USD'!$A:$B,2,FALSE), "NA")</f>
        <v>24.49</v>
      </c>
      <c r="BK131" s="31">
        <f>_xlfn.IFNA(VLOOKUP($A131,FEDfunds!$A:$B,2,FALSE), "NA")</f>
        <v>0.19</v>
      </c>
      <c r="BL131" s="31">
        <f>_xlfn.IFNA(VLOOKUP($A131,Vehicles_miles_traveled!$A:$B,2,FALSE), "NA")</f>
        <v>249573</v>
      </c>
      <c r="BM131" s="31">
        <f>_xlfn.IFNA(VLOOKUP($A131,New_car_dealer!$A:$B,2,FALSE), "NA")</f>
        <v>45366</v>
      </c>
      <c r="BN131" s="31" t="str">
        <f>_xlfn.IFNA(VLOOKUP($A131,Platinum_total_demand!$A:$Z,4,FALSE), "NA")</f>
        <v>NA</v>
      </c>
      <c r="BO131" s="31" t="str">
        <f>_xlfn.IFNA(VLOOKUP($A131,Palladium_total_demand!$A:$Z,4,FALSE), "NA")</f>
        <v>NA</v>
      </c>
      <c r="BP131" s="31" t="str">
        <f>_xlfn.IFNA(VLOOKUP($A131,Rhodium_total_demand!$A:$Z,4,FALSE), "NA")</f>
        <v>NA</v>
      </c>
      <c r="BQ131" s="31" t="str">
        <f>_xlfn.IFNA(VLOOKUP($A131,Platinum_total_supply!$A:$Z,4,FALSE), "NA")</f>
        <v>NA</v>
      </c>
      <c r="BR131" s="31" t="str">
        <f>_xlfn.IFNA(VLOOKUP($A131,Palladium_total_supply!$A:$Z,4,FALSE), "NA")</f>
        <v>NA</v>
      </c>
      <c r="BS131" s="31" t="str">
        <f>_xlfn.IFNA(VLOOKUP($A131,Rhodium_total_supply!$A:$Z,4,FALSE), "NA")</f>
        <v>NA</v>
      </c>
      <c r="BT131" s="31">
        <f>_xlfn.IFNA(VLOOKUP($A131,Equities!$A:$Z,2,FALSE), "NA")</f>
        <v>4050.8685714285698</v>
      </c>
      <c r="BU131" s="31">
        <f>_xlfn.IFNA(VLOOKUP($A131,Equities!$A:$Z,3,FALSE), "NA")</f>
        <v>4078.6119047619</v>
      </c>
      <c r="BV131" s="31">
        <f>_xlfn.IFNA(VLOOKUP($A131,Equities!$A:$Z,4,FALSE), "NA")</f>
        <v>6335.8295238095197</v>
      </c>
      <c r="BW131" s="31">
        <f>_xlfn.IFNA(VLOOKUP($A131,Equities!$A:$Z,5,FALSE), "NA")</f>
        <v>4236.51933333333</v>
      </c>
      <c r="BX131" s="31">
        <f>_xlfn.IFNA(VLOOKUP($A131,Equities!$A:$Z,6,FALSE), "NA")</f>
        <v>1975.5969523809499</v>
      </c>
      <c r="BY131" s="31">
        <f>_xlfn.IFNA(VLOOKUP($A131,Income_equities!$A:$Z,2,FALSE), "NA")</f>
        <v>1668.84666666666</v>
      </c>
      <c r="BZ131" s="31">
        <f>_xlfn.IFNA(VLOOKUP($A131,Income_equities!$A:$Z,3,FALSE), "NA")</f>
        <v>329.13098095238098</v>
      </c>
      <c r="CA131" s="31">
        <f>_xlfn.IFNA(VLOOKUP($A131,Income_equities!$A:$Z,4,FALSE), "NA")</f>
        <v>174.26119999999901</v>
      </c>
      <c r="CB131" s="31">
        <f>_xlfn.IFNA(VLOOKUP($A131,Income_equities!$A:$Z,5,FALSE), "NA")</f>
        <v>200.66053333333301</v>
      </c>
      <c r="CC131" s="31">
        <f>_xlfn.IFNA(VLOOKUP($A131,PGM_equities!$A:$Z,2,FALSE), "NA")</f>
        <v>1690.4695238095201</v>
      </c>
      <c r="CD131" s="31">
        <f>_xlfn.IFNA(VLOOKUP($A131,PGM_equities!$A:$Z,3,FALSE), "NA")</f>
        <v>1344.0185714285701</v>
      </c>
      <c r="CE131" s="31">
        <f>_xlfn.IFNA(VLOOKUP($A131,PGM_equities!$A:$Z,4,FALSE), "NA")</f>
        <v>23.479866666666599</v>
      </c>
      <c r="CF131" s="31">
        <f>_xlfn.IFNA(VLOOKUP($A131,PGM_equities!$A:$Z,5,FALSE), "NA")</f>
        <v>594.71952380952303</v>
      </c>
      <c r="CG131" s="31" t="str">
        <f>_xlfn.IFNA(VLOOKUP($A131,Platinum_market_balance!$A:$Z,2,FALSE), "NA")</f>
        <v>NA</v>
      </c>
      <c r="CH131" s="31" t="str">
        <f>_xlfn.IFNA(VLOOKUP($A131,Platinum_market_balance!$A:$Z,3,FALSE), "NA")</f>
        <v>NA</v>
      </c>
      <c r="CI131" s="31" t="str">
        <f>_xlfn.IFNA(VLOOKUP($A131,Platinum_market_balance!$A:$Z,4,FALSE), "NA")</f>
        <v>NA</v>
      </c>
      <c r="CJ131" s="31" t="str">
        <f>_xlfn.IFNA(VLOOKUP($A131,Platinum_market_balance!$A:$Z,5,FALSE), "NA")</f>
        <v>NA</v>
      </c>
      <c r="CK131" s="31" t="str">
        <f>_xlfn.IFNA(VLOOKUP($A131,Palladium_market_balance!$A:$Z,2,FALSE), "NA")</f>
        <v>NA</v>
      </c>
      <c r="CL131" s="31" t="str">
        <f>_xlfn.IFNA(VLOOKUP($A131,Palladium_market_balance!$A:$Z,3,FALSE), "NA")</f>
        <v>NA</v>
      </c>
      <c r="CM131" s="31" t="str">
        <f>_xlfn.IFNA(VLOOKUP($A131,Palladium_market_balance!$A:$Z,4,FALSE), "NA")</f>
        <v>NA</v>
      </c>
      <c r="CN131" s="31" t="str">
        <f>_xlfn.IFNA(VLOOKUP($A131,Palladium_market_balance!$A:$Z,5,FALSE), "NA")</f>
        <v>NA</v>
      </c>
      <c r="CO131" s="31" t="str">
        <f>_xlfn.IFNA(VLOOKUP($A131,Rhodium_market_balance!$A:$Z,2,FALSE), "NA")</f>
        <v>NA</v>
      </c>
      <c r="CP131" s="31" t="str">
        <f>_xlfn.IFNA(VLOOKUP($A131,Rhodium_market_balance!$A:$Z,3,FALSE), "NA")</f>
        <v>NA</v>
      </c>
      <c r="CQ131" s="31" t="str">
        <f>_xlfn.IFNA(VLOOKUP($A131,Rhodium_market_balance!$A:$Z,4,FALSE), "NA")</f>
        <v>NA</v>
      </c>
      <c r="CR131" s="31" t="str">
        <f>_xlfn.IFNA(VLOOKUP($A131,Rhodium_market_balance!$A:$Z,5,FALSE), "NA")</f>
        <v>NA</v>
      </c>
      <c r="CS131" s="31" t="str">
        <f>_xlfn.IFNA(VLOOKUP($A131,CFTCs!$A:$Z,2,FALSE), "NA")</f>
        <v>NA</v>
      </c>
      <c r="CT131" s="31" t="str">
        <f>_xlfn.IFNA(VLOOKUP($A131,CFTCs!$A:$Z,3,FALSE), "NA")</f>
        <v>NA</v>
      </c>
      <c r="CU131" s="31" t="str">
        <f>_xlfn.IFNA(VLOOKUP($A131,CFTCs!$A:$Z,4,FALSE), "NA")</f>
        <v>NA</v>
      </c>
      <c r="CV131" s="31" t="str">
        <f>_xlfn.IFNA(VLOOKUP($A131,CFTCs!$A:$Z,5,FALSE), "NA")</f>
        <v>NA</v>
      </c>
      <c r="CW131" s="31" t="str">
        <f>_xlfn.IFNA(VLOOKUP($A131,Open_interest!$A:$Z,2,FALSE), "NA")</f>
        <v>NA</v>
      </c>
      <c r="CX131" s="31" t="str">
        <f>_xlfn.IFNA(VLOOKUP($A131,Open_interest!$A:$Z,3,FALSE), "NA")</f>
        <v>NA</v>
      </c>
      <c r="CY131" s="31">
        <f>IF(_xlfn.IFNA(VLOOKUP($A131,ETF_holdings!$A:$Z,2,FALSE), "NA")=0,"NA",_xlfn.IFNA(VLOOKUP($A131,ETF_holdings!$A:$Z,2,FALSE), "NA"))</f>
        <v>1034515.15647619</v>
      </c>
      <c r="CZ131" s="31" t="str">
        <f>IF(_xlfn.IFNA(VLOOKUP($A131,ETF_holdings!$A:$Z,3,FALSE), "NA")=0,"NA",_xlfn.IFNA(VLOOKUP($A131,ETF_holdings!$A:$Z,3,FALSE), "NA"))</f>
        <v>NA</v>
      </c>
      <c r="DA131" s="31">
        <f>_xlfn.IFNA(VLOOKUP($A131,ETF_holdings!$A:$Z,4,FALSE), "NA")</f>
        <v>0</v>
      </c>
      <c r="DB131" s="31" t="str">
        <f>IF(_xlfn.IFNA(VLOOKUP($A131,ETF_holdings!$A:$Z,4,FALSE), "NA")=0,"NA",_xlfn.IFNA(VLOOKUP($A131,ETF_holdings!$A:$Z,4,FALSE), "NA"))</f>
        <v>NA</v>
      </c>
      <c r="DC131" s="31" t="str">
        <f>IF(_xlfn.IFNA(VLOOKUP($A131,ETF_holdings!$A:$Z,6,FALSE), "NA")=0,"NA",_xlfn.IFNA(VLOOKUP($A131,ETF_holdings!$A:$Z,6,FALSE), "NA"))</f>
        <v>NA</v>
      </c>
      <c r="DD131" s="31" t="str">
        <f>IF(_xlfn.IFNA(VLOOKUP($A131,ETF_holdings!$A:$Z,7,FALSE), "NA")=0,"NA",_xlfn.IFNA(VLOOKUP($A131,ETF_holdings!$A:$Z,7,FALSE), "NA"))</f>
        <v>NA</v>
      </c>
      <c r="DE131" s="31" t="str">
        <f>IF(_xlfn.IFNA(VLOOKUP($A131,ETF_holdings!$A:$Z,8,FALSE), "NA")=0,"NA",_xlfn.IFNA(VLOOKUP($A131,ETF_holdings!$A:$Z,8,FALSE), "NA"))</f>
        <v>NA</v>
      </c>
      <c r="DF131" s="31" t="str">
        <f>IF(_xlfn.IFNA(VLOOKUP($A131,ETF_holdings!$A:$Z,10,FALSE), "NA")=0,"NA",_xlfn.IFNA(VLOOKUP($A131,ETF_holdings!$A:$Z,10,FALSE), "NA"))</f>
        <v>NA</v>
      </c>
      <c r="DG131" s="31" t="str">
        <f>IF(_xlfn.IFNA(VLOOKUP($A131,ETF_holdings!$A:$Z,10,FALSE), "NA")=0,"NA",_xlfn.IFNA(VLOOKUP($A131,ETF_holdings!$A:$Z,10,FALSE), "NA"))</f>
        <v>NA</v>
      </c>
      <c r="DH131" s="31" t="str">
        <f>IF(_xlfn.IFNA(VLOOKUP($A131,ETF_holdings!$A:$Z,11,FALSE), "NA")=0,"NA",_xlfn.IFNA(VLOOKUP($A131,ETF_holdings!$A:$Z,11,FALSE), "NA"))</f>
        <v>NA</v>
      </c>
      <c r="DI131" s="31" t="str">
        <f>IF(_xlfn.IFNA(VLOOKUP($A131,ETF_holdings!$A:$Z,12,FALSE), "NA")=0,"NA",_xlfn.IFNA(VLOOKUP($A131,ETF_holdings!$A:$Z,12,FALSE), "NA"))</f>
        <v>NA</v>
      </c>
      <c r="DJ131" s="31" t="str">
        <f>IF(_xlfn.IFNA(VLOOKUP($A131,ETF_holdings!$A:$Z,13,FALSE), "NA")=0,"NA",_xlfn.IFNA(VLOOKUP($A131,ETF_holdings!$A:$Z,13,FALSE), "NA"))</f>
        <v>NA</v>
      </c>
      <c r="DK131" s="31">
        <f>IF(_xlfn.IFNA(VLOOKUP($A131,Platinum_RSI!$A:$P,2,FALSE), "NA")=0,"NA",_xlfn.IFNA(VLOOKUP($A131,Platinum_RSI!$A:$P,2,FALSE), "NA"))</f>
        <v>76.62</v>
      </c>
      <c r="DL131" s="31">
        <f>IF(_xlfn.IFNA(VLOOKUP($A131,Platinum_RSI!$A:$P,3,FALSE), "NA")=0,"NA",_xlfn.IFNA(VLOOKUP($A131,Platinum_RSI!$A:$P,3,FALSE), "NA"))</f>
        <v>65.86</v>
      </c>
      <c r="DM131" s="31">
        <f>IF(_xlfn.IFNA(VLOOKUP($A131,Platinum_RSI!$A:$P,4,FALSE), "NA")=0,"NA",_xlfn.IFNA(VLOOKUP($A131,Platinum_RSI!$A:$P,4,FALSE), "NA"))</f>
        <v>61.92</v>
      </c>
      <c r="DN131" s="31">
        <f>IF(_xlfn.IFNA(VLOOKUP($A131,Platinum_RSI!$A:$P,5,FALSE), "NA")=0,"NA",_xlfn.IFNA(VLOOKUP($A131,Platinum_RSI!$A:$P,5,FALSE), "NA"))</f>
        <v>58.64</v>
      </c>
      <c r="DO131" s="31">
        <f>IF(_xlfn.IFNA(VLOOKUP($A131,Palladium_RSI!$A:$Q,2,FALSE), "NA")=0,"NA",_xlfn.IFNA(VLOOKUP($A131,Palladium_RSI!$A:$Q,2,FALSE), "NA"))</f>
        <v>90.44</v>
      </c>
      <c r="DP131" s="31">
        <f>IF(_xlfn.IFNA(VLOOKUP($A131,Palladium_RSI!$A:$Q, 3,FALSE), "NA")=0,"NA",_xlfn.IFNA(VLOOKUP($A131,Palladium_RSI!$A:$Q,3,FALSE), "NA"))</f>
        <v>78.569999999999993</v>
      </c>
      <c r="DQ131" s="31">
        <f>IF(_xlfn.IFNA(VLOOKUP($A131,Palladium_RSI!$A:$Q,4,FALSE), "NA")=0,"NA",_xlfn.IFNA(VLOOKUP($A131,Palladium_RSI!$A:$Q,4,FALSE), "NA"))</f>
        <v>73.44</v>
      </c>
      <c r="DR131" s="31">
        <f>IF(_xlfn.IFNA(VLOOKUP($A131,Palladium_RSI!$A:$Q,5,FALSE), "NA")=0,"NA",_xlfn.IFNA(VLOOKUP($A131,Palladium_RSI!$A:$Q,5,FALSE), "NA"))</f>
        <v>64.72</v>
      </c>
      <c r="DS131" s="31">
        <f>IF(_xlfn.IFNA(VLOOKUP($A131,Car_production!$A:$L,2,FALSE), "NA")=0,"NA",_xlfn.IFNA(VLOOKUP($A131,Car_production!$A:$L,2,FALSE), "NA"))</f>
        <v>219</v>
      </c>
      <c r="DT131" s="31">
        <f>IF(_xlfn.IFNA(VLOOKUP($A131,Car_production!$A:$L,3,FALSE), "NA")=0,"NA",_xlfn.IFNA(VLOOKUP($A131,Car_production!$A:$L,3,FALSE), "NA"))</f>
        <v>172.30527143981118</v>
      </c>
      <c r="DU131" s="31" t="e">
        <f>IF(_xlfn.IFNA(VLOOKUP($A131,Car_production!$A:$L,4,FALSE), "NA")=0,"NA",_xlfn.IFNA(VLOOKUP($A131,Car_production!$A:$L,13,FALSE), "NA"))</f>
        <v>#REF!</v>
      </c>
      <c r="DV131" s="31">
        <f>IF(_xlfn.IFNA(VLOOKUP($A131,Car_production!$A:$L,5,FALSE), "NA")=0,"NA",_xlfn.IFNA(VLOOKUP($A131,Car_production!$A:$L,5,FALSE), "NA"))</f>
        <v>57.682495588812309</v>
      </c>
      <c r="DW131" s="31">
        <f>IF(_xlfn.IFNA(VLOOKUP($A131,Car_production!$A:$L,6,FALSE), "NA")=0,"NA",_xlfn.IFNA(VLOOKUP($A131,Car_production!$A:$L,6,FALSE), "NA"))</f>
        <v>135.69999999999999</v>
      </c>
      <c r="DX131" s="31">
        <f>IF(_xlfn.IFNA(VLOOKUP($A131,Car_production!$A:$L,7,FALSE), "NA")=0,"NA",_xlfn.IFNA(VLOOKUP($A131,Car_production!$A:$L,7,FALSE), "NA"))</f>
        <v>132.64907135874878</v>
      </c>
      <c r="DY131" s="31">
        <f>IF(_xlfn.IFNA(VLOOKUP($A131,Car_production!$A:$L,8,FALSE), "NA")=0,"NA",_xlfn.IFNA(VLOOKUP($A131,Car_production!$A:$L,8,FALSE), "NA"))</f>
        <v>93.7</v>
      </c>
      <c r="DZ131" s="31">
        <f>IF(_xlfn.IFNA(VLOOKUP($A131,Car_production!$A:$L,9,FALSE), "NA")=0,"NA",_xlfn.IFNA(VLOOKUP($A131,Car_production!$A:$L,9,FALSE), "NA"))</f>
        <v>118.30808080808082</v>
      </c>
      <c r="EA131" s="31">
        <f>IF(_xlfn.IFNA(VLOOKUP($A131,Car_production!$A:$L,10,FALSE), "NA")=0,"NA",_xlfn.IFNA(VLOOKUP($A131,Car_production!$A:$L,10,FALSE), "NA"))</f>
        <v>76.17844714622349</v>
      </c>
      <c r="EB131" s="31">
        <f>IF(_xlfn.IFNA(VLOOKUP($A131,Car_production_index!$A:$L,2,FALSE), "NA")=0,"NA",_xlfn.IFNA(VLOOKUP($A131,Car_production_index!$A:$L,2,FALSE), "NA"))</f>
        <v>0.12156336336997668</v>
      </c>
      <c r="EC131" s="31">
        <f>IF(_xlfn.IFNA(VLOOKUP($A131,Car_production_index!$A:$L,3,FALSE), "NA")=0,"NA",_xlfn.IFNA(VLOOKUP($A131,Car_production_index!$A:$L,3,FALSE), "NA"))</f>
        <v>0.21144446558478761</v>
      </c>
      <c r="ED131" s="31">
        <f>IF(_xlfn.IFNA(VLOOKUP($A131,Car_production_index!$A:$L,4,FALSE), "NA")=0,"NA",_xlfn.IFNA(VLOOKUP($A131,Car_production_index!$A:$L,4,FALSE), "NA"))</f>
        <v>0.24527892747954669</v>
      </c>
      <c r="EE131" s="31">
        <f>IF(_xlfn.IFNA(VLOOKUP($A131,Car_production_index!$A:$L,5,FALSE), "NA")=0,"NA",_xlfn.IFNA(VLOOKUP($A131,Car_production_index!$A:$L,5,FALSE), "NA"))</f>
        <v>0.1101888060261416</v>
      </c>
      <c r="EF131" s="31">
        <f>IF(_xlfn.IFNA(VLOOKUP($A131,Car_production_index!$A:$L,6,FALSE), "NA")=0,"NA",_xlfn.IFNA(VLOOKUP($A131,Car_production_index!$A:$L,6,FALSE), "NA"))</f>
        <v>0.68847556246045249</v>
      </c>
    </row>
    <row r="132" spans="1:136">
      <c r="A132" s="26">
        <v>40483</v>
      </c>
      <c r="B132" s="25">
        <f>IFERROR(VLOOKUP($A132,Palladium_spot_price!$A:$B,2,FALSE), "NA")</f>
        <v>687.75</v>
      </c>
      <c r="C132" s="25">
        <f>IFERROR(VLOOKUP($A132,Platinum_spot_price!$A:$B,2,FALSE), "NA")</f>
        <v>1702.35</v>
      </c>
      <c r="D132" s="25">
        <f>IFERROR(VLOOKUP($A132,Rhodium_spot_price!$A:$B,2,FALSE), "NA")</f>
        <v>2338.75</v>
      </c>
      <c r="E132" s="25">
        <f>IFERROR(VLOOKUP(A132,'Coal Australia'!A:B,2,FALSE), "NA")</f>
        <v>112.583766233766</v>
      </c>
      <c r="F132" s="25">
        <f>IFERROR(VLOOKUP(A132,'Russian Ruble'!A:B,2,FALSE), "NA")</f>
        <v>30.967199999999998</v>
      </c>
      <c r="G132" s="25" t="str">
        <f>IFERROR(VLOOKUP($A132,'GDP Germany'!A:B,2,FALSE),"NA")</f>
        <v>NA</v>
      </c>
      <c r="H132" s="25" t="str">
        <f>IFERROR(VLOOKUP($A132,'GDP EU28'!A:B,2,FALSE),"NA")</f>
        <v>NA</v>
      </c>
      <c r="I132" s="25" t="str">
        <f>IFERROR(VLOOKUP($A132,'GDP US'!A:B,2,FALSE),"NA")</f>
        <v>NA</v>
      </c>
      <c r="J132" s="29" t="str">
        <f>IFERROR(VLOOKUP($A132,'GDP CNY'!A:C,2,FALSE),"NA")</f>
        <v>NA</v>
      </c>
      <c r="K132" s="25">
        <f>IFERROR(VLOOKUP($A132,WTI!$A:$B,2,FALSE),"NA")</f>
        <v>84.25</v>
      </c>
      <c r="L132" s="25">
        <f>IFERROR(VLOOKUP($A132,Brent!$A:$B,2,FALSE),"NA")</f>
        <v>85.28</v>
      </c>
      <c r="M132" s="25">
        <f>IFERROR(VLOOKUP($A132,'EURO EXC RATE'!$A:$B,2,FALSE),"NA")</f>
        <v>1.3653999999999999</v>
      </c>
      <c r="N132" s="25">
        <f>IFERROR(VLOOKUP($A132,'Baltic Dry Index'!$A:$B,2,FALSE),"NA")</f>
        <v>2099</v>
      </c>
      <c r="O132" s="25">
        <f>IFERROR(VLOOKUP($A132,EXR_CNY_USD!$A:$B,2,FALSE),"NA")</f>
        <v>6.6538000000000004</v>
      </c>
      <c r="P132" s="25">
        <f>IFERROR(VLOOKUP($A132,'NATURAL GAS'!A:B,2,FALSE),"NA")</f>
        <v>3.71</v>
      </c>
      <c r="Q132" s="25">
        <f>IFERROR(VLOOKUP($A132,VIX!$A:$B,2,FALSE), "NA")</f>
        <v>23.54</v>
      </c>
      <c r="R132" s="25">
        <f>IFERROR(VLOOKUP($A132,CLI_US!$A:$B,2,FALSE), "NA")</f>
        <v>99.9235456112512</v>
      </c>
      <c r="S132" s="25">
        <f>IFERROR(VLOOKUP($A132,CLI_CHN!$A:$B,2,FALSE), "NA")</f>
        <v>100.1673</v>
      </c>
      <c r="T132" s="25">
        <f>IFERROR(VLOOKUP($A132,CLI_EURO!$A:$B,2,FALSE), "NA")</f>
        <v>101.555078270314</v>
      </c>
      <c r="U132" s="25">
        <f>IFERROR(VLOOKUP($A132,CPILFESL!$A:$B,2,FALSE), "NA")</f>
        <v>219.59</v>
      </c>
      <c r="V132" s="31">
        <f>_xlfn.IFNA(VLOOKUP($A132,'PET.RWTC.M'!$A:$B,2,FALSE), "NA")</f>
        <v>84.25</v>
      </c>
      <c r="W132" s="31">
        <f>_xlfn.IFNA(VLOOKUP($A132,PALLFNFINDEXQ!$A:$B,2,FALSE), "NA")</f>
        <v>159.12996999999999</v>
      </c>
      <c r="X132" s="31">
        <f>_xlfn.IFNA(VLOOKUP($A132,DEXSFUS!$A:$B,2,FALSE), "NA")</f>
        <v>7.0049999999999999</v>
      </c>
      <c r="Y132" s="31">
        <f>_xlfn.IFNA(VLOOKUP($A132,PNICKUSDM!$A:$B,2,FALSE), "NA")</f>
        <v>22836.227269999999</v>
      </c>
      <c r="Z132" s="31">
        <f>_xlfn.IFNA(VLOOKUP($A132,'WPU1011'!$A:$B,2,FALSE), "NA")</f>
        <v>151.5</v>
      </c>
      <c r="AA132" s="31">
        <f>_xlfn.IFNA(VLOOKUP($A132,PCU3399103399101!$A:$B,2,FALSE), "NA")</f>
        <v>181.9</v>
      </c>
      <c r="AB132" s="31">
        <f>_xlfn.IFNA(VLOOKUP($A132,TSIFRGHTC!$A:$B,2,FALSE), "NA")</f>
        <v>-0.5</v>
      </c>
      <c r="AC132" s="31">
        <f>_xlfn.IFNA(VLOOKUP($A132,TSIFRGHTC!$A:$B,2,FALSE), "NA")</f>
        <v>-0.5</v>
      </c>
      <c r="AD132" s="31">
        <f>_xlfn.IFNA(VLOOKUP($A132,PPICMM!$A:$B,2,FALSE), "NA")</f>
        <v>239.6</v>
      </c>
      <c r="AE132" s="31">
        <f>_xlfn.IFNA(VLOOKUP($A132,IPB50001N!$A:$B,2,FALSE), "NA")</f>
        <v>91.779600000000002</v>
      </c>
      <c r="AF132" s="31">
        <f>_xlfn.IFNA(VLOOKUP($A132,A31ATI!$A:$B,2,FALSE), "NA")</f>
        <v>18162</v>
      </c>
      <c r="AG132" s="31">
        <f>_xlfn.IFNA(VLOOKUP($A132,A31ANO!$A:$B,2,FALSE), "NA")</f>
        <v>11913</v>
      </c>
      <c r="AH132" s="31">
        <f>_xlfn.IFNA(VLOOKUP($A132,IPG21223S!$A:$B,2,FALSE), "NA")</f>
        <v>90.385599999999997</v>
      </c>
      <c r="AI132" s="31">
        <f>_xlfn.IFNA(VLOOKUP($A132,PIORECRUSDM!$A:$B,2,FALSE), "NA")</f>
        <v>160.5</v>
      </c>
      <c r="AJ132" s="31">
        <f>_xlfn.IFNA(VLOOKUP($A132,GVZCLS!$A:$B,2,FALSE), "NA")</f>
        <v>22.45</v>
      </c>
      <c r="AK132" s="31" t="str">
        <f>_xlfn.IFNA(VLOOKUP($A132,VXSLVCLS!$A:$B,2,FALSE), "NA")</f>
        <v>NA</v>
      </c>
      <c r="AL132" s="31">
        <f>_xlfn.IFNA(VLOOKUP($A132,PNRGINDEXM!$A:$B,2,FALSE), "NA")</f>
        <v>190.00059999999999</v>
      </c>
      <c r="AM132" s="31">
        <f>_xlfn.IFNA(VLOOKUP($A132,Nikkei225!$A:$B,2,FALSE), "NA")</f>
        <v>9154.7199999999993</v>
      </c>
      <c r="AN132" s="31">
        <f>_xlfn.IFNA(VLOOKUP($A132,EXJPUS!$A:$B,2,FALSE), "NA")</f>
        <v>82.518000000000001</v>
      </c>
      <c r="AO132" s="31">
        <f>_xlfn.IFNA(VLOOKUP($A132,PCU33613361!$A:$B,2,FALSE), "NA")</f>
        <v>101.5</v>
      </c>
      <c r="AP132" s="31">
        <f>_xlfn.IFNA(VLOOKUP($A132,TOTALSA!$A:$B,2,FALSE), "NA")</f>
        <v>12.3</v>
      </c>
      <c r="AQ132" s="31">
        <f>_xlfn.IFNA(VLOOKUP($A132,ZAFCPIALLMINMEI!$A:$B,2,FALSE), "NA")</f>
        <v>77.506469999999993</v>
      </c>
      <c r="AR132" s="31">
        <f>_xlfn.IFNA(VLOOKUP($A132,LCULMN01ZAQ661S!$A:$B,2,FALSE), "NA")</f>
        <v>79.799537389999998</v>
      </c>
      <c r="AS132" s="31">
        <f>_xlfn.IFNA(VLOOKUP($A132,NGDPRSAXDCZAQ!$A:$B,2,FALSE), "NA")</f>
        <v>1006873.5</v>
      </c>
      <c r="AT132" s="31">
        <f>_xlfn.IFNA(VLOOKUP($A132,'M.W00.PCOBA.USD'!$A:$B,2,FALSE), "NA")</f>
        <v>37104.769999999997</v>
      </c>
      <c r="AU132" s="31">
        <f>_xlfn.IFNA(VLOOKUP($A132,BSCICP03O9M665S!$A:$B,2,FALSE), "NA")</f>
        <v>101.0799461014</v>
      </c>
      <c r="AV132" s="31">
        <f>_xlfn.IFNA(VLOOKUP($A132,LOLITOAAOECDE!$A:$B,2,FALSE), "NA")</f>
        <v>99.903372711100005</v>
      </c>
      <c r="AW132" s="31" t="str">
        <f>_xlfn.IFNA(VLOOKUP($A132,'IP7110'!$A:$B,2,FALSE), "NA")</f>
        <v>NA</v>
      </c>
      <c r="AX132" s="31">
        <f>_xlfn.IFNA(VLOOKUP($A132,'WPS061'!$A:$B,2,FALSE), "NA")</f>
        <v>81.900000000000006</v>
      </c>
      <c r="AY132" s="31">
        <f>_xlfn.IFNA(VLOOKUP($A132,'GS10'!$A:$B,2,FALSE), "NA")</f>
        <v>2.76</v>
      </c>
      <c r="AZ132" s="31">
        <f>_xlfn.IFNA(VLOOKUP($A132,'GS5'!$A:$B,2,FALSE), "NA")</f>
        <v>1.35</v>
      </c>
      <c r="BA132" s="31">
        <f>_xlfn.IFNA(VLOOKUP($A132,'GS30'!$A:$B,2,FALSE), "NA")</f>
        <v>4.1900000000000004</v>
      </c>
      <c r="BB132" s="31">
        <f>_xlfn.IFNA(VLOOKUP($A132,DAX!$A:$B,2,FALSE), "NA")</f>
        <v>6688.49</v>
      </c>
      <c r="BC132" s="31">
        <f>_xlfn.IFNA(VLOOKUP($A132,SMI!$A:$B,2,FALSE), "NA")</f>
        <v>6312.43</v>
      </c>
      <c r="BD132" s="31">
        <f>_xlfn.IFNA(VLOOKUP($A132,NASDAQCOM!$A:$B,2,FALSE), "NA")</f>
        <v>2498.23</v>
      </c>
      <c r="BE132" s="31">
        <f>_xlfn.IFNA(VLOOKUP($A132,FTSE100!$A:$B,2,FALSE), "NA")</f>
        <v>5528.27</v>
      </c>
      <c r="BF132" s="31">
        <f>_xlfn.IFNA(VLOOKUP($A132,'M.W00.PGOLD.USD'!$A:$B,2,FALSE), "NA")</f>
        <v>1416.25</v>
      </c>
      <c r="BG132" s="31">
        <f>_xlfn.IFNA(VLOOKUP($A132,'M.W00.PSILVER.USD'!$A:$B,2,FALSE), "NA")</f>
        <v>28.55</v>
      </c>
      <c r="BH132" s="31" t="str">
        <f>_xlfn.IFNA(VLOOKUP($A132,WPU10170502!$A:$B,2,FALSE), "NA")</f>
        <v>NA</v>
      </c>
      <c r="BI132" s="31">
        <f>_xlfn.IFNA(VLOOKUP($A132,'M.W00.PSILVER.USD'!$A:$B,2,FALSE), "NA")</f>
        <v>28.55</v>
      </c>
      <c r="BJ132" s="31">
        <f>_xlfn.IFNA(VLOOKUP($A132,'M.W00.PSILVER.USD'!$A:$B,2,FALSE), "NA")</f>
        <v>28.55</v>
      </c>
      <c r="BK132" s="31">
        <f>_xlfn.IFNA(VLOOKUP($A132,FEDfunds!$A:$B,2,FALSE), "NA")</f>
        <v>0.19</v>
      </c>
      <c r="BL132" s="31">
        <f>_xlfn.IFNA(VLOOKUP($A132,Vehicles_miles_traveled!$A:$B,2,FALSE), "NA")</f>
        <v>247707</v>
      </c>
      <c r="BM132" s="31">
        <f>_xlfn.IFNA(VLOOKUP($A132,New_car_dealer!$A:$B,2,FALSE), "NA")</f>
        <v>43813</v>
      </c>
      <c r="BN132" s="31" t="str">
        <f>_xlfn.IFNA(VLOOKUP($A132,Platinum_total_demand!$A:$Z,4,FALSE), "NA")</f>
        <v>NA</v>
      </c>
      <c r="BO132" s="31" t="str">
        <f>_xlfn.IFNA(VLOOKUP($A132,Palladium_total_demand!$A:$Z,4,FALSE), "NA")</f>
        <v>NA</v>
      </c>
      <c r="BP132" s="31" t="str">
        <f>_xlfn.IFNA(VLOOKUP($A132,Rhodium_total_demand!$A:$Z,4,FALSE), "NA")</f>
        <v>NA</v>
      </c>
      <c r="BQ132" s="31" t="str">
        <f>_xlfn.IFNA(VLOOKUP($A132,Platinum_total_supply!$A:$Z,4,FALSE), "NA")</f>
        <v>NA</v>
      </c>
      <c r="BR132" s="31" t="str">
        <f>_xlfn.IFNA(VLOOKUP($A132,Palladium_total_supply!$A:$Z,4,FALSE), "NA")</f>
        <v>NA</v>
      </c>
      <c r="BS132" s="31" t="str">
        <f>_xlfn.IFNA(VLOOKUP($A132,Rhodium_total_supply!$A:$Z,4,FALSE), "NA")</f>
        <v>NA</v>
      </c>
      <c r="BT132" s="31">
        <f>_xlfn.IFNA(VLOOKUP($A132,Equities!$A:$Z,2,FALSE), "NA")</f>
        <v>4118.6436363636303</v>
      </c>
      <c r="BU132" s="31">
        <f>_xlfn.IFNA(VLOOKUP($A132,Equities!$A:$Z,3,FALSE), "NA")</f>
        <v>4188.08863636363</v>
      </c>
      <c r="BV132" s="31">
        <f>_xlfn.IFNA(VLOOKUP($A132,Equities!$A:$Z,4,FALSE), "NA")</f>
        <v>6329.2218181818198</v>
      </c>
      <c r="BW132" s="31">
        <f>_xlfn.IFNA(VLOOKUP($A132,Equities!$A:$Z,5,FALSE), "NA")</f>
        <v>4312.9730909090904</v>
      </c>
      <c r="BX132" s="31">
        <f>_xlfn.IFNA(VLOOKUP($A132,Equities!$A:$Z,6,FALSE), "NA")</f>
        <v>1997.2187727272701</v>
      </c>
      <c r="BY132" s="31">
        <f>_xlfn.IFNA(VLOOKUP($A132,Income_equities!$A:$Z,2,FALSE), "NA")</f>
        <v>1662.21272727272</v>
      </c>
      <c r="BZ132" s="31">
        <f>_xlfn.IFNA(VLOOKUP($A132,Income_equities!$A:$Z,3,FALSE), "NA")</f>
        <v>326.32694545454501</v>
      </c>
      <c r="CA132" s="31">
        <f>_xlfn.IFNA(VLOOKUP($A132,Income_equities!$A:$Z,4,FALSE), "NA")</f>
        <v>170.96607272727201</v>
      </c>
      <c r="CB132" s="31">
        <f>_xlfn.IFNA(VLOOKUP($A132,Income_equities!$A:$Z,5,FALSE), "NA")</f>
        <v>199.060877272727</v>
      </c>
      <c r="CC132" s="31">
        <f>_xlfn.IFNA(VLOOKUP($A132,PGM_equities!$A:$Z,2,FALSE), "NA")</f>
        <v>1694.1949999999999</v>
      </c>
      <c r="CD132" s="31">
        <f>_xlfn.IFNA(VLOOKUP($A132,PGM_equities!$A:$Z,3,FALSE), "NA")</f>
        <v>1371.6768181818099</v>
      </c>
      <c r="CE132" s="31">
        <f>_xlfn.IFNA(VLOOKUP($A132,PGM_equities!$A:$Z,4,FALSE), "NA")</f>
        <v>26.684359090908998</v>
      </c>
      <c r="CF132" s="31">
        <f>_xlfn.IFNA(VLOOKUP($A132,PGM_equities!$A:$Z,5,FALSE), "NA")</f>
        <v>684.18909090909005</v>
      </c>
      <c r="CG132" s="31" t="str">
        <f>_xlfn.IFNA(VLOOKUP($A132,Platinum_market_balance!$A:$Z,2,FALSE), "NA")</f>
        <v>NA</v>
      </c>
      <c r="CH132" s="31" t="str">
        <f>_xlfn.IFNA(VLOOKUP($A132,Platinum_market_balance!$A:$Z,3,FALSE), "NA")</f>
        <v>NA</v>
      </c>
      <c r="CI132" s="31" t="str">
        <f>_xlfn.IFNA(VLOOKUP($A132,Platinum_market_balance!$A:$Z,4,FALSE), "NA")</f>
        <v>NA</v>
      </c>
      <c r="CJ132" s="31" t="str">
        <f>_xlfn.IFNA(VLOOKUP($A132,Platinum_market_balance!$A:$Z,5,FALSE), "NA")</f>
        <v>NA</v>
      </c>
      <c r="CK132" s="31" t="str">
        <f>_xlfn.IFNA(VLOOKUP($A132,Palladium_market_balance!$A:$Z,2,FALSE), "NA")</f>
        <v>NA</v>
      </c>
      <c r="CL132" s="31" t="str">
        <f>_xlfn.IFNA(VLOOKUP($A132,Palladium_market_balance!$A:$Z,3,FALSE), "NA")</f>
        <v>NA</v>
      </c>
      <c r="CM132" s="31" t="str">
        <f>_xlfn.IFNA(VLOOKUP($A132,Palladium_market_balance!$A:$Z,4,FALSE), "NA")</f>
        <v>NA</v>
      </c>
      <c r="CN132" s="31" t="str">
        <f>_xlfn.IFNA(VLOOKUP($A132,Palladium_market_balance!$A:$Z,5,FALSE), "NA")</f>
        <v>NA</v>
      </c>
      <c r="CO132" s="31" t="str">
        <f>_xlfn.IFNA(VLOOKUP($A132,Rhodium_market_balance!$A:$Z,2,FALSE), "NA")</f>
        <v>NA</v>
      </c>
      <c r="CP132" s="31" t="str">
        <f>_xlfn.IFNA(VLOOKUP($A132,Rhodium_market_balance!$A:$Z,3,FALSE), "NA")</f>
        <v>NA</v>
      </c>
      <c r="CQ132" s="31" t="str">
        <f>_xlfn.IFNA(VLOOKUP($A132,Rhodium_market_balance!$A:$Z,4,FALSE), "NA")</f>
        <v>NA</v>
      </c>
      <c r="CR132" s="31" t="str">
        <f>_xlfn.IFNA(VLOOKUP($A132,Rhodium_market_balance!$A:$Z,5,FALSE), "NA")</f>
        <v>NA</v>
      </c>
      <c r="CS132" s="31" t="str">
        <f>_xlfn.IFNA(VLOOKUP($A132,CFTCs!$A:$Z,2,FALSE), "NA")</f>
        <v>NA</v>
      </c>
      <c r="CT132" s="31" t="str">
        <f>_xlfn.IFNA(VLOOKUP($A132,CFTCs!$A:$Z,3,FALSE), "NA")</f>
        <v>NA</v>
      </c>
      <c r="CU132" s="31" t="str">
        <f>_xlfn.IFNA(VLOOKUP($A132,CFTCs!$A:$Z,4,FALSE), "NA")</f>
        <v>NA</v>
      </c>
      <c r="CV132" s="31" t="str">
        <f>_xlfn.IFNA(VLOOKUP($A132,CFTCs!$A:$Z,5,FALSE), "NA")</f>
        <v>NA</v>
      </c>
      <c r="CW132" s="31" t="str">
        <f>_xlfn.IFNA(VLOOKUP($A132,Open_interest!$A:$Z,2,FALSE), "NA")</f>
        <v>NA</v>
      </c>
      <c r="CX132" s="31" t="str">
        <f>_xlfn.IFNA(VLOOKUP($A132,Open_interest!$A:$Z,3,FALSE), "NA")</f>
        <v>NA</v>
      </c>
      <c r="CY132" s="31">
        <f>IF(_xlfn.IFNA(VLOOKUP($A132,ETF_holdings!$A:$Z,2,FALSE), "NA")=0,"NA",_xlfn.IFNA(VLOOKUP($A132,ETF_holdings!$A:$Z,2,FALSE), "NA"))</f>
        <v>1087106.35727272</v>
      </c>
      <c r="CZ132" s="31" t="str">
        <f>IF(_xlfn.IFNA(VLOOKUP($A132,ETF_holdings!$A:$Z,3,FALSE), "NA")=0,"NA",_xlfn.IFNA(VLOOKUP($A132,ETF_holdings!$A:$Z,3,FALSE), "NA"))</f>
        <v>NA</v>
      </c>
      <c r="DA132" s="31">
        <f>_xlfn.IFNA(VLOOKUP($A132,ETF_holdings!$A:$Z,4,FALSE), "NA")</f>
        <v>0</v>
      </c>
      <c r="DB132" s="31" t="str">
        <f>IF(_xlfn.IFNA(VLOOKUP($A132,ETF_holdings!$A:$Z,4,FALSE), "NA")=0,"NA",_xlfn.IFNA(VLOOKUP($A132,ETF_holdings!$A:$Z,4,FALSE), "NA"))</f>
        <v>NA</v>
      </c>
      <c r="DC132" s="31" t="str">
        <f>IF(_xlfn.IFNA(VLOOKUP($A132,ETF_holdings!$A:$Z,6,FALSE), "NA")=0,"NA",_xlfn.IFNA(VLOOKUP($A132,ETF_holdings!$A:$Z,6,FALSE), "NA"))</f>
        <v>NA</v>
      </c>
      <c r="DD132" s="31" t="str">
        <f>IF(_xlfn.IFNA(VLOOKUP($A132,ETF_holdings!$A:$Z,7,FALSE), "NA")=0,"NA",_xlfn.IFNA(VLOOKUP($A132,ETF_holdings!$A:$Z,7,FALSE), "NA"))</f>
        <v>NA</v>
      </c>
      <c r="DE132" s="31" t="str">
        <f>IF(_xlfn.IFNA(VLOOKUP($A132,ETF_holdings!$A:$Z,8,FALSE), "NA")=0,"NA",_xlfn.IFNA(VLOOKUP($A132,ETF_holdings!$A:$Z,8,FALSE), "NA"))</f>
        <v>NA</v>
      </c>
      <c r="DF132" s="31" t="str">
        <f>IF(_xlfn.IFNA(VLOOKUP($A132,ETF_holdings!$A:$Z,10,FALSE), "NA")=0,"NA",_xlfn.IFNA(VLOOKUP($A132,ETF_holdings!$A:$Z,10,FALSE), "NA"))</f>
        <v>NA</v>
      </c>
      <c r="DG132" s="31" t="str">
        <f>IF(_xlfn.IFNA(VLOOKUP($A132,ETF_holdings!$A:$Z,10,FALSE), "NA")=0,"NA",_xlfn.IFNA(VLOOKUP($A132,ETF_holdings!$A:$Z,10,FALSE), "NA"))</f>
        <v>NA</v>
      </c>
      <c r="DH132" s="31" t="str">
        <f>IF(_xlfn.IFNA(VLOOKUP($A132,ETF_holdings!$A:$Z,11,FALSE), "NA")=0,"NA",_xlfn.IFNA(VLOOKUP($A132,ETF_holdings!$A:$Z,11,FALSE), "NA"))</f>
        <v>NA</v>
      </c>
      <c r="DI132" s="31" t="str">
        <f>IF(_xlfn.IFNA(VLOOKUP($A132,ETF_holdings!$A:$Z,12,FALSE), "NA")=0,"NA",_xlfn.IFNA(VLOOKUP($A132,ETF_holdings!$A:$Z,12,FALSE), "NA"))</f>
        <v>NA</v>
      </c>
      <c r="DJ132" s="31" t="str">
        <f>IF(_xlfn.IFNA(VLOOKUP($A132,ETF_holdings!$A:$Z,13,FALSE), "NA")=0,"NA",_xlfn.IFNA(VLOOKUP($A132,ETF_holdings!$A:$Z,13,FALSE), "NA"))</f>
        <v>NA</v>
      </c>
      <c r="DK132" s="31">
        <f>IF(_xlfn.IFNA(VLOOKUP($A132,Platinum_RSI!$A:$P,2,FALSE), "NA")=0,"NA",_xlfn.IFNA(VLOOKUP($A132,Platinum_RSI!$A:$P,2,FALSE), "NA"))</f>
        <v>60.42</v>
      </c>
      <c r="DL132" s="31">
        <f>IF(_xlfn.IFNA(VLOOKUP($A132,Platinum_RSI!$A:$P,3,FALSE), "NA")=0,"NA",_xlfn.IFNA(VLOOKUP($A132,Platinum_RSI!$A:$P,3,FALSE), "NA"))</f>
        <v>61.77</v>
      </c>
      <c r="DM132" s="31">
        <f>IF(_xlfn.IFNA(VLOOKUP($A132,Platinum_RSI!$A:$P,4,FALSE), "NA")=0,"NA",_xlfn.IFNA(VLOOKUP($A132,Platinum_RSI!$A:$P,4,FALSE), "NA"))</f>
        <v>59.59</v>
      </c>
      <c r="DN132" s="31">
        <f>IF(_xlfn.IFNA(VLOOKUP($A132,Platinum_RSI!$A:$P,5,FALSE), "NA")=0,"NA",_xlfn.IFNA(VLOOKUP($A132,Platinum_RSI!$A:$P,5,FALSE), "NA"))</f>
        <v>57.59</v>
      </c>
      <c r="DO132" s="31">
        <f>IF(_xlfn.IFNA(VLOOKUP($A132,Palladium_RSI!$A:$Q,2,FALSE), "NA")=0,"NA",_xlfn.IFNA(VLOOKUP($A132,Palladium_RSI!$A:$Q,2,FALSE), "NA"))</f>
        <v>93.65</v>
      </c>
      <c r="DP132" s="31">
        <f>IF(_xlfn.IFNA(VLOOKUP($A132,Palladium_RSI!$A:$Q, 3,FALSE), "NA")=0,"NA",_xlfn.IFNA(VLOOKUP($A132,Palladium_RSI!$A:$Q,3,FALSE), "NA"))</f>
        <v>81.61</v>
      </c>
      <c r="DQ132" s="31">
        <f>IF(_xlfn.IFNA(VLOOKUP($A132,Palladium_RSI!$A:$Q,4,FALSE), "NA")=0,"NA",_xlfn.IFNA(VLOOKUP($A132,Palladium_RSI!$A:$Q,4,FALSE), "NA"))</f>
        <v>76.13</v>
      </c>
      <c r="DR132" s="31">
        <f>IF(_xlfn.IFNA(VLOOKUP($A132,Palladium_RSI!$A:$Q,5,FALSE), "NA")=0,"NA",_xlfn.IFNA(VLOOKUP($A132,Palladium_RSI!$A:$Q,5,FALSE), "NA"))</f>
        <v>66.67</v>
      </c>
      <c r="DS132" s="31">
        <f>IF(_xlfn.IFNA(VLOOKUP($A132,Car_production!$A:$L,2,FALSE), "NA")=0,"NA",_xlfn.IFNA(VLOOKUP($A132,Car_production!$A:$L,2,FALSE), "NA"))</f>
        <v>221.7</v>
      </c>
      <c r="DT132" s="31">
        <f>IF(_xlfn.IFNA(VLOOKUP($A132,Car_production!$A:$L,3,FALSE), "NA")=0,"NA",_xlfn.IFNA(VLOOKUP($A132,Car_production!$A:$L,3,FALSE), "NA"))</f>
        <v>174.42958300550748</v>
      </c>
      <c r="DU132" s="31" t="e">
        <f>IF(_xlfn.IFNA(VLOOKUP($A132,Car_production!$A:$L,4,FALSE), "NA")=0,"NA",_xlfn.IFNA(VLOOKUP($A132,Car_production!$A:$L,13,FALSE), "NA"))</f>
        <v>#REF!</v>
      </c>
      <c r="DV132" s="31">
        <f>IF(_xlfn.IFNA(VLOOKUP($A132,Car_production!$A:$L,5,FALSE), "NA")=0,"NA",_xlfn.IFNA(VLOOKUP($A132,Car_production!$A:$L,5,FALSE), "NA"))</f>
        <v>65.691286670630518</v>
      </c>
      <c r="DW132" s="31">
        <f>IF(_xlfn.IFNA(VLOOKUP($A132,Car_production!$A:$L,6,FALSE), "NA")=0,"NA",_xlfn.IFNA(VLOOKUP($A132,Car_production!$A:$L,6,FALSE), "NA"))</f>
        <v>132.30000000000001</v>
      </c>
      <c r="DX132" s="31">
        <f>IF(_xlfn.IFNA(VLOOKUP($A132,Car_production!$A:$L,7,FALSE), "NA")=0,"NA",_xlfn.IFNA(VLOOKUP($A132,Car_production!$A:$L,7,FALSE), "NA"))</f>
        <v>129.32551319648096</v>
      </c>
      <c r="DY132" s="31">
        <f>IF(_xlfn.IFNA(VLOOKUP($A132,Car_production!$A:$L,8,FALSE), "NA")=0,"NA",_xlfn.IFNA(VLOOKUP($A132,Car_production!$A:$L,8,FALSE), "NA"))</f>
        <v>97.4</v>
      </c>
      <c r="DZ132" s="31">
        <f>IF(_xlfn.IFNA(VLOOKUP($A132,Car_production!$A:$L,9,FALSE), "NA")=0,"NA",_xlfn.IFNA(VLOOKUP($A132,Car_production!$A:$L,9,FALSE), "NA"))</f>
        <v>122.97979797979799</v>
      </c>
      <c r="EA132" s="31">
        <f>IF(_xlfn.IFNA(VLOOKUP($A132,Car_production!$A:$L,10,FALSE), "NA")=0,"NA",_xlfn.IFNA(VLOOKUP($A132,Car_production!$A:$L,10,FALSE), "NA"))</f>
        <v>78.213096249734065</v>
      </c>
      <c r="EB132" s="31">
        <f>IF(_xlfn.IFNA(VLOOKUP($A132,Car_production_index!$A:$L,2,FALSE), "NA")=0,"NA",_xlfn.IFNA(VLOOKUP($A132,Car_production_index!$A:$L,2,FALSE), "NA"))</f>
        <v>0.12156336336997668</v>
      </c>
      <c r="EC132" s="31">
        <f>IF(_xlfn.IFNA(VLOOKUP($A132,Car_production_index!$A:$L,3,FALSE), "NA")=0,"NA",_xlfn.IFNA(VLOOKUP($A132,Car_production_index!$A:$L,3,FALSE), "NA"))</f>
        <v>0.21144446558478761</v>
      </c>
      <c r="ED132" s="31">
        <f>IF(_xlfn.IFNA(VLOOKUP($A132,Car_production_index!$A:$L,4,FALSE), "NA")=0,"NA",_xlfn.IFNA(VLOOKUP($A132,Car_production_index!$A:$L,4,FALSE), "NA"))</f>
        <v>0.24527892747954669</v>
      </c>
      <c r="EE132" s="31">
        <f>IF(_xlfn.IFNA(VLOOKUP($A132,Car_production_index!$A:$L,5,FALSE), "NA")=0,"NA",_xlfn.IFNA(VLOOKUP($A132,Car_production_index!$A:$L,5,FALSE), "NA"))</f>
        <v>0.1101888060261416</v>
      </c>
      <c r="EF132" s="31">
        <f>IF(_xlfn.IFNA(VLOOKUP($A132,Car_production_index!$A:$L,6,FALSE), "NA")=0,"NA",_xlfn.IFNA(VLOOKUP($A132,Car_production_index!$A:$L,6,FALSE), "NA"))</f>
        <v>0.68847556246045249</v>
      </c>
    </row>
    <row r="133" spans="1:136">
      <c r="A133" s="26">
        <v>40513</v>
      </c>
      <c r="B133" s="25">
        <f>IFERROR(VLOOKUP($A133,Palladium_spot_price!$A:$B,2,FALSE), "NA")</f>
        <v>760.28571428571399</v>
      </c>
      <c r="C133" s="25">
        <f>IFERROR(VLOOKUP($A133,Platinum_spot_price!$A:$B,2,FALSE), "NA")</f>
        <v>1715.19047619047</v>
      </c>
      <c r="D133" s="25">
        <f>IFERROR(VLOOKUP($A133,Rhodium_spot_price!$A:$B,2,FALSE), "NA")</f>
        <v>2364.5238095238001</v>
      </c>
      <c r="E133" s="25">
        <f>IFERROR(VLOOKUP(A133,'Coal Australia'!A:B,2,FALSE), "NA")</f>
        <v>123.78571428571399</v>
      </c>
      <c r="F133" s="25">
        <f>IFERROR(VLOOKUP(A133,'Russian Ruble'!A:B,2,FALSE), "NA")</f>
        <v>30.852156600000001</v>
      </c>
      <c r="G133" s="25" t="str">
        <f>IFERROR(VLOOKUP($A133,'GDP Germany'!A:B,2,FALSE),"NA")</f>
        <v>NA</v>
      </c>
      <c r="H133" s="25" t="str">
        <f>IFERROR(VLOOKUP($A133,'GDP EU28'!A:B,2,FALSE),"NA")</f>
        <v>NA</v>
      </c>
      <c r="I133" s="25" t="str">
        <f>IFERROR(VLOOKUP($A133,'GDP US'!A:B,2,FALSE),"NA")</f>
        <v>NA</v>
      </c>
      <c r="J133" s="29" t="str">
        <f>IFERROR(VLOOKUP($A133,'GDP CNY'!A:C,2,FALSE),"NA")</f>
        <v>NA</v>
      </c>
      <c r="K133" s="25">
        <f>IFERROR(VLOOKUP($A133,WTI!$A:$B,2,FALSE),"NA")</f>
        <v>89.15</v>
      </c>
      <c r="L133" s="25">
        <f>IFERROR(VLOOKUP($A133,Brent!$A:$B,2,FALSE),"NA")</f>
        <v>91.45</v>
      </c>
      <c r="M133" s="25">
        <f>IFERROR(VLOOKUP($A133,'EURO EXC RATE'!$A:$B,2,FALSE),"NA")</f>
        <v>1.3221000000000001</v>
      </c>
      <c r="N133" s="25">
        <f>IFERROR(VLOOKUP($A133,'Baltic Dry Index'!$A:$B,2,FALSE),"NA")</f>
        <v>1773</v>
      </c>
      <c r="O133" s="25">
        <f>IFERROR(VLOOKUP($A133,EXR_CNY_USD!$A:$B,2,FALSE),"NA")</f>
        <v>6.6497000000000002</v>
      </c>
      <c r="P133" s="25">
        <f>IFERROR(VLOOKUP($A133,'NATURAL GAS'!A:B,2,FALSE),"NA")</f>
        <v>4.25</v>
      </c>
      <c r="Q133" s="25">
        <f>IFERROR(VLOOKUP($A133,VIX!$A:$B,2,FALSE), "NA")</f>
        <v>17.75</v>
      </c>
      <c r="R133" s="25">
        <f>IFERROR(VLOOKUP($A133,CLI_US!$A:$B,2,FALSE), "NA")</f>
        <v>100.090599908052</v>
      </c>
      <c r="S133" s="25">
        <f>IFERROR(VLOOKUP($A133,CLI_CHN!$A:$B,2,FALSE), "NA")</f>
        <v>100.23520000000001</v>
      </c>
      <c r="T133" s="25">
        <f>IFERROR(VLOOKUP($A133,CLI_EURO!$A:$B,2,FALSE), "NA")</f>
        <v>101.68976300367601</v>
      </c>
      <c r="U133" s="25">
        <f>IFERROR(VLOOKUP($A133,CPILFESL!$A:$B,2,FALSE), "NA")</f>
        <v>220.47200000000001</v>
      </c>
      <c r="V133" s="31">
        <f>_xlfn.IFNA(VLOOKUP($A133,'PET.RWTC.M'!$A:$B,2,FALSE), "NA")</f>
        <v>89.15</v>
      </c>
      <c r="W133" s="31">
        <f>_xlfn.IFNA(VLOOKUP($A133,PALLFNFINDEXQ!$A:$B,2,FALSE), "NA")</f>
        <v>159.12996999999999</v>
      </c>
      <c r="X133" s="31">
        <f>_xlfn.IFNA(VLOOKUP($A133,DEXSFUS!$A:$B,2,FALSE), "NA")</f>
        <v>7.01</v>
      </c>
      <c r="Y133" s="31">
        <f>_xlfn.IFNA(VLOOKUP($A133,PNICKUSDM!$A:$B,2,FALSE), "NA")</f>
        <v>24099.57143</v>
      </c>
      <c r="Z133" s="31">
        <f>_xlfn.IFNA(VLOOKUP($A133,'WPU1011'!$A:$B,2,FALSE), "NA")</f>
        <v>151.5</v>
      </c>
      <c r="AA133" s="31">
        <f>_xlfn.IFNA(VLOOKUP($A133,'WPU1011'!$A:$B,2,FALSE), "NA")</f>
        <v>151.5</v>
      </c>
      <c r="AB133" s="31">
        <f>_xlfn.IFNA(VLOOKUP($A133,TSIFRGHTC!$A:$B,2,FALSE), "NA")</f>
        <v>1.4</v>
      </c>
      <c r="AC133" s="31">
        <f>_xlfn.IFNA(VLOOKUP($A133,TSIFRGHTC!$A:$B,2,FALSE), "NA")</f>
        <v>1.4</v>
      </c>
      <c r="AD133" s="31">
        <f>_xlfn.IFNA(VLOOKUP($A133,PPICMM!$A:$B,2,FALSE), "NA")</f>
        <v>242.4</v>
      </c>
      <c r="AE133" s="31">
        <f>_xlfn.IFNA(VLOOKUP($A133,IPB50001N!$A:$B,2,FALSE), "NA")</f>
        <v>93.281800000000004</v>
      </c>
      <c r="AF133" s="31">
        <f>_xlfn.IFNA(VLOOKUP($A133,A31ATI!$A:$B,2,FALSE), "NA")</f>
        <v>18270</v>
      </c>
      <c r="AG133" s="31">
        <f>_xlfn.IFNA(VLOOKUP($A133,A31ANO!$A:$B,2,FALSE), "NA")</f>
        <v>10825</v>
      </c>
      <c r="AH133" s="31">
        <f>_xlfn.IFNA(VLOOKUP($A133,IPG21223S!$A:$B,2,FALSE), "NA")</f>
        <v>92.384799999999998</v>
      </c>
      <c r="AI133" s="31">
        <f>_xlfn.IFNA(VLOOKUP($A133,PIORECRUSDM!$A:$B,2,FALSE), "NA")</f>
        <v>168.3</v>
      </c>
      <c r="AJ133" s="31">
        <f>_xlfn.IFNA(VLOOKUP($A133,GVZCLS!$A:$B,2,FALSE), "NA")</f>
        <v>22.64</v>
      </c>
      <c r="AK133" s="31" t="str">
        <f>_xlfn.IFNA(VLOOKUP($A133,VXSLVCLS!$A:$B,2,FALSE), "NA")</f>
        <v>NA</v>
      </c>
      <c r="AL133" s="31">
        <f>_xlfn.IFNA(VLOOKUP($A133,PNRGINDEXM!$A:$B,2,FALSE), "NA")</f>
        <v>201.965</v>
      </c>
      <c r="AM133" s="31">
        <f>_xlfn.IFNA(VLOOKUP($A133,Nikkei225!$A:$B,2,FALSE), "NA")</f>
        <v>9988.0499999999993</v>
      </c>
      <c r="AN133" s="31">
        <f>_xlfn.IFNA(VLOOKUP($A133,EXJPUS!$A:$B,2,FALSE), "NA")</f>
        <v>83.337599999999995</v>
      </c>
      <c r="AO133" s="31">
        <f>_xlfn.IFNA(VLOOKUP($A133,PCU33613361!$A:$B,2,FALSE), "NA")</f>
        <v>101.1</v>
      </c>
      <c r="AP133" s="31">
        <f>_xlfn.IFNA(VLOOKUP($A133,TOTALSA!$A:$B,2,FALSE), "NA")</f>
        <v>12.605</v>
      </c>
      <c r="AQ133" s="31">
        <f>_xlfn.IFNA(VLOOKUP($A133,ZAFCPIALLMINMEI!$A:$B,2,FALSE), "NA")</f>
        <v>77.641499999999994</v>
      </c>
      <c r="AR133" s="31">
        <f>_xlfn.IFNA(VLOOKUP($A133,LCULMN01ZAQ661S!$A:$B,2,FALSE), "NA")</f>
        <v>79.799537389999998</v>
      </c>
      <c r="AS133" s="31">
        <f>_xlfn.IFNA(VLOOKUP($A133,NGDPRSAXDCZAQ!$A:$B,2,FALSE), "NA")</f>
        <v>1006873.5</v>
      </c>
      <c r="AT133" s="31">
        <f>_xlfn.IFNA(VLOOKUP($A133,'M.W00.PCOBA.USD'!$A:$B,2,FALSE), "NA")</f>
        <v>37616.67</v>
      </c>
      <c r="AU133" s="31">
        <f>_xlfn.IFNA(VLOOKUP($A133,BSCICP03O9M665S!$A:$B,2,FALSE), "NA")</f>
        <v>101.38654905609999</v>
      </c>
      <c r="AV133" s="31">
        <f>_xlfn.IFNA(VLOOKUP($A133,LOLITOAAOECDE!$A:$B,2,FALSE), "NA")</f>
        <v>100.0949192833</v>
      </c>
      <c r="AW133" s="31" t="str">
        <f>_xlfn.IFNA(VLOOKUP($A133,'IP7110'!$A:$B,2,FALSE), "NA")</f>
        <v>NA</v>
      </c>
      <c r="AX133" s="31">
        <f>_xlfn.IFNA(VLOOKUP($A133,'WPS061'!$A:$B,2,FALSE), "NA")</f>
        <v>81.7</v>
      </c>
      <c r="AY133" s="31">
        <f>_xlfn.IFNA(VLOOKUP($A133,'GS10'!$A:$B,2,FALSE), "NA")</f>
        <v>3.29</v>
      </c>
      <c r="AZ133" s="31">
        <f>_xlfn.IFNA(VLOOKUP($A133,'GS5'!$A:$B,2,FALSE), "NA")</f>
        <v>1.93</v>
      </c>
      <c r="BA133" s="31">
        <f>_xlfn.IFNA(VLOOKUP($A133,'GS30'!$A:$B,2,FALSE), "NA")</f>
        <v>4.42</v>
      </c>
      <c r="BB133" s="31">
        <f>_xlfn.IFNA(VLOOKUP($A133,DAX!$A:$B,2,FALSE), "NA")</f>
        <v>6914.19</v>
      </c>
      <c r="BC133" s="31">
        <f>_xlfn.IFNA(VLOOKUP($A133,SMI!$A:$B,2,FALSE), "NA")</f>
        <v>6436.04</v>
      </c>
      <c r="BD133" s="31">
        <f>_xlfn.IFNA(VLOOKUP($A133,NASDAQCOM!$A:$B,2,FALSE), "NA")</f>
        <v>2652.87</v>
      </c>
      <c r="BE133" s="31">
        <f>_xlfn.IFNA(VLOOKUP($A133,FTSE100!$A:$B,2,FALSE), "NA")</f>
        <v>5899.94</v>
      </c>
      <c r="BF133" s="31">
        <f>_xlfn.IFNA(VLOOKUP($A133,'M.W00.PGOLD.USD'!$A:$B,2,FALSE), "NA")</f>
        <v>1426</v>
      </c>
      <c r="BG133" s="31">
        <f>_xlfn.IFNA(VLOOKUP($A133,'M.W00.PSILVER.USD'!$A:$B,2,FALSE), "NA")</f>
        <v>30.7</v>
      </c>
      <c r="BH133" s="31">
        <f>_xlfn.IFNA(VLOOKUP($A133,WPU10170502!$A:$B,2,FALSE), "NA")</f>
        <v>100</v>
      </c>
      <c r="BI133" s="31">
        <f>_xlfn.IFNA(VLOOKUP($A133,'M.W00.PSILVER.USD'!$A:$B,2,FALSE), "NA")</f>
        <v>30.7</v>
      </c>
      <c r="BJ133" s="31">
        <f>_xlfn.IFNA(VLOOKUP($A133,'M.W00.PSILVER.USD'!$A:$B,2,FALSE), "NA")</f>
        <v>30.7</v>
      </c>
      <c r="BK133" s="31">
        <f>_xlfn.IFNA(VLOOKUP($A133,FEDfunds!$A:$B,2,FALSE), "NA")</f>
        <v>0.18</v>
      </c>
      <c r="BL133" s="31">
        <f>_xlfn.IFNA(VLOOKUP($A133,Vehicles_miles_traveled!$A:$B,2,FALSE), "NA")</f>
        <v>244742</v>
      </c>
      <c r="BM133" s="31">
        <f>_xlfn.IFNA(VLOOKUP($A133,New_car_dealer!$A:$B,2,FALSE), "NA")</f>
        <v>49735</v>
      </c>
      <c r="BN133" s="31" t="str">
        <f>_xlfn.IFNA(VLOOKUP($A133,Platinum_total_demand!$A:$Z,4,FALSE), "NA")</f>
        <v>NA</v>
      </c>
      <c r="BO133" s="31" t="str">
        <f>_xlfn.IFNA(VLOOKUP($A133,Palladium_total_demand!$A:$Z,4,FALSE), "NA")</f>
        <v>NA</v>
      </c>
      <c r="BP133" s="31" t="str">
        <f>_xlfn.IFNA(VLOOKUP($A133,Rhodium_total_demand!$A:$Z,4,FALSE), "NA")</f>
        <v>NA</v>
      </c>
      <c r="BQ133" s="31" t="str">
        <f>_xlfn.IFNA(VLOOKUP($A133,Platinum_total_supply!$A:$Z,4,FALSE), "NA")</f>
        <v>NA</v>
      </c>
      <c r="BR133" s="31" t="str">
        <f>_xlfn.IFNA(VLOOKUP($A133,Palladium_total_supply!$A:$Z,4,FALSE), "NA")</f>
        <v>NA</v>
      </c>
      <c r="BS133" s="31" t="str">
        <f>_xlfn.IFNA(VLOOKUP($A133,Rhodium_total_supply!$A:$Z,4,FALSE), "NA")</f>
        <v>NA</v>
      </c>
      <c r="BT133" s="31">
        <f>_xlfn.IFNA(VLOOKUP($A133,Equities!$A:$Z,2,FALSE), "NA")</f>
        <v>4222.8591304347801</v>
      </c>
      <c r="BU133" s="31">
        <f>_xlfn.IFNA(VLOOKUP($A133,Equities!$A:$Z,3,FALSE), "NA")</f>
        <v>4349.3595652173899</v>
      </c>
      <c r="BV133" s="31">
        <f>_xlfn.IFNA(VLOOKUP($A133,Equities!$A:$Z,4,FALSE), "NA")</f>
        <v>6318.9073913043403</v>
      </c>
      <c r="BW133" s="31">
        <f>_xlfn.IFNA(VLOOKUP($A133,Equities!$A:$Z,5,FALSE), "NA")</f>
        <v>4500.03365217391</v>
      </c>
      <c r="BX133" s="31">
        <f>_xlfn.IFNA(VLOOKUP($A133,Equities!$A:$Z,6,FALSE), "NA")</f>
        <v>2010.7880434782601</v>
      </c>
      <c r="BY133" s="31">
        <f>_xlfn.IFNA(VLOOKUP($A133,Income_equities!$A:$Z,2,FALSE), "NA")</f>
        <v>1636.00695652173</v>
      </c>
      <c r="BZ133" s="31">
        <f>_xlfn.IFNA(VLOOKUP($A133,Income_equities!$A:$Z,3,FALSE), "NA")</f>
        <v>319.85369565217297</v>
      </c>
      <c r="CA133" s="31">
        <f>_xlfn.IFNA(VLOOKUP($A133,Income_equities!$A:$Z,4,FALSE), "NA")</f>
        <v>167.801295652173</v>
      </c>
      <c r="CB133" s="31">
        <f>_xlfn.IFNA(VLOOKUP($A133,Income_equities!$A:$Z,5,FALSE), "NA")</f>
        <v>197.859247826087</v>
      </c>
      <c r="CC133" s="31">
        <f>_xlfn.IFNA(VLOOKUP($A133,PGM_equities!$A:$Z,2,FALSE), "NA")</f>
        <v>1715.0104347826</v>
      </c>
      <c r="CD133" s="31">
        <f>_xlfn.IFNA(VLOOKUP($A133,PGM_equities!$A:$Z,3,FALSE), "NA")</f>
        <v>1393.6182608695599</v>
      </c>
      <c r="CE133" s="31">
        <f>_xlfn.IFNA(VLOOKUP($A133,PGM_equities!$A:$Z,4,FALSE), "NA")</f>
        <v>29.387721739130399</v>
      </c>
      <c r="CF133" s="31">
        <f>_xlfn.IFNA(VLOOKUP($A133,PGM_equities!$A:$Z,5,FALSE), "NA")</f>
        <v>756.552608695652</v>
      </c>
      <c r="CG133" s="31" t="str">
        <f>_xlfn.IFNA(VLOOKUP($A133,Platinum_market_balance!$A:$Z,2,FALSE), "NA")</f>
        <v>NA</v>
      </c>
      <c r="CH133" s="31" t="str">
        <f>_xlfn.IFNA(VLOOKUP($A133,Platinum_market_balance!$A:$Z,3,FALSE), "NA")</f>
        <v>NA</v>
      </c>
      <c r="CI133" s="31" t="str">
        <f>_xlfn.IFNA(VLOOKUP($A133,Platinum_market_balance!$A:$Z,4,FALSE), "NA")</f>
        <v>NA</v>
      </c>
      <c r="CJ133" s="31" t="str">
        <f>_xlfn.IFNA(VLOOKUP($A133,Platinum_market_balance!$A:$Z,5,FALSE), "NA")</f>
        <v>NA</v>
      </c>
      <c r="CK133" s="31" t="str">
        <f>_xlfn.IFNA(VLOOKUP($A133,Palladium_market_balance!$A:$Z,2,FALSE), "NA")</f>
        <v>NA</v>
      </c>
      <c r="CL133" s="31" t="str">
        <f>_xlfn.IFNA(VLOOKUP($A133,Palladium_market_balance!$A:$Z,3,FALSE), "NA")</f>
        <v>NA</v>
      </c>
      <c r="CM133" s="31" t="str">
        <f>_xlfn.IFNA(VLOOKUP($A133,Palladium_market_balance!$A:$Z,4,FALSE), "NA")</f>
        <v>NA</v>
      </c>
      <c r="CN133" s="31" t="str">
        <f>_xlfn.IFNA(VLOOKUP($A133,Palladium_market_balance!$A:$Z,5,FALSE), "NA")</f>
        <v>NA</v>
      </c>
      <c r="CO133" s="31" t="str">
        <f>_xlfn.IFNA(VLOOKUP($A133,Rhodium_market_balance!$A:$Z,2,FALSE), "NA")</f>
        <v>NA</v>
      </c>
      <c r="CP133" s="31" t="str">
        <f>_xlfn.IFNA(VLOOKUP($A133,Rhodium_market_balance!$A:$Z,3,FALSE), "NA")</f>
        <v>NA</v>
      </c>
      <c r="CQ133" s="31" t="str">
        <f>_xlfn.IFNA(VLOOKUP($A133,Rhodium_market_balance!$A:$Z,4,FALSE), "NA")</f>
        <v>NA</v>
      </c>
      <c r="CR133" s="31" t="str">
        <f>_xlfn.IFNA(VLOOKUP($A133,Rhodium_market_balance!$A:$Z,5,FALSE), "NA")</f>
        <v>NA</v>
      </c>
      <c r="CS133" s="31">
        <f>_xlfn.IFNA(VLOOKUP($A133,CFTCs!$A:$Z,2,FALSE), "NA")</f>
        <v>16949</v>
      </c>
      <c r="CT133" s="31">
        <f>_xlfn.IFNA(VLOOKUP($A133,CFTCs!$A:$Z,3,FALSE), "NA")</f>
        <v>1965</v>
      </c>
      <c r="CU133" s="31">
        <f>_xlfn.IFNA(VLOOKUP($A133,CFTCs!$A:$Z,4,FALSE), "NA")</f>
        <v>25844</v>
      </c>
      <c r="CV133" s="31">
        <f>_xlfn.IFNA(VLOOKUP($A133,CFTCs!$A:$Z,5,FALSE), "NA")</f>
        <v>1159</v>
      </c>
      <c r="CW133" s="31">
        <f>_xlfn.IFNA(VLOOKUP($A133,Open_interest!$A:$Z,2,FALSE), "NA")</f>
        <v>38980</v>
      </c>
      <c r="CX133" s="31">
        <f>_xlfn.IFNA(VLOOKUP($A133,Open_interest!$A:$Z,3,FALSE), "NA")</f>
        <v>23214</v>
      </c>
      <c r="CY133" s="31">
        <f>IF(_xlfn.IFNA(VLOOKUP($A133,ETF_holdings!$A:$Z,2,FALSE), "NA")=0,"NA",_xlfn.IFNA(VLOOKUP($A133,ETF_holdings!$A:$Z,2,FALSE), "NA"))</f>
        <v>1174752.41526086</v>
      </c>
      <c r="CZ133" s="31" t="str">
        <f>IF(_xlfn.IFNA(VLOOKUP($A133,ETF_holdings!$A:$Z,3,FALSE), "NA")=0,"NA",_xlfn.IFNA(VLOOKUP($A133,ETF_holdings!$A:$Z,3,FALSE), "NA"))</f>
        <v>NA</v>
      </c>
      <c r="DA133" s="31">
        <f>_xlfn.IFNA(VLOOKUP($A133,ETF_holdings!$A:$Z,4,FALSE), "NA")</f>
        <v>0</v>
      </c>
      <c r="DB133" s="31" t="str">
        <f>IF(_xlfn.IFNA(VLOOKUP($A133,ETF_holdings!$A:$Z,4,FALSE), "NA")=0,"NA",_xlfn.IFNA(VLOOKUP($A133,ETF_holdings!$A:$Z,4,FALSE), "NA"))</f>
        <v>NA</v>
      </c>
      <c r="DC133" s="31" t="str">
        <f>IF(_xlfn.IFNA(VLOOKUP($A133,ETF_holdings!$A:$Z,6,FALSE), "NA")=0,"NA",_xlfn.IFNA(VLOOKUP($A133,ETF_holdings!$A:$Z,6,FALSE), "NA"))</f>
        <v>NA</v>
      </c>
      <c r="DD133" s="31" t="str">
        <f>IF(_xlfn.IFNA(VLOOKUP($A133,ETF_holdings!$A:$Z,7,FALSE), "NA")=0,"NA",_xlfn.IFNA(VLOOKUP($A133,ETF_holdings!$A:$Z,7,FALSE), "NA"))</f>
        <v>NA</v>
      </c>
      <c r="DE133" s="31" t="str">
        <f>IF(_xlfn.IFNA(VLOOKUP($A133,ETF_holdings!$A:$Z,8,FALSE), "NA")=0,"NA",_xlfn.IFNA(VLOOKUP($A133,ETF_holdings!$A:$Z,8,FALSE), "NA"))</f>
        <v>NA</v>
      </c>
      <c r="DF133" s="31" t="str">
        <f>IF(_xlfn.IFNA(VLOOKUP($A133,ETF_holdings!$A:$Z,10,FALSE), "NA")=0,"NA",_xlfn.IFNA(VLOOKUP($A133,ETF_holdings!$A:$Z,10,FALSE), "NA"))</f>
        <v>NA</v>
      </c>
      <c r="DG133" s="31" t="str">
        <f>IF(_xlfn.IFNA(VLOOKUP($A133,ETF_holdings!$A:$Z,10,FALSE), "NA")=0,"NA",_xlfn.IFNA(VLOOKUP($A133,ETF_holdings!$A:$Z,10,FALSE), "NA"))</f>
        <v>NA</v>
      </c>
      <c r="DH133" s="31" t="str">
        <f>IF(_xlfn.IFNA(VLOOKUP($A133,ETF_holdings!$A:$Z,11,FALSE), "NA")=0,"NA",_xlfn.IFNA(VLOOKUP($A133,ETF_holdings!$A:$Z,11,FALSE), "NA"))</f>
        <v>NA</v>
      </c>
      <c r="DI133" s="31" t="str">
        <f>IF(_xlfn.IFNA(VLOOKUP($A133,ETF_holdings!$A:$Z,12,FALSE), "NA")=0,"NA",_xlfn.IFNA(VLOOKUP($A133,ETF_holdings!$A:$Z,12,FALSE), "NA"))</f>
        <v>NA</v>
      </c>
      <c r="DJ133" s="31" t="str">
        <f>IF(_xlfn.IFNA(VLOOKUP($A133,ETF_holdings!$A:$Z,13,FALSE), "NA")=0,"NA",_xlfn.IFNA(VLOOKUP($A133,ETF_holdings!$A:$Z,13,FALSE), "NA"))</f>
        <v>NA</v>
      </c>
      <c r="DK133" s="31">
        <f>IF(_xlfn.IFNA(VLOOKUP($A133,Platinum_RSI!$A:$P,2,FALSE), "NA")=0,"NA",_xlfn.IFNA(VLOOKUP($A133,Platinum_RSI!$A:$P,2,FALSE), "NA"))</f>
        <v>78.41</v>
      </c>
      <c r="DL133" s="31">
        <f>IF(_xlfn.IFNA(VLOOKUP($A133,Platinum_RSI!$A:$P,3,FALSE), "NA")=0,"NA",_xlfn.IFNA(VLOOKUP($A133,Platinum_RSI!$A:$P,3,FALSE), "NA"))</f>
        <v>67.69</v>
      </c>
      <c r="DM133" s="31">
        <f>IF(_xlfn.IFNA(VLOOKUP($A133,Platinum_RSI!$A:$P,4,FALSE), "NA")=0,"NA",_xlfn.IFNA(VLOOKUP($A133,Platinum_RSI!$A:$P,4,FALSE), "NA"))</f>
        <v>63.47</v>
      </c>
      <c r="DN133" s="31">
        <f>IF(_xlfn.IFNA(VLOOKUP($A133,Platinum_RSI!$A:$P,5,FALSE), "NA")=0,"NA",_xlfn.IFNA(VLOOKUP($A133,Platinum_RSI!$A:$P,5,FALSE), "NA"))</f>
        <v>59.57</v>
      </c>
      <c r="DO133" s="31">
        <f>IF(_xlfn.IFNA(VLOOKUP($A133,Palladium_RSI!$A:$Q,2,FALSE), "NA")=0,"NA",_xlfn.IFNA(VLOOKUP($A133,Palladium_RSI!$A:$Q,2,FALSE), "NA"))</f>
        <v>96.7</v>
      </c>
      <c r="DP133" s="31">
        <f>IF(_xlfn.IFNA(VLOOKUP($A133,Palladium_RSI!$A:$Q, 3,FALSE), "NA")=0,"NA",_xlfn.IFNA(VLOOKUP($A133,Palladium_RSI!$A:$Q,3,FALSE), "NA"))</f>
        <v>85.77</v>
      </c>
      <c r="DQ133" s="31">
        <f>IF(_xlfn.IFNA(VLOOKUP($A133,Palladium_RSI!$A:$Q,4,FALSE), "NA")=0,"NA",_xlfn.IFNA(VLOOKUP($A133,Palladium_RSI!$A:$Q,4,FALSE), "NA"))</f>
        <v>80.099999999999994</v>
      </c>
      <c r="DR133" s="31">
        <f>IF(_xlfn.IFNA(VLOOKUP($A133,Palladium_RSI!$A:$Q,5,FALSE), "NA")=0,"NA",_xlfn.IFNA(VLOOKUP($A133,Palladium_RSI!$A:$Q,5,FALSE), "NA"))</f>
        <v>69.83</v>
      </c>
      <c r="DS133" s="31">
        <f>IF(_xlfn.IFNA(VLOOKUP($A133,Car_production!$A:$L,2,FALSE), "NA")=0,"NA",_xlfn.IFNA(VLOOKUP($A133,Car_production!$A:$L,2,FALSE), "NA"))</f>
        <v>203.9</v>
      </c>
      <c r="DT133" s="31">
        <f>IF(_xlfn.IFNA(VLOOKUP($A133,Car_production!$A:$L,3,FALSE), "NA")=0,"NA",_xlfn.IFNA(VLOOKUP($A133,Car_production!$A:$L,3,FALSE), "NA"))</f>
        <v>160.42486231313927</v>
      </c>
      <c r="DU133" s="31" t="e">
        <f>IF(_xlfn.IFNA(VLOOKUP($A133,Car_production!$A:$L,4,FALSE), "NA")=0,"NA",_xlfn.IFNA(VLOOKUP($A133,Car_production!$A:$L,13,FALSE), "NA"))</f>
        <v>#REF!</v>
      </c>
      <c r="DV133" s="31">
        <f>IF(_xlfn.IFNA(VLOOKUP($A133,Car_production!$A:$L,5,FALSE), "NA")=0,"NA",_xlfn.IFNA(VLOOKUP($A133,Car_production!$A:$L,5,FALSE), "NA"))</f>
        <v>69.581075583564626</v>
      </c>
      <c r="DW133" s="31">
        <f>IF(_xlfn.IFNA(VLOOKUP($A133,Car_production!$A:$L,6,FALSE), "NA")=0,"NA",_xlfn.IFNA(VLOOKUP($A133,Car_production!$A:$L,6,FALSE), "NA"))</f>
        <v>131</v>
      </c>
      <c r="DX133" s="31">
        <f>IF(_xlfn.IFNA(VLOOKUP($A133,Car_production!$A:$L,7,FALSE), "NA")=0,"NA",_xlfn.IFNA(VLOOKUP($A133,Car_production!$A:$L,7,FALSE), "NA"))</f>
        <v>128.05474095796677</v>
      </c>
      <c r="DY133" s="31">
        <f>IF(_xlfn.IFNA(VLOOKUP($A133,Car_production!$A:$L,8,FALSE), "NA")=0,"NA",_xlfn.IFNA(VLOOKUP($A133,Car_production!$A:$L,8,FALSE), "NA"))</f>
        <v>99.6</v>
      </c>
      <c r="DZ133" s="31">
        <f>IF(_xlfn.IFNA(VLOOKUP($A133,Car_production!$A:$L,9,FALSE), "NA")=0,"NA",_xlfn.IFNA(VLOOKUP($A133,Car_production!$A:$L,9,FALSE), "NA"))</f>
        <v>125.75757575757575</v>
      </c>
      <c r="EA133" s="31">
        <f>IF(_xlfn.IFNA(VLOOKUP($A133,Car_production!$A:$L,10,FALSE), "NA")=0,"NA",_xlfn.IFNA(VLOOKUP($A133,Car_production!$A:$L,10,FALSE), "NA"))</f>
        <v>77.50210081188564</v>
      </c>
      <c r="EB133" s="31">
        <f>IF(_xlfn.IFNA(VLOOKUP($A133,Car_production_index!$A:$L,2,FALSE), "NA")=0,"NA",_xlfn.IFNA(VLOOKUP($A133,Car_production_index!$A:$L,2,FALSE), "NA"))</f>
        <v>0.12156336336997668</v>
      </c>
      <c r="EC133" s="31">
        <f>IF(_xlfn.IFNA(VLOOKUP($A133,Car_production_index!$A:$L,3,FALSE), "NA")=0,"NA",_xlfn.IFNA(VLOOKUP($A133,Car_production_index!$A:$L,3,FALSE), "NA"))</f>
        <v>0.21144446558478761</v>
      </c>
      <c r="ED133" s="31">
        <f>IF(_xlfn.IFNA(VLOOKUP($A133,Car_production_index!$A:$L,4,FALSE), "NA")=0,"NA",_xlfn.IFNA(VLOOKUP($A133,Car_production_index!$A:$L,4,FALSE), "NA"))</f>
        <v>0.24527892747954669</v>
      </c>
      <c r="EE133" s="31">
        <f>IF(_xlfn.IFNA(VLOOKUP($A133,Car_production_index!$A:$L,5,FALSE), "NA")=0,"NA",_xlfn.IFNA(VLOOKUP($A133,Car_production_index!$A:$L,5,FALSE), "NA"))</f>
        <v>0.1101888060261416</v>
      </c>
      <c r="EF133" s="31">
        <f>IF(_xlfn.IFNA(VLOOKUP($A133,Car_production_index!$A:$L,6,FALSE), "NA")=0,"NA",_xlfn.IFNA(VLOOKUP($A133,Car_production_index!$A:$L,6,FALSE), "NA"))</f>
        <v>0.68847556246045249</v>
      </c>
    </row>
    <row r="134" spans="1:136">
      <c r="A134" s="26">
        <v>40544</v>
      </c>
      <c r="B134" s="25">
        <f>IFERROR(VLOOKUP($A134,Palladium_spot_price!$A:$B,2,FALSE), "NA")</f>
        <v>797.47619047619003</v>
      </c>
      <c r="C134" s="25">
        <f>IFERROR(VLOOKUP($A134,Platinum_spot_price!$A:$B,2,FALSE), "NA")</f>
        <v>1790.61904761904</v>
      </c>
      <c r="D134" s="25">
        <f>IFERROR(VLOOKUP($A134,Rhodium_spot_price!$A:$B,2,FALSE), "NA")</f>
        <v>2437.61904761904</v>
      </c>
      <c r="E134" s="25">
        <f>IFERROR(VLOOKUP(A134,'Coal Australia'!A:B,2,FALSE), "NA")</f>
        <v>140.99357142857099</v>
      </c>
      <c r="F134" s="25">
        <f>IFERROR(VLOOKUP(A134,'Russian Ruble'!A:B,2,FALSE), "NA")</f>
        <v>30.084299999999999</v>
      </c>
      <c r="G134" s="25">
        <f>IFERROR(VLOOKUP($A134,'GDP Germany'!A:B,2,FALSE),"NA")</f>
        <v>649753.19999999995</v>
      </c>
      <c r="H134" s="25">
        <f>IFERROR(VLOOKUP($A134,'GDP EU28'!A:B,2,FALSE),"NA")</f>
        <v>2822461.6</v>
      </c>
      <c r="I134" s="25">
        <f>IFERROR(VLOOKUP($A134,'GDP US'!A:B,2,FALSE),"NA")</f>
        <v>15807.995000000001</v>
      </c>
      <c r="J134" s="29">
        <f>IFERROR(VLOOKUP($A134,'GDP CNY'!A:C,2,FALSE),"NA")</f>
        <v>9.9</v>
      </c>
      <c r="K134" s="25">
        <f>IFERROR(VLOOKUP($A134,WTI!$A:$B,2,FALSE),"NA")</f>
        <v>89.17</v>
      </c>
      <c r="L134" s="25">
        <f>IFERROR(VLOOKUP($A134,Brent!$A:$B,2,FALSE),"NA")</f>
        <v>96.52</v>
      </c>
      <c r="M134" s="25">
        <f>IFERROR(VLOOKUP($A134,'EURO EXC RATE'!$A:$B,2,FALSE),"NA")</f>
        <v>1.3371</v>
      </c>
      <c r="N134" s="25">
        <f>IFERROR(VLOOKUP($A134,'Baltic Dry Index'!$A:$B,2,FALSE),"NA")</f>
        <v>1107</v>
      </c>
      <c r="O134" s="25">
        <f>IFERROR(VLOOKUP($A134,EXR_CNY_USD!$A:$B,2,FALSE),"NA")</f>
        <v>6.5964</v>
      </c>
      <c r="P134" s="25">
        <f>IFERROR(VLOOKUP($A134,'NATURAL GAS'!A:B,2,FALSE),"NA")</f>
        <v>4.49</v>
      </c>
      <c r="Q134" s="25">
        <f>IFERROR(VLOOKUP($A134,VIX!$A:$B,2,FALSE), "NA")</f>
        <v>19.53</v>
      </c>
      <c r="R134" s="25">
        <f>IFERROR(VLOOKUP($A134,CLI_US!$A:$B,2,FALSE), "NA")</f>
        <v>100.23131742290199</v>
      </c>
      <c r="S134" s="25">
        <f>IFERROR(VLOOKUP($A134,CLI_CHN!$A:$B,2,FALSE), "NA")</f>
        <v>100.29300000000001</v>
      </c>
      <c r="T134" s="25">
        <f>IFERROR(VLOOKUP($A134,CLI_EURO!$A:$B,2,FALSE), "NA")</f>
        <v>101.76876942789301</v>
      </c>
      <c r="U134" s="25">
        <f>IFERROR(VLOOKUP($A134,CPILFESL!$A:$B,2,FALSE), "NA")</f>
        <v>221.18700000000001</v>
      </c>
      <c r="V134" s="31">
        <f>_xlfn.IFNA(VLOOKUP($A134,'PET.RWTC.M'!$A:$B,2,FALSE), "NA")</f>
        <v>89.17</v>
      </c>
      <c r="W134" s="31">
        <f>_xlfn.IFNA(VLOOKUP($A134,PALLFNFINDEXQ!$A:$B,2,FALSE), "NA")</f>
        <v>179.20211499999999</v>
      </c>
      <c r="X134" s="31">
        <f>_xlfn.IFNA(VLOOKUP($A134,DEXSFUS!$A:$B,2,FALSE), "NA")</f>
        <v>7.01</v>
      </c>
      <c r="Y134" s="31">
        <f>_xlfn.IFNA(VLOOKUP($A134,PNICKUSDM!$A:$B,2,FALSE), "NA")</f>
        <v>25621.224999999999</v>
      </c>
      <c r="Z134" s="31">
        <f>_xlfn.IFNA(VLOOKUP($A134,'WPU1011'!$A:$B,2,FALSE), "NA")</f>
        <v>153.5</v>
      </c>
      <c r="AA134" s="31">
        <f>_xlfn.IFNA(VLOOKUP($A134,PCU3399103399101!$A:$B,2,FALSE), "NA")</f>
        <v>183.9</v>
      </c>
      <c r="AB134" s="31">
        <f>_xlfn.IFNA(VLOOKUP($A134,TSIFRGHTC!$A:$B,2,FALSE), "NA")</f>
        <v>1.2</v>
      </c>
      <c r="AC134" s="31">
        <f>_xlfn.IFNA(VLOOKUP($A134,TSIFRGHTC!$A:$B,2,FALSE), "NA")</f>
        <v>1.2</v>
      </c>
      <c r="AD134" s="31">
        <f>_xlfn.IFNA(VLOOKUP($A134,PPICMM!$A:$B,2,FALSE), "NA")</f>
        <v>252.5</v>
      </c>
      <c r="AE134" s="31">
        <f>_xlfn.IFNA(VLOOKUP($A134,IPB50001N!$A:$B,2,FALSE), "NA")</f>
        <v>93.158500000000004</v>
      </c>
      <c r="AF134" s="31">
        <f>_xlfn.IFNA(VLOOKUP($A134,A31ATI!$A:$B,2,FALSE), "NA")</f>
        <v>18756</v>
      </c>
      <c r="AG134" s="31">
        <f>_xlfn.IFNA(VLOOKUP($A134,A31ANO!$A:$B,2,FALSE), "NA")</f>
        <v>12302</v>
      </c>
      <c r="AH134" s="31">
        <f>_xlfn.IFNA(VLOOKUP($A134,IPG21223S!$A:$B,2,FALSE), "NA")</f>
        <v>96.794499999999999</v>
      </c>
      <c r="AI134" s="31">
        <f>_xlfn.IFNA(VLOOKUP($A134,PIORECRUSDM!$A:$B,2,FALSE), "NA")</f>
        <v>179.6</v>
      </c>
      <c r="AJ134" s="31">
        <f>_xlfn.IFNA(VLOOKUP($A134,GVZCLS!$A:$B,2,FALSE), "NA")</f>
        <v>22.64</v>
      </c>
      <c r="AK134" s="31" t="str">
        <f>_xlfn.IFNA(VLOOKUP($A134,VXSLVCLS!$A:$B,2,FALSE), "NA")</f>
        <v>NA</v>
      </c>
      <c r="AL134" s="31">
        <f>_xlfn.IFNA(VLOOKUP($A134,PNRGINDEXM!$A:$B,2,FALSE), "NA")</f>
        <v>209.93950000000001</v>
      </c>
      <c r="AM134" s="31">
        <f>_xlfn.IFNA(VLOOKUP($A134,Nikkei225!$A:$B,2,FALSE), "NA")</f>
        <v>9988.0499999999993</v>
      </c>
      <c r="AN134" s="31">
        <f>_xlfn.IFNA(VLOOKUP($A134,EXJPUS!$A:$B,2,FALSE), "NA")</f>
        <v>82.625</v>
      </c>
      <c r="AO134" s="31">
        <f>_xlfn.IFNA(VLOOKUP($A134,PCU33613361!$A:$B,2,FALSE), "NA")</f>
        <v>101.5</v>
      </c>
      <c r="AP134" s="31">
        <f>_xlfn.IFNA(VLOOKUP($A134,TOTALSA!$A:$B,2,FALSE), "NA")</f>
        <v>12.805999999999999</v>
      </c>
      <c r="AQ134" s="31">
        <f>_xlfn.IFNA(VLOOKUP($A134,ZAFCPIALLMINMEI!$A:$B,2,FALSE), "NA")</f>
        <v>78.046580000000006</v>
      </c>
      <c r="AR134" s="31">
        <f>_xlfn.IFNA(VLOOKUP($A134,LCULMN01ZAQ661S!$A:$B,2,FALSE), "NA")</f>
        <v>78.33461835</v>
      </c>
      <c r="AS134" s="31">
        <f>_xlfn.IFNA(VLOOKUP($A134,NGDPRSAXDCZAQ!$A:$B,2,FALSE), "NA")</f>
        <v>1016789.2</v>
      </c>
      <c r="AT134" s="31">
        <f>_xlfn.IFNA(VLOOKUP($A134,'M.W00.PCOBA.USD'!$A:$B,2,FALSE), "NA")</f>
        <v>39212.5</v>
      </c>
      <c r="AU134" s="31">
        <f>_xlfn.IFNA(VLOOKUP($A134,BSCICP03O9M665S!$A:$B,2,FALSE), "NA")</f>
        <v>101.56385607999999</v>
      </c>
      <c r="AV134" s="31">
        <f>_xlfn.IFNA(VLOOKUP($A134,LOLITOAAOECDE!$A:$B,2,FALSE), "NA")</f>
        <v>100.2552212889</v>
      </c>
      <c r="AW134" s="31" t="str">
        <f>_xlfn.IFNA(VLOOKUP($A134,'IP7110'!$A:$B,2,FALSE), "NA")</f>
        <v>NA</v>
      </c>
      <c r="AX134" s="31">
        <f>_xlfn.IFNA(VLOOKUP($A134,'WPS061'!$A:$B,2,FALSE), "NA")</f>
        <v>86.3</v>
      </c>
      <c r="AY134" s="31">
        <f>_xlfn.IFNA(VLOOKUP($A134,'GS10'!$A:$B,2,FALSE), "NA")</f>
        <v>3.39</v>
      </c>
      <c r="AZ134" s="31">
        <f>_xlfn.IFNA(VLOOKUP($A134,'GS5'!$A:$B,2,FALSE), "NA")</f>
        <v>1.99</v>
      </c>
      <c r="BA134" s="31">
        <f>_xlfn.IFNA(VLOOKUP($A134,'GS30'!$A:$B,2,FALSE), "NA")</f>
        <v>4.5199999999999996</v>
      </c>
      <c r="BB134" s="31">
        <f>_xlfn.IFNA(VLOOKUP($A134,DAX!$A:$B,2,FALSE), "NA")</f>
        <v>7077.48</v>
      </c>
      <c r="BC134" s="31">
        <f>_xlfn.IFNA(VLOOKUP($A134,SMI!$A:$B,2,FALSE), "NA")</f>
        <v>6479.15</v>
      </c>
      <c r="BD134" s="31">
        <f>_xlfn.IFNA(VLOOKUP($A134,NASDAQCOM!$A:$B,2,FALSE), "NA")</f>
        <v>2700.08</v>
      </c>
      <c r="BE134" s="31">
        <f>_xlfn.IFNA(VLOOKUP($A134,FTSE100!$A:$B,2,FALSE), "NA")</f>
        <v>5862.94</v>
      </c>
      <c r="BF134" s="31">
        <f>_xlfn.IFNA(VLOOKUP($A134,'M.W00.PGOLD.USD'!$A:$B,2,FALSE), "NA")</f>
        <v>1405.5</v>
      </c>
      <c r="BG134" s="31">
        <f>_xlfn.IFNA(VLOOKUP($A134,'M.W00.PSILVER.USD'!$A:$B,2,FALSE), "NA")</f>
        <v>30.67</v>
      </c>
      <c r="BH134" s="31">
        <f>_xlfn.IFNA(VLOOKUP($A134,WPU10170502!$A:$B,2,FALSE), "NA")</f>
        <v>100.7</v>
      </c>
      <c r="BI134" s="31">
        <f>_xlfn.IFNA(VLOOKUP($A134,'M.W00.PSILVER.USD'!$A:$B,2,FALSE), "NA")</f>
        <v>30.67</v>
      </c>
      <c r="BJ134" s="31">
        <f>_xlfn.IFNA(VLOOKUP($A134,'M.W00.PSILVER.USD'!$A:$B,2,FALSE), "NA")</f>
        <v>30.67</v>
      </c>
      <c r="BK134" s="31">
        <f>_xlfn.IFNA(VLOOKUP($A134,FEDfunds!$A:$B,2,FALSE), "NA")</f>
        <v>0.17</v>
      </c>
      <c r="BL134" s="31">
        <f>_xlfn.IFNA(VLOOKUP($A134,Vehicles_miles_traveled!$A:$B,2,FALSE), "NA")</f>
        <v>246883</v>
      </c>
      <c r="BM134" s="31">
        <f>_xlfn.IFNA(VLOOKUP($A134,New_car_dealer!$A:$B,2,FALSE), "NA")</f>
        <v>43739</v>
      </c>
      <c r="BN134" s="31" t="str">
        <f>_xlfn.IFNA(VLOOKUP($A134,Platinum_total_demand!$A:$Z,4,FALSE), "NA")</f>
        <v>NA</v>
      </c>
      <c r="BO134" s="31" t="str">
        <f>_xlfn.IFNA(VLOOKUP($A134,Palladium_total_demand!$A:$Z,4,FALSE), "NA")</f>
        <v>NA</v>
      </c>
      <c r="BP134" s="31" t="str">
        <f>_xlfn.IFNA(VLOOKUP($A134,Rhodium_total_demand!$A:$Z,4,FALSE), "NA")</f>
        <v>NA</v>
      </c>
      <c r="BQ134" s="31" t="str">
        <f>_xlfn.IFNA(VLOOKUP($A134,Platinum_total_supply!$A:$Z,4,FALSE), "NA")</f>
        <v>NA</v>
      </c>
      <c r="BR134" s="31" t="str">
        <f>_xlfn.IFNA(VLOOKUP($A134,Palladium_total_supply!$A:$Z,4,FALSE), "NA")</f>
        <v>NA</v>
      </c>
      <c r="BS134" s="31" t="str">
        <f>_xlfn.IFNA(VLOOKUP($A134,Rhodium_total_supply!$A:$Z,4,FALSE), "NA")</f>
        <v>NA</v>
      </c>
      <c r="BT134" s="31">
        <f>_xlfn.IFNA(VLOOKUP($A134,Equities!$A:$Z,2,FALSE), "NA")</f>
        <v>4359.1866666666601</v>
      </c>
      <c r="BU134" s="31">
        <f>_xlfn.IFNA(VLOOKUP($A134,Equities!$A:$Z,3,FALSE), "NA")</f>
        <v>4499.7909523809503</v>
      </c>
      <c r="BV134" s="31">
        <f>_xlfn.IFNA(VLOOKUP($A134,Equities!$A:$Z,4,FALSE), "NA")</f>
        <v>6512.8357142857103</v>
      </c>
      <c r="BW134" s="31">
        <f>_xlfn.IFNA(VLOOKUP($A134,Equities!$A:$Z,5,FALSE), "NA")</f>
        <v>4671.1411904761899</v>
      </c>
      <c r="BX134" s="31">
        <f>_xlfn.IFNA(VLOOKUP($A134,Equities!$A:$Z,6,FALSE), "NA")</f>
        <v>2057.5119047619</v>
      </c>
      <c r="BY134" s="31">
        <f>_xlfn.IFNA(VLOOKUP($A134,Income_equities!$A:$Z,2,FALSE), "NA")</f>
        <v>1640.9119047618999</v>
      </c>
      <c r="BZ134" s="31">
        <f>_xlfn.IFNA(VLOOKUP($A134,Income_equities!$A:$Z,3,FALSE), "NA")</f>
        <v>319.72469047619001</v>
      </c>
      <c r="CA134" s="31">
        <f>_xlfn.IFNA(VLOOKUP($A134,Income_equities!$A:$Z,4,FALSE), "NA")</f>
        <v>167.32971904761899</v>
      </c>
      <c r="CB134" s="31">
        <f>_xlfn.IFNA(VLOOKUP($A134,Income_equities!$A:$Z,5,FALSE), "NA")</f>
        <v>197.989409523809</v>
      </c>
      <c r="CC134" s="31">
        <f>_xlfn.IFNA(VLOOKUP($A134,PGM_equities!$A:$Z,2,FALSE), "NA")</f>
        <v>1788.84619047619</v>
      </c>
      <c r="CD134" s="31">
        <f>_xlfn.IFNA(VLOOKUP($A134,PGM_equities!$A:$Z,3,FALSE), "NA")</f>
        <v>1361.8319047619</v>
      </c>
      <c r="CE134" s="31">
        <f>_xlfn.IFNA(VLOOKUP($A134,PGM_equities!$A:$Z,4,FALSE), "NA")</f>
        <v>28.554971428571399</v>
      </c>
      <c r="CF134" s="31">
        <f>_xlfn.IFNA(VLOOKUP($A134,PGM_equities!$A:$Z,5,FALSE), "NA")</f>
        <v>796.14571428571401</v>
      </c>
      <c r="CG134" s="31" t="str">
        <f>_xlfn.IFNA(VLOOKUP($A134,Platinum_market_balance!$A:$Z,2,FALSE), "NA")</f>
        <v>NA</v>
      </c>
      <c r="CH134" s="31" t="str">
        <f>_xlfn.IFNA(VLOOKUP($A134,Platinum_market_balance!$A:$Z,3,FALSE), "NA")</f>
        <v>NA</v>
      </c>
      <c r="CI134" s="31" t="str">
        <f>_xlfn.IFNA(VLOOKUP($A134,Platinum_market_balance!$A:$Z,4,FALSE), "NA")</f>
        <v>NA</v>
      </c>
      <c r="CJ134" s="31" t="str">
        <f>_xlfn.IFNA(VLOOKUP($A134,Platinum_market_balance!$A:$Z,5,FALSE), "NA")</f>
        <v>NA</v>
      </c>
      <c r="CK134" s="31" t="str">
        <f>_xlfn.IFNA(VLOOKUP($A134,Palladium_market_balance!$A:$Z,2,FALSE), "NA")</f>
        <v>NA</v>
      </c>
      <c r="CL134" s="31" t="str">
        <f>_xlfn.IFNA(VLOOKUP($A134,Palladium_market_balance!$A:$Z,3,FALSE), "NA")</f>
        <v>NA</v>
      </c>
      <c r="CM134" s="31" t="str">
        <f>_xlfn.IFNA(VLOOKUP($A134,Palladium_market_balance!$A:$Z,4,FALSE), "NA")</f>
        <v>NA</v>
      </c>
      <c r="CN134" s="31" t="str">
        <f>_xlfn.IFNA(VLOOKUP($A134,Palladium_market_balance!$A:$Z,5,FALSE), "NA")</f>
        <v>NA</v>
      </c>
      <c r="CO134" s="31" t="str">
        <f>_xlfn.IFNA(VLOOKUP($A134,Rhodium_market_balance!$A:$Z,2,FALSE), "NA")</f>
        <v>NA</v>
      </c>
      <c r="CP134" s="31" t="str">
        <f>_xlfn.IFNA(VLOOKUP($A134,Rhodium_market_balance!$A:$Z,3,FALSE), "NA")</f>
        <v>NA</v>
      </c>
      <c r="CQ134" s="31" t="str">
        <f>_xlfn.IFNA(VLOOKUP($A134,Rhodium_market_balance!$A:$Z,4,FALSE), "NA")</f>
        <v>NA</v>
      </c>
      <c r="CR134" s="31" t="str">
        <f>_xlfn.IFNA(VLOOKUP($A134,Rhodium_market_balance!$A:$Z,5,FALSE), "NA")</f>
        <v>NA</v>
      </c>
      <c r="CS134" s="31">
        <f>_xlfn.IFNA(VLOOKUP($A134,CFTCs!$A:$Z,2,FALSE), "NA")</f>
        <v>16661.857142857101</v>
      </c>
      <c r="CT134" s="31">
        <f>_xlfn.IFNA(VLOOKUP($A134,CFTCs!$A:$Z,3,FALSE), "NA")</f>
        <v>2424.0476190476102</v>
      </c>
      <c r="CU134" s="31">
        <f>_xlfn.IFNA(VLOOKUP($A134,CFTCs!$A:$Z,4,FALSE), "NA")</f>
        <v>28679.238095238001</v>
      </c>
      <c r="CV134" s="31">
        <f>_xlfn.IFNA(VLOOKUP($A134,CFTCs!$A:$Z,5,FALSE), "NA")</f>
        <v>1507.3333333333301</v>
      </c>
      <c r="CW134" s="31">
        <f>_xlfn.IFNA(VLOOKUP($A134,Open_interest!$A:$Z,2,FALSE), "NA")</f>
        <v>40473.333333333299</v>
      </c>
      <c r="CX134" s="31">
        <f>_xlfn.IFNA(VLOOKUP($A134,Open_interest!$A:$Z,3,FALSE), "NA")</f>
        <v>22405.904761904701</v>
      </c>
      <c r="CY134" s="31">
        <f>IF(_xlfn.IFNA(VLOOKUP($A134,ETF_holdings!$A:$Z,2,FALSE), "NA")=0,"NA",_xlfn.IFNA(VLOOKUP($A134,ETF_holdings!$A:$Z,2,FALSE), "NA"))</f>
        <v>1257924.72228571</v>
      </c>
      <c r="CZ134" s="31" t="str">
        <f>IF(_xlfn.IFNA(VLOOKUP($A134,ETF_holdings!$A:$Z,3,FALSE), "NA")=0,"NA",_xlfn.IFNA(VLOOKUP($A134,ETF_holdings!$A:$Z,3,FALSE), "NA"))</f>
        <v>NA</v>
      </c>
      <c r="DA134" s="31">
        <f>_xlfn.IFNA(VLOOKUP($A134,ETF_holdings!$A:$Z,4,FALSE), "NA")</f>
        <v>0</v>
      </c>
      <c r="DB134" s="31" t="str">
        <f>IF(_xlfn.IFNA(VLOOKUP($A134,ETF_holdings!$A:$Z,4,FALSE), "NA")=0,"NA",_xlfn.IFNA(VLOOKUP($A134,ETF_holdings!$A:$Z,4,FALSE), "NA"))</f>
        <v>NA</v>
      </c>
      <c r="DC134" s="31" t="str">
        <f>IF(_xlfn.IFNA(VLOOKUP($A134,ETF_holdings!$A:$Z,6,FALSE), "NA")=0,"NA",_xlfn.IFNA(VLOOKUP($A134,ETF_holdings!$A:$Z,6,FALSE), "NA"))</f>
        <v>NA</v>
      </c>
      <c r="DD134" s="31" t="str">
        <f>IF(_xlfn.IFNA(VLOOKUP($A134,ETF_holdings!$A:$Z,7,FALSE), "NA")=0,"NA",_xlfn.IFNA(VLOOKUP($A134,ETF_holdings!$A:$Z,7,FALSE), "NA"))</f>
        <v>NA</v>
      </c>
      <c r="DE134" s="31" t="str">
        <f>IF(_xlfn.IFNA(VLOOKUP($A134,ETF_holdings!$A:$Z,8,FALSE), "NA")=0,"NA",_xlfn.IFNA(VLOOKUP($A134,ETF_holdings!$A:$Z,8,FALSE), "NA"))</f>
        <v>NA</v>
      </c>
      <c r="DF134" s="31" t="str">
        <f>IF(_xlfn.IFNA(VLOOKUP($A134,ETF_holdings!$A:$Z,10,FALSE), "NA")=0,"NA",_xlfn.IFNA(VLOOKUP($A134,ETF_holdings!$A:$Z,10,FALSE), "NA"))</f>
        <v>NA</v>
      </c>
      <c r="DG134" s="31" t="str">
        <f>IF(_xlfn.IFNA(VLOOKUP($A134,ETF_holdings!$A:$Z,10,FALSE), "NA")=0,"NA",_xlfn.IFNA(VLOOKUP($A134,ETF_holdings!$A:$Z,10,FALSE), "NA"))</f>
        <v>NA</v>
      </c>
      <c r="DH134" s="31" t="str">
        <f>IF(_xlfn.IFNA(VLOOKUP($A134,ETF_holdings!$A:$Z,11,FALSE), "NA")=0,"NA",_xlfn.IFNA(VLOOKUP($A134,ETF_holdings!$A:$Z,11,FALSE), "NA"))</f>
        <v>NA</v>
      </c>
      <c r="DI134" s="31" t="str">
        <f>IF(_xlfn.IFNA(VLOOKUP($A134,ETF_holdings!$A:$Z,12,FALSE), "NA")=0,"NA",_xlfn.IFNA(VLOOKUP($A134,ETF_holdings!$A:$Z,12,FALSE), "NA"))</f>
        <v>NA</v>
      </c>
      <c r="DJ134" s="31" t="str">
        <f>IF(_xlfn.IFNA(VLOOKUP($A134,ETF_holdings!$A:$Z,13,FALSE), "NA")=0,"NA",_xlfn.IFNA(VLOOKUP($A134,ETF_holdings!$A:$Z,13,FALSE), "NA"))</f>
        <v>NA</v>
      </c>
      <c r="DK134" s="31">
        <f>IF(_xlfn.IFNA(VLOOKUP($A134,Platinum_RSI!$A:$P,2,FALSE), "NA")=0,"NA",_xlfn.IFNA(VLOOKUP($A134,Platinum_RSI!$A:$P,2,FALSE), "NA"))</f>
        <v>81.64</v>
      </c>
      <c r="DL134" s="31">
        <f>IF(_xlfn.IFNA(VLOOKUP($A134,Platinum_RSI!$A:$P,3,FALSE), "NA")=0,"NA",_xlfn.IFNA(VLOOKUP($A134,Platinum_RSI!$A:$P,3,FALSE), "NA"))</f>
        <v>69.08</v>
      </c>
      <c r="DM134" s="31">
        <f>IF(_xlfn.IFNA(VLOOKUP($A134,Platinum_RSI!$A:$P,4,FALSE), "NA")=0,"NA",_xlfn.IFNA(VLOOKUP($A134,Platinum_RSI!$A:$P,4,FALSE), "NA"))</f>
        <v>64.42</v>
      </c>
      <c r="DN134" s="31">
        <f>IF(_xlfn.IFNA(VLOOKUP($A134,Platinum_RSI!$A:$P,5,FALSE), "NA")=0,"NA",_xlfn.IFNA(VLOOKUP($A134,Platinum_RSI!$A:$P,5,FALSE), "NA"))</f>
        <v>60.06</v>
      </c>
      <c r="DO134" s="31">
        <f>IF(_xlfn.IFNA(VLOOKUP($A134,Palladium_RSI!$A:$Q,2,FALSE), "NA")=0,"NA",_xlfn.IFNA(VLOOKUP($A134,Palladium_RSI!$A:$Q,2,FALSE), "NA"))</f>
        <v>97.05</v>
      </c>
      <c r="DP134" s="31">
        <f>IF(_xlfn.IFNA(VLOOKUP($A134,Palladium_RSI!$A:$Q, 3,FALSE), "NA")=0,"NA",_xlfn.IFNA(VLOOKUP($A134,Palladium_RSI!$A:$Q,3,FALSE), "NA"))</f>
        <v>86.34</v>
      </c>
      <c r="DQ134" s="31">
        <f>IF(_xlfn.IFNA(VLOOKUP($A134,Palladium_RSI!$A:$Q,4,FALSE), "NA")=0,"NA",_xlfn.IFNA(VLOOKUP($A134,Palladium_RSI!$A:$Q,4,FALSE), "NA"))</f>
        <v>80.67</v>
      </c>
      <c r="DR134" s="31">
        <f>IF(_xlfn.IFNA(VLOOKUP($A134,Palladium_RSI!$A:$Q,5,FALSE), "NA")=0,"NA",_xlfn.IFNA(VLOOKUP($A134,Palladium_RSI!$A:$Q,5,FALSE), "NA"))</f>
        <v>70.31</v>
      </c>
      <c r="DS134" s="31">
        <f>IF(_xlfn.IFNA(VLOOKUP($A134,Car_production!$A:$L,2,FALSE), "NA")=0,"NA",_xlfn.IFNA(VLOOKUP($A134,Car_production!$A:$L,2,FALSE), "NA"))</f>
        <v>198.9</v>
      </c>
      <c r="DT134" s="31">
        <f>IF(_xlfn.IFNA(VLOOKUP($A134,Car_production!$A:$L,3,FALSE), "NA")=0,"NA",_xlfn.IFNA(VLOOKUP($A134,Car_production!$A:$L,3,FALSE), "NA"))</f>
        <v>156.49095200629426</v>
      </c>
      <c r="DU134" s="31" t="e">
        <f>IF(_xlfn.IFNA(VLOOKUP($A134,Car_production!$A:$L,4,FALSE), "NA")=0,"NA",_xlfn.IFNA(VLOOKUP($A134,Car_production!$A:$L,13,FALSE), "NA"))</f>
        <v>#REF!</v>
      </c>
      <c r="DV134" s="31">
        <f>IF(_xlfn.IFNA(VLOOKUP($A134,Car_production!$A:$L,5,FALSE), "NA")=0,"NA",_xlfn.IFNA(VLOOKUP($A134,Car_production!$A:$L,5,FALSE), "NA"))</f>
        <v>67.310992944506893</v>
      </c>
      <c r="DW134" s="31">
        <f>IF(_xlfn.IFNA(VLOOKUP($A134,Car_production!$A:$L,6,FALSE), "NA")=0,"NA",_xlfn.IFNA(VLOOKUP($A134,Car_production!$A:$L,6,FALSE), "NA"))</f>
        <v>122.9</v>
      </c>
      <c r="DX134" s="31">
        <f>IF(_xlfn.IFNA(VLOOKUP($A134,Car_production!$A:$L,7,FALSE), "NA")=0,"NA",_xlfn.IFNA(VLOOKUP($A134,Car_production!$A:$L,7,FALSE), "NA"))</f>
        <v>120.13685239491691</v>
      </c>
      <c r="DY134" s="31">
        <f>IF(_xlfn.IFNA(VLOOKUP($A134,Car_production!$A:$L,8,FALSE), "NA")=0,"NA",_xlfn.IFNA(VLOOKUP($A134,Car_production!$A:$L,8,FALSE), "NA"))</f>
        <v>100.9</v>
      </c>
      <c r="DZ134" s="31">
        <f>IF(_xlfn.IFNA(VLOOKUP($A134,Car_production!$A:$L,9,FALSE), "NA")=0,"NA",_xlfn.IFNA(VLOOKUP($A134,Car_production!$A:$L,9,FALSE), "NA"))</f>
        <v>127.3989898989899</v>
      </c>
      <c r="EA134" s="31">
        <f>IF(_xlfn.IFNA(VLOOKUP($A134,Car_production!$A:$L,10,FALSE), "NA")=0,"NA",_xlfn.IFNA(VLOOKUP($A134,Car_production!$A:$L,10,FALSE), "NA"))</f>
        <v>76.766317720192092</v>
      </c>
      <c r="EB134" s="31">
        <f>IF(_xlfn.IFNA(VLOOKUP($A134,Car_production_index!$A:$L,2,FALSE), "NA")=0,"NA",_xlfn.IFNA(VLOOKUP($A134,Car_production_index!$A:$L,2,FALSE), "NA"))</f>
        <v>0.1399074658767098</v>
      </c>
      <c r="EC134" s="31">
        <f>IF(_xlfn.IFNA(VLOOKUP($A134,Car_production_index!$A:$L,3,FALSE), "NA")=0,"NA",_xlfn.IFNA(VLOOKUP($A134,Car_production_index!$A:$L,3,FALSE), "NA"))</f>
        <v>0.23232139445045127</v>
      </c>
      <c r="ED134" s="31">
        <f>IF(_xlfn.IFNA(VLOOKUP($A134,Car_production_index!$A:$L,4,FALSE), "NA")=0,"NA",_xlfn.IFNA(VLOOKUP($A134,Car_production_index!$A:$L,4,FALSE), "NA"))</f>
        <v>0.22973488778367335</v>
      </c>
      <c r="EE134" s="31">
        <f>IF(_xlfn.IFNA(VLOOKUP($A134,Car_production_index!$A:$L,5,FALSE), "NA")=0,"NA",_xlfn.IFNA(VLOOKUP($A134,Car_production_index!$A:$L,5,FALSE), "NA"))</f>
        <v>9.0252055510683007E-2</v>
      </c>
      <c r="EF134" s="31">
        <f>IF(_xlfn.IFNA(VLOOKUP($A134,Car_production_index!$A:$L,6,FALSE), "NA")=0,"NA",_xlfn.IFNA(VLOOKUP($A134,Car_production_index!$A:$L,6,FALSE), "NA"))</f>
        <v>0.69221580362151747</v>
      </c>
    </row>
    <row r="135" spans="1:136">
      <c r="A135" s="26">
        <v>40575</v>
      </c>
      <c r="B135" s="25">
        <f>IFERROR(VLOOKUP($A135,Palladium_spot_price!$A:$B,2,FALSE), "NA")</f>
        <v>823.47368421052602</v>
      </c>
      <c r="C135" s="25">
        <f>IFERROR(VLOOKUP($A135,Platinum_spot_price!$A:$B,2,FALSE), "NA")</f>
        <v>1828.6842105263099</v>
      </c>
      <c r="D135" s="25">
        <f>IFERROR(VLOOKUP($A135,Rhodium_spot_price!$A:$B,2,FALSE), "NA")</f>
        <v>2475</v>
      </c>
      <c r="E135" s="25">
        <f>IFERROR(VLOOKUP(A135,'Coal Australia'!A:B,2,FALSE), "NA")</f>
        <v>134.624464285714</v>
      </c>
      <c r="F135" s="25">
        <f>IFERROR(VLOOKUP(A135,'Russian Ruble'!A:B,2,FALSE), "NA")</f>
        <v>29.2942</v>
      </c>
      <c r="G135" s="25" t="str">
        <f>IFERROR(VLOOKUP($A135,'GDP Germany'!A:B,2,FALSE),"NA")</f>
        <v>NA</v>
      </c>
      <c r="H135" s="25" t="str">
        <f>IFERROR(VLOOKUP($A135,'GDP EU28'!A:B,2,FALSE),"NA")</f>
        <v>NA</v>
      </c>
      <c r="I135" s="25" t="str">
        <f>IFERROR(VLOOKUP($A135,'GDP US'!A:B,2,FALSE),"NA")</f>
        <v>NA</v>
      </c>
      <c r="J135" s="29" t="str">
        <f>IFERROR(VLOOKUP($A135,'GDP CNY'!A:C,2,FALSE),"NA")</f>
        <v>NA</v>
      </c>
      <c r="K135" s="25">
        <f>IFERROR(VLOOKUP($A135,WTI!$A:$B,2,FALSE),"NA")</f>
        <v>88.58</v>
      </c>
      <c r="L135" s="25">
        <f>IFERROR(VLOOKUP($A135,Brent!$A:$B,2,FALSE),"NA")</f>
        <v>103.72</v>
      </c>
      <c r="M135" s="25">
        <f>IFERROR(VLOOKUP($A135,'EURO EXC RATE'!$A:$B,2,FALSE),"NA")</f>
        <v>1.3655999999999999</v>
      </c>
      <c r="N135" s="25">
        <f>IFERROR(VLOOKUP($A135,'Baltic Dry Index'!$A:$B,2,FALSE),"NA")</f>
        <v>1251</v>
      </c>
      <c r="O135" s="25">
        <f>IFERROR(VLOOKUP($A135,EXR_CNY_USD!$A:$B,2,FALSE),"NA")</f>
        <v>6.5761000000000003</v>
      </c>
      <c r="P135" s="25">
        <f>IFERROR(VLOOKUP($A135,'NATURAL GAS'!A:B,2,FALSE),"NA")</f>
        <v>4.09</v>
      </c>
      <c r="Q135" s="25">
        <f>IFERROR(VLOOKUP($A135,VIX!$A:$B,2,FALSE), "NA")</f>
        <v>18.350000000000001</v>
      </c>
      <c r="R135" s="25">
        <f>IFERROR(VLOOKUP($A135,CLI_US!$A:$B,2,FALSE), "NA")</f>
        <v>100.314264578861</v>
      </c>
      <c r="S135" s="25">
        <f>IFERROR(VLOOKUP($A135,CLI_CHN!$A:$B,2,FALSE), "NA")</f>
        <v>100.3445</v>
      </c>
      <c r="T135" s="25">
        <f>IFERROR(VLOOKUP($A135,CLI_EURO!$A:$B,2,FALSE), "NA")</f>
        <v>101.775105645357</v>
      </c>
      <c r="U135" s="25">
        <f>IFERROR(VLOOKUP($A135,CPILFESL!$A:$B,2,FALSE), "NA")</f>
        <v>221.898</v>
      </c>
      <c r="V135" s="31">
        <f>_xlfn.IFNA(VLOOKUP($A135,'PET.RWTC.M'!$A:$B,2,FALSE), "NA")</f>
        <v>88.58</v>
      </c>
      <c r="W135" s="31">
        <f>_xlfn.IFNA(VLOOKUP($A135,PALLFNFINDEXQ!$A:$B,2,FALSE), "NA")</f>
        <v>179.20211499999999</v>
      </c>
      <c r="X135" s="31">
        <f>_xlfn.IFNA(VLOOKUP($A135,DEXSFUS!$A:$B,2,FALSE), "NA")</f>
        <v>7.1433</v>
      </c>
      <c r="Y135" s="31">
        <f>_xlfn.IFNA(VLOOKUP($A135,PNICKUSDM!$A:$B,2,FALSE), "NA")</f>
        <v>28412.174999999999</v>
      </c>
      <c r="Z135" s="31">
        <f>_xlfn.IFNA(VLOOKUP($A135,'WPU1011'!$A:$B,2,FALSE), "NA")</f>
        <v>153.4</v>
      </c>
      <c r="AA135" s="31">
        <f>_xlfn.IFNA(VLOOKUP($A135,'WPU1011'!$A:$B,2,FALSE), "NA")</f>
        <v>153.4</v>
      </c>
      <c r="AB135" s="31">
        <f>_xlfn.IFNA(VLOOKUP($A135,TSIFRGHTC!$A:$B,2,FALSE), "NA")</f>
        <v>-0.5</v>
      </c>
      <c r="AC135" s="31">
        <f>_xlfn.IFNA(VLOOKUP($A135,TSIFRGHTC!$A:$B,2,FALSE), "NA")</f>
        <v>-0.5</v>
      </c>
      <c r="AD135" s="31">
        <f>_xlfn.IFNA(VLOOKUP($A135,PPICMM!$A:$B,2,FALSE), "NA")</f>
        <v>258.8</v>
      </c>
      <c r="AE135" s="31">
        <f>_xlfn.IFNA(VLOOKUP($A135,IPB50001N!$A:$B,2,FALSE), "NA")</f>
        <v>92.330399999999997</v>
      </c>
      <c r="AF135" s="31">
        <f>_xlfn.IFNA(VLOOKUP($A135,A31ATI!$A:$B,2,FALSE), "NA")</f>
        <v>19280</v>
      </c>
      <c r="AG135" s="31">
        <f>_xlfn.IFNA(VLOOKUP($A135,A31ANO!$A:$B,2,FALSE), "NA")</f>
        <v>10214</v>
      </c>
      <c r="AH135" s="31">
        <f>_xlfn.IFNA(VLOOKUP($A135,IPG21223S!$A:$B,2,FALSE), "NA")</f>
        <v>92.071200000000005</v>
      </c>
      <c r="AI135" s="31">
        <f>_xlfn.IFNA(VLOOKUP($A135,PIORECRUSDM!$A:$B,2,FALSE), "NA")</f>
        <v>187.2</v>
      </c>
      <c r="AJ135" s="31">
        <f>_xlfn.IFNA(VLOOKUP($A135,GVZCLS!$A:$B,2,FALSE), "NA")</f>
        <v>17.7</v>
      </c>
      <c r="AK135" s="31" t="str">
        <f>_xlfn.IFNA(VLOOKUP($A135,VXSLVCLS!$A:$B,2,FALSE), "NA")</f>
        <v>NA</v>
      </c>
      <c r="AL135" s="31">
        <f>_xlfn.IFNA(VLOOKUP($A135,PNRGINDEXM!$A:$B,2,FALSE), "NA")</f>
        <v>217.79230000000001</v>
      </c>
      <c r="AM135" s="31">
        <f>_xlfn.IFNA(VLOOKUP($A135,Nikkei225!$A:$B,2,FALSE), "NA")</f>
        <v>10274.5</v>
      </c>
      <c r="AN135" s="31">
        <f>_xlfn.IFNA(VLOOKUP($A135,EXJPUS!$A:$B,2,FALSE), "NA")</f>
        <v>82.536799999999999</v>
      </c>
      <c r="AO135" s="31">
        <f>_xlfn.IFNA(VLOOKUP($A135,PCU33613361!$A:$B,2,FALSE), "NA")</f>
        <v>101.5</v>
      </c>
      <c r="AP135" s="31">
        <f>_xlfn.IFNA(VLOOKUP($A135,TOTALSA!$A:$B,2,FALSE), "NA")</f>
        <v>13.081</v>
      </c>
      <c r="AQ135" s="31">
        <f>_xlfn.IFNA(VLOOKUP($A135,ZAFCPIALLMINMEI!$A:$B,2,FALSE), "NA")</f>
        <v>78.451669999999993</v>
      </c>
      <c r="AR135" s="31">
        <f>_xlfn.IFNA(VLOOKUP($A135,LCULMN01ZAQ661S!$A:$B,2,FALSE), "NA")</f>
        <v>78.33461835</v>
      </c>
      <c r="AS135" s="31">
        <f>_xlfn.IFNA(VLOOKUP($A135,NGDPRSAXDCZAQ!$A:$B,2,FALSE), "NA")</f>
        <v>1016789.2</v>
      </c>
      <c r="AT135" s="31">
        <f>_xlfn.IFNA(VLOOKUP($A135,'M.W00.PCOBA.USD'!$A:$B,2,FALSE), "NA")</f>
        <v>39777.75</v>
      </c>
      <c r="AU135" s="31">
        <f>_xlfn.IFNA(VLOOKUP($A135,BSCICP03O9M665S!$A:$B,2,FALSE), "NA")</f>
        <v>101.6249527018</v>
      </c>
      <c r="AV135" s="31">
        <f>_xlfn.IFNA(VLOOKUP($A135,LOLITOAAOECDE!$A:$B,2,FALSE), "NA")</f>
        <v>100.34776230689999</v>
      </c>
      <c r="AW135" s="31" t="str">
        <f>_xlfn.IFNA(VLOOKUP($A135,'IP7110'!$A:$B,2,FALSE), "NA")</f>
        <v>NA</v>
      </c>
      <c r="AX135" s="31">
        <f>_xlfn.IFNA(VLOOKUP($A135,'WPS061'!$A:$B,2,FALSE), "NA")</f>
        <v>86.9</v>
      </c>
      <c r="AY135" s="31">
        <f>_xlfn.IFNA(VLOOKUP($A135,'GS10'!$A:$B,2,FALSE), "NA")</f>
        <v>3.58</v>
      </c>
      <c r="AZ135" s="31">
        <f>_xlfn.IFNA(VLOOKUP($A135,'GS5'!$A:$B,2,FALSE), "NA")</f>
        <v>2.2599999999999998</v>
      </c>
      <c r="BA135" s="31">
        <f>_xlfn.IFNA(VLOOKUP($A135,'GS30'!$A:$B,2,FALSE), "NA")</f>
        <v>4.6500000000000004</v>
      </c>
      <c r="BB135" s="31">
        <f>_xlfn.IFNA(VLOOKUP($A135,DAX!$A:$B,2,FALSE), "NA")</f>
        <v>7272.32</v>
      </c>
      <c r="BC135" s="31">
        <f>_xlfn.IFNA(VLOOKUP($A135,SMI!$A:$B,2,FALSE), "NA")</f>
        <v>6610.44</v>
      </c>
      <c r="BD135" s="31">
        <f>_xlfn.IFNA(VLOOKUP($A135,NASDAQCOM!$A:$B,2,FALSE), "NA")</f>
        <v>2782.27</v>
      </c>
      <c r="BE135" s="31">
        <f>_xlfn.IFNA(VLOOKUP($A135,FTSE100!$A:$B,2,FALSE), "NA")</f>
        <v>5994.01</v>
      </c>
      <c r="BF135" s="31">
        <f>_xlfn.IFNA(VLOOKUP($A135,'M.W00.PGOLD.USD'!$A:$B,2,FALSE), "NA")</f>
        <v>1414.5</v>
      </c>
      <c r="BG135" s="31">
        <f>_xlfn.IFNA(VLOOKUP($A135,'M.W00.PSILVER.USD'!$A:$B,2,FALSE), "NA")</f>
        <v>33.49</v>
      </c>
      <c r="BH135" s="31">
        <f>_xlfn.IFNA(VLOOKUP($A135,WPU10170502!$A:$B,2,FALSE), "NA")</f>
        <v>101.8</v>
      </c>
      <c r="BI135" s="31">
        <f>_xlfn.IFNA(VLOOKUP($A135,'M.W00.PSILVER.USD'!$A:$B,2,FALSE), "NA")</f>
        <v>33.49</v>
      </c>
      <c r="BJ135" s="31">
        <f>_xlfn.IFNA(VLOOKUP($A135,'M.W00.PSILVER.USD'!$A:$B,2,FALSE), "NA")</f>
        <v>33.49</v>
      </c>
      <c r="BK135" s="31">
        <f>_xlfn.IFNA(VLOOKUP($A135,FEDfunds!$A:$B,2,FALSE), "NA")</f>
        <v>0.16</v>
      </c>
      <c r="BL135" s="31">
        <f>_xlfn.IFNA(VLOOKUP($A135,Vehicles_miles_traveled!$A:$B,2,FALSE), "NA")</f>
        <v>245196</v>
      </c>
      <c r="BM135" s="31">
        <f>_xlfn.IFNA(VLOOKUP($A135,New_car_dealer!$A:$B,2,FALSE), "NA")</f>
        <v>46318</v>
      </c>
      <c r="BN135" s="31" t="str">
        <f>_xlfn.IFNA(VLOOKUP($A135,Platinum_total_demand!$A:$Z,4,FALSE), "NA")</f>
        <v>NA</v>
      </c>
      <c r="BO135" s="31" t="str">
        <f>_xlfn.IFNA(VLOOKUP($A135,Palladium_total_demand!$A:$Z,4,FALSE), "NA")</f>
        <v>NA</v>
      </c>
      <c r="BP135" s="31" t="str">
        <f>_xlfn.IFNA(VLOOKUP($A135,Rhodium_total_demand!$A:$Z,4,FALSE), "NA")</f>
        <v>NA</v>
      </c>
      <c r="BQ135" s="31" t="str">
        <f>_xlfn.IFNA(VLOOKUP($A135,Platinum_total_supply!$A:$Z,4,FALSE), "NA")</f>
        <v>NA</v>
      </c>
      <c r="BR135" s="31" t="str">
        <f>_xlfn.IFNA(VLOOKUP($A135,Palladium_total_supply!$A:$Z,4,FALSE), "NA")</f>
        <v>NA</v>
      </c>
      <c r="BS135" s="31" t="str">
        <f>_xlfn.IFNA(VLOOKUP($A135,Rhodium_total_supply!$A:$Z,4,FALSE), "NA")</f>
        <v>NA</v>
      </c>
      <c r="BT135" s="31">
        <f>_xlfn.IFNA(VLOOKUP($A135,Equities!$A:$Z,2,FALSE), "NA")</f>
        <v>4506.7219999999998</v>
      </c>
      <c r="BU135" s="31">
        <f>_xlfn.IFNA(VLOOKUP($A135,Equities!$A:$Z,3,FALSE), "NA")</f>
        <v>4643.8504999999996</v>
      </c>
      <c r="BV135" s="31">
        <f>_xlfn.IFNA(VLOOKUP($A135,Equities!$A:$Z,4,FALSE), "NA")</f>
        <v>6784.7960000000003</v>
      </c>
      <c r="BW135" s="31">
        <f>_xlfn.IFNA(VLOOKUP($A135,Equities!$A:$Z,5,FALSE), "NA")</f>
        <v>4801.2891</v>
      </c>
      <c r="BX135" s="31">
        <f>_xlfn.IFNA(VLOOKUP($A135,Equities!$A:$Z,6,FALSE), "NA")</f>
        <v>1995.04159999999</v>
      </c>
      <c r="BY135" s="31">
        <f>_xlfn.IFNA(VLOOKUP($A135,Income_equities!$A:$Z,2,FALSE), "NA")</f>
        <v>1633.1895</v>
      </c>
      <c r="BZ135" s="31">
        <f>_xlfn.IFNA(VLOOKUP($A135,Income_equities!$A:$Z,3,FALSE), "NA")</f>
        <v>317.64646499999998</v>
      </c>
      <c r="CA135" s="31">
        <f>_xlfn.IFNA(VLOOKUP($A135,Income_equities!$A:$Z,4,FALSE), "NA")</f>
        <v>166.67796999999999</v>
      </c>
      <c r="CB135" s="31">
        <f>_xlfn.IFNA(VLOOKUP($A135,Income_equities!$A:$Z,5,FALSE), "NA")</f>
        <v>197.22214500000001</v>
      </c>
      <c r="CC135" s="31">
        <f>_xlfn.IFNA(VLOOKUP($A135,PGM_equities!$A:$Z,2,FALSE), "NA")</f>
        <v>1824.9969999999901</v>
      </c>
      <c r="CD135" s="31">
        <f>_xlfn.IFNA(VLOOKUP($A135,PGM_equities!$A:$Z,3,FALSE), "NA")</f>
        <v>1375.7539999999999</v>
      </c>
      <c r="CE135" s="31">
        <f>_xlfn.IFNA(VLOOKUP($A135,PGM_equities!$A:$Z,4,FALSE), "NA")</f>
        <v>31.064069999999901</v>
      </c>
      <c r="CF135" s="31">
        <f>_xlfn.IFNA(VLOOKUP($A135,PGM_equities!$A:$Z,5,FALSE), "NA")</f>
        <v>819.80149999999901</v>
      </c>
      <c r="CG135" s="31" t="str">
        <f>_xlfn.IFNA(VLOOKUP($A135,Platinum_market_balance!$A:$Z,2,FALSE), "NA")</f>
        <v>NA</v>
      </c>
      <c r="CH135" s="31" t="str">
        <f>_xlfn.IFNA(VLOOKUP($A135,Platinum_market_balance!$A:$Z,3,FALSE), "NA")</f>
        <v>NA</v>
      </c>
      <c r="CI135" s="31" t="str">
        <f>_xlfn.IFNA(VLOOKUP($A135,Platinum_market_balance!$A:$Z,4,FALSE), "NA")</f>
        <v>NA</v>
      </c>
      <c r="CJ135" s="31" t="str">
        <f>_xlfn.IFNA(VLOOKUP($A135,Platinum_market_balance!$A:$Z,5,FALSE), "NA")</f>
        <v>NA</v>
      </c>
      <c r="CK135" s="31" t="str">
        <f>_xlfn.IFNA(VLOOKUP($A135,Palladium_market_balance!$A:$Z,2,FALSE), "NA")</f>
        <v>NA</v>
      </c>
      <c r="CL135" s="31" t="str">
        <f>_xlfn.IFNA(VLOOKUP($A135,Palladium_market_balance!$A:$Z,3,FALSE), "NA")</f>
        <v>NA</v>
      </c>
      <c r="CM135" s="31" t="str">
        <f>_xlfn.IFNA(VLOOKUP($A135,Palladium_market_balance!$A:$Z,4,FALSE), "NA")</f>
        <v>NA</v>
      </c>
      <c r="CN135" s="31" t="str">
        <f>_xlfn.IFNA(VLOOKUP($A135,Palladium_market_balance!$A:$Z,5,FALSE), "NA")</f>
        <v>NA</v>
      </c>
      <c r="CO135" s="31" t="str">
        <f>_xlfn.IFNA(VLOOKUP($A135,Rhodium_market_balance!$A:$Z,2,FALSE), "NA")</f>
        <v>NA</v>
      </c>
      <c r="CP135" s="31" t="str">
        <f>_xlfn.IFNA(VLOOKUP($A135,Rhodium_market_balance!$A:$Z,3,FALSE), "NA")</f>
        <v>NA</v>
      </c>
      <c r="CQ135" s="31" t="str">
        <f>_xlfn.IFNA(VLOOKUP($A135,Rhodium_market_balance!$A:$Z,4,FALSE), "NA")</f>
        <v>NA</v>
      </c>
      <c r="CR135" s="31" t="str">
        <f>_xlfn.IFNA(VLOOKUP($A135,Rhodium_market_balance!$A:$Z,5,FALSE), "NA")</f>
        <v>NA</v>
      </c>
      <c r="CS135" s="31">
        <f>_xlfn.IFNA(VLOOKUP($A135,CFTCs!$A:$Z,2,FALSE), "NA")</f>
        <v>17420</v>
      </c>
      <c r="CT135" s="31">
        <f>_xlfn.IFNA(VLOOKUP($A135,CFTCs!$A:$Z,3,FALSE), "NA")</f>
        <v>2286.5</v>
      </c>
      <c r="CU135" s="31">
        <f>_xlfn.IFNA(VLOOKUP($A135,CFTCs!$A:$Z,4,FALSE), "NA")</f>
        <v>30809.5</v>
      </c>
      <c r="CV135" s="31">
        <f>_xlfn.IFNA(VLOOKUP($A135,CFTCs!$A:$Z,5,FALSE), "NA")</f>
        <v>1543.75</v>
      </c>
      <c r="CW135" s="31">
        <f>_xlfn.IFNA(VLOOKUP($A135,Open_interest!$A:$Z,2,FALSE), "NA")</f>
        <v>42342</v>
      </c>
      <c r="CX135" s="31">
        <f>_xlfn.IFNA(VLOOKUP($A135,Open_interest!$A:$Z,3,FALSE), "NA")</f>
        <v>22924.75</v>
      </c>
      <c r="CY135" s="31">
        <f>IF(_xlfn.IFNA(VLOOKUP($A135,ETF_holdings!$A:$Z,2,FALSE), "NA")=0,"NA",_xlfn.IFNA(VLOOKUP($A135,ETF_holdings!$A:$Z,2,FALSE), "NA"))</f>
        <v>1306837.794</v>
      </c>
      <c r="CZ135" s="31" t="str">
        <f>IF(_xlfn.IFNA(VLOOKUP($A135,ETF_holdings!$A:$Z,3,FALSE), "NA")=0,"NA",_xlfn.IFNA(VLOOKUP($A135,ETF_holdings!$A:$Z,3,FALSE), "NA"))</f>
        <v>NA</v>
      </c>
      <c r="DA135" s="31">
        <f>_xlfn.IFNA(VLOOKUP($A135,ETF_holdings!$A:$Z,4,FALSE), "NA")</f>
        <v>0</v>
      </c>
      <c r="DB135" s="31" t="str">
        <f>IF(_xlfn.IFNA(VLOOKUP($A135,ETF_holdings!$A:$Z,4,FALSE), "NA")=0,"NA",_xlfn.IFNA(VLOOKUP($A135,ETF_holdings!$A:$Z,4,FALSE), "NA"))</f>
        <v>NA</v>
      </c>
      <c r="DC135" s="31" t="str">
        <f>IF(_xlfn.IFNA(VLOOKUP($A135,ETF_holdings!$A:$Z,6,FALSE), "NA")=0,"NA",_xlfn.IFNA(VLOOKUP($A135,ETF_holdings!$A:$Z,6,FALSE), "NA"))</f>
        <v>NA</v>
      </c>
      <c r="DD135" s="31" t="str">
        <f>IF(_xlfn.IFNA(VLOOKUP($A135,ETF_holdings!$A:$Z,7,FALSE), "NA")=0,"NA",_xlfn.IFNA(VLOOKUP($A135,ETF_holdings!$A:$Z,7,FALSE), "NA"))</f>
        <v>NA</v>
      </c>
      <c r="DE135" s="31" t="str">
        <f>IF(_xlfn.IFNA(VLOOKUP($A135,ETF_holdings!$A:$Z,8,FALSE), "NA")=0,"NA",_xlfn.IFNA(VLOOKUP($A135,ETF_holdings!$A:$Z,8,FALSE), "NA"))</f>
        <v>NA</v>
      </c>
      <c r="DF135" s="31" t="str">
        <f>IF(_xlfn.IFNA(VLOOKUP($A135,ETF_holdings!$A:$Z,10,FALSE), "NA")=0,"NA",_xlfn.IFNA(VLOOKUP($A135,ETF_holdings!$A:$Z,10,FALSE), "NA"))</f>
        <v>NA</v>
      </c>
      <c r="DG135" s="31" t="str">
        <f>IF(_xlfn.IFNA(VLOOKUP($A135,ETF_holdings!$A:$Z,10,FALSE), "NA")=0,"NA",_xlfn.IFNA(VLOOKUP($A135,ETF_holdings!$A:$Z,10,FALSE), "NA"))</f>
        <v>NA</v>
      </c>
      <c r="DH135" s="31" t="str">
        <f>IF(_xlfn.IFNA(VLOOKUP($A135,ETF_holdings!$A:$Z,11,FALSE), "NA")=0,"NA",_xlfn.IFNA(VLOOKUP($A135,ETF_holdings!$A:$Z,11,FALSE), "NA"))</f>
        <v>NA</v>
      </c>
      <c r="DI135" s="31" t="str">
        <f>IF(_xlfn.IFNA(VLOOKUP($A135,ETF_holdings!$A:$Z,12,FALSE), "NA")=0,"NA",_xlfn.IFNA(VLOOKUP($A135,ETF_holdings!$A:$Z,12,FALSE), "NA"))</f>
        <v>NA</v>
      </c>
      <c r="DJ135" s="31" t="str">
        <f>IF(_xlfn.IFNA(VLOOKUP($A135,ETF_holdings!$A:$Z,13,FALSE), "NA")=0,"NA",_xlfn.IFNA(VLOOKUP($A135,ETF_holdings!$A:$Z,13,FALSE), "NA"))</f>
        <v>NA</v>
      </c>
      <c r="DK135" s="31">
        <f>IF(_xlfn.IFNA(VLOOKUP($A135,Platinum_RSI!$A:$P,2,FALSE), "NA")=0,"NA",_xlfn.IFNA(VLOOKUP($A135,Platinum_RSI!$A:$P,2,FALSE), "NA"))</f>
        <v>82.8</v>
      </c>
      <c r="DL135" s="31">
        <f>IF(_xlfn.IFNA(VLOOKUP($A135,Platinum_RSI!$A:$P,3,FALSE), "NA")=0,"NA",_xlfn.IFNA(VLOOKUP($A135,Platinum_RSI!$A:$P,3,FALSE), "NA"))</f>
        <v>69.53</v>
      </c>
      <c r="DM135" s="31">
        <f>IF(_xlfn.IFNA(VLOOKUP($A135,Platinum_RSI!$A:$P,4,FALSE), "NA")=0,"NA",_xlfn.IFNA(VLOOKUP($A135,Platinum_RSI!$A:$P,4,FALSE), "NA"))</f>
        <v>64.72</v>
      </c>
      <c r="DN135" s="31">
        <f>IF(_xlfn.IFNA(VLOOKUP($A135,Platinum_RSI!$A:$P,5,FALSE), "NA")=0,"NA",_xlfn.IFNA(VLOOKUP($A135,Platinum_RSI!$A:$P,5,FALSE), "NA"))</f>
        <v>60.21</v>
      </c>
      <c r="DO135" s="31">
        <f>IF(_xlfn.IFNA(VLOOKUP($A135,Palladium_RSI!$A:$Q,2,FALSE), "NA")=0,"NA",_xlfn.IFNA(VLOOKUP($A135,Palladium_RSI!$A:$Q,2,FALSE), "NA"))</f>
        <v>80.08</v>
      </c>
      <c r="DP135" s="31">
        <f>IF(_xlfn.IFNA(VLOOKUP($A135,Palladium_RSI!$A:$Q, 3,FALSE), "NA")=0,"NA",_xlfn.IFNA(VLOOKUP($A135,Palladium_RSI!$A:$Q,3,FALSE), "NA"))</f>
        <v>81.430000000000007</v>
      </c>
      <c r="DQ135" s="31">
        <f>IF(_xlfn.IFNA(VLOOKUP($A135,Palladium_RSI!$A:$Q,4,FALSE), "NA")=0,"NA",_xlfn.IFNA(VLOOKUP($A135,Palladium_RSI!$A:$Q,4,FALSE), "NA"))</f>
        <v>77.48</v>
      </c>
      <c r="DR135" s="31">
        <f>IF(_xlfn.IFNA(VLOOKUP($A135,Palladium_RSI!$A:$Q,5,FALSE), "NA")=0,"NA",_xlfn.IFNA(VLOOKUP($A135,Palladium_RSI!$A:$Q,5,FALSE), "NA"))</f>
        <v>68.8</v>
      </c>
      <c r="DS135" s="31">
        <f>IF(_xlfn.IFNA(VLOOKUP($A135,Car_production!$A:$L,2,FALSE), "NA")=0,"NA",_xlfn.IFNA(VLOOKUP($A135,Car_production!$A:$L,2,FALSE), "NA"))</f>
        <v>229.3</v>
      </c>
      <c r="DT135" s="31">
        <f>IF(_xlfn.IFNA(VLOOKUP($A135,Car_production!$A:$L,3,FALSE), "NA")=0,"NA",_xlfn.IFNA(VLOOKUP($A135,Car_production!$A:$L,3,FALSE), "NA"))</f>
        <v>180.40912667191188</v>
      </c>
      <c r="DU135" s="31" t="e">
        <f>IF(_xlfn.IFNA(VLOOKUP($A135,Car_production!$A:$L,4,FALSE), "NA")=0,"NA",_xlfn.IFNA(VLOOKUP($A135,Car_production!$A:$L,13,FALSE), "NA"))</f>
        <v>#REF!</v>
      </c>
      <c r="DV135" s="31">
        <f>IF(_xlfn.IFNA(VLOOKUP($A135,Car_production!$A:$L,5,FALSE), "NA")=0,"NA",_xlfn.IFNA(VLOOKUP($A135,Car_production!$A:$L,5,FALSE), "NA"))</f>
        <v>46.664901389193133</v>
      </c>
      <c r="DW135" s="31">
        <f>IF(_xlfn.IFNA(VLOOKUP($A135,Car_production!$A:$L,6,FALSE), "NA")=0,"NA",_xlfn.IFNA(VLOOKUP($A135,Car_production!$A:$L,6,FALSE), "NA"))</f>
        <v>124.2</v>
      </c>
      <c r="DX135" s="31">
        <f>IF(_xlfn.IFNA(VLOOKUP($A135,Car_production!$A:$L,7,FALSE), "NA")=0,"NA",_xlfn.IFNA(VLOOKUP($A135,Car_production!$A:$L,7,FALSE), "NA"))</f>
        <v>121.40762463343108</v>
      </c>
      <c r="DY135" s="31">
        <f>IF(_xlfn.IFNA(VLOOKUP($A135,Car_production!$A:$L,8,FALSE), "NA")=0,"NA",_xlfn.IFNA(VLOOKUP($A135,Car_production!$A:$L,8,FALSE), "NA"))</f>
        <v>101.3</v>
      </c>
      <c r="DZ135" s="31">
        <f>IF(_xlfn.IFNA(VLOOKUP($A135,Car_production!$A:$L,9,FALSE), "NA")=0,"NA",_xlfn.IFNA(VLOOKUP($A135,Car_production!$A:$L,9,FALSE), "NA"))</f>
        <v>127.9040404040404</v>
      </c>
      <c r="EA135" s="31">
        <f>IF(_xlfn.IFNA(VLOOKUP($A135,Car_production!$A:$L,10,FALSE), "NA")=0,"NA",_xlfn.IFNA(VLOOKUP($A135,Car_production!$A:$L,10,FALSE), "NA"))</f>
        <v>75.710330824121769</v>
      </c>
      <c r="EB135" s="31">
        <f>IF(_xlfn.IFNA(VLOOKUP($A135,Car_production_index!$A:$L,2,FALSE), "NA")=0,"NA",_xlfn.IFNA(VLOOKUP($A135,Car_production_index!$A:$L,2,FALSE), "NA"))</f>
        <v>0.1399074658767098</v>
      </c>
      <c r="EC135" s="31">
        <f>IF(_xlfn.IFNA(VLOOKUP($A135,Car_production_index!$A:$L,3,FALSE), "NA")=0,"NA",_xlfn.IFNA(VLOOKUP($A135,Car_production_index!$A:$L,3,FALSE), "NA"))</f>
        <v>0.23232139445045127</v>
      </c>
      <c r="ED135" s="31">
        <f>IF(_xlfn.IFNA(VLOOKUP($A135,Car_production_index!$A:$L,4,FALSE), "NA")=0,"NA",_xlfn.IFNA(VLOOKUP($A135,Car_production_index!$A:$L,4,FALSE), "NA"))</f>
        <v>0.22973488778367335</v>
      </c>
      <c r="EE135" s="31">
        <f>IF(_xlfn.IFNA(VLOOKUP($A135,Car_production_index!$A:$L,5,FALSE), "NA")=0,"NA",_xlfn.IFNA(VLOOKUP($A135,Car_production_index!$A:$L,5,FALSE), "NA"))</f>
        <v>9.0252055510683007E-2</v>
      </c>
      <c r="EF135" s="31">
        <f>IF(_xlfn.IFNA(VLOOKUP($A135,Car_production_index!$A:$L,6,FALSE), "NA")=0,"NA",_xlfn.IFNA(VLOOKUP($A135,Car_production_index!$A:$L,6,FALSE), "NA"))</f>
        <v>0.69221580362151747</v>
      </c>
    </row>
    <row r="136" spans="1:136">
      <c r="A136" s="26">
        <v>40603</v>
      </c>
      <c r="B136" s="25">
        <f>IFERROR(VLOOKUP($A136,Palladium_spot_price!$A:$B,2,FALSE), "NA")</f>
        <v>766.47826086956502</v>
      </c>
      <c r="C136" s="25">
        <f>IFERROR(VLOOKUP($A136,Platinum_spot_price!$A:$B,2,FALSE), "NA")</f>
        <v>1773.26086956521</v>
      </c>
      <c r="D136" s="25">
        <f>IFERROR(VLOOKUP($A136,Rhodium_spot_price!$A:$B,2,FALSE), "NA")</f>
        <v>2396.7391304347798</v>
      </c>
      <c r="E136" s="25">
        <f>IFERROR(VLOOKUP(A136,'Coal Australia'!A:B,2,FALSE), "NA")</f>
        <v>135.971273291925</v>
      </c>
      <c r="F136" s="25">
        <f>IFERROR(VLOOKUP(A136,'Russian Ruble'!A:B,2,FALSE), "NA")</f>
        <v>28.430800000000001</v>
      </c>
      <c r="G136" s="25" t="str">
        <f>IFERROR(VLOOKUP($A136,'GDP Germany'!A:B,2,FALSE),"NA")</f>
        <v>NA</v>
      </c>
      <c r="H136" s="25" t="str">
        <f>IFERROR(VLOOKUP($A136,'GDP EU28'!A:B,2,FALSE),"NA")</f>
        <v>NA</v>
      </c>
      <c r="I136" s="25" t="str">
        <f>IFERROR(VLOOKUP($A136,'GDP US'!A:B,2,FALSE),"NA")</f>
        <v>NA</v>
      </c>
      <c r="J136" s="29" t="str">
        <f>IFERROR(VLOOKUP($A136,'GDP CNY'!A:C,2,FALSE),"NA")</f>
        <v>NA</v>
      </c>
      <c r="K136" s="25">
        <f>IFERROR(VLOOKUP($A136,WTI!$A:$B,2,FALSE),"NA")</f>
        <v>102.86</v>
      </c>
      <c r="L136" s="25">
        <f>IFERROR(VLOOKUP($A136,Brent!$A:$B,2,FALSE),"NA")</f>
        <v>114.64</v>
      </c>
      <c r="M136" s="25">
        <f>IFERROR(VLOOKUP($A136,'EURO EXC RATE'!$A:$B,2,FALSE),"NA")</f>
        <v>1.4019999999999999</v>
      </c>
      <c r="N136" s="25">
        <f>IFERROR(VLOOKUP($A136,'Baltic Dry Index'!$A:$B,2,FALSE),"NA")</f>
        <v>1530</v>
      </c>
      <c r="O136" s="25">
        <f>IFERROR(VLOOKUP($A136,EXR_CNY_USD!$A:$B,2,FALSE),"NA")</f>
        <v>6.5644999999999998</v>
      </c>
      <c r="P136" s="25">
        <f>IFERROR(VLOOKUP($A136,'NATURAL GAS'!A:B,2,FALSE),"NA")</f>
        <v>3.97</v>
      </c>
      <c r="Q136" s="25">
        <f>IFERROR(VLOOKUP($A136,VIX!$A:$B,2,FALSE), "NA")</f>
        <v>17.739999999999998</v>
      </c>
      <c r="R136" s="25">
        <f>IFERROR(VLOOKUP($A136,CLI_US!$A:$B,2,FALSE), "NA")</f>
        <v>100.30795266534</v>
      </c>
      <c r="S136" s="25">
        <f>IFERROR(VLOOKUP($A136,CLI_CHN!$A:$B,2,FALSE), "NA")</f>
        <v>100.386</v>
      </c>
      <c r="T136" s="25">
        <f>IFERROR(VLOOKUP($A136,CLI_EURO!$A:$B,2,FALSE), "NA")</f>
        <v>101.70179920352599</v>
      </c>
      <c r="U136" s="25">
        <f>IFERROR(VLOOKUP($A136,CPILFESL!$A:$B,2,FALSE), "NA")</f>
        <v>223.04599999999999</v>
      </c>
      <c r="V136" s="31">
        <f>_xlfn.IFNA(VLOOKUP($A136,'PET.RWTC.M'!$A:$B,2,FALSE), "NA")</f>
        <v>102.86</v>
      </c>
      <c r="W136" s="31">
        <f>_xlfn.IFNA(VLOOKUP($A136,PALLFNFINDEXQ!$A:$B,2,FALSE), "NA")</f>
        <v>179.20211499999999</v>
      </c>
      <c r="X136" s="31">
        <f>_xlfn.IFNA(VLOOKUP($A136,DEXSFUS!$A:$B,2,FALSE), "NA")</f>
        <v>6.9396000000000004</v>
      </c>
      <c r="Y136" s="31">
        <f>_xlfn.IFNA(VLOOKUP($A136,PNICKUSDM!$A:$B,2,FALSE), "NA")</f>
        <v>26710.347829999999</v>
      </c>
      <c r="Z136" s="31">
        <f>_xlfn.IFNA(VLOOKUP($A136,'WPU1011'!$A:$B,2,FALSE), "NA")</f>
        <v>153.4</v>
      </c>
      <c r="AA136" s="31">
        <f>_xlfn.IFNA(VLOOKUP($A136,PCU3399103399101!$A:$B,2,FALSE), "NA")</f>
        <v>194.9</v>
      </c>
      <c r="AB136" s="31">
        <f>_xlfn.IFNA(VLOOKUP($A136,TSIFRGHTC!$A:$B,2,FALSE), "NA")</f>
        <v>1.3</v>
      </c>
      <c r="AC136" s="31">
        <f>_xlfn.IFNA(VLOOKUP($A136,TSIFRGHTC!$A:$B,2,FALSE), "NA")</f>
        <v>1.3</v>
      </c>
      <c r="AD136" s="31">
        <f>_xlfn.IFNA(VLOOKUP($A136,PPICMM!$A:$B,2,FALSE), "NA")</f>
        <v>256</v>
      </c>
      <c r="AE136" s="31">
        <f>_xlfn.IFNA(VLOOKUP($A136,IPB50001N!$A:$B,2,FALSE), "NA")</f>
        <v>93.986599999999996</v>
      </c>
      <c r="AF136" s="31">
        <f>_xlfn.IFNA(VLOOKUP($A136,A31ATI!$A:$B,2,FALSE), "NA")</f>
        <v>19885</v>
      </c>
      <c r="AG136" s="31">
        <f>_xlfn.IFNA(VLOOKUP($A136,A31ANO!$A:$B,2,FALSE), "NA")</f>
        <v>11729</v>
      </c>
      <c r="AH136" s="31">
        <f>_xlfn.IFNA(VLOOKUP($A136,IPG21223S!$A:$B,2,FALSE), "NA")</f>
        <v>93.396500000000003</v>
      </c>
      <c r="AI136" s="31">
        <f>_xlfn.IFNA(VLOOKUP($A136,PIORECRUSDM!$A:$B,2,FALSE), "NA")</f>
        <v>174</v>
      </c>
      <c r="AJ136" s="31">
        <f>_xlfn.IFNA(VLOOKUP($A136,GVZCLS!$A:$B,2,FALSE), "NA")</f>
        <v>17.46</v>
      </c>
      <c r="AK136" s="31" t="str">
        <f>_xlfn.IFNA(VLOOKUP($A136,VXSLVCLS!$A:$B,2,FALSE), "NA")</f>
        <v>NA</v>
      </c>
      <c r="AL136" s="31">
        <f>_xlfn.IFNA(VLOOKUP($A136,PNRGINDEXM!$A:$B,2,FALSE), "NA")</f>
        <v>235.76779999999999</v>
      </c>
      <c r="AM136" s="31">
        <f>_xlfn.IFNA(VLOOKUP($A136,Nikkei225!$A:$B,2,FALSE), "NA")</f>
        <v>10754.03</v>
      </c>
      <c r="AN136" s="31">
        <f>_xlfn.IFNA(VLOOKUP($A136,EXJPUS!$A:$B,2,FALSE), "NA")</f>
        <v>81.647000000000006</v>
      </c>
      <c r="AO136" s="31">
        <f>_xlfn.IFNA(VLOOKUP($A136,PCU33613361!$A:$B,2,FALSE), "NA")</f>
        <v>101.3</v>
      </c>
      <c r="AP136" s="31">
        <f>_xlfn.IFNA(VLOOKUP($A136,TOTALSA!$A:$B,2,FALSE), "NA")</f>
        <v>13.259</v>
      </c>
      <c r="AQ136" s="31">
        <f>_xlfn.IFNA(VLOOKUP($A136,ZAFCPIALLMINMEI!$A:$B,2,FALSE), "NA")</f>
        <v>79.396870000000007</v>
      </c>
      <c r="AR136" s="31">
        <f>_xlfn.IFNA(VLOOKUP($A136,LCULMN01ZAQ661S!$A:$B,2,FALSE), "NA")</f>
        <v>78.33461835</v>
      </c>
      <c r="AS136" s="31">
        <f>_xlfn.IFNA(VLOOKUP($A136,NGDPRSAXDCZAQ!$A:$B,2,FALSE), "NA")</f>
        <v>1016789.2</v>
      </c>
      <c r="AT136" s="31">
        <f>_xlfn.IFNA(VLOOKUP($A136,'M.W00.PCOBA.USD'!$A:$B,2,FALSE), "NA")</f>
        <v>38264.129999999997</v>
      </c>
      <c r="AU136" s="31">
        <f>_xlfn.IFNA(VLOOKUP($A136,BSCICP03O9M665S!$A:$B,2,FALSE), "NA")</f>
        <v>101.5941952015</v>
      </c>
      <c r="AV136" s="31">
        <f>_xlfn.IFNA(VLOOKUP($A136,LOLITOAAOECDE!$A:$B,2,FALSE), "NA")</f>
        <v>100.33627643360001</v>
      </c>
      <c r="AW136" s="31" t="str">
        <f>_xlfn.IFNA(VLOOKUP($A136,'IP7110'!$A:$B,2,FALSE), "NA")</f>
        <v>NA</v>
      </c>
      <c r="AX136" s="31">
        <f>_xlfn.IFNA(VLOOKUP($A136,'WPS061'!$A:$B,2,FALSE), "NA")</f>
        <v>87.1</v>
      </c>
      <c r="AY136" s="31">
        <f>_xlfn.IFNA(VLOOKUP($A136,'GS10'!$A:$B,2,FALSE), "NA")</f>
        <v>3.41</v>
      </c>
      <c r="AZ136" s="31">
        <f>_xlfn.IFNA(VLOOKUP($A136,'GS5'!$A:$B,2,FALSE), "NA")</f>
        <v>2.11</v>
      </c>
      <c r="BA136" s="31">
        <f>_xlfn.IFNA(VLOOKUP($A136,'GS30'!$A:$B,2,FALSE), "NA")</f>
        <v>4.51</v>
      </c>
      <c r="BB136" s="31">
        <f>_xlfn.IFNA(VLOOKUP($A136,DAX!$A:$B,2,FALSE), "NA")</f>
        <v>7041.31</v>
      </c>
      <c r="BC136" s="31">
        <f>_xlfn.IFNA(VLOOKUP($A136,SMI!$A:$B,2,FALSE), "NA")</f>
        <v>6357.55</v>
      </c>
      <c r="BD136" s="31">
        <f>_xlfn.IFNA(VLOOKUP($A136,NASDAQCOM!$A:$B,2,FALSE), "NA")</f>
        <v>2781.07</v>
      </c>
      <c r="BE136" s="31">
        <f>_xlfn.IFNA(VLOOKUP($A136,FTSE100!$A:$B,2,FALSE), "NA")</f>
        <v>5908.76</v>
      </c>
      <c r="BF136" s="31">
        <f>_xlfn.IFNA(VLOOKUP($A136,'M.W00.PGOLD.USD'!$A:$B,2,FALSE), "NA")</f>
        <v>1441.25</v>
      </c>
      <c r="BG136" s="31">
        <f>_xlfn.IFNA(VLOOKUP($A136,'M.W00.PSILVER.USD'!$A:$B,2,FALSE), "NA")</f>
        <v>37.869999999999997</v>
      </c>
      <c r="BH136" s="31">
        <f>_xlfn.IFNA(VLOOKUP($A136,WPU10170502!$A:$B,2,FALSE), "NA")</f>
        <v>102.4</v>
      </c>
      <c r="BI136" s="31">
        <f>_xlfn.IFNA(VLOOKUP($A136,'M.W00.PSILVER.USD'!$A:$B,2,FALSE), "NA")</f>
        <v>37.869999999999997</v>
      </c>
      <c r="BJ136" s="31">
        <f>_xlfn.IFNA(VLOOKUP($A136,'M.W00.PSILVER.USD'!$A:$B,2,FALSE), "NA")</f>
        <v>37.869999999999997</v>
      </c>
      <c r="BK136" s="31">
        <f>_xlfn.IFNA(VLOOKUP($A136,FEDfunds!$A:$B,2,FALSE), "NA")</f>
        <v>0.14000000000000001</v>
      </c>
      <c r="BL136" s="31">
        <f>_xlfn.IFNA(VLOOKUP($A136,Vehicles_miles_traveled!$A:$B,2,FALSE), "NA")</f>
        <v>246595</v>
      </c>
      <c r="BM136" s="31">
        <f>_xlfn.IFNA(VLOOKUP($A136,New_car_dealer!$A:$B,2,FALSE), "NA")</f>
        <v>55952</v>
      </c>
      <c r="BN136" s="31" t="str">
        <f>_xlfn.IFNA(VLOOKUP($A136,Platinum_total_demand!$A:$Z,4,FALSE), "NA")</f>
        <v>NA</v>
      </c>
      <c r="BO136" s="31" t="str">
        <f>_xlfn.IFNA(VLOOKUP($A136,Palladium_total_demand!$A:$Z,4,FALSE), "NA")</f>
        <v>NA</v>
      </c>
      <c r="BP136" s="31" t="str">
        <f>_xlfn.IFNA(VLOOKUP($A136,Rhodium_total_demand!$A:$Z,4,FALSE), "NA")</f>
        <v>NA</v>
      </c>
      <c r="BQ136" s="31" t="str">
        <f>_xlfn.IFNA(VLOOKUP($A136,Platinum_total_supply!$A:$Z,4,FALSE), "NA")</f>
        <v>NA</v>
      </c>
      <c r="BR136" s="31" t="str">
        <f>_xlfn.IFNA(VLOOKUP($A136,Palladium_total_supply!$A:$Z,4,FALSE), "NA")</f>
        <v>NA</v>
      </c>
      <c r="BS136" s="31" t="str">
        <f>_xlfn.IFNA(VLOOKUP($A136,Rhodium_total_supply!$A:$Z,4,FALSE), "NA")</f>
        <v>NA</v>
      </c>
      <c r="BT136" s="31">
        <f>_xlfn.IFNA(VLOOKUP($A136,Equities!$A:$Z,2,FALSE), "NA")</f>
        <v>4437.8491304347799</v>
      </c>
      <c r="BU136" s="31">
        <f>_xlfn.IFNA(VLOOKUP($A136,Equities!$A:$Z,3,FALSE), "NA")</f>
        <v>4587.9626086956496</v>
      </c>
      <c r="BV136" s="31">
        <f>_xlfn.IFNA(VLOOKUP($A136,Equities!$A:$Z,4,FALSE), "NA")</f>
        <v>6713.9899999999898</v>
      </c>
      <c r="BW136" s="31">
        <f>_xlfn.IFNA(VLOOKUP($A136,Equities!$A:$Z,5,FALSE), "NA")</f>
        <v>4516.8380869565199</v>
      </c>
      <c r="BX136" s="31">
        <f>_xlfn.IFNA(VLOOKUP($A136,Equities!$A:$Z,6,FALSE), "NA")</f>
        <v>2019.6871739130399</v>
      </c>
      <c r="BY136" s="31">
        <f>_xlfn.IFNA(VLOOKUP($A136,Income_equities!$A:$Z,2,FALSE), "NA")</f>
        <v>1649.3082608695599</v>
      </c>
      <c r="BZ136" s="31">
        <f>_xlfn.IFNA(VLOOKUP($A136,Income_equities!$A:$Z,3,FALSE), "NA")</f>
        <v>320.71716521739103</v>
      </c>
      <c r="CA136" s="31">
        <f>_xlfn.IFNA(VLOOKUP($A136,Income_equities!$A:$Z,4,FALSE), "NA")</f>
        <v>166.40203913043399</v>
      </c>
      <c r="CB136" s="31">
        <f>_xlfn.IFNA(VLOOKUP($A136,Income_equities!$A:$Z,5,FALSE), "NA")</f>
        <v>197.76220434782601</v>
      </c>
      <c r="CC136" s="31">
        <f>_xlfn.IFNA(VLOOKUP($A136,PGM_equities!$A:$Z,2,FALSE), "NA")</f>
        <v>1769.0804347825999</v>
      </c>
      <c r="CD136" s="31">
        <f>_xlfn.IFNA(VLOOKUP($A136,PGM_equities!$A:$Z,3,FALSE), "NA")</f>
        <v>1422.6508695652101</v>
      </c>
      <c r="CE136" s="31">
        <f>_xlfn.IFNA(VLOOKUP($A136,PGM_equities!$A:$Z,4,FALSE), "NA")</f>
        <v>35.883782608695597</v>
      </c>
      <c r="CF136" s="31">
        <f>_xlfn.IFNA(VLOOKUP($A136,PGM_equities!$A:$Z,5,FALSE), "NA")</f>
        <v>760.33347826086901</v>
      </c>
      <c r="CG136" s="31" t="str">
        <f>_xlfn.IFNA(VLOOKUP($A136,Platinum_market_balance!$A:$Z,2,FALSE), "NA")</f>
        <v>NA</v>
      </c>
      <c r="CH136" s="31" t="str">
        <f>_xlfn.IFNA(VLOOKUP($A136,Platinum_market_balance!$A:$Z,3,FALSE), "NA")</f>
        <v>NA</v>
      </c>
      <c r="CI136" s="31" t="str">
        <f>_xlfn.IFNA(VLOOKUP($A136,Platinum_market_balance!$A:$Z,4,FALSE), "NA")</f>
        <v>NA</v>
      </c>
      <c r="CJ136" s="31" t="str">
        <f>_xlfn.IFNA(VLOOKUP($A136,Platinum_market_balance!$A:$Z,5,FALSE), "NA")</f>
        <v>NA</v>
      </c>
      <c r="CK136" s="31" t="str">
        <f>_xlfn.IFNA(VLOOKUP($A136,Palladium_market_balance!$A:$Z,2,FALSE), "NA")</f>
        <v>NA</v>
      </c>
      <c r="CL136" s="31" t="str">
        <f>_xlfn.IFNA(VLOOKUP($A136,Palladium_market_balance!$A:$Z,3,FALSE), "NA")</f>
        <v>NA</v>
      </c>
      <c r="CM136" s="31" t="str">
        <f>_xlfn.IFNA(VLOOKUP($A136,Palladium_market_balance!$A:$Z,4,FALSE), "NA")</f>
        <v>NA</v>
      </c>
      <c r="CN136" s="31" t="str">
        <f>_xlfn.IFNA(VLOOKUP($A136,Palladium_market_balance!$A:$Z,5,FALSE), "NA")</f>
        <v>NA</v>
      </c>
      <c r="CO136" s="31" t="str">
        <f>_xlfn.IFNA(VLOOKUP($A136,Rhodium_market_balance!$A:$Z,2,FALSE), "NA")</f>
        <v>NA</v>
      </c>
      <c r="CP136" s="31" t="str">
        <f>_xlfn.IFNA(VLOOKUP($A136,Rhodium_market_balance!$A:$Z,3,FALSE), "NA")</f>
        <v>NA</v>
      </c>
      <c r="CQ136" s="31" t="str">
        <f>_xlfn.IFNA(VLOOKUP($A136,Rhodium_market_balance!$A:$Z,4,FALSE), "NA")</f>
        <v>NA</v>
      </c>
      <c r="CR136" s="31" t="str">
        <f>_xlfn.IFNA(VLOOKUP($A136,Rhodium_market_balance!$A:$Z,5,FALSE), "NA")</f>
        <v>NA</v>
      </c>
      <c r="CS136" s="31">
        <f>_xlfn.IFNA(VLOOKUP($A136,CFTCs!$A:$Z,2,FALSE), "NA")</f>
        <v>15267.782608695599</v>
      </c>
      <c r="CT136" s="31">
        <f>_xlfn.IFNA(VLOOKUP($A136,CFTCs!$A:$Z,3,FALSE), "NA")</f>
        <v>2635.1304347825999</v>
      </c>
      <c r="CU136" s="31">
        <f>_xlfn.IFNA(VLOOKUP($A136,CFTCs!$A:$Z,4,FALSE), "NA")</f>
        <v>24974.260869565202</v>
      </c>
      <c r="CV136" s="31">
        <f>_xlfn.IFNA(VLOOKUP($A136,CFTCs!$A:$Z,5,FALSE), "NA")</f>
        <v>2266.9130434782601</v>
      </c>
      <c r="CW136" s="31">
        <f>_xlfn.IFNA(VLOOKUP($A136,Open_interest!$A:$Z,2,FALSE), "NA")</f>
        <v>36767.521739130403</v>
      </c>
      <c r="CX136" s="31">
        <f>_xlfn.IFNA(VLOOKUP($A136,Open_interest!$A:$Z,3,FALSE), "NA")</f>
        <v>21621</v>
      </c>
      <c r="CY136" s="31">
        <f>IF(_xlfn.IFNA(VLOOKUP($A136,ETF_holdings!$A:$Z,2,FALSE), "NA")=0,"NA",_xlfn.IFNA(VLOOKUP($A136,ETF_holdings!$A:$Z,2,FALSE), "NA"))</f>
        <v>1374852.1564782599</v>
      </c>
      <c r="CZ136" s="31" t="str">
        <f>IF(_xlfn.IFNA(VLOOKUP($A136,ETF_holdings!$A:$Z,3,FALSE), "NA")=0,"NA",_xlfn.IFNA(VLOOKUP($A136,ETF_holdings!$A:$Z,3,FALSE), "NA"))</f>
        <v>NA</v>
      </c>
      <c r="DA136" s="31">
        <f>_xlfn.IFNA(VLOOKUP($A136,ETF_holdings!$A:$Z,4,FALSE), "NA")</f>
        <v>0</v>
      </c>
      <c r="DB136" s="31" t="str">
        <f>IF(_xlfn.IFNA(VLOOKUP($A136,ETF_holdings!$A:$Z,4,FALSE), "NA")=0,"NA",_xlfn.IFNA(VLOOKUP($A136,ETF_holdings!$A:$Z,4,FALSE), "NA"))</f>
        <v>NA</v>
      </c>
      <c r="DC136" s="31" t="str">
        <f>IF(_xlfn.IFNA(VLOOKUP($A136,ETF_holdings!$A:$Z,6,FALSE), "NA")=0,"NA",_xlfn.IFNA(VLOOKUP($A136,ETF_holdings!$A:$Z,6,FALSE), "NA"))</f>
        <v>NA</v>
      </c>
      <c r="DD136" s="31" t="str">
        <f>IF(_xlfn.IFNA(VLOOKUP($A136,ETF_holdings!$A:$Z,7,FALSE), "NA")=0,"NA",_xlfn.IFNA(VLOOKUP($A136,ETF_holdings!$A:$Z,7,FALSE), "NA"))</f>
        <v>NA</v>
      </c>
      <c r="DE136" s="31" t="str">
        <f>IF(_xlfn.IFNA(VLOOKUP($A136,ETF_holdings!$A:$Z,8,FALSE), "NA")=0,"NA",_xlfn.IFNA(VLOOKUP($A136,ETF_holdings!$A:$Z,8,FALSE), "NA"))</f>
        <v>NA</v>
      </c>
      <c r="DF136" s="31" t="str">
        <f>IF(_xlfn.IFNA(VLOOKUP($A136,ETF_holdings!$A:$Z,10,FALSE), "NA")=0,"NA",_xlfn.IFNA(VLOOKUP($A136,ETF_holdings!$A:$Z,10,FALSE), "NA"))</f>
        <v>NA</v>
      </c>
      <c r="DG136" s="31" t="str">
        <f>IF(_xlfn.IFNA(VLOOKUP($A136,ETF_holdings!$A:$Z,10,FALSE), "NA")=0,"NA",_xlfn.IFNA(VLOOKUP($A136,ETF_holdings!$A:$Z,10,FALSE), "NA"))</f>
        <v>NA</v>
      </c>
      <c r="DH136" s="31" t="str">
        <f>IF(_xlfn.IFNA(VLOOKUP($A136,ETF_holdings!$A:$Z,11,FALSE), "NA")=0,"NA",_xlfn.IFNA(VLOOKUP($A136,ETF_holdings!$A:$Z,11,FALSE), "NA"))</f>
        <v>NA</v>
      </c>
      <c r="DI136" s="31" t="str">
        <f>IF(_xlfn.IFNA(VLOOKUP($A136,ETF_holdings!$A:$Z,12,FALSE), "NA")=0,"NA",_xlfn.IFNA(VLOOKUP($A136,ETF_holdings!$A:$Z,12,FALSE), "NA"))</f>
        <v>NA</v>
      </c>
      <c r="DJ136" s="31" t="str">
        <f>IF(_xlfn.IFNA(VLOOKUP($A136,ETF_holdings!$A:$Z,13,FALSE), "NA")=0,"NA",_xlfn.IFNA(VLOOKUP($A136,ETF_holdings!$A:$Z,13,FALSE), "NA"))</f>
        <v>NA</v>
      </c>
      <c r="DK136" s="31">
        <f>IF(_xlfn.IFNA(VLOOKUP($A136,Platinum_RSI!$A:$P,2,FALSE), "NA")=0,"NA",_xlfn.IFNA(VLOOKUP($A136,Platinum_RSI!$A:$P,2,FALSE), "NA"))</f>
        <v>61.71</v>
      </c>
      <c r="DL136" s="31">
        <f>IF(_xlfn.IFNA(VLOOKUP($A136,Platinum_RSI!$A:$P,3,FALSE), "NA")=0,"NA",_xlfn.IFNA(VLOOKUP($A136,Platinum_RSI!$A:$P,3,FALSE), "NA"))</f>
        <v>65.7</v>
      </c>
      <c r="DM136" s="31">
        <f>IF(_xlfn.IFNA(VLOOKUP($A136,Platinum_RSI!$A:$P,4,FALSE), "NA")=0,"NA",_xlfn.IFNA(VLOOKUP($A136,Platinum_RSI!$A:$P,4,FALSE), "NA"))</f>
        <v>62.69</v>
      </c>
      <c r="DN136" s="31">
        <f>IF(_xlfn.IFNA(VLOOKUP($A136,Platinum_RSI!$A:$P,5,FALSE), "NA")=0,"NA",_xlfn.IFNA(VLOOKUP($A136,Platinum_RSI!$A:$P,5,FALSE), "NA"))</f>
        <v>59.37</v>
      </c>
      <c r="DO136" s="31">
        <f>IF(_xlfn.IFNA(VLOOKUP($A136,Palladium_RSI!$A:$Q,2,FALSE), "NA")=0,"NA",_xlfn.IFNA(VLOOKUP($A136,Palladium_RSI!$A:$Q,2,FALSE), "NA"))</f>
        <v>59.42</v>
      </c>
      <c r="DP136" s="31">
        <f>IF(_xlfn.IFNA(VLOOKUP($A136,Palladium_RSI!$A:$Q, 3,FALSE), "NA")=0,"NA",_xlfn.IFNA(VLOOKUP($A136,Palladium_RSI!$A:$Q,3,FALSE), "NA"))</f>
        <v>75.069999999999993</v>
      </c>
      <c r="DQ136" s="31">
        <f>IF(_xlfn.IFNA(VLOOKUP($A136,Palladium_RSI!$A:$Q,4,FALSE), "NA")=0,"NA",_xlfn.IFNA(VLOOKUP($A136,Palladium_RSI!$A:$Q,4,FALSE), "NA"))</f>
        <v>73.349999999999994</v>
      </c>
      <c r="DR136" s="31">
        <f>IF(_xlfn.IFNA(VLOOKUP($A136,Palladium_RSI!$A:$Q,5,FALSE), "NA")=0,"NA",_xlfn.IFNA(VLOOKUP($A136,Palladium_RSI!$A:$Q,5,FALSE), "NA"))</f>
        <v>66.84</v>
      </c>
      <c r="DS136" s="31">
        <f>IF(_xlfn.IFNA(VLOOKUP($A136,Car_production!$A:$L,2,FALSE), "NA")=0,"NA",_xlfn.IFNA(VLOOKUP($A136,Car_production!$A:$L,2,FALSE), "NA"))</f>
        <v>240.3</v>
      </c>
      <c r="DT136" s="31">
        <f>IF(_xlfn.IFNA(VLOOKUP($A136,Car_production!$A:$L,3,FALSE), "NA")=0,"NA",_xlfn.IFNA(VLOOKUP($A136,Car_production!$A:$L,3,FALSE), "NA"))</f>
        <v>189.06372934697092</v>
      </c>
      <c r="DU136" s="31" t="e">
        <f>IF(_xlfn.IFNA(VLOOKUP($A136,Car_production!$A:$L,4,FALSE), "NA")=0,"NA",_xlfn.IFNA(VLOOKUP($A136,Car_production!$A:$L,13,FALSE), "NA"))</f>
        <v>#REF!</v>
      </c>
      <c r="DV136" s="31">
        <f>IF(_xlfn.IFNA(VLOOKUP($A136,Car_production!$A:$L,5,FALSE), "NA")=0,"NA",_xlfn.IFNA(VLOOKUP($A136,Car_production!$A:$L,5,FALSE), "NA"))</f>
        <v>66.600532953317241</v>
      </c>
      <c r="DW136" s="31">
        <f>IF(_xlfn.IFNA(VLOOKUP($A136,Car_production!$A:$L,6,FALSE), "NA")=0,"NA",_xlfn.IFNA(VLOOKUP($A136,Car_production!$A:$L,6,FALSE), "NA"))</f>
        <v>124.4</v>
      </c>
      <c r="DX136" s="31">
        <f>IF(_xlfn.IFNA(VLOOKUP($A136,Car_production!$A:$L,7,FALSE), "NA")=0,"NA",_xlfn.IFNA(VLOOKUP($A136,Car_production!$A:$L,7,FALSE), "NA"))</f>
        <v>121.60312805474096</v>
      </c>
      <c r="DY136" s="31">
        <f>IF(_xlfn.IFNA(VLOOKUP($A136,Car_production!$A:$L,8,FALSE), "NA")=0,"NA",_xlfn.IFNA(VLOOKUP($A136,Car_production!$A:$L,8,FALSE), "NA"))</f>
        <v>46.8</v>
      </c>
      <c r="DZ136" s="31">
        <f>IF(_xlfn.IFNA(VLOOKUP($A136,Car_production!$A:$L,9,FALSE), "NA")=0,"NA",_xlfn.IFNA(VLOOKUP($A136,Car_production!$A:$L,9,FALSE), "NA"))</f>
        <v>59.090909090909079</v>
      </c>
      <c r="EA136" s="31">
        <f>IF(_xlfn.IFNA(VLOOKUP($A136,Car_production!$A:$L,10,FALSE), "NA")=0,"NA",_xlfn.IFNA(VLOOKUP($A136,Car_production!$A:$L,10,FALSE), "NA"))</f>
        <v>75.335977513161666</v>
      </c>
      <c r="EB136" s="31">
        <f>IF(_xlfn.IFNA(VLOOKUP($A136,Car_production_index!$A:$L,2,FALSE), "NA")=0,"NA",_xlfn.IFNA(VLOOKUP($A136,Car_production_index!$A:$L,2,FALSE), "NA"))</f>
        <v>0.1399074658767098</v>
      </c>
      <c r="EC136" s="31">
        <f>IF(_xlfn.IFNA(VLOOKUP($A136,Car_production_index!$A:$L,3,FALSE), "NA")=0,"NA",_xlfn.IFNA(VLOOKUP($A136,Car_production_index!$A:$L,3,FALSE), "NA"))</f>
        <v>0.23232139445045127</v>
      </c>
      <c r="ED136" s="31">
        <f>IF(_xlfn.IFNA(VLOOKUP($A136,Car_production_index!$A:$L,4,FALSE), "NA")=0,"NA",_xlfn.IFNA(VLOOKUP($A136,Car_production_index!$A:$L,4,FALSE), "NA"))</f>
        <v>0.22973488778367335</v>
      </c>
      <c r="EE136" s="31">
        <f>IF(_xlfn.IFNA(VLOOKUP($A136,Car_production_index!$A:$L,5,FALSE), "NA")=0,"NA",_xlfn.IFNA(VLOOKUP($A136,Car_production_index!$A:$L,5,FALSE), "NA"))</f>
        <v>9.0252055510683007E-2</v>
      </c>
      <c r="EF136" s="31">
        <f>IF(_xlfn.IFNA(VLOOKUP($A136,Car_production_index!$A:$L,6,FALSE), "NA")=0,"NA",_xlfn.IFNA(VLOOKUP($A136,Car_production_index!$A:$L,6,FALSE), "NA"))</f>
        <v>0.69221580362151747</v>
      </c>
    </row>
    <row r="137" spans="1:136">
      <c r="A137" s="26">
        <v>40634</v>
      </c>
      <c r="B137" s="25">
        <f>IFERROR(VLOOKUP($A137,Palladium_spot_price!$A:$B,2,FALSE), "NA")</f>
        <v>777.3</v>
      </c>
      <c r="C137" s="25">
        <f>IFERROR(VLOOKUP($A137,Platinum_spot_price!$A:$B,2,FALSE), "NA")</f>
        <v>1804</v>
      </c>
      <c r="D137" s="25">
        <f>IFERROR(VLOOKUP($A137,Rhodium_spot_price!$A:$B,2,FALSE), "NA")</f>
        <v>2342.5</v>
      </c>
      <c r="E137" s="25">
        <f>IFERROR(VLOOKUP(A137,'Coal Australia'!A:B,2,FALSE), "NA")</f>
        <v>131.52559523809501</v>
      </c>
      <c r="F137" s="25">
        <f>IFERROR(VLOOKUP(A137,'Russian Ruble'!A:B,2,FALSE), "NA")</f>
        <v>28.103965819999999</v>
      </c>
      <c r="G137" s="25">
        <f>IFERROR(VLOOKUP($A137,'GDP Germany'!A:B,2,FALSE),"NA")</f>
        <v>662300</v>
      </c>
      <c r="H137" s="25">
        <f>IFERROR(VLOOKUP($A137,'GDP EU28'!A:B,2,FALSE),"NA")</f>
        <v>2830512.9</v>
      </c>
      <c r="I137" s="25">
        <f>IFERROR(VLOOKUP($A137,'GDP US'!A:B,2,FALSE),"NA")</f>
        <v>15769.911</v>
      </c>
      <c r="J137" s="29">
        <f>IFERROR(VLOOKUP($A137,'GDP CNY'!A:C,2,FALSE),"NA")</f>
        <v>10.199999999999999</v>
      </c>
      <c r="K137" s="25">
        <f>IFERROR(VLOOKUP($A137,WTI!$A:$B,2,FALSE),"NA")</f>
        <v>109.53</v>
      </c>
      <c r="L137" s="25">
        <f>IFERROR(VLOOKUP($A137,Brent!$A:$B,2,FALSE),"NA")</f>
        <v>123.26</v>
      </c>
      <c r="M137" s="25">
        <f>IFERROR(VLOOKUP($A137,'EURO EXC RATE'!$A:$B,2,FALSE),"NA")</f>
        <v>1.446</v>
      </c>
      <c r="N137" s="25">
        <f>IFERROR(VLOOKUP($A137,'Baltic Dry Index'!$A:$B,2,FALSE),"NA")</f>
        <v>1269</v>
      </c>
      <c r="O137" s="25">
        <f>IFERROR(VLOOKUP($A137,EXR_CNY_USD!$A:$B,2,FALSE),"NA")</f>
        <v>6.5266999999999999</v>
      </c>
      <c r="P137" s="25">
        <f>IFERROR(VLOOKUP($A137,'NATURAL GAS'!A:B,2,FALSE),"NA")</f>
        <v>4.24</v>
      </c>
      <c r="Q137" s="25">
        <f>IFERROR(VLOOKUP($A137,VIX!$A:$B,2,FALSE), "NA")</f>
        <v>14.75</v>
      </c>
      <c r="R137" s="25">
        <f>IFERROR(VLOOKUP($A137,CLI_US!$A:$B,2,FALSE), "NA")</f>
        <v>100.211327492617</v>
      </c>
      <c r="S137" s="25">
        <f>IFERROR(VLOOKUP($A137,CLI_CHN!$A:$B,2,FALSE), "NA")</f>
        <v>100.3969</v>
      </c>
      <c r="T137" s="25">
        <f>IFERROR(VLOOKUP($A137,CLI_EURO!$A:$B,2,FALSE), "NA")</f>
        <v>101.553465755543</v>
      </c>
      <c r="U137" s="25">
        <f>IFERROR(VLOOKUP($A137,CPILFESL!$A:$B,2,FALSE), "NA")</f>
        <v>224.09299999999999</v>
      </c>
      <c r="V137" s="31">
        <f>_xlfn.IFNA(VLOOKUP($A137,'PET.RWTC.M'!$A:$B,2,FALSE), "NA")</f>
        <v>109.53</v>
      </c>
      <c r="W137" s="31">
        <f>_xlfn.IFNA(VLOOKUP($A137,PALLFNFINDEXQ!$A:$B,2,FALSE), "NA")</f>
        <v>189.4615513</v>
      </c>
      <c r="X137" s="31">
        <f>_xlfn.IFNA(VLOOKUP($A137,DEXSFUS!$A:$B,2,FALSE), "NA")</f>
        <v>6.702</v>
      </c>
      <c r="Y137" s="31">
        <f>_xlfn.IFNA(VLOOKUP($A137,PNICKUSDM!$A:$B,2,FALSE), "NA")</f>
        <v>26332.166669999999</v>
      </c>
      <c r="Z137" s="31">
        <f>_xlfn.IFNA(VLOOKUP($A137,'WPU1011'!$A:$B,2,FALSE), "NA")</f>
        <v>160.30000000000001</v>
      </c>
      <c r="AA137" s="31">
        <f>_xlfn.IFNA(VLOOKUP($A137,'WPU1011'!$A:$B,2,FALSE), "NA")</f>
        <v>160.30000000000001</v>
      </c>
      <c r="AB137" s="31">
        <f>_xlfn.IFNA(VLOOKUP($A137,TSIFRGHTC!$A:$B,2,FALSE), "NA")</f>
        <v>-0.5</v>
      </c>
      <c r="AC137" s="31">
        <f>_xlfn.IFNA(VLOOKUP($A137,TSIFRGHTC!$A:$B,2,FALSE), "NA")</f>
        <v>-0.5</v>
      </c>
      <c r="AD137" s="31">
        <f>_xlfn.IFNA(VLOOKUP($A137,PPICMM!$A:$B,2,FALSE), "NA")</f>
        <v>260.7</v>
      </c>
      <c r="AE137" s="31">
        <f>_xlfn.IFNA(VLOOKUP($A137,IPB50001N!$A:$B,2,FALSE), "NA")</f>
        <v>92.126800000000003</v>
      </c>
      <c r="AF137" s="31">
        <f>_xlfn.IFNA(VLOOKUP($A137,A31ATI!$A:$B,2,FALSE), "NA")</f>
        <v>20816</v>
      </c>
      <c r="AG137" s="31">
        <f>_xlfn.IFNA(VLOOKUP($A137,A31ANO!$A:$B,2,FALSE), "NA")</f>
        <v>10814</v>
      </c>
      <c r="AH137" s="31">
        <f>_xlfn.IFNA(VLOOKUP($A137,IPG21223S!$A:$B,2,FALSE), "NA")</f>
        <v>90.759</v>
      </c>
      <c r="AI137" s="31">
        <f>_xlfn.IFNA(VLOOKUP($A137,PIORECRUSDM!$A:$B,2,FALSE), "NA")</f>
        <v>179.1</v>
      </c>
      <c r="AJ137" s="31">
        <f>_xlfn.IFNA(VLOOKUP($A137,GVZCLS!$A:$B,2,FALSE), "NA")</f>
        <v>16.239999999999998</v>
      </c>
      <c r="AK137" s="31">
        <f>_xlfn.IFNA(VLOOKUP($A137,VXSLVCLS!$A:$B,2,FALSE), "NA")</f>
        <v>37.090000000000003</v>
      </c>
      <c r="AL137" s="31">
        <f>_xlfn.IFNA(VLOOKUP($A137,PNRGINDEXM!$A:$B,2,FALSE), "NA")</f>
        <v>252.5659</v>
      </c>
      <c r="AM137" s="31">
        <f>_xlfn.IFNA(VLOOKUP($A137,Nikkei225!$A:$B,2,FALSE), "NA")</f>
        <v>9708.39</v>
      </c>
      <c r="AN137" s="31">
        <f>_xlfn.IFNA(VLOOKUP($A137,EXJPUS!$A:$B,2,FALSE), "NA")</f>
        <v>83.177099999999996</v>
      </c>
      <c r="AO137" s="31">
        <f>_xlfn.IFNA(VLOOKUP($A137,PCU33613361!$A:$B,2,FALSE), "NA")</f>
        <v>101.8</v>
      </c>
      <c r="AP137" s="31">
        <f>_xlfn.IFNA(VLOOKUP($A137,TOTALSA!$A:$B,2,FALSE), "NA")</f>
        <v>13.326000000000001</v>
      </c>
      <c r="AQ137" s="31">
        <f>_xlfn.IFNA(VLOOKUP($A137,ZAFCPIALLMINMEI!$A:$B,2,FALSE), "NA")</f>
        <v>79.666929999999994</v>
      </c>
      <c r="AR137" s="31">
        <f>_xlfn.IFNA(VLOOKUP($A137,LCULMN01ZAQ661S!$A:$B,2,FALSE), "NA")</f>
        <v>80.416345410000005</v>
      </c>
      <c r="AS137" s="31">
        <f>_xlfn.IFNA(VLOOKUP($A137,NGDPRSAXDCZAQ!$A:$B,2,FALSE), "NA")</f>
        <v>1022479.8</v>
      </c>
      <c r="AT137" s="31">
        <f>_xlfn.IFNA(VLOOKUP($A137,'M.W00.PCOBA.USD'!$A:$B,2,FALSE), "NA")</f>
        <v>37023.61</v>
      </c>
      <c r="AU137" s="31">
        <f>_xlfn.IFNA(VLOOKUP($A137,BSCICP03O9M665S!$A:$B,2,FALSE), "NA")</f>
        <v>101.4506673497</v>
      </c>
      <c r="AV137" s="31">
        <f>_xlfn.IFNA(VLOOKUP($A137,LOLITOAAOECDE!$A:$B,2,FALSE), "NA")</f>
        <v>100.2196894355</v>
      </c>
      <c r="AW137" s="31" t="str">
        <f>_xlfn.IFNA(VLOOKUP($A137,'IP7110'!$A:$B,2,FALSE), "NA")</f>
        <v>NA</v>
      </c>
      <c r="AX137" s="31">
        <f>_xlfn.IFNA(VLOOKUP($A137,'WPS061'!$A:$B,2,FALSE), "NA")</f>
        <v>88.7</v>
      </c>
      <c r="AY137" s="31">
        <f>_xlfn.IFNA(VLOOKUP($A137,'GS10'!$A:$B,2,FALSE), "NA")</f>
        <v>3.46</v>
      </c>
      <c r="AZ137" s="31">
        <f>_xlfn.IFNA(VLOOKUP($A137,'GS5'!$A:$B,2,FALSE), "NA")</f>
        <v>2.17</v>
      </c>
      <c r="BA137" s="31">
        <f>_xlfn.IFNA(VLOOKUP($A137,'GS30'!$A:$B,2,FALSE), "NA")</f>
        <v>4.5</v>
      </c>
      <c r="BB137" s="31">
        <f>_xlfn.IFNA(VLOOKUP($A137,DAX!$A:$B,2,FALSE), "NA")</f>
        <v>7514.46</v>
      </c>
      <c r="BC137" s="31">
        <f>_xlfn.IFNA(VLOOKUP($A137,SMI!$A:$B,2,FALSE), "NA")</f>
        <v>6539.7</v>
      </c>
      <c r="BD137" s="31">
        <f>_xlfn.IFNA(VLOOKUP($A137,NASDAQCOM!$A:$B,2,FALSE), "NA")</f>
        <v>2873.54</v>
      </c>
      <c r="BE137" s="31">
        <f>_xlfn.IFNA(VLOOKUP($A137,FTSE100!$A:$B,2,FALSE), "NA")</f>
        <v>6069.9</v>
      </c>
      <c r="BF137" s="31">
        <f>_xlfn.IFNA(VLOOKUP($A137,'M.W00.PGOLD.USD'!$A:$B,2,FALSE), "NA")</f>
        <v>1531</v>
      </c>
      <c r="BG137" s="31">
        <f>_xlfn.IFNA(VLOOKUP($A137,'M.W00.PSILVER.USD'!$A:$B,2,FALSE), "NA")</f>
        <v>48.7</v>
      </c>
      <c r="BH137" s="31">
        <f>_xlfn.IFNA(VLOOKUP($A137,WPU10170502!$A:$B,2,FALSE), "NA")</f>
        <v>104</v>
      </c>
      <c r="BI137" s="31">
        <f>_xlfn.IFNA(VLOOKUP($A137,'M.W00.PSILVER.USD'!$A:$B,2,FALSE), "NA")</f>
        <v>48.7</v>
      </c>
      <c r="BJ137" s="31">
        <f>_xlfn.IFNA(VLOOKUP($A137,'M.W00.PSILVER.USD'!$A:$B,2,FALSE), "NA")</f>
        <v>48.7</v>
      </c>
      <c r="BK137" s="31">
        <f>_xlfn.IFNA(VLOOKUP($A137,FEDfunds!$A:$B,2,FALSE), "NA")</f>
        <v>0.1</v>
      </c>
      <c r="BL137" s="31">
        <f>_xlfn.IFNA(VLOOKUP($A137,Vehicles_miles_traveled!$A:$B,2,FALSE), "NA")</f>
        <v>245624</v>
      </c>
      <c r="BM137" s="31">
        <f>_xlfn.IFNA(VLOOKUP($A137,New_car_dealer!$A:$B,2,FALSE), "NA")</f>
        <v>51777</v>
      </c>
      <c r="BN137" s="31" t="str">
        <f>_xlfn.IFNA(VLOOKUP($A137,Platinum_total_demand!$A:$Z,4,FALSE), "NA")</f>
        <v>NA</v>
      </c>
      <c r="BO137" s="31" t="str">
        <f>_xlfn.IFNA(VLOOKUP($A137,Palladium_total_demand!$A:$Z,4,FALSE), "NA")</f>
        <v>NA</v>
      </c>
      <c r="BP137" s="31" t="str">
        <f>_xlfn.IFNA(VLOOKUP($A137,Rhodium_total_demand!$A:$Z,4,FALSE), "NA")</f>
        <v>NA</v>
      </c>
      <c r="BQ137" s="31" t="str">
        <f>_xlfn.IFNA(VLOOKUP($A137,Platinum_total_supply!$A:$Z,4,FALSE), "NA")</f>
        <v>NA</v>
      </c>
      <c r="BR137" s="31" t="str">
        <f>_xlfn.IFNA(VLOOKUP($A137,Palladium_total_supply!$A:$Z,4,FALSE), "NA")</f>
        <v>NA</v>
      </c>
      <c r="BS137" s="31" t="str">
        <f>_xlfn.IFNA(VLOOKUP($A137,Rhodium_total_supply!$A:$Z,4,FALSE), "NA")</f>
        <v>NA</v>
      </c>
      <c r="BT137" s="31">
        <f>_xlfn.IFNA(VLOOKUP($A137,Equities!$A:$Z,2,FALSE), "NA")</f>
        <v>4558.6680952380902</v>
      </c>
      <c r="BU137" s="31">
        <f>_xlfn.IFNA(VLOOKUP($A137,Equities!$A:$Z,3,FALSE), "NA")</f>
        <v>4696.9190476190397</v>
      </c>
      <c r="BV137" s="31">
        <f>_xlfn.IFNA(VLOOKUP($A137,Equities!$A:$Z,4,FALSE), "NA")</f>
        <v>7051.7628571428504</v>
      </c>
      <c r="BW137" s="31">
        <f>_xlfn.IFNA(VLOOKUP($A137,Equities!$A:$Z,5,FALSE), "NA")</f>
        <v>4282.2122380952296</v>
      </c>
      <c r="BX137" s="31">
        <f>_xlfn.IFNA(VLOOKUP($A137,Equities!$A:$Z,6,FALSE), "NA")</f>
        <v>2148.9243333333302</v>
      </c>
      <c r="BY137" s="31">
        <f>_xlfn.IFNA(VLOOKUP($A137,Income_equities!$A:$Z,2,FALSE), "NA")</f>
        <v>1654.6033333333301</v>
      </c>
      <c r="BZ137" s="31">
        <f>_xlfn.IFNA(VLOOKUP($A137,Income_equities!$A:$Z,3,FALSE), "NA")</f>
        <v>321.08779047618998</v>
      </c>
      <c r="CA137" s="31">
        <f>_xlfn.IFNA(VLOOKUP($A137,Income_equities!$A:$Z,4,FALSE), "NA")</f>
        <v>165.52577142857101</v>
      </c>
      <c r="CB137" s="31">
        <f>_xlfn.IFNA(VLOOKUP($A137,Income_equities!$A:$Z,5,FALSE), "NA")</f>
        <v>197.847438095238</v>
      </c>
      <c r="CC137" s="31">
        <f>_xlfn.IFNA(VLOOKUP($A137,PGM_equities!$A:$Z,2,FALSE), "NA")</f>
        <v>1800.53476190476</v>
      </c>
      <c r="CD137" s="31">
        <f>_xlfn.IFNA(VLOOKUP($A137,PGM_equities!$A:$Z,3,FALSE), "NA")</f>
        <v>1483.8033333333301</v>
      </c>
      <c r="CE137" s="31">
        <f>_xlfn.IFNA(VLOOKUP($A137,PGM_equities!$A:$Z,4,FALSE), "NA")</f>
        <v>42.917047619047601</v>
      </c>
      <c r="CF137" s="31">
        <f>_xlfn.IFNA(VLOOKUP($A137,PGM_equities!$A:$Z,5,FALSE), "NA")</f>
        <v>770.54190476190399</v>
      </c>
      <c r="CG137" s="31" t="str">
        <f>_xlfn.IFNA(VLOOKUP($A137,Platinum_market_balance!$A:$Z,2,FALSE), "NA")</f>
        <v>NA</v>
      </c>
      <c r="CH137" s="31" t="str">
        <f>_xlfn.IFNA(VLOOKUP($A137,Platinum_market_balance!$A:$Z,3,FALSE), "NA")</f>
        <v>NA</v>
      </c>
      <c r="CI137" s="31" t="str">
        <f>_xlfn.IFNA(VLOOKUP($A137,Platinum_market_balance!$A:$Z,4,FALSE), "NA")</f>
        <v>NA</v>
      </c>
      <c r="CJ137" s="31" t="str">
        <f>_xlfn.IFNA(VLOOKUP($A137,Platinum_market_balance!$A:$Z,5,FALSE), "NA")</f>
        <v>NA</v>
      </c>
      <c r="CK137" s="31" t="str">
        <f>_xlfn.IFNA(VLOOKUP($A137,Palladium_market_balance!$A:$Z,2,FALSE), "NA")</f>
        <v>NA</v>
      </c>
      <c r="CL137" s="31" t="str">
        <f>_xlfn.IFNA(VLOOKUP($A137,Palladium_market_balance!$A:$Z,3,FALSE), "NA")</f>
        <v>NA</v>
      </c>
      <c r="CM137" s="31" t="str">
        <f>_xlfn.IFNA(VLOOKUP($A137,Palladium_market_balance!$A:$Z,4,FALSE), "NA")</f>
        <v>NA</v>
      </c>
      <c r="CN137" s="31" t="str">
        <f>_xlfn.IFNA(VLOOKUP($A137,Palladium_market_balance!$A:$Z,5,FALSE), "NA")</f>
        <v>NA</v>
      </c>
      <c r="CO137" s="31" t="str">
        <f>_xlfn.IFNA(VLOOKUP($A137,Rhodium_market_balance!$A:$Z,2,FALSE), "NA")</f>
        <v>NA</v>
      </c>
      <c r="CP137" s="31" t="str">
        <f>_xlfn.IFNA(VLOOKUP($A137,Rhodium_market_balance!$A:$Z,3,FALSE), "NA")</f>
        <v>NA</v>
      </c>
      <c r="CQ137" s="31" t="str">
        <f>_xlfn.IFNA(VLOOKUP($A137,Rhodium_market_balance!$A:$Z,4,FALSE), "NA")</f>
        <v>NA</v>
      </c>
      <c r="CR137" s="31" t="str">
        <f>_xlfn.IFNA(VLOOKUP($A137,Rhodium_market_balance!$A:$Z,5,FALSE), "NA")</f>
        <v>NA</v>
      </c>
      <c r="CS137" s="31">
        <f>_xlfn.IFNA(VLOOKUP($A137,CFTCs!$A:$Z,2,FALSE), "NA")</f>
        <v>14190</v>
      </c>
      <c r="CT137" s="31">
        <f>_xlfn.IFNA(VLOOKUP($A137,CFTCs!$A:$Z,3,FALSE), "NA")</f>
        <v>2615.9047619047601</v>
      </c>
      <c r="CU137" s="31">
        <f>_xlfn.IFNA(VLOOKUP($A137,CFTCs!$A:$Z,4,FALSE), "NA")</f>
        <v>24306.1428571428</v>
      </c>
      <c r="CV137" s="31">
        <f>_xlfn.IFNA(VLOOKUP($A137,CFTCs!$A:$Z,5,FALSE), "NA")</f>
        <v>1608.7619047619</v>
      </c>
      <c r="CW137" s="31">
        <f>_xlfn.IFNA(VLOOKUP($A137,Open_interest!$A:$Z,2,FALSE), "NA")</f>
        <v>35180.0952380952</v>
      </c>
      <c r="CX137" s="31">
        <f>_xlfn.IFNA(VLOOKUP($A137,Open_interest!$A:$Z,3,FALSE), "NA")</f>
        <v>21334.761904761901</v>
      </c>
      <c r="CY137" s="31">
        <f>IF(_xlfn.IFNA(VLOOKUP($A137,ETF_holdings!$A:$Z,2,FALSE), "NA")=0,"NA",_xlfn.IFNA(VLOOKUP($A137,ETF_holdings!$A:$Z,2,FALSE), "NA"))</f>
        <v>1383704.85647619</v>
      </c>
      <c r="CZ137" s="31" t="str">
        <f>IF(_xlfn.IFNA(VLOOKUP($A137,ETF_holdings!$A:$Z,3,FALSE), "NA")=0,"NA",_xlfn.IFNA(VLOOKUP($A137,ETF_holdings!$A:$Z,3,FALSE), "NA"))</f>
        <v>NA</v>
      </c>
      <c r="DA137" s="31">
        <f>_xlfn.IFNA(VLOOKUP($A137,ETF_holdings!$A:$Z,4,FALSE), "NA")</f>
        <v>0</v>
      </c>
      <c r="DB137" s="31" t="str">
        <f>IF(_xlfn.IFNA(VLOOKUP($A137,ETF_holdings!$A:$Z,4,FALSE), "NA")=0,"NA",_xlfn.IFNA(VLOOKUP($A137,ETF_holdings!$A:$Z,4,FALSE), "NA"))</f>
        <v>NA</v>
      </c>
      <c r="DC137" s="31" t="str">
        <f>IF(_xlfn.IFNA(VLOOKUP($A137,ETF_holdings!$A:$Z,6,FALSE), "NA")=0,"NA",_xlfn.IFNA(VLOOKUP($A137,ETF_holdings!$A:$Z,6,FALSE), "NA"))</f>
        <v>NA</v>
      </c>
      <c r="DD137" s="31" t="str">
        <f>IF(_xlfn.IFNA(VLOOKUP($A137,ETF_holdings!$A:$Z,7,FALSE), "NA")=0,"NA",_xlfn.IFNA(VLOOKUP($A137,ETF_holdings!$A:$Z,7,FALSE), "NA"))</f>
        <v>NA</v>
      </c>
      <c r="DE137" s="31" t="str">
        <f>IF(_xlfn.IFNA(VLOOKUP($A137,ETF_holdings!$A:$Z,8,FALSE), "NA")=0,"NA",_xlfn.IFNA(VLOOKUP($A137,ETF_holdings!$A:$Z,8,FALSE), "NA"))</f>
        <v>NA</v>
      </c>
      <c r="DF137" s="31" t="str">
        <f>IF(_xlfn.IFNA(VLOOKUP($A137,ETF_holdings!$A:$Z,10,FALSE), "NA")=0,"NA",_xlfn.IFNA(VLOOKUP($A137,ETF_holdings!$A:$Z,10,FALSE), "NA"))</f>
        <v>NA</v>
      </c>
      <c r="DG137" s="31" t="str">
        <f>IF(_xlfn.IFNA(VLOOKUP($A137,ETF_holdings!$A:$Z,10,FALSE), "NA")=0,"NA",_xlfn.IFNA(VLOOKUP($A137,ETF_holdings!$A:$Z,10,FALSE), "NA"))</f>
        <v>NA</v>
      </c>
      <c r="DH137" s="31" t="str">
        <f>IF(_xlfn.IFNA(VLOOKUP($A137,ETF_holdings!$A:$Z,11,FALSE), "NA")=0,"NA",_xlfn.IFNA(VLOOKUP($A137,ETF_holdings!$A:$Z,11,FALSE), "NA"))</f>
        <v>NA</v>
      </c>
      <c r="DI137" s="31" t="str">
        <f>IF(_xlfn.IFNA(VLOOKUP($A137,ETF_holdings!$A:$Z,12,FALSE), "NA")=0,"NA",_xlfn.IFNA(VLOOKUP($A137,ETF_holdings!$A:$Z,12,FALSE), "NA"))</f>
        <v>NA</v>
      </c>
      <c r="DJ137" s="31" t="str">
        <f>IF(_xlfn.IFNA(VLOOKUP($A137,ETF_holdings!$A:$Z,13,FALSE), "NA")=0,"NA",_xlfn.IFNA(VLOOKUP($A137,ETF_holdings!$A:$Z,13,FALSE), "NA"))</f>
        <v>NA</v>
      </c>
      <c r="DK137" s="31">
        <f>IF(_xlfn.IFNA(VLOOKUP($A137,Platinum_RSI!$A:$P,2,FALSE), "NA")=0,"NA",_xlfn.IFNA(VLOOKUP($A137,Platinum_RSI!$A:$P,2,FALSE), "NA"))</f>
        <v>81.78</v>
      </c>
      <c r="DL137" s="31">
        <f>IF(_xlfn.IFNA(VLOOKUP($A137,Platinum_RSI!$A:$P,3,FALSE), "NA")=0,"NA",_xlfn.IFNA(VLOOKUP($A137,Platinum_RSI!$A:$P,3,FALSE), "NA"))</f>
        <v>70.89</v>
      </c>
      <c r="DM137" s="31">
        <f>IF(_xlfn.IFNA(VLOOKUP($A137,Platinum_RSI!$A:$P,4,FALSE), "NA")=0,"NA",_xlfn.IFNA(VLOOKUP($A137,Platinum_RSI!$A:$P,4,FALSE), "NA"))</f>
        <v>66</v>
      </c>
      <c r="DN137" s="31">
        <f>IF(_xlfn.IFNA(VLOOKUP($A137,Platinum_RSI!$A:$P,5,FALSE), "NA")=0,"NA",_xlfn.IFNA(VLOOKUP($A137,Platinum_RSI!$A:$P,5,FALSE), "NA"))</f>
        <v>61</v>
      </c>
      <c r="DO137" s="31">
        <f>IF(_xlfn.IFNA(VLOOKUP($A137,Palladium_RSI!$A:$Q,2,FALSE), "NA")=0,"NA",_xlfn.IFNA(VLOOKUP($A137,Palladium_RSI!$A:$Q,2,FALSE), "NA"))</f>
        <v>69.150000000000006</v>
      </c>
      <c r="DP137" s="31">
        <f>IF(_xlfn.IFNA(VLOOKUP($A137,Palladium_RSI!$A:$Q, 3,FALSE), "NA")=0,"NA",_xlfn.IFNA(VLOOKUP($A137,Palladium_RSI!$A:$Q,3,FALSE), "NA"))</f>
        <v>76.739999999999995</v>
      </c>
      <c r="DQ137" s="31">
        <f>IF(_xlfn.IFNA(VLOOKUP($A137,Palladium_RSI!$A:$Q,4,FALSE), "NA")=0,"NA",_xlfn.IFNA(VLOOKUP($A137,Palladium_RSI!$A:$Q,4,FALSE), "NA"))</f>
        <v>74.540000000000006</v>
      </c>
      <c r="DR137" s="31">
        <f>IF(_xlfn.IFNA(VLOOKUP($A137,Palladium_RSI!$A:$Q,5,FALSE), "NA")=0,"NA",_xlfn.IFNA(VLOOKUP($A137,Palladium_RSI!$A:$Q,5,FALSE), "NA"))</f>
        <v>67.62</v>
      </c>
      <c r="DS137" s="31">
        <f>IF(_xlfn.IFNA(VLOOKUP($A137,Car_production!$A:$L,2,FALSE), "NA")=0,"NA",_xlfn.IFNA(VLOOKUP($A137,Car_production!$A:$L,2,FALSE), "NA"))</f>
        <v>217.1</v>
      </c>
      <c r="DT137" s="31">
        <f>IF(_xlfn.IFNA(VLOOKUP($A137,Car_production!$A:$L,3,FALSE), "NA")=0,"NA",_xlfn.IFNA(VLOOKUP($A137,Car_production!$A:$L,3,FALSE), "NA"))</f>
        <v>170.81038552321007</v>
      </c>
      <c r="DU137" s="31" t="e">
        <f>IF(_xlfn.IFNA(VLOOKUP($A137,Car_production!$A:$L,4,FALSE), "NA")=0,"NA",_xlfn.IFNA(VLOOKUP($A137,Car_production!$A:$L,13,FALSE), "NA"))</f>
        <v>#REF!</v>
      </c>
      <c r="DV137" s="31">
        <f>IF(_xlfn.IFNA(VLOOKUP($A137,Car_production!$A:$L,5,FALSE), "NA")=0,"NA",_xlfn.IFNA(VLOOKUP($A137,Car_production!$A:$L,5,FALSE), "NA"))</f>
        <v>55.682355971412136</v>
      </c>
      <c r="DW137" s="31">
        <f>IF(_xlfn.IFNA(VLOOKUP($A137,Car_production!$A:$L,6,FALSE), "NA")=0,"NA",_xlfn.IFNA(VLOOKUP($A137,Car_production!$A:$L,6,FALSE), "NA"))</f>
        <v>109.1</v>
      </c>
      <c r="DX137" s="31">
        <f>IF(_xlfn.IFNA(VLOOKUP($A137,Car_production!$A:$L,7,FALSE), "NA")=0,"NA",_xlfn.IFNA(VLOOKUP($A137,Car_production!$A:$L,7,FALSE), "NA"))</f>
        <v>106.64711632453567</v>
      </c>
      <c r="DY137" s="31">
        <f>IF(_xlfn.IFNA(VLOOKUP($A137,Car_production!$A:$L,8,FALSE), "NA")=0,"NA",_xlfn.IFNA(VLOOKUP($A137,Car_production!$A:$L,8,FALSE), "NA"))</f>
        <v>43.5</v>
      </c>
      <c r="DZ137" s="31">
        <f>IF(_xlfn.IFNA(VLOOKUP($A137,Car_production!$A:$L,9,FALSE), "NA")=0,"NA",_xlfn.IFNA(VLOOKUP($A137,Car_production!$A:$L,9,FALSE), "NA"))</f>
        <v>54.924242424242422</v>
      </c>
      <c r="EA137" s="31">
        <f>IF(_xlfn.IFNA(VLOOKUP($A137,Car_production!$A:$L,10,FALSE), "NA")=0,"NA",_xlfn.IFNA(VLOOKUP($A137,Car_production!$A:$L,10,FALSE), "NA"))</f>
        <v>65.399617155262845</v>
      </c>
      <c r="EB137" s="31">
        <f>IF(_xlfn.IFNA(VLOOKUP($A137,Car_production_index!$A:$L,2,FALSE), "NA")=0,"NA",_xlfn.IFNA(VLOOKUP($A137,Car_production_index!$A:$L,2,FALSE), "NA"))</f>
        <v>0.13654104189240351</v>
      </c>
      <c r="EC137" s="31">
        <f>IF(_xlfn.IFNA(VLOOKUP($A137,Car_production_index!$A:$L,3,FALSE), "NA")=0,"NA",_xlfn.IFNA(VLOOKUP($A137,Car_production_index!$A:$L,3,FALSE), "NA"))</f>
        <v>0.24236780401714669</v>
      </c>
      <c r="ED137" s="31">
        <f>IF(_xlfn.IFNA(VLOOKUP($A137,Car_production_index!$A:$L,4,FALSE), "NA")=0,"NA",_xlfn.IFNA(VLOOKUP($A137,Car_production_index!$A:$L,4,FALSE), "NA"))</f>
        <v>0.21617692374118724</v>
      </c>
      <c r="EE137" s="31">
        <f>IF(_xlfn.IFNA(VLOOKUP($A137,Car_production_index!$A:$L,5,FALSE), "NA")=0,"NA",_xlfn.IFNA(VLOOKUP($A137,Car_production_index!$A:$L,5,FALSE), "NA"))</f>
        <v>7.6321878208189656E-2</v>
      </c>
      <c r="EF137" s="31">
        <f>IF(_xlfn.IFNA(VLOOKUP($A137,Car_production_index!$A:$L,6,FALSE), "NA")=0,"NA",_xlfn.IFNA(VLOOKUP($A137,Car_production_index!$A:$L,6,FALSE), "NA"))</f>
        <v>0.67140764785892715</v>
      </c>
    </row>
    <row r="138" spans="1:136">
      <c r="A138" s="26">
        <v>40664</v>
      </c>
      <c r="B138" s="25">
        <f>IFERROR(VLOOKUP($A138,Palladium_spot_price!$A:$B,2,FALSE), "NA")</f>
        <v>743.38095238095195</v>
      </c>
      <c r="C138" s="25">
        <f>IFERROR(VLOOKUP($A138,Platinum_spot_price!$A:$B,2,FALSE), "NA")</f>
        <v>1792.23809523809</v>
      </c>
      <c r="D138" s="25">
        <f>IFERROR(VLOOKUP($A138,Rhodium_spot_price!$A:$B,2,FALSE), "NA")</f>
        <v>2126.1904761904698</v>
      </c>
      <c r="E138" s="25">
        <f>IFERROR(VLOOKUP(A138,'Coal Australia'!A:B,2,FALSE), "NA")</f>
        <v>127.962857142857</v>
      </c>
      <c r="F138" s="25">
        <f>IFERROR(VLOOKUP(A138,'Russian Ruble'!A:B,2,FALSE), "NA")</f>
        <v>27.869564799999999</v>
      </c>
      <c r="G138" s="25" t="str">
        <f>IFERROR(VLOOKUP($A138,'GDP Germany'!A:B,2,FALSE),"NA")</f>
        <v>NA</v>
      </c>
      <c r="H138" s="25" t="str">
        <f>IFERROR(VLOOKUP($A138,'GDP EU28'!A:B,2,FALSE),"NA")</f>
        <v>NA</v>
      </c>
      <c r="I138" s="25" t="str">
        <f>IFERROR(VLOOKUP($A138,'GDP US'!A:B,2,FALSE),"NA")</f>
        <v>NA</v>
      </c>
      <c r="J138" s="29" t="str">
        <f>IFERROR(VLOOKUP($A138,'GDP CNY'!A:C,2,FALSE),"NA")</f>
        <v>NA</v>
      </c>
      <c r="K138" s="25">
        <f>IFERROR(VLOOKUP($A138,WTI!$A:$B,2,FALSE),"NA")</f>
        <v>100.9</v>
      </c>
      <c r="L138" s="25">
        <f>IFERROR(VLOOKUP($A138,Brent!$A:$B,2,FALSE),"NA")</f>
        <v>114.99</v>
      </c>
      <c r="M138" s="25">
        <f>IFERROR(VLOOKUP($A138,'EURO EXC RATE'!$A:$B,2,FALSE),"NA")</f>
        <v>1.4335</v>
      </c>
      <c r="N138" s="25">
        <f>IFERROR(VLOOKUP($A138,'Baltic Dry Index'!$A:$B,2,FALSE),"NA")</f>
        <v>1480</v>
      </c>
      <c r="O138" s="25">
        <f>IFERROR(VLOOKUP($A138,EXR_CNY_USD!$A:$B,2,FALSE),"NA")</f>
        <v>6.4957000000000003</v>
      </c>
      <c r="P138" s="25">
        <f>IFERROR(VLOOKUP($A138,'NATURAL GAS'!A:B,2,FALSE),"NA")</f>
        <v>4.3099999999999996</v>
      </c>
      <c r="Q138" s="25">
        <f>IFERROR(VLOOKUP($A138,VIX!$A:$B,2,FALSE), "NA")</f>
        <v>15.45</v>
      </c>
      <c r="R138" s="25">
        <f>IFERROR(VLOOKUP($A138,CLI_US!$A:$B,2,FALSE), "NA")</f>
        <v>100.035821155166</v>
      </c>
      <c r="S138" s="25">
        <f>IFERROR(VLOOKUP($A138,CLI_CHN!$A:$B,2,FALSE), "NA")</f>
        <v>100.37779999999999</v>
      </c>
      <c r="T138" s="25">
        <f>IFERROR(VLOOKUP($A138,CLI_EURO!$A:$B,2,FALSE), "NA")</f>
        <v>101.347268046341</v>
      </c>
      <c r="U138" s="25">
        <f>IFERROR(VLOOKUP($A138,CPILFESL!$A:$B,2,FALSE), "NA")</f>
        <v>224.80600000000001</v>
      </c>
      <c r="V138" s="31">
        <f>_xlfn.IFNA(VLOOKUP($A138,'PET.RWTC.M'!$A:$B,2,FALSE), "NA")</f>
        <v>100.9</v>
      </c>
      <c r="W138" s="31">
        <f>_xlfn.IFNA(VLOOKUP($A138,PALLFNFINDEXQ!$A:$B,2,FALSE), "NA")</f>
        <v>189.4615513</v>
      </c>
      <c r="X138" s="31">
        <f>_xlfn.IFNA(VLOOKUP($A138,DEXSFUS!$A:$B,2,FALSE), "NA")</f>
        <v>6.702</v>
      </c>
      <c r="Y138" s="31">
        <f>_xlfn.IFNA(VLOOKUP($A138,PNICKUSDM!$A:$B,2,FALSE), "NA")</f>
        <v>24164.55</v>
      </c>
      <c r="Z138" s="31">
        <f>_xlfn.IFNA(VLOOKUP($A138,'WPU1011'!$A:$B,2,FALSE), "NA")</f>
        <v>158.5</v>
      </c>
      <c r="AA138" s="31">
        <f>_xlfn.IFNA(VLOOKUP($A138,PCU3399103399101!$A:$B,2,FALSE), "NA")</f>
        <v>198.2</v>
      </c>
      <c r="AB138" s="31">
        <f>_xlfn.IFNA(VLOOKUP($A138,TSIFRGHTC!$A:$B,2,FALSE), "NA")</f>
        <v>-1.6</v>
      </c>
      <c r="AC138" s="31">
        <f>_xlfn.IFNA(VLOOKUP($A138,TSIFRGHTC!$A:$B,2,FALSE), "NA")</f>
        <v>-1.6</v>
      </c>
      <c r="AD138" s="31">
        <f>_xlfn.IFNA(VLOOKUP($A138,PPICMM!$A:$B,2,FALSE), "NA")</f>
        <v>253.7</v>
      </c>
      <c r="AE138" s="31">
        <f>_xlfn.IFNA(VLOOKUP($A138,IPB50001N!$A:$B,2,FALSE), "NA")</f>
        <v>92.863299999999995</v>
      </c>
      <c r="AF138" s="31">
        <f>_xlfn.IFNA(VLOOKUP($A138,A31ATI!$A:$B,2,FALSE), "NA")</f>
        <v>21414</v>
      </c>
      <c r="AG138" s="31">
        <f>_xlfn.IFNA(VLOOKUP($A138,A31ANO!$A:$B,2,FALSE), "NA")</f>
        <v>11885</v>
      </c>
      <c r="AH138" s="31">
        <f>_xlfn.IFNA(VLOOKUP($A138,IPG21223S!$A:$B,2,FALSE), "NA")</f>
        <v>98.2654</v>
      </c>
      <c r="AI138" s="31">
        <f>_xlfn.IFNA(VLOOKUP($A138,PIORECRUSDM!$A:$B,2,FALSE), "NA")</f>
        <v>168.6</v>
      </c>
      <c r="AJ138" s="31">
        <f>_xlfn.IFNA(VLOOKUP($A138,GVZCLS!$A:$B,2,FALSE), "NA")</f>
        <v>16.239999999999998</v>
      </c>
      <c r="AK138" s="31">
        <f>_xlfn.IFNA(VLOOKUP($A138,VXSLVCLS!$A:$B,2,FALSE), "NA")</f>
        <v>37.090000000000003</v>
      </c>
      <c r="AL138" s="31">
        <f>_xlfn.IFNA(VLOOKUP($A138,PNRGINDEXM!$A:$B,2,FALSE), "NA")</f>
        <v>240.75020000000001</v>
      </c>
      <c r="AM138" s="31">
        <f>_xlfn.IFNA(VLOOKUP($A138,Nikkei225!$A:$B,2,FALSE), "NA")</f>
        <v>9708.39</v>
      </c>
      <c r="AN138" s="31">
        <f>_xlfn.IFNA(VLOOKUP($A138,EXJPUS!$A:$B,2,FALSE), "NA")</f>
        <v>81.125699999999995</v>
      </c>
      <c r="AO138" s="31">
        <f>_xlfn.IFNA(VLOOKUP($A138,PCU33613361!$A:$B,2,FALSE), "NA")</f>
        <v>101.3</v>
      </c>
      <c r="AP138" s="31">
        <f>_xlfn.IFNA(VLOOKUP($A138,TOTALSA!$A:$B,2,FALSE), "NA")</f>
        <v>12.28</v>
      </c>
      <c r="AQ138" s="31">
        <f>_xlfn.IFNA(VLOOKUP($A138,ZAFCPIALLMINMEI!$A:$B,2,FALSE), "NA")</f>
        <v>80.072019999999995</v>
      </c>
      <c r="AR138" s="31">
        <f>_xlfn.IFNA(VLOOKUP($A138,LCULMN01ZAQ661S!$A:$B,2,FALSE), "NA")</f>
        <v>80.416345410000005</v>
      </c>
      <c r="AS138" s="31">
        <f>_xlfn.IFNA(VLOOKUP($A138,NGDPRSAXDCZAQ!$A:$B,2,FALSE), "NA")</f>
        <v>1022479.8</v>
      </c>
      <c r="AT138" s="31">
        <f>_xlfn.IFNA(VLOOKUP($A138,'M.W00.PCOBA.USD'!$A:$B,2,FALSE), "NA")</f>
        <v>38157.5</v>
      </c>
      <c r="AU138" s="31">
        <f>_xlfn.IFNA(VLOOKUP($A138,BSCICP03O9M665S!$A:$B,2,FALSE), "NA")</f>
        <v>101.24039123750001</v>
      </c>
      <c r="AV138" s="31">
        <f>_xlfn.IFNA(VLOOKUP($A138,LOLITOAAOECDE!$A:$B,2,FALSE), "NA")</f>
        <v>100.01207632729999</v>
      </c>
      <c r="AW138" s="31" t="str">
        <f>_xlfn.IFNA(VLOOKUP($A138,'IP7110'!$A:$B,2,FALSE), "NA")</f>
        <v>NA</v>
      </c>
      <c r="AX138" s="31">
        <f>_xlfn.IFNA(VLOOKUP($A138,'WPS061'!$A:$B,2,FALSE), "NA")</f>
        <v>90</v>
      </c>
      <c r="AY138" s="31">
        <f>_xlfn.IFNA(VLOOKUP($A138,'GS10'!$A:$B,2,FALSE), "NA")</f>
        <v>3.17</v>
      </c>
      <c r="AZ138" s="31">
        <f>_xlfn.IFNA(VLOOKUP($A138,'GS5'!$A:$B,2,FALSE), "NA")</f>
        <v>1.84</v>
      </c>
      <c r="BA138" s="31">
        <f>_xlfn.IFNA(VLOOKUP($A138,'GS30'!$A:$B,2,FALSE), "NA")</f>
        <v>4.29</v>
      </c>
      <c r="BB138" s="31">
        <f>_xlfn.IFNA(VLOOKUP($A138,DAX!$A:$B,2,FALSE), "NA")</f>
        <v>7293.69</v>
      </c>
      <c r="BC138" s="31">
        <f>_xlfn.IFNA(VLOOKUP($A138,SMI!$A:$B,2,FALSE), "NA")</f>
        <v>6554.71</v>
      </c>
      <c r="BD138" s="31">
        <f>_xlfn.IFNA(VLOOKUP($A138,NASDAQCOM!$A:$B,2,FALSE), "NA")</f>
        <v>2835.3</v>
      </c>
      <c r="BE138" s="31">
        <f>_xlfn.IFNA(VLOOKUP($A138,FTSE100!$A:$B,2,FALSE), "NA")</f>
        <v>5989.99</v>
      </c>
      <c r="BF138" s="31">
        <f>_xlfn.IFNA(VLOOKUP($A138,'M.W00.PGOLD.USD'!$A:$B,2,FALSE), "NA")</f>
        <v>1546.5</v>
      </c>
      <c r="BG138" s="31">
        <f>_xlfn.IFNA(VLOOKUP($A138,'M.W00.PSILVER.USD'!$A:$B,2,FALSE), "NA")</f>
        <v>43.61</v>
      </c>
      <c r="BH138" s="31">
        <f>_xlfn.IFNA(VLOOKUP($A138,WPU10170502!$A:$B,2,FALSE), "NA")</f>
        <v>104</v>
      </c>
      <c r="BI138" s="31">
        <f>_xlfn.IFNA(VLOOKUP($A138,'M.W00.PSILVER.USD'!$A:$B,2,FALSE), "NA")</f>
        <v>43.61</v>
      </c>
      <c r="BJ138" s="31">
        <f>_xlfn.IFNA(VLOOKUP($A138,'M.W00.PSILVER.USD'!$A:$B,2,FALSE), "NA")</f>
        <v>43.61</v>
      </c>
      <c r="BK138" s="31">
        <f>_xlfn.IFNA(VLOOKUP($A138,FEDfunds!$A:$B,2,FALSE), "NA")</f>
        <v>0.09</v>
      </c>
      <c r="BL138" s="31">
        <f>_xlfn.IFNA(VLOOKUP($A138,Vehicles_miles_traveled!$A:$B,2,FALSE), "NA")</f>
        <v>243379</v>
      </c>
      <c r="BM138" s="31">
        <f>_xlfn.IFNA(VLOOKUP($A138,New_car_dealer!$A:$B,2,FALSE), "NA")</f>
        <v>51278</v>
      </c>
      <c r="BN138" s="31" t="str">
        <f>_xlfn.IFNA(VLOOKUP($A138,Platinum_total_demand!$A:$Z,4,FALSE), "NA")</f>
        <v>NA</v>
      </c>
      <c r="BO138" s="31" t="str">
        <f>_xlfn.IFNA(VLOOKUP($A138,Palladium_total_demand!$A:$Z,4,FALSE), "NA")</f>
        <v>NA</v>
      </c>
      <c r="BP138" s="31" t="str">
        <f>_xlfn.IFNA(VLOOKUP($A138,Rhodium_total_demand!$A:$Z,4,FALSE), "NA")</f>
        <v>NA</v>
      </c>
      <c r="BQ138" s="31" t="str">
        <f>_xlfn.IFNA(VLOOKUP($A138,Platinum_total_supply!$A:$Z,4,FALSE), "NA")</f>
        <v>NA</v>
      </c>
      <c r="BR138" s="31" t="str">
        <f>_xlfn.IFNA(VLOOKUP($A138,Palladium_total_supply!$A:$Z,4,FALSE), "NA")</f>
        <v>NA</v>
      </c>
      <c r="BS138" s="31" t="str">
        <f>_xlfn.IFNA(VLOOKUP($A138,Rhodium_total_supply!$A:$Z,4,FALSE), "NA")</f>
        <v>NA</v>
      </c>
      <c r="BT138" s="31">
        <f>_xlfn.IFNA(VLOOKUP($A138,Equities!$A:$Z,2,FALSE), "NA")</f>
        <v>4567.0550000000003</v>
      </c>
      <c r="BU138" s="31">
        <f>_xlfn.IFNA(VLOOKUP($A138,Equities!$A:$Z,3,FALSE), "NA")</f>
        <v>4728.2749999999996</v>
      </c>
      <c r="BV138" s="31">
        <f>_xlfn.IFNA(VLOOKUP($A138,Equities!$A:$Z,4,FALSE), "NA")</f>
        <v>7051.9909090909096</v>
      </c>
      <c r="BW138" s="31">
        <f>_xlfn.IFNA(VLOOKUP($A138,Equities!$A:$Z,5,FALSE), "NA")</f>
        <v>4372.8768636363602</v>
      </c>
      <c r="BX138" s="31">
        <f>_xlfn.IFNA(VLOOKUP($A138,Equities!$A:$Z,6,FALSE), "NA")</f>
        <v>2080.8221363636299</v>
      </c>
      <c r="BY138" s="31">
        <f>_xlfn.IFNA(VLOOKUP($A138,Income_equities!$A:$Z,2,FALSE), "NA")</f>
        <v>1681.2286363636299</v>
      </c>
      <c r="BZ138" s="31">
        <f>_xlfn.IFNA(VLOOKUP($A138,Income_equities!$A:$Z,3,FALSE), "NA")</f>
        <v>326.68636363636301</v>
      </c>
      <c r="CA138" s="31">
        <f>_xlfn.IFNA(VLOOKUP($A138,Income_equities!$A:$Z,4,FALSE), "NA")</f>
        <v>166.77987272727199</v>
      </c>
      <c r="CB138" s="31">
        <f>_xlfn.IFNA(VLOOKUP($A138,Income_equities!$A:$Z,5,FALSE), "NA")</f>
        <v>199.352872727272</v>
      </c>
      <c r="CC138" s="31">
        <f>_xlfn.IFNA(VLOOKUP($A138,PGM_equities!$A:$Z,2,FALSE), "NA")</f>
        <v>1788.3927272727201</v>
      </c>
      <c r="CD138" s="31">
        <f>_xlfn.IFNA(VLOOKUP($A138,PGM_equities!$A:$Z,3,FALSE), "NA")</f>
        <v>1512.7586363636301</v>
      </c>
      <c r="CE138" s="31">
        <f>_xlfn.IFNA(VLOOKUP($A138,PGM_equities!$A:$Z,4,FALSE), "NA")</f>
        <v>37.060945454545397</v>
      </c>
      <c r="CF138" s="31">
        <f>_xlfn.IFNA(VLOOKUP($A138,PGM_equities!$A:$Z,5,FALSE), "NA")</f>
        <v>738.54409090908996</v>
      </c>
      <c r="CG138" s="31" t="str">
        <f>_xlfn.IFNA(VLOOKUP($A138,Platinum_market_balance!$A:$Z,2,FALSE), "NA")</f>
        <v>NA</v>
      </c>
      <c r="CH138" s="31" t="str">
        <f>_xlfn.IFNA(VLOOKUP($A138,Platinum_market_balance!$A:$Z,3,FALSE), "NA")</f>
        <v>NA</v>
      </c>
      <c r="CI138" s="31" t="str">
        <f>_xlfn.IFNA(VLOOKUP($A138,Platinum_market_balance!$A:$Z,4,FALSE), "NA")</f>
        <v>NA</v>
      </c>
      <c r="CJ138" s="31" t="str">
        <f>_xlfn.IFNA(VLOOKUP($A138,Platinum_market_balance!$A:$Z,5,FALSE), "NA")</f>
        <v>NA</v>
      </c>
      <c r="CK138" s="31" t="str">
        <f>_xlfn.IFNA(VLOOKUP($A138,Palladium_market_balance!$A:$Z,2,FALSE), "NA")</f>
        <v>NA</v>
      </c>
      <c r="CL138" s="31" t="str">
        <f>_xlfn.IFNA(VLOOKUP($A138,Palladium_market_balance!$A:$Z,3,FALSE), "NA")</f>
        <v>NA</v>
      </c>
      <c r="CM138" s="31" t="str">
        <f>_xlfn.IFNA(VLOOKUP($A138,Palladium_market_balance!$A:$Z,4,FALSE), "NA")</f>
        <v>NA</v>
      </c>
      <c r="CN138" s="31" t="str">
        <f>_xlfn.IFNA(VLOOKUP($A138,Palladium_market_balance!$A:$Z,5,FALSE), "NA")</f>
        <v>NA</v>
      </c>
      <c r="CO138" s="31" t="str">
        <f>_xlfn.IFNA(VLOOKUP($A138,Rhodium_market_balance!$A:$Z,2,FALSE), "NA")</f>
        <v>NA</v>
      </c>
      <c r="CP138" s="31" t="str">
        <f>_xlfn.IFNA(VLOOKUP($A138,Rhodium_market_balance!$A:$Z,3,FALSE), "NA")</f>
        <v>NA</v>
      </c>
      <c r="CQ138" s="31" t="str">
        <f>_xlfn.IFNA(VLOOKUP($A138,Rhodium_market_balance!$A:$Z,4,FALSE), "NA")</f>
        <v>NA</v>
      </c>
      <c r="CR138" s="31" t="str">
        <f>_xlfn.IFNA(VLOOKUP($A138,Rhodium_market_balance!$A:$Z,5,FALSE), "NA")</f>
        <v>NA</v>
      </c>
      <c r="CS138" s="31">
        <f>_xlfn.IFNA(VLOOKUP($A138,CFTCs!$A:$Z,2,FALSE), "NA")</f>
        <v>13161.909090908999</v>
      </c>
      <c r="CT138" s="31">
        <f>_xlfn.IFNA(VLOOKUP($A138,CFTCs!$A:$Z,3,FALSE), "NA")</f>
        <v>3536.2272727272698</v>
      </c>
      <c r="CU138" s="31">
        <f>_xlfn.IFNA(VLOOKUP($A138,CFTCs!$A:$Z,4,FALSE), "NA")</f>
        <v>25460.181818181802</v>
      </c>
      <c r="CV138" s="31">
        <f>_xlfn.IFNA(VLOOKUP($A138,CFTCs!$A:$Z,5,FALSE), "NA")</f>
        <v>1957.1363636363601</v>
      </c>
      <c r="CW138" s="31">
        <f>_xlfn.IFNA(VLOOKUP($A138,Open_interest!$A:$Z,2,FALSE), "NA")</f>
        <v>36656.181818181802</v>
      </c>
      <c r="CX138" s="31">
        <f>_xlfn.IFNA(VLOOKUP($A138,Open_interest!$A:$Z,3,FALSE), "NA")</f>
        <v>20469.590909090901</v>
      </c>
      <c r="CY138" s="31">
        <f>IF(_xlfn.IFNA(VLOOKUP($A138,ETF_holdings!$A:$Z,2,FALSE), "NA")=0,"NA",_xlfn.IFNA(VLOOKUP($A138,ETF_holdings!$A:$Z,2,FALSE), "NA"))</f>
        <v>1397792.2814090899</v>
      </c>
      <c r="CZ138" s="31" t="str">
        <f>IF(_xlfn.IFNA(VLOOKUP($A138,ETF_holdings!$A:$Z,3,FALSE), "NA")=0,"NA",_xlfn.IFNA(VLOOKUP($A138,ETF_holdings!$A:$Z,3,FALSE), "NA"))</f>
        <v>NA</v>
      </c>
      <c r="DA138" s="31">
        <f>_xlfn.IFNA(VLOOKUP($A138,ETF_holdings!$A:$Z,4,FALSE), "NA")</f>
        <v>0</v>
      </c>
      <c r="DB138" s="31" t="str">
        <f>IF(_xlfn.IFNA(VLOOKUP($A138,ETF_holdings!$A:$Z,4,FALSE), "NA")=0,"NA",_xlfn.IFNA(VLOOKUP($A138,ETF_holdings!$A:$Z,4,FALSE), "NA"))</f>
        <v>NA</v>
      </c>
      <c r="DC138" s="31" t="str">
        <f>IF(_xlfn.IFNA(VLOOKUP($A138,ETF_holdings!$A:$Z,6,FALSE), "NA")=0,"NA",_xlfn.IFNA(VLOOKUP($A138,ETF_holdings!$A:$Z,6,FALSE), "NA"))</f>
        <v>NA</v>
      </c>
      <c r="DD138" s="31" t="str">
        <f>IF(_xlfn.IFNA(VLOOKUP($A138,ETF_holdings!$A:$Z,7,FALSE), "NA")=0,"NA",_xlfn.IFNA(VLOOKUP($A138,ETF_holdings!$A:$Z,7,FALSE), "NA"))</f>
        <v>NA</v>
      </c>
      <c r="DE138" s="31" t="str">
        <f>IF(_xlfn.IFNA(VLOOKUP($A138,ETF_holdings!$A:$Z,8,FALSE), "NA")=0,"NA",_xlfn.IFNA(VLOOKUP($A138,ETF_holdings!$A:$Z,8,FALSE), "NA"))</f>
        <v>NA</v>
      </c>
      <c r="DF138" s="31" t="str">
        <f>IF(_xlfn.IFNA(VLOOKUP($A138,ETF_holdings!$A:$Z,10,FALSE), "NA")=0,"NA",_xlfn.IFNA(VLOOKUP($A138,ETF_holdings!$A:$Z,10,FALSE), "NA"))</f>
        <v>NA</v>
      </c>
      <c r="DG138" s="31" t="str">
        <f>IF(_xlfn.IFNA(VLOOKUP($A138,ETF_holdings!$A:$Z,10,FALSE), "NA")=0,"NA",_xlfn.IFNA(VLOOKUP($A138,ETF_holdings!$A:$Z,10,FALSE), "NA"))</f>
        <v>NA</v>
      </c>
      <c r="DH138" s="31" t="str">
        <f>IF(_xlfn.IFNA(VLOOKUP($A138,ETF_holdings!$A:$Z,11,FALSE), "NA")=0,"NA",_xlfn.IFNA(VLOOKUP($A138,ETF_holdings!$A:$Z,11,FALSE), "NA"))</f>
        <v>NA</v>
      </c>
      <c r="DI138" s="31" t="str">
        <f>IF(_xlfn.IFNA(VLOOKUP($A138,ETF_holdings!$A:$Z,12,FALSE), "NA")=0,"NA",_xlfn.IFNA(VLOOKUP($A138,ETF_holdings!$A:$Z,12,FALSE), "NA"))</f>
        <v>NA</v>
      </c>
      <c r="DJ138" s="31" t="str">
        <f>IF(_xlfn.IFNA(VLOOKUP($A138,ETF_holdings!$A:$Z,13,FALSE), "NA")=0,"NA",_xlfn.IFNA(VLOOKUP($A138,ETF_holdings!$A:$Z,13,FALSE), "NA"))</f>
        <v>NA</v>
      </c>
      <c r="DK138" s="31">
        <f>IF(_xlfn.IFNA(VLOOKUP($A138,Platinum_RSI!$A:$P,2,FALSE), "NA")=0,"NA",_xlfn.IFNA(VLOOKUP($A138,Platinum_RSI!$A:$P,2,FALSE), "NA"))</f>
        <v>63.53</v>
      </c>
      <c r="DL138" s="31">
        <f>IF(_xlfn.IFNA(VLOOKUP($A138,Platinum_RSI!$A:$P,3,FALSE), "NA")=0,"NA",_xlfn.IFNA(VLOOKUP($A138,Platinum_RSI!$A:$P,3,FALSE), "NA"))</f>
        <v>66.739999999999995</v>
      </c>
      <c r="DM138" s="31">
        <f>IF(_xlfn.IFNA(VLOOKUP($A138,Platinum_RSI!$A:$P,4,FALSE), "NA")=0,"NA",_xlfn.IFNA(VLOOKUP($A138,Platinum_RSI!$A:$P,4,FALSE), "NA"))</f>
        <v>63.77</v>
      </c>
      <c r="DN138" s="31">
        <f>IF(_xlfn.IFNA(VLOOKUP($A138,Platinum_RSI!$A:$P,5,FALSE), "NA")=0,"NA",_xlfn.IFNA(VLOOKUP($A138,Platinum_RSI!$A:$P,5,FALSE), "NA"))</f>
        <v>60.09</v>
      </c>
      <c r="DO138" s="31">
        <f>IF(_xlfn.IFNA(VLOOKUP($A138,Palladium_RSI!$A:$Q,2,FALSE), "NA")=0,"NA",_xlfn.IFNA(VLOOKUP($A138,Palladium_RSI!$A:$Q,2,FALSE), "NA"))</f>
        <v>57.83</v>
      </c>
      <c r="DP138" s="31">
        <f>IF(_xlfn.IFNA(VLOOKUP($A138,Palladium_RSI!$A:$Q, 3,FALSE), "NA")=0,"NA",_xlfn.IFNA(VLOOKUP($A138,Palladium_RSI!$A:$Q,3,FALSE), "NA"))</f>
        <v>73.72</v>
      </c>
      <c r="DQ138" s="31">
        <f>IF(_xlfn.IFNA(VLOOKUP($A138,Palladium_RSI!$A:$Q,4,FALSE), "NA")=0,"NA",_xlfn.IFNA(VLOOKUP($A138,Palladium_RSI!$A:$Q,4,FALSE), "NA"))</f>
        <v>72.63</v>
      </c>
      <c r="DR138" s="31">
        <f>IF(_xlfn.IFNA(VLOOKUP($A138,Palladium_RSI!$A:$Q,5,FALSE), "NA")=0,"NA",_xlfn.IFNA(VLOOKUP($A138,Palladium_RSI!$A:$Q,5,FALSE), "NA"))</f>
        <v>66.73</v>
      </c>
      <c r="DS138" s="31">
        <f>IF(_xlfn.IFNA(VLOOKUP($A138,Car_production!$A:$L,2,FALSE), "NA")=0,"NA",_xlfn.IFNA(VLOOKUP($A138,Car_production!$A:$L,2,FALSE), "NA"))</f>
        <v>230.2</v>
      </c>
      <c r="DT138" s="31">
        <f>IF(_xlfn.IFNA(VLOOKUP($A138,Car_production!$A:$L,3,FALSE), "NA")=0,"NA",_xlfn.IFNA(VLOOKUP($A138,Car_production!$A:$L,3,FALSE), "NA"))</f>
        <v>181.11723052714399</v>
      </c>
      <c r="DU138" s="31" t="e">
        <f>IF(_xlfn.IFNA(VLOOKUP($A138,Car_production!$A:$L,4,FALSE), "NA")=0,"NA",_xlfn.IFNA(VLOOKUP($A138,Car_production!$A:$L,13,FALSE), "NA"))</f>
        <v>#REF!</v>
      </c>
      <c r="DV138" s="31">
        <f>IF(_xlfn.IFNA(VLOOKUP($A138,Car_production!$A:$L,5,FALSE), "NA")=0,"NA",_xlfn.IFNA(VLOOKUP($A138,Car_production!$A:$L,5,FALSE), "NA"))</f>
        <v>50.114606627974986</v>
      </c>
      <c r="DW138" s="31">
        <f>IF(_xlfn.IFNA(VLOOKUP($A138,Car_production!$A:$L,6,FALSE), "NA")=0,"NA",_xlfn.IFNA(VLOOKUP($A138,Car_production!$A:$L,6,FALSE), "NA"))</f>
        <v>117.3</v>
      </c>
      <c r="DX138" s="31">
        <f>IF(_xlfn.IFNA(VLOOKUP($A138,Car_production!$A:$L,7,FALSE), "NA")=0,"NA",_xlfn.IFNA(VLOOKUP($A138,Car_production!$A:$L,7,FALSE), "NA"))</f>
        <v>114.66275659824048</v>
      </c>
      <c r="DY138" s="31">
        <f>IF(_xlfn.IFNA(VLOOKUP($A138,Car_production!$A:$L,8,FALSE), "NA")=0,"NA",_xlfn.IFNA(VLOOKUP($A138,Car_production!$A:$L,8,FALSE), "NA"))</f>
        <v>68.2</v>
      </c>
      <c r="DZ138" s="31">
        <f>IF(_xlfn.IFNA(VLOOKUP($A138,Car_production!$A:$L,9,FALSE), "NA")=0,"NA",_xlfn.IFNA(VLOOKUP($A138,Car_production!$A:$L,9,FALSE), "NA"))</f>
        <v>86.111111111111114</v>
      </c>
      <c r="EA138" s="31">
        <f>IF(_xlfn.IFNA(VLOOKUP($A138,Car_production!$A:$L,10,FALSE), "NA")=0,"NA",_xlfn.IFNA(VLOOKUP($A138,Car_production!$A:$L,10,FALSE), "NA"))</f>
        <v>69.926279110040468</v>
      </c>
      <c r="EB138" s="31">
        <f>IF(_xlfn.IFNA(VLOOKUP($A138,Car_production_index!$A:$L,2,FALSE), "NA")=0,"NA",_xlfn.IFNA(VLOOKUP($A138,Car_production_index!$A:$L,2,FALSE), "NA"))</f>
        <v>0.13654104189240351</v>
      </c>
      <c r="EC138" s="31">
        <f>IF(_xlfn.IFNA(VLOOKUP($A138,Car_production_index!$A:$L,3,FALSE), "NA")=0,"NA",_xlfn.IFNA(VLOOKUP($A138,Car_production_index!$A:$L,3,FALSE), "NA"))</f>
        <v>0.24236780401714669</v>
      </c>
      <c r="ED138" s="31">
        <f>IF(_xlfn.IFNA(VLOOKUP($A138,Car_production_index!$A:$L,4,FALSE), "NA")=0,"NA",_xlfn.IFNA(VLOOKUP($A138,Car_production_index!$A:$L,4,FALSE), "NA"))</f>
        <v>0.21617692374118724</v>
      </c>
      <c r="EE138" s="31">
        <f>IF(_xlfn.IFNA(VLOOKUP($A138,Car_production_index!$A:$L,5,FALSE), "NA")=0,"NA",_xlfn.IFNA(VLOOKUP($A138,Car_production_index!$A:$L,5,FALSE), "NA"))</f>
        <v>7.6321878208189656E-2</v>
      </c>
      <c r="EF138" s="31">
        <f>IF(_xlfn.IFNA(VLOOKUP($A138,Car_production_index!$A:$L,6,FALSE), "NA")=0,"NA",_xlfn.IFNA(VLOOKUP($A138,Car_production_index!$A:$L,6,FALSE), "NA"))</f>
        <v>0.67140764785892715</v>
      </c>
    </row>
    <row r="139" spans="1:136">
      <c r="A139" s="26">
        <v>40695</v>
      </c>
      <c r="B139" s="25">
        <f>IFERROR(VLOOKUP($A139,Palladium_spot_price!$A:$B,2,FALSE), "NA")</f>
        <v>774.54545454545405</v>
      </c>
      <c r="C139" s="25">
        <f>IFERROR(VLOOKUP($A139,Platinum_spot_price!$A:$B,2,FALSE), "NA")</f>
        <v>1771.45454545454</v>
      </c>
      <c r="D139" s="25">
        <f>IFERROR(VLOOKUP($A139,Rhodium_spot_price!$A:$B,2,FALSE), "NA")</f>
        <v>2067.04545454545</v>
      </c>
      <c r="E139" s="25">
        <f>IFERROR(VLOOKUP(A139,'Coal Australia'!A:B,2,FALSE), "NA")</f>
        <v>128.362012987013</v>
      </c>
      <c r="F139" s="25">
        <f>IFERROR(VLOOKUP(A139,'Russian Ruble'!A:B,2,FALSE), "NA")</f>
        <v>27.98405816</v>
      </c>
      <c r="G139" s="25" t="str">
        <f>IFERROR(VLOOKUP($A139,'GDP Germany'!A:B,2,FALSE),"NA")</f>
        <v>NA</v>
      </c>
      <c r="H139" s="25" t="str">
        <f>IFERROR(VLOOKUP($A139,'GDP EU28'!A:B,2,FALSE),"NA")</f>
        <v>NA</v>
      </c>
      <c r="I139" s="25" t="str">
        <f>IFERROR(VLOOKUP($A139,'GDP US'!A:B,2,FALSE),"NA")</f>
        <v>NA</v>
      </c>
      <c r="J139" s="29" t="str">
        <f>IFERROR(VLOOKUP($A139,'GDP CNY'!A:C,2,FALSE),"NA")</f>
        <v>NA</v>
      </c>
      <c r="K139" s="25">
        <f>IFERROR(VLOOKUP($A139,WTI!$A:$B,2,FALSE),"NA")</f>
        <v>96.26</v>
      </c>
      <c r="L139" s="25">
        <f>IFERROR(VLOOKUP($A139,Brent!$A:$B,2,FALSE),"NA")</f>
        <v>113.83</v>
      </c>
      <c r="M139" s="25">
        <f>IFERROR(VLOOKUP($A139,'EURO EXC RATE'!$A:$B,2,FALSE),"NA")</f>
        <v>1.4402999999999999</v>
      </c>
      <c r="N139" s="25">
        <f>IFERROR(VLOOKUP($A139,'Baltic Dry Index'!$A:$B,2,FALSE),"NA")</f>
        <v>1413</v>
      </c>
      <c r="O139" s="25">
        <f>IFERROR(VLOOKUP($A139,EXR_CNY_USD!$A:$B,2,FALSE),"NA")</f>
        <v>6.4745999999999997</v>
      </c>
      <c r="P139" s="25">
        <f>IFERROR(VLOOKUP($A139,'NATURAL GAS'!A:B,2,FALSE),"NA")</f>
        <v>4.54</v>
      </c>
      <c r="Q139" s="25">
        <f>IFERROR(VLOOKUP($A139,VIX!$A:$B,2,FALSE), "NA")</f>
        <v>16.52</v>
      </c>
      <c r="R139" s="25">
        <f>IFERROR(VLOOKUP($A139,CLI_US!$A:$B,2,FALSE), "NA")</f>
        <v>99.798796315880907</v>
      </c>
      <c r="S139" s="25">
        <f>IFERROR(VLOOKUP($A139,CLI_CHN!$A:$B,2,FALSE), "NA")</f>
        <v>100.32599999999999</v>
      </c>
      <c r="T139" s="25">
        <f>IFERROR(VLOOKUP($A139,CLI_EURO!$A:$B,2,FALSE), "NA")</f>
        <v>101.093882468761</v>
      </c>
      <c r="U139" s="25">
        <f>IFERROR(VLOOKUP($A139,CPILFESL!$A:$B,2,FALSE), "NA")</f>
        <v>224.80600000000001</v>
      </c>
      <c r="V139" s="31">
        <f>_xlfn.IFNA(VLOOKUP($A139,'PET.RWTC.M'!$A:$B,2,FALSE), "NA")</f>
        <v>96.26</v>
      </c>
      <c r="W139" s="31">
        <f>_xlfn.IFNA(VLOOKUP($A139,PALLFNFINDEXQ!$A:$B,2,FALSE), "NA")</f>
        <v>189.4615513</v>
      </c>
      <c r="X139" s="31">
        <f>_xlfn.IFNA(VLOOKUP($A139,DEXSFUS!$A:$B,2,FALSE), "NA")</f>
        <v>6.7763</v>
      </c>
      <c r="Y139" s="31">
        <f>_xlfn.IFNA(VLOOKUP($A139,PNICKUSDM!$A:$B,2,FALSE), "NA")</f>
        <v>22420.931820000002</v>
      </c>
      <c r="Z139" s="31">
        <f>_xlfn.IFNA(VLOOKUP($A139,'WPU1011'!$A:$B,2,FALSE), "NA")</f>
        <v>158.5</v>
      </c>
      <c r="AA139" s="31">
        <f>_xlfn.IFNA(VLOOKUP($A139,'WPU1011'!$A:$B,2,FALSE), "NA")</f>
        <v>158.5</v>
      </c>
      <c r="AB139" s="31">
        <f>_xlfn.IFNA(VLOOKUP($A139,TSIFRGHTC!$A:$B,2,FALSE), "NA")</f>
        <v>1.6</v>
      </c>
      <c r="AC139" s="31">
        <f>_xlfn.IFNA(VLOOKUP($A139,TSIFRGHTC!$A:$B,2,FALSE), "NA")</f>
        <v>1.6</v>
      </c>
      <c r="AD139" s="31">
        <f>_xlfn.IFNA(VLOOKUP($A139,PPICMM!$A:$B,2,FALSE), "NA")</f>
        <v>251.8</v>
      </c>
      <c r="AE139" s="31">
        <f>_xlfn.IFNA(VLOOKUP($A139,IPB50001N!$A:$B,2,FALSE), "NA")</f>
        <v>95.699399999999997</v>
      </c>
      <c r="AF139" s="31">
        <f>_xlfn.IFNA(VLOOKUP($A139,A31ATI!$A:$B,2,FALSE), "NA")</f>
        <v>21665</v>
      </c>
      <c r="AG139" s="31">
        <f>_xlfn.IFNA(VLOOKUP($A139,A31ANO!$A:$B,2,FALSE), "NA")</f>
        <v>10313</v>
      </c>
      <c r="AH139" s="31">
        <f>_xlfn.IFNA(VLOOKUP($A139,IPG21223S!$A:$B,2,FALSE), "NA")</f>
        <v>94.024100000000004</v>
      </c>
      <c r="AI139" s="31">
        <f>_xlfn.IFNA(VLOOKUP($A139,PIORECRUSDM!$A:$B,2,FALSE), "NA")</f>
        <v>164</v>
      </c>
      <c r="AJ139" s="31">
        <f>_xlfn.IFNA(VLOOKUP($A139,GVZCLS!$A:$B,2,FALSE), "NA")</f>
        <v>17.739999999999998</v>
      </c>
      <c r="AK139" s="31">
        <f>_xlfn.IFNA(VLOOKUP($A139,VXSLVCLS!$A:$B,2,FALSE), "NA")</f>
        <v>52.74</v>
      </c>
      <c r="AL139" s="31">
        <f>_xlfn.IFNA(VLOOKUP($A139,PNRGINDEXM!$A:$B,2,FALSE), "NA")</f>
        <v>237.887</v>
      </c>
      <c r="AM139" s="31">
        <f>_xlfn.IFNA(VLOOKUP($A139,Nikkei225!$A:$B,2,FALSE), "NA")</f>
        <v>9719.61</v>
      </c>
      <c r="AN139" s="31">
        <f>_xlfn.IFNA(VLOOKUP($A139,EXJPUS!$A:$B,2,FALSE), "NA")</f>
        <v>80.425899999999999</v>
      </c>
      <c r="AO139" s="31">
        <f>_xlfn.IFNA(VLOOKUP($A139,PCU33613361!$A:$B,2,FALSE), "NA")</f>
        <v>101.5</v>
      </c>
      <c r="AP139" s="31">
        <f>_xlfn.IFNA(VLOOKUP($A139,TOTALSA!$A:$B,2,FALSE), "NA")</f>
        <v>11.885999999999999</v>
      </c>
      <c r="AQ139" s="31">
        <f>_xlfn.IFNA(VLOOKUP($A139,ZAFCPIALLMINMEI!$A:$B,2,FALSE), "NA")</f>
        <v>80.477099999999993</v>
      </c>
      <c r="AR139" s="31">
        <f>_xlfn.IFNA(VLOOKUP($A139,LCULMN01ZAQ661S!$A:$B,2,FALSE), "NA")</f>
        <v>80.416345410000005</v>
      </c>
      <c r="AS139" s="31">
        <f>_xlfn.IFNA(VLOOKUP($A139,NGDPRSAXDCZAQ!$A:$B,2,FALSE), "NA")</f>
        <v>1022479.8</v>
      </c>
      <c r="AT139" s="31">
        <f>_xlfn.IFNA(VLOOKUP($A139,'M.W00.PCOBA.USD'!$A:$B,2,FALSE), "NA")</f>
        <v>36019.32</v>
      </c>
      <c r="AU139" s="31">
        <f>_xlfn.IFNA(VLOOKUP($A139,BSCICP03O9M665S!$A:$B,2,FALSE), "NA")</f>
        <v>100.9768055139</v>
      </c>
      <c r="AV139" s="31">
        <f>_xlfn.IFNA(VLOOKUP($A139,LOLITOAAOECDE!$A:$B,2,FALSE), "NA")</f>
        <v>99.733770067400002</v>
      </c>
      <c r="AW139" s="31" t="str">
        <f>_xlfn.IFNA(VLOOKUP($A139,'IP7110'!$A:$B,2,FALSE), "NA")</f>
        <v>NA</v>
      </c>
      <c r="AX139" s="31">
        <f>_xlfn.IFNA(VLOOKUP($A139,'WPS061'!$A:$B,2,FALSE), "NA")</f>
        <v>91</v>
      </c>
      <c r="AY139" s="31">
        <f>_xlfn.IFNA(VLOOKUP($A139,'GS10'!$A:$B,2,FALSE), "NA")</f>
        <v>3</v>
      </c>
      <c r="AZ139" s="31">
        <f>_xlfn.IFNA(VLOOKUP($A139,'GS5'!$A:$B,2,FALSE), "NA")</f>
        <v>1.58</v>
      </c>
      <c r="BA139" s="31">
        <f>_xlfn.IFNA(VLOOKUP($A139,'GS30'!$A:$B,2,FALSE), "NA")</f>
        <v>4.2300000000000004</v>
      </c>
      <c r="BB139" s="31">
        <f>_xlfn.IFNA(VLOOKUP($A139,DAX!$A:$B,2,FALSE), "NA")</f>
        <v>7376.24</v>
      </c>
      <c r="BC139" s="31">
        <f>_xlfn.IFNA(VLOOKUP($A139,SMI!$A:$B,2,FALSE), "NA")</f>
        <v>6187.07</v>
      </c>
      <c r="BD139" s="31">
        <f>_xlfn.IFNA(VLOOKUP($A139,NASDAQCOM!$A:$B,2,FALSE), "NA")</f>
        <v>2773.52</v>
      </c>
      <c r="BE139" s="31">
        <f>_xlfn.IFNA(VLOOKUP($A139,FTSE100!$A:$B,2,FALSE), "NA")</f>
        <v>5945.71</v>
      </c>
      <c r="BF139" s="31">
        <f>_xlfn.IFNA(VLOOKUP($A139,'M.W00.PGOLD.USD'!$A:$B,2,FALSE), "NA")</f>
        <v>1548.4</v>
      </c>
      <c r="BG139" s="31">
        <f>_xlfn.IFNA(VLOOKUP($A139,'M.W00.PSILVER.USD'!$A:$B,2,FALSE), "NA")</f>
        <v>37.950000000000003</v>
      </c>
      <c r="BH139" s="31">
        <f>_xlfn.IFNA(VLOOKUP($A139,WPU10170502!$A:$B,2,FALSE), "NA")</f>
        <v>103.7</v>
      </c>
      <c r="BI139" s="31">
        <f>_xlfn.IFNA(VLOOKUP($A139,'M.W00.PSILVER.USD'!$A:$B,2,FALSE), "NA")</f>
        <v>37.950000000000003</v>
      </c>
      <c r="BJ139" s="31">
        <f>_xlfn.IFNA(VLOOKUP($A139,'M.W00.PSILVER.USD'!$A:$B,2,FALSE), "NA")</f>
        <v>37.950000000000003</v>
      </c>
      <c r="BK139" s="31">
        <f>_xlfn.IFNA(VLOOKUP($A139,FEDfunds!$A:$B,2,FALSE), "NA")</f>
        <v>0.09</v>
      </c>
      <c r="BL139" s="31">
        <f>_xlfn.IFNA(VLOOKUP($A139,Vehicles_miles_traveled!$A:$B,2,FALSE), "NA")</f>
        <v>245526</v>
      </c>
      <c r="BM139" s="31">
        <f>_xlfn.IFNA(VLOOKUP($A139,New_car_dealer!$A:$B,2,FALSE), "NA")</f>
        <v>51281</v>
      </c>
      <c r="BN139" s="31" t="str">
        <f>_xlfn.IFNA(VLOOKUP($A139,Platinum_total_demand!$A:$Z,4,FALSE), "NA")</f>
        <v>NA</v>
      </c>
      <c r="BO139" s="31" t="str">
        <f>_xlfn.IFNA(VLOOKUP($A139,Palladium_total_demand!$A:$Z,4,FALSE), "NA")</f>
        <v>NA</v>
      </c>
      <c r="BP139" s="31" t="str">
        <f>_xlfn.IFNA(VLOOKUP($A139,Rhodium_total_demand!$A:$Z,4,FALSE), "NA")</f>
        <v>NA</v>
      </c>
      <c r="BQ139" s="31" t="str">
        <f>_xlfn.IFNA(VLOOKUP($A139,Platinum_total_supply!$A:$Z,4,FALSE), "NA")</f>
        <v>NA</v>
      </c>
      <c r="BR139" s="31" t="str">
        <f>_xlfn.IFNA(VLOOKUP($A139,Palladium_total_supply!$A:$Z,4,FALSE), "NA")</f>
        <v>NA</v>
      </c>
      <c r="BS139" s="31" t="str">
        <f>_xlfn.IFNA(VLOOKUP($A139,Rhodium_total_supply!$A:$Z,4,FALSE), "NA")</f>
        <v>NA</v>
      </c>
      <c r="BT139" s="31">
        <f>_xlfn.IFNA(VLOOKUP($A139,Equities!$A:$Z,2,FALSE), "NA")</f>
        <v>4421.2622727272701</v>
      </c>
      <c r="BU139" s="31">
        <f>_xlfn.IFNA(VLOOKUP($A139,Equities!$A:$Z,3,FALSE), "NA")</f>
        <v>4558.0127272727204</v>
      </c>
      <c r="BV139" s="31">
        <f>_xlfn.IFNA(VLOOKUP($A139,Equities!$A:$Z,4,FALSE), "NA")</f>
        <v>6858.7486363636299</v>
      </c>
      <c r="BW139" s="31">
        <f>_xlfn.IFNA(VLOOKUP($A139,Equities!$A:$Z,5,FALSE), "NA")</f>
        <v>4299.4430000000002</v>
      </c>
      <c r="BX139" s="31">
        <f>_xlfn.IFNA(VLOOKUP($A139,Equities!$A:$Z,6,FALSE), "NA")</f>
        <v>2050.12786363636</v>
      </c>
      <c r="BY139" s="31">
        <f>_xlfn.IFNA(VLOOKUP($A139,Income_equities!$A:$Z,2,FALSE), "NA")</f>
        <v>1694.01727272727</v>
      </c>
      <c r="BZ139" s="31">
        <f>_xlfn.IFNA(VLOOKUP($A139,Income_equities!$A:$Z,3,FALSE), "NA")</f>
        <v>330.31136818181801</v>
      </c>
      <c r="CA139" s="31">
        <f>_xlfn.IFNA(VLOOKUP($A139,Income_equities!$A:$Z,4,FALSE), "NA")</f>
        <v>167.20544545454501</v>
      </c>
      <c r="CB139" s="31">
        <f>_xlfn.IFNA(VLOOKUP($A139,Income_equities!$A:$Z,5,FALSE), "NA")</f>
        <v>199.96260454545401</v>
      </c>
      <c r="CC139" s="31">
        <f>_xlfn.IFNA(VLOOKUP($A139,PGM_equities!$A:$Z,2,FALSE), "NA")</f>
        <v>1768.9940909090899</v>
      </c>
      <c r="CD139" s="31">
        <f>_xlfn.IFNA(VLOOKUP($A139,PGM_equities!$A:$Z,3,FALSE), "NA")</f>
        <v>1528.58136363636</v>
      </c>
      <c r="CE139" s="31">
        <f>_xlfn.IFNA(VLOOKUP($A139,PGM_equities!$A:$Z,4,FALSE), "NA")</f>
        <v>35.752054545454499</v>
      </c>
      <c r="CF139" s="31">
        <f>_xlfn.IFNA(VLOOKUP($A139,PGM_equities!$A:$Z,5,FALSE), "NA")</f>
        <v>771.345909090909</v>
      </c>
      <c r="CG139" s="31" t="str">
        <f>_xlfn.IFNA(VLOOKUP($A139,Platinum_market_balance!$A:$Z,2,FALSE), "NA")</f>
        <v>NA</v>
      </c>
      <c r="CH139" s="31" t="str">
        <f>_xlfn.IFNA(VLOOKUP($A139,Platinum_market_balance!$A:$Z,3,FALSE), "NA")</f>
        <v>NA</v>
      </c>
      <c r="CI139" s="31" t="str">
        <f>_xlfn.IFNA(VLOOKUP($A139,Platinum_market_balance!$A:$Z,4,FALSE), "NA")</f>
        <v>NA</v>
      </c>
      <c r="CJ139" s="31" t="str">
        <f>_xlfn.IFNA(VLOOKUP($A139,Platinum_market_balance!$A:$Z,5,FALSE), "NA")</f>
        <v>NA</v>
      </c>
      <c r="CK139" s="31" t="str">
        <f>_xlfn.IFNA(VLOOKUP($A139,Palladium_market_balance!$A:$Z,2,FALSE), "NA")</f>
        <v>NA</v>
      </c>
      <c r="CL139" s="31" t="str">
        <f>_xlfn.IFNA(VLOOKUP($A139,Palladium_market_balance!$A:$Z,3,FALSE), "NA")</f>
        <v>NA</v>
      </c>
      <c r="CM139" s="31" t="str">
        <f>_xlfn.IFNA(VLOOKUP($A139,Palladium_market_balance!$A:$Z,4,FALSE), "NA")</f>
        <v>NA</v>
      </c>
      <c r="CN139" s="31" t="str">
        <f>_xlfn.IFNA(VLOOKUP($A139,Palladium_market_balance!$A:$Z,5,FALSE), "NA")</f>
        <v>NA</v>
      </c>
      <c r="CO139" s="31" t="str">
        <f>_xlfn.IFNA(VLOOKUP($A139,Rhodium_market_balance!$A:$Z,2,FALSE), "NA")</f>
        <v>NA</v>
      </c>
      <c r="CP139" s="31" t="str">
        <f>_xlfn.IFNA(VLOOKUP($A139,Rhodium_market_balance!$A:$Z,3,FALSE), "NA")</f>
        <v>NA</v>
      </c>
      <c r="CQ139" s="31" t="str">
        <f>_xlfn.IFNA(VLOOKUP($A139,Rhodium_market_balance!$A:$Z,4,FALSE), "NA")</f>
        <v>NA</v>
      </c>
      <c r="CR139" s="31" t="str">
        <f>_xlfn.IFNA(VLOOKUP($A139,Rhodium_market_balance!$A:$Z,5,FALSE), "NA")</f>
        <v>NA</v>
      </c>
      <c r="CS139" s="31">
        <f>_xlfn.IFNA(VLOOKUP($A139,CFTCs!$A:$Z,2,FALSE), "NA")</f>
        <v>14742.1363636363</v>
      </c>
      <c r="CT139" s="31">
        <f>_xlfn.IFNA(VLOOKUP($A139,CFTCs!$A:$Z,3,FALSE), "NA")</f>
        <v>2347.3636363636301</v>
      </c>
      <c r="CU139" s="31">
        <f>_xlfn.IFNA(VLOOKUP($A139,CFTCs!$A:$Z,4,FALSE), "NA")</f>
        <v>23732.8181818181</v>
      </c>
      <c r="CV139" s="31">
        <f>_xlfn.IFNA(VLOOKUP($A139,CFTCs!$A:$Z,5,FALSE), "NA")</f>
        <v>2415.6818181818098</v>
      </c>
      <c r="CW139" s="31">
        <f>_xlfn.IFNA(VLOOKUP($A139,Open_interest!$A:$Z,2,FALSE), "NA")</f>
        <v>35504.9545454545</v>
      </c>
      <c r="CX139" s="31">
        <f>_xlfn.IFNA(VLOOKUP($A139,Open_interest!$A:$Z,3,FALSE), "NA")</f>
        <v>20928.636363636298</v>
      </c>
      <c r="CY139" s="31">
        <f>IF(_xlfn.IFNA(VLOOKUP($A139,ETF_holdings!$A:$Z,2,FALSE), "NA")=0,"NA",_xlfn.IFNA(VLOOKUP($A139,ETF_holdings!$A:$Z,2,FALSE), "NA"))</f>
        <v>1390650.3219999999</v>
      </c>
      <c r="CZ139" s="31" t="str">
        <f>IF(_xlfn.IFNA(VLOOKUP($A139,ETF_holdings!$A:$Z,3,FALSE), "NA")=0,"NA",_xlfn.IFNA(VLOOKUP($A139,ETF_holdings!$A:$Z,3,FALSE), "NA"))</f>
        <v>NA</v>
      </c>
      <c r="DA139" s="31">
        <f>_xlfn.IFNA(VLOOKUP($A139,ETF_holdings!$A:$Z,4,FALSE), "NA")</f>
        <v>0</v>
      </c>
      <c r="DB139" s="31" t="str">
        <f>IF(_xlfn.IFNA(VLOOKUP($A139,ETF_holdings!$A:$Z,4,FALSE), "NA")=0,"NA",_xlfn.IFNA(VLOOKUP($A139,ETF_holdings!$A:$Z,4,FALSE), "NA"))</f>
        <v>NA</v>
      </c>
      <c r="DC139" s="31" t="str">
        <f>IF(_xlfn.IFNA(VLOOKUP($A139,ETF_holdings!$A:$Z,6,FALSE), "NA")=0,"NA",_xlfn.IFNA(VLOOKUP($A139,ETF_holdings!$A:$Z,6,FALSE), "NA"))</f>
        <v>NA</v>
      </c>
      <c r="DD139" s="31" t="str">
        <f>IF(_xlfn.IFNA(VLOOKUP($A139,ETF_holdings!$A:$Z,7,FALSE), "NA")=0,"NA",_xlfn.IFNA(VLOOKUP($A139,ETF_holdings!$A:$Z,7,FALSE), "NA"))</f>
        <v>NA</v>
      </c>
      <c r="DE139" s="31" t="str">
        <f>IF(_xlfn.IFNA(VLOOKUP($A139,ETF_holdings!$A:$Z,8,FALSE), "NA")=0,"NA",_xlfn.IFNA(VLOOKUP($A139,ETF_holdings!$A:$Z,8,FALSE), "NA"))</f>
        <v>NA</v>
      </c>
      <c r="DF139" s="31" t="str">
        <f>IF(_xlfn.IFNA(VLOOKUP($A139,ETF_holdings!$A:$Z,10,FALSE), "NA")=0,"NA",_xlfn.IFNA(VLOOKUP($A139,ETF_holdings!$A:$Z,10,FALSE), "NA"))</f>
        <v>NA</v>
      </c>
      <c r="DG139" s="31" t="str">
        <f>IF(_xlfn.IFNA(VLOOKUP($A139,ETF_holdings!$A:$Z,10,FALSE), "NA")=0,"NA",_xlfn.IFNA(VLOOKUP($A139,ETF_holdings!$A:$Z,10,FALSE), "NA"))</f>
        <v>NA</v>
      </c>
      <c r="DH139" s="31" t="str">
        <f>IF(_xlfn.IFNA(VLOOKUP($A139,ETF_holdings!$A:$Z,11,FALSE), "NA")=0,"NA",_xlfn.IFNA(VLOOKUP($A139,ETF_holdings!$A:$Z,11,FALSE), "NA"))</f>
        <v>NA</v>
      </c>
      <c r="DI139" s="31" t="str">
        <f>IF(_xlfn.IFNA(VLOOKUP($A139,ETF_holdings!$A:$Z,12,FALSE), "NA")=0,"NA",_xlfn.IFNA(VLOOKUP($A139,ETF_holdings!$A:$Z,12,FALSE), "NA"))</f>
        <v>NA</v>
      </c>
      <c r="DJ139" s="31" t="str">
        <f>IF(_xlfn.IFNA(VLOOKUP($A139,ETF_holdings!$A:$Z,13,FALSE), "NA")=0,"NA",_xlfn.IFNA(VLOOKUP($A139,ETF_holdings!$A:$Z,13,FALSE), "NA"))</f>
        <v>NA</v>
      </c>
      <c r="DK139" s="31">
        <f>IF(_xlfn.IFNA(VLOOKUP($A139,Platinum_RSI!$A:$P,2,FALSE), "NA")=0,"NA",_xlfn.IFNA(VLOOKUP($A139,Platinum_RSI!$A:$P,2,FALSE), "NA"))</f>
        <v>29.4</v>
      </c>
      <c r="DL139" s="31">
        <f>IF(_xlfn.IFNA(VLOOKUP($A139,Platinum_RSI!$A:$P,3,FALSE), "NA")=0,"NA",_xlfn.IFNA(VLOOKUP($A139,Platinum_RSI!$A:$P,3,FALSE), "NA"))</f>
        <v>54.33</v>
      </c>
      <c r="DM139" s="31">
        <f>IF(_xlfn.IFNA(VLOOKUP($A139,Platinum_RSI!$A:$P,4,FALSE), "NA")=0,"NA",_xlfn.IFNA(VLOOKUP($A139,Platinum_RSI!$A:$P,4,FALSE), "NA"))</f>
        <v>56.63</v>
      </c>
      <c r="DN139" s="31">
        <f>IF(_xlfn.IFNA(VLOOKUP($A139,Platinum_RSI!$A:$P,5,FALSE), "NA")=0,"NA",_xlfn.IFNA(VLOOKUP($A139,Platinum_RSI!$A:$P,5,FALSE), "NA"))</f>
        <v>57.04</v>
      </c>
      <c r="DO139" s="31">
        <f>IF(_xlfn.IFNA(VLOOKUP($A139,Palladium_RSI!$A:$Q,2,FALSE), "NA")=0,"NA",_xlfn.IFNA(VLOOKUP($A139,Palladium_RSI!$A:$Q,2,FALSE), "NA"))</f>
        <v>43.14</v>
      </c>
      <c r="DP139" s="31">
        <f>IF(_xlfn.IFNA(VLOOKUP($A139,Palladium_RSI!$A:$Q, 3,FALSE), "NA")=0,"NA",_xlfn.IFNA(VLOOKUP($A139,Palladium_RSI!$A:$Q,3,FALSE), "NA"))</f>
        <v>69.459999999999994</v>
      </c>
      <c r="DQ139" s="31">
        <f>IF(_xlfn.IFNA(VLOOKUP($A139,Palladium_RSI!$A:$Q,4,FALSE), "NA")=0,"NA",_xlfn.IFNA(VLOOKUP($A139,Palladium_RSI!$A:$Q,4,FALSE), "NA"))</f>
        <v>69.959999999999994</v>
      </c>
      <c r="DR139" s="31">
        <f>IF(_xlfn.IFNA(VLOOKUP($A139,Palladium_RSI!$A:$Q,5,FALSE), "NA")=0,"NA",_xlfn.IFNA(VLOOKUP($A139,Palladium_RSI!$A:$Q,5,FALSE), "NA"))</f>
        <v>65.5</v>
      </c>
      <c r="DS139" s="31">
        <f>IF(_xlfn.IFNA(VLOOKUP($A139,Car_production!$A:$L,2,FALSE), "NA")=0,"NA",_xlfn.IFNA(VLOOKUP($A139,Car_production!$A:$L,2,FALSE), "NA"))</f>
        <v>224.7</v>
      </c>
      <c r="DT139" s="31">
        <f>IF(_xlfn.IFNA(VLOOKUP($A139,Car_production!$A:$L,3,FALSE), "NA")=0,"NA",_xlfn.IFNA(VLOOKUP($A139,Car_production!$A:$L,3,FALSE), "NA"))</f>
        <v>176.78992918961447</v>
      </c>
      <c r="DU139" s="31" t="e">
        <f>IF(_xlfn.IFNA(VLOOKUP($A139,Car_production!$A:$L,4,FALSE), "NA")=0,"NA",_xlfn.IFNA(VLOOKUP($A139,Car_production!$A:$L,13,FALSE), "NA"))</f>
        <v>#REF!</v>
      </c>
      <c r="DV139" s="31">
        <f>IF(_xlfn.IFNA(VLOOKUP($A139,Car_production!$A:$L,5,FALSE), "NA")=0,"NA",_xlfn.IFNA(VLOOKUP($A139,Car_production!$A:$L,5,FALSE), "NA"))</f>
        <v>54.015757508647852</v>
      </c>
      <c r="DW139" s="31">
        <f>IF(_xlfn.IFNA(VLOOKUP($A139,Car_production!$A:$L,6,FALSE), "NA")=0,"NA",_xlfn.IFNA(VLOOKUP($A139,Car_production!$A:$L,6,FALSE), "NA"))</f>
        <v>114.6</v>
      </c>
      <c r="DX139" s="31">
        <f>IF(_xlfn.IFNA(VLOOKUP($A139,Car_production!$A:$L,7,FALSE), "NA")=0,"NA",_xlfn.IFNA(VLOOKUP($A139,Car_production!$A:$L,7,FALSE), "NA"))</f>
        <v>112.02346041055718</v>
      </c>
      <c r="DY139" s="31">
        <f>IF(_xlfn.IFNA(VLOOKUP($A139,Car_production!$A:$L,8,FALSE), "NA")=0,"NA",_xlfn.IFNA(VLOOKUP($A139,Car_production!$A:$L,8,FALSE), "NA"))</f>
        <v>85.7</v>
      </c>
      <c r="DZ139" s="31">
        <f>IF(_xlfn.IFNA(VLOOKUP($A139,Car_production!$A:$L,9,FALSE), "NA")=0,"NA",_xlfn.IFNA(VLOOKUP($A139,Car_production!$A:$L,9,FALSE), "NA"))</f>
        <v>108.2070707070707</v>
      </c>
      <c r="EA139" s="31">
        <f>IF(_xlfn.IFNA(VLOOKUP($A139,Car_production!$A:$L,10,FALSE), "NA")=0,"NA",_xlfn.IFNA(VLOOKUP($A139,Car_production!$A:$L,10,FALSE), "NA"))</f>
        <v>71.225488389282162</v>
      </c>
      <c r="EB139" s="31">
        <f>IF(_xlfn.IFNA(VLOOKUP($A139,Car_production_index!$A:$L,2,FALSE), "NA")=0,"NA",_xlfn.IFNA(VLOOKUP($A139,Car_production_index!$A:$L,2,FALSE), "NA"))</f>
        <v>0.13654104189240351</v>
      </c>
      <c r="EC139" s="31">
        <f>IF(_xlfn.IFNA(VLOOKUP($A139,Car_production_index!$A:$L,3,FALSE), "NA")=0,"NA",_xlfn.IFNA(VLOOKUP($A139,Car_production_index!$A:$L,3,FALSE), "NA"))</f>
        <v>0.24236780401714669</v>
      </c>
      <c r="ED139" s="31">
        <f>IF(_xlfn.IFNA(VLOOKUP($A139,Car_production_index!$A:$L,4,FALSE), "NA")=0,"NA",_xlfn.IFNA(VLOOKUP($A139,Car_production_index!$A:$L,4,FALSE), "NA"))</f>
        <v>0.21617692374118724</v>
      </c>
      <c r="EE139" s="31">
        <f>IF(_xlfn.IFNA(VLOOKUP($A139,Car_production_index!$A:$L,5,FALSE), "NA")=0,"NA",_xlfn.IFNA(VLOOKUP($A139,Car_production_index!$A:$L,5,FALSE), "NA"))</f>
        <v>7.6321878208189656E-2</v>
      </c>
      <c r="EF139" s="31">
        <f>IF(_xlfn.IFNA(VLOOKUP($A139,Car_production_index!$A:$L,6,FALSE), "NA")=0,"NA",_xlfn.IFNA(VLOOKUP($A139,Car_production_index!$A:$L,6,FALSE), "NA"))</f>
        <v>0.67140764785892715</v>
      </c>
    </row>
    <row r="140" spans="1:136">
      <c r="A140" s="26">
        <v>40725</v>
      </c>
      <c r="B140" s="25">
        <f>IFERROR(VLOOKUP($A140,Palladium_spot_price!$A:$B,2,FALSE), "NA")</f>
        <v>794.8</v>
      </c>
      <c r="C140" s="25">
        <f>IFERROR(VLOOKUP($A140,Platinum_spot_price!$A:$B,2,FALSE), "NA")</f>
        <v>1766.65</v>
      </c>
      <c r="D140" s="25">
        <f>IFERROR(VLOOKUP($A140,Rhodium_spot_price!$A:$B,2,FALSE), "NA")</f>
        <v>1983</v>
      </c>
      <c r="E140" s="25">
        <f>IFERROR(VLOOKUP(A140,'Coal Australia'!A:B,2,FALSE), "NA")</f>
        <v>128.98928571428601</v>
      </c>
      <c r="F140" s="25">
        <f>IFERROR(VLOOKUP(A140,'Russian Ruble'!A:B,2,FALSE), "NA")</f>
        <v>27.89987902</v>
      </c>
      <c r="G140" s="25">
        <f>IFERROR(VLOOKUP($A140,'GDP Germany'!A:B,2,FALSE),"NA")</f>
        <v>662857.6</v>
      </c>
      <c r="H140" s="25">
        <f>IFERROR(VLOOKUP($A140,'GDP EU28'!A:B,2,FALSE),"NA")</f>
        <v>2837879.9</v>
      </c>
      <c r="I140" s="25">
        <f>IFERROR(VLOOKUP($A140,'GDP US'!A:B,2,FALSE),"NA")</f>
        <v>15876.839</v>
      </c>
      <c r="J140" s="29">
        <f>IFERROR(VLOOKUP($A140,'GDP CNY'!A:C,2,FALSE),"NA")</f>
        <v>10</v>
      </c>
      <c r="K140" s="25">
        <f>IFERROR(VLOOKUP($A140,WTI!$A:$B,2,FALSE),"NA")</f>
        <v>97.3</v>
      </c>
      <c r="L140" s="25">
        <f>IFERROR(VLOOKUP($A140,Brent!$A:$B,2,FALSE),"NA")</f>
        <v>116.97</v>
      </c>
      <c r="M140" s="25">
        <f>IFERROR(VLOOKUP($A140,'EURO EXC RATE'!$A:$B,2,FALSE),"NA")</f>
        <v>1.4275</v>
      </c>
      <c r="N140" s="25">
        <f>IFERROR(VLOOKUP($A140,'Baltic Dry Index'!$A:$B,2,FALSE),"NA")</f>
        <v>1264</v>
      </c>
      <c r="O140" s="25">
        <f>IFERROR(VLOOKUP($A140,EXR_CNY_USD!$A:$B,2,FALSE),"NA")</f>
        <v>6.4574999999999996</v>
      </c>
      <c r="P140" s="25">
        <f>IFERROR(VLOOKUP($A140,'NATURAL GAS'!A:B,2,FALSE),"NA")</f>
        <v>4.42</v>
      </c>
      <c r="Q140" s="25">
        <f>IFERROR(VLOOKUP($A140,VIX!$A:$B,2,FALSE), "NA")</f>
        <v>25.25</v>
      </c>
      <c r="R140" s="25">
        <f>IFERROR(VLOOKUP($A140,CLI_US!$A:$B,2,FALSE), "NA")</f>
        <v>99.543158492283695</v>
      </c>
      <c r="S140" s="25">
        <f>IFERROR(VLOOKUP($A140,CLI_CHN!$A:$B,2,FALSE), "NA")</f>
        <v>100.2373</v>
      </c>
      <c r="T140" s="25">
        <f>IFERROR(VLOOKUP($A140,CLI_EURO!$A:$B,2,FALSE), "NA")</f>
        <v>100.808463689158</v>
      </c>
      <c r="U140" s="25">
        <f>IFERROR(VLOOKUP($A140,CPILFESL!$A:$B,2,FALSE), "NA")</f>
        <v>225.39500000000001</v>
      </c>
      <c r="V140" s="31">
        <f>_xlfn.IFNA(VLOOKUP($A140,'PET.RWTC.M'!$A:$B,2,FALSE), "NA")</f>
        <v>97.3</v>
      </c>
      <c r="W140" s="31">
        <f>_xlfn.IFNA(VLOOKUP($A140,PALLFNFINDEXQ!$A:$B,2,FALSE), "NA")</f>
        <v>184.96242290000001</v>
      </c>
      <c r="X140" s="31">
        <f>_xlfn.IFNA(VLOOKUP($A140,DEXSFUS!$A:$B,2,FALSE), "NA")</f>
        <v>6.7225000000000001</v>
      </c>
      <c r="Y140" s="31">
        <f>_xlfn.IFNA(VLOOKUP($A140,PNICKUSDM!$A:$B,2,FALSE), "NA")</f>
        <v>23847.952379999999</v>
      </c>
      <c r="Z140" s="31">
        <f>_xlfn.IFNA(VLOOKUP($A140,'WPU1011'!$A:$B,2,FALSE), "NA")</f>
        <v>171</v>
      </c>
      <c r="AA140" s="31">
        <f>_xlfn.IFNA(VLOOKUP($A140,PCU3399103399101!$A:$B,2,FALSE), "NA")</f>
        <v>206.5</v>
      </c>
      <c r="AB140" s="31">
        <f>_xlfn.IFNA(VLOOKUP($A140,TSIFRGHTC!$A:$B,2,FALSE), "NA")</f>
        <v>-0.2</v>
      </c>
      <c r="AC140" s="31">
        <f>_xlfn.IFNA(VLOOKUP($A140,TSIFRGHTC!$A:$B,2,FALSE), "NA")</f>
        <v>-0.2</v>
      </c>
      <c r="AD140" s="31">
        <f>_xlfn.IFNA(VLOOKUP($A140,PPICMM!$A:$B,2,FALSE), "NA")</f>
        <v>257.8</v>
      </c>
      <c r="AE140" s="31">
        <f>_xlfn.IFNA(VLOOKUP($A140,IPB50001N!$A:$B,2,FALSE), "NA")</f>
        <v>94.653599999999997</v>
      </c>
      <c r="AF140" s="31">
        <f>_xlfn.IFNA(VLOOKUP($A140,A31ATI!$A:$B,2,FALSE), "NA")</f>
        <v>22118</v>
      </c>
      <c r="AG140" s="31">
        <f>_xlfn.IFNA(VLOOKUP($A140,A31ANO!$A:$B,2,FALSE), "NA")</f>
        <v>11358</v>
      </c>
      <c r="AH140" s="31">
        <f>_xlfn.IFNA(VLOOKUP($A140,IPG21223S!$A:$B,2,FALSE), "NA")</f>
        <v>99.177999999999997</v>
      </c>
      <c r="AI140" s="31">
        <f>_xlfn.IFNA(VLOOKUP($A140,PIORECRUSDM!$A:$B,2,FALSE), "NA")</f>
        <v>173.1</v>
      </c>
      <c r="AJ140" s="31">
        <f>_xlfn.IFNA(VLOOKUP($A140,GVZCLS!$A:$B,2,FALSE), "NA")</f>
        <v>15.06</v>
      </c>
      <c r="AK140" s="31">
        <f>_xlfn.IFNA(VLOOKUP($A140,VXSLVCLS!$A:$B,2,FALSE), "NA")</f>
        <v>37.39</v>
      </c>
      <c r="AL140" s="31">
        <f>_xlfn.IFNA(VLOOKUP($A140,PNRGINDEXM!$A:$B,2,FALSE), "NA")</f>
        <v>242.63200000000001</v>
      </c>
      <c r="AM140" s="31">
        <f>_xlfn.IFNA(VLOOKUP($A140,Nikkei225!$A:$B,2,FALSE), "NA")</f>
        <v>9868.07</v>
      </c>
      <c r="AN140" s="31">
        <f>_xlfn.IFNA(VLOOKUP($A140,EXJPUS!$A:$B,2,FALSE), "NA")</f>
        <v>79.242500000000007</v>
      </c>
      <c r="AO140" s="31">
        <f>_xlfn.IFNA(VLOOKUP($A140,PCU33613361!$A:$B,2,FALSE), "NA")</f>
        <v>101.4</v>
      </c>
      <c r="AP140" s="31">
        <f>_xlfn.IFNA(VLOOKUP($A140,TOTALSA!$A:$B,2,FALSE), "NA")</f>
        <v>12.72</v>
      </c>
      <c r="AQ140" s="31">
        <f>_xlfn.IFNA(VLOOKUP($A140,ZAFCPIALLMINMEI!$A:$B,2,FALSE), "NA")</f>
        <v>81.152240000000006</v>
      </c>
      <c r="AR140" s="31">
        <f>_xlfn.IFNA(VLOOKUP($A140,LCULMN01ZAQ661S!$A:$B,2,FALSE), "NA")</f>
        <v>81.572860449999993</v>
      </c>
      <c r="AS140" s="31">
        <f>_xlfn.IFNA(VLOOKUP($A140,NGDPRSAXDCZAQ!$A:$B,2,FALSE), "NA")</f>
        <v>1026710.6</v>
      </c>
      <c r="AT140" s="31">
        <f>_xlfn.IFNA(VLOOKUP($A140,'M.W00.PCOBA.USD'!$A:$B,2,FALSE), "NA")</f>
        <v>35113.1</v>
      </c>
      <c r="AU140" s="31">
        <f>_xlfn.IFNA(VLOOKUP($A140,BSCICP03O9M665S!$A:$B,2,FALSE), "NA")</f>
        <v>100.6215961076</v>
      </c>
      <c r="AV140" s="31">
        <f>_xlfn.IFNA(VLOOKUP($A140,LOLITOAAOECDE!$A:$B,2,FALSE), "NA")</f>
        <v>99.435798043600002</v>
      </c>
      <c r="AW140" s="31" t="str">
        <f>_xlfn.IFNA(VLOOKUP($A140,'IP7110'!$A:$B,2,FALSE), "NA")</f>
        <v>NA</v>
      </c>
      <c r="AX140" s="31">
        <f>_xlfn.IFNA(VLOOKUP($A140,'WPS061'!$A:$B,2,FALSE), "NA")</f>
        <v>91.1</v>
      </c>
      <c r="AY140" s="31">
        <f>_xlfn.IFNA(VLOOKUP($A140,'GS10'!$A:$B,2,FALSE), "NA")</f>
        <v>3</v>
      </c>
      <c r="AZ140" s="31">
        <f>_xlfn.IFNA(VLOOKUP($A140,'GS5'!$A:$B,2,FALSE), "NA")</f>
        <v>1.54</v>
      </c>
      <c r="BA140" s="31">
        <f>_xlfn.IFNA(VLOOKUP($A140,'GS30'!$A:$B,2,FALSE), "NA")</f>
        <v>4.2699999999999996</v>
      </c>
      <c r="BB140" s="31">
        <f>_xlfn.IFNA(VLOOKUP($A140,DAX!$A:$B,2,FALSE), "NA")</f>
        <v>7158.77</v>
      </c>
      <c r="BC140" s="31">
        <f>_xlfn.IFNA(VLOOKUP($A140,SMI!$A:$B,2,FALSE), "NA")</f>
        <v>5783.35</v>
      </c>
      <c r="BD140" s="31">
        <f>_xlfn.IFNA(VLOOKUP($A140,NASDAQCOM!$A:$B,2,FALSE), "NA")</f>
        <v>2756.38</v>
      </c>
      <c r="BE140" s="31">
        <f>_xlfn.IFNA(VLOOKUP($A140,FTSE100!$A:$B,2,FALSE), "NA")</f>
        <v>5815.19</v>
      </c>
      <c r="BF140" s="31">
        <f>_xlfn.IFNA(VLOOKUP($A140,'M.W00.PGOLD.USD'!$A:$B,2,FALSE), "NA")</f>
        <v>1621</v>
      </c>
      <c r="BG140" s="31">
        <f>_xlfn.IFNA(VLOOKUP($A140,'M.W00.PSILVER.USD'!$A:$B,2,FALSE), "NA")</f>
        <v>40.81</v>
      </c>
      <c r="BH140" s="31">
        <f>_xlfn.IFNA(VLOOKUP($A140,WPU10170502!$A:$B,2,FALSE), "NA")</f>
        <v>103.5</v>
      </c>
      <c r="BI140" s="31">
        <f>_xlfn.IFNA(VLOOKUP($A140,'M.W00.PSILVER.USD'!$A:$B,2,FALSE), "NA")</f>
        <v>40.81</v>
      </c>
      <c r="BJ140" s="31">
        <f>_xlfn.IFNA(VLOOKUP($A140,'M.W00.PSILVER.USD'!$A:$B,2,FALSE), "NA")</f>
        <v>40.81</v>
      </c>
      <c r="BK140" s="31">
        <f>_xlfn.IFNA(VLOOKUP($A140,FEDfunds!$A:$B,2,FALSE), "NA")</f>
        <v>7.0000000000000007E-2</v>
      </c>
      <c r="BL140" s="31">
        <f>_xlfn.IFNA(VLOOKUP($A140,Vehicles_miles_traveled!$A:$B,2,FALSE), "NA")</f>
        <v>245273</v>
      </c>
      <c r="BM140" s="31">
        <f>_xlfn.IFNA(VLOOKUP($A140,New_car_dealer!$A:$B,2,FALSE), "NA")</f>
        <v>51208</v>
      </c>
      <c r="BN140" s="31" t="str">
        <f>_xlfn.IFNA(VLOOKUP($A140,Platinum_total_demand!$A:$Z,4,FALSE), "NA")</f>
        <v>NA</v>
      </c>
      <c r="BO140" s="31" t="str">
        <f>_xlfn.IFNA(VLOOKUP($A140,Palladium_total_demand!$A:$Z,4,FALSE), "NA")</f>
        <v>NA</v>
      </c>
      <c r="BP140" s="31" t="str">
        <f>_xlfn.IFNA(VLOOKUP($A140,Rhodium_total_demand!$A:$Z,4,FALSE), "NA")</f>
        <v>NA</v>
      </c>
      <c r="BQ140" s="31" t="str">
        <f>_xlfn.IFNA(VLOOKUP($A140,Platinum_total_supply!$A:$Z,4,FALSE), "NA")</f>
        <v>NA</v>
      </c>
      <c r="BR140" s="31" t="str">
        <f>_xlfn.IFNA(VLOOKUP($A140,Palladium_total_supply!$A:$Z,4,FALSE), "NA")</f>
        <v>NA</v>
      </c>
      <c r="BS140" s="31" t="str">
        <f>_xlfn.IFNA(VLOOKUP($A140,Rhodium_total_supply!$A:$Z,4,FALSE), "NA")</f>
        <v>NA</v>
      </c>
      <c r="BT140" s="31">
        <f>_xlfn.IFNA(VLOOKUP($A140,Equities!$A:$Z,2,FALSE), "NA")</f>
        <v>4523.8433333333296</v>
      </c>
      <c r="BU140" s="31">
        <f>_xlfn.IFNA(VLOOKUP($A140,Equities!$A:$Z,3,FALSE), "NA")</f>
        <v>4703.6038095238</v>
      </c>
      <c r="BV140" s="31">
        <f>_xlfn.IFNA(VLOOKUP($A140,Equities!$A:$Z,4,FALSE), "NA")</f>
        <v>6837.9752380952305</v>
      </c>
      <c r="BW140" s="31">
        <f>_xlfn.IFNA(VLOOKUP($A140,Equities!$A:$Z,5,FALSE), "NA")</f>
        <v>4560.68404761904</v>
      </c>
      <c r="BX140" s="31">
        <f>_xlfn.IFNA(VLOOKUP($A140,Equities!$A:$Z,6,FALSE), "NA")</f>
        <v>2088.1065238095198</v>
      </c>
      <c r="BY140" s="31">
        <f>_xlfn.IFNA(VLOOKUP($A140,Income_equities!$A:$Z,2,FALSE), "NA")</f>
        <v>1698.2790476190401</v>
      </c>
      <c r="BZ140" s="31">
        <f>_xlfn.IFNA(VLOOKUP($A140,Income_equities!$A:$Z,3,FALSE), "NA")</f>
        <v>330.93222857142803</v>
      </c>
      <c r="CA140" s="31">
        <f>_xlfn.IFNA(VLOOKUP($A140,Income_equities!$A:$Z,4,FALSE), "NA")</f>
        <v>166.18514285714201</v>
      </c>
      <c r="CB140" s="31">
        <f>_xlfn.IFNA(VLOOKUP($A140,Income_equities!$A:$Z,5,FALSE), "NA")</f>
        <v>200.343052380952</v>
      </c>
      <c r="CC140" s="31">
        <f>_xlfn.IFNA(VLOOKUP($A140,PGM_equities!$A:$Z,2,FALSE), "NA")</f>
        <v>1762.44285714285</v>
      </c>
      <c r="CD140" s="31">
        <f>_xlfn.IFNA(VLOOKUP($A140,PGM_equities!$A:$Z,3,FALSE), "NA")</f>
        <v>1573.4347619047601</v>
      </c>
      <c r="CE140" s="31">
        <f>_xlfn.IFNA(VLOOKUP($A140,PGM_equities!$A:$Z,4,FALSE), "NA")</f>
        <v>38.116523809523798</v>
      </c>
      <c r="CF140" s="31">
        <f>_xlfn.IFNA(VLOOKUP($A140,PGM_equities!$A:$Z,5,FALSE), "NA")</f>
        <v>792.63142857142805</v>
      </c>
      <c r="CG140" s="31" t="str">
        <f>_xlfn.IFNA(VLOOKUP($A140,Platinum_market_balance!$A:$Z,2,FALSE), "NA")</f>
        <v>NA</v>
      </c>
      <c r="CH140" s="31" t="str">
        <f>_xlfn.IFNA(VLOOKUP($A140,Platinum_market_balance!$A:$Z,3,FALSE), "NA")</f>
        <v>NA</v>
      </c>
      <c r="CI140" s="31" t="str">
        <f>_xlfn.IFNA(VLOOKUP($A140,Platinum_market_balance!$A:$Z,4,FALSE), "NA")</f>
        <v>NA</v>
      </c>
      <c r="CJ140" s="31" t="str">
        <f>_xlfn.IFNA(VLOOKUP($A140,Platinum_market_balance!$A:$Z,5,FALSE), "NA")</f>
        <v>NA</v>
      </c>
      <c r="CK140" s="31" t="str">
        <f>_xlfn.IFNA(VLOOKUP($A140,Palladium_market_balance!$A:$Z,2,FALSE), "NA")</f>
        <v>NA</v>
      </c>
      <c r="CL140" s="31" t="str">
        <f>_xlfn.IFNA(VLOOKUP($A140,Palladium_market_balance!$A:$Z,3,FALSE), "NA")</f>
        <v>NA</v>
      </c>
      <c r="CM140" s="31" t="str">
        <f>_xlfn.IFNA(VLOOKUP($A140,Palladium_market_balance!$A:$Z,4,FALSE), "NA")</f>
        <v>NA</v>
      </c>
      <c r="CN140" s="31" t="str">
        <f>_xlfn.IFNA(VLOOKUP($A140,Palladium_market_balance!$A:$Z,5,FALSE), "NA")</f>
        <v>NA</v>
      </c>
      <c r="CO140" s="31" t="str">
        <f>_xlfn.IFNA(VLOOKUP($A140,Rhodium_market_balance!$A:$Z,2,FALSE), "NA")</f>
        <v>NA</v>
      </c>
      <c r="CP140" s="31" t="str">
        <f>_xlfn.IFNA(VLOOKUP($A140,Rhodium_market_balance!$A:$Z,3,FALSE), "NA")</f>
        <v>NA</v>
      </c>
      <c r="CQ140" s="31" t="str">
        <f>_xlfn.IFNA(VLOOKUP($A140,Rhodium_market_balance!$A:$Z,4,FALSE), "NA")</f>
        <v>NA</v>
      </c>
      <c r="CR140" s="31" t="str">
        <f>_xlfn.IFNA(VLOOKUP($A140,Rhodium_market_balance!$A:$Z,5,FALSE), "NA")</f>
        <v>NA</v>
      </c>
      <c r="CS140" s="31">
        <f>_xlfn.IFNA(VLOOKUP($A140,CFTCs!$A:$Z,2,FALSE), "NA")</f>
        <v>15588.5238095238</v>
      </c>
      <c r="CT140" s="31">
        <f>_xlfn.IFNA(VLOOKUP($A140,CFTCs!$A:$Z,3,FALSE), "NA")</f>
        <v>1988.7619047619</v>
      </c>
      <c r="CU140" s="31">
        <f>_xlfn.IFNA(VLOOKUP($A140,CFTCs!$A:$Z,4,FALSE), "NA")</f>
        <v>21395.3809523809</v>
      </c>
      <c r="CV140" s="31">
        <f>_xlfn.IFNA(VLOOKUP($A140,CFTCs!$A:$Z,5,FALSE), "NA")</f>
        <v>3036.4285714285702</v>
      </c>
      <c r="CW140" s="31">
        <f>_xlfn.IFNA(VLOOKUP($A140,Open_interest!$A:$Z,2,FALSE), "NA")</f>
        <v>31920.333333333299</v>
      </c>
      <c r="CX140" s="31">
        <f>_xlfn.IFNA(VLOOKUP($A140,Open_interest!$A:$Z,3,FALSE), "NA")</f>
        <v>21306</v>
      </c>
      <c r="CY140" s="31">
        <f>IF(_xlfn.IFNA(VLOOKUP($A140,ETF_holdings!$A:$Z,2,FALSE), "NA")=0,"NA",_xlfn.IFNA(VLOOKUP($A140,ETF_holdings!$A:$Z,2,FALSE), "NA"))</f>
        <v>1396929.7805238001</v>
      </c>
      <c r="CZ140" s="31" t="str">
        <f>IF(_xlfn.IFNA(VLOOKUP($A140,ETF_holdings!$A:$Z,3,FALSE), "NA")=0,"NA",_xlfn.IFNA(VLOOKUP($A140,ETF_holdings!$A:$Z,3,FALSE), "NA"))</f>
        <v>NA</v>
      </c>
      <c r="DA140" s="31">
        <f>_xlfn.IFNA(VLOOKUP($A140,ETF_holdings!$A:$Z,4,FALSE), "NA")</f>
        <v>0</v>
      </c>
      <c r="DB140" s="31" t="str">
        <f>IF(_xlfn.IFNA(VLOOKUP($A140,ETF_holdings!$A:$Z,4,FALSE), "NA")=0,"NA",_xlfn.IFNA(VLOOKUP($A140,ETF_holdings!$A:$Z,4,FALSE), "NA"))</f>
        <v>NA</v>
      </c>
      <c r="DC140" s="31" t="str">
        <f>IF(_xlfn.IFNA(VLOOKUP($A140,ETF_holdings!$A:$Z,6,FALSE), "NA")=0,"NA",_xlfn.IFNA(VLOOKUP($A140,ETF_holdings!$A:$Z,6,FALSE), "NA"))</f>
        <v>NA</v>
      </c>
      <c r="DD140" s="31" t="str">
        <f>IF(_xlfn.IFNA(VLOOKUP($A140,ETF_holdings!$A:$Z,7,FALSE), "NA")=0,"NA",_xlfn.IFNA(VLOOKUP($A140,ETF_holdings!$A:$Z,7,FALSE), "NA"))</f>
        <v>NA</v>
      </c>
      <c r="DE140" s="31" t="str">
        <f>IF(_xlfn.IFNA(VLOOKUP($A140,ETF_holdings!$A:$Z,8,FALSE), "NA")=0,"NA",_xlfn.IFNA(VLOOKUP($A140,ETF_holdings!$A:$Z,8,FALSE), "NA"))</f>
        <v>NA</v>
      </c>
      <c r="DF140" s="31" t="str">
        <f>IF(_xlfn.IFNA(VLOOKUP($A140,ETF_holdings!$A:$Z,10,FALSE), "NA")=0,"NA",_xlfn.IFNA(VLOOKUP($A140,ETF_holdings!$A:$Z,10,FALSE), "NA"))</f>
        <v>NA</v>
      </c>
      <c r="DG140" s="31" t="str">
        <f>IF(_xlfn.IFNA(VLOOKUP($A140,ETF_holdings!$A:$Z,10,FALSE), "NA")=0,"NA",_xlfn.IFNA(VLOOKUP($A140,ETF_holdings!$A:$Z,10,FALSE), "NA"))</f>
        <v>NA</v>
      </c>
      <c r="DH140" s="31" t="str">
        <f>IF(_xlfn.IFNA(VLOOKUP($A140,ETF_holdings!$A:$Z,11,FALSE), "NA")=0,"NA",_xlfn.IFNA(VLOOKUP($A140,ETF_holdings!$A:$Z,11,FALSE), "NA"))</f>
        <v>NA</v>
      </c>
      <c r="DI140" s="31" t="str">
        <f>IF(_xlfn.IFNA(VLOOKUP($A140,ETF_holdings!$A:$Z,12,FALSE), "NA")=0,"NA",_xlfn.IFNA(VLOOKUP($A140,ETF_holdings!$A:$Z,12,FALSE), "NA"))</f>
        <v>NA</v>
      </c>
      <c r="DJ140" s="31" t="str">
        <f>IF(_xlfn.IFNA(VLOOKUP($A140,ETF_holdings!$A:$Z,13,FALSE), "NA")=0,"NA",_xlfn.IFNA(VLOOKUP($A140,ETF_holdings!$A:$Z,13,FALSE), "NA"))</f>
        <v>NA</v>
      </c>
      <c r="DK140" s="31">
        <f>IF(_xlfn.IFNA(VLOOKUP($A140,Platinum_RSI!$A:$P,2,FALSE), "NA")=0,"NA",_xlfn.IFNA(VLOOKUP($A140,Platinum_RSI!$A:$P,2,FALSE), "NA"))</f>
        <v>51.19</v>
      </c>
      <c r="DL140" s="31">
        <f>IF(_xlfn.IFNA(VLOOKUP($A140,Platinum_RSI!$A:$P,3,FALSE), "NA")=0,"NA",_xlfn.IFNA(VLOOKUP($A140,Platinum_RSI!$A:$P,3,FALSE), "NA"))</f>
        <v>59.07</v>
      </c>
      <c r="DM140" s="31">
        <f>IF(_xlfn.IFNA(VLOOKUP($A140,Platinum_RSI!$A:$P,4,FALSE), "NA")=0,"NA",_xlfn.IFNA(VLOOKUP($A140,Platinum_RSI!$A:$P,4,FALSE), "NA"))</f>
        <v>59.35</v>
      </c>
      <c r="DN140" s="31">
        <f>IF(_xlfn.IFNA(VLOOKUP($A140,Platinum_RSI!$A:$P,5,FALSE), "NA")=0,"NA",_xlfn.IFNA(VLOOKUP($A140,Platinum_RSI!$A:$P,5,FALSE), "NA"))</f>
        <v>58.25</v>
      </c>
      <c r="DO140" s="31">
        <f>IF(_xlfn.IFNA(VLOOKUP($A140,Palladium_RSI!$A:$Q,2,FALSE), "NA")=0,"NA",_xlfn.IFNA(VLOOKUP($A140,Palladium_RSI!$A:$Q,2,FALSE), "NA"))</f>
        <v>76.27</v>
      </c>
      <c r="DP140" s="31">
        <f>IF(_xlfn.IFNA(VLOOKUP($A140,Palladium_RSI!$A:$Q, 3,FALSE), "NA")=0,"NA",_xlfn.IFNA(VLOOKUP($A140,Palladium_RSI!$A:$Q,3,FALSE), "NA"))</f>
        <v>75.33</v>
      </c>
      <c r="DQ140" s="31">
        <f>IF(_xlfn.IFNA(VLOOKUP($A140,Palladium_RSI!$A:$Q,4,FALSE), "NA")=0,"NA",_xlfn.IFNA(VLOOKUP($A140,Palladium_RSI!$A:$Q,4,FALSE), "NA"))</f>
        <v>73.77</v>
      </c>
      <c r="DR140" s="31">
        <f>IF(_xlfn.IFNA(VLOOKUP($A140,Palladium_RSI!$A:$Q,5,FALSE), "NA")=0,"NA",_xlfn.IFNA(VLOOKUP($A140,Palladium_RSI!$A:$Q,5,FALSE), "NA"))</f>
        <v>67.75</v>
      </c>
      <c r="DS140" s="31">
        <f>IF(_xlfn.IFNA(VLOOKUP($A140,Car_production!$A:$L,2,FALSE), "NA")=0,"NA",_xlfn.IFNA(VLOOKUP($A140,Car_production!$A:$L,2,FALSE), "NA"))</f>
        <v>227.9</v>
      </c>
      <c r="DT140" s="31">
        <f>IF(_xlfn.IFNA(VLOOKUP($A140,Car_production!$A:$L,3,FALSE), "NA")=0,"NA",_xlfn.IFNA(VLOOKUP($A140,Car_production!$A:$L,3,FALSE), "NA"))</f>
        <v>179.30763178599528</v>
      </c>
      <c r="DU140" s="31" t="e">
        <f>IF(_xlfn.IFNA(VLOOKUP($A140,Car_production!$A:$L,4,FALSE), "NA")=0,"NA",_xlfn.IFNA(VLOOKUP($A140,Car_production!$A:$L,13,FALSE), "NA"))</f>
        <v>#REF!</v>
      </c>
      <c r="DV140" s="31">
        <f>IF(_xlfn.IFNA(VLOOKUP($A140,Car_production!$A:$L,5,FALSE), "NA")=0,"NA",_xlfn.IFNA(VLOOKUP($A140,Car_production!$A:$L,5,FALSE), "NA"))</f>
        <v>50.570674087251241</v>
      </c>
      <c r="DW140" s="31">
        <f>IF(_xlfn.IFNA(VLOOKUP($A140,Car_production!$A:$L,6,FALSE), "NA")=0,"NA",_xlfn.IFNA(VLOOKUP($A140,Car_production!$A:$L,6,FALSE), "NA"))</f>
        <v>116</v>
      </c>
      <c r="DX140" s="31">
        <f>IF(_xlfn.IFNA(VLOOKUP($A140,Car_production!$A:$L,7,FALSE), "NA")=0,"NA",_xlfn.IFNA(VLOOKUP($A140,Car_production!$A:$L,7,FALSE), "NA"))</f>
        <v>113.39198435972631</v>
      </c>
      <c r="DY140" s="31">
        <f>IF(_xlfn.IFNA(VLOOKUP($A140,Car_production!$A:$L,8,FALSE), "NA")=0,"NA",_xlfn.IFNA(VLOOKUP($A140,Car_production!$A:$L,8,FALSE), "NA"))</f>
        <v>91.2</v>
      </c>
      <c r="DZ140" s="31">
        <f>IF(_xlfn.IFNA(VLOOKUP($A140,Car_production!$A:$L,9,FALSE), "NA")=0,"NA",_xlfn.IFNA(VLOOKUP($A140,Car_production!$A:$L,9,FALSE), "NA"))</f>
        <v>115.15151515151516</v>
      </c>
      <c r="EA140" s="31">
        <f>IF(_xlfn.IFNA(VLOOKUP($A140,Car_production!$A:$L,10,FALSE), "NA")=0,"NA",_xlfn.IFNA(VLOOKUP($A140,Car_production!$A:$L,10,FALSE), "NA"))</f>
        <v>71.367694702930535</v>
      </c>
      <c r="EB140" s="31">
        <f>IF(_xlfn.IFNA(VLOOKUP($A140,Car_production_index!$A:$L,2,FALSE), "NA")=0,"NA",_xlfn.IFNA(VLOOKUP($A140,Car_production_index!$A:$L,2,FALSE), "NA"))</f>
        <v>0.13495656604243389</v>
      </c>
      <c r="EC140" s="31">
        <f>IF(_xlfn.IFNA(VLOOKUP($A140,Car_production_index!$A:$L,3,FALSE), "NA")=0,"NA",_xlfn.IFNA(VLOOKUP($A140,Car_production_index!$A:$L,3,FALSE), "NA"))</f>
        <v>0.19866625071610156</v>
      </c>
      <c r="ED140" s="31">
        <f>IF(_xlfn.IFNA(VLOOKUP($A140,Car_production_index!$A:$L,4,FALSE), "NA")=0,"NA",_xlfn.IFNA(VLOOKUP($A140,Car_production_index!$A:$L,4,FALSE), "NA"))</f>
        <v>0.21761843746122764</v>
      </c>
      <c r="EE140" s="31">
        <f>IF(_xlfn.IFNA(VLOOKUP($A140,Car_production_index!$A:$L,5,FALSE), "NA")=0,"NA",_xlfn.IFNA(VLOOKUP($A140,Car_production_index!$A:$L,5,FALSE), "NA"))</f>
        <v>0.11842380852491775</v>
      </c>
      <c r="EF140" s="31">
        <f>IF(_xlfn.IFNA(VLOOKUP($A140,Car_production_index!$A:$L,6,FALSE), "NA")=0,"NA",_xlfn.IFNA(VLOOKUP($A140,Car_production_index!$A:$L,6,FALSE), "NA"))</f>
        <v>0.66966506274468085</v>
      </c>
    </row>
    <row r="141" spans="1:136">
      <c r="A141" s="26">
        <v>40756</v>
      </c>
      <c r="B141" s="25">
        <f>IFERROR(VLOOKUP($A141,Palladium_spot_price!$A:$B,2,FALSE), "NA")</f>
        <v>766.56521739130403</v>
      </c>
      <c r="C141" s="25">
        <f>IFERROR(VLOOKUP($A141,Platinum_spot_price!$A:$B,2,FALSE), "NA")</f>
        <v>1810.52173913043</v>
      </c>
      <c r="D141" s="25">
        <f>IFERROR(VLOOKUP($A141,Rhodium_spot_price!$A:$B,2,FALSE), "NA")</f>
        <v>1881.52173913043</v>
      </c>
      <c r="E141" s="25">
        <f>IFERROR(VLOOKUP(A141,'Coal Australia'!A:B,2,FALSE), "NA")</f>
        <v>127.462012987013</v>
      </c>
      <c r="F141" s="25">
        <f>IFERROR(VLOOKUP(A141,'Russian Ruble'!A:B,2,FALSE), "NA")</f>
        <v>28.767299999999999</v>
      </c>
      <c r="G141" s="25" t="str">
        <f>IFERROR(VLOOKUP($A141,'GDP Germany'!A:B,2,FALSE),"NA")</f>
        <v>NA</v>
      </c>
      <c r="H141" s="25" t="str">
        <f>IFERROR(VLOOKUP($A141,'GDP EU28'!A:B,2,FALSE),"NA")</f>
        <v>NA</v>
      </c>
      <c r="I141" s="25" t="str">
        <f>IFERROR(VLOOKUP($A141,'GDP US'!A:B,2,FALSE),"NA")</f>
        <v>NA</v>
      </c>
      <c r="J141" s="29" t="str">
        <f>IFERROR(VLOOKUP($A141,'GDP CNY'!A:C,2,FALSE),"NA")</f>
        <v>NA</v>
      </c>
      <c r="K141" s="25">
        <f>IFERROR(VLOOKUP($A141,WTI!$A:$B,2,FALSE),"NA")</f>
        <v>86.33</v>
      </c>
      <c r="L141" s="25">
        <f>IFERROR(VLOOKUP($A141,Brent!$A:$B,2,FALSE),"NA")</f>
        <v>110.22</v>
      </c>
      <c r="M141" s="25">
        <f>IFERROR(VLOOKUP($A141,'EURO EXC RATE'!$A:$B,2,FALSE),"NA")</f>
        <v>1.4333</v>
      </c>
      <c r="N141" s="25">
        <f>IFERROR(VLOOKUP($A141,'Baltic Dry Index'!$A:$B,2,FALSE),"NA")</f>
        <v>1619</v>
      </c>
      <c r="O141" s="25">
        <f>IFERROR(VLOOKUP($A141,EXR_CNY_USD!$A:$B,2,FALSE),"NA")</f>
        <v>6.4036</v>
      </c>
      <c r="P141" s="25">
        <f>IFERROR(VLOOKUP($A141,'NATURAL GAS'!A:B,2,FALSE),"NA")</f>
        <v>4.0599999999999996</v>
      </c>
      <c r="Q141" s="25">
        <f>IFERROR(VLOOKUP($A141,VIX!$A:$B,2,FALSE), "NA")</f>
        <v>31.62</v>
      </c>
      <c r="R141" s="25">
        <f>IFERROR(VLOOKUP($A141,CLI_US!$A:$B,2,FALSE), "NA")</f>
        <v>99.325708010584705</v>
      </c>
      <c r="S141" s="25">
        <f>IFERROR(VLOOKUP($A141,CLI_CHN!$A:$B,2,FALSE), "NA")</f>
        <v>100.1075</v>
      </c>
      <c r="T141" s="25">
        <f>IFERROR(VLOOKUP($A141,CLI_EURO!$A:$B,2,FALSE), "NA")</f>
        <v>100.511423560335</v>
      </c>
      <c r="U141" s="25">
        <f>IFERROR(VLOOKUP($A141,CPILFESL!$A:$B,2,FALSE), "NA")</f>
        <v>226.10599999999999</v>
      </c>
      <c r="V141" s="31">
        <f>_xlfn.IFNA(VLOOKUP($A141,'PET.RWTC.M'!$A:$B,2,FALSE), "NA")</f>
        <v>86.33</v>
      </c>
      <c r="W141" s="31">
        <f>_xlfn.IFNA(VLOOKUP($A141,PALLFNFINDEXQ!$A:$B,2,FALSE), "NA")</f>
        <v>184.96242290000001</v>
      </c>
      <c r="X141" s="31">
        <f>_xlfn.IFNA(VLOOKUP($A141,DEXSFUS!$A:$B,2,FALSE), "NA")</f>
        <v>6.7469999999999999</v>
      </c>
      <c r="Y141" s="31">
        <f>_xlfn.IFNA(VLOOKUP($A141,PNICKUSDM!$A:$B,2,FALSE), "NA")</f>
        <v>21864.681820000002</v>
      </c>
      <c r="Z141" s="31">
        <f>_xlfn.IFNA(VLOOKUP($A141,'WPU1011'!$A:$B,2,FALSE), "NA")</f>
        <v>171</v>
      </c>
      <c r="AA141" s="31">
        <f>_xlfn.IFNA(VLOOKUP($A141,'WPU1011'!$A:$B,2,FALSE), "NA")</f>
        <v>171</v>
      </c>
      <c r="AB141" s="31">
        <f>_xlfn.IFNA(VLOOKUP($A141,TSIFRGHTC!$A:$B,2,FALSE), "NA")</f>
        <v>0.5</v>
      </c>
      <c r="AC141" s="31">
        <f>_xlfn.IFNA(VLOOKUP($A141,TSIFRGHTC!$A:$B,2,FALSE), "NA")</f>
        <v>0.5</v>
      </c>
      <c r="AD141" s="31">
        <f>_xlfn.IFNA(VLOOKUP($A141,PPICMM!$A:$B,2,FALSE), "NA")</f>
        <v>250.3</v>
      </c>
      <c r="AE141" s="31">
        <f>_xlfn.IFNA(VLOOKUP($A141,IPB50001N!$A:$B,2,FALSE), "NA")</f>
        <v>97.044600000000003</v>
      </c>
      <c r="AF141" s="31">
        <f>_xlfn.IFNA(VLOOKUP($A141,A31ATI!$A:$B,2,FALSE), "NA")</f>
        <v>22397</v>
      </c>
      <c r="AG141" s="31">
        <f>_xlfn.IFNA(VLOOKUP($A141,A31ANO!$A:$B,2,FALSE), "NA")</f>
        <v>11686</v>
      </c>
      <c r="AH141" s="31">
        <f>_xlfn.IFNA(VLOOKUP($A141,IPG21223S!$A:$B,2,FALSE), "NA")</f>
        <v>91.410300000000007</v>
      </c>
      <c r="AI141" s="31">
        <f>_xlfn.IFNA(VLOOKUP($A141,PIORECRUSDM!$A:$B,2,FALSE), "NA")</f>
        <v>177.4</v>
      </c>
      <c r="AJ141" s="31">
        <f>_xlfn.IFNA(VLOOKUP($A141,GVZCLS!$A:$B,2,FALSE), "NA")</f>
        <v>19.579999999999998</v>
      </c>
      <c r="AK141" s="31">
        <f>_xlfn.IFNA(VLOOKUP($A141,VXSLVCLS!$A:$B,2,FALSE), "NA")</f>
        <v>43.49</v>
      </c>
      <c r="AL141" s="31">
        <f>_xlfn.IFNA(VLOOKUP($A141,PNRGINDEXM!$A:$B,2,FALSE), "NA")</f>
        <v>230.72669999999999</v>
      </c>
      <c r="AM141" s="31">
        <f>_xlfn.IFNA(VLOOKUP($A141,Nikkei225!$A:$B,2,FALSE), "NA")</f>
        <v>9965.01</v>
      </c>
      <c r="AN141" s="31">
        <f>_xlfn.IFNA(VLOOKUP($A141,EXJPUS!$A:$B,2,FALSE), "NA")</f>
        <v>76.965699999999998</v>
      </c>
      <c r="AO141" s="31">
        <f>_xlfn.IFNA(VLOOKUP($A141,PCU33613361!$A:$B,2,FALSE), "NA")</f>
        <v>101.2</v>
      </c>
      <c r="AP141" s="31">
        <f>_xlfn.IFNA(VLOOKUP($A141,TOTALSA!$A:$B,2,FALSE), "NA")</f>
        <v>12.603999999999999</v>
      </c>
      <c r="AQ141" s="31">
        <f>_xlfn.IFNA(VLOOKUP($A141,ZAFCPIALLMINMEI!$A:$B,2,FALSE), "NA")</f>
        <v>81.152240000000006</v>
      </c>
      <c r="AR141" s="31">
        <f>_xlfn.IFNA(VLOOKUP($A141,LCULMN01ZAQ661S!$A:$B,2,FALSE), "NA")</f>
        <v>81.572860449999993</v>
      </c>
      <c r="AS141" s="31">
        <f>_xlfn.IFNA(VLOOKUP($A141,NGDPRSAXDCZAQ!$A:$B,2,FALSE), "NA")</f>
        <v>1026710.6</v>
      </c>
      <c r="AT141" s="31">
        <f>_xlfn.IFNA(VLOOKUP($A141,'M.W00.PCOBA.USD'!$A:$B,2,FALSE), "NA")</f>
        <v>35931.360000000001</v>
      </c>
      <c r="AU141" s="31">
        <f>_xlfn.IFNA(VLOOKUP($A141,BSCICP03O9M665S!$A:$B,2,FALSE), "NA")</f>
        <v>100.25278880010001</v>
      </c>
      <c r="AV141" s="31">
        <f>_xlfn.IFNA(VLOOKUP($A141,LOLITOAAOECDE!$A:$B,2,FALSE), "NA")</f>
        <v>99.186750448200002</v>
      </c>
      <c r="AW141" s="31" t="str">
        <f>_xlfn.IFNA(VLOOKUP($A141,'IP7110'!$A:$B,2,FALSE), "NA")</f>
        <v>NA</v>
      </c>
      <c r="AX141" s="31">
        <f>_xlfn.IFNA(VLOOKUP($A141,'WPS061'!$A:$B,2,FALSE), "NA")</f>
        <v>91.5</v>
      </c>
      <c r="AY141" s="31">
        <f>_xlfn.IFNA(VLOOKUP($A141,'GS10'!$A:$B,2,FALSE), "NA")</f>
        <v>2.2999999999999998</v>
      </c>
      <c r="AZ141" s="31">
        <f>_xlfn.IFNA(VLOOKUP($A141,'GS5'!$A:$B,2,FALSE), "NA")</f>
        <v>1.02</v>
      </c>
      <c r="BA141" s="31">
        <f>_xlfn.IFNA(VLOOKUP($A141,'GS30'!$A:$B,2,FALSE), "NA")</f>
        <v>3.65</v>
      </c>
      <c r="BB141" s="31">
        <f>_xlfn.IFNA(VLOOKUP($A141,DAX!$A:$B,2,FALSE), "NA")</f>
        <v>5784.85</v>
      </c>
      <c r="BC141" s="31">
        <f>_xlfn.IFNA(VLOOKUP($A141,SMI!$A:$B,2,FALSE), "NA")</f>
        <v>5528.52</v>
      </c>
      <c r="BD141" s="31">
        <f>_xlfn.IFNA(VLOOKUP($A141,NASDAQCOM!$A:$B,2,FALSE), "NA")</f>
        <v>2579.46</v>
      </c>
      <c r="BE141" s="31">
        <f>_xlfn.IFNA(VLOOKUP($A141,FTSE100!$A:$B,2,FALSE), "NA")</f>
        <v>5394.53</v>
      </c>
      <c r="BF141" s="31">
        <f>_xlfn.IFNA(VLOOKUP($A141,'M.W00.PGOLD.USD'!$A:$B,2,FALSE), "NA")</f>
        <v>1886.5</v>
      </c>
      <c r="BG141" s="31">
        <f>_xlfn.IFNA(VLOOKUP($A141,'M.W00.PSILVER.USD'!$A:$B,2,FALSE), "NA")</f>
        <v>43.49</v>
      </c>
      <c r="BH141" s="31">
        <f>_xlfn.IFNA(VLOOKUP($A141,WPU10170502!$A:$B,2,FALSE), "NA")</f>
        <v>102.2</v>
      </c>
      <c r="BI141" s="31">
        <f>_xlfn.IFNA(VLOOKUP($A141,'M.W00.PSILVER.USD'!$A:$B,2,FALSE), "NA")</f>
        <v>43.49</v>
      </c>
      <c r="BJ141" s="31">
        <f>_xlfn.IFNA(VLOOKUP($A141,'M.W00.PSILVER.USD'!$A:$B,2,FALSE), "NA")</f>
        <v>43.49</v>
      </c>
      <c r="BK141" s="31">
        <f>_xlfn.IFNA(VLOOKUP($A141,FEDfunds!$A:$B,2,FALSE), "NA")</f>
        <v>0.1</v>
      </c>
      <c r="BL141" s="31">
        <f>_xlfn.IFNA(VLOOKUP($A141,Vehicles_miles_traveled!$A:$B,2,FALSE), "NA")</f>
        <v>244654</v>
      </c>
      <c r="BM141" s="31">
        <f>_xlfn.IFNA(VLOOKUP($A141,New_car_dealer!$A:$B,2,FALSE), "NA")</f>
        <v>52919</v>
      </c>
      <c r="BN141" s="31" t="str">
        <f>_xlfn.IFNA(VLOOKUP($A141,Platinum_total_demand!$A:$Z,4,FALSE), "NA")</f>
        <v>NA</v>
      </c>
      <c r="BO141" s="31" t="str">
        <f>_xlfn.IFNA(VLOOKUP($A141,Palladium_total_demand!$A:$Z,4,FALSE), "NA")</f>
        <v>NA</v>
      </c>
      <c r="BP141" s="31" t="str">
        <f>_xlfn.IFNA(VLOOKUP($A141,Rhodium_total_demand!$A:$Z,4,FALSE), "NA")</f>
        <v>NA</v>
      </c>
      <c r="BQ141" s="31" t="str">
        <f>_xlfn.IFNA(VLOOKUP($A141,Platinum_total_supply!$A:$Z,4,FALSE), "NA")</f>
        <v>NA</v>
      </c>
      <c r="BR141" s="31" t="str">
        <f>_xlfn.IFNA(VLOOKUP($A141,Palladium_total_supply!$A:$Z,4,FALSE), "NA")</f>
        <v>NA</v>
      </c>
      <c r="BS141" s="31" t="str">
        <f>_xlfn.IFNA(VLOOKUP($A141,Rhodium_total_supply!$A:$Z,4,FALSE), "NA")</f>
        <v>NA</v>
      </c>
      <c r="BT141" s="31">
        <f>_xlfn.IFNA(VLOOKUP($A141,Equities!$A:$Z,2,FALSE), "NA")</f>
        <v>4045.0960869565201</v>
      </c>
      <c r="BU141" s="31">
        <f>_xlfn.IFNA(VLOOKUP($A141,Equities!$A:$Z,3,FALSE), "NA")</f>
        <v>4210.1147826086899</v>
      </c>
      <c r="BV141" s="31">
        <f>_xlfn.IFNA(VLOOKUP($A141,Equities!$A:$Z,4,FALSE), "NA")</f>
        <v>5985.1456521739101</v>
      </c>
      <c r="BW141" s="31">
        <f>_xlfn.IFNA(VLOOKUP($A141,Equities!$A:$Z,5,FALSE), "NA")</f>
        <v>4232.2642173913</v>
      </c>
      <c r="BX141" s="31">
        <f>_xlfn.IFNA(VLOOKUP($A141,Equities!$A:$Z,6,FALSE), "NA")</f>
        <v>1856.44617391304</v>
      </c>
      <c r="BY141" s="31">
        <f>_xlfn.IFNA(VLOOKUP($A141,Income_equities!$A:$Z,2,FALSE), "NA")</f>
        <v>1735.98173913043</v>
      </c>
      <c r="BZ141" s="31">
        <f>_xlfn.IFNA(VLOOKUP($A141,Income_equities!$A:$Z,3,FALSE), "NA")</f>
        <v>341.86703913043402</v>
      </c>
      <c r="CA141" s="31">
        <f>_xlfn.IFNA(VLOOKUP($A141,Income_equities!$A:$Z,4,FALSE), "NA")</f>
        <v>170.82853478260799</v>
      </c>
      <c r="CB141" s="31">
        <f>_xlfn.IFNA(VLOOKUP($A141,Income_equities!$A:$Z,5,FALSE), "NA")</f>
        <v>201.36629565217299</v>
      </c>
      <c r="CC141" s="31">
        <f>_xlfn.IFNA(VLOOKUP($A141,PGM_equities!$A:$Z,2,FALSE), "NA")</f>
        <v>1808.54</v>
      </c>
      <c r="CD141" s="31">
        <f>_xlfn.IFNA(VLOOKUP($A141,PGM_equities!$A:$Z,3,FALSE), "NA")</f>
        <v>1762.8843478260801</v>
      </c>
      <c r="CE141" s="31">
        <f>_xlfn.IFNA(VLOOKUP($A141,PGM_equities!$A:$Z,4,FALSE), "NA")</f>
        <v>40.367608695652102</v>
      </c>
      <c r="CF141" s="31">
        <f>_xlfn.IFNA(VLOOKUP($A141,PGM_equities!$A:$Z,5,FALSE), "NA")</f>
        <v>760.32478260869505</v>
      </c>
      <c r="CG141" s="31" t="str">
        <f>_xlfn.IFNA(VLOOKUP($A141,Platinum_market_balance!$A:$Z,2,FALSE), "NA")</f>
        <v>NA</v>
      </c>
      <c r="CH141" s="31" t="str">
        <f>_xlfn.IFNA(VLOOKUP($A141,Platinum_market_balance!$A:$Z,3,FALSE), "NA")</f>
        <v>NA</v>
      </c>
      <c r="CI141" s="31" t="str">
        <f>_xlfn.IFNA(VLOOKUP($A141,Platinum_market_balance!$A:$Z,4,FALSE), "NA")</f>
        <v>NA</v>
      </c>
      <c r="CJ141" s="31" t="str">
        <f>_xlfn.IFNA(VLOOKUP($A141,Platinum_market_balance!$A:$Z,5,FALSE), "NA")</f>
        <v>NA</v>
      </c>
      <c r="CK141" s="31" t="str">
        <f>_xlfn.IFNA(VLOOKUP($A141,Palladium_market_balance!$A:$Z,2,FALSE), "NA")</f>
        <v>NA</v>
      </c>
      <c r="CL141" s="31" t="str">
        <f>_xlfn.IFNA(VLOOKUP($A141,Palladium_market_balance!$A:$Z,3,FALSE), "NA")</f>
        <v>NA</v>
      </c>
      <c r="CM141" s="31" t="str">
        <f>_xlfn.IFNA(VLOOKUP($A141,Palladium_market_balance!$A:$Z,4,FALSE), "NA")</f>
        <v>NA</v>
      </c>
      <c r="CN141" s="31" t="str">
        <f>_xlfn.IFNA(VLOOKUP($A141,Palladium_market_balance!$A:$Z,5,FALSE), "NA")</f>
        <v>NA</v>
      </c>
      <c r="CO141" s="31" t="str">
        <f>_xlfn.IFNA(VLOOKUP($A141,Rhodium_market_balance!$A:$Z,2,FALSE), "NA")</f>
        <v>NA</v>
      </c>
      <c r="CP141" s="31" t="str">
        <f>_xlfn.IFNA(VLOOKUP($A141,Rhodium_market_balance!$A:$Z,3,FALSE), "NA")</f>
        <v>NA</v>
      </c>
      <c r="CQ141" s="31" t="str">
        <f>_xlfn.IFNA(VLOOKUP($A141,Rhodium_market_balance!$A:$Z,4,FALSE), "NA")</f>
        <v>NA</v>
      </c>
      <c r="CR141" s="31" t="str">
        <f>_xlfn.IFNA(VLOOKUP($A141,Rhodium_market_balance!$A:$Z,5,FALSE), "NA")</f>
        <v>NA</v>
      </c>
      <c r="CS141" s="31">
        <f>_xlfn.IFNA(VLOOKUP($A141,CFTCs!$A:$Z,2,FALSE), "NA")</f>
        <v>15542.7391304347</v>
      </c>
      <c r="CT141" s="31">
        <f>_xlfn.IFNA(VLOOKUP($A141,CFTCs!$A:$Z,3,FALSE), "NA")</f>
        <v>1844.47826086956</v>
      </c>
      <c r="CU141" s="31">
        <f>_xlfn.IFNA(VLOOKUP($A141,CFTCs!$A:$Z,4,FALSE), "NA")</f>
        <v>25849.695652173901</v>
      </c>
      <c r="CV141" s="31">
        <f>_xlfn.IFNA(VLOOKUP($A141,CFTCs!$A:$Z,5,FALSE), "NA")</f>
        <v>2321.1739130434698</v>
      </c>
      <c r="CW141" s="31">
        <f>_xlfn.IFNA(VLOOKUP($A141,Open_interest!$A:$Z,2,FALSE), "NA")</f>
        <v>37018.304347826001</v>
      </c>
      <c r="CX141" s="31">
        <f>_xlfn.IFNA(VLOOKUP($A141,Open_interest!$A:$Z,3,FALSE), "NA")</f>
        <v>22194.130434782601</v>
      </c>
      <c r="CY141" s="31">
        <f>IF(_xlfn.IFNA(VLOOKUP($A141,ETF_holdings!$A:$Z,2,FALSE), "NA")=0,"NA",_xlfn.IFNA(VLOOKUP($A141,ETF_holdings!$A:$Z,2,FALSE), "NA"))</f>
        <v>1451588.1067826001</v>
      </c>
      <c r="CZ141" s="31" t="str">
        <f>IF(_xlfn.IFNA(VLOOKUP($A141,ETF_holdings!$A:$Z,3,FALSE), "NA")=0,"NA",_xlfn.IFNA(VLOOKUP($A141,ETF_holdings!$A:$Z,3,FALSE), "NA"))</f>
        <v>NA</v>
      </c>
      <c r="DA141" s="31">
        <f>_xlfn.IFNA(VLOOKUP($A141,ETF_holdings!$A:$Z,4,FALSE), "NA")</f>
        <v>0</v>
      </c>
      <c r="DB141" s="31" t="str">
        <f>IF(_xlfn.IFNA(VLOOKUP($A141,ETF_holdings!$A:$Z,4,FALSE), "NA")=0,"NA",_xlfn.IFNA(VLOOKUP($A141,ETF_holdings!$A:$Z,4,FALSE), "NA"))</f>
        <v>NA</v>
      </c>
      <c r="DC141" s="31" t="str">
        <f>IF(_xlfn.IFNA(VLOOKUP($A141,ETF_holdings!$A:$Z,6,FALSE), "NA")=0,"NA",_xlfn.IFNA(VLOOKUP($A141,ETF_holdings!$A:$Z,6,FALSE), "NA"))</f>
        <v>NA</v>
      </c>
      <c r="DD141" s="31" t="str">
        <f>IF(_xlfn.IFNA(VLOOKUP($A141,ETF_holdings!$A:$Z,7,FALSE), "NA")=0,"NA",_xlfn.IFNA(VLOOKUP($A141,ETF_holdings!$A:$Z,7,FALSE), "NA"))</f>
        <v>NA</v>
      </c>
      <c r="DE141" s="31" t="str">
        <f>IF(_xlfn.IFNA(VLOOKUP($A141,ETF_holdings!$A:$Z,8,FALSE), "NA")=0,"NA",_xlfn.IFNA(VLOOKUP($A141,ETF_holdings!$A:$Z,8,FALSE), "NA"))</f>
        <v>NA</v>
      </c>
      <c r="DF141" s="31" t="str">
        <f>IF(_xlfn.IFNA(VLOOKUP($A141,ETF_holdings!$A:$Z,10,FALSE), "NA")=0,"NA",_xlfn.IFNA(VLOOKUP($A141,ETF_holdings!$A:$Z,10,FALSE), "NA"))</f>
        <v>NA</v>
      </c>
      <c r="DG141" s="31" t="str">
        <f>IF(_xlfn.IFNA(VLOOKUP($A141,ETF_holdings!$A:$Z,10,FALSE), "NA")=0,"NA",_xlfn.IFNA(VLOOKUP($A141,ETF_holdings!$A:$Z,10,FALSE), "NA"))</f>
        <v>NA</v>
      </c>
      <c r="DH141" s="31" t="str">
        <f>IF(_xlfn.IFNA(VLOOKUP($A141,ETF_holdings!$A:$Z,11,FALSE), "NA")=0,"NA",_xlfn.IFNA(VLOOKUP($A141,ETF_holdings!$A:$Z,11,FALSE), "NA"))</f>
        <v>NA</v>
      </c>
      <c r="DI141" s="31" t="str">
        <f>IF(_xlfn.IFNA(VLOOKUP($A141,ETF_holdings!$A:$Z,12,FALSE), "NA")=0,"NA",_xlfn.IFNA(VLOOKUP($A141,ETF_holdings!$A:$Z,12,FALSE), "NA"))</f>
        <v>NA</v>
      </c>
      <c r="DJ141" s="31" t="str">
        <f>IF(_xlfn.IFNA(VLOOKUP($A141,ETF_holdings!$A:$Z,13,FALSE), "NA")=0,"NA",_xlfn.IFNA(VLOOKUP($A141,ETF_holdings!$A:$Z,13,FALSE), "NA"))</f>
        <v>NA</v>
      </c>
      <c r="DK141" s="31">
        <f>IF(_xlfn.IFNA(VLOOKUP($A141,Platinum_RSI!$A:$P,2,FALSE), "NA")=0,"NA",_xlfn.IFNA(VLOOKUP($A141,Platinum_RSI!$A:$P,2,FALSE), "NA"))</f>
        <v>68.36</v>
      </c>
      <c r="DL141" s="31">
        <f>IF(_xlfn.IFNA(VLOOKUP($A141,Platinum_RSI!$A:$P,3,FALSE), "NA")=0,"NA",_xlfn.IFNA(VLOOKUP($A141,Platinum_RSI!$A:$P,3,FALSE), "NA"))</f>
        <v>64</v>
      </c>
      <c r="DM141" s="31">
        <f>IF(_xlfn.IFNA(VLOOKUP($A141,Platinum_RSI!$A:$P,4,FALSE), "NA")=0,"NA",_xlfn.IFNA(VLOOKUP($A141,Platinum_RSI!$A:$P,4,FALSE), "NA"))</f>
        <v>62.33</v>
      </c>
      <c r="DN141" s="31">
        <f>IF(_xlfn.IFNA(VLOOKUP($A141,Platinum_RSI!$A:$P,5,FALSE), "NA")=0,"NA",_xlfn.IFNA(VLOOKUP($A141,Platinum_RSI!$A:$P,5,FALSE), "NA"))</f>
        <v>59.64</v>
      </c>
      <c r="DO141" s="31">
        <f>IF(_xlfn.IFNA(VLOOKUP($A141,Palladium_RSI!$A:$Q,2,FALSE), "NA")=0,"NA",_xlfn.IFNA(VLOOKUP($A141,Palladium_RSI!$A:$Q,2,FALSE), "NA"))</f>
        <v>50.3</v>
      </c>
      <c r="DP141" s="31">
        <f>IF(_xlfn.IFNA(VLOOKUP($A141,Palladium_RSI!$A:$Q, 3,FALSE), "NA")=0,"NA",_xlfn.IFNA(VLOOKUP($A141,Palladium_RSI!$A:$Q,3,FALSE), "NA"))</f>
        <v>66.8</v>
      </c>
      <c r="DQ141" s="31">
        <f>IF(_xlfn.IFNA(VLOOKUP($A141,Palladium_RSI!$A:$Q,4,FALSE), "NA")=0,"NA",_xlfn.IFNA(VLOOKUP($A141,Palladium_RSI!$A:$Q,4,FALSE), "NA"))</f>
        <v>68.27</v>
      </c>
      <c r="DR141" s="31">
        <f>IF(_xlfn.IFNA(VLOOKUP($A141,Palladium_RSI!$A:$Q,5,FALSE), "NA")=0,"NA",_xlfn.IFNA(VLOOKUP($A141,Palladium_RSI!$A:$Q,5,FALSE), "NA"))</f>
        <v>65.16</v>
      </c>
      <c r="DS141" s="31">
        <f>IF(_xlfn.IFNA(VLOOKUP($A141,Car_production!$A:$L,2,FALSE), "NA")=0,"NA",_xlfn.IFNA(VLOOKUP($A141,Car_production!$A:$L,2,FALSE), "NA"))</f>
        <v>257.7</v>
      </c>
      <c r="DT141" s="31">
        <f>IF(_xlfn.IFNA(VLOOKUP($A141,Car_production!$A:$L,3,FALSE), "NA")=0,"NA",_xlfn.IFNA(VLOOKUP($A141,Car_production!$A:$L,3,FALSE), "NA"))</f>
        <v>202.7537372147915</v>
      </c>
      <c r="DU141" s="31" t="e">
        <f>IF(_xlfn.IFNA(VLOOKUP($A141,Car_production!$A:$L,4,FALSE), "NA")=0,"NA",_xlfn.IFNA(VLOOKUP($A141,Car_production!$A:$L,13,FALSE), "NA"))</f>
        <v>#REF!</v>
      </c>
      <c r="DV141" s="31">
        <f>IF(_xlfn.IFNA(VLOOKUP($A141,Car_production!$A:$L,5,FALSE), "NA")=0,"NA",_xlfn.IFNA(VLOOKUP($A141,Car_production!$A:$L,5,FALSE), "NA"))</f>
        <v>53.769164293572061</v>
      </c>
      <c r="DW141" s="31">
        <f>IF(_xlfn.IFNA(VLOOKUP($A141,Car_production!$A:$L,6,FALSE), "NA")=0,"NA",_xlfn.IFNA(VLOOKUP($A141,Car_production!$A:$L,6,FALSE), "NA"))</f>
        <v>107.2</v>
      </c>
      <c r="DX141" s="31">
        <f>IF(_xlfn.IFNA(VLOOKUP($A141,Car_production!$A:$L,7,FALSE), "NA")=0,"NA",_xlfn.IFNA(VLOOKUP($A141,Car_production!$A:$L,7,FALSE), "NA"))</f>
        <v>104.78983382209188</v>
      </c>
      <c r="DY141" s="31">
        <f>IF(_xlfn.IFNA(VLOOKUP($A141,Car_production!$A:$L,8,FALSE), "NA")=0,"NA",_xlfn.IFNA(VLOOKUP($A141,Car_production!$A:$L,8,FALSE), "NA"))</f>
        <v>99.8</v>
      </c>
      <c r="DZ141" s="31">
        <f>IF(_xlfn.IFNA(VLOOKUP($A141,Car_production!$A:$L,9,FALSE), "NA")=0,"NA",_xlfn.IFNA(VLOOKUP($A141,Car_production!$A:$L,9,FALSE), "NA"))</f>
        <v>126.010101010101</v>
      </c>
      <c r="EA141" s="31">
        <f>IF(_xlfn.IFNA(VLOOKUP($A141,Car_production!$A:$L,10,FALSE), "NA")=0,"NA",_xlfn.IFNA(VLOOKUP($A141,Car_production!$A:$L,10,FALSE), "NA"))</f>
        <v>74.804909116765558</v>
      </c>
      <c r="EB141" s="31">
        <f>IF(_xlfn.IFNA(VLOOKUP($A141,Car_production_index!$A:$L,2,FALSE), "NA")=0,"NA",_xlfn.IFNA(VLOOKUP($A141,Car_production_index!$A:$L,2,FALSE), "NA"))</f>
        <v>0.13495656604243389</v>
      </c>
      <c r="EC141" s="31">
        <f>IF(_xlfn.IFNA(VLOOKUP($A141,Car_production_index!$A:$L,3,FALSE), "NA")=0,"NA",_xlfn.IFNA(VLOOKUP($A141,Car_production_index!$A:$L,3,FALSE), "NA"))</f>
        <v>0.19866625071610156</v>
      </c>
      <c r="ED141" s="31">
        <f>IF(_xlfn.IFNA(VLOOKUP($A141,Car_production_index!$A:$L,4,FALSE), "NA")=0,"NA",_xlfn.IFNA(VLOOKUP($A141,Car_production_index!$A:$L,4,FALSE), "NA"))</f>
        <v>0.21761843746122764</v>
      </c>
      <c r="EE141" s="31">
        <f>IF(_xlfn.IFNA(VLOOKUP($A141,Car_production_index!$A:$L,5,FALSE), "NA")=0,"NA",_xlfn.IFNA(VLOOKUP($A141,Car_production_index!$A:$L,5,FALSE), "NA"))</f>
        <v>0.11842380852491775</v>
      </c>
      <c r="EF141" s="31">
        <f>IF(_xlfn.IFNA(VLOOKUP($A141,Car_production_index!$A:$L,6,FALSE), "NA")=0,"NA",_xlfn.IFNA(VLOOKUP($A141,Car_production_index!$A:$L,6,FALSE), "NA"))</f>
        <v>0.66966506274468085</v>
      </c>
    </row>
    <row r="142" spans="1:136">
      <c r="A142" s="26">
        <v>40787</v>
      </c>
      <c r="B142" s="25">
        <f>IFERROR(VLOOKUP($A142,Palladium_spot_price!$A:$B,2,FALSE), "NA")</f>
        <v>710.142857142857</v>
      </c>
      <c r="C142" s="25">
        <f>IFERROR(VLOOKUP($A142,Platinum_spot_price!$A:$B,2,FALSE), "NA")</f>
        <v>1745.42857142857</v>
      </c>
      <c r="D142" s="25">
        <f>IFERROR(VLOOKUP($A142,Rhodium_spot_price!$A:$B,2,FALSE), "NA")</f>
        <v>1817.61904761904</v>
      </c>
      <c r="E142" s="25">
        <f>IFERROR(VLOOKUP(A142,'Coal Australia'!A:B,2,FALSE), "NA")</f>
        <v>130.56185064935099</v>
      </c>
      <c r="F142" s="25">
        <f>IFERROR(VLOOKUP(A142,'Russian Ruble'!A:B,2,FALSE), "NA")</f>
        <v>30.490500000000001</v>
      </c>
      <c r="G142" s="25" t="str">
        <f>IFERROR(VLOOKUP($A142,'GDP Germany'!A:B,2,FALSE),"NA")</f>
        <v>NA</v>
      </c>
      <c r="H142" s="25" t="str">
        <f>IFERROR(VLOOKUP($A142,'GDP EU28'!A:B,2,FALSE),"NA")</f>
        <v>NA</v>
      </c>
      <c r="I142" s="25" t="str">
        <f>IFERROR(VLOOKUP($A142,'GDP US'!A:B,2,FALSE),"NA")</f>
        <v>NA</v>
      </c>
      <c r="J142" s="29" t="str">
        <f>IFERROR(VLOOKUP($A142,'GDP CNY'!A:C,2,FALSE),"NA")</f>
        <v>NA</v>
      </c>
      <c r="K142" s="25">
        <f>IFERROR(VLOOKUP($A142,WTI!$A:$B,2,FALSE),"NA")</f>
        <v>85.52</v>
      </c>
      <c r="L142" s="25">
        <f>IFERROR(VLOOKUP($A142,Brent!$A:$B,2,FALSE),"NA")</f>
        <v>112.83</v>
      </c>
      <c r="M142" s="25">
        <f>IFERROR(VLOOKUP($A142,'EURO EXC RATE'!$A:$B,2,FALSE),"NA")</f>
        <v>1.3747</v>
      </c>
      <c r="N142" s="25">
        <f>IFERROR(VLOOKUP($A142,'Baltic Dry Index'!$A:$B,2,FALSE),"NA")</f>
        <v>1899</v>
      </c>
      <c r="O142" s="25">
        <f>IFERROR(VLOOKUP($A142,EXR_CNY_USD!$A:$B,2,FALSE),"NA")</f>
        <v>6.3884999999999996</v>
      </c>
      <c r="P142" s="25">
        <f>IFERROR(VLOOKUP($A142,'NATURAL GAS'!A:B,2,FALSE),"NA")</f>
        <v>3.9</v>
      </c>
      <c r="Q142" s="25">
        <f>IFERROR(VLOOKUP($A142,VIX!$A:$B,2,FALSE), "NA")</f>
        <v>42.96</v>
      </c>
      <c r="R142" s="25">
        <f>IFERROR(VLOOKUP($A142,CLI_US!$A:$B,2,FALSE), "NA")</f>
        <v>99.209852895560402</v>
      </c>
      <c r="S142" s="25">
        <f>IFERROR(VLOOKUP($A142,CLI_CHN!$A:$B,2,FALSE), "NA")</f>
        <v>99.959109999999995</v>
      </c>
      <c r="T142" s="25">
        <f>IFERROR(VLOOKUP($A142,CLI_EURO!$A:$B,2,FALSE), "NA")</f>
        <v>100.239887410896</v>
      </c>
      <c r="U142" s="25">
        <f>IFERROR(VLOOKUP($A142,CPILFESL!$A:$B,2,FALSE), "NA")</f>
        <v>226.59700000000001</v>
      </c>
      <c r="V142" s="31">
        <f>_xlfn.IFNA(VLOOKUP($A142,'PET.RWTC.M'!$A:$B,2,FALSE), "NA")</f>
        <v>85.52</v>
      </c>
      <c r="W142" s="31">
        <f>_xlfn.IFNA(VLOOKUP($A142,PALLFNFINDEXQ!$A:$B,2,FALSE), "NA")</f>
        <v>184.96242290000001</v>
      </c>
      <c r="X142" s="31">
        <f>_xlfn.IFNA(VLOOKUP($A142,DEXSFUS!$A:$B,2,FALSE), "NA")</f>
        <v>6.9965000000000002</v>
      </c>
      <c r="Y142" s="31">
        <f>_xlfn.IFNA(VLOOKUP($A142,PNICKUSDM!$A:$B,2,FALSE), "NA")</f>
        <v>20377.590909999999</v>
      </c>
      <c r="Z142" s="31">
        <f>_xlfn.IFNA(VLOOKUP($A142,'WPU1011'!$A:$B,2,FALSE), "NA")</f>
        <v>171</v>
      </c>
      <c r="AA142" s="31">
        <f>_xlfn.IFNA(VLOOKUP($A142,PCU3399103399101!$A:$B,2,FALSE), "NA")</f>
        <v>214.7</v>
      </c>
      <c r="AB142" s="31">
        <f>_xlfn.IFNA(VLOOKUP($A142,TSIFRGHTC!$A:$B,2,FALSE), "NA")</f>
        <v>0.5</v>
      </c>
      <c r="AC142" s="31">
        <f>_xlfn.IFNA(VLOOKUP($A142,TSIFRGHTC!$A:$B,2,FALSE), "NA")</f>
        <v>0.5</v>
      </c>
      <c r="AD142" s="31">
        <f>_xlfn.IFNA(VLOOKUP($A142,PPICMM!$A:$B,2,FALSE), "NA")</f>
        <v>239.3</v>
      </c>
      <c r="AE142" s="31">
        <f>_xlfn.IFNA(VLOOKUP($A142,IPB50001N!$A:$B,2,FALSE), "NA")</f>
        <v>96.033000000000001</v>
      </c>
      <c r="AF142" s="31">
        <f>_xlfn.IFNA(VLOOKUP($A142,A31ATI!$A:$B,2,FALSE), "NA")</f>
        <v>22356</v>
      </c>
      <c r="AG142" s="31">
        <f>_xlfn.IFNA(VLOOKUP($A142,A31ANO!$A:$B,2,FALSE), "NA")</f>
        <v>11977</v>
      </c>
      <c r="AH142" s="31">
        <f>_xlfn.IFNA(VLOOKUP($A142,IPG21223S!$A:$B,2,FALSE), "NA")</f>
        <v>93.219800000000006</v>
      </c>
      <c r="AI142" s="31">
        <f>_xlfn.IFNA(VLOOKUP($A142,PIORECRUSDM!$A:$B,2,FALSE), "NA")</f>
        <v>177.5</v>
      </c>
      <c r="AJ142" s="31">
        <f>_xlfn.IFNA(VLOOKUP($A142,GVZCLS!$A:$B,2,FALSE), "NA")</f>
        <v>28.06</v>
      </c>
      <c r="AK142" s="31">
        <f>_xlfn.IFNA(VLOOKUP($A142,VXSLVCLS!$A:$B,2,FALSE), "NA")</f>
        <v>47.32</v>
      </c>
      <c r="AL142" s="31">
        <f>_xlfn.IFNA(VLOOKUP($A142,PNRGINDEXM!$A:$B,2,FALSE), "NA")</f>
        <v>232.0692</v>
      </c>
      <c r="AM142" s="31">
        <f>_xlfn.IFNA(VLOOKUP($A142,Nikkei225!$A:$B,2,FALSE), "NA")</f>
        <v>9060.7999999999993</v>
      </c>
      <c r="AN142" s="31">
        <f>_xlfn.IFNA(VLOOKUP($A142,EXJPUS!$A:$B,2,FALSE), "NA")</f>
        <v>76.795699999999997</v>
      </c>
      <c r="AO142" s="31">
        <f>_xlfn.IFNA(VLOOKUP($A142,PCU33613361!$A:$B,2,FALSE), "NA")</f>
        <v>100.7</v>
      </c>
      <c r="AP142" s="31">
        <f>_xlfn.IFNA(VLOOKUP($A142,TOTALSA!$A:$B,2,FALSE), "NA")</f>
        <v>13.356</v>
      </c>
      <c r="AQ142" s="31">
        <f>_xlfn.IFNA(VLOOKUP($A142,ZAFCPIALLMINMEI!$A:$B,2,FALSE), "NA")</f>
        <v>81.692359999999994</v>
      </c>
      <c r="AR142" s="31">
        <f>_xlfn.IFNA(VLOOKUP($A142,LCULMN01ZAQ661S!$A:$B,2,FALSE), "NA")</f>
        <v>81.572860449999993</v>
      </c>
      <c r="AS142" s="31">
        <f>_xlfn.IFNA(VLOOKUP($A142,NGDPRSAXDCZAQ!$A:$B,2,FALSE), "NA")</f>
        <v>1026710.6</v>
      </c>
      <c r="AT142" s="31">
        <f>_xlfn.IFNA(VLOOKUP($A142,'M.W00.PCOBA.USD'!$A:$B,2,FALSE), "NA")</f>
        <v>34529.550000000003</v>
      </c>
      <c r="AU142" s="31">
        <f>_xlfn.IFNA(VLOOKUP($A142,BSCICP03O9M665S!$A:$B,2,FALSE), "NA")</f>
        <v>99.912875135600004</v>
      </c>
      <c r="AV142" s="31">
        <f>_xlfn.IFNA(VLOOKUP($A142,LOLITOAAOECDE!$A:$B,2,FALSE), "NA")</f>
        <v>99.057514959200006</v>
      </c>
      <c r="AW142" s="31" t="str">
        <f>_xlfn.IFNA(VLOOKUP($A142,'IP7110'!$A:$B,2,FALSE), "NA")</f>
        <v>NA</v>
      </c>
      <c r="AX142" s="31">
        <f>_xlfn.IFNA(VLOOKUP($A142,'WPS061'!$A:$B,2,FALSE), "NA")</f>
        <v>94.4</v>
      </c>
      <c r="AY142" s="31">
        <f>_xlfn.IFNA(VLOOKUP($A142,'GS10'!$A:$B,2,FALSE), "NA")</f>
        <v>1.98</v>
      </c>
      <c r="AZ142" s="31">
        <f>_xlfn.IFNA(VLOOKUP($A142,'GS5'!$A:$B,2,FALSE), "NA")</f>
        <v>0.9</v>
      </c>
      <c r="BA142" s="31">
        <f>_xlfn.IFNA(VLOOKUP($A142,'GS30'!$A:$B,2,FALSE), "NA")</f>
        <v>3.18</v>
      </c>
      <c r="BB142" s="31">
        <f>_xlfn.IFNA(VLOOKUP($A142,DAX!$A:$B,2,FALSE), "NA")</f>
        <v>5502.02</v>
      </c>
      <c r="BC142" s="31">
        <f>_xlfn.IFNA(VLOOKUP($A142,SMI!$A:$B,2,FALSE), "NA")</f>
        <v>5531.74</v>
      </c>
      <c r="BD142" s="31">
        <f>_xlfn.IFNA(VLOOKUP($A142,NASDAQCOM!$A:$B,2,FALSE), "NA")</f>
        <v>2415.4</v>
      </c>
      <c r="BE142" s="31">
        <f>_xlfn.IFNA(VLOOKUP($A142,FTSE100!$A:$B,2,FALSE), "NA")</f>
        <v>5128.4799999999996</v>
      </c>
      <c r="BF142" s="31">
        <f>_xlfn.IFNA(VLOOKUP($A142,'M.W00.PGOLD.USD'!$A:$B,2,FALSE), "NA")</f>
        <v>1896.5</v>
      </c>
      <c r="BG142" s="31">
        <f>_xlfn.IFNA(VLOOKUP($A142,'M.W00.PSILVER.USD'!$A:$B,2,FALSE), "NA")</f>
        <v>42.71</v>
      </c>
      <c r="BH142" s="31">
        <f>_xlfn.IFNA(VLOOKUP($A142,WPU10170502!$A:$B,2,FALSE), "NA")</f>
        <v>102.6</v>
      </c>
      <c r="BI142" s="31">
        <f>_xlfn.IFNA(VLOOKUP($A142,'M.W00.PSILVER.USD'!$A:$B,2,FALSE), "NA")</f>
        <v>42.71</v>
      </c>
      <c r="BJ142" s="31">
        <f>_xlfn.IFNA(VLOOKUP($A142,'M.W00.PSILVER.USD'!$A:$B,2,FALSE), "NA")</f>
        <v>42.71</v>
      </c>
      <c r="BK142" s="31">
        <f>_xlfn.IFNA(VLOOKUP($A142,FEDfunds!$A:$B,2,FALSE), "NA")</f>
        <v>0.08</v>
      </c>
      <c r="BL142" s="31">
        <f>_xlfn.IFNA(VLOOKUP($A142,Vehicles_miles_traveled!$A:$B,2,FALSE), "NA")</f>
        <v>245287</v>
      </c>
      <c r="BM142" s="31">
        <f>_xlfn.IFNA(VLOOKUP($A142,New_car_dealer!$A:$B,2,FALSE), "NA")</f>
        <v>50292</v>
      </c>
      <c r="BN142" s="31" t="str">
        <f>_xlfn.IFNA(VLOOKUP($A142,Platinum_total_demand!$A:$Z,4,FALSE), "NA")</f>
        <v>NA</v>
      </c>
      <c r="BO142" s="31" t="str">
        <f>_xlfn.IFNA(VLOOKUP($A142,Palladium_total_demand!$A:$Z,4,FALSE), "NA")</f>
        <v>NA</v>
      </c>
      <c r="BP142" s="31" t="str">
        <f>_xlfn.IFNA(VLOOKUP($A142,Rhodium_total_demand!$A:$Z,4,FALSE), "NA")</f>
        <v>NA</v>
      </c>
      <c r="BQ142" s="31" t="str">
        <f>_xlfn.IFNA(VLOOKUP($A142,Platinum_total_supply!$A:$Z,4,FALSE), "NA")</f>
        <v>NA</v>
      </c>
      <c r="BR142" s="31" t="str">
        <f>_xlfn.IFNA(VLOOKUP($A142,Palladium_total_supply!$A:$Z,4,FALSE), "NA")</f>
        <v>NA</v>
      </c>
      <c r="BS142" s="31" t="str">
        <f>_xlfn.IFNA(VLOOKUP($A142,Rhodium_total_supply!$A:$Z,4,FALSE), "NA")</f>
        <v>NA</v>
      </c>
      <c r="BT142" s="31">
        <f>_xlfn.IFNA(VLOOKUP($A142,Equities!$A:$Z,2,FALSE), "NA")</f>
        <v>3909.8418181818101</v>
      </c>
      <c r="BU142" s="31">
        <f>_xlfn.IFNA(VLOOKUP($A142,Equities!$A:$Z,3,FALSE), "NA")</f>
        <v>4178.3259090908996</v>
      </c>
      <c r="BV142" s="31">
        <f>_xlfn.IFNA(VLOOKUP($A142,Equities!$A:$Z,4,FALSE), "NA")</f>
        <v>5548.5245454545402</v>
      </c>
      <c r="BW142" s="31">
        <f>_xlfn.IFNA(VLOOKUP($A142,Equities!$A:$Z,5,FALSE), "NA")</f>
        <v>4095.28254545454</v>
      </c>
      <c r="BX142" s="31">
        <f>_xlfn.IFNA(VLOOKUP($A142,Equities!$A:$Z,6,FALSE), "NA")</f>
        <v>1739.2739545454499</v>
      </c>
      <c r="BY142" s="31">
        <f>_xlfn.IFNA(VLOOKUP($A142,Income_equities!$A:$Z,2,FALSE), "NA")</f>
        <v>1750.27727272727</v>
      </c>
      <c r="BZ142" s="31">
        <f>_xlfn.IFNA(VLOOKUP($A142,Income_equities!$A:$Z,3,FALSE), "NA")</f>
        <v>347.71566363636299</v>
      </c>
      <c r="CA142" s="31">
        <f>_xlfn.IFNA(VLOOKUP($A142,Income_equities!$A:$Z,4,FALSE), "NA")</f>
        <v>171.52053181818101</v>
      </c>
      <c r="CB142" s="31">
        <f>_xlfn.IFNA(VLOOKUP($A142,Income_equities!$A:$Z,5,FALSE), "NA")</f>
        <v>202.17132727272701</v>
      </c>
      <c r="CC142" s="31">
        <f>_xlfn.IFNA(VLOOKUP($A142,PGM_equities!$A:$Z,2,FALSE), "NA")</f>
        <v>1744.04818181818</v>
      </c>
      <c r="CD142" s="31">
        <f>_xlfn.IFNA(VLOOKUP($A142,PGM_equities!$A:$Z,3,FALSE), "NA")</f>
        <v>1772.4327272727201</v>
      </c>
      <c r="CE142" s="31">
        <f>_xlfn.IFNA(VLOOKUP($A142,PGM_equities!$A:$Z,4,FALSE), "NA")</f>
        <v>38.101818181818103</v>
      </c>
      <c r="CF142" s="31">
        <f>_xlfn.IFNA(VLOOKUP($A142,PGM_equities!$A:$Z,5,FALSE), "NA")</f>
        <v>705.10818181818104</v>
      </c>
      <c r="CG142" s="31" t="str">
        <f>_xlfn.IFNA(VLOOKUP($A142,Platinum_market_balance!$A:$Z,2,FALSE), "NA")</f>
        <v>NA</v>
      </c>
      <c r="CH142" s="31" t="str">
        <f>_xlfn.IFNA(VLOOKUP($A142,Platinum_market_balance!$A:$Z,3,FALSE), "NA")</f>
        <v>NA</v>
      </c>
      <c r="CI142" s="31" t="str">
        <f>_xlfn.IFNA(VLOOKUP($A142,Platinum_market_balance!$A:$Z,4,FALSE), "NA")</f>
        <v>NA</v>
      </c>
      <c r="CJ142" s="31" t="str">
        <f>_xlfn.IFNA(VLOOKUP($A142,Platinum_market_balance!$A:$Z,5,FALSE), "NA")</f>
        <v>NA</v>
      </c>
      <c r="CK142" s="31" t="str">
        <f>_xlfn.IFNA(VLOOKUP($A142,Palladium_market_balance!$A:$Z,2,FALSE), "NA")</f>
        <v>NA</v>
      </c>
      <c r="CL142" s="31" t="str">
        <f>_xlfn.IFNA(VLOOKUP($A142,Palladium_market_balance!$A:$Z,3,FALSE), "NA")</f>
        <v>NA</v>
      </c>
      <c r="CM142" s="31" t="str">
        <f>_xlfn.IFNA(VLOOKUP($A142,Palladium_market_balance!$A:$Z,4,FALSE), "NA")</f>
        <v>NA</v>
      </c>
      <c r="CN142" s="31" t="str">
        <f>_xlfn.IFNA(VLOOKUP($A142,Palladium_market_balance!$A:$Z,5,FALSE), "NA")</f>
        <v>NA</v>
      </c>
      <c r="CO142" s="31" t="str">
        <f>_xlfn.IFNA(VLOOKUP($A142,Rhodium_market_balance!$A:$Z,2,FALSE), "NA")</f>
        <v>NA</v>
      </c>
      <c r="CP142" s="31" t="str">
        <f>_xlfn.IFNA(VLOOKUP($A142,Rhodium_market_balance!$A:$Z,3,FALSE), "NA")</f>
        <v>NA</v>
      </c>
      <c r="CQ142" s="31" t="str">
        <f>_xlfn.IFNA(VLOOKUP($A142,Rhodium_market_balance!$A:$Z,4,FALSE), "NA")</f>
        <v>NA</v>
      </c>
      <c r="CR142" s="31" t="str">
        <f>_xlfn.IFNA(VLOOKUP($A142,Rhodium_market_balance!$A:$Z,5,FALSE), "NA")</f>
        <v>NA</v>
      </c>
      <c r="CS142" s="31">
        <f>_xlfn.IFNA(VLOOKUP($A142,CFTCs!$A:$Z,2,FALSE), "NA")</f>
        <v>13063.3181818181</v>
      </c>
      <c r="CT142" s="31">
        <f>_xlfn.IFNA(VLOOKUP($A142,CFTCs!$A:$Z,3,FALSE), "NA")</f>
        <v>2572.7727272727202</v>
      </c>
      <c r="CU142" s="31">
        <f>_xlfn.IFNA(VLOOKUP($A142,CFTCs!$A:$Z,4,FALSE), "NA")</f>
        <v>27388.5</v>
      </c>
      <c r="CV142" s="31">
        <f>_xlfn.IFNA(VLOOKUP($A142,CFTCs!$A:$Z,5,FALSE), "NA")</f>
        <v>2101.4090909090901</v>
      </c>
      <c r="CW142" s="31">
        <f>_xlfn.IFNA(VLOOKUP($A142,Open_interest!$A:$Z,2,FALSE), "NA")</f>
        <v>39882</v>
      </c>
      <c r="CX142" s="31">
        <f>_xlfn.IFNA(VLOOKUP($A142,Open_interest!$A:$Z,3,FALSE), "NA")</f>
        <v>19845.5</v>
      </c>
      <c r="CY142" s="31">
        <f>IF(_xlfn.IFNA(VLOOKUP($A142,ETF_holdings!$A:$Z,2,FALSE), "NA")=0,"NA",_xlfn.IFNA(VLOOKUP($A142,ETF_holdings!$A:$Z,2,FALSE), "NA"))</f>
        <v>1461617.5040909001</v>
      </c>
      <c r="CZ142" s="31" t="str">
        <f>IF(_xlfn.IFNA(VLOOKUP($A142,ETF_holdings!$A:$Z,3,FALSE), "NA")=0,"NA",_xlfn.IFNA(VLOOKUP($A142,ETF_holdings!$A:$Z,3,FALSE), "NA"))</f>
        <v>NA</v>
      </c>
      <c r="DA142" s="31">
        <f>_xlfn.IFNA(VLOOKUP($A142,ETF_holdings!$A:$Z,4,FALSE), "NA")</f>
        <v>0</v>
      </c>
      <c r="DB142" s="31" t="str">
        <f>IF(_xlfn.IFNA(VLOOKUP($A142,ETF_holdings!$A:$Z,4,FALSE), "NA")=0,"NA",_xlfn.IFNA(VLOOKUP($A142,ETF_holdings!$A:$Z,4,FALSE), "NA"))</f>
        <v>NA</v>
      </c>
      <c r="DC142" s="31" t="str">
        <f>IF(_xlfn.IFNA(VLOOKUP($A142,ETF_holdings!$A:$Z,6,FALSE), "NA")=0,"NA",_xlfn.IFNA(VLOOKUP($A142,ETF_holdings!$A:$Z,6,FALSE), "NA"))</f>
        <v>NA</v>
      </c>
      <c r="DD142" s="31" t="str">
        <f>IF(_xlfn.IFNA(VLOOKUP($A142,ETF_holdings!$A:$Z,7,FALSE), "NA")=0,"NA",_xlfn.IFNA(VLOOKUP($A142,ETF_holdings!$A:$Z,7,FALSE), "NA"))</f>
        <v>NA</v>
      </c>
      <c r="DE142" s="31" t="str">
        <f>IF(_xlfn.IFNA(VLOOKUP($A142,ETF_holdings!$A:$Z,8,FALSE), "NA")=0,"NA",_xlfn.IFNA(VLOOKUP($A142,ETF_holdings!$A:$Z,8,FALSE), "NA"))</f>
        <v>NA</v>
      </c>
      <c r="DF142" s="31" t="str">
        <f>IF(_xlfn.IFNA(VLOOKUP($A142,ETF_holdings!$A:$Z,10,FALSE), "NA")=0,"NA",_xlfn.IFNA(VLOOKUP($A142,ETF_holdings!$A:$Z,10,FALSE), "NA"))</f>
        <v>NA</v>
      </c>
      <c r="DG142" s="31" t="str">
        <f>IF(_xlfn.IFNA(VLOOKUP($A142,ETF_holdings!$A:$Z,10,FALSE), "NA")=0,"NA",_xlfn.IFNA(VLOOKUP($A142,ETF_holdings!$A:$Z,10,FALSE), "NA"))</f>
        <v>NA</v>
      </c>
      <c r="DH142" s="31" t="str">
        <f>IF(_xlfn.IFNA(VLOOKUP($A142,ETF_holdings!$A:$Z,11,FALSE), "NA")=0,"NA",_xlfn.IFNA(VLOOKUP($A142,ETF_holdings!$A:$Z,11,FALSE), "NA"))</f>
        <v>NA</v>
      </c>
      <c r="DI142" s="31" t="str">
        <f>IF(_xlfn.IFNA(VLOOKUP($A142,ETF_holdings!$A:$Z,12,FALSE), "NA")=0,"NA",_xlfn.IFNA(VLOOKUP($A142,ETF_holdings!$A:$Z,12,FALSE), "NA"))</f>
        <v>NA</v>
      </c>
      <c r="DJ142" s="31" t="str">
        <f>IF(_xlfn.IFNA(VLOOKUP($A142,ETF_holdings!$A:$Z,13,FALSE), "NA")=0,"NA",_xlfn.IFNA(VLOOKUP($A142,ETF_holdings!$A:$Z,13,FALSE), "NA"))</f>
        <v>NA</v>
      </c>
      <c r="DK142" s="31">
        <f>IF(_xlfn.IFNA(VLOOKUP($A142,Platinum_RSI!$A:$P,2,FALSE), "NA")=0,"NA",_xlfn.IFNA(VLOOKUP($A142,Platinum_RSI!$A:$P,2,FALSE), "NA"))</f>
        <v>19.5</v>
      </c>
      <c r="DL142" s="31">
        <f>IF(_xlfn.IFNA(VLOOKUP($A142,Platinum_RSI!$A:$P,3,FALSE), "NA")=0,"NA",_xlfn.IFNA(VLOOKUP($A142,Platinum_RSI!$A:$P,3,FALSE), "NA"))</f>
        <v>38.94</v>
      </c>
      <c r="DM142" s="31">
        <f>IF(_xlfn.IFNA(VLOOKUP($A142,Platinum_RSI!$A:$P,4,FALSE), "NA")=0,"NA",_xlfn.IFNA(VLOOKUP($A142,Platinum_RSI!$A:$P,4,FALSE), "NA"))</f>
        <v>45.34</v>
      </c>
      <c r="DN142" s="31">
        <f>IF(_xlfn.IFNA(VLOOKUP($A142,Platinum_RSI!$A:$P,5,FALSE), "NA")=0,"NA",_xlfn.IFNA(VLOOKUP($A142,Platinum_RSI!$A:$P,5,FALSE), "NA"))</f>
        <v>51.28</v>
      </c>
      <c r="DO142" s="31">
        <f>IF(_xlfn.IFNA(VLOOKUP($A142,Palladium_RSI!$A:$Q,2,FALSE), "NA")=0,"NA",_xlfn.IFNA(VLOOKUP($A142,Palladium_RSI!$A:$Q,2,FALSE), "NA"))</f>
        <v>15.54</v>
      </c>
      <c r="DP142" s="31">
        <f>IF(_xlfn.IFNA(VLOOKUP($A142,Palladium_RSI!$A:$Q, 3,FALSE), "NA")=0,"NA",_xlfn.IFNA(VLOOKUP($A142,Palladium_RSI!$A:$Q,3,FALSE), "NA"))</f>
        <v>42.85</v>
      </c>
      <c r="DQ142" s="31">
        <f>IF(_xlfn.IFNA(VLOOKUP($A142,Palladium_RSI!$A:$Q,4,FALSE), "NA")=0,"NA",_xlfn.IFNA(VLOOKUP($A142,Palladium_RSI!$A:$Q,4,FALSE), "NA"))</f>
        <v>50.5</v>
      </c>
      <c r="DR142" s="31">
        <f>IF(_xlfn.IFNA(VLOOKUP($A142,Palladium_RSI!$A:$Q,5,FALSE), "NA")=0,"NA",_xlfn.IFNA(VLOOKUP($A142,Palladium_RSI!$A:$Q,5,FALSE), "NA"))</f>
        <v>55.51</v>
      </c>
      <c r="DS142" s="31">
        <f>IF(_xlfn.IFNA(VLOOKUP($A142,Car_production!$A:$L,2,FALSE), "NA")=0,"NA",_xlfn.IFNA(VLOOKUP($A142,Car_production!$A:$L,2,FALSE), "NA"))</f>
        <v>246.5</v>
      </c>
      <c r="DT142" s="31">
        <f>IF(_xlfn.IFNA(VLOOKUP($A142,Car_production!$A:$L,3,FALSE), "NA")=0,"NA",_xlfn.IFNA(VLOOKUP($A142,Car_production!$A:$L,3,FALSE), "NA"))</f>
        <v>193.94177812745869</v>
      </c>
      <c r="DU142" s="31" t="e">
        <f>IF(_xlfn.IFNA(VLOOKUP($A142,Car_production!$A:$L,4,FALSE), "NA")=0,"NA",_xlfn.IFNA(VLOOKUP($A142,Car_production!$A:$L,13,FALSE), "NA"))</f>
        <v>#REF!</v>
      </c>
      <c r="DV142" s="31">
        <f>IF(_xlfn.IFNA(VLOOKUP($A142,Car_production!$A:$L,5,FALSE), "NA")=0,"NA",_xlfn.IFNA(VLOOKUP($A142,Car_production!$A:$L,5,FALSE), "NA"))</f>
        <v>61.385149041574692</v>
      </c>
      <c r="DW142" s="31">
        <f>IF(_xlfn.IFNA(VLOOKUP($A142,Car_production!$A:$L,6,FALSE), "NA")=0,"NA",_xlfn.IFNA(VLOOKUP($A142,Car_production!$A:$L,6,FALSE), "NA"))</f>
        <v>112.4</v>
      </c>
      <c r="DX142" s="31">
        <f>IF(_xlfn.IFNA(VLOOKUP($A142,Car_production!$A:$L,7,FALSE), "NA")=0,"NA",_xlfn.IFNA(VLOOKUP($A142,Car_production!$A:$L,7,FALSE), "NA"))</f>
        <v>109.8729227761486</v>
      </c>
      <c r="DY142" s="31">
        <f>IF(_xlfn.IFNA(VLOOKUP($A142,Car_production!$A:$L,8,FALSE), "NA")=0,"NA",_xlfn.IFNA(VLOOKUP($A142,Car_production!$A:$L,8,FALSE), "NA"))</f>
        <v>102.6</v>
      </c>
      <c r="DZ142" s="31">
        <f>IF(_xlfn.IFNA(VLOOKUP($A142,Car_production!$A:$L,9,FALSE), "NA")=0,"NA",_xlfn.IFNA(VLOOKUP($A142,Car_production!$A:$L,9,FALSE), "NA"))</f>
        <v>129.54545454545453</v>
      </c>
      <c r="EA142" s="31">
        <f>IF(_xlfn.IFNA(VLOOKUP($A142,Car_production!$A:$L,10,FALSE), "NA")=0,"NA",_xlfn.IFNA(VLOOKUP($A142,Car_production!$A:$L,10,FALSE), "NA"))</f>
        <v>76.70156433351903</v>
      </c>
      <c r="EB142" s="31">
        <f>IF(_xlfn.IFNA(VLOOKUP($A142,Car_production_index!$A:$L,2,FALSE), "NA")=0,"NA",_xlfn.IFNA(VLOOKUP($A142,Car_production_index!$A:$L,2,FALSE), "NA"))</f>
        <v>0.13495656604243389</v>
      </c>
      <c r="EC142" s="31">
        <f>IF(_xlfn.IFNA(VLOOKUP($A142,Car_production_index!$A:$L,3,FALSE), "NA")=0,"NA",_xlfn.IFNA(VLOOKUP($A142,Car_production_index!$A:$L,3,FALSE), "NA"))</f>
        <v>0.19866625071610156</v>
      </c>
      <c r="ED142" s="31">
        <f>IF(_xlfn.IFNA(VLOOKUP($A142,Car_production_index!$A:$L,4,FALSE), "NA")=0,"NA",_xlfn.IFNA(VLOOKUP($A142,Car_production_index!$A:$L,4,FALSE), "NA"))</f>
        <v>0.21761843746122764</v>
      </c>
      <c r="EE142" s="31">
        <f>IF(_xlfn.IFNA(VLOOKUP($A142,Car_production_index!$A:$L,5,FALSE), "NA")=0,"NA",_xlfn.IFNA(VLOOKUP($A142,Car_production_index!$A:$L,5,FALSE), "NA"))</f>
        <v>0.11842380852491775</v>
      </c>
      <c r="EF142" s="31">
        <f>IF(_xlfn.IFNA(VLOOKUP($A142,Car_production_index!$A:$L,6,FALSE), "NA")=0,"NA",_xlfn.IFNA(VLOOKUP($A142,Car_production_index!$A:$L,6,FALSE), "NA"))</f>
        <v>0.66966506274468085</v>
      </c>
    </row>
    <row r="143" spans="1:136">
      <c r="A143" s="26">
        <v>40817</v>
      </c>
      <c r="B143" s="25">
        <f>IFERROR(VLOOKUP($A143,Palladium_spot_price!$A:$B,2,FALSE), "NA")</f>
        <v>620.45238095238096</v>
      </c>
      <c r="C143" s="25">
        <f>IFERROR(VLOOKUP($A143,Platinum_spot_price!$A:$B,2,FALSE), "NA")</f>
        <v>1540.8571428571399</v>
      </c>
      <c r="D143" s="25">
        <f>IFERROR(VLOOKUP($A143,Rhodium_spot_price!$A:$B,2,FALSE), "NA")</f>
        <v>1626.19047619047</v>
      </c>
      <c r="E143" s="25">
        <f>IFERROR(VLOOKUP(A143,'Coal Australia'!A:B,2,FALSE), "NA")</f>
        <v>127.912755102041</v>
      </c>
      <c r="F143" s="25">
        <f>IFERROR(VLOOKUP(A143,'Russian Ruble'!A:B,2,FALSE), "NA")</f>
        <v>31.351188480000001</v>
      </c>
      <c r="G143" s="25">
        <f>IFERROR(VLOOKUP($A143,'GDP Germany'!A:B,2,FALSE),"NA")</f>
        <v>668782.19999999995</v>
      </c>
      <c r="H143" s="25">
        <f>IFERROR(VLOOKUP($A143,'GDP EU28'!A:B,2,FALSE),"NA")</f>
        <v>2827342.6</v>
      </c>
      <c r="I143" s="25">
        <f>IFERROR(VLOOKUP($A143,'GDP US'!A:B,2,FALSE),"NA")</f>
        <v>15870.683999999999</v>
      </c>
      <c r="J143" s="29">
        <f>IFERROR(VLOOKUP($A143,'GDP CNY'!A:C,2,FALSE),"NA")</f>
        <v>9.4</v>
      </c>
      <c r="K143" s="25">
        <f>IFERROR(VLOOKUP($A143,WTI!$A:$B,2,FALSE),"NA")</f>
        <v>86.32</v>
      </c>
      <c r="L143" s="25">
        <f>IFERROR(VLOOKUP($A143,Brent!$A:$B,2,FALSE),"NA")</f>
        <v>109.55</v>
      </c>
      <c r="M143" s="25">
        <f>IFERROR(VLOOKUP($A143,'EURO EXC RATE'!$A:$B,2,FALSE),"NA")</f>
        <v>1.3732</v>
      </c>
      <c r="N143" s="25">
        <f>IFERROR(VLOOKUP($A143,'Baltic Dry Index'!$A:$B,2,FALSE),"NA")</f>
        <v>1965</v>
      </c>
      <c r="O143" s="25">
        <f>IFERROR(VLOOKUP($A143,EXR_CNY_USD!$A:$B,2,FALSE),"NA")</f>
        <v>6.3710000000000004</v>
      </c>
      <c r="P143" s="25">
        <f>IFERROR(VLOOKUP($A143,'NATURAL GAS'!A:B,2,FALSE),"NA")</f>
        <v>3.57</v>
      </c>
      <c r="Q143" s="25">
        <f>IFERROR(VLOOKUP($A143,VIX!$A:$B,2,FALSE), "NA")</f>
        <v>29.96</v>
      </c>
      <c r="R143" s="25">
        <f>IFERROR(VLOOKUP($A143,CLI_US!$A:$B,2,FALSE), "NA")</f>
        <v>99.225434949787697</v>
      </c>
      <c r="S143" s="25">
        <f>IFERROR(VLOOKUP($A143,CLI_CHN!$A:$B,2,FALSE), "NA")</f>
        <v>99.818190000000001</v>
      </c>
      <c r="T143" s="25">
        <f>IFERROR(VLOOKUP($A143,CLI_EURO!$A:$B,2,FALSE), "NA")</f>
        <v>100.02150963282899</v>
      </c>
      <c r="U143" s="25">
        <f>IFERROR(VLOOKUP($A143,CPILFESL!$A:$B,2,FALSE), "NA")</f>
        <v>226.75</v>
      </c>
      <c r="V143" s="31">
        <f>_xlfn.IFNA(VLOOKUP($A143,'PET.RWTC.M'!$A:$B,2,FALSE), "NA")</f>
        <v>86.32</v>
      </c>
      <c r="W143" s="31">
        <f>_xlfn.IFNA(VLOOKUP($A143,PALLFNFINDEXQ!$A:$B,2,FALSE), "NA")</f>
        <v>176.14959859999999</v>
      </c>
      <c r="X143" s="31">
        <f>_xlfn.IFNA(VLOOKUP($A143,DEXSFUS!$A:$B,2,FALSE), "NA")</f>
        <v>6.9965000000000002</v>
      </c>
      <c r="Y143" s="31">
        <f>_xlfn.IFNA(VLOOKUP($A143,PNICKUSDM!$A:$B,2,FALSE), "NA")</f>
        <v>19039.047620000001</v>
      </c>
      <c r="Z143" s="31">
        <f>_xlfn.IFNA(VLOOKUP($A143,'WPU1011'!$A:$B,2,FALSE), "NA")</f>
        <v>171</v>
      </c>
      <c r="AA143" s="31">
        <f>_xlfn.IFNA(VLOOKUP($A143,'WPU1011'!$A:$B,2,FALSE), "NA")</f>
        <v>171</v>
      </c>
      <c r="AB143" s="31">
        <f>_xlfn.IFNA(VLOOKUP($A143,TSIFRGHTC!$A:$B,2,FALSE), "NA")</f>
        <v>0.2</v>
      </c>
      <c r="AC143" s="31">
        <f>_xlfn.IFNA(VLOOKUP($A143,TSIFRGHTC!$A:$B,2,FALSE), "NA")</f>
        <v>0.2</v>
      </c>
      <c r="AD143" s="31">
        <f>_xlfn.IFNA(VLOOKUP($A143,PPICMM!$A:$B,2,FALSE), "NA")</f>
        <v>222.4</v>
      </c>
      <c r="AE143" s="31">
        <f>_xlfn.IFNA(VLOOKUP($A143,IPB50001N!$A:$B,2,FALSE), "NA")</f>
        <v>95.680300000000003</v>
      </c>
      <c r="AF143" s="31">
        <f>_xlfn.IFNA(VLOOKUP($A143,A31ATI!$A:$B,2,FALSE), "NA")</f>
        <v>22189</v>
      </c>
      <c r="AG143" s="31">
        <f>_xlfn.IFNA(VLOOKUP($A143,A31ANO!$A:$B,2,FALSE), "NA")</f>
        <v>11643</v>
      </c>
      <c r="AH143" s="31">
        <f>_xlfn.IFNA(VLOOKUP($A143,IPG21223S!$A:$B,2,FALSE), "NA")</f>
        <v>92.372299999999996</v>
      </c>
      <c r="AI143" s="31">
        <f>_xlfn.IFNA(VLOOKUP($A143,PIORECRUSDM!$A:$B,2,FALSE), "NA")</f>
        <v>150.4</v>
      </c>
      <c r="AJ143" s="31">
        <f>_xlfn.IFNA(VLOOKUP($A143,GVZCLS!$A:$B,2,FALSE), "NA")</f>
        <v>28.06</v>
      </c>
      <c r="AK143" s="31">
        <f>_xlfn.IFNA(VLOOKUP($A143,VXSLVCLS!$A:$B,2,FALSE), "NA")</f>
        <v>47.32</v>
      </c>
      <c r="AL143" s="31">
        <f>_xlfn.IFNA(VLOOKUP($A143,PNRGINDEXM!$A:$B,2,FALSE), "NA")</f>
        <v>229.14869999999999</v>
      </c>
      <c r="AM143" s="31">
        <f>_xlfn.IFNA(VLOOKUP($A143,Nikkei225!$A:$B,2,FALSE), "NA")</f>
        <v>9060.7999999999993</v>
      </c>
      <c r="AN143" s="31">
        <f>_xlfn.IFNA(VLOOKUP($A143,EXJPUS!$A:$B,2,FALSE), "NA")</f>
        <v>76.643000000000001</v>
      </c>
      <c r="AO143" s="31">
        <f>_xlfn.IFNA(VLOOKUP($A143,PCU33613361!$A:$B,2,FALSE), "NA")</f>
        <v>104.1</v>
      </c>
      <c r="AP143" s="31">
        <f>_xlfn.IFNA(VLOOKUP($A143,TOTALSA!$A:$B,2,FALSE), "NA")</f>
        <v>13.73</v>
      </c>
      <c r="AQ143" s="31">
        <f>_xlfn.IFNA(VLOOKUP($A143,ZAFCPIALLMINMEI!$A:$B,2,FALSE), "NA")</f>
        <v>82.232470000000006</v>
      </c>
      <c r="AR143" s="31">
        <f>_xlfn.IFNA(VLOOKUP($A143,LCULMN01ZAQ661S!$A:$B,2,FALSE), "NA")</f>
        <v>82.960678490000006</v>
      </c>
      <c r="AS143" s="31">
        <f>_xlfn.IFNA(VLOOKUP($A143,NGDPRSAXDCZAQ!$A:$B,2,FALSE), "NA")</f>
        <v>1033734.2</v>
      </c>
      <c r="AT143" s="31">
        <f>_xlfn.IFNA(VLOOKUP($A143,'M.W00.PCOBA.USD'!$A:$B,2,FALSE), "NA")</f>
        <v>30607.19</v>
      </c>
      <c r="AU143" s="31">
        <f>_xlfn.IFNA(VLOOKUP($A143,BSCICP03O9M665S!$A:$B,2,FALSE), "NA")</f>
        <v>99.668159931800005</v>
      </c>
      <c r="AV143" s="31">
        <f>_xlfn.IFNA(VLOOKUP($A143,LOLITOAAOECDE!$A:$B,2,FALSE), "NA")</f>
        <v>99.080718788499993</v>
      </c>
      <c r="AW143" s="31" t="str">
        <f>_xlfn.IFNA(VLOOKUP($A143,'IP7110'!$A:$B,2,FALSE), "NA")</f>
        <v>NA</v>
      </c>
      <c r="AX143" s="31">
        <f>_xlfn.IFNA(VLOOKUP($A143,'WPS061'!$A:$B,2,FALSE), "NA")</f>
        <v>95.4</v>
      </c>
      <c r="AY143" s="31">
        <f>_xlfn.IFNA(VLOOKUP($A143,'GS10'!$A:$B,2,FALSE), "NA")</f>
        <v>2.15</v>
      </c>
      <c r="AZ143" s="31">
        <f>_xlfn.IFNA(VLOOKUP($A143,'GS5'!$A:$B,2,FALSE), "NA")</f>
        <v>1.06</v>
      </c>
      <c r="BA143" s="31">
        <f>_xlfn.IFNA(VLOOKUP($A143,'GS30'!$A:$B,2,FALSE), "NA")</f>
        <v>3.13</v>
      </c>
      <c r="BB143" s="31">
        <f>_xlfn.IFNA(VLOOKUP($A143,DAX!$A:$B,2,FALSE), "NA")</f>
        <v>6141.34</v>
      </c>
      <c r="BC143" s="31">
        <f>_xlfn.IFNA(VLOOKUP($A143,SMI!$A:$B,2,FALSE), "NA")</f>
        <v>5731.27</v>
      </c>
      <c r="BD143" s="31">
        <f>_xlfn.IFNA(VLOOKUP($A143,NASDAQCOM!$A:$B,2,FALSE), "NA")</f>
        <v>2684.41</v>
      </c>
      <c r="BE143" s="31">
        <f>_xlfn.IFNA(VLOOKUP($A143,FTSE100!$A:$B,2,FALSE), "NA")</f>
        <v>5544.22</v>
      </c>
      <c r="BF143" s="31">
        <f>_xlfn.IFNA(VLOOKUP($A143,'M.W00.PGOLD.USD'!$A:$B,2,FALSE), "NA")</f>
        <v>1735</v>
      </c>
      <c r="BG143" s="31">
        <f>_xlfn.IFNA(VLOOKUP($A143,'M.W00.PSILVER.USD'!$A:$B,2,FALSE), "NA")</f>
        <v>35.42</v>
      </c>
      <c r="BH143" s="31">
        <f>_xlfn.IFNA(VLOOKUP($A143,WPU10170502!$A:$B,2,FALSE), "NA")</f>
        <v>100.6</v>
      </c>
      <c r="BI143" s="31">
        <f>_xlfn.IFNA(VLOOKUP($A143,'M.W00.PSILVER.USD'!$A:$B,2,FALSE), "NA")</f>
        <v>35.42</v>
      </c>
      <c r="BJ143" s="31">
        <f>_xlfn.IFNA(VLOOKUP($A143,'M.W00.PSILVER.USD'!$A:$B,2,FALSE), "NA")</f>
        <v>35.42</v>
      </c>
      <c r="BK143" s="31">
        <f>_xlfn.IFNA(VLOOKUP($A143,FEDfunds!$A:$B,2,FALSE), "NA")</f>
        <v>7.0000000000000007E-2</v>
      </c>
      <c r="BL143" s="31">
        <f>_xlfn.IFNA(VLOOKUP($A143,Vehicles_miles_traveled!$A:$B,2,FALSE), "NA")</f>
        <v>246063</v>
      </c>
      <c r="BM143" s="31">
        <f>_xlfn.IFNA(VLOOKUP($A143,New_car_dealer!$A:$B,2,FALSE), "NA")</f>
        <v>49873</v>
      </c>
      <c r="BN143" s="31" t="str">
        <f>_xlfn.IFNA(VLOOKUP($A143,Platinum_total_demand!$A:$Z,4,FALSE), "NA")</f>
        <v>NA</v>
      </c>
      <c r="BO143" s="31" t="str">
        <f>_xlfn.IFNA(VLOOKUP($A143,Palladium_total_demand!$A:$Z,4,FALSE), "NA")</f>
        <v>NA</v>
      </c>
      <c r="BP143" s="31" t="str">
        <f>_xlfn.IFNA(VLOOKUP($A143,Rhodium_total_demand!$A:$Z,4,FALSE), "NA")</f>
        <v>NA</v>
      </c>
      <c r="BQ143" s="31" t="str">
        <f>_xlfn.IFNA(VLOOKUP($A143,Platinum_total_supply!$A:$Z,4,FALSE), "NA")</f>
        <v>NA</v>
      </c>
      <c r="BR143" s="31" t="str">
        <f>_xlfn.IFNA(VLOOKUP($A143,Palladium_total_supply!$A:$Z,4,FALSE), "NA")</f>
        <v>NA</v>
      </c>
      <c r="BS143" s="31" t="str">
        <f>_xlfn.IFNA(VLOOKUP($A143,Rhodium_total_supply!$A:$Z,4,FALSE), "NA")</f>
        <v>NA</v>
      </c>
      <c r="BT143" s="31">
        <f>_xlfn.IFNA(VLOOKUP($A143,Equities!$A:$Z,2,FALSE), "NA")</f>
        <v>4009.5547619047602</v>
      </c>
      <c r="BU143" s="31">
        <f>_xlfn.IFNA(VLOOKUP($A143,Equities!$A:$Z,3,FALSE), "NA")</f>
        <v>4297.5961904761898</v>
      </c>
      <c r="BV143" s="31">
        <f>_xlfn.IFNA(VLOOKUP($A143,Equities!$A:$Z,4,FALSE), "NA")</f>
        <v>5799.34666666666</v>
      </c>
      <c r="BW143" s="31">
        <f>_xlfn.IFNA(VLOOKUP($A143,Equities!$A:$Z,5,FALSE), "NA")</f>
        <v>4110.3838571428496</v>
      </c>
      <c r="BX143" s="31">
        <f>_xlfn.IFNA(VLOOKUP($A143,Equities!$A:$Z,6,FALSE), "NA")</f>
        <v>1692.9249523809499</v>
      </c>
      <c r="BY143" s="31">
        <f>_xlfn.IFNA(VLOOKUP($A143,Income_equities!$A:$Z,2,FALSE), "NA")</f>
        <v>1743.1219047618999</v>
      </c>
      <c r="BZ143" s="31">
        <f>_xlfn.IFNA(VLOOKUP($A143,Income_equities!$A:$Z,3,FALSE), "NA")</f>
        <v>346.46197619047598</v>
      </c>
      <c r="CA143" s="31">
        <f>_xlfn.IFNA(VLOOKUP($A143,Income_equities!$A:$Z,4,FALSE), "NA")</f>
        <v>169.620876190476</v>
      </c>
      <c r="CB143" s="31">
        <f>_xlfn.IFNA(VLOOKUP($A143,Income_equities!$A:$Z,5,FALSE), "NA")</f>
        <v>202.331952380952</v>
      </c>
      <c r="CC143" s="31">
        <f>_xlfn.IFNA(VLOOKUP($A143,PGM_equities!$A:$Z,2,FALSE), "NA")</f>
        <v>1539.91095238095</v>
      </c>
      <c r="CD143" s="31">
        <f>_xlfn.IFNA(VLOOKUP($A143,PGM_equities!$A:$Z,3,FALSE), "NA")</f>
        <v>1669.4038095238</v>
      </c>
      <c r="CE143" s="31">
        <f>_xlfn.IFNA(VLOOKUP($A143,PGM_equities!$A:$Z,4,FALSE), "NA")</f>
        <v>32.115690476190402</v>
      </c>
      <c r="CF143" s="31">
        <f>_xlfn.IFNA(VLOOKUP($A143,PGM_equities!$A:$Z,5,FALSE), "NA")</f>
        <v>615.02190476190401</v>
      </c>
      <c r="CG143" s="31" t="str">
        <f>_xlfn.IFNA(VLOOKUP($A143,Platinum_market_balance!$A:$Z,2,FALSE), "NA")</f>
        <v>NA</v>
      </c>
      <c r="CH143" s="31" t="str">
        <f>_xlfn.IFNA(VLOOKUP($A143,Platinum_market_balance!$A:$Z,3,FALSE), "NA")</f>
        <v>NA</v>
      </c>
      <c r="CI143" s="31" t="str">
        <f>_xlfn.IFNA(VLOOKUP($A143,Platinum_market_balance!$A:$Z,4,FALSE), "NA")</f>
        <v>NA</v>
      </c>
      <c r="CJ143" s="31" t="str">
        <f>_xlfn.IFNA(VLOOKUP($A143,Platinum_market_balance!$A:$Z,5,FALSE), "NA")</f>
        <v>NA</v>
      </c>
      <c r="CK143" s="31" t="str">
        <f>_xlfn.IFNA(VLOOKUP($A143,Palladium_market_balance!$A:$Z,2,FALSE), "NA")</f>
        <v>NA</v>
      </c>
      <c r="CL143" s="31" t="str">
        <f>_xlfn.IFNA(VLOOKUP($A143,Palladium_market_balance!$A:$Z,3,FALSE), "NA")</f>
        <v>NA</v>
      </c>
      <c r="CM143" s="31" t="str">
        <f>_xlfn.IFNA(VLOOKUP($A143,Palladium_market_balance!$A:$Z,4,FALSE), "NA")</f>
        <v>NA</v>
      </c>
      <c r="CN143" s="31" t="str">
        <f>_xlfn.IFNA(VLOOKUP($A143,Palladium_market_balance!$A:$Z,5,FALSE), "NA")</f>
        <v>NA</v>
      </c>
      <c r="CO143" s="31" t="str">
        <f>_xlfn.IFNA(VLOOKUP($A143,Rhodium_market_balance!$A:$Z,2,FALSE), "NA")</f>
        <v>NA</v>
      </c>
      <c r="CP143" s="31" t="str">
        <f>_xlfn.IFNA(VLOOKUP($A143,Rhodium_market_balance!$A:$Z,3,FALSE), "NA")</f>
        <v>NA</v>
      </c>
      <c r="CQ143" s="31" t="str">
        <f>_xlfn.IFNA(VLOOKUP($A143,Rhodium_market_balance!$A:$Z,4,FALSE), "NA")</f>
        <v>NA</v>
      </c>
      <c r="CR143" s="31" t="str">
        <f>_xlfn.IFNA(VLOOKUP($A143,Rhodium_market_balance!$A:$Z,5,FALSE), "NA")</f>
        <v>NA</v>
      </c>
      <c r="CS143" s="31">
        <f>_xlfn.IFNA(VLOOKUP($A143,CFTCs!$A:$Z,2,FALSE), "NA")</f>
        <v>11268.666666666601</v>
      </c>
      <c r="CT143" s="31">
        <f>_xlfn.IFNA(VLOOKUP($A143,CFTCs!$A:$Z,3,FALSE), "NA")</f>
        <v>4519.5714285714203</v>
      </c>
      <c r="CU143" s="31">
        <f>_xlfn.IFNA(VLOOKUP($A143,CFTCs!$A:$Z,4,FALSE), "NA")</f>
        <v>25490.904761904701</v>
      </c>
      <c r="CV143" s="31">
        <f>_xlfn.IFNA(VLOOKUP($A143,CFTCs!$A:$Z,5,FALSE), "NA")</f>
        <v>5453.9047619047597</v>
      </c>
      <c r="CW143" s="31">
        <f>_xlfn.IFNA(VLOOKUP($A143,Open_interest!$A:$Z,2,FALSE), "NA")</f>
        <v>37954.666666666599</v>
      </c>
      <c r="CX143" s="31">
        <f>_xlfn.IFNA(VLOOKUP($A143,Open_interest!$A:$Z,3,FALSE), "NA")</f>
        <v>19160.904761904701</v>
      </c>
      <c r="CY143" s="31">
        <f>IF(_xlfn.IFNA(VLOOKUP($A143,ETF_holdings!$A:$Z,2,FALSE), "NA")=0,"NA",_xlfn.IFNA(VLOOKUP($A143,ETF_holdings!$A:$Z,2,FALSE), "NA"))</f>
        <v>1395454.9237142799</v>
      </c>
      <c r="CZ143" s="31" t="str">
        <f>IF(_xlfn.IFNA(VLOOKUP($A143,ETF_holdings!$A:$Z,3,FALSE), "NA")=0,"NA",_xlfn.IFNA(VLOOKUP($A143,ETF_holdings!$A:$Z,3,FALSE), "NA"))</f>
        <v>NA</v>
      </c>
      <c r="DA143" s="31">
        <f>_xlfn.IFNA(VLOOKUP($A143,ETF_holdings!$A:$Z,4,FALSE), "NA")</f>
        <v>0</v>
      </c>
      <c r="DB143" s="31" t="str">
        <f>IF(_xlfn.IFNA(VLOOKUP($A143,ETF_holdings!$A:$Z,4,FALSE), "NA")=0,"NA",_xlfn.IFNA(VLOOKUP($A143,ETF_holdings!$A:$Z,4,FALSE), "NA"))</f>
        <v>NA</v>
      </c>
      <c r="DC143" s="31" t="str">
        <f>IF(_xlfn.IFNA(VLOOKUP($A143,ETF_holdings!$A:$Z,6,FALSE), "NA")=0,"NA",_xlfn.IFNA(VLOOKUP($A143,ETF_holdings!$A:$Z,6,FALSE), "NA"))</f>
        <v>NA</v>
      </c>
      <c r="DD143" s="31" t="str">
        <f>IF(_xlfn.IFNA(VLOOKUP($A143,ETF_holdings!$A:$Z,7,FALSE), "NA")=0,"NA",_xlfn.IFNA(VLOOKUP($A143,ETF_holdings!$A:$Z,7,FALSE), "NA"))</f>
        <v>NA</v>
      </c>
      <c r="DE143" s="31" t="str">
        <f>IF(_xlfn.IFNA(VLOOKUP($A143,ETF_holdings!$A:$Z,8,FALSE), "NA")=0,"NA",_xlfn.IFNA(VLOOKUP($A143,ETF_holdings!$A:$Z,8,FALSE), "NA"))</f>
        <v>NA</v>
      </c>
      <c r="DF143" s="31" t="str">
        <f>IF(_xlfn.IFNA(VLOOKUP($A143,ETF_holdings!$A:$Z,10,FALSE), "NA")=0,"NA",_xlfn.IFNA(VLOOKUP($A143,ETF_holdings!$A:$Z,10,FALSE), "NA"))</f>
        <v>NA</v>
      </c>
      <c r="DG143" s="31" t="str">
        <f>IF(_xlfn.IFNA(VLOOKUP($A143,ETF_holdings!$A:$Z,10,FALSE), "NA")=0,"NA",_xlfn.IFNA(VLOOKUP($A143,ETF_holdings!$A:$Z,10,FALSE), "NA"))</f>
        <v>NA</v>
      </c>
      <c r="DH143" s="31" t="str">
        <f>IF(_xlfn.IFNA(VLOOKUP($A143,ETF_holdings!$A:$Z,11,FALSE), "NA")=0,"NA",_xlfn.IFNA(VLOOKUP($A143,ETF_holdings!$A:$Z,11,FALSE), "NA"))</f>
        <v>NA</v>
      </c>
      <c r="DI143" s="31" t="str">
        <f>IF(_xlfn.IFNA(VLOOKUP($A143,ETF_holdings!$A:$Z,12,FALSE), "NA")=0,"NA",_xlfn.IFNA(VLOOKUP($A143,ETF_holdings!$A:$Z,12,FALSE), "NA"))</f>
        <v>NA</v>
      </c>
      <c r="DJ143" s="31" t="str">
        <f>IF(_xlfn.IFNA(VLOOKUP($A143,ETF_holdings!$A:$Z,13,FALSE), "NA")=0,"NA",_xlfn.IFNA(VLOOKUP($A143,ETF_holdings!$A:$Z,13,FALSE), "NA"))</f>
        <v>NA</v>
      </c>
      <c r="DK143" s="31">
        <f>IF(_xlfn.IFNA(VLOOKUP($A143,Platinum_RSI!$A:$P,2,FALSE), "NA")=0,"NA",_xlfn.IFNA(VLOOKUP($A143,Platinum_RSI!$A:$P,2,FALSE), "NA"))</f>
        <v>37.15</v>
      </c>
      <c r="DL143" s="31">
        <f>IF(_xlfn.IFNA(VLOOKUP($A143,Platinum_RSI!$A:$P,3,FALSE), "NA")=0,"NA",_xlfn.IFNA(VLOOKUP($A143,Platinum_RSI!$A:$P,3,FALSE), "NA"))</f>
        <v>45.26</v>
      </c>
      <c r="DM143" s="31">
        <f>IF(_xlfn.IFNA(VLOOKUP($A143,Platinum_RSI!$A:$P,4,FALSE), "NA")=0,"NA",_xlfn.IFNA(VLOOKUP($A143,Platinum_RSI!$A:$P,4,FALSE), "NA"))</f>
        <v>49.24</v>
      </c>
      <c r="DN143" s="31">
        <f>IF(_xlfn.IFNA(VLOOKUP($A143,Platinum_RSI!$A:$P,5,FALSE), "NA")=0,"NA",_xlfn.IFNA(VLOOKUP($A143,Platinum_RSI!$A:$P,5,FALSE), "NA"))</f>
        <v>53.06</v>
      </c>
      <c r="DO143" s="31">
        <f>IF(_xlfn.IFNA(VLOOKUP($A143,Palladium_RSI!$A:$Q,2,FALSE), "NA")=0,"NA",_xlfn.IFNA(VLOOKUP($A143,Palladium_RSI!$A:$Q,2,FALSE), "NA"))</f>
        <v>30.69</v>
      </c>
      <c r="DP143" s="31">
        <f>IF(_xlfn.IFNA(VLOOKUP($A143,Palladium_RSI!$A:$Q, 3,FALSE), "NA")=0,"NA",_xlfn.IFNA(VLOOKUP($A143,Palladium_RSI!$A:$Q,3,FALSE), "NA"))</f>
        <v>47.33</v>
      </c>
      <c r="DQ143" s="31">
        <f>IF(_xlfn.IFNA(VLOOKUP($A143,Palladium_RSI!$A:$Q,4,FALSE), "NA")=0,"NA",_xlfn.IFNA(VLOOKUP($A143,Palladium_RSI!$A:$Q,4,FALSE), "NA"))</f>
        <v>53.26</v>
      </c>
      <c r="DR143" s="31">
        <f>IF(_xlfn.IFNA(VLOOKUP($A143,Palladium_RSI!$A:$Q,5,FALSE), "NA")=0,"NA",_xlfn.IFNA(VLOOKUP($A143,Palladium_RSI!$A:$Q,5,FALSE), "NA"))</f>
        <v>56.9</v>
      </c>
      <c r="DS143" s="31">
        <f>IF(_xlfn.IFNA(VLOOKUP($A143,Car_production!$A:$L,2,FALSE), "NA")=0,"NA",_xlfn.IFNA(VLOOKUP($A143,Car_production!$A:$L,2,FALSE), "NA"))</f>
        <v>283.60000000000002</v>
      </c>
      <c r="DT143" s="31">
        <f>IF(_xlfn.IFNA(VLOOKUP($A143,Car_production!$A:$L,3,FALSE), "NA")=0,"NA",_xlfn.IFNA(VLOOKUP($A143,Car_production!$A:$L,3,FALSE), "NA"))</f>
        <v>223.13139260424865</v>
      </c>
      <c r="DU143" s="31" t="e">
        <f>IF(_xlfn.IFNA(VLOOKUP($A143,Car_production!$A:$L,4,FALSE), "NA")=0,"NA",_xlfn.IFNA(VLOOKUP($A143,Car_production!$A:$L,13,FALSE), "NA"))</f>
        <v>#REF!</v>
      </c>
      <c r="DV143" s="31">
        <f>IF(_xlfn.IFNA(VLOOKUP($A143,Car_production!$A:$L,5,FALSE), "NA")=0,"NA",_xlfn.IFNA(VLOOKUP($A143,Car_production!$A:$L,5,FALSE), "NA"))</f>
        <v>60.748445552824727</v>
      </c>
      <c r="DW143" s="31">
        <f>IF(_xlfn.IFNA(VLOOKUP($A143,Car_production!$A:$L,6,FALSE), "NA")=0,"NA",_xlfn.IFNA(VLOOKUP($A143,Car_production!$A:$L,6,FALSE), "NA"))</f>
        <v>112.6</v>
      </c>
      <c r="DX143" s="31">
        <f>IF(_xlfn.IFNA(VLOOKUP($A143,Car_production!$A:$L,7,FALSE), "NA")=0,"NA",_xlfn.IFNA(VLOOKUP($A143,Car_production!$A:$L,7,FALSE), "NA"))</f>
        <v>110.06842619745845</v>
      </c>
      <c r="DY143" s="31">
        <f>IF(_xlfn.IFNA(VLOOKUP($A143,Car_production!$A:$L,8,FALSE), "NA")=0,"NA",_xlfn.IFNA(VLOOKUP($A143,Car_production!$A:$L,8,FALSE), "NA"))</f>
        <v>112.4</v>
      </c>
      <c r="DZ143" s="31">
        <f>IF(_xlfn.IFNA(VLOOKUP($A143,Car_production!$A:$L,9,FALSE), "NA")=0,"NA",_xlfn.IFNA(VLOOKUP($A143,Car_production!$A:$L,9,FALSE), "NA"))</f>
        <v>141.91919191919192</v>
      </c>
      <c r="EA143" s="31">
        <f>IF(_xlfn.IFNA(VLOOKUP($A143,Car_production!$A:$L,10,FALSE), "NA")=0,"NA",_xlfn.IFNA(VLOOKUP($A143,Car_production!$A:$L,10,FALSE), "NA"))</f>
        <v>85.268418400857001</v>
      </c>
      <c r="EB143" s="31">
        <f>IF(_xlfn.IFNA(VLOOKUP($A143,Car_production_index!$A:$L,2,FALSE), "NA")=0,"NA",_xlfn.IFNA(VLOOKUP($A143,Car_production_index!$A:$L,2,FALSE), "NA"))</f>
        <v>0.13934969993454027</v>
      </c>
      <c r="EC143" s="31">
        <f>IF(_xlfn.IFNA(VLOOKUP($A143,Car_production_index!$A:$L,3,FALSE), "NA")=0,"NA",_xlfn.IFNA(VLOOKUP($A143,Car_production_index!$A:$L,3,FALSE), "NA"))</f>
        <v>0.20525187009988854</v>
      </c>
      <c r="ED143" s="31">
        <f>IF(_xlfn.IFNA(VLOOKUP($A143,Car_production_index!$A:$L,4,FALSE), "NA")=0,"NA",_xlfn.IFNA(VLOOKUP($A143,Car_production_index!$A:$L,4,FALSE), "NA"))</f>
        <v>0.23487740039875471</v>
      </c>
      <c r="EE143" s="31">
        <f>IF(_xlfn.IFNA(VLOOKUP($A143,Car_production_index!$A:$L,5,FALSE), "NA")=0,"NA",_xlfn.IFNA(VLOOKUP($A143,Car_production_index!$A:$L,5,FALSE), "NA"))</f>
        <v>0.12200561654582434</v>
      </c>
      <c r="EF143" s="31">
        <f>IF(_xlfn.IFNA(VLOOKUP($A143,Car_production_index!$A:$L,6,FALSE), "NA")=0,"NA",_xlfn.IFNA(VLOOKUP($A143,Car_production_index!$A:$L,6,FALSE), "NA"))</f>
        <v>0.70148458697900784</v>
      </c>
    </row>
    <row r="144" spans="1:136">
      <c r="A144" s="26">
        <v>40848</v>
      </c>
      <c r="B144" s="25">
        <f>IFERROR(VLOOKUP($A144,Palladium_spot_price!$A:$B,2,FALSE), "NA")</f>
        <v>637.70000000000005</v>
      </c>
      <c r="C144" s="25">
        <f>IFERROR(VLOOKUP($A144,Platinum_spot_price!$A:$B,2,FALSE), "NA")</f>
        <v>1607.65</v>
      </c>
      <c r="D144" s="25">
        <f>IFERROR(VLOOKUP($A144,Rhodium_spot_price!$A:$B,2,FALSE), "NA")</f>
        <v>1662.5</v>
      </c>
      <c r="E144" s="25">
        <f>IFERROR(VLOOKUP(A144,'Coal Australia'!A:B,2,FALSE), "NA")</f>
        <v>122.74529220779201</v>
      </c>
      <c r="F144" s="25">
        <f>IFERROR(VLOOKUP(A144,'Russian Ruble'!A:B,2,FALSE), "NA")</f>
        <v>30.8597</v>
      </c>
      <c r="G144" s="25" t="str">
        <f>IFERROR(VLOOKUP($A144,'GDP Germany'!A:B,2,FALSE),"NA")</f>
        <v>NA</v>
      </c>
      <c r="H144" s="25" t="str">
        <f>IFERROR(VLOOKUP($A144,'GDP EU28'!A:B,2,FALSE),"NA")</f>
        <v>NA</v>
      </c>
      <c r="I144" s="25" t="str">
        <f>IFERROR(VLOOKUP($A144,'GDP US'!A:B,2,FALSE),"NA")</f>
        <v>NA</v>
      </c>
      <c r="J144" s="29" t="str">
        <f>IFERROR(VLOOKUP($A144,'GDP CNY'!A:C,2,FALSE),"NA")</f>
        <v>NA</v>
      </c>
      <c r="K144" s="25">
        <f>IFERROR(VLOOKUP($A144,WTI!$A:$B,2,FALSE),"NA")</f>
        <v>97.16</v>
      </c>
      <c r="L144" s="25">
        <f>IFERROR(VLOOKUP($A144,Brent!$A:$B,2,FALSE),"NA")</f>
        <v>110.77</v>
      </c>
      <c r="M144" s="25">
        <f>IFERROR(VLOOKUP($A144,'EURO EXC RATE'!$A:$B,2,FALSE),"NA")</f>
        <v>1.3557999999999999</v>
      </c>
      <c r="N144" s="25">
        <f>IFERROR(VLOOKUP($A144,'Baltic Dry Index'!$A:$B,2,FALSE),"NA")</f>
        <v>1846</v>
      </c>
      <c r="O144" s="25">
        <f>IFERROR(VLOOKUP($A144,EXR_CNY_USD!$A:$B,2,FALSE),"NA")</f>
        <v>6.3563999999999998</v>
      </c>
      <c r="P144" s="25">
        <f>IFERROR(VLOOKUP($A144,'NATURAL GAS'!A:B,2,FALSE),"NA")</f>
        <v>3.24</v>
      </c>
      <c r="Q144" s="25">
        <f>IFERROR(VLOOKUP($A144,VIX!$A:$B,2,FALSE), "NA")</f>
        <v>27.8</v>
      </c>
      <c r="R144" s="25">
        <f>IFERROR(VLOOKUP($A144,CLI_US!$A:$B,2,FALSE), "NA")</f>
        <v>99.352613843642402</v>
      </c>
      <c r="S144" s="25">
        <f>IFERROR(VLOOKUP($A144,CLI_CHN!$A:$B,2,FALSE), "NA")</f>
        <v>99.708219999999997</v>
      </c>
      <c r="T144" s="25">
        <f>IFERROR(VLOOKUP($A144,CLI_EURO!$A:$B,2,FALSE), "NA")</f>
        <v>99.860485258568602</v>
      </c>
      <c r="U144" s="25">
        <f>IFERROR(VLOOKUP($A144,CPILFESL!$A:$B,2,FALSE), "NA")</f>
        <v>227.16900000000001</v>
      </c>
      <c r="V144" s="31">
        <f>_xlfn.IFNA(VLOOKUP($A144,'PET.RWTC.M'!$A:$B,2,FALSE), "NA")</f>
        <v>97.16</v>
      </c>
      <c r="W144" s="31">
        <f>_xlfn.IFNA(VLOOKUP($A144,PALLFNFINDEXQ!$A:$B,2,FALSE), "NA")</f>
        <v>176.14959859999999</v>
      </c>
      <c r="X144" s="31">
        <f>_xlfn.IFNA(VLOOKUP($A144,DEXSFUS!$A:$B,2,FALSE), "NA")</f>
        <v>8.0985999999999994</v>
      </c>
      <c r="Y144" s="31">
        <f>_xlfn.IFNA(VLOOKUP($A144,PNICKUSDM!$A:$B,2,FALSE), "NA")</f>
        <v>17873</v>
      </c>
      <c r="Z144" s="31">
        <f>_xlfn.IFNA(VLOOKUP($A144,'WPU1011'!$A:$B,2,FALSE), "NA")</f>
        <v>177.1</v>
      </c>
      <c r="AA144" s="31">
        <f>_xlfn.IFNA(VLOOKUP($A144,PCU3399103399101!$A:$B,2,FALSE), "NA")</f>
        <v>219.4</v>
      </c>
      <c r="AB144" s="31">
        <f>_xlfn.IFNA(VLOOKUP($A144,TSIFRGHTC!$A:$B,2,FALSE), "NA")</f>
        <v>0.3</v>
      </c>
      <c r="AC144" s="31">
        <f>_xlfn.IFNA(VLOOKUP($A144,TSIFRGHTC!$A:$B,2,FALSE), "NA")</f>
        <v>0.3</v>
      </c>
      <c r="AD144" s="31">
        <f>_xlfn.IFNA(VLOOKUP($A144,PPICMM!$A:$B,2,FALSE), "NA")</f>
        <v>219.4</v>
      </c>
      <c r="AE144" s="31">
        <f>_xlfn.IFNA(VLOOKUP($A144,IPB50001N!$A:$B,2,FALSE), "NA")</f>
        <v>95.061899999999994</v>
      </c>
      <c r="AF144" s="31">
        <f>_xlfn.IFNA(VLOOKUP($A144,A31ATI!$A:$B,2,FALSE), "NA")</f>
        <v>22436</v>
      </c>
      <c r="AG144" s="31">
        <f>_xlfn.IFNA(VLOOKUP($A144,A31ANO!$A:$B,2,FALSE), "NA")</f>
        <v>12657</v>
      </c>
      <c r="AH144" s="31">
        <f>_xlfn.IFNA(VLOOKUP($A144,IPG21223S!$A:$B,2,FALSE), "NA")</f>
        <v>99.348799999999997</v>
      </c>
      <c r="AI144" s="31">
        <f>_xlfn.IFNA(VLOOKUP($A144,PIORECRUSDM!$A:$B,2,FALSE), "NA")</f>
        <v>135.5</v>
      </c>
      <c r="AJ144" s="31">
        <f>_xlfn.IFNA(VLOOKUP($A144,GVZCLS!$A:$B,2,FALSE), "NA")</f>
        <v>29.7</v>
      </c>
      <c r="AK144" s="31">
        <f>_xlfn.IFNA(VLOOKUP($A144,VXSLVCLS!$A:$B,2,FALSE), "NA")</f>
        <v>62.23</v>
      </c>
      <c r="AL144" s="31">
        <f>_xlfn.IFNA(VLOOKUP($A144,PNRGINDEXM!$A:$B,2,FALSE), "NA")</f>
        <v>236.7004</v>
      </c>
      <c r="AM144" s="31">
        <f>_xlfn.IFNA(VLOOKUP($A144,Nikkei225!$A:$B,2,FALSE), "NA")</f>
        <v>8835.52</v>
      </c>
      <c r="AN144" s="31">
        <f>_xlfn.IFNA(VLOOKUP($A144,EXJPUS!$A:$B,2,FALSE), "NA")</f>
        <v>77.5595</v>
      </c>
      <c r="AO144" s="31">
        <f>_xlfn.IFNA(VLOOKUP($A144,PCU33613361!$A:$B,2,FALSE), "NA")</f>
        <v>104.2</v>
      </c>
      <c r="AP144" s="31">
        <f>_xlfn.IFNA(VLOOKUP($A144,TOTALSA!$A:$B,2,FALSE), "NA")</f>
        <v>13.743</v>
      </c>
      <c r="AQ144" s="31">
        <f>_xlfn.IFNA(VLOOKUP($A144,ZAFCPIALLMINMEI!$A:$B,2,FALSE), "NA")</f>
        <v>82.232470000000006</v>
      </c>
      <c r="AR144" s="31">
        <f>_xlfn.IFNA(VLOOKUP($A144,LCULMN01ZAQ661S!$A:$B,2,FALSE), "NA")</f>
        <v>82.960678490000006</v>
      </c>
      <c r="AS144" s="31">
        <f>_xlfn.IFNA(VLOOKUP($A144,NGDPRSAXDCZAQ!$A:$B,2,FALSE), "NA")</f>
        <v>1033734.2</v>
      </c>
      <c r="AT144" s="31">
        <f>_xlfn.IFNA(VLOOKUP($A144,'M.W00.PCOBA.USD'!$A:$B,2,FALSE), "NA")</f>
        <v>28690.91</v>
      </c>
      <c r="AU144" s="31">
        <f>_xlfn.IFNA(VLOOKUP($A144,BSCICP03O9M665S!$A:$B,2,FALSE), "NA")</f>
        <v>99.561862538599996</v>
      </c>
      <c r="AV144" s="31">
        <f>_xlfn.IFNA(VLOOKUP($A144,LOLITOAAOECDE!$A:$B,2,FALSE), "NA")</f>
        <v>99.232563978499996</v>
      </c>
      <c r="AW144" s="31" t="str">
        <f>_xlfn.IFNA(VLOOKUP($A144,'IP7110'!$A:$B,2,FALSE), "NA")</f>
        <v>NA</v>
      </c>
      <c r="AX144" s="31">
        <f>_xlfn.IFNA(VLOOKUP($A144,'WPS061'!$A:$B,2,FALSE), "NA")</f>
        <v>101.6</v>
      </c>
      <c r="AY144" s="31">
        <f>_xlfn.IFNA(VLOOKUP($A144,'GS10'!$A:$B,2,FALSE), "NA")</f>
        <v>2.0099999999999998</v>
      </c>
      <c r="AZ144" s="31">
        <f>_xlfn.IFNA(VLOOKUP($A144,'GS5'!$A:$B,2,FALSE), "NA")</f>
        <v>0.91</v>
      </c>
      <c r="BA144" s="31">
        <f>_xlfn.IFNA(VLOOKUP($A144,'GS30'!$A:$B,2,FALSE), "NA")</f>
        <v>3.02</v>
      </c>
      <c r="BB144" s="31">
        <f>_xlfn.IFNA(VLOOKUP($A144,DAX!$A:$B,2,FALSE), "NA")</f>
        <v>6088.84</v>
      </c>
      <c r="BC144" s="31">
        <f>_xlfn.IFNA(VLOOKUP($A144,SMI!$A:$B,2,FALSE), "NA")</f>
        <v>5652.31</v>
      </c>
      <c r="BD144" s="31">
        <f>_xlfn.IFNA(VLOOKUP($A144,NASDAQCOM!$A:$B,2,FALSE), "NA")</f>
        <v>2620.34</v>
      </c>
      <c r="BE144" s="31">
        <f>_xlfn.IFNA(VLOOKUP($A144,FTSE100!$A:$B,2,FALSE), "NA")</f>
        <v>5505.42</v>
      </c>
      <c r="BF144" s="31">
        <f>_xlfn.IFNA(VLOOKUP($A144,'M.W00.PGOLD.USD'!$A:$B,2,FALSE), "NA")</f>
        <v>1794</v>
      </c>
      <c r="BG144" s="31">
        <f>_xlfn.IFNA(VLOOKUP($A144,'M.W00.PSILVER.USD'!$A:$B,2,FALSE), "NA")</f>
        <v>34.72</v>
      </c>
      <c r="BH144" s="31">
        <f>_xlfn.IFNA(VLOOKUP($A144,WPU10170502!$A:$B,2,FALSE), "NA")</f>
        <v>100.1</v>
      </c>
      <c r="BI144" s="31">
        <f>_xlfn.IFNA(VLOOKUP($A144,'M.W00.PSILVER.USD'!$A:$B,2,FALSE), "NA")</f>
        <v>34.72</v>
      </c>
      <c r="BJ144" s="31">
        <f>_xlfn.IFNA(VLOOKUP($A144,'M.W00.PSILVER.USD'!$A:$B,2,FALSE), "NA")</f>
        <v>34.72</v>
      </c>
      <c r="BK144" s="31">
        <f>_xlfn.IFNA(VLOOKUP($A144,FEDfunds!$A:$B,2,FALSE), "NA")</f>
        <v>0.08</v>
      </c>
      <c r="BL144" s="31">
        <f>_xlfn.IFNA(VLOOKUP($A144,Vehicles_miles_traveled!$A:$B,2,FALSE), "NA")</f>
        <v>246656</v>
      </c>
      <c r="BM144" s="31">
        <f>_xlfn.IFNA(VLOOKUP($A144,New_car_dealer!$A:$B,2,FALSE), "NA")</f>
        <v>48662</v>
      </c>
      <c r="BN144" s="31" t="str">
        <f>_xlfn.IFNA(VLOOKUP($A144,Platinum_total_demand!$A:$Z,4,FALSE), "NA")</f>
        <v>NA</v>
      </c>
      <c r="BO144" s="31" t="str">
        <f>_xlfn.IFNA(VLOOKUP($A144,Palladium_total_demand!$A:$Z,4,FALSE), "NA")</f>
        <v>NA</v>
      </c>
      <c r="BP144" s="31" t="str">
        <f>_xlfn.IFNA(VLOOKUP($A144,Rhodium_total_demand!$A:$Z,4,FALSE), "NA")</f>
        <v>NA</v>
      </c>
      <c r="BQ144" s="31" t="str">
        <f>_xlfn.IFNA(VLOOKUP($A144,Platinum_total_supply!$A:$Z,4,FALSE), "NA")</f>
        <v>NA</v>
      </c>
      <c r="BR144" s="31" t="str">
        <f>_xlfn.IFNA(VLOOKUP($A144,Palladium_total_supply!$A:$Z,4,FALSE), "NA")</f>
        <v>NA</v>
      </c>
      <c r="BS144" s="31" t="str">
        <f>_xlfn.IFNA(VLOOKUP($A144,Rhodium_total_supply!$A:$Z,4,FALSE), "NA")</f>
        <v>NA</v>
      </c>
      <c r="BT144" s="31">
        <f>_xlfn.IFNA(VLOOKUP($A144,Equities!$A:$Z,2,FALSE), "NA")</f>
        <v>4007.3881818181799</v>
      </c>
      <c r="BU144" s="31">
        <f>_xlfn.IFNA(VLOOKUP($A144,Equities!$A:$Z,3,FALSE), "NA")</f>
        <v>4364.19545454545</v>
      </c>
      <c r="BV144" s="31">
        <f>_xlfn.IFNA(VLOOKUP($A144,Equities!$A:$Z,4,FALSE), "NA")</f>
        <v>5683.1359090909</v>
      </c>
      <c r="BW144" s="31">
        <f>_xlfn.IFNA(VLOOKUP($A144,Equities!$A:$Z,5,FALSE), "NA")</f>
        <v>3960.1990000000001</v>
      </c>
      <c r="BX144" s="31">
        <f>_xlfn.IFNA(VLOOKUP($A144,Equities!$A:$Z,6,FALSE), "NA")</f>
        <v>1738.11509090909</v>
      </c>
      <c r="BY144" s="31">
        <f>_xlfn.IFNA(VLOOKUP($A144,Income_equities!$A:$Z,2,FALSE), "NA")</f>
        <v>1756.2968181818101</v>
      </c>
      <c r="BZ144" s="31">
        <f>_xlfn.IFNA(VLOOKUP($A144,Income_equities!$A:$Z,3,FALSE), "NA")</f>
        <v>349.58660454545401</v>
      </c>
      <c r="CA144" s="31">
        <f>_xlfn.IFNA(VLOOKUP($A144,Income_equities!$A:$Z,4,FALSE), "NA")</f>
        <v>165.21671818181801</v>
      </c>
      <c r="CB144" s="31">
        <f>_xlfn.IFNA(VLOOKUP($A144,Income_equities!$A:$Z,5,FALSE), "NA")</f>
        <v>202.62101363636299</v>
      </c>
      <c r="CC144" s="31">
        <f>_xlfn.IFNA(VLOOKUP($A144,PGM_equities!$A:$Z,2,FALSE), "NA")</f>
        <v>1597.66681818181</v>
      </c>
      <c r="CD144" s="31">
        <f>_xlfn.IFNA(VLOOKUP($A144,PGM_equities!$A:$Z,3,FALSE), "NA")</f>
        <v>1739.8254545454499</v>
      </c>
      <c r="CE144" s="31">
        <f>_xlfn.IFNA(VLOOKUP($A144,PGM_equities!$A:$Z,4,FALSE), "NA")</f>
        <v>33.229104545454497</v>
      </c>
      <c r="CF144" s="31">
        <f>_xlfn.IFNA(VLOOKUP($A144,PGM_equities!$A:$Z,5,FALSE), "NA")</f>
        <v>626.11</v>
      </c>
      <c r="CG144" s="31" t="str">
        <f>_xlfn.IFNA(VLOOKUP($A144,Platinum_market_balance!$A:$Z,2,FALSE), "NA")</f>
        <v>NA</v>
      </c>
      <c r="CH144" s="31" t="str">
        <f>_xlfn.IFNA(VLOOKUP($A144,Platinum_market_balance!$A:$Z,3,FALSE), "NA")</f>
        <v>NA</v>
      </c>
      <c r="CI144" s="31" t="str">
        <f>_xlfn.IFNA(VLOOKUP($A144,Platinum_market_balance!$A:$Z,4,FALSE), "NA")</f>
        <v>NA</v>
      </c>
      <c r="CJ144" s="31" t="str">
        <f>_xlfn.IFNA(VLOOKUP($A144,Platinum_market_balance!$A:$Z,5,FALSE), "NA")</f>
        <v>NA</v>
      </c>
      <c r="CK144" s="31" t="str">
        <f>_xlfn.IFNA(VLOOKUP($A144,Palladium_market_balance!$A:$Z,2,FALSE), "NA")</f>
        <v>NA</v>
      </c>
      <c r="CL144" s="31" t="str">
        <f>_xlfn.IFNA(VLOOKUP($A144,Palladium_market_balance!$A:$Z,3,FALSE), "NA")</f>
        <v>NA</v>
      </c>
      <c r="CM144" s="31" t="str">
        <f>_xlfn.IFNA(VLOOKUP($A144,Palladium_market_balance!$A:$Z,4,FALSE), "NA")</f>
        <v>NA</v>
      </c>
      <c r="CN144" s="31" t="str">
        <f>_xlfn.IFNA(VLOOKUP($A144,Palladium_market_balance!$A:$Z,5,FALSE), "NA")</f>
        <v>NA</v>
      </c>
      <c r="CO144" s="31" t="str">
        <f>_xlfn.IFNA(VLOOKUP($A144,Rhodium_market_balance!$A:$Z,2,FALSE), "NA")</f>
        <v>NA</v>
      </c>
      <c r="CP144" s="31" t="str">
        <f>_xlfn.IFNA(VLOOKUP($A144,Rhodium_market_balance!$A:$Z,3,FALSE), "NA")</f>
        <v>NA</v>
      </c>
      <c r="CQ144" s="31" t="str">
        <f>_xlfn.IFNA(VLOOKUP($A144,Rhodium_market_balance!$A:$Z,4,FALSE), "NA")</f>
        <v>NA</v>
      </c>
      <c r="CR144" s="31" t="str">
        <f>_xlfn.IFNA(VLOOKUP($A144,Rhodium_market_balance!$A:$Z,5,FALSE), "NA")</f>
        <v>NA</v>
      </c>
      <c r="CS144" s="31">
        <f>_xlfn.IFNA(VLOOKUP($A144,CFTCs!$A:$Z,2,FALSE), "NA")</f>
        <v>11048.4545454545</v>
      </c>
      <c r="CT144" s="31">
        <f>_xlfn.IFNA(VLOOKUP($A144,CFTCs!$A:$Z,3,FALSE), "NA")</f>
        <v>4279.8181818181802</v>
      </c>
      <c r="CU144" s="31">
        <f>_xlfn.IFNA(VLOOKUP($A144,CFTCs!$A:$Z,4,FALSE), "NA")</f>
        <v>26662.5</v>
      </c>
      <c r="CV144" s="31">
        <f>_xlfn.IFNA(VLOOKUP($A144,CFTCs!$A:$Z,5,FALSE), "NA")</f>
        <v>5557.2272727272702</v>
      </c>
      <c r="CW144" s="31">
        <f>_xlfn.IFNA(VLOOKUP($A144,Open_interest!$A:$Z,2,FALSE), "NA")</f>
        <v>38565.227272727199</v>
      </c>
      <c r="CX144" s="31">
        <f>_xlfn.IFNA(VLOOKUP($A144,Open_interest!$A:$Z,3,FALSE), "NA")</f>
        <v>19221.090909090901</v>
      </c>
      <c r="CY144" s="31">
        <f>IF(_xlfn.IFNA(VLOOKUP($A144,ETF_holdings!$A:$Z,2,FALSE), "NA")=0,"NA",_xlfn.IFNA(VLOOKUP($A144,ETF_holdings!$A:$Z,2,FALSE), "NA"))</f>
        <v>1394453.28395454</v>
      </c>
      <c r="CZ144" s="31" t="str">
        <f>IF(_xlfn.IFNA(VLOOKUP($A144,ETF_holdings!$A:$Z,3,FALSE), "NA")=0,"NA",_xlfn.IFNA(VLOOKUP($A144,ETF_holdings!$A:$Z,3,FALSE), "NA"))</f>
        <v>NA</v>
      </c>
      <c r="DA144" s="31">
        <f>_xlfn.IFNA(VLOOKUP($A144,ETF_holdings!$A:$Z,4,FALSE), "NA")</f>
        <v>0</v>
      </c>
      <c r="DB144" s="31" t="str">
        <f>IF(_xlfn.IFNA(VLOOKUP($A144,ETF_holdings!$A:$Z,4,FALSE), "NA")=0,"NA",_xlfn.IFNA(VLOOKUP($A144,ETF_holdings!$A:$Z,4,FALSE), "NA"))</f>
        <v>NA</v>
      </c>
      <c r="DC144" s="31" t="str">
        <f>IF(_xlfn.IFNA(VLOOKUP($A144,ETF_holdings!$A:$Z,6,FALSE), "NA")=0,"NA",_xlfn.IFNA(VLOOKUP($A144,ETF_holdings!$A:$Z,6,FALSE), "NA"))</f>
        <v>NA</v>
      </c>
      <c r="DD144" s="31" t="str">
        <f>IF(_xlfn.IFNA(VLOOKUP($A144,ETF_holdings!$A:$Z,7,FALSE), "NA")=0,"NA",_xlfn.IFNA(VLOOKUP($A144,ETF_holdings!$A:$Z,7,FALSE), "NA"))</f>
        <v>NA</v>
      </c>
      <c r="DE144" s="31" t="str">
        <f>IF(_xlfn.IFNA(VLOOKUP($A144,ETF_holdings!$A:$Z,8,FALSE), "NA")=0,"NA",_xlfn.IFNA(VLOOKUP($A144,ETF_holdings!$A:$Z,8,FALSE), "NA"))</f>
        <v>NA</v>
      </c>
      <c r="DF144" s="31" t="str">
        <f>IF(_xlfn.IFNA(VLOOKUP($A144,ETF_holdings!$A:$Z,10,FALSE), "NA")=0,"NA",_xlfn.IFNA(VLOOKUP($A144,ETF_holdings!$A:$Z,10,FALSE), "NA"))</f>
        <v>NA</v>
      </c>
      <c r="DG144" s="31" t="str">
        <f>IF(_xlfn.IFNA(VLOOKUP($A144,ETF_holdings!$A:$Z,10,FALSE), "NA")=0,"NA",_xlfn.IFNA(VLOOKUP($A144,ETF_holdings!$A:$Z,10,FALSE), "NA"))</f>
        <v>NA</v>
      </c>
      <c r="DH144" s="31" t="str">
        <f>IF(_xlfn.IFNA(VLOOKUP($A144,ETF_holdings!$A:$Z,11,FALSE), "NA")=0,"NA",_xlfn.IFNA(VLOOKUP($A144,ETF_holdings!$A:$Z,11,FALSE), "NA"))</f>
        <v>NA</v>
      </c>
      <c r="DI144" s="31" t="str">
        <f>IF(_xlfn.IFNA(VLOOKUP($A144,ETF_holdings!$A:$Z,12,FALSE), "NA")=0,"NA",_xlfn.IFNA(VLOOKUP($A144,ETF_holdings!$A:$Z,12,FALSE), "NA"))</f>
        <v>NA</v>
      </c>
      <c r="DJ144" s="31" t="str">
        <f>IF(_xlfn.IFNA(VLOOKUP($A144,ETF_holdings!$A:$Z,13,FALSE), "NA")=0,"NA",_xlfn.IFNA(VLOOKUP($A144,ETF_holdings!$A:$Z,13,FALSE), "NA"))</f>
        <v>NA</v>
      </c>
      <c r="DK144" s="31">
        <f>IF(_xlfn.IFNA(VLOOKUP($A144,Platinum_RSI!$A:$P,2,FALSE), "NA")=0,"NA",_xlfn.IFNA(VLOOKUP($A144,Platinum_RSI!$A:$P,2,FALSE), "NA"))</f>
        <v>31.63</v>
      </c>
      <c r="DL144" s="31">
        <f>IF(_xlfn.IFNA(VLOOKUP($A144,Platinum_RSI!$A:$P,3,FALSE), "NA")=0,"NA",_xlfn.IFNA(VLOOKUP($A144,Platinum_RSI!$A:$P,3,FALSE), "NA"))</f>
        <v>42.62</v>
      </c>
      <c r="DM144" s="31">
        <f>IF(_xlfn.IFNA(VLOOKUP($A144,Platinum_RSI!$A:$P,4,FALSE), "NA")=0,"NA",_xlfn.IFNA(VLOOKUP($A144,Platinum_RSI!$A:$P,4,FALSE), "NA"))</f>
        <v>47.31</v>
      </c>
      <c r="DN144" s="31">
        <f>IF(_xlfn.IFNA(VLOOKUP($A144,Platinum_RSI!$A:$P,5,FALSE), "NA")=0,"NA",_xlfn.IFNA(VLOOKUP($A144,Platinum_RSI!$A:$P,5,FALSE), "NA"))</f>
        <v>52.02</v>
      </c>
      <c r="DO144" s="31">
        <f>IF(_xlfn.IFNA(VLOOKUP($A144,Palladium_RSI!$A:$Q,2,FALSE), "NA")=0,"NA",_xlfn.IFNA(VLOOKUP($A144,Palladium_RSI!$A:$Q,2,FALSE), "NA"))</f>
        <v>23.56</v>
      </c>
      <c r="DP144" s="31">
        <f>IF(_xlfn.IFNA(VLOOKUP($A144,Palladium_RSI!$A:$Q, 3,FALSE), "NA")=0,"NA",_xlfn.IFNA(VLOOKUP($A144,Palladium_RSI!$A:$Q,3,FALSE), "NA"))</f>
        <v>43.06</v>
      </c>
      <c r="DQ144" s="31">
        <f>IF(_xlfn.IFNA(VLOOKUP($A144,Palladium_RSI!$A:$Q,4,FALSE), "NA")=0,"NA",_xlfn.IFNA(VLOOKUP($A144,Palladium_RSI!$A:$Q,4,FALSE), "NA"))</f>
        <v>49.89</v>
      </c>
      <c r="DR144" s="31">
        <f>IF(_xlfn.IFNA(VLOOKUP($A144,Palladium_RSI!$A:$Q,5,FALSE), "NA")=0,"NA",_xlfn.IFNA(VLOOKUP($A144,Palladium_RSI!$A:$Q,5,FALSE), "NA"))</f>
        <v>54.91</v>
      </c>
      <c r="DS144" s="31">
        <f>IF(_xlfn.IFNA(VLOOKUP($A144,Car_production!$A:$L,2,FALSE), "NA")=0,"NA",_xlfn.IFNA(VLOOKUP($A144,Car_production!$A:$L,2,FALSE), "NA"))</f>
        <v>284.2</v>
      </c>
      <c r="DT144" s="31">
        <f>IF(_xlfn.IFNA(VLOOKUP($A144,Car_production!$A:$L,3,FALSE), "NA")=0,"NA",_xlfn.IFNA(VLOOKUP($A144,Car_production!$A:$L,3,FALSE), "NA"))</f>
        <v>223.60346184107001</v>
      </c>
      <c r="DU144" s="31" t="e">
        <f>IF(_xlfn.IFNA(VLOOKUP($A144,Car_production!$A:$L,4,FALSE), "NA")=0,"NA",_xlfn.IFNA(VLOOKUP($A144,Car_production!$A:$L,13,FALSE), "NA"))</f>
        <v>#REF!</v>
      </c>
      <c r="DV144" s="31">
        <f>IF(_xlfn.IFNA(VLOOKUP($A144,Car_production!$A:$L,5,FALSE), "NA")=0,"NA",_xlfn.IFNA(VLOOKUP($A144,Car_production!$A:$L,5,FALSE), "NA"))</f>
        <v>66.155346022468777</v>
      </c>
      <c r="DW144" s="31">
        <f>IF(_xlfn.IFNA(VLOOKUP($A144,Car_production!$A:$L,6,FALSE), "NA")=0,"NA",_xlfn.IFNA(VLOOKUP($A144,Car_production!$A:$L,6,FALSE), "NA"))</f>
        <v>100.6</v>
      </c>
      <c r="DX144" s="31">
        <f>IF(_xlfn.IFNA(VLOOKUP($A144,Car_production!$A:$L,7,FALSE), "NA")=0,"NA",_xlfn.IFNA(VLOOKUP($A144,Car_production!$A:$L,7,FALSE), "NA"))</f>
        <v>98.338220918866085</v>
      </c>
      <c r="DY144" s="31">
        <f>IF(_xlfn.IFNA(VLOOKUP($A144,Car_production!$A:$L,8,FALSE), "NA")=0,"NA",_xlfn.IFNA(VLOOKUP($A144,Car_production!$A:$L,8,FALSE), "NA"))</f>
        <v>100.1</v>
      </c>
      <c r="DZ144" s="31">
        <f>IF(_xlfn.IFNA(VLOOKUP($A144,Car_production!$A:$L,9,FALSE), "NA")=0,"NA",_xlfn.IFNA(VLOOKUP($A144,Car_production!$A:$L,9,FALSE), "NA"))</f>
        <v>126.38888888888889</v>
      </c>
      <c r="EA144" s="31">
        <f>IF(_xlfn.IFNA(VLOOKUP($A144,Car_production!$A:$L,10,FALSE), "NA")=0,"NA",_xlfn.IFNA(VLOOKUP($A144,Car_production!$A:$L,10,FALSE), "NA"))</f>
        <v>82.301729067438913</v>
      </c>
      <c r="EB144" s="31">
        <f>IF(_xlfn.IFNA(VLOOKUP($A144,Car_production_index!$A:$L,2,FALSE), "NA")=0,"NA",_xlfn.IFNA(VLOOKUP($A144,Car_production_index!$A:$L,2,FALSE), "NA"))</f>
        <v>0.13934969993454027</v>
      </c>
      <c r="EC144" s="31">
        <f>IF(_xlfn.IFNA(VLOOKUP($A144,Car_production_index!$A:$L,3,FALSE), "NA")=0,"NA",_xlfn.IFNA(VLOOKUP($A144,Car_production_index!$A:$L,3,FALSE), "NA"))</f>
        <v>0.20525187009988854</v>
      </c>
      <c r="ED144" s="31">
        <f>IF(_xlfn.IFNA(VLOOKUP($A144,Car_production_index!$A:$L,4,FALSE), "NA")=0,"NA",_xlfn.IFNA(VLOOKUP($A144,Car_production_index!$A:$L,4,FALSE), "NA"))</f>
        <v>0.23487740039875471</v>
      </c>
      <c r="EE144" s="31">
        <f>IF(_xlfn.IFNA(VLOOKUP($A144,Car_production_index!$A:$L,5,FALSE), "NA")=0,"NA",_xlfn.IFNA(VLOOKUP($A144,Car_production_index!$A:$L,5,FALSE), "NA"))</f>
        <v>0.12200561654582434</v>
      </c>
      <c r="EF144" s="31">
        <f>IF(_xlfn.IFNA(VLOOKUP($A144,Car_production_index!$A:$L,6,FALSE), "NA")=0,"NA",_xlfn.IFNA(VLOOKUP($A144,Car_production_index!$A:$L,6,FALSE), "NA"))</f>
        <v>0.70148458697900784</v>
      </c>
    </row>
    <row r="145" spans="1:136">
      <c r="A145" s="26">
        <v>40878</v>
      </c>
      <c r="B145" s="25">
        <f>IFERROR(VLOOKUP($A145,Palladium_spot_price!$A:$B,2,FALSE), "NA")</f>
        <v>649.35</v>
      </c>
      <c r="C145" s="25">
        <f>IFERROR(VLOOKUP($A145,Platinum_spot_price!$A:$B,2,FALSE), "NA")</f>
        <v>1462.75</v>
      </c>
      <c r="D145" s="25">
        <f>IFERROR(VLOOKUP($A145,Rhodium_spot_price!$A:$B,2,FALSE), "NA")</f>
        <v>1476.25</v>
      </c>
      <c r="E145" s="25">
        <f>IFERROR(VLOOKUP(A145,'Coal Australia'!A:B,2,FALSE), "NA")</f>
        <v>118.176428571428</v>
      </c>
      <c r="F145" s="25">
        <f>IFERROR(VLOOKUP(A145,'Russian Ruble'!A:B,2,FALSE), "NA")</f>
        <v>31.45264018</v>
      </c>
      <c r="G145" s="25" t="str">
        <f>IFERROR(VLOOKUP($A145,'GDP Germany'!A:B,2,FALSE),"NA")</f>
        <v>NA</v>
      </c>
      <c r="H145" s="25" t="str">
        <f>IFERROR(VLOOKUP($A145,'GDP EU28'!A:B,2,FALSE),"NA")</f>
        <v>NA</v>
      </c>
      <c r="I145" s="25" t="str">
        <f>IFERROR(VLOOKUP($A145,'GDP US'!A:B,2,FALSE),"NA")</f>
        <v>NA</v>
      </c>
      <c r="J145" s="29" t="str">
        <f>IFERROR(VLOOKUP($A145,'GDP CNY'!A:C,2,FALSE),"NA")</f>
        <v>NA</v>
      </c>
      <c r="K145" s="25">
        <f>IFERROR(VLOOKUP($A145,WTI!$A:$B,2,FALSE),"NA")</f>
        <v>98.56</v>
      </c>
      <c r="L145" s="25">
        <f>IFERROR(VLOOKUP($A145,Brent!$A:$B,2,FALSE),"NA")</f>
        <v>107.87</v>
      </c>
      <c r="M145" s="25">
        <f>IFERROR(VLOOKUP($A145,'EURO EXC RATE'!$A:$B,2,FALSE),"NA")</f>
        <v>1.3154999999999999</v>
      </c>
      <c r="N145" s="25">
        <f>IFERROR(VLOOKUP($A145,'Baltic Dry Index'!$A:$B,2,FALSE),"NA")</f>
        <v>1738</v>
      </c>
      <c r="O145" s="25">
        <f>IFERROR(VLOOKUP($A145,EXR_CNY_USD!$A:$B,2,FALSE),"NA")</f>
        <v>6.3482000000000003</v>
      </c>
      <c r="P145" s="25">
        <f>IFERROR(VLOOKUP($A145,'NATURAL GAS'!A:B,2,FALSE),"NA")</f>
        <v>3.17</v>
      </c>
      <c r="Q145" s="25">
        <f>IFERROR(VLOOKUP($A145,VIX!$A:$B,2,FALSE), "NA")</f>
        <v>23.4</v>
      </c>
      <c r="R145" s="25">
        <f>IFERROR(VLOOKUP($A145,CLI_US!$A:$B,2,FALSE), "NA")</f>
        <v>99.544127973061094</v>
      </c>
      <c r="S145" s="25">
        <f>IFERROR(VLOOKUP($A145,CLI_CHN!$A:$B,2,FALSE), "NA")</f>
        <v>99.638130000000004</v>
      </c>
      <c r="T145" s="25">
        <f>IFERROR(VLOOKUP($A145,CLI_EURO!$A:$B,2,FALSE), "NA")</f>
        <v>99.746690363287797</v>
      </c>
      <c r="U145" s="25">
        <f>IFERROR(VLOOKUP($A145,CPILFESL!$A:$B,2,FALSE), "NA")</f>
        <v>227.22300000000001</v>
      </c>
      <c r="V145" s="31">
        <f>_xlfn.IFNA(VLOOKUP($A145,'PET.RWTC.M'!$A:$B,2,FALSE), "NA")</f>
        <v>98.56</v>
      </c>
      <c r="W145" s="31">
        <f>_xlfn.IFNA(VLOOKUP($A145,PALLFNFINDEXQ!$A:$B,2,FALSE), "NA")</f>
        <v>176.14959859999999</v>
      </c>
      <c r="X145" s="31">
        <f>_xlfn.IFNA(VLOOKUP($A145,DEXSFUS!$A:$B,2,FALSE), "NA")</f>
        <v>8.0924999999999994</v>
      </c>
      <c r="Y145" s="31">
        <f>_xlfn.IFNA(VLOOKUP($A145,PNICKUSDM!$A:$B,2,FALSE), "NA")</f>
        <v>18246.037499999999</v>
      </c>
      <c r="Z145" s="31">
        <f>_xlfn.IFNA(VLOOKUP($A145,'WPU1011'!$A:$B,2,FALSE), "NA")</f>
        <v>186.2</v>
      </c>
      <c r="AA145" s="31">
        <f>_xlfn.IFNA(VLOOKUP($A145,'WPU1011'!$A:$B,2,FALSE), "NA")</f>
        <v>186.2</v>
      </c>
      <c r="AB145" s="31">
        <f>_xlfn.IFNA(VLOOKUP($A145,TSIFRGHTC!$A:$B,2,FALSE), "NA")</f>
        <v>2.7</v>
      </c>
      <c r="AC145" s="31">
        <f>_xlfn.IFNA(VLOOKUP($A145,TSIFRGHTC!$A:$B,2,FALSE), "NA")</f>
        <v>2.7</v>
      </c>
      <c r="AD145" s="31">
        <f>_xlfn.IFNA(VLOOKUP($A145,PPICMM!$A:$B,2,FALSE), "NA")</f>
        <v>214.4</v>
      </c>
      <c r="AE145" s="31">
        <f>_xlfn.IFNA(VLOOKUP($A145,IPB50001N!$A:$B,2,FALSE), "NA")</f>
        <v>96.018699999999995</v>
      </c>
      <c r="AF145" s="31">
        <f>_xlfn.IFNA(VLOOKUP($A145,A31ATI!$A:$B,2,FALSE), "NA")</f>
        <v>22304</v>
      </c>
      <c r="AG145" s="31">
        <f>_xlfn.IFNA(VLOOKUP($A145,A31ANO!$A:$B,2,FALSE), "NA")</f>
        <v>12941</v>
      </c>
      <c r="AH145" s="31">
        <f>_xlfn.IFNA(VLOOKUP($A145,IPG21223S!$A:$B,2,FALSE), "NA")</f>
        <v>93.823899999999995</v>
      </c>
      <c r="AI145" s="31">
        <f>_xlfn.IFNA(VLOOKUP($A145,PIORECRUSDM!$A:$B,2,FALSE), "NA")</f>
        <v>136.30000000000001</v>
      </c>
      <c r="AJ145" s="31">
        <f>_xlfn.IFNA(VLOOKUP($A145,GVZCLS!$A:$B,2,FALSE), "NA")</f>
        <v>24.55</v>
      </c>
      <c r="AK145" s="31">
        <f>_xlfn.IFNA(VLOOKUP($A145,VXSLVCLS!$A:$B,2,FALSE), "NA")</f>
        <v>47.76</v>
      </c>
      <c r="AL145" s="31">
        <f>_xlfn.IFNA(VLOOKUP($A145,PNRGINDEXM!$A:$B,2,FALSE), "NA")</f>
        <v>234.137</v>
      </c>
      <c r="AM145" s="31">
        <f>_xlfn.IFNA(VLOOKUP($A145,Nikkei225!$A:$B,2,FALSE), "NA")</f>
        <v>8597.3799999999992</v>
      </c>
      <c r="AN145" s="31">
        <f>_xlfn.IFNA(VLOOKUP($A145,EXJPUS!$A:$B,2,FALSE), "NA")</f>
        <v>77.796700000000001</v>
      </c>
      <c r="AO145" s="31">
        <f>_xlfn.IFNA(VLOOKUP($A145,PCU33613361!$A:$B,2,FALSE), "NA")</f>
        <v>103.9</v>
      </c>
      <c r="AP145" s="31">
        <f>_xlfn.IFNA(VLOOKUP($A145,TOTALSA!$A:$B,2,FALSE), "NA")</f>
        <v>13.798</v>
      </c>
      <c r="AQ145" s="31">
        <f>_xlfn.IFNA(VLOOKUP($A145,ZAFCPIALLMINMEI!$A:$B,2,FALSE), "NA")</f>
        <v>82.502529999999993</v>
      </c>
      <c r="AR145" s="31">
        <f>_xlfn.IFNA(VLOOKUP($A145,LCULMN01ZAQ661S!$A:$B,2,FALSE), "NA")</f>
        <v>82.960678490000006</v>
      </c>
      <c r="AS145" s="31">
        <f>_xlfn.IFNA(VLOOKUP($A145,NGDPRSAXDCZAQ!$A:$B,2,FALSE), "NA")</f>
        <v>1033734.2</v>
      </c>
      <c r="AT145" s="31">
        <f>_xlfn.IFNA(VLOOKUP($A145,'M.W00.PCOBA.USD'!$A:$B,2,FALSE), "NA")</f>
        <v>30808.75</v>
      </c>
      <c r="AU145" s="31">
        <f>_xlfn.IFNA(VLOOKUP($A145,BSCICP03O9M665S!$A:$B,2,FALSE), "NA")</f>
        <v>99.573809900800001</v>
      </c>
      <c r="AV145" s="31">
        <f>_xlfn.IFNA(VLOOKUP($A145,LOLITOAAOECDE!$A:$B,2,FALSE), "NA")</f>
        <v>99.458087551600002</v>
      </c>
      <c r="AW145" s="31" t="str">
        <f>_xlfn.IFNA(VLOOKUP($A145,'IP7110'!$A:$B,2,FALSE), "NA")</f>
        <v>NA</v>
      </c>
      <c r="AX145" s="31">
        <f>_xlfn.IFNA(VLOOKUP($A145,'WPS061'!$A:$B,2,FALSE), "NA")</f>
        <v>104.4</v>
      </c>
      <c r="AY145" s="31">
        <f>_xlfn.IFNA(VLOOKUP($A145,'GS10'!$A:$B,2,FALSE), "NA")</f>
        <v>1.98</v>
      </c>
      <c r="AZ145" s="31">
        <f>_xlfn.IFNA(VLOOKUP($A145,'GS5'!$A:$B,2,FALSE), "NA")</f>
        <v>0.89</v>
      </c>
      <c r="BA145" s="31">
        <f>_xlfn.IFNA(VLOOKUP($A145,'GS30'!$A:$B,2,FALSE), "NA")</f>
        <v>2.98</v>
      </c>
      <c r="BB145" s="31">
        <f>_xlfn.IFNA(VLOOKUP($A145,DAX!$A:$B,2,FALSE), "NA")</f>
        <v>5898.35</v>
      </c>
      <c r="BC145" s="31">
        <f>_xlfn.IFNA(VLOOKUP($A145,SMI!$A:$B,2,FALSE), "NA")</f>
        <v>5936.23</v>
      </c>
      <c r="BD145" s="31">
        <f>_xlfn.IFNA(VLOOKUP($A145,NASDAQCOM!$A:$B,2,FALSE), "NA")</f>
        <v>2605.15</v>
      </c>
      <c r="BE145" s="31">
        <f>_xlfn.IFNA(VLOOKUP($A145,FTSE100!$A:$B,2,FALSE), "NA")</f>
        <v>5572.28</v>
      </c>
      <c r="BF145" s="31">
        <f>_xlfn.IFNA(VLOOKUP($A145,'M.W00.PGOLD.USD'!$A:$B,2,FALSE), "NA")</f>
        <v>1751</v>
      </c>
      <c r="BG145" s="31">
        <f>_xlfn.IFNA(VLOOKUP($A145,'M.W00.PSILVER.USD'!$A:$B,2,FALSE), "NA")</f>
        <v>33.28</v>
      </c>
      <c r="BH145" s="31">
        <f>_xlfn.IFNA(VLOOKUP($A145,WPU10170502!$A:$B,2,FALSE), "NA")</f>
        <v>99.7</v>
      </c>
      <c r="BI145" s="31">
        <f>_xlfn.IFNA(VLOOKUP($A145,'M.W00.PSILVER.USD'!$A:$B,2,FALSE), "NA")</f>
        <v>33.28</v>
      </c>
      <c r="BJ145" s="31">
        <f>_xlfn.IFNA(VLOOKUP($A145,'M.W00.PSILVER.USD'!$A:$B,2,FALSE), "NA")</f>
        <v>33.28</v>
      </c>
      <c r="BK145" s="31">
        <f>_xlfn.IFNA(VLOOKUP($A145,FEDfunds!$A:$B,2,FALSE), "NA")</f>
        <v>7.0000000000000007E-2</v>
      </c>
      <c r="BL145" s="31">
        <f>_xlfn.IFNA(VLOOKUP($A145,Vehicles_miles_traveled!$A:$B,2,FALSE), "NA")</f>
        <v>249689</v>
      </c>
      <c r="BM145" s="31">
        <f>_xlfn.IFNA(VLOOKUP($A145,New_car_dealer!$A:$B,2,FALSE), "NA")</f>
        <v>55489</v>
      </c>
      <c r="BN145" s="31" t="str">
        <f>_xlfn.IFNA(VLOOKUP($A145,Platinum_total_demand!$A:$Z,4,FALSE), "NA")</f>
        <v>NA</v>
      </c>
      <c r="BO145" s="31" t="str">
        <f>_xlfn.IFNA(VLOOKUP($A145,Palladium_total_demand!$A:$Z,4,FALSE), "NA")</f>
        <v>NA</v>
      </c>
      <c r="BP145" s="31" t="str">
        <f>_xlfn.IFNA(VLOOKUP($A145,Rhodium_total_demand!$A:$Z,4,FALSE), "NA")</f>
        <v>NA</v>
      </c>
      <c r="BQ145" s="31" t="str">
        <f>_xlfn.IFNA(VLOOKUP($A145,Platinum_total_supply!$A:$Z,4,FALSE), "NA")</f>
        <v>NA</v>
      </c>
      <c r="BR145" s="31" t="str">
        <f>_xlfn.IFNA(VLOOKUP($A145,Palladium_total_supply!$A:$Z,4,FALSE), "NA")</f>
        <v>NA</v>
      </c>
      <c r="BS145" s="31" t="str">
        <f>_xlfn.IFNA(VLOOKUP($A145,Rhodium_total_supply!$A:$Z,4,FALSE), "NA")</f>
        <v>NA</v>
      </c>
      <c r="BT145" s="31">
        <f>_xlfn.IFNA(VLOOKUP($A145,Equities!$A:$Z,2,FALSE), "NA")</f>
        <v>4036.74636363636</v>
      </c>
      <c r="BU145" s="31">
        <f>_xlfn.IFNA(VLOOKUP($A145,Equities!$A:$Z,3,FALSE), "NA")</f>
        <v>4444.7195454545399</v>
      </c>
      <c r="BV145" s="31">
        <f>_xlfn.IFNA(VLOOKUP($A145,Equities!$A:$Z,4,FALSE), "NA")</f>
        <v>5661.0049999999901</v>
      </c>
      <c r="BW145" s="31">
        <f>_xlfn.IFNA(VLOOKUP($A145,Equities!$A:$Z,5,FALSE), "NA")</f>
        <v>3953.56413636363</v>
      </c>
      <c r="BX145" s="31">
        <f>_xlfn.IFNA(VLOOKUP($A145,Equities!$A:$Z,6,FALSE), "NA")</f>
        <v>1704.5702727272701</v>
      </c>
      <c r="BY145" s="31">
        <f>_xlfn.IFNA(VLOOKUP($A145,Income_equities!$A:$Z,2,FALSE), "NA")</f>
        <v>1761.07227272727</v>
      </c>
      <c r="BZ145" s="31">
        <f>_xlfn.IFNA(VLOOKUP($A145,Income_equities!$A:$Z,3,FALSE), "NA")</f>
        <v>350.658045454545</v>
      </c>
      <c r="CA145" s="31">
        <f>_xlfn.IFNA(VLOOKUP($A145,Income_equities!$A:$Z,4,FALSE), "NA")</f>
        <v>168.351363636363</v>
      </c>
      <c r="CB145" s="31">
        <f>_xlfn.IFNA(VLOOKUP($A145,Income_equities!$A:$Z,5,FALSE), "NA")</f>
        <v>202.792254545454</v>
      </c>
      <c r="CC145" s="31">
        <f>_xlfn.IFNA(VLOOKUP($A145,PGM_equities!$A:$Z,2,FALSE), "NA")</f>
        <v>1456.4622727272699</v>
      </c>
      <c r="CD145" s="31">
        <f>_xlfn.IFNA(VLOOKUP($A145,PGM_equities!$A:$Z,3,FALSE), "NA")</f>
        <v>1639.8772727272701</v>
      </c>
      <c r="CE145" s="31">
        <f>_xlfn.IFNA(VLOOKUP($A145,PGM_equities!$A:$Z,4,FALSE), "NA")</f>
        <v>30.150549999999999</v>
      </c>
      <c r="CF145" s="31">
        <f>_xlfn.IFNA(VLOOKUP($A145,PGM_equities!$A:$Z,5,FALSE), "NA")</f>
        <v>647.82545454545402</v>
      </c>
      <c r="CG145" s="31" t="str">
        <f>_xlfn.IFNA(VLOOKUP($A145,Platinum_market_balance!$A:$Z,2,FALSE), "NA")</f>
        <v>NA</v>
      </c>
      <c r="CH145" s="31" t="str">
        <f>_xlfn.IFNA(VLOOKUP($A145,Platinum_market_balance!$A:$Z,3,FALSE), "NA")</f>
        <v>NA</v>
      </c>
      <c r="CI145" s="31" t="str">
        <f>_xlfn.IFNA(VLOOKUP($A145,Platinum_market_balance!$A:$Z,4,FALSE), "NA")</f>
        <v>NA</v>
      </c>
      <c r="CJ145" s="31" t="str">
        <f>_xlfn.IFNA(VLOOKUP($A145,Platinum_market_balance!$A:$Z,5,FALSE), "NA")</f>
        <v>NA</v>
      </c>
      <c r="CK145" s="31" t="str">
        <f>_xlfn.IFNA(VLOOKUP($A145,Palladium_market_balance!$A:$Z,2,FALSE), "NA")</f>
        <v>NA</v>
      </c>
      <c r="CL145" s="31" t="str">
        <f>_xlfn.IFNA(VLOOKUP($A145,Palladium_market_balance!$A:$Z,3,FALSE), "NA")</f>
        <v>NA</v>
      </c>
      <c r="CM145" s="31" t="str">
        <f>_xlfn.IFNA(VLOOKUP($A145,Palladium_market_balance!$A:$Z,4,FALSE), "NA")</f>
        <v>NA</v>
      </c>
      <c r="CN145" s="31" t="str">
        <f>_xlfn.IFNA(VLOOKUP($A145,Palladium_market_balance!$A:$Z,5,FALSE), "NA")</f>
        <v>NA</v>
      </c>
      <c r="CO145" s="31" t="str">
        <f>_xlfn.IFNA(VLOOKUP($A145,Rhodium_market_balance!$A:$Z,2,FALSE), "NA")</f>
        <v>NA</v>
      </c>
      <c r="CP145" s="31" t="str">
        <f>_xlfn.IFNA(VLOOKUP($A145,Rhodium_market_balance!$A:$Z,3,FALSE), "NA")</f>
        <v>NA</v>
      </c>
      <c r="CQ145" s="31" t="str">
        <f>_xlfn.IFNA(VLOOKUP($A145,Rhodium_market_balance!$A:$Z,4,FALSE), "NA")</f>
        <v>NA</v>
      </c>
      <c r="CR145" s="31" t="str">
        <f>_xlfn.IFNA(VLOOKUP($A145,Rhodium_market_balance!$A:$Z,5,FALSE), "NA")</f>
        <v>NA</v>
      </c>
      <c r="CS145" s="31">
        <f>_xlfn.IFNA(VLOOKUP($A145,CFTCs!$A:$Z,2,FALSE), "NA")</f>
        <v>10498.227272727199</v>
      </c>
      <c r="CT145" s="31">
        <f>_xlfn.IFNA(VLOOKUP($A145,CFTCs!$A:$Z,3,FALSE), "NA")</f>
        <v>4513.2272727272702</v>
      </c>
      <c r="CU145" s="31">
        <f>_xlfn.IFNA(VLOOKUP($A145,CFTCs!$A:$Z,4,FALSE), "NA")</f>
        <v>28736.272727272699</v>
      </c>
      <c r="CV145" s="31">
        <f>_xlfn.IFNA(VLOOKUP($A145,CFTCs!$A:$Z,5,FALSE), "NA")</f>
        <v>9052.1818181818107</v>
      </c>
      <c r="CW145" s="31">
        <f>_xlfn.IFNA(VLOOKUP($A145,Open_interest!$A:$Z,2,FALSE), "NA")</f>
        <v>42407.136363636302</v>
      </c>
      <c r="CX145" s="31">
        <f>_xlfn.IFNA(VLOOKUP($A145,Open_interest!$A:$Z,3,FALSE), "NA")</f>
        <v>18731.272727272699</v>
      </c>
      <c r="CY145" s="31">
        <f>IF(_xlfn.IFNA(VLOOKUP($A145,ETF_holdings!$A:$Z,2,FALSE), "NA")=0,"NA",_xlfn.IFNA(VLOOKUP($A145,ETF_holdings!$A:$Z,2,FALSE), "NA"))</f>
        <v>1312588.39972727</v>
      </c>
      <c r="CZ145" s="31" t="str">
        <f>IF(_xlfn.IFNA(VLOOKUP($A145,ETF_holdings!$A:$Z,3,FALSE), "NA")=0,"NA",_xlfn.IFNA(VLOOKUP($A145,ETF_holdings!$A:$Z,3,FALSE), "NA"))</f>
        <v>NA</v>
      </c>
      <c r="DA145" s="31">
        <f>_xlfn.IFNA(VLOOKUP($A145,ETF_holdings!$A:$Z,4,FALSE), "NA")</f>
        <v>0</v>
      </c>
      <c r="DB145" s="31" t="str">
        <f>IF(_xlfn.IFNA(VLOOKUP($A145,ETF_holdings!$A:$Z,4,FALSE), "NA")=0,"NA",_xlfn.IFNA(VLOOKUP($A145,ETF_holdings!$A:$Z,4,FALSE), "NA"))</f>
        <v>NA</v>
      </c>
      <c r="DC145" s="31" t="str">
        <f>IF(_xlfn.IFNA(VLOOKUP($A145,ETF_holdings!$A:$Z,6,FALSE), "NA")=0,"NA",_xlfn.IFNA(VLOOKUP($A145,ETF_holdings!$A:$Z,6,FALSE), "NA"))</f>
        <v>NA</v>
      </c>
      <c r="DD145" s="31" t="str">
        <f>IF(_xlfn.IFNA(VLOOKUP($A145,ETF_holdings!$A:$Z,7,FALSE), "NA")=0,"NA",_xlfn.IFNA(VLOOKUP($A145,ETF_holdings!$A:$Z,7,FALSE), "NA"))</f>
        <v>NA</v>
      </c>
      <c r="DE145" s="31" t="str">
        <f>IF(_xlfn.IFNA(VLOOKUP($A145,ETF_holdings!$A:$Z,8,FALSE), "NA")=0,"NA",_xlfn.IFNA(VLOOKUP($A145,ETF_holdings!$A:$Z,8,FALSE), "NA"))</f>
        <v>NA</v>
      </c>
      <c r="DF145" s="31" t="str">
        <f>IF(_xlfn.IFNA(VLOOKUP($A145,ETF_holdings!$A:$Z,10,FALSE), "NA")=0,"NA",_xlfn.IFNA(VLOOKUP($A145,ETF_holdings!$A:$Z,10,FALSE), "NA"))</f>
        <v>NA</v>
      </c>
      <c r="DG145" s="31" t="str">
        <f>IF(_xlfn.IFNA(VLOOKUP($A145,ETF_holdings!$A:$Z,10,FALSE), "NA")=0,"NA",_xlfn.IFNA(VLOOKUP($A145,ETF_holdings!$A:$Z,10,FALSE), "NA"))</f>
        <v>NA</v>
      </c>
      <c r="DH145" s="31" t="str">
        <f>IF(_xlfn.IFNA(VLOOKUP($A145,ETF_holdings!$A:$Z,11,FALSE), "NA")=0,"NA",_xlfn.IFNA(VLOOKUP($A145,ETF_holdings!$A:$Z,11,FALSE), "NA"))</f>
        <v>NA</v>
      </c>
      <c r="DI145" s="31" t="str">
        <f>IF(_xlfn.IFNA(VLOOKUP($A145,ETF_holdings!$A:$Z,12,FALSE), "NA")=0,"NA",_xlfn.IFNA(VLOOKUP($A145,ETF_holdings!$A:$Z,12,FALSE), "NA"))</f>
        <v>NA</v>
      </c>
      <c r="DJ145" s="31" t="str">
        <f>IF(_xlfn.IFNA(VLOOKUP($A145,ETF_holdings!$A:$Z,13,FALSE), "NA")=0,"NA",_xlfn.IFNA(VLOOKUP($A145,ETF_holdings!$A:$Z,13,FALSE), "NA"))</f>
        <v>NA</v>
      </c>
      <c r="DK145" s="31">
        <f>IF(_xlfn.IFNA(VLOOKUP($A145,Platinum_RSI!$A:$P,2,FALSE), "NA")=0,"NA",_xlfn.IFNA(VLOOKUP($A145,Platinum_RSI!$A:$P,2,FALSE), "NA"))</f>
        <v>17.899999999999999</v>
      </c>
      <c r="DL145" s="31">
        <f>IF(_xlfn.IFNA(VLOOKUP($A145,Platinum_RSI!$A:$P,3,FALSE), "NA")=0,"NA",_xlfn.IFNA(VLOOKUP($A145,Platinum_RSI!$A:$P,3,FALSE), "NA"))</f>
        <v>34.79</v>
      </c>
      <c r="DM145" s="31">
        <f>IF(_xlfn.IFNA(VLOOKUP($A145,Platinum_RSI!$A:$P,4,FALSE), "NA")=0,"NA",_xlfn.IFNA(VLOOKUP($A145,Platinum_RSI!$A:$P,4,FALSE), "NA"))</f>
        <v>41.31</v>
      </c>
      <c r="DN145" s="31">
        <f>IF(_xlfn.IFNA(VLOOKUP($A145,Platinum_RSI!$A:$P,5,FALSE), "NA")=0,"NA",_xlfn.IFNA(VLOOKUP($A145,Platinum_RSI!$A:$P,5,FALSE), "NA"))</f>
        <v>48.61</v>
      </c>
      <c r="DO145" s="31">
        <f>IF(_xlfn.IFNA(VLOOKUP($A145,Palladium_RSI!$A:$Q,2,FALSE), "NA")=0,"NA",_xlfn.IFNA(VLOOKUP($A145,Palladium_RSI!$A:$Q,2,FALSE), "NA"))</f>
        <v>45.04</v>
      </c>
      <c r="DP145" s="31">
        <f>IF(_xlfn.IFNA(VLOOKUP($A145,Palladium_RSI!$A:$Q, 3,FALSE), "NA")=0,"NA",_xlfn.IFNA(VLOOKUP($A145,Palladium_RSI!$A:$Q,3,FALSE), "NA"))</f>
        <v>48.88</v>
      </c>
      <c r="DQ145" s="31">
        <f>IF(_xlfn.IFNA(VLOOKUP($A145,Palladium_RSI!$A:$Q,4,FALSE), "NA")=0,"NA",_xlfn.IFNA(VLOOKUP($A145,Palladium_RSI!$A:$Q,4,FALSE), "NA"))</f>
        <v>53.45</v>
      </c>
      <c r="DR145" s="31">
        <f>IF(_xlfn.IFNA(VLOOKUP($A145,Palladium_RSI!$A:$Q,5,FALSE), "NA")=0,"NA",_xlfn.IFNA(VLOOKUP($A145,Palladium_RSI!$A:$Q,5,FALSE), "NA"))</f>
        <v>56.67</v>
      </c>
      <c r="DS145" s="31">
        <f>IF(_xlfn.IFNA(VLOOKUP($A145,Car_production!$A:$L,2,FALSE), "NA")=0,"NA",_xlfn.IFNA(VLOOKUP($A145,Car_production!$A:$L,2,FALSE), "NA"))</f>
        <v>306.3</v>
      </c>
      <c r="DT145" s="31">
        <f>IF(_xlfn.IFNA(VLOOKUP($A145,Car_production!$A:$L,3,FALSE), "NA")=0,"NA",_xlfn.IFNA(VLOOKUP($A145,Car_production!$A:$L,3,FALSE), "NA"))</f>
        <v>240.99134539732495</v>
      </c>
      <c r="DU145" s="31" t="e">
        <f>IF(_xlfn.IFNA(VLOOKUP($A145,Car_production!$A:$L,4,FALSE), "NA")=0,"NA",_xlfn.IFNA(VLOOKUP($A145,Car_production!$A:$L,13,FALSE), "NA"))</f>
        <v>#REF!</v>
      </c>
      <c r="DV145" s="31">
        <f>IF(_xlfn.IFNA(VLOOKUP($A145,Car_production!$A:$L,5,FALSE), "NA")=0,"NA",_xlfn.IFNA(VLOOKUP($A145,Car_production!$A:$L,5,FALSE), "NA"))</f>
        <v>65.679202543925314</v>
      </c>
      <c r="DW145" s="31">
        <f>IF(_xlfn.IFNA(VLOOKUP($A145,Car_production!$A:$L,6,FALSE), "NA")=0,"NA",_xlfn.IFNA(VLOOKUP($A145,Car_production!$A:$L,6,FALSE), "NA"))</f>
        <v>101.3</v>
      </c>
      <c r="DX145" s="31">
        <f>IF(_xlfn.IFNA(VLOOKUP($A145,Car_production!$A:$L,7,FALSE), "NA")=0,"NA",_xlfn.IFNA(VLOOKUP($A145,Car_production!$A:$L,7,FALSE), "NA"))</f>
        <v>99.022482893450643</v>
      </c>
      <c r="DY145" s="31">
        <f>IF(_xlfn.IFNA(VLOOKUP($A145,Car_production!$A:$L,8,FALSE), "NA")=0,"NA",_xlfn.IFNA(VLOOKUP($A145,Car_production!$A:$L,8,FALSE), "NA"))</f>
        <v>112.7</v>
      </c>
      <c r="DZ145" s="31">
        <f>IF(_xlfn.IFNA(VLOOKUP($A145,Car_production!$A:$L,9,FALSE), "NA")=0,"NA",_xlfn.IFNA(VLOOKUP($A145,Car_production!$A:$L,9,FALSE), "NA"))</f>
        <v>142.29797979797979</v>
      </c>
      <c r="EA145" s="31">
        <f>IF(_xlfn.IFNA(VLOOKUP($A145,Car_production!$A:$L,10,FALSE), "NA")=0,"NA",_xlfn.IFNA(VLOOKUP($A145,Car_production!$A:$L,10,FALSE), "NA"))</f>
        <v>86.694334576011599</v>
      </c>
      <c r="EB145" s="31">
        <f>IF(_xlfn.IFNA(VLOOKUP($A145,Car_production_index!$A:$L,2,FALSE), "NA")=0,"NA",_xlfn.IFNA(VLOOKUP($A145,Car_production_index!$A:$L,2,FALSE), "NA"))</f>
        <v>0.13934969993454027</v>
      </c>
      <c r="EC145" s="31">
        <f>IF(_xlfn.IFNA(VLOOKUP($A145,Car_production_index!$A:$L,3,FALSE), "NA")=0,"NA",_xlfn.IFNA(VLOOKUP($A145,Car_production_index!$A:$L,3,FALSE), "NA"))</f>
        <v>0.20525187009988854</v>
      </c>
      <c r="ED145" s="31">
        <f>IF(_xlfn.IFNA(VLOOKUP($A145,Car_production_index!$A:$L,4,FALSE), "NA")=0,"NA",_xlfn.IFNA(VLOOKUP($A145,Car_production_index!$A:$L,4,FALSE), "NA"))</f>
        <v>0.23487740039875471</v>
      </c>
      <c r="EE145" s="31">
        <f>IF(_xlfn.IFNA(VLOOKUP($A145,Car_production_index!$A:$L,5,FALSE), "NA")=0,"NA",_xlfn.IFNA(VLOOKUP($A145,Car_production_index!$A:$L,5,FALSE), "NA"))</f>
        <v>0.12200561654582434</v>
      </c>
      <c r="EF145" s="31">
        <f>IF(_xlfn.IFNA(VLOOKUP($A145,Car_production_index!$A:$L,6,FALSE), "NA")=0,"NA",_xlfn.IFNA(VLOOKUP($A145,Car_production_index!$A:$L,6,FALSE), "NA"))</f>
        <v>0.70148458697900784</v>
      </c>
    </row>
    <row r="146" spans="1:136">
      <c r="A146" s="26">
        <v>40909</v>
      </c>
      <c r="B146" s="25">
        <f>IFERROR(VLOOKUP($A146,Palladium_spot_price!$A:$B,2,FALSE), "NA")</f>
        <v>663.30952380952294</v>
      </c>
      <c r="C146" s="25">
        <f>IFERROR(VLOOKUP($A146,Platinum_spot_price!$A:$B,2,FALSE), "NA")</f>
        <v>1510.0476190476099</v>
      </c>
      <c r="D146" s="25">
        <f>IFERROR(VLOOKUP($A146,Rhodium_spot_price!$A:$B,2,FALSE), "NA")</f>
        <v>1390.4761904761899</v>
      </c>
      <c r="E146" s="25">
        <f>IFERROR(VLOOKUP(A146,'Coal Australia'!A:B,2,FALSE), "NA")</f>
        <v>123.085714285714</v>
      </c>
      <c r="F146" s="25">
        <f>IFERROR(VLOOKUP(A146,'Russian Ruble'!A:B,2,FALSE), "NA")</f>
        <v>31.509509359999999</v>
      </c>
      <c r="G146" s="25">
        <f>IFERROR(VLOOKUP($A146,'GDP Germany'!A:B,2,FALSE),"NA")</f>
        <v>666691.19999999995</v>
      </c>
      <c r="H146" s="25">
        <f>IFERROR(VLOOKUP($A146,'GDP EU28'!A:B,2,FALSE),"NA")</f>
        <v>2840594.5</v>
      </c>
      <c r="I146" s="25">
        <f>IFERROR(VLOOKUP($A146,'GDP US'!A:B,2,FALSE),"NA")</f>
        <v>16048.701999999999</v>
      </c>
      <c r="J146" s="29">
        <f>IFERROR(VLOOKUP($A146,'GDP CNY'!A:C,2,FALSE),"NA")</f>
        <v>8.8000000000000007</v>
      </c>
      <c r="K146" s="25">
        <f>IFERROR(VLOOKUP($A146,WTI!$A:$B,2,FALSE),"NA")</f>
        <v>100.27</v>
      </c>
      <c r="L146" s="25">
        <f>IFERROR(VLOOKUP($A146,Brent!$A:$B,2,FALSE),"NA")</f>
        <v>110.69</v>
      </c>
      <c r="M146" s="25">
        <f>IFERROR(VLOOKUP($A146,'EURO EXC RATE'!$A:$B,2,FALSE),"NA")</f>
        <v>1.2909999999999999</v>
      </c>
      <c r="N146" s="25">
        <f>IFERROR(VLOOKUP($A146,'Baltic Dry Index'!$A:$B,2,FALSE),"NA")</f>
        <v>680</v>
      </c>
      <c r="O146" s="25">
        <f>IFERROR(VLOOKUP($A146,EXR_CNY_USD!$A:$B,2,FALSE),"NA")</f>
        <v>6.3171999999999997</v>
      </c>
      <c r="P146" s="25">
        <f>IFERROR(VLOOKUP($A146,'NATURAL GAS'!A:B,2,FALSE),"NA")</f>
        <v>2.67</v>
      </c>
      <c r="Q146" s="25">
        <f>IFERROR(VLOOKUP($A146,VIX!$A:$B,2,FALSE), "NA")</f>
        <v>19.440000000000001</v>
      </c>
      <c r="R146" s="25">
        <f>IFERROR(VLOOKUP($A146,CLI_US!$A:$B,2,FALSE), "NA")</f>
        <v>99.735993314631102</v>
      </c>
      <c r="S146" s="25">
        <f>IFERROR(VLOOKUP($A146,CLI_CHN!$A:$B,2,FALSE), "NA")</f>
        <v>99.615549999999999</v>
      </c>
      <c r="T146" s="25">
        <f>IFERROR(VLOOKUP($A146,CLI_EURO!$A:$B,2,FALSE), "NA")</f>
        <v>99.660245617038498</v>
      </c>
      <c r="U146" s="25">
        <f>IFERROR(VLOOKUP($A146,CPILFESL!$A:$B,2,FALSE), "NA")</f>
        <v>227.84200000000001</v>
      </c>
      <c r="V146" s="31">
        <f>_xlfn.IFNA(VLOOKUP($A146,'PET.RWTC.M'!$A:$B,2,FALSE), "NA")</f>
        <v>100.27</v>
      </c>
      <c r="W146" s="31">
        <f>_xlfn.IFNA(VLOOKUP($A146,PALLFNFINDEXQ!$A:$B,2,FALSE), "NA")</f>
        <v>182.6089504</v>
      </c>
      <c r="X146" s="31">
        <f>_xlfn.IFNA(VLOOKUP($A146,DEXSFUS!$A:$B,2,FALSE), "NA")</f>
        <v>8.0924999999999994</v>
      </c>
      <c r="Y146" s="31">
        <f>_xlfn.IFNA(VLOOKUP($A146,PNICKUSDM!$A:$B,2,FALSE), "NA")</f>
        <v>19908.619050000001</v>
      </c>
      <c r="Z146" s="31">
        <f>_xlfn.IFNA(VLOOKUP($A146,'WPU1011'!$A:$B,2,FALSE), "NA")</f>
        <v>189.6</v>
      </c>
      <c r="AA146" s="31">
        <f>_xlfn.IFNA(VLOOKUP($A146,PCU3399103399101!$A:$B,2,FALSE), "NA")</f>
        <v>219.3</v>
      </c>
      <c r="AB146" s="31">
        <f>_xlfn.IFNA(VLOOKUP($A146,TSIFRGHTC!$A:$B,2,FALSE), "NA")</f>
        <v>-3</v>
      </c>
      <c r="AC146" s="31">
        <f>_xlfn.IFNA(VLOOKUP($A146,TSIFRGHTC!$A:$B,2,FALSE), "NA")</f>
        <v>-3</v>
      </c>
      <c r="AD146" s="31">
        <f>_xlfn.IFNA(VLOOKUP($A146,PPICMM!$A:$B,2,FALSE), "NA")</f>
        <v>223.6</v>
      </c>
      <c r="AE146" s="31">
        <f>_xlfn.IFNA(VLOOKUP($A146,IPB50001N!$A:$B,2,FALSE), "NA")</f>
        <v>96.360699999999994</v>
      </c>
      <c r="AF146" s="31">
        <f>_xlfn.IFNA(VLOOKUP($A146,A31ATI!$A:$B,2,FALSE), "NA")</f>
        <v>22363</v>
      </c>
      <c r="AG146" s="31">
        <f>_xlfn.IFNA(VLOOKUP($A146,A31ANO!$A:$B,2,FALSE), "NA")</f>
        <v>12219</v>
      </c>
      <c r="AH146" s="31">
        <f>_xlfn.IFNA(VLOOKUP($A146,IPG21223S!$A:$B,2,FALSE), "NA")</f>
        <v>91.118600000000001</v>
      </c>
      <c r="AI146" s="31">
        <f>_xlfn.IFNA(VLOOKUP($A146,PIORECRUSDM!$A:$B,2,FALSE), "NA")</f>
        <v>140.4</v>
      </c>
      <c r="AJ146" s="31">
        <f>_xlfn.IFNA(VLOOKUP($A146,GVZCLS!$A:$B,2,FALSE), "NA")</f>
        <v>24.55</v>
      </c>
      <c r="AK146" s="31">
        <f>_xlfn.IFNA(VLOOKUP($A146,VXSLVCLS!$A:$B,2,FALSE), "NA")</f>
        <v>47.76</v>
      </c>
      <c r="AL146" s="31">
        <f>_xlfn.IFNA(VLOOKUP($A146,PNRGINDEXM!$A:$B,2,FALSE), "NA")</f>
        <v>236.63980000000001</v>
      </c>
      <c r="AM146" s="31">
        <f>_xlfn.IFNA(VLOOKUP($A146,Nikkei225!$A:$B,2,FALSE), "NA")</f>
        <v>8597.3799999999992</v>
      </c>
      <c r="AN146" s="31">
        <f>_xlfn.IFNA(VLOOKUP($A146,EXJPUS!$A:$B,2,FALSE), "NA")</f>
        <v>76.963999999999999</v>
      </c>
      <c r="AO146" s="31">
        <f>_xlfn.IFNA(VLOOKUP($A146,PCU33613361!$A:$B,2,FALSE), "NA")</f>
        <v>104.5</v>
      </c>
      <c r="AP146" s="31">
        <f>_xlfn.IFNA(VLOOKUP($A146,TOTALSA!$A:$B,2,FALSE), "NA")</f>
        <v>14.395</v>
      </c>
      <c r="AQ146" s="31">
        <f>_xlfn.IFNA(VLOOKUP($A146,ZAFCPIALLMINMEI!$A:$B,2,FALSE), "NA")</f>
        <v>82.907619999999994</v>
      </c>
      <c r="AR146" s="31">
        <f>_xlfn.IFNA(VLOOKUP($A146,LCULMN01ZAQ661S!$A:$B,2,FALSE), "NA")</f>
        <v>84.425597530000005</v>
      </c>
      <c r="AS146" s="31">
        <f>_xlfn.IFNA(VLOOKUP($A146,NGDPRSAXDCZAQ!$A:$B,2,FALSE), "NA")</f>
        <v>1039593.8</v>
      </c>
      <c r="AT146" s="31">
        <f>_xlfn.IFNA(VLOOKUP($A146,'M.W00.PCOBA.USD'!$A:$B,2,FALSE), "NA")</f>
        <v>33006.67</v>
      </c>
      <c r="AU146" s="31">
        <f>_xlfn.IFNA(VLOOKUP($A146,BSCICP03O9M665S!$A:$B,2,FALSE), "NA")</f>
        <v>99.684050878799994</v>
      </c>
      <c r="AV146" s="31">
        <f>_xlfn.IFNA(VLOOKUP($A146,LOLITOAAOECDE!$A:$B,2,FALSE), "NA")</f>
        <v>99.683146131599997</v>
      </c>
      <c r="AW146" s="31" t="str">
        <f>_xlfn.IFNA(VLOOKUP($A146,'IP7110'!$A:$B,2,FALSE), "NA")</f>
        <v>NA</v>
      </c>
      <c r="AX146" s="31">
        <f>_xlfn.IFNA(VLOOKUP($A146,'WPS061'!$A:$B,2,FALSE), "NA")</f>
        <v>110.3</v>
      </c>
      <c r="AY146" s="31">
        <f>_xlfn.IFNA(VLOOKUP($A146,'GS10'!$A:$B,2,FALSE), "NA")</f>
        <v>1.97</v>
      </c>
      <c r="AZ146" s="31">
        <f>_xlfn.IFNA(VLOOKUP($A146,'GS5'!$A:$B,2,FALSE), "NA")</f>
        <v>0.84</v>
      </c>
      <c r="BA146" s="31">
        <f>_xlfn.IFNA(VLOOKUP($A146,'GS30'!$A:$B,2,FALSE), "NA")</f>
        <v>3.03</v>
      </c>
      <c r="BB146" s="31">
        <f>_xlfn.IFNA(VLOOKUP($A146,DAX!$A:$B,2,FALSE), "NA")</f>
        <v>6458.91</v>
      </c>
      <c r="BC146" s="31">
        <f>_xlfn.IFNA(VLOOKUP($A146,SMI!$A:$B,2,FALSE), "NA")</f>
        <v>5970.49</v>
      </c>
      <c r="BD146" s="31">
        <f>_xlfn.IFNA(VLOOKUP($A146,NASDAQCOM!$A:$B,2,FALSE), "NA")</f>
        <v>2813.84</v>
      </c>
      <c r="BE146" s="31">
        <f>_xlfn.IFNA(VLOOKUP($A146,FTSE100!$A:$B,2,FALSE), "NA")</f>
        <v>5681.61</v>
      </c>
      <c r="BF146" s="31">
        <f>_xlfn.IFNA(VLOOKUP($A146,'M.W00.PGOLD.USD'!$A:$B,2,FALSE), "NA")</f>
        <v>1738</v>
      </c>
      <c r="BG146" s="31">
        <f>_xlfn.IFNA(VLOOKUP($A146,'M.W00.PSILVER.USD'!$A:$B,2,FALSE), "NA")</f>
        <v>33.6</v>
      </c>
      <c r="BH146" s="31">
        <f>_xlfn.IFNA(VLOOKUP($A146,WPU10170502!$A:$B,2,FALSE), "NA")</f>
        <v>98.5</v>
      </c>
      <c r="BI146" s="31">
        <f>_xlfn.IFNA(VLOOKUP($A146,'M.W00.PSILVER.USD'!$A:$B,2,FALSE), "NA")</f>
        <v>33.6</v>
      </c>
      <c r="BJ146" s="31">
        <f>_xlfn.IFNA(VLOOKUP($A146,'M.W00.PSILVER.USD'!$A:$B,2,FALSE), "NA")</f>
        <v>33.6</v>
      </c>
      <c r="BK146" s="31">
        <f>_xlfn.IFNA(VLOOKUP($A146,FEDfunds!$A:$B,2,FALSE), "NA")</f>
        <v>0.08</v>
      </c>
      <c r="BL146" s="31">
        <f>_xlfn.IFNA(VLOOKUP($A146,Vehicles_miles_traveled!$A:$B,2,FALSE), "NA")</f>
        <v>249776</v>
      </c>
      <c r="BM146" s="31">
        <f>_xlfn.IFNA(VLOOKUP($A146,New_car_dealer!$A:$B,2,FALSE), "NA")</f>
        <v>47096</v>
      </c>
      <c r="BN146" s="31" t="str">
        <f>_xlfn.IFNA(VLOOKUP($A146,Platinum_total_demand!$A:$Z,4,FALSE), "NA")</f>
        <v>NA</v>
      </c>
      <c r="BO146" s="31" t="str">
        <f>_xlfn.IFNA(VLOOKUP($A146,Palladium_total_demand!$A:$Z,4,FALSE), "NA")</f>
        <v>NA</v>
      </c>
      <c r="BP146" s="31" t="str">
        <f>_xlfn.IFNA(VLOOKUP($A146,Rhodium_total_demand!$A:$Z,4,FALSE), "NA")</f>
        <v>NA</v>
      </c>
      <c r="BQ146" s="31" t="str">
        <f>_xlfn.IFNA(VLOOKUP($A146,Platinum_total_supply!$A:$Z,4,FALSE), "NA")</f>
        <v>NA</v>
      </c>
      <c r="BR146" s="31" t="str">
        <f>_xlfn.IFNA(VLOOKUP($A146,Palladium_total_supply!$A:$Z,4,FALSE), "NA")</f>
        <v>NA</v>
      </c>
      <c r="BS146" s="31" t="str">
        <f>_xlfn.IFNA(VLOOKUP($A146,Rhodium_total_supply!$A:$Z,4,FALSE), "NA")</f>
        <v>NA</v>
      </c>
      <c r="BT146" s="31">
        <f>_xlfn.IFNA(VLOOKUP($A146,Equities!$A:$Z,2,FALSE), "NA")</f>
        <v>4200.3790909090903</v>
      </c>
      <c r="BU146" s="31">
        <f>_xlfn.IFNA(VLOOKUP($A146,Equities!$A:$Z,3,FALSE), "NA")</f>
        <v>4648.6422727272702</v>
      </c>
      <c r="BV146" s="31">
        <f>_xlfn.IFNA(VLOOKUP($A146,Equities!$A:$Z,4,FALSE), "NA")</f>
        <v>5851.2590909090904</v>
      </c>
      <c r="BW146" s="31">
        <f>_xlfn.IFNA(VLOOKUP($A146,Equities!$A:$Z,5,FALSE), "NA")</f>
        <v>4050.7297727272698</v>
      </c>
      <c r="BX146" s="31">
        <f>_xlfn.IFNA(VLOOKUP($A146,Equities!$A:$Z,6,FALSE), "NA")</f>
        <v>1786.4580454545401</v>
      </c>
      <c r="BY146" s="31">
        <f>_xlfn.IFNA(VLOOKUP($A146,Income_equities!$A:$Z,2,FALSE), "NA")</f>
        <v>1772.19181818181</v>
      </c>
      <c r="BZ146" s="31">
        <f>_xlfn.IFNA(VLOOKUP($A146,Income_equities!$A:$Z,3,FALSE), "NA")</f>
        <v>351.54834545454497</v>
      </c>
      <c r="CA146" s="31">
        <f>_xlfn.IFNA(VLOOKUP($A146,Income_equities!$A:$Z,4,FALSE), "NA")</f>
        <v>170.51884090908999</v>
      </c>
      <c r="CB146" s="31">
        <f>_xlfn.IFNA(VLOOKUP($A146,Income_equities!$A:$Z,5,FALSE), "NA")</f>
        <v>203.22542727272699</v>
      </c>
      <c r="CC146" s="31">
        <f>_xlfn.IFNA(VLOOKUP($A146,PGM_equities!$A:$Z,2,FALSE), "NA")</f>
        <v>1506.52363636363</v>
      </c>
      <c r="CD146" s="31">
        <f>_xlfn.IFNA(VLOOKUP($A146,PGM_equities!$A:$Z,3,FALSE), "NA")</f>
        <v>1656.0009090909</v>
      </c>
      <c r="CE146" s="31">
        <f>_xlfn.IFNA(VLOOKUP($A146,PGM_equities!$A:$Z,4,FALSE), "NA")</f>
        <v>30.832704545454501</v>
      </c>
      <c r="CF146" s="31">
        <f>_xlfn.IFNA(VLOOKUP($A146,PGM_equities!$A:$Z,5,FALSE), "NA")</f>
        <v>660.45272727272697</v>
      </c>
      <c r="CG146" s="31" t="str">
        <f>_xlfn.IFNA(VLOOKUP($A146,Platinum_market_balance!$A:$Z,2,FALSE), "NA")</f>
        <v>NA</v>
      </c>
      <c r="CH146" s="31" t="str">
        <f>_xlfn.IFNA(VLOOKUP($A146,Platinum_market_balance!$A:$Z,3,FALSE), "NA")</f>
        <v>NA</v>
      </c>
      <c r="CI146" s="31" t="str">
        <f>_xlfn.IFNA(VLOOKUP($A146,Platinum_market_balance!$A:$Z,4,FALSE), "NA")</f>
        <v>NA</v>
      </c>
      <c r="CJ146" s="31" t="str">
        <f>_xlfn.IFNA(VLOOKUP($A146,Platinum_market_balance!$A:$Z,5,FALSE), "NA")</f>
        <v>NA</v>
      </c>
      <c r="CK146" s="31" t="str">
        <f>_xlfn.IFNA(VLOOKUP($A146,Palladium_market_balance!$A:$Z,2,FALSE), "NA")</f>
        <v>NA</v>
      </c>
      <c r="CL146" s="31" t="str">
        <f>_xlfn.IFNA(VLOOKUP($A146,Palladium_market_balance!$A:$Z,3,FALSE), "NA")</f>
        <v>NA</v>
      </c>
      <c r="CM146" s="31" t="str">
        <f>_xlfn.IFNA(VLOOKUP($A146,Palladium_market_balance!$A:$Z,4,FALSE), "NA")</f>
        <v>NA</v>
      </c>
      <c r="CN146" s="31" t="str">
        <f>_xlfn.IFNA(VLOOKUP($A146,Palladium_market_balance!$A:$Z,5,FALSE), "NA")</f>
        <v>NA</v>
      </c>
      <c r="CO146" s="31" t="str">
        <f>_xlfn.IFNA(VLOOKUP($A146,Rhodium_market_balance!$A:$Z,2,FALSE), "NA")</f>
        <v>NA</v>
      </c>
      <c r="CP146" s="31" t="str">
        <f>_xlfn.IFNA(VLOOKUP($A146,Rhodium_market_balance!$A:$Z,3,FALSE), "NA")</f>
        <v>NA</v>
      </c>
      <c r="CQ146" s="31" t="str">
        <f>_xlfn.IFNA(VLOOKUP($A146,Rhodium_market_balance!$A:$Z,4,FALSE), "NA")</f>
        <v>NA</v>
      </c>
      <c r="CR146" s="31" t="str">
        <f>_xlfn.IFNA(VLOOKUP($A146,Rhodium_market_balance!$A:$Z,5,FALSE), "NA")</f>
        <v>NA</v>
      </c>
      <c r="CS146" s="31">
        <f>_xlfn.IFNA(VLOOKUP($A146,CFTCs!$A:$Z,2,FALSE), "NA")</f>
        <v>9995.7727272727207</v>
      </c>
      <c r="CT146" s="31">
        <f>_xlfn.IFNA(VLOOKUP($A146,CFTCs!$A:$Z,3,FALSE), "NA")</f>
        <v>4207.8181818181802</v>
      </c>
      <c r="CU146" s="31">
        <f>_xlfn.IFNA(VLOOKUP($A146,CFTCs!$A:$Z,4,FALSE), "NA")</f>
        <v>30071.772727272699</v>
      </c>
      <c r="CV146" s="31">
        <f>_xlfn.IFNA(VLOOKUP($A146,CFTCs!$A:$Z,5,FALSE), "NA")</f>
        <v>9304.7272727272702</v>
      </c>
      <c r="CW146" s="31">
        <f>_xlfn.IFNA(VLOOKUP($A146,Open_interest!$A:$Z,2,FALSE), "NA")</f>
        <v>43571.727272727199</v>
      </c>
      <c r="CX146" s="31">
        <f>_xlfn.IFNA(VLOOKUP($A146,Open_interest!$A:$Z,3,FALSE), "NA")</f>
        <v>17801.636363636298</v>
      </c>
      <c r="CY146" s="31">
        <f>IF(_xlfn.IFNA(VLOOKUP($A146,ETF_holdings!$A:$Z,2,FALSE), "NA")=0,"NA",_xlfn.IFNA(VLOOKUP($A146,ETF_holdings!$A:$Z,2,FALSE), "NA"))</f>
        <v>1365112.3000952301</v>
      </c>
      <c r="CZ146" s="31" t="str">
        <f>IF(_xlfn.IFNA(VLOOKUP($A146,ETF_holdings!$A:$Z,3,FALSE), "NA")=0,"NA",_xlfn.IFNA(VLOOKUP($A146,ETF_holdings!$A:$Z,3,FALSE), "NA"))</f>
        <v>NA</v>
      </c>
      <c r="DA146" s="31">
        <f>_xlfn.IFNA(VLOOKUP($A146,ETF_holdings!$A:$Z,4,FALSE), "NA")</f>
        <v>0</v>
      </c>
      <c r="DB146" s="31" t="str">
        <f>IF(_xlfn.IFNA(VLOOKUP($A146,ETF_holdings!$A:$Z,4,FALSE), "NA")=0,"NA",_xlfn.IFNA(VLOOKUP($A146,ETF_holdings!$A:$Z,4,FALSE), "NA"))</f>
        <v>NA</v>
      </c>
      <c r="DC146" s="31" t="str">
        <f>IF(_xlfn.IFNA(VLOOKUP($A146,ETF_holdings!$A:$Z,6,FALSE), "NA")=0,"NA",_xlfn.IFNA(VLOOKUP($A146,ETF_holdings!$A:$Z,6,FALSE), "NA"))</f>
        <v>NA</v>
      </c>
      <c r="DD146" s="31" t="str">
        <f>IF(_xlfn.IFNA(VLOOKUP($A146,ETF_holdings!$A:$Z,7,FALSE), "NA")=0,"NA",_xlfn.IFNA(VLOOKUP($A146,ETF_holdings!$A:$Z,7,FALSE), "NA"))</f>
        <v>NA</v>
      </c>
      <c r="DE146" s="31" t="str">
        <f>IF(_xlfn.IFNA(VLOOKUP($A146,ETF_holdings!$A:$Z,8,FALSE), "NA")=0,"NA",_xlfn.IFNA(VLOOKUP($A146,ETF_holdings!$A:$Z,8,FALSE), "NA"))</f>
        <v>NA</v>
      </c>
      <c r="DF146" s="31" t="str">
        <f>IF(_xlfn.IFNA(VLOOKUP($A146,ETF_holdings!$A:$Z,10,FALSE), "NA")=0,"NA",_xlfn.IFNA(VLOOKUP($A146,ETF_holdings!$A:$Z,10,FALSE), "NA"))</f>
        <v>NA</v>
      </c>
      <c r="DG146" s="31" t="str">
        <f>IF(_xlfn.IFNA(VLOOKUP($A146,ETF_holdings!$A:$Z,10,FALSE), "NA")=0,"NA",_xlfn.IFNA(VLOOKUP($A146,ETF_holdings!$A:$Z,10,FALSE), "NA"))</f>
        <v>NA</v>
      </c>
      <c r="DH146" s="31" t="str">
        <f>IF(_xlfn.IFNA(VLOOKUP($A146,ETF_holdings!$A:$Z,11,FALSE), "NA")=0,"NA",_xlfn.IFNA(VLOOKUP($A146,ETF_holdings!$A:$Z,11,FALSE), "NA"))</f>
        <v>NA</v>
      </c>
      <c r="DI146" s="31" t="str">
        <f>IF(_xlfn.IFNA(VLOOKUP($A146,ETF_holdings!$A:$Z,12,FALSE), "NA")=0,"NA",_xlfn.IFNA(VLOOKUP($A146,ETF_holdings!$A:$Z,12,FALSE), "NA"))</f>
        <v>NA</v>
      </c>
      <c r="DJ146" s="31" t="str">
        <f>IF(_xlfn.IFNA(VLOOKUP($A146,ETF_holdings!$A:$Z,13,FALSE), "NA")=0,"NA",_xlfn.IFNA(VLOOKUP($A146,ETF_holdings!$A:$Z,13,FALSE), "NA"))</f>
        <v>NA</v>
      </c>
      <c r="DK146" s="31">
        <f>IF(_xlfn.IFNA(VLOOKUP($A146,Platinum_RSI!$A:$P,2,FALSE), "NA")=0,"NA",_xlfn.IFNA(VLOOKUP($A146,Platinum_RSI!$A:$P,2,FALSE), "NA"))</f>
        <v>53.39</v>
      </c>
      <c r="DL146" s="31">
        <f>IF(_xlfn.IFNA(VLOOKUP($A146,Platinum_RSI!$A:$P,3,FALSE), "NA")=0,"NA",_xlfn.IFNA(VLOOKUP($A146,Platinum_RSI!$A:$P,3,FALSE), "NA"))</f>
        <v>47.49</v>
      </c>
      <c r="DM146" s="31">
        <f>IF(_xlfn.IFNA(VLOOKUP($A146,Platinum_RSI!$A:$P,4,FALSE), "NA")=0,"NA",_xlfn.IFNA(VLOOKUP($A146,Platinum_RSI!$A:$P,4,FALSE), "NA"))</f>
        <v>49.39</v>
      </c>
      <c r="DN146" s="31">
        <f>IF(_xlfn.IFNA(VLOOKUP($A146,Platinum_RSI!$A:$P,5,FALSE), "NA")=0,"NA",_xlfn.IFNA(VLOOKUP($A146,Platinum_RSI!$A:$P,5,FALSE), "NA"))</f>
        <v>52.39</v>
      </c>
      <c r="DO146" s="31">
        <f>IF(_xlfn.IFNA(VLOOKUP($A146,Palladium_RSI!$A:$Q,2,FALSE), "NA")=0,"NA",_xlfn.IFNA(VLOOKUP($A146,Palladium_RSI!$A:$Q,2,FALSE), "NA"))</f>
        <v>56.92</v>
      </c>
      <c r="DP146" s="31">
        <f>IF(_xlfn.IFNA(VLOOKUP($A146,Palladium_RSI!$A:$Q, 3,FALSE), "NA")=0,"NA",_xlfn.IFNA(VLOOKUP($A146,Palladium_RSI!$A:$Q,3,FALSE), "NA"))</f>
        <v>52.46</v>
      </c>
      <c r="DQ146" s="31">
        <f>IF(_xlfn.IFNA(VLOOKUP($A146,Palladium_RSI!$A:$Q,4,FALSE), "NA")=0,"NA",_xlfn.IFNA(VLOOKUP($A146,Palladium_RSI!$A:$Q,4,FALSE), "NA"))</f>
        <v>55.67</v>
      </c>
      <c r="DR146" s="31">
        <f>IF(_xlfn.IFNA(VLOOKUP($A146,Palladium_RSI!$A:$Q,5,FALSE), "NA")=0,"NA",_xlfn.IFNA(VLOOKUP($A146,Palladium_RSI!$A:$Q,5,FALSE), "NA"))</f>
        <v>57.79</v>
      </c>
      <c r="DS146" s="31">
        <f>IF(_xlfn.IFNA(VLOOKUP($A146,Car_production!$A:$L,2,FALSE), "NA")=0,"NA",_xlfn.IFNA(VLOOKUP($A146,Car_production!$A:$L,2,FALSE), "NA"))</f>
        <v>327.10000000000002</v>
      </c>
      <c r="DT146" s="31">
        <f>IF(_xlfn.IFNA(VLOOKUP($A146,Car_production!$A:$L,3,FALSE), "NA")=0,"NA",_xlfn.IFNA(VLOOKUP($A146,Car_production!$A:$L,3,FALSE), "NA"))</f>
        <v>257.35641227380017</v>
      </c>
      <c r="DU146" s="31" t="e">
        <f>IF(_xlfn.IFNA(VLOOKUP($A146,Car_production!$A:$L,4,FALSE), "NA")=0,"NA",_xlfn.IFNA(VLOOKUP($A146,Car_production!$A:$L,13,FALSE), "NA"))</f>
        <v>#REF!</v>
      </c>
      <c r="DV146" s="31">
        <f>IF(_xlfn.IFNA(VLOOKUP($A146,Car_production!$A:$L,5,FALSE), "NA")=0,"NA",_xlfn.IFNA(VLOOKUP($A146,Car_production!$A:$L,5,FALSE), "NA"))</f>
        <v>50.720738720478742</v>
      </c>
      <c r="DW146" s="31">
        <f>IF(_xlfn.IFNA(VLOOKUP($A146,Car_production!$A:$L,6,FALSE), "NA")=0,"NA",_xlfn.IFNA(VLOOKUP($A146,Car_production!$A:$L,6,FALSE), "NA"))</f>
        <v>106.9</v>
      </c>
      <c r="DX146" s="31">
        <f>IF(_xlfn.IFNA(VLOOKUP($A146,Car_production!$A:$L,7,FALSE), "NA")=0,"NA",_xlfn.IFNA(VLOOKUP($A146,Car_production!$A:$L,7,FALSE), "NA"))</f>
        <v>104.49657869012709</v>
      </c>
      <c r="DY146" s="31">
        <f>IF(_xlfn.IFNA(VLOOKUP($A146,Car_production!$A:$L,8,FALSE), "NA")=0,"NA",_xlfn.IFNA(VLOOKUP($A146,Car_production!$A:$L,8,FALSE), "NA"))</f>
        <v>114.5</v>
      </c>
      <c r="DZ146" s="31">
        <f>IF(_xlfn.IFNA(VLOOKUP($A146,Car_production!$A:$L,9,FALSE), "NA")=0,"NA",_xlfn.IFNA(VLOOKUP($A146,Car_production!$A:$L,9,FALSE), "NA"))</f>
        <v>144.57070707070707</v>
      </c>
      <c r="EA146" s="31">
        <f>IF(_xlfn.IFNA(VLOOKUP($A146,Car_production!$A:$L,10,FALSE), "NA")=0,"NA",_xlfn.IFNA(VLOOKUP($A146,Car_production!$A:$L,10,FALSE), "NA"))</f>
        <v>90.695556032245193</v>
      </c>
      <c r="EB146" s="31">
        <f>IF(_xlfn.IFNA(VLOOKUP($A146,Car_production_index!$A:$L,2,FALSE), "NA")=0,"NA",_xlfn.IFNA(VLOOKUP($A146,Car_production_index!$A:$L,2,FALSE), "NA"))</f>
        <v>0.15420891286930835</v>
      </c>
      <c r="EC146" s="31">
        <f>IF(_xlfn.IFNA(VLOOKUP($A146,Car_production_index!$A:$L,3,FALSE), "NA")=0,"NA",_xlfn.IFNA(VLOOKUP($A146,Car_production_index!$A:$L,3,FALSE), "NA"))</f>
        <v>0.21123362742207863</v>
      </c>
      <c r="ED146" s="31">
        <f>IF(_xlfn.IFNA(VLOOKUP($A146,Car_production_index!$A:$L,4,FALSE), "NA")=0,"NA",_xlfn.IFNA(VLOOKUP($A146,Car_production_index!$A:$L,4,FALSE), "NA"))</f>
        <v>0.21215195084849089</v>
      </c>
      <c r="EE146" s="31">
        <f>IF(_xlfn.IFNA(VLOOKUP($A146,Car_production_index!$A:$L,5,FALSE), "NA")=0,"NA",_xlfn.IFNA(VLOOKUP($A146,Car_production_index!$A:$L,5,FALSE), "NA"))</f>
        <v>0.12571847233706462</v>
      </c>
      <c r="EF146" s="31">
        <f>IF(_xlfn.IFNA(VLOOKUP($A146,Car_production_index!$A:$L,6,FALSE), "NA")=0,"NA",_xlfn.IFNA(VLOOKUP($A146,Car_production_index!$A:$L,6,FALSE), "NA"))</f>
        <v>0.70331296347694261</v>
      </c>
    </row>
    <row r="147" spans="1:136">
      <c r="A147" s="26">
        <v>40940</v>
      </c>
      <c r="B147" s="25">
        <f>IFERROR(VLOOKUP($A147,Palladium_spot_price!$A:$B,2,FALSE), "NA")</f>
        <v>708.05</v>
      </c>
      <c r="C147" s="25">
        <f>IFERROR(VLOOKUP($A147,Platinum_spot_price!$A:$B,2,FALSE), "NA")</f>
        <v>1664.5</v>
      </c>
      <c r="D147" s="25">
        <f>IFERROR(VLOOKUP($A147,Rhodium_spot_price!$A:$B,2,FALSE), "NA")</f>
        <v>1511.5</v>
      </c>
      <c r="E147" s="25">
        <f>IFERROR(VLOOKUP(A147,'Coal Australia'!A:B,2,FALSE), "NA")</f>
        <v>124.966836734694</v>
      </c>
      <c r="F147" s="25">
        <f>IFERROR(VLOOKUP(A147,'Russian Ruble'!A:B,2,FALSE), "NA")</f>
        <v>29.88195923</v>
      </c>
      <c r="G147" s="25" t="str">
        <f>IFERROR(VLOOKUP($A147,'GDP Germany'!A:B,2,FALSE),"NA")</f>
        <v>NA</v>
      </c>
      <c r="H147" s="25" t="str">
        <f>IFERROR(VLOOKUP($A147,'GDP EU28'!A:B,2,FALSE),"NA")</f>
        <v>NA</v>
      </c>
      <c r="I147" s="25" t="str">
        <f>IFERROR(VLOOKUP($A147,'GDP US'!A:B,2,FALSE),"NA")</f>
        <v>NA</v>
      </c>
      <c r="J147" s="29" t="str">
        <f>IFERROR(VLOOKUP($A147,'GDP CNY'!A:C,2,FALSE),"NA")</f>
        <v>NA</v>
      </c>
      <c r="K147" s="25">
        <f>IFERROR(VLOOKUP($A147,WTI!$A:$B,2,FALSE),"NA")</f>
        <v>102.2</v>
      </c>
      <c r="L147" s="25">
        <f>IFERROR(VLOOKUP($A147,Brent!$A:$B,2,FALSE),"NA")</f>
        <v>119.33</v>
      </c>
      <c r="M147" s="25">
        <f>IFERROR(VLOOKUP($A147,'EURO EXC RATE'!$A:$B,2,FALSE),"NA")</f>
        <v>1.3238000000000001</v>
      </c>
      <c r="N147" s="25">
        <f>IFERROR(VLOOKUP($A147,'Baltic Dry Index'!$A:$B,2,FALSE),"NA")</f>
        <v>750</v>
      </c>
      <c r="O147" s="25">
        <f>IFERROR(VLOOKUP($A147,EXR_CNY_USD!$A:$B,2,FALSE),"NA")</f>
        <v>6.2996999999999996</v>
      </c>
      <c r="P147" s="25">
        <f>IFERROR(VLOOKUP($A147,'NATURAL GAS'!A:B,2,FALSE),"NA")</f>
        <v>2.5099999999999998</v>
      </c>
      <c r="Q147" s="25">
        <f>IFERROR(VLOOKUP($A147,VIX!$A:$B,2,FALSE), "NA")</f>
        <v>18.43</v>
      </c>
      <c r="R147" s="25">
        <f>IFERROR(VLOOKUP($A147,CLI_US!$A:$B,2,FALSE), "NA")</f>
        <v>99.872866573204405</v>
      </c>
      <c r="S147" s="25">
        <f>IFERROR(VLOOKUP($A147,CLI_CHN!$A:$B,2,FALSE), "NA")</f>
        <v>99.63597</v>
      </c>
      <c r="T147" s="25">
        <f>IFERROR(VLOOKUP($A147,CLI_EURO!$A:$B,2,FALSE), "NA")</f>
        <v>99.583264860221803</v>
      </c>
      <c r="U147" s="25">
        <f>IFERROR(VLOOKUP($A147,CPILFESL!$A:$B,2,FALSE), "NA")</f>
        <v>228.32900000000001</v>
      </c>
      <c r="V147" s="31">
        <f>_xlfn.IFNA(VLOOKUP($A147,'PET.RWTC.M'!$A:$B,2,FALSE), "NA")</f>
        <v>102.2</v>
      </c>
      <c r="W147" s="31">
        <f>_xlfn.IFNA(VLOOKUP($A147,PALLFNFINDEXQ!$A:$B,2,FALSE), "NA")</f>
        <v>182.6089504</v>
      </c>
      <c r="X147" s="31">
        <f>_xlfn.IFNA(VLOOKUP($A147,DEXSFUS!$A:$B,2,FALSE), "NA")</f>
        <v>7.6608999999999998</v>
      </c>
      <c r="Y147" s="31">
        <f>_xlfn.IFNA(VLOOKUP($A147,PNICKUSDM!$A:$B,2,FALSE), "NA")</f>
        <v>20393.666669999999</v>
      </c>
      <c r="Z147" s="31">
        <f>_xlfn.IFNA(VLOOKUP($A147,'WPU1011'!$A:$B,2,FALSE), "NA")</f>
        <v>189.6</v>
      </c>
      <c r="AA147" s="31">
        <f>_xlfn.IFNA(VLOOKUP($A147,'WPU1011'!$A:$B,2,FALSE), "NA")</f>
        <v>189.6</v>
      </c>
      <c r="AB147" s="31">
        <f>_xlfn.IFNA(VLOOKUP($A147,TSIFRGHTC!$A:$B,2,FALSE), "NA")</f>
        <v>0.4</v>
      </c>
      <c r="AC147" s="31">
        <f>_xlfn.IFNA(VLOOKUP($A147,TSIFRGHTC!$A:$B,2,FALSE), "NA")</f>
        <v>0.4</v>
      </c>
      <c r="AD147" s="31">
        <f>_xlfn.IFNA(VLOOKUP($A147,PPICMM!$A:$B,2,FALSE), "NA")</f>
        <v>230.9</v>
      </c>
      <c r="AE147" s="31">
        <f>_xlfn.IFNA(VLOOKUP($A147,IPB50001N!$A:$B,2,FALSE), "NA")</f>
        <v>96.585599999999999</v>
      </c>
      <c r="AF147" s="31">
        <f>_xlfn.IFNA(VLOOKUP($A147,A31ATI!$A:$B,2,FALSE), "NA")</f>
        <v>22694</v>
      </c>
      <c r="AG147" s="31">
        <f>_xlfn.IFNA(VLOOKUP($A147,A31ANO!$A:$B,2,FALSE), "NA")</f>
        <v>11887</v>
      </c>
      <c r="AH147" s="31">
        <f>_xlfn.IFNA(VLOOKUP($A147,IPG21223S!$A:$B,2,FALSE), "NA")</f>
        <v>96.391499999999994</v>
      </c>
      <c r="AI147" s="31">
        <f>_xlfn.IFNA(VLOOKUP($A147,PIORECRUSDM!$A:$B,2,FALSE), "NA")</f>
        <v>140.4</v>
      </c>
      <c r="AJ147" s="31">
        <f>_xlfn.IFNA(VLOOKUP($A147,GVZCLS!$A:$B,2,FALSE), "NA")</f>
        <v>21.54</v>
      </c>
      <c r="AK147" s="31">
        <f>_xlfn.IFNA(VLOOKUP($A147,VXSLVCLS!$A:$B,2,FALSE), "NA")</f>
        <v>41.75</v>
      </c>
      <c r="AL147" s="31">
        <f>_xlfn.IFNA(VLOOKUP($A147,PNRGINDEXM!$A:$B,2,FALSE), "NA")</f>
        <v>244.37540000000001</v>
      </c>
      <c r="AM147" s="31">
        <f>_xlfn.IFNA(VLOOKUP($A147,Nikkei225!$A:$B,2,FALSE), "NA")</f>
        <v>8809.7900000000009</v>
      </c>
      <c r="AN147" s="31">
        <f>_xlfn.IFNA(VLOOKUP($A147,EXJPUS!$A:$B,2,FALSE), "NA")</f>
        <v>78.47</v>
      </c>
      <c r="AO147" s="31">
        <f>_xlfn.IFNA(VLOOKUP($A147,PCU33613361!$A:$B,2,FALSE), "NA")</f>
        <v>104.1</v>
      </c>
      <c r="AP147" s="31">
        <f>_xlfn.IFNA(VLOOKUP($A147,TOTALSA!$A:$B,2,FALSE), "NA")</f>
        <v>14.975</v>
      </c>
      <c r="AQ147" s="31">
        <f>_xlfn.IFNA(VLOOKUP($A147,ZAFCPIALLMINMEI!$A:$B,2,FALSE), "NA")</f>
        <v>83.312700000000007</v>
      </c>
      <c r="AR147" s="31">
        <f>_xlfn.IFNA(VLOOKUP($A147,LCULMN01ZAQ661S!$A:$B,2,FALSE), "NA")</f>
        <v>84.425597530000005</v>
      </c>
      <c r="AS147" s="31">
        <f>_xlfn.IFNA(VLOOKUP($A147,NGDPRSAXDCZAQ!$A:$B,2,FALSE), "NA")</f>
        <v>1039593.8</v>
      </c>
      <c r="AT147" s="31">
        <f>_xlfn.IFNA(VLOOKUP($A147,'M.W00.PCOBA.USD'!$A:$B,2,FALSE), "NA")</f>
        <v>31772.62</v>
      </c>
      <c r="AU147" s="31">
        <f>_xlfn.IFNA(VLOOKUP($A147,BSCICP03O9M665S!$A:$B,2,FALSE), "NA")</f>
        <v>99.800407045599997</v>
      </c>
      <c r="AV147" s="31">
        <f>_xlfn.IFNA(VLOOKUP($A147,LOLITOAAOECDE!$A:$B,2,FALSE), "NA")</f>
        <v>99.843587654700002</v>
      </c>
      <c r="AW147" s="31" t="str">
        <f>_xlfn.IFNA(VLOOKUP($A147,'IP7110'!$A:$B,2,FALSE), "NA")</f>
        <v>NA</v>
      </c>
      <c r="AX147" s="31">
        <f>_xlfn.IFNA(VLOOKUP($A147,'WPS061'!$A:$B,2,FALSE), "NA")</f>
        <v>107.6</v>
      </c>
      <c r="AY147" s="31">
        <f>_xlfn.IFNA(VLOOKUP($A147,'GS10'!$A:$B,2,FALSE), "NA")</f>
        <v>1.97</v>
      </c>
      <c r="AZ147" s="31">
        <f>_xlfn.IFNA(VLOOKUP($A147,'GS5'!$A:$B,2,FALSE), "NA")</f>
        <v>0.83</v>
      </c>
      <c r="BA147" s="31">
        <f>_xlfn.IFNA(VLOOKUP($A147,'GS30'!$A:$B,2,FALSE), "NA")</f>
        <v>3.11</v>
      </c>
      <c r="BB147" s="31">
        <f>_xlfn.IFNA(VLOOKUP($A147,DAX!$A:$B,2,FALSE), "NA")</f>
        <v>6856.08</v>
      </c>
      <c r="BC147" s="31">
        <f>_xlfn.IFNA(VLOOKUP($A147,SMI!$A:$B,2,FALSE), "NA")</f>
        <v>6109.93</v>
      </c>
      <c r="BD147" s="31">
        <f>_xlfn.IFNA(VLOOKUP($A147,NASDAQCOM!$A:$B,2,FALSE), "NA")</f>
        <v>2966.89</v>
      </c>
      <c r="BE147" s="31">
        <f>_xlfn.IFNA(VLOOKUP($A147,FTSE100!$A:$B,2,FALSE), "NA")</f>
        <v>5871.51</v>
      </c>
      <c r="BF147" s="31">
        <f>_xlfn.IFNA(VLOOKUP($A147,'M.W00.PGOLD.USD'!$A:$B,2,FALSE), "NA")</f>
        <v>1788</v>
      </c>
      <c r="BG147" s="31">
        <f>_xlfn.IFNA(VLOOKUP($A147,'M.W00.PSILVER.USD'!$A:$B,2,FALSE), "NA")</f>
        <v>37.229999999999997</v>
      </c>
      <c r="BH147" s="31">
        <f>_xlfn.IFNA(VLOOKUP($A147,WPU10170502!$A:$B,2,FALSE), "NA")</f>
        <v>99.2</v>
      </c>
      <c r="BI147" s="31">
        <f>_xlfn.IFNA(VLOOKUP($A147,'M.W00.PSILVER.USD'!$A:$B,2,FALSE), "NA")</f>
        <v>37.229999999999997</v>
      </c>
      <c r="BJ147" s="31">
        <f>_xlfn.IFNA(VLOOKUP($A147,'M.W00.PSILVER.USD'!$A:$B,2,FALSE), "NA")</f>
        <v>37.229999999999997</v>
      </c>
      <c r="BK147" s="31">
        <f>_xlfn.IFNA(VLOOKUP($A147,FEDfunds!$A:$B,2,FALSE), "NA")</f>
        <v>0.1</v>
      </c>
      <c r="BL147" s="31">
        <f>_xlfn.IFNA(VLOOKUP($A147,Vehicles_miles_traveled!$A:$B,2,FALSE), "NA")</f>
        <v>250700</v>
      </c>
      <c r="BM147" s="31">
        <f>_xlfn.IFNA(VLOOKUP($A147,New_car_dealer!$A:$B,2,FALSE), "NA")</f>
        <v>52611</v>
      </c>
      <c r="BN147" s="31" t="str">
        <f>_xlfn.IFNA(VLOOKUP($A147,Platinum_total_demand!$A:$Z,4,FALSE), "NA")</f>
        <v>NA</v>
      </c>
      <c r="BO147" s="31" t="str">
        <f>_xlfn.IFNA(VLOOKUP($A147,Palladium_total_demand!$A:$Z,4,FALSE), "NA")</f>
        <v>NA</v>
      </c>
      <c r="BP147" s="31" t="str">
        <f>_xlfn.IFNA(VLOOKUP($A147,Rhodium_total_demand!$A:$Z,4,FALSE), "NA")</f>
        <v>NA</v>
      </c>
      <c r="BQ147" s="31" t="str">
        <f>_xlfn.IFNA(VLOOKUP($A147,Platinum_total_supply!$A:$Z,4,FALSE), "NA")</f>
        <v>NA</v>
      </c>
      <c r="BR147" s="31" t="str">
        <f>_xlfn.IFNA(VLOOKUP($A147,Palladium_total_supply!$A:$Z,4,FALSE), "NA")</f>
        <v>NA</v>
      </c>
      <c r="BS147" s="31" t="str">
        <f>_xlfn.IFNA(VLOOKUP($A147,Rhodium_total_supply!$A:$Z,4,FALSE), "NA")</f>
        <v>NA</v>
      </c>
      <c r="BT147" s="31">
        <f>_xlfn.IFNA(VLOOKUP($A147,Equities!$A:$Z,2,FALSE), "NA")</f>
        <v>4431.7138095237997</v>
      </c>
      <c r="BU147" s="31">
        <f>_xlfn.IFNA(VLOOKUP($A147,Equities!$A:$Z,3,FALSE), "NA")</f>
        <v>4862.4595238095199</v>
      </c>
      <c r="BV147" s="31">
        <f>_xlfn.IFNA(VLOOKUP($A147,Equities!$A:$Z,4,FALSE), "NA")</f>
        <v>6280.4914285714203</v>
      </c>
      <c r="BW147" s="31">
        <f>_xlfn.IFNA(VLOOKUP($A147,Equities!$A:$Z,5,FALSE), "NA")</f>
        <v>4288.3006666666597</v>
      </c>
      <c r="BX147" s="31">
        <f>_xlfn.IFNA(VLOOKUP($A147,Equities!$A:$Z,6,FALSE), "NA")</f>
        <v>1948.00133333333</v>
      </c>
      <c r="BY147" s="31">
        <f>_xlfn.IFNA(VLOOKUP($A147,Income_equities!$A:$Z,2,FALSE), "NA")</f>
        <v>1781.1799999999901</v>
      </c>
      <c r="BZ147" s="31">
        <f>_xlfn.IFNA(VLOOKUP($A147,Income_equities!$A:$Z,3,FALSE), "NA")</f>
        <v>351.32735238095199</v>
      </c>
      <c r="CA147" s="31">
        <f>_xlfn.IFNA(VLOOKUP($A147,Income_equities!$A:$Z,4,FALSE), "NA")</f>
        <v>174.66116666666599</v>
      </c>
      <c r="CB147" s="31">
        <f>_xlfn.IFNA(VLOOKUP($A147,Income_equities!$A:$Z,5,FALSE), "NA")</f>
        <v>203.461095238095</v>
      </c>
      <c r="CC147" s="31">
        <f>_xlfn.IFNA(VLOOKUP($A147,PGM_equities!$A:$Z,2,FALSE), "NA")</f>
        <v>1662.50952380952</v>
      </c>
      <c r="CD147" s="31">
        <f>_xlfn.IFNA(VLOOKUP($A147,PGM_equities!$A:$Z,3,FALSE), "NA")</f>
        <v>1742.4171428571401</v>
      </c>
      <c r="CE147" s="31">
        <f>_xlfn.IFNA(VLOOKUP($A147,PGM_equities!$A:$Z,4,FALSE), "NA")</f>
        <v>34.197604761904699</v>
      </c>
      <c r="CF147" s="31">
        <f>_xlfn.IFNA(VLOOKUP($A147,PGM_equities!$A:$Z,5,FALSE), "NA")</f>
        <v>704.08619047619004</v>
      </c>
      <c r="CG147" s="31" t="str">
        <f>_xlfn.IFNA(VLOOKUP($A147,Platinum_market_balance!$A:$Z,2,FALSE), "NA")</f>
        <v>NA</v>
      </c>
      <c r="CH147" s="31" t="str">
        <f>_xlfn.IFNA(VLOOKUP($A147,Platinum_market_balance!$A:$Z,3,FALSE), "NA")</f>
        <v>NA</v>
      </c>
      <c r="CI147" s="31" t="str">
        <f>_xlfn.IFNA(VLOOKUP($A147,Platinum_market_balance!$A:$Z,4,FALSE), "NA")</f>
        <v>NA</v>
      </c>
      <c r="CJ147" s="31" t="str">
        <f>_xlfn.IFNA(VLOOKUP($A147,Platinum_market_balance!$A:$Z,5,FALSE), "NA")</f>
        <v>NA</v>
      </c>
      <c r="CK147" s="31" t="str">
        <f>_xlfn.IFNA(VLOOKUP($A147,Palladium_market_balance!$A:$Z,2,FALSE), "NA")</f>
        <v>NA</v>
      </c>
      <c r="CL147" s="31" t="str">
        <f>_xlfn.IFNA(VLOOKUP($A147,Palladium_market_balance!$A:$Z,3,FALSE), "NA")</f>
        <v>NA</v>
      </c>
      <c r="CM147" s="31" t="str">
        <f>_xlfn.IFNA(VLOOKUP($A147,Palladium_market_balance!$A:$Z,4,FALSE), "NA")</f>
        <v>NA</v>
      </c>
      <c r="CN147" s="31" t="str">
        <f>_xlfn.IFNA(VLOOKUP($A147,Palladium_market_balance!$A:$Z,5,FALSE), "NA")</f>
        <v>NA</v>
      </c>
      <c r="CO147" s="31" t="str">
        <f>_xlfn.IFNA(VLOOKUP($A147,Rhodium_market_balance!$A:$Z,2,FALSE), "NA")</f>
        <v>NA</v>
      </c>
      <c r="CP147" s="31" t="str">
        <f>_xlfn.IFNA(VLOOKUP($A147,Rhodium_market_balance!$A:$Z,3,FALSE), "NA")</f>
        <v>NA</v>
      </c>
      <c r="CQ147" s="31" t="str">
        <f>_xlfn.IFNA(VLOOKUP($A147,Rhodium_market_balance!$A:$Z,4,FALSE), "NA")</f>
        <v>NA</v>
      </c>
      <c r="CR147" s="31" t="str">
        <f>_xlfn.IFNA(VLOOKUP($A147,Rhodium_market_balance!$A:$Z,5,FALSE), "NA")</f>
        <v>NA</v>
      </c>
      <c r="CS147" s="31">
        <f>_xlfn.IFNA(VLOOKUP($A147,CFTCs!$A:$Z,2,FALSE), "NA")</f>
        <v>12664</v>
      </c>
      <c r="CT147" s="31">
        <f>_xlfn.IFNA(VLOOKUP($A147,CFTCs!$A:$Z,3,FALSE), "NA")</f>
        <v>2318.7619047619</v>
      </c>
      <c r="CU147" s="31">
        <f>_xlfn.IFNA(VLOOKUP($A147,CFTCs!$A:$Z,4,FALSE), "NA")</f>
        <v>31055.904761904701</v>
      </c>
      <c r="CV147" s="31">
        <f>_xlfn.IFNA(VLOOKUP($A147,CFTCs!$A:$Z,5,FALSE), "NA")</f>
        <v>4116.0952380952303</v>
      </c>
      <c r="CW147" s="31">
        <f>_xlfn.IFNA(VLOOKUP($A147,Open_interest!$A:$Z,2,FALSE), "NA")</f>
        <v>44605.4285714285</v>
      </c>
      <c r="CX147" s="31">
        <f>_xlfn.IFNA(VLOOKUP($A147,Open_interest!$A:$Z,3,FALSE), "NA")</f>
        <v>20726.666666666599</v>
      </c>
      <c r="CY147" s="31">
        <f>IF(_xlfn.IFNA(VLOOKUP($A147,ETF_holdings!$A:$Z,2,FALSE), "NA")=0,"NA",_xlfn.IFNA(VLOOKUP($A147,ETF_holdings!$A:$Z,2,FALSE), "NA"))</f>
        <v>1416113.9940476101</v>
      </c>
      <c r="CZ147" s="31" t="str">
        <f>IF(_xlfn.IFNA(VLOOKUP($A147,ETF_holdings!$A:$Z,3,FALSE), "NA")=0,"NA",_xlfn.IFNA(VLOOKUP($A147,ETF_holdings!$A:$Z,3,FALSE), "NA"))</f>
        <v>NA</v>
      </c>
      <c r="DA147" s="31">
        <f>_xlfn.IFNA(VLOOKUP($A147,ETF_holdings!$A:$Z,4,FALSE), "NA")</f>
        <v>0</v>
      </c>
      <c r="DB147" s="31" t="str">
        <f>IF(_xlfn.IFNA(VLOOKUP($A147,ETF_holdings!$A:$Z,4,FALSE), "NA")=0,"NA",_xlfn.IFNA(VLOOKUP($A147,ETF_holdings!$A:$Z,4,FALSE), "NA"))</f>
        <v>NA</v>
      </c>
      <c r="DC147" s="31" t="str">
        <f>IF(_xlfn.IFNA(VLOOKUP($A147,ETF_holdings!$A:$Z,6,FALSE), "NA")=0,"NA",_xlfn.IFNA(VLOOKUP($A147,ETF_holdings!$A:$Z,6,FALSE), "NA"))</f>
        <v>NA</v>
      </c>
      <c r="DD147" s="31" t="str">
        <f>IF(_xlfn.IFNA(VLOOKUP($A147,ETF_holdings!$A:$Z,7,FALSE), "NA")=0,"NA",_xlfn.IFNA(VLOOKUP($A147,ETF_holdings!$A:$Z,7,FALSE), "NA"))</f>
        <v>NA</v>
      </c>
      <c r="DE147" s="31" t="str">
        <f>IF(_xlfn.IFNA(VLOOKUP($A147,ETF_holdings!$A:$Z,8,FALSE), "NA")=0,"NA",_xlfn.IFNA(VLOOKUP($A147,ETF_holdings!$A:$Z,8,FALSE), "NA"))</f>
        <v>NA</v>
      </c>
      <c r="DF147" s="31" t="str">
        <f>IF(_xlfn.IFNA(VLOOKUP($A147,ETF_holdings!$A:$Z,10,FALSE), "NA")=0,"NA",_xlfn.IFNA(VLOOKUP($A147,ETF_holdings!$A:$Z,10,FALSE), "NA"))</f>
        <v>NA</v>
      </c>
      <c r="DG147" s="31" t="str">
        <f>IF(_xlfn.IFNA(VLOOKUP($A147,ETF_holdings!$A:$Z,10,FALSE), "NA")=0,"NA",_xlfn.IFNA(VLOOKUP($A147,ETF_holdings!$A:$Z,10,FALSE), "NA"))</f>
        <v>NA</v>
      </c>
      <c r="DH147" s="31" t="str">
        <f>IF(_xlfn.IFNA(VLOOKUP($A147,ETF_holdings!$A:$Z,11,FALSE), "NA")=0,"NA",_xlfn.IFNA(VLOOKUP($A147,ETF_holdings!$A:$Z,11,FALSE), "NA"))</f>
        <v>NA</v>
      </c>
      <c r="DI147" s="31" t="str">
        <f>IF(_xlfn.IFNA(VLOOKUP($A147,ETF_holdings!$A:$Z,12,FALSE), "NA")=0,"NA",_xlfn.IFNA(VLOOKUP($A147,ETF_holdings!$A:$Z,12,FALSE), "NA"))</f>
        <v>NA</v>
      </c>
      <c r="DJ147" s="31" t="str">
        <f>IF(_xlfn.IFNA(VLOOKUP($A147,ETF_holdings!$A:$Z,13,FALSE), "NA")=0,"NA",_xlfn.IFNA(VLOOKUP($A147,ETF_holdings!$A:$Z,13,FALSE), "NA"))</f>
        <v>NA</v>
      </c>
      <c r="DK147" s="31">
        <f>IF(_xlfn.IFNA(VLOOKUP($A147,Platinum_RSI!$A:$P,2,FALSE), "NA")=0,"NA",_xlfn.IFNA(VLOOKUP($A147,Platinum_RSI!$A:$P,2,FALSE), "NA"))</f>
        <v>65.72</v>
      </c>
      <c r="DL147" s="31">
        <f>IF(_xlfn.IFNA(VLOOKUP($A147,Platinum_RSI!$A:$P,3,FALSE), "NA")=0,"NA",_xlfn.IFNA(VLOOKUP($A147,Platinum_RSI!$A:$P,3,FALSE), "NA"))</f>
        <v>53.18</v>
      </c>
      <c r="DM147" s="31">
        <f>IF(_xlfn.IFNA(VLOOKUP($A147,Platinum_RSI!$A:$P,4,FALSE), "NA")=0,"NA",_xlfn.IFNA(VLOOKUP($A147,Platinum_RSI!$A:$P,4,FALSE), "NA"))</f>
        <v>53.24</v>
      </c>
      <c r="DN147" s="31">
        <f>IF(_xlfn.IFNA(VLOOKUP($A147,Platinum_RSI!$A:$P,5,FALSE), "NA")=0,"NA",_xlfn.IFNA(VLOOKUP($A147,Platinum_RSI!$A:$P,5,FALSE), "NA"))</f>
        <v>54.31</v>
      </c>
      <c r="DO147" s="31">
        <f>IF(_xlfn.IFNA(VLOOKUP($A147,Palladium_RSI!$A:$Q,2,FALSE), "NA")=0,"NA",_xlfn.IFNA(VLOOKUP($A147,Palladium_RSI!$A:$Q,2,FALSE), "NA"))</f>
        <v>64.63</v>
      </c>
      <c r="DP147" s="31">
        <f>IF(_xlfn.IFNA(VLOOKUP($A147,Palladium_RSI!$A:$Q, 3,FALSE), "NA")=0,"NA",_xlfn.IFNA(VLOOKUP($A147,Palladium_RSI!$A:$Q,3,FALSE), "NA"))</f>
        <v>54.84</v>
      </c>
      <c r="DQ147" s="31">
        <f>IF(_xlfn.IFNA(VLOOKUP($A147,Palladium_RSI!$A:$Q,4,FALSE), "NA")=0,"NA",_xlfn.IFNA(VLOOKUP($A147,Palladium_RSI!$A:$Q,4,FALSE), "NA"))</f>
        <v>57.15</v>
      </c>
      <c r="DR147" s="31">
        <f>IF(_xlfn.IFNA(VLOOKUP($A147,Palladium_RSI!$A:$Q,5,FALSE), "NA")=0,"NA",_xlfn.IFNA(VLOOKUP($A147,Palladium_RSI!$A:$Q,5,FALSE), "NA"))</f>
        <v>58.53</v>
      </c>
      <c r="DS147" s="31">
        <f>IF(_xlfn.IFNA(VLOOKUP($A147,Car_production!$A:$L,2,FALSE), "NA")=0,"NA",_xlfn.IFNA(VLOOKUP($A147,Car_production!$A:$L,2,FALSE), "NA"))</f>
        <v>328.3</v>
      </c>
      <c r="DT147" s="31">
        <f>IF(_xlfn.IFNA(VLOOKUP($A147,Car_production!$A:$L,3,FALSE), "NA")=0,"NA",_xlfn.IFNA(VLOOKUP($A147,Car_production!$A:$L,3,FALSE), "NA"))</f>
        <v>258.30055074744297</v>
      </c>
      <c r="DU147" s="31" t="e">
        <f>IF(_xlfn.IFNA(VLOOKUP($A147,Car_production!$A:$L,4,FALSE), "NA")=0,"NA",_xlfn.IFNA(VLOOKUP($A147,Car_production!$A:$L,13,FALSE), "NA"))</f>
        <v>#REF!</v>
      </c>
      <c r="DV147" s="31">
        <f>IF(_xlfn.IFNA(VLOOKUP($A147,Car_production!$A:$L,5,FALSE), "NA")=0,"NA",_xlfn.IFNA(VLOOKUP($A147,Car_production!$A:$L,5,FALSE), "NA"))</f>
        <v>60.732606199494008</v>
      </c>
      <c r="DW147" s="31">
        <f>IF(_xlfn.IFNA(VLOOKUP($A147,Car_production!$A:$L,6,FALSE), "NA")=0,"NA",_xlfn.IFNA(VLOOKUP($A147,Car_production!$A:$L,6,FALSE), "NA"))</f>
        <v>98.3</v>
      </c>
      <c r="DX147" s="31">
        <f>IF(_xlfn.IFNA(VLOOKUP($A147,Car_production!$A:$L,7,FALSE), "NA")=0,"NA",_xlfn.IFNA(VLOOKUP($A147,Car_production!$A:$L,7,FALSE), "NA"))</f>
        <v>96.089931573802545</v>
      </c>
      <c r="DY147" s="31">
        <f>IF(_xlfn.IFNA(VLOOKUP($A147,Car_production!$A:$L,8,FALSE), "NA")=0,"NA",_xlfn.IFNA(VLOOKUP($A147,Car_production!$A:$L,8,FALSE), "NA"))</f>
        <v>114.4</v>
      </c>
      <c r="DZ147" s="31">
        <f>IF(_xlfn.IFNA(VLOOKUP($A147,Car_production!$A:$L,9,FALSE), "NA")=0,"NA",_xlfn.IFNA(VLOOKUP($A147,Car_production!$A:$L,9,FALSE), "NA"))</f>
        <v>144.44444444444443</v>
      </c>
      <c r="EA147" s="31">
        <f>IF(_xlfn.IFNA(VLOOKUP($A147,Car_production!$A:$L,10,FALSE), "NA")=0,"NA",_xlfn.IFNA(VLOOKUP($A147,Car_production!$A:$L,10,FALSE), "NA"))</f>
        <v>91.173547707847789</v>
      </c>
      <c r="EB147" s="31">
        <f>IF(_xlfn.IFNA(VLOOKUP($A147,Car_production_index!$A:$L,2,FALSE), "NA")=0,"NA",_xlfn.IFNA(VLOOKUP($A147,Car_production_index!$A:$L,2,FALSE), "NA"))</f>
        <v>0.15420891286930835</v>
      </c>
      <c r="EC147" s="31">
        <f>IF(_xlfn.IFNA(VLOOKUP($A147,Car_production_index!$A:$L,3,FALSE), "NA")=0,"NA",_xlfn.IFNA(VLOOKUP($A147,Car_production_index!$A:$L,3,FALSE), "NA"))</f>
        <v>0.21123362742207863</v>
      </c>
      <c r="ED147" s="31">
        <f>IF(_xlfn.IFNA(VLOOKUP($A147,Car_production_index!$A:$L,4,FALSE), "NA")=0,"NA",_xlfn.IFNA(VLOOKUP($A147,Car_production_index!$A:$L,4,FALSE), "NA"))</f>
        <v>0.21215195084849089</v>
      </c>
      <c r="EE147" s="31">
        <f>IF(_xlfn.IFNA(VLOOKUP($A147,Car_production_index!$A:$L,5,FALSE), "NA")=0,"NA",_xlfn.IFNA(VLOOKUP($A147,Car_production_index!$A:$L,5,FALSE), "NA"))</f>
        <v>0.12571847233706462</v>
      </c>
      <c r="EF147" s="31">
        <f>IF(_xlfn.IFNA(VLOOKUP($A147,Car_production_index!$A:$L,6,FALSE), "NA")=0,"NA",_xlfn.IFNA(VLOOKUP($A147,Car_production_index!$A:$L,6,FALSE), "NA"))</f>
        <v>0.70331296347694261</v>
      </c>
    </row>
    <row r="148" spans="1:136">
      <c r="A148" s="26">
        <v>40969</v>
      </c>
      <c r="B148" s="25">
        <f>IFERROR(VLOOKUP($A148,Palladium_spot_price!$A:$B,2,FALSE), "NA")</f>
        <v>689.86363636363603</v>
      </c>
      <c r="C148" s="25">
        <f>IFERROR(VLOOKUP($A148,Platinum_spot_price!$A:$B,2,FALSE), "NA")</f>
        <v>1660.04545454545</v>
      </c>
      <c r="D148" s="25">
        <f>IFERROR(VLOOKUP($A148,Rhodium_spot_price!$A:$B,2,FALSE), "NA")</f>
        <v>1484.0909090908999</v>
      </c>
      <c r="E148" s="25">
        <f>IFERROR(VLOOKUP(A148,'Coal Australia'!A:B,2,FALSE), "NA")</f>
        <v>114.15097402597399</v>
      </c>
      <c r="F148" s="25">
        <f>IFERROR(VLOOKUP(A148,'Russian Ruble'!A:B,2,FALSE), "NA")</f>
        <v>29.395800000000001</v>
      </c>
      <c r="G148" s="25" t="str">
        <f>IFERROR(VLOOKUP($A148,'GDP Germany'!A:B,2,FALSE),"NA")</f>
        <v>NA</v>
      </c>
      <c r="H148" s="25" t="str">
        <f>IFERROR(VLOOKUP($A148,'GDP EU28'!A:B,2,FALSE),"NA")</f>
        <v>NA</v>
      </c>
      <c r="I148" s="25" t="str">
        <f>IFERROR(VLOOKUP($A148,'GDP US'!A:B,2,FALSE),"NA")</f>
        <v>NA</v>
      </c>
      <c r="J148" s="29" t="str">
        <f>IFERROR(VLOOKUP($A148,'GDP CNY'!A:C,2,FALSE),"NA")</f>
        <v>NA</v>
      </c>
      <c r="K148" s="25">
        <f>IFERROR(VLOOKUP($A148,WTI!$A:$B,2,FALSE),"NA")</f>
        <v>106.16</v>
      </c>
      <c r="L148" s="25">
        <f>IFERROR(VLOOKUP($A148,Brent!$A:$B,2,FALSE),"NA")</f>
        <v>125.45</v>
      </c>
      <c r="M148" s="25">
        <f>IFERROR(VLOOKUP($A148,'EURO EXC RATE'!$A:$B,2,FALSE),"NA")</f>
        <v>1.3208</v>
      </c>
      <c r="N148" s="25">
        <f>IFERROR(VLOOKUP($A148,'Baltic Dry Index'!$A:$B,2,FALSE),"NA")</f>
        <v>934</v>
      </c>
      <c r="O148" s="25">
        <f>IFERROR(VLOOKUP($A148,EXR_CNY_USD!$A:$B,2,FALSE),"NA")</f>
        <v>6.3125</v>
      </c>
      <c r="P148" s="25">
        <f>IFERROR(VLOOKUP($A148,'NATURAL GAS'!A:B,2,FALSE),"NA")</f>
        <v>2.17</v>
      </c>
      <c r="Q148" s="25">
        <f>IFERROR(VLOOKUP($A148,VIX!$A:$B,2,FALSE), "NA")</f>
        <v>15.5</v>
      </c>
      <c r="R148" s="25">
        <f>IFERROR(VLOOKUP($A148,CLI_US!$A:$B,2,FALSE), "NA")</f>
        <v>99.931884491324794</v>
      </c>
      <c r="S148" s="25">
        <f>IFERROR(VLOOKUP($A148,CLI_CHN!$A:$B,2,FALSE), "NA")</f>
        <v>99.674850000000006</v>
      </c>
      <c r="T148" s="25">
        <f>IFERROR(VLOOKUP($A148,CLI_EURO!$A:$B,2,FALSE), "NA")</f>
        <v>99.489739614694301</v>
      </c>
      <c r="U148" s="25">
        <f>IFERROR(VLOOKUP($A148,CPILFESL!$A:$B,2,FALSE), "NA")</f>
        <v>228.80699999999999</v>
      </c>
      <c r="V148" s="31">
        <f>_xlfn.IFNA(VLOOKUP($A148,'PET.RWTC.M'!$A:$B,2,FALSE), "NA")</f>
        <v>106.16</v>
      </c>
      <c r="W148" s="31">
        <f>_xlfn.IFNA(VLOOKUP($A148,PALLFNFINDEXQ!$A:$B,2,FALSE), "NA")</f>
        <v>182.6089504</v>
      </c>
      <c r="X148" s="31">
        <f>_xlfn.IFNA(VLOOKUP($A148,DEXSFUS!$A:$B,2,FALSE), "NA")</f>
        <v>7.4649999999999999</v>
      </c>
      <c r="Y148" s="31">
        <f>_xlfn.IFNA(VLOOKUP($A148,PNICKUSDM!$A:$B,2,FALSE), "NA")</f>
        <v>18660.806820000002</v>
      </c>
      <c r="Z148" s="31">
        <f>_xlfn.IFNA(VLOOKUP($A148,'WPU1011'!$A:$B,2,FALSE), "NA")</f>
        <v>190.2</v>
      </c>
      <c r="AA148" s="31">
        <f>_xlfn.IFNA(VLOOKUP($A148,PCU3399103399101!$A:$B,2,FALSE), "NA")</f>
        <v>223</v>
      </c>
      <c r="AB148" s="31">
        <f>_xlfn.IFNA(VLOOKUP($A148,TSIFRGHTC!$A:$B,2,FALSE), "NA")</f>
        <v>-0.1</v>
      </c>
      <c r="AC148" s="31">
        <f>_xlfn.IFNA(VLOOKUP($A148,TSIFRGHTC!$A:$B,2,FALSE), "NA")</f>
        <v>-0.1</v>
      </c>
      <c r="AD148" s="31">
        <f>_xlfn.IFNA(VLOOKUP($A148,PPICMM!$A:$B,2,FALSE), "NA")</f>
        <v>230.7</v>
      </c>
      <c r="AE148" s="31">
        <f>_xlfn.IFNA(VLOOKUP($A148,IPB50001N!$A:$B,2,FALSE), "NA")</f>
        <v>96.674000000000007</v>
      </c>
      <c r="AF148" s="31">
        <f>_xlfn.IFNA(VLOOKUP($A148,A31ATI!$A:$B,2,FALSE), "NA")</f>
        <v>22444</v>
      </c>
      <c r="AG148" s="31">
        <f>_xlfn.IFNA(VLOOKUP($A148,A31ANO!$A:$B,2,FALSE), "NA")</f>
        <v>11670</v>
      </c>
      <c r="AH148" s="31">
        <f>_xlfn.IFNA(VLOOKUP($A148,IPG21223S!$A:$B,2,FALSE), "NA")</f>
        <v>90.611199999999997</v>
      </c>
      <c r="AI148" s="31">
        <f>_xlfn.IFNA(VLOOKUP($A148,PIORECRUSDM!$A:$B,2,FALSE), "NA")</f>
        <v>144.6</v>
      </c>
      <c r="AJ148" s="31">
        <f>_xlfn.IFNA(VLOOKUP($A148,GVZCLS!$A:$B,2,FALSE), "NA")</f>
        <v>19.53</v>
      </c>
      <c r="AK148" s="31">
        <f>_xlfn.IFNA(VLOOKUP($A148,VXSLVCLS!$A:$B,2,FALSE), "NA")</f>
        <v>39.729999999999997</v>
      </c>
      <c r="AL148" s="31">
        <f>_xlfn.IFNA(VLOOKUP($A148,PNRGINDEXM!$A:$B,2,FALSE), "NA")</f>
        <v>253.3349</v>
      </c>
      <c r="AM148" s="31">
        <f>_xlfn.IFNA(VLOOKUP($A148,Nikkei225!$A:$B,2,FALSE), "NA")</f>
        <v>9707.3700000000008</v>
      </c>
      <c r="AN148" s="31">
        <f>_xlfn.IFNA(VLOOKUP($A148,EXJPUS!$A:$B,2,FALSE), "NA")</f>
        <v>82.465900000000005</v>
      </c>
      <c r="AO148" s="31">
        <f>_xlfn.IFNA(VLOOKUP($A148,PCU33613361!$A:$B,2,FALSE), "NA")</f>
        <v>104</v>
      </c>
      <c r="AP148" s="31">
        <f>_xlfn.IFNA(VLOOKUP($A148,TOTALSA!$A:$B,2,FALSE), "NA")</f>
        <v>14.593999999999999</v>
      </c>
      <c r="AQ148" s="31">
        <f>_xlfn.IFNA(VLOOKUP($A148,ZAFCPIALLMINMEI!$A:$B,2,FALSE), "NA")</f>
        <v>84.257900000000006</v>
      </c>
      <c r="AR148" s="31">
        <f>_xlfn.IFNA(VLOOKUP($A148,LCULMN01ZAQ661S!$A:$B,2,FALSE), "NA")</f>
        <v>84.425597530000005</v>
      </c>
      <c r="AS148" s="31">
        <f>_xlfn.IFNA(VLOOKUP($A148,NGDPRSAXDCZAQ!$A:$B,2,FALSE), "NA")</f>
        <v>1039593.8</v>
      </c>
      <c r="AT148" s="31">
        <f>_xlfn.IFNA(VLOOKUP($A148,'M.W00.PCOBA.USD'!$A:$B,2,FALSE), "NA")</f>
        <v>31142.73</v>
      </c>
      <c r="AU148" s="31">
        <f>_xlfn.IFNA(VLOOKUP($A148,BSCICP03O9M665S!$A:$B,2,FALSE), "NA")</f>
        <v>99.791019455300003</v>
      </c>
      <c r="AV148" s="31">
        <f>_xlfn.IFNA(VLOOKUP($A148,LOLITOAAOECDE!$A:$B,2,FALSE), "NA")</f>
        <v>99.912638870799995</v>
      </c>
      <c r="AW148" s="31" t="str">
        <f>_xlfn.IFNA(VLOOKUP($A148,'IP7110'!$A:$B,2,FALSE), "NA")</f>
        <v>NA</v>
      </c>
      <c r="AX148" s="31">
        <f>_xlfn.IFNA(VLOOKUP($A148,'WPS061'!$A:$B,2,FALSE), "NA")</f>
        <v>112.2</v>
      </c>
      <c r="AY148" s="31">
        <f>_xlfn.IFNA(VLOOKUP($A148,'GS10'!$A:$B,2,FALSE), "NA")</f>
        <v>2.17</v>
      </c>
      <c r="AZ148" s="31">
        <f>_xlfn.IFNA(VLOOKUP($A148,'GS5'!$A:$B,2,FALSE), "NA")</f>
        <v>1.02</v>
      </c>
      <c r="BA148" s="31">
        <f>_xlfn.IFNA(VLOOKUP($A148,'GS30'!$A:$B,2,FALSE), "NA")</f>
        <v>3.28</v>
      </c>
      <c r="BB148" s="31">
        <f>_xlfn.IFNA(VLOOKUP($A148,DAX!$A:$B,2,FALSE), "NA")</f>
        <v>6946.83</v>
      </c>
      <c r="BC148" s="31">
        <f>_xlfn.IFNA(VLOOKUP($A148,SMI!$A:$B,2,FALSE), "NA")</f>
        <v>6235.51</v>
      </c>
      <c r="BD148" s="31">
        <f>_xlfn.IFNA(VLOOKUP($A148,NASDAQCOM!$A:$B,2,FALSE), "NA")</f>
        <v>3091.57</v>
      </c>
      <c r="BE148" s="31">
        <f>_xlfn.IFNA(VLOOKUP($A148,FTSE100!$A:$B,2,FALSE), "NA")</f>
        <v>5768.45</v>
      </c>
      <c r="BF148" s="31">
        <f>_xlfn.IFNA(VLOOKUP($A148,'M.W00.PGOLD.USD'!$A:$B,2,FALSE), "NA")</f>
        <v>1721</v>
      </c>
      <c r="BG148" s="31">
        <f>_xlfn.IFNA(VLOOKUP($A148,'M.W00.PSILVER.USD'!$A:$B,2,FALSE), "NA")</f>
        <v>35.21</v>
      </c>
      <c r="BH148" s="31">
        <f>_xlfn.IFNA(VLOOKUP($A148,WPU10170502!$A:$B,2,FALSE), "NA")</f>
        <v>99.3</v>
      </c>
      <c r="BI148" s="31">
        <f>_xlfn.IFNA(VLOOKUP($A148,'M.W00.PSILVER.USD'!$A:$B,2,FALSE), "NA")</f>
        <v>35.21</v>
      </c>
      <c r="BJ148" s="31">
        <f>_xlfn.IFNA(VLOOKUP($A148,'M.W00.PSILVER.USD'!$A:$B,2,FALSE), "NA")</f>
        <v>35.21</v>
      </c>
      <c r="BK148" s="31">
        <f>_xlfn.IFNA(VLOOKUP($A148,FEDfunds!$A:$B,2,FALSE), "NA")</f>
        <v>0.13</v>
      </c>
      <c r="BL148" s="31">
        <f>_xlfn.IFNA(VLOOKUP($A148,Vehicles_miles_traveled!$A:$B,2,FALSE), "NA")</f>
        <v>249716</v>
      </c>
      <c r="BM148" s="31">
        <f>_xlfn.IFNA(VLOOKUP($A148,New_car_dealer!$A:$B,2,FALSE), "NA")</f>
        <v>61036</v>
      </c>
      <c r="BN148" s="31" t="str">
        <f>_xlfn.IFNA(VLOOKUP($A148,Platinum_total_demand!$A:$Z,4,FALSE), "NA")</f>
        <v>NA</v>
      </c>
      <c r="BO148" s="31" t="str">
        <f>_xlfn.IFNA(VLOOKUP($A148,Palladium_total_demand!$A:$Z,4,FALSE), "NA")</f>
        <v>NA</v>
      </c>
      <c r="BP148" s="31" t="str">
        <f>_xlfn.IFNA(VLOOKUP($A148,Rhodium_total_demand!$A:$Z,4,FALSE), "NA")</f>
        <v>NA</v>
      </c>
      <c r="BQ148" s="31" t="str">
        <f>_xlfn.IFNA(VLOOKUP($A148,Platinum_total_supply!$A:$Z,4,FALSE), "NA")</f>
        <v>NA</v>
      </c>
      <c r="BR148" s="31" t="str">
        <f>_xlfn.IFNA(VLOOKUP($A148,Palladium_total_supply!$A:$Z,4,FALSE), "NA")</f>
        <v>NA</v>
      </c>
      <c r="BS148" s="31" t="str">
        <f>_xlfn.IFNA(VLOOKUP($A148,Rhodium_total_supply!$A:$Z,4,FALSE), "NA")</f>
        <v>NA</v>
      </c>
      <c r="BT148" s="31">
        <f>_xlfn.IFNA(VLOOKUP($A148,Equities!$A:$Z,2,FALSE), "NA")</f>
        <v>4517.52181818181</v>
      </c>
      <c r="BU148" s="31">
        <f>_xlfn.IFNA(VLOOKUP($A148,Equities!$A:$Z,3,FALSE), "NA")</f>
        <v>5001.2181818181798</v>
      </c>
      <c r="BV148" s="31">
        <f>_xlfn.IFNA(VLOOKUP($A148,Equities!$A:$Z,4,FALSE), "NA")</f>
        <v>6349.15045454545</v>
      </c>
      <c r="BW148" s="31">
        <f>_xlfn.IFNA(VLOOKUP($A148,Equities!$A:$Z,5,FALSE), "NA")</f>
        <v>4372.4224090909001</v>
      </c>
      <c r="BX148" s="31">
        <f>_xlfn.IFNA(VLOOKUP($A148,Equities!$A:$Z,6,FALSE), "NA")</f>
        <v>1946.8457727272701</v>
      </c>
      <c r="BY148" s="31">
        <f>_xlfn.IFNA(VLOOKUP($A148,Income_equities!$A:$Z,2,FALSE), "NA")</f>
        <v>1776.1445454545401</v>
      </c>
      <c r="BZ148" s="31">
        <f>_xlfn.IFNA(VLOOKUP($A148,Income_equities!$A:$Z,3,FALSE), "NA")</f>
        <v>348.37384545454501</v>
      </c>
      <c r="CA148" s="31">
        <f>_xlfn.IFNA(VLOOKUP($A148,Income_equities!$A:$Z,4,FALSE), "NA")</f>
        <v>176.34519090909001</v>
      </c>
      <c r="CB148" s="31">
        <f>_xlfn.IFNA(VLOOKUP($A148,Income_equities!$A:$Z,5,FALSE), "NA")</f>
        <v>203.46366818181801</v>
      </c>
      <c r="CC148" s="31">
        <f>_xlfn.IFNA(VLOOKUP($A148,PGM_equities!$A:$Z,2,FALSE), "NA")</f>
        <v>1658.21909090909</v>
      </c>
      <c r="CD148" s="31">
        <f>_xlfn.IFNA(VLOOKUP($A148,PGM_equities!$A:$Z,3,FALSE), "NA")</f>
        <v>1675.6536363636301</v>
      </c>
      <c r="CE148" s="31">
        <f>_xlfn.IFNA(VLOOKUP($A148,PGM_equities!$A:$Z,4,FALSE), "NA")</f>
        <v>32.931886363636302</v>
      </c>
      <c r="CF148" s="31">
        <f>_xlfn.IFNA(VLOOKUP($A148,PGM_equities!$A:$Z,5,FALSE), "NA")</f>
        <v>684.84363636363605</v>
      </c>
      <c r="CG148" s="31" t="str">
        <f>_xlfn.IFNA(VLOOKUP($A148,Platinum_market_balance!$A:$Z,2,FALSE), "NA")</f>
        <v>NA</v>
      </c>
      <c r="CH148" s="31" t="str">
        <f>_xlfn.IFNA(VLOOKUP($A148,Platinum_market_balance!$A:$Z,3,FALSE), "NA")</f>
        <v>NA</v>
      </c>
      <c r="CI148" s="31" t="str">
        <f>_xlfn.IFNA(VLOOKUP($A148,Platinum_market_balance!$A:$Z,4,FALSE), "NA")</f>
        <v>NA</v>
      </c>
      <c r="CJ148" s="31" t="str">
        <f>_xlfn.IFNA(VLOOKUP($A148,Platinum_market_balance!$A:$Z,5,FALSE), "NA")</f>
        <v>NA</v>
      </c>
      <c r="CK148" s="31" t="str">
        <f>_xlfn.IFNA(VLOOKUP($A148,Palladium_market_balance!$A:$Z,2,FALSE), "NA")</f>
        <v>NA</v>
      </c>
      <c r="CL148" s="31" t="str">
        <f>_xlfn.IFNA(VLOOKUP($A148,Palladium_market_balance!$A:$Z,3,FALSE), "NA")</f>
        <v>NA</v>
      </c>
      <c r="CM148" s="31" t="str">
        <f>_xlfn.IFNA(VLOOKUP($A148,Palladium_market_balance!$A:$Z,4,FALSE), "NA")</f>
        <v>NA</v>
      </c>
      <c r="CN148" s="31" t="str">
        <f>_xlfn.IFNA(VLOOKUP($A148,Palladium_market_balance!$A:$Z,5,FALSE), "NA")</f>
        <v>NA</v>
      </c>
      <c r="CO148" s="31" t="str">
        <f>_xlfn.IFNA(VLOOKUP($A148,Rhodium_market_balance!$A:$Z,2,FALSE), "NA")</f>
        <v>NA</v>
      </c>
      <c r="CP148" s="31" t="str">
        <f>_xlfn.IFNA(VLOOKUP($A148,Rhodium_market_balance!$A:$Z,3,FALSE), "NA")</f>
        <v>NA</v>
      </c>
      <c r="CQ148" s="31" t="str">
        <f>_xlfn.IFNA(VLOOKUP($A148,Rhodium_market_balance!$A:$Z,4,FALSE), "NA")</f>
        <v>NA</v>
      </c>
      <c r="CR148" s="31" t="str">
        <f>_xlfn.IFNA(VLOOKUP($A148,Rhodium_market_balance!$A:$Z,5,FALSE), "NA")</f>
        <v>NA</v>
      </c>
      <c r="CS148" s="31">
        <f>_xlfn.IFNA(VLOOKUP($A148,CFTCs!$A:$Z,2,FALSE), "NA")</f>
        <v>12814.590909090901</v>
      </c>
      <c r="CT148" s="31">
        <f>_xlfn.IFNA(VLOOKUP($A148,CFTCs!$A:$Z,3,FALSE), "NA")</f>
        <v>2608.5</v>
      </c>
      <c r="CU148" s="31">
        <f>_xlfn.IFNA(VLOOKUP($A148,CFTCs!$A:$Z,4,FALSE), "NA")</f>
        <v>28930.772727272699</v>
      </c>
      <c r="CV148" s="31">
        <f>_xlfn.IFNA(VLOOKUP($A148,CFTCs!$A:$Z,5,FALSE), "NA")</f>
        <v>3058.5909090908999</v>
      </c>
      <c r="CW148" s="31">
        <f>_xlfn.IFNA(VLOOKUP($A148,Open_interest!$A:$Z,2,FALSE), "NA")</f>
        <v>43251.409090909001</v>
      </c>
      <c r="CX148" s="31">
        <f>_xlfn.IFNA(VLOOKUP($A148,Open_interest!$A:$Z,3,FALSE), "NA")</f>
        <v>21032.409090909001</v>
      </c>
      <c r="CY148" s="31">
        <f>IF(_xlfn.IFNA(VLOOKUP($A148,ETF_holdings!$A:$Z,2,FALSE), "NA")=0,"NA",_xlfn.IFNA(VLOOKUP($A148,ETF_holdings!$A:$Z,2,FALSE), "NA"))</f>
        <v>1457641.7907272701</v>
      </c>
      <c r="CZ148" s="31" t="str">
        <f>IF(_xlfn.IFNA(VLOOKUP($A148,ETF_holdings!$A:$Z,3,FALSE), "NA")=0,"NA",_xlfn.IFNA(VLOOKUP($A148,ETF_holdings!$A:$Z,3,FALSE), "NA"))</f>
        <v>NA</v>
      </c>
      <c r="DA148" s="31">
        <f>_xlfn.IFNA(VLOOKUP($A148,ETF_holdings!$A:$Z,4,FALSE), "NA")</f>
        <v>0</v>
      </c>
      <c r="DB148" s="31" t="str">
        <f>IF(_xlfn.IFNA(VLOOKUP($A148,ETF_holdings!$A:$Z,4,FALSE), "NA")=0,"NA",_xlfn.IFNA(VLOOKUP($A148,ETF_holdings!$A:$Z,4,FALSE), "NA"))</f>
        <v>NA</v>
      </c>
      <c r="DC148" s="31" t="str">
        <f>IF(_xlfn.IFNA(VLOOKUP($A148,ETF_holdings!$A:$Z,6,FALSE), "NA")=0,"NA",_xlfn.IFNA(VLOOKUP($A148,ETF_holdings!$A:$Z,6,FALSE), "NA"))</f>
        <v>NA</v>
      </c>
      <c r="DD148" s="31" t="str">
        <f>IF(_xlfn.IFNA(VLOOKUP($A148,ETF_holdings!$A:$Z,7,FALSE), "NA")=0,"NA",_xlfn.IFNA(VLOOKUP($A148,ETF_holdings!$A:$Z,7,FALSE), "NA"))</f>
        <v>NA</v>
      </c>
      <c r="DE148" s="31" t="str">
        <f>IF(_xlfn.IFNA(VLOOKUP($A148,ETF_holdings!$A:$Z,8,FALSE), "NA")=0,"NA",_xlfn.IFNA(VLOOKUP($A148,ETF_holdings!$A:$Z,8,FALSE), "NA"))</f>
        <v>NA</v>
      </c>
      <c r="DF148" s="31" t="str">
        <f>IF(_xlfn.IFNA(VLOOKUP($A148,ETF_holdings!$A:$Z,10,FALSE), "NA")=0,"NA",_xlfn.IFNA(VLOOKUP($A148,ETF_holdings!$A:$Z,10,FALSE), "NA"))</f>
        <v>NA</v>
      </c>
      <c r="DG148" s="31" t="str">
        <f>IF(_xlfn.IFNA(VLOOKUP($A148,ETF_holdings!$A:$Z,10,FALSE), "NA")=0,"NA",_xlfn.IFNA(VLOOKUP($A148,ETF_holdings!$A:$Z,10,FALSE), "NA"))</f>
        <v>NA</v>
      </c>
      <c r="DH148" s="31" t="str">
        <f>IF(_xlfn.IFNA(VLOOKUP($A148,ETF_holdings!$A:$Z,11,FALSE), "NA")=0,"NA",_xlfn.IFNA(VLOOKUP($A148,ETF_holdings!$A:$Z,11,FALSE), "NA"))</f>
        <v>NA</v>
      </c>
      <c r="DI148" s="31" t="str">
        <f>IF(_xlfn.IFNA(VLOOKUP($A148,ETF_holdings!$A:$Z,12,FALSE), "NA")=0,"NA",_xlfn.IFNA(VLOOKUP($A148,ETF_holdings!$A:$Z,12,FALSE), "NA"))</f>
        <v>NA</v>
      </c>
      <c r="DJ148" s="31" t="str">
        <f>IF(_xlfn.IFNA(VLOOKUP($A148,ETF_holdings!$A:$Z,13,FALSE), "NA")=0,"NA",_xlfn.IFNA(VLOOKUP($A148,ETF_holdings!$A:$Z,13,FALSE), "NA"))</f>
        <v>NA</v>
      </c>
      <c r="DK148" s="31">
        <f>IF(_xlfn.IFNA(VLOOKUP($A148,Platinum_RSI!$A:$P,2,FALSE), "NA")=0,"NA",_xlfn.IFNA(VLOOKUP($A148,Platinum_RSI!$A:$P,2,FALSE), "NA"))</f>
        <v>54.49</v>
      </c>
      <c r="DL148" s="31">
        <f>IF(_xlfn.IFNA(VLOOKUP($A148,Platinum_RSI!$A:$P,3,FALSE), "NA")=0,"NA",_xlfn.IFNA(VLOOKUP($A148,Platinum_RSI!$A:$P,3,FALSE), "NA"))</f>
        <v>50.01</v>
      </c>
      <c r="DM148" s="31">
        <f>IF(_xlfn.IFNA(VLOOKUP($A148,Platinum_RSI!$A:$P,4,FALSE), "NA")=0,"NA",_xlfn.IFNA(VLOOKUP($A148,Platinum_RSI!$A:$P,4,FALSE), "NA"))</f>
        <v>51.07</v>
      </c>
      <c r="DN148" s="31">
        <f>IF(_xlfn.IFNA(VLOOKUP($A148,Platinum_RSI!$A:$P,5,FALSE), "NA")=0,"NA",_xlfn.IFNA(VLOOKUP($A148,Platinum_RSI!$A:$P,5,FALSE), "NA"))</f>
        <v>53.16</v>
      </c>
      <c r="DO148" s="31">
        <f>IF(_xlfn.IFNA(VLOOKUP($A148,Palladium_RSI!$A:$Q,2,FALSE), "NA")=0,"NA",_xlfn.IFNA(VLOOKUP($A148,Palladium_RSI!$A:$Q,2,FALSE), "NA"))</f>
        <v>38.130000000000003</v>
      </c>
      <c r="DP148" s="31">
        <f>IF(_xlfn.IFNA(VLOOKUP($A148,Palladium_RSI!$A:$Q, 3,FALSE), "NA")=0,"NA",_xlfn.IFNA(VLOOKUP($A148,Palladium_RSI!$A:$Q,3,FALSE), "NA"))</f>
        <v>47.84</v>
      </c>
      <c r="DQ148" s="31">
        <f>IF(_xlfn.IFNA(VLOOKUP($A148,Palladium_RSI!$A:$Q,4,FALSE), "NA")=0,"NA",_xlfn.IFNA(VLOOKUP($A148,Palladium_RSI!$A:$Q,4,FALSE), "NA"))</f>
        <v>52.28</v>
      </c>
      <c r="DR148" s="31">
        <f>IF(_xlfn.IFNA(VLOOKUP($A148,Palladium_RSI!$A:$Q,5,FALSE), "NA")=0,"NA",_xlfn.IFNA(VLOOKUP($A148,Palladium_RSI!$A:$Q,5,FALSE), "NA"))</f>
        <v>55.89</v>
      </c>
      <c r="DS148" s="31">
        <f>IF(_xlfn.IFNA(VLOOKUP($A148,Car_production!$A:$L,2,FALSE), "NA")=0,"NA",_xlfn.IFNA(VLOOKUP($A148,Car_production!$A:$L,2,FALSE), "NA"))</f>
        <v>324.3</v>
      </c>
      <c r="DT148" s="31">
        <f>IF(_xlfn.IFNA(VLOOKUP($A148,Car_production!$A:$L,3,FALSE), "NA")=0,"NA",_xlfn.IFNA(VLOOKUP($A148,Car_production!$A:$L,3,FALSE), "NA"))</f>
        <v>255.15342250196699</v>
      </c>
      <c r="DU148" s="31" t="e">
        <f>IF(_xlfn.IFNA(VLOOKUP($A148,Car_production!$A:$L,4,FALSE), "NA")=0,"NA",_xlfn.IFNA(VLOOKUP($A148,Car_production!$A:$L,13,FALSE), "NA"))</f>
        <v>#REF!</v>
      </c>
      <c r="DV148" s="31">
        <f>IF(_xlfn.IFNA(VLOOKUP($A148,Car_production!$A:$L,5,FALSE), "NA")=0,"NA",_xlfn.IFNA(VLOOKUP($A148,Car_production!$A:$L,5,FALSE), "NA"))</f>
        <v>70.088368185527443</v>
      </c>
      <c r="DW148" s="31">
        <f>IF(_xlfn.IFNA(VLOOKUP($A148,Car_production!$A:$L,6,FALSE), "NA")=0,"NA",_xlfn.IFNA(VLOOKUP($A148,Car_production!$A:$L,6,FALSE), "NA"))</f>
        <v>89.3</v>
      </c>
      <c r="DX148" s="31">
        <f>IF(_xlfn.IFNA(VLOOKUP($A148,Car_production!$A:$L,7,FALSE), "NA")=0,"NA",_xlfn.IFNA(VLOOKUP($A148,Car_production!$A:$L,7,FALSE), "NA"))</f>
        <v>87.292277614858264</v>
      </c>
      <c r="DY148" s="31">
        <f>IF(_xlfn.IFNA(VLOOKUP($A148,Car_production!$A:$L,8,FALSE), "NA")=0,"NA",_xlfn.IFNA(VLOOKUP($A148,Car_production!$A:$L,8,FALSE), "NA"))</f>
        <v>112.8</v>
      </c>
      <c r="DZ148" s="31">
        <f>IF(_xlfn.IFNA(VLOOKUP($A148,Car_production!$A:$L,9,FALSE), "NA")=0,"NA",_xlfn.IFNA(VLOOKUP($A148,Car_production!$A:$L,9,FALSE), "NA"))</f>
        <v>142.42424242424241</v>
      </c>
      <c r="EA148" s="31">
        <f>IF(_xlfn.IFNA(VLOOKUP($A148,Car_production!$A:$L,10,FALSE), "NA")=0,"NA",_xlfn.IFNA(VLOOKUP($A148,Car_production!$A:$L,10,FALSE), "NA"))</f>
        <v>90.560738569119735</v>
      </c>
      <c r="EB148" s="31">
        <f>IF(_xlfn.IFNA(VLOOKUP($A148,Car_production_index!$A:$L,2,FALSE), "NA")=0,"NA",_xlfn.IFNA(VLOOKUP($A148,Car_production_index!$A:$L,2,FALSE), "NA"))</f>
        <v>0.15420891286930835</v>
      </c>
      <c r="EC148" s="31">
        <f>IF(_xlfn.IFNA(VLOOKUP($A148,Car_production_index!$A:$L,3,FALSE), "NA")=0,"NA",_xlfn.IFNA(VLOOKUP($A148,Car_production_index!$A:$L,3,FALSE), "NA"))</f>
        <v>0.21123362742207863</v>
      </c>
      <c r="ED148" s="31">
        <f>IF(_xlfn.IFNA(VLOOKUP($A148,Car_production_index!$A:$L,4,FALSE), "NA")=0,"NA",_xlfn.IFNA(VLOOKUP($A148,Car_production_index!$A:$L,4,FALSE), "NA"))</f>
        <v>0.21215195084849089</v>
      </c>
      <c r="EE148" s="31">
        <f>IF(_xlfn.IFNA(VLOOKUP($A148,Car_production_index!$A:$L,5,FALSE), "NA")=0,"NA",_xlfn.IFNA(VLOOKUP($A148,Car_production_index!$A:$L,5,FALSE), "NA"))</f>
        <v>0.12571847233706462</v>
      </c>
      <c r="EF148" s="31">
        <f>IF(_xlfn.IFNA(VLOOKUP($A148,Car_production_index!$A:$L,6,FALSE), "NA")=0,"NA",_xlfn.IFNA(VLOOKUP($A148,Car_production_index!$A:$L,6,FALSE), "NA"))</f>
        <v>0.70331296347694261</v>
      </c>
    </row>
    <row r="149" spans="1:136">
      <c r="A149" s="26">
        <v>41000</v>
      </c>
      <c r="B149" s="25">
        <f>IFERROR(VLOOKUP($A149,Palladium_spot_price!$A:$B,2,FALSE), "NA")</f>
        <v>660.65</v>
      </c>
      <c r="C149" s="25">
        <f>IFERROR(VLOOKUP($A149,Platinum_spot_price!$A:$B,2,FALSE), "NA")</f>
        <v>1590.85</v>
      </c>
      <c r="D149" s="25">
        <f>IFERROR(VLOOKUP($A149,Rhodium_spot_price!$A:$B,2,FALSE), "NA")</f>
        <v>1384.25</v>
      </c>
      <c r="E149" s="25">
        <f>IFERROR(VLOOKUP(A149,'Coal Australia'!A:B,2,FALSE), "NA")</f>
        <v>110.353759398496</v>
      </c>
      <c r="F149" s="25">
        <f>IFERROR(VLOOKUP(A149,'Russian Ruble'!A:B,2,FALSE), "NA")</f>
        <v>26.426555059999998</v>
      </c>
      <c r="G149" s="25">
        <f>IFERROR(VLOOKUP($A149,'GDP Germany'!A:B,2,FALSE),"NA")</f>
        <v>668102.69999999995</v>
      </c>
      <c r="H149" s="25">
        <f>IFERROR(VLOOKUP($A149,'GDP EU28'!A:B,2,FALSE),"NA")</f>
        <v>2841734.4</v>
      </c>
      <c r="I149" s="25">
        <f>IFERROR(VLOOKUP($A149,'GDP US'!A:B,2,FALSE),"NA")</f>
        <v>16179.968000000001</v>
      </c>
      <c r="J149" s="29">
        <f>IFERROR(VLOOKUP($A149,'GDP CNY'!A:C,2,FALSE),"NA")</f>
        <v>8.1</v>
      </c>
      <c r="K149" s="25">
        <f>IFERROR(VLOOKUP($A149,WTI!$A:$B,2,FALSE),"NA")</f>
        <v>103.32</v>
      </c>
      <c r="L149" s="25">
        <f>IFERROR(VLOOKUP($A149,Brent!$A:$B,2,FALSE),"NA")</f>
        <v>119.75</v>
      </c>
      <c r="M149" s="25">
        <f>IFERROR(VLOOKUP($A149,'EURO EXC RATE'!$A:$B,2,FALSE),"NA")</f>
        <v>1.3160000000000001</v>
      </c>
      <c r="N149" s="25">
        <f>IFERROR(VLOOKUP($A149,'Baltic Dry Index'!$A:$B,2,FALSE),"NA")</f>
        <v>1155</v>
      </c>
      <c r="O149" s="25">
        <f>IFERROR(VLOOKUP($A149,EXR_CNY_USD!$A:$B,2,FALSE),"NA")</f>
        <v>6.3042999999999996</v>
      </c>
      <c r="P149" s="25">
        <f>IFERROR(VLOOKUP($A149,'NATURAL GAS'!A:B,2,FALSE),"NA")</f>
        <v>1.95</v>
      </c>
      <c r="Q149" s="25">
        <f>IFERROR(VLOOKUP($A149,VIX!$A:$B,2,FALSE), "NA")</f>
        <v>17.149999999999999</v>
      </c>
      <c r="R149" s="25">
        <f>IFERROR(VLOOKUP($A149,CLI_US!$A:$B,2,FALSE), "NA")</f>
        <v>99.915776927072201</v>
      </c>
      <c r="S149" s="25">
        <f>IFERROR(VLOOKUP($A149,CLI_CHN!$A:$B,2,FALSE), "NA")</f>
        <v>99.720479999999995</v>
      </c>
      <c r="T149" s="25">
        <f>IFERROR(VLOOKUP($A149,CLI_EURO!$A:$B,2,FALSE), "NA")</f>
        <v>99.364630640849597</v>
      </c>
      <c r="U149" s="25">
        <f>IFERROR(VLOOKUP($A149,CPILFESL!$A:$B,2,FALSE), "NA")</f>
        <v>229.18700000000001</v>
      </c>
      <c r="V149" s="31">
        <f>_xlfn.IFNA(VLOOKUP($A149,'PET.RWTC.M'!$A:$B,2,FALSE), "NA")</f>
        <v>103.32</v>
      </c>
      <c r="W149" s="31">
        <f>_xlfn.IFNA(VLOOKUP($A149,PALLFNFINDEXQ!$A:$B,2,FALSE), "NA")</f>
        <v>173.27343819999999</v>
      </c>
      <c r="X149" s="31">
        <f>_xlfn.IFNA(VLOOKUP($A149,DEXSFUS!$A:$B,2,FALSE), "NA")</f>
        <v>7.4649999999999999</v>
      </c>
      <c r="Y149" s="31">
        <f>_xlfn.IFNA(VLOOKUP($A149,PNICKUSDM!$A:$B,2,FALSE), "NA")</f>
        <v>17892.815790000001</v>
      </c>
      <c r="Z149" s="31">
        <f>_xlfn.IFNA(VLOOKUP($A149,'WPU1011'!$A:$B,2,FALSE), "NA")</f>
        <v>194.6</v>
      </c>
      <c r="AA149" s="31">
        <f>_xlfn.IFNA(VLOOKUP($A149,'WPU1011'!$A:$B,2,FALSE), "NA")</f>
        <v>194.6</v>
      </c>
      <c r="AB149" s="31">
        <f>_xlfn.IFNA(VLOOKUP($A149,TSIFRGHTC!$A:$B,2,FALSE), "NA")</f>
        <v>0.2</v>
      </c>
      <c r="AC149" s="31">
        <f>_xlfn.IFNA(VLOOKUP($A149,TSIFRGHTC!$A:$B,2,FALSE), "NA")</f>
        <v>0.2</v>
      </c>
      <c r="AD149" s="31">
        <f>_xlfn.IFNA(VLOOKUP($A149,PPICMM!$A:$B,2,FALSE), "NA")</f>
        <v>223.3</v>
      </c>
      <c r="AE149" s="31">
        <f>_xlfn.IFNA(VLOOKUP($A149,IPB50001N!$A:$B,2,FALSE), "NA")</f>
        <v>95.825000000000003</v>
      </c>
      <c r="AF149" s="31">
        <f>_xlfn.IFNA(VLOOKUP($A149,A31ATI!$A:$B,2,FALSE), "NA")</f>
        <v>22296</v>
      </c>
      <c r="AG149" s="31">
        <f>_xlfn.IFNA(VLOOKUP($A149,A31ANO!$A:$B,2,FALSE), "NA")</f>
        <v>11733</v>
      </c>
      <c r="AH149" s="31">
        <f>_xlfn.IFNA(VLOOKUP($A149,IPG21223S!$A:$B,2,FALSE), "NA")</f>
        <v>98.933800000000005</v>
      </c>
      <c r="AI149" s="31">
        <f>_xlfn.IFNA(VLOOKUP($A149,PIORECRUSDM!$A:$B,2,FALSE), "NA")</f>
        <v>147.6</v>
      </c>
      <c r="AJ149" s="31">
        <f>_xlfn.IFNA(VLOOKUP($A149,GVZCLS!$A:$B,2,FALSE), "NA")</f>
        <v>19.53</v>
      </c>
      <c r="AK149" s="31">
        <f>_xlfn.IFNA(VLOOKUP($A149,VXSLVCLS!$A:$B,2,FALSE), "NA")</f>
        <v>39.729999999999997</v>
      </c>
      <c r="AL149" s="31">
        <f>_xlfn.IFNA(VLOOKUP($A149,PNRGINDEXM!$A:$B,2,FALSE), "NA")</f>
        <v>246.4375</v>
      </c>
      <c r="AM149" s="31">
        <f>_xlfn.IFNA(VLOOKUP($A149,Nikkei225!$A:$B,2,FALSE), "NA")</f>
        <v>9707.3700000000008</v>
      </c>
      <c r="AN149" s="31">
        <f>_xlfn.IFNA(VLOOKUP($A149,EXJPUS!$A:$B,2,FALSE), "NA")</f>
        <v>81.252399999999994</v>
      </c>
      <c r="AO149" s="31">
        <f>_xlfn.IFNA(VLOOKUP($A149,PCU33613361!$A:$B,2,FALSE), "NA")</f>
        <v>104.2</v>
      </c>
      <c r="AP149" s="31">
        <f>_xlfn.IFNA(VLOOKUP($A149,TOTALSA!$A:$B,2,FALSE), "NA")</f>
        <v>14.769</v>
      </c>
      <c r="AQ149" s="31">
        <f>_xlfn.IFNA(VLOOKUP($A149,ZAFCPIALLMINMEI!$A:$B,2,FALSE), "NA")</f>
        <v>84.662989999999994</v>
      </c>
      <c r="AR149" s="31">
        <f>_xlfn.IFNA(VLOOKUP($A149,LCULMN01ZAQ661S!$A:$B,2,FALSE), "NA")</f>
        <v>85.427910560000001</v>
      </c>
      <c r="AS149" s="31">
        <f>_xlfn.IFNA(VLOOKUP($A149,NGDPRSAXDCZAQ!$A:$B,2,FALSE), "NA")</f>
        <v>1048271.6</v>
      </c>
      <c r="AT149" s="31">
        <f>_xlfn.IFNA(VLOOKUP($A149,'M.W00.PCOBA.USD'!$A:$B,2,FALSE), "NA")</f>
        <v>30795.66</v>
      </c>
      <c r="AU149" s="31">
        <f>_xlfn.IFNA(VLOOKUP($A149,BSCICP03O9M665S!$A:$B,2,FALSE), "NA")</f>
        <v>99.619987098899998</v>
      </c>
      <c r="AV149" s="31">
        <f>_xlfn.IFNA(VLOOKUP($A149,LOLITOAAOECDE!$A:$B,2,FALSE), "NA")</f>
        <v>99.893815411399999</v>
      </c>
      <c r="AW149" s="31" t="str">
        <f>_xlfn.IFNA(VLOOKUP($A149,'IP7110'!$A:$B,2,FALSE), "NA")</f>
        <v>NA</v>
      </c>
      <c r="AX149" s="31">
        <f>_xlfn.IFNA(VLOOKUP($A149,'WPS061'!$A:$B,2,FALSE), "NA")</f>
        <v>109.1</v>
      </c>
      <c r="AY149" s="31">
        <f>_xlfn.IFNA(VLOOKUP($A149,'GS10'!$A:$B,2,FALSE), "NA")</f>
        <v>2.0499999999999998</v>
      </c>
      <c r="AZ149" s="31">
        <f>_xlfn.IFNA(VLOOKUP($A149,'GS5'!$A:$B,2,FALSE), "NA")</f>
        <v>0.89</v>
      </c>
      <c r="BA149" s="31">
        <f>_xlfn.IFNA(VLOOKUP($A149,'GS30'!$A:$B,2,FALSE), "NA")</f>
        <v>3.18</v>
      </c>
      <c r="BB149" s="31">
        <f>_xlfn.IFNA(VLOOKUP($A149,DAX!$A:$B,2,FALSE), "NA")</f>
        <v>6761.19</v>
      </c>
      <c r="BC149" s="31">
        <f>_xlfn.IFNA(VLOOKUP($A149,SMI!$A:$B,2,FALSE), "NA")</f>
        <v>6096.34</v>
      </c>
      <c r="BD149" s="31">
        <f>_xlfn.IFNA(VLOOKUP($A149,NASDAQCOM!$A:$B,2,FALSE), "NA")</f>
        <v>3046.36</v>
      </c>
      <c r="BE149" s="31">
        <f>_xlfn.IFNA(VLOOKUP($A149,FTSE100!$A:$B,2,FALSE), "NA")</f>
        <v>5737.78</v>
      </c>
      <c r="BF149" s="31">
        <f>_xlfn.IFNA(VLOOKUP($A149,'M.W00.PGOLD.USD'!$A:$B,2,FALSE), "NA")</f>
        <v>1674.75</v>
      </c>
      <c r="BG149" s="31">
        <f>_xlfn.IFNA(VLOOKUP($A149,'M.W00.PSILVER.USD'!$A:$B,2,FALSE), "NA")</f>
        <v>32.97</v>
      </c>
      <c r="BH149" s="31">
        <f>_xlfn.IFNA(VLOOKUP($A149,WPU10170502!$A:$B,2,FALSE), "NA")</f>
        <v>99</v>
      </c>
      <c r="BI149" s="31">
        <f>_xlfn.IFNA(VLOOKUP($A149,'M.W00.PSILVER.USD'!$A:$B,2,FALSE), "NA")</f>
        <v>32.97</v>
      </c>
      <c r="BJ149" s="31">
        <f>_xlfn.IFNA(VLOOKUP($A149,'M.W00.PSILVER.USD'!$A:$B,2,FALSE), "NA")</f>
        <v>32.97</v>
      </c>
      <c r="BK149" s="31">
        <f>_xlfn.IFNA(VLOOKUP($A149,FEDfunds!$A:$B,2,FALSE), "NA")</f>
        <v>0.14000000000000001</v>
      </c>
      <c r="BL149" s="31">
        <f>_xlfn.IFNA(VLOOKUP($A149,Vehicles_miles_traveled!$A:$B,2,FALSE), "NA")</f>
        <v>246736</v>
      </c>
      <c r="BM149" s="31">
        <f>_xlfn.IFNA(VLOOKUP($A149,New_car_dealer!$A:$B,2,FALSE), "NA")</f>
        <v>54942</v>
      </c>
      <c r="BN149" s="31" t="str">
        <f>_xlfn.IFNA(VLOOKUP($A149,Platinum_total_demand!$A:$Z,4,FALSE), "NA")</f>
        <v>NA</v>
      </c>
      <c r="BO149" s="31" t="str">
        <f>_xlfn.IFNA(VLOOKUP($A149,Palladium_total_demand!$A:$Z,4,FALSE), "NA")</f>
        <v>NA</v>
      </c>
      <c r="BP149" s="31" t="str">
        <f>_xlfn.IFNA(VLOOKUP($A149,Rhodium_total_demand!$A:$Z,4,FALSE), "NA")</f>
        <v>NA</v>
      </c>
      <c r="BQ149" s="31" t="str">
        <f>_xlfn.IFNA(VLOOKUP($A149,Platinum_total_supply!$A:$Z,4,FALSE), "NA")</f>
        <v>NA</v>
      </c>
      <c r="BR149" s="31" t="str">
        <f>_xlfn.IFNA(VLOOKUP($A149,Palladium_total_supply!$A:$Z,4,FALSE), "NA")</f>
        <v>NA</v>
      </c>
      <c r="BS149" s="31" t="str">
        <f>_xlfn.IFNA(VLOOKUP($A149,Rhodium_total_supply!$A:$Z,4,FALSE), "NA")</f>
        <v>NA</v>
      </c>
      <c r="BT149" s="31">
        <f>_xlfn.IFNA(VLOOKUP($A149,Equities!$A:$Z,2,FALSE), "NA")</f>
        <v>4463.0452380952302</v>
      </c>
      <c r="BU149" s="31">
        <f>_xlfn.IFNA(VLOOKUP($A149,Equities!$A:$Z,3,FALSE), "NA")</f>
        <v>4999.1814285714199</v>
      </c>
      <c r="BV149" s="31">
        <f>_xlfn.IFNA(VLOOKUP($A149,Equities!$A:$Z,4,FALSE), "NA")</f>
        <v>6144.0909523809496</v>
      </c>
      <c r="BW149" s="31">
        <f>_xlfn.IFNA(VLOOKUP($A149,Equities!$A:$Z,5,FALSE), "NA")</f>
        <v>4284.4459047619002</v>
      </c>
      <c r="BX149" s="31">
        <f>_xlfn.IFNA(VLOOKUP($A149,Equities!$A:$Z,6,FALSE), "NA")</f>
        <v>1898.0170476190401</v>
      </c>
      <c r="BY149" s="31">
        <f>_xlfn.IFNA(VLOOKUP($A149,Income_equities!$A:$Z,2,FALSE), "NA")</f>
        <v>1787.0680952380901</v>
      </c>
      <c r="BZ149" s="31">
        <f>_xlfn.IFNA(VLOOKUP($A149,Income_equities!$A:$Z,3,FALSE), "NA")</f>
        <v>351.08394285714201</v>
      </c>
      <c r="CA149" s="31">
        <f>_xlfn.IFNA(VLOOKUP($A149,Income_equities!$A:$Z,4,FALSE), "NA")</f>
        <v>175.29347619047601</v>
      </c>
      <c r="CB149" s="31">
        <f>_xlfn.IFNA(VLOOKUP($A149,Income_equities!$A:$Z,5,FALSE), "NA")</f>
        <v>204.12990476190399</v>
      </c>
      <c r="CC149" s="31">
        <f>_xlfn.IFNA(VLOOKUP($A149,PGM_equities!$A:$Z,2,FALSE), "NA")</f>
        <v>1587.50761904761</v>
      </c>
      <c r="CD149" s="31">
        <f>_xlfn.IFNA(VLOOKUP($A149,PGM_equities!$A:$Z,3,FALSE), "NA")</f>
        <v>1650.13571428571</v>
      </c>
      <c r="CE149" s="31">
        <f>_xlfn.IFNA(VLOOKUP($A149,PGM_equities!$A:$Z,4,FALSE), "NA")</f>
        <v>31.585371428571399</v>
      </c>
      <c r="CF149" s="31">
        <f>_xlfn.IFNA(VLOOKUP($A149,PGM_equities!$A:$Z,5,FALSE), "NA")</f>
        <v>656.20238095238005</v>
      </c>
      <c r="CG149" s="31" t="str">
        <f>_xlfn.IFNA(VLOOKUP($A149,Platinum_market_balance!$A:$Z,2,FALSE), "NA")</f>
        <v>NA</v>
      </c>
      <c r="CH149" s="31" t="str">
        <f>_xlfn.IFNA(VLOOKUP($A149,Platinum_market_balance!$A:$Z,3,FALSE), "NA")</f>
        <v>NA</v>
      </c>
      <c r="CI149" s="31" t="str">
        <f>_xlfn.IFNA(VLOOKUP($A149,Platinum_market_balance!$A:$Z,4,FALSE), "NA")</f>
        <v>NA</v>
      </c>
      <c r="CJ149" s="31" t="str">
        <f>_xlfn.IFNA(VLOOKUP($A149,Platinum_market_balance!$A:$Z,5,FALSE), "NA")</f>
        <v>NA</v>
      </c>
      <c r="CK149" s="31" t="str">
        <f>_xlfn.IFNA(VLOOKUP($A149,Palladium_market_balance!$A:$Z,2,FALSE), "NA")</f>
        <v>NA</v>
      </c>
      <c r="CL149" s="31" t="str">
        <f>_xlfn.IFNA(VLOOKUP($A149,Palladium_market_balance!$A:$Z,3,FALSE), "NA")</f>
        <v>NA</v>
      </c>
      <c r="CM149" s="31" t="str">
        <f>_xlfn.IFNA(VLOOKUP($A149,Palladium_market_balance!$A:$Z,4,FALSE), "NA")</f>
        <v>NA</v>
      </c>
      <c r="CN149" s="31" t="str">
        <f>_xlfn.IFNA(VLOOKUP($A149,Palladium_market_balance!$A:$Z,5,FALSE), "NA")</f>
        <v>NA</v>
      </c>
      <c r="CO149" s="31" t="str">
        <f>_xlfn.IFNA(VLOOKUP($A149,Rhodium_market_balance!$A:$Z,2,FALSE), "NA")</f>
        <v>NA</v>
      </c>
      <c r="CP149" s="31" t="str">
        <f>_xlfn.IFNA(VLOOKUP($A149,Rhodium_market_balance!$A:$Z,3,FALSE), "NA")</f>
        <v>NA</v>
      </c>
      <c r="CQ149" s="31" t="str">
        <f>_xlfn.IFNA(VLOOKUP($A149,Rhodium_market_balance!$A:$Z,4,FALSE), "NA")</f>
        <v>NA</v>
      </c>
      <c r="CR149" s="31" t="str">
        <f>_xlfn.IFNA(VLOOKUP($A149,Rhodium_market_balance!$A:$Z,5,FALSE), "NA")</f>
        <v>NA</v>
      </c>
      <c r="CS149" s="31">
        <f>_xlfn.IFNA(VLOOKUP($A149,CFTCs!$A:$Z,2,FALSE), "NA")</f>
        <v>10505.0476190476</v>
      </c>
      <c r="CT149" s="31">
        <f>_xlfn.IFNA(VLOOKUP($A149,CFTCs!$A:$Z,3,FALSE), "NA")</f>
        <v>4769.5238095238001</v>
      </c>
      <c r="CU149" s="31">
        <f>_xlfn.IFNA(VLOOKUP($A149,CFTCs!$A:$Z,4,FALSE), "NA")</f>
        <v>26031.523809523798</v>
      </c>
      <c r="CV149" s="31">
        <f>_xlfn.IFNA(VLOOKUP($A149,CFTCs!$A:$Z,5,FALSE), "NA")</f>
        <v>6181.0476190476102</v>
      </c>
      <c r="CW149" s="31">
        <f>_xlfn.IFNA(VLOOKUP($A149,Open_interest!$A:$Z,2,FALSE), "NA")</f>
        <v>40495.952380952302</v>
      </c>
      <c r="CX149" s="31">
        <f>_xlfn.IFNA(VLOOKUP($A149,Open_interest!$A:$Z,3,FALSE), "NA")</f>
        <v>21164.4761904761</v>
      </c>
      <c r="CY149" s="31">
        <f>IF(_xlfn.IFNA(VLOOKUP($A149,ETF_holdings!$A:$Z,2,FALSE), "NA")=0,"NA",_xlfn.IFNA(VLOOKUP($A149,ETF_holdings!$A:$Z,2,FALSE), "NA"))</f>
        <v>1440991.89585714</v>
      </c>
      <c r="CZ149" s="31" t="str">
        <f>IF(_xlfn.IFNA(VLOOKUP($A149,ETF_holdings!$A:$Z,3,FALSE), "NA")=0,"NA",_xlfn.IFNA(VLOOKUP($A149,ETF_holdings!$A:$Z,3,FALSE), "NA"))</f>
        <v>NA</v>
      </c>
      <c r="DA149" s="31">
        <f>_xlfn.IFNA(VLOOKUP($A149,ETF_holdings!$A:$Z,4,FALSE), "NA")</f>
        <v>0</v>
      </c>
      <c r="DB149" s="31" t="str">
        <f>IF(_xlfn.IFNA(VLOOKUP($A149,ETF_holdings!$A:$Z,4,FALSE), "NA")=0,"NA",_xlfn.IFNA(VLOOKUP($A149,ETF_holdings!$A:$Z,4,FALSE), "NA"))</f>
        <v>NA</v>
      </c>
      <c r="DC149" s="31" t="str">
        <f>IF(_xlfn.IFNA(VLOOKUP($A149,ETF_holdings!$A:$Z,6,FALSE), "NA")=0,"NA",_xlfn.IFNA(VLOOKUP($A149,ETF_holdings!$A:$Z,6,FALSE), "NA"))</f>
        <v>NA</v>
      </c>
      <c r="DD149" s="31" t="str">
        <f>IF(_xlfn.IFNA(VLOOKUP($A149,ETF_holdings!$A:$Z,7,FALSE), "NA")=0,"NA",_xlfn.IFNA(VLOOKUP($A149,ETF_holdings!$A:$Z,7,FALSE), "NA"))</f>
        <v>NA</v>
      </c>
      <c r="DE149" s="31" t="str">
        <f>IF(_xlfn.IFNA(VLOOKUP($A149,ETF_holdings!$A:$Z,8,FALSE), "NA")=0,"NA",_xlfn.IFNA(VLOOKUP($A149,ETF_holdings!$A:$Z,8,FALSE), "NA"))</f>
        <v>NA</v>
      </c>
      <c r="DF149" s="31" t="str">
        <f>IF(_xlfn.IFNA(VLOOKUP($A149,ETF_holdings!$A:$Z,10,FALSE), "NA")=0,"NA",_xlfn.IFNA(VLOOKUP($A149,ETF_holdings!$A:$Z,10,FALSE), "NA"))</f>
        <v>NA</v>
      </c>
      <c r="DG149" s="31" t="str">
        <f>IF(_xlfn.IFNA(VLOOKUP($A149,ETF_holdings!$A:$Z,10,FALSE), "NA")=0,"NA",_xlfn.IFNA(VLOOKUP($A149,ETF_holdings!$A:$Z,10,FALSE), "NA"))</f>
        <v>NA</v>
      </c>
      <c r="DH149" s="31" t="str">
        <f>IF(_xlfn.IFNA(VLOOKUP($A149,ETF_holdings!$A:$Z,11,FALSE), "NA")=0,"NA",_xlfn.IFNA(VLOOKUP($A149,ETF_holdings!$A:$Z,11,FALSE), "NA"))</f>
        <v>NA</v>
      </c>
      <c r="DI149" s="31" t="str">
        <f>IF(_xlfn.IFNA(VLOOKUP($A149,ETF_holdings!$A:$Z,12,FALSE), "NA")=0,"NA",_xlfn.IFNA(VLOOKUP($A149,ETF_holdings!$A:$Z,12,FALSE), "NA"))</f>
        <v>NA</v>
      </c>
      <c r="DJ149" s="31" t="str">
        <f>IF(_xlfn.IFNA(VLOOKUP($A149,ETF_holdings!$A:$Z,13,FALSE), "NA")=0,"NA",_xlfn.IFNA(VLOOKUP($A149,ETF_holdings!$A:$Z,13,FALSE), "NA"))</f>
        <v>NA</v>
      </c>
      <c r="DK149" s="31">
        <f>IF(_xlfn.IFNA(VLOOKUP($A149,Platinum_RSI!$A:$P,2,FALSE), "NA")=0,"NA",_xlfn.IFNA(VLOOKUP($A149,Platinum_RSI!$A:$P,2,FALSE), "NA"))</f>
        <v>41.48</v>
      </c>
      <c r="DL149" s="31">
        <f>IF(_xlfn.IFNA(VLOOKUP($A149,Platinum_RSI!$A:$P,3,FALSE), "NA")=0,"NA",_xlfn.IFNA(VLOOKUP($A149,Platinum_RSI!$A:$P,3,FALSE), "NA"))</f>
        <v>46.22</v>
      </c>
      <c r="DM149" s="31">
        <f>IF(_xlfn.IFNA(VLOOKUP($A149,Platinum_RSI!$A:$P,4,FALSE), "NA")=0,"NA",_xlfn.IFNA(VLOOKUP($A149,Platinum_RSI!$A:$P,4,FALSE), "NA"))</f>
        <v>48.46</v>
      </c>
      <c r="DN149" s="31">
        <f>IF(_xlfn.IFNA(VLOOKUP($A149,Platinum_RSI!$A:$P,5,FALSE), "NA")=0,"NA",_xlfn.IFNA(VLOOKUP($A149,Platinum_RSI!$A:$P,5,FALSE), "NA"))</f>
        <v>51.76</v>
      </c>
      <c r="DO149" s="31">
        <f>IF(_xlfn.IFNA(VLOOKUP($A149,Palladium_RSI!$A:$Q,2,FALSE), "NA")=0,"NA",_xlfn.IFNA(VLOOKUP($A149,Palladium_RSI!$A:$Q,2,FALSE), "NA"))</f>
        <v>53.5</v>
      </c>
      <c r="DP149" s="31">
        <f>IF(_xlfn.IFNA(VLOOKUP($A149,Palladium_RSI!$A:$Q, 3,FALSE), "NA")=0,"NA",_xlfn.IFNA(VLOOKUP($A149,Palladium_RSI!$A:$Q,3,FALSE), "NA"))</f>
        <v>51.58</v>
      </c>
      <c r="DQ149" s="31">
        <f>IF(_xlfn.IFNA(VLOOKUP($A149,Palladium_RSI!$A:$Q,4,FALSE), "NA")=0,"NA",_xlfn.IFNA(VLOOKUP($A149,Palladium_RSI!$A:$Q,4,FALSE), "NA"))</f>
        <v>54.52</v>
      </c>
      <c r="DR149" s="31">
        <f>IF(_xlfn.IFNA(VLOOKUP($A149,Palladium_RSI!$A:$Q,5,FALSE), "NA")=0,"NA",_xlfn.IFNA(VLOOKUP($A149,Palladium_RSI!$A:$Q,5,FALSE), "NA"))</f>
        <v>56.97</v>
      </c>
      <c r="DS149" s="31">
        <f>IF(_xlfn.IFNA(VLOOKUP($A149,Car_production!$A:$L,2,FALSE), "NA")=0,"NA",_xlfn.IFNA(VLOOKUP($A149,Car_production!$A:$L,2,FALSE), "NA"))</f>
        <v>345.2</v>
      </c>
      <c r="DT149" s="31">
        <f>IF(_xlfn.IFNA(VLOOKUP($A149,Car_production!$A:$L,3,FALSE), "NA")=0,"NA",_xlfn.IFNA(VLOOKUP($A149,Car_production!$A:$L,3,FALSE), "NA"))</f>
        <v>271.59716758457904</v>
      </c>
      <c r="DU149" s="31" t="e">
        <f>IF(_xlfn.IFNA(VLOOKUP($A149,Car_production!$A:$L,4,FALSE), "NA")=0,"NA",_xlfn.IFNA(VLOOKUP($A149,Car_production!$A:$L,13,FALSE), "NA"))</f>
        <v>#REF!</v>
      </c>
      <c r="DV149" s="31">
        <f>IF(_xlfn.IFNA(VLOOKUP($A149,Car_production!$A:$L,5,FALSE), "NA")=0,"NA",_xlfn.IFNA(VLOOKUP($A149,Car_production!$A:$L,5,FALSE), "NA"))</f>
        <v>62.835099814405147</v>
      </c>
      <c r="DW149" s="31">
        <f>IF(_xlfn.IFNA(VLOOKUP($A149,Car_production!$A:$L,6,FALSE), "NA")=0,"NA",_xlfn.IFNA(VLOOKUP($A149,Car_production!$A:$L,6,FALSE), "NA"))</f>
        <v>90.9</v>
      </c>
      <c r="DX149" s="31">
        <f>IF(_xlfn.IFNA(VLOOKUP($A149,Car_production!$A:$L,7,FALSE), "NA")=0,"NA",_xlfn.IFNA(VLOOKUP($A149,Car_production!$A:$L,7,FALSE), "NA"))</f>
        <v>88.85630498533726</v>
      </c>
      <c r="DY149" s="31">
        <f>IF(_xlfn.IFNA(VLOOKUP($A149,Car_production!$A:$L,8,FALSE), "NA")=0,"NA",_xlfn.IFNA(VLOOKUP($A149,Car_production!$A:$L,8,FALSE), "NA"))</f>
        <v>118.2</v>
      </c>
      <c r="DZ149" s="31">
        <f>IF(_xlfn.IFNA(VLOOKUP($A149,Car_production!$A:$L,9,FALSE), "NA")=0,"NA",_xlfn.IFNA(VLOOKUP($A149,Car_production!$A:$L,9,FALSE), "NA"))</f>
        <v>149.24242424242425</v>
      </c>
      <c r="EA149" s="31">
        <f>IF(_xlfn.IFNA(VLOOKUP($A149,Car_production!$A:$L,10,FALSE), "NA")=0,"NA",_xlfn.IFNA(VLOOKUP($A149,Car_production!$A:$L,10,FALSE), "NA"))</f>
        <v>91.716895601545147</v>
      </c>
      <c r="EB149" s="31">
        <f>IF(_xlfn.IFNA(VLOOKUP($A149,Car_production_index!$A:$L,2,FALSE), "NA")=0,"NA",_xlfn.IFNA(VLOOKUP($A149,Car_production_index!$A:$L,2,FALSE), "NA"))</f>
        <v>0.15959106492900832</v>
      </c>
      <c r="EC149" s="31">
        <f>IF(_xlfn.IFNA(VLOOKUP($A149,Car_production_index!$A:$L,3,FALSE), "NA")=0,"NA",_xlfn.IFNA(VLOOKUP($A149,Car_production_index!$A:$L,3,FALSE), "NA"))</f>
        <v>0.19933670712053689</v>
      </c>
      <c r="ED149" s="31">
        <f>IF(_xlfn.IFNA(VLOOKUP($A149,Car_production_index!$A:$L,4,FALSE), "NA")=0,"NA",_xlfn.IFNA(VLOOKUP($A149,Car_production_index!$A:$L,4,FALSE), "NA"))</f>
        <v>0.21904836854678195</v>
      </c>
      <c r="EE149" s="31">
        <f>IF(_xlfn.IFNA(VLOOKUP($A149,Car_production_index!$A:$L,5,FALSE), "NA")=0,"NA",_xlfn.IFNA(VLOOKUP($A149,Car_production_index!$A:$L,5,FALSE), "NA"))</f>
        <v>0.11321288257204511</v>
      </c>
      <c r="EF149" s="31">
        <f>IF(_xlfn.IFNA(VLOOKUP($A149,Car_production_index!$A:$L,6,FALSE), "NA")=0,"NA",_xlfn.IFNA(VLOOKUP($A149,Car_production_index!$A:$L,6,FALSE), "NA"))</f>
        <v>0.69118902316837216</v>
      </c>
    </row>
    <row r="150" spans="1:136">
      <c r="A150" s="26">
        <v>41030</v>
      </c>
      <c r="B150" s="25">
        <f>IFERROR(VLOOKUP($A150,Palladium_spot_price!$A:$B,2,FALSE), "NA")</f>
        <v>624.68181818181802</v>
      </c>
      <c r="C150" s="25">
        <f>IFERROR(VLOOKUP($A150,Platinum_spot_price!$A:$B,2,FALSE), "NA")</f>
        <v>1474.45454545454</v>
      </c>
      <c r="D150" s="25">
        <f>IFERROR(VLOOKUP($A150,Rhodium_spot_price!$A:$B,2,FALSE), "NA")</f>
        <v>1348.8636363636299</v>
      </c>
      <c r="E150" s="25">
        <f>IFERROR(VLOOKUP(A150,'Coal Australia'!A:B,2,FALSE), "NA")</f>
        <v>103.81948051948</v>
      </c>
      <c r="F150" s="25">
        <f>IFERROR(VLOOKUP(A150,'Russian Ruble'!A:B,2,FALSE), "NA")</f>
        <v>30.648199999999999</v>
      </c>
      <c r="G150" s="25" t="str">
        <f>IFERROR(VLOOKUP($A150,'GDP Germany'!A:B,2,FALSE),"NA")</f>
        <v>NA</v>
      </c>
      <c r="H150" s="25" t="str">
        <f>IFERROR(VLOOKUP($A150,'GDP EU28'!A:B,2,FALSE),"NA")</f>
        <v>NA</v>
      </c>
      <c r="I150" s="25" t="str">
        <f>IFERROR(VLOOKUP($A150,'GDP US'!A:B,2,FALSE),"NA")</f>
        <v>NA</v>
      </c>
      <c r="J150" s="29" t="str">
        <f>IFERROR(VLOOKUP($A150,'GDP CNY'!A:C,2,FALSE),"NA")</f>
        <v>NA</v>
      </c>
      <c r="K150" s="25">
        <f>IFERROR(VLOOKUP($A150,WTI!$A:$B,2,FALSE),"NA")</f>
        <v>94.66</v>
      </c>
      <c r="L150" s="25">
        <f>IFERROR(VLOOKUP($A150,Brent!$A:$B,2,FALSE),"NA")</f>
        <v>110.34</v>
      </c>
      <c r="M150" s="25">
        <f>IFERROR(VLOOKUP($A150,'EURO EXC RATE'!$A:$B,2,FALSE),"NA")</f>
        <v>1.2806</v>
      </c>
      <c r="N150" s="25">
        <f>IFERROR(VLOOKUP($A150,'Baltic Dry Index'!$A:$B,2,FALSE),"NA")</f>
        <v>923</v>
      </c>
      <c r="O150" s="25">
        <f>IFERROR(VLOOKUP($A150,EXR_CNY_USD!$A:$B,2,FALSE),"NA")</f>
        <v>6.3242000000000003</v>
      </c>
      <c r="P150" s="25">
        <f>IFERROR(VLOOKUP($A150,'NATURAL GAS'!A:B,2,FALSE),"NA")</f>
        <v>2.4300000000000002</v>
      </c>
      <c r="Q150" s="25">
        <f>IFERROR(VLOOKUP($A150,VIX!$A:$B,2,FALSE), "NA")</f>
        <v>24.06</v>
      </c>
      <c r="R150" s="25">
        <f>IFERROR(VLOOKUP($A150,CLI_US!$A:$B,2,FALSE), "NA")</f>
        <v>99.842227597836697</v>
      </c>
      <c r="S150" s="25">
        <f>IFERROR(VLOOKUP($A150,CLI_CHN!$A:$B,2,FALSE), "NA")</f>
        <v>99.777730000000005</v>
      </c>
      <c r="T150" s="25">
        <f>IFERROR(VLOOKUP($A150,CLI_EURO!$A:$B,2,FALSE), "NA")</f>
        <v>99.215390037544594</v>
      </c>
      <c r="U150" s="25">
        <f>IFERROR(VLOOKUP($A150,CPILFESL!$A:$B,2,FALSE), "NA")</f>
        <v>228.71299999999999</v>
      </c>
      <c r="V150" s="31">
        <f>_xlfn.IFNA(VLOOKUP($A150,'PET.RWTC.M'!$A:$B,2,FALSE), "NA")</f>
        <v>94.66</v>
      </c>
      <c r="W150" s="31">
        <f>_xlfn.IFNA(VLOOKUP($A150,PALLFNFINDEXQ!$A:$B,2,FALSE), "NA")</f>
        <v>173.27343819999999</v>
      </c>
      <c r="X150" s="31">
        <f>_xlfn.IFNA(VLOOKUP($A150,DEXSFUS!$A:$B,2,FALSE), "NA")</f>
        <v>7.72</v>
      </c>
      <c r="Y150" s="31">
        <f>_xlfn.IFNA(VLOOKUP($A150,PNICKUSDM!$A:$B,2,FALSE), "NA")</f>
        <v>16968.318179999998</v>
      </c>
      <c r="Z150" s="31">
        <f>_xlfn.IFNA(VLOOKUP($A150,'WPU1011'!$A:$B,2,FALSE), "NA")</f>
        <v>189</v>
      </c>
      <c r="AA150" s="31">
        <f>_xlfn.IFNA(VLOOKUP($A150,PCU3399103399101!$A:$B,2,FALSE), "NA")</f>
        <v>220.4</v>
      </c>
      <c r="AB150" s="31">
        <f>_xlfn.IFNA(VLOOKUP($A150,TSIFRGHTC!$A:$B,2,FALSE), "NA")</f>
        <v>0.8</v>
      </c>
      <c r="AC150" s="31">
        <f>_xlfn.IFNA(VLOOKUP($A150,TSIFRGHTC!$A:$B,2,FALSE), "NA")</f>
        <v>0.8</v>
      </c>
      <c r="AD150" s="31">
        <f>_xlfn.IFNA(VLOOKUP($A150,PPICMM!$A:$B,2,FALSE), "NA")</f>
        <v>216.4</v>
      </c>
      <c r="AE150" s="31">
        <f>_xlfn.IFNA(VLOOKUP($A150,IPB50001N!$A:$B,2,FALSE), "NA")</f>
        <v>96.571299999999994</v>
      </c>
      <c r="AF150" s="31">
        <f>_xlfn.IFNA(VLOOKUP($A150,A31ATI!$A:$B,2,FALSE), "NA")</f>
        <v>22171</v>
      </c>
      <c r="AG150" s="31">
        <f>_xlfn.IFNA(VLOOKUP($A150,A31ANO!$A:$B,2,FALSE), "NA")</f>
        <v>10912</v>
      </c>
      <c r="AH150" s="31">
        <f>_xlfn.IFNA(VLOOKUP($A150,IPG21223S!$A:$B,2,FALSE), "NA")</f>
        <v>89.572000000000003</v>
      </c>
      <c r="AI150" s="31">
        <f>_xlfn.IFNA(VLOOKUP($A150,PIORECRUSDM!$A:$B,2,FALSE), "NA")</f>
        <v>136.30000000000001</v>
      </c>
      <c r="AJ150" s="31">
        <f>_xlfn.IFNA(VLOOKUP($A150,GVZCLS!$A:$B,2,FALSE), "NA")</f>
        <v>16.47</v>
      </c>
      <c r="AK150" s="31">
        <f>_xlfn.IFNA(VLOOKUP($A150,VXSLVCLS!$A:$B,2,FALSE), "NA")</f>
        <v>30.01</v>
      </c>
      <c r="AL150" s="31">
        <f>_xlfn.IFNA(VLOOKUP($A150,PNRGINDEXM!$A:$B,2,FALSE), "NA")</f>
        <v>228.34569999999999</v>
      </c>
      <c r="AM150" s="31">
        <f>_xlfn.IFNA(VLOOKUP($A150,Nikkei225!$A:$B,2,FALSE), "NA")</f>
        <v>9350.9500000000007</v>
      </c>
      <c r="AN150" s="31">
        <f>_xlfn.IFNA(VLOOKUP($A150,EXJPUS!$A:$B,2,FALSE), "NA")</f>
        <v>79.666799999999995</v>
      </c>
      <c r="AO150" s="31">
        <f>_xlfn.IFNA(VLOOKUP($A150,PCU33613361!$A:$B,2,FALSE), "NA")</f>
        <v>103.6</v>
      </c>
      <c r="AP150" s="31">
        <f>_xlfn.IFNA(VLOOKUP($A150,TOTALSA!$A:$B,2,FALSE), "NA")</f>
        <v>14.496</v>
      </c>
      <c r="AQ150" s="31">
        <f>_xlfn.IFNA(VLOOKUP($A150,ZAFCPIALLMINMEI!$A:$B,2,FALSE), "NA")</f>
        <v>84.662989999999994</v>
      </c>
      <c r="AR150" s="31">
        <f>_xlfn.IFNA(VLOOKUP($A150,LCULMN01ZAQ661S!$A:$B,2,FALSE), "NA")</f>
        <v>85.427910560000001</v>
      </c>
      <c r="AS150" s="31">
        <f>_xlfn.IFNA(VLOOKUP($A150,NGDPRSAXDCZAQ!$A:$B,2,FALSE), "NA")</f>
        <v>1048271.6</v>
      </c>
      <c r="AT150" s="31">
        <f>_xlfn.IFNA(VLOOKUP($A150,'M.W00.PCOBA.USD'!$A:$B,2,FALSE), "NA")</f>
        <v>30516.82</v>
      </c>
      <c r="AU150" s="31">
        <f>_xlfn.IFNA(VLOOKUP($A150,BSCICP03O9M665S!$A:$B,2,FALSE), "NA")</f>
        <v>99.345826517999996</v>
      </c>
      <c r="AV150" s="31">
        <f>_xlfn.IFNA(VLOOKUP($A150,LOLITOAAOECDE!$A:$B,2,FALSE), "NA")</f>
        <v>99.808792023799995</v>
      </c>
      <c r="AW150" s="31" t="str">
        <f>_xlfn.IFNA(VLOOKUP($A150,'IP7110'!$A:$B,2,FALSE), "NA")</f>
        <v>NA</v>
      </c>
      <c r="AX150" s="31">
        <f>_xlfn.IFNA(VLOOKUP($A150,'WPS061'!$A:$B,2,FALSE), "NA")</f>
        <v>111.7</v>
      </c>
      <c r="AY150" s="31">
        <f>_xlfn.IFNA(VLOOKUP($A150,'GS10'!$A:$B,2,FALSE), "NA")</f>
        <v>1.8</v>
      </c>
      <c r="AZ150" s="31">
        <f>_xlfn.IFNA(VLOOKUP($A150,'GS5'!$A:$B,2,FALSE), "NA")</f>
        <v>0.76</v>
      </c>
      <c r="BA150" s="31">
        <f>_xlfn.IFNA(VLOOKUP($A150,'GS30'!$A:$B,2,FALSE), "NA")</f>
        <v>2.93</v>
      </c>
      <c r="BB150" s="31">
        <f>_xlfn.IFNA(VLOOKUP($A150,DAX!$A:$B,2,FALSE), "NA")</f>
        <v>6264.38</v>
      </c>
      <c r="BC150" s="31">
        <f>_xlfn.IFNA(VLOOKUP($A150,SMI!$A:$B,2,FALSE), "NA")</f>
        <v>5850.18</v>
      </c>
      <c r="BD150" s="31">
        <f>_xlfn.IFNA(VLOOKUP($A150,NASDAQCOM!$A:$B,2,FALSE), "NA")</f>
        <v>2827.34</v>
      </c>
      <c r="BE150" s="31">
        <f>_xlfn.IFNA(VLOOKUP($A150,FTSE100!$A:$B,2,FALSE), "NA")</f>
        <v>5320.86</v>
      </c>
      <c r="BF150" s="31">
        <f>_xlfn.IFNA(VLOOKUP($A150,'M.W00.PGOLD.USD'!$A:$B,2,FALSE), "NA")</f>
        <v>1661.25</v>
      </c>
      <c r="BG150" s="31">
        <f>_xlfn.IFNA(VLOOKUP($A150,'M.W00.PSILVER.USD'!$A:$B,2,FALSE), "NA")</f>
        <v>30.78</v>
      </c>
      <c r="BH150" s="31">
        <f>_xlfn.IFNA(VLOOKUP($A150,WPU10170502!$A:$B,2,FALSE), "NA")</f>
        <v>98.8</v>
      </c>
      <c r="BI150" s="31">
        <f>_xlfn.IFNA(VLOOKUP($A150,'M.W00.PSILVER.USD'!$A:$B,2,FALSE), "NA")</f>
        <v>30.78</v>
      </c>
      <c r="BJ150" s="31">
        <f>_xlfn.IFNA(VLOOKUP($A150,'M.W00.PSILVER.USD'!$A:$B,2,FALSE), "NA")</f>
        <v>30.78</v>
      </c>
      <c r="BK150" s="31">
        <f>_xlfn.IFNA(VLOOKUP($A150,FEDfunds!$A:$B,2,FALSE), "NA")</f>
        <v>0.16</v>
      </c>
      <c r="BL150" s="31">
        <f>_xlfn.IFNA(VLOOKUP($A150,Vehicles_miles_traveled!$A:$B,2,FALSE), "NA")</f>
        <v>248031</v>
      </c>
      <c r="BM150" s="31">
        <f>_xlfn.IFNA(VLOOKUP($A150,New_car_dealer!$A:$B,2,FALSE), "NA")</f>
        <v>60389</v>
      </c>
      <c r="BN150" s="31" t="str">
        <f>_xlfn.IFNA(VLOOKUP($A150,Platinum_total_demand!$A:$Z,4,FALSE), "NA")</f>
        <v>NA</v>
      </c>
      <c r="BO150" s="31" t="str">
        <f>_xlfn.IFNA(VLOOKUP($A150,Palladium_total_demand!$A:$Z,4,FALSE), "NA")</f>
        <v>NA</v>
      </c>
      <c r="BP150" s="31" t="str">
        <f>_xlfn.IFNA(VLOOKUP($A150,Rhodium_total_demand!$A:$Z,4,FALSE), "NA")</f>
        <v>NA</v>
      </c>
      <c r="BQ150" s="31" t="str">
        <f>_xlfn.IFNA(VLOOKUP($A150,Platinum_total_supply!$A:$Z,4,FALSE), "NA")</f>
        <v>NA</v>
      </c>
      <c r="BR150" s="31" t="str">
        <f>_xlfn.IFNA(VLOOKUP($A150,Palladium_total_supply!$A:$Z,4,FALSE), "NA")</f>
        <v>NA</v>
      </c>
      <c r="BS150" s="31" t="str">
        <f>_xlfn.IFNA(VLOOKUP($A150,Rhodium_total_supply!$A:$Z,4,FALSE), "NA")</f>
        <v>NA</v>
      </c>
      <c r="BT150" s="31">
        <f>_xlfn.IFNA(VLOOKUP($A150,Equities!$A:$Z,2,FALSE), "NA")</f>
        <v>4263.8113043478197</v>
      </c>
      <c r="BU150" s="31">
        <f>_xlfn.IFNA(VLOOKUP($A150,Equities!$A:$Z,3,FALSE), "NA")</f>
        <v>4836.1217391304299</v>
      </c>
      <c r="BV150" s="31">
        <f>_xlfn.IFNA(VLOOKUP($A150,Equities!$A:$Z,4,FALSE), "NA")</f>
        <v>5795.1678260869503</v>
      </c>
      <c r="BW150" s="31">
        <f>_xlfn.IFNA(VLOOKUP($A150,Equities!$A:$Z,5,FALSE), "NA")</f>
        <v>4002.3101304347801</v>
      </c>
      <c r="BX150" s="31">
        <f>_xlfn.IFNA(VLOOKUP($A150,Equities!$A:$Z,6,FALSE), "NA")</f>
        <v>1766.11226086956</v>
      </c>
      <c r="BY150" s="31">
        <f>_xlfn.IFNA(VLOOKUP($A150,Income_equities!$A:$Z,2,FALSE), "NA")</f>
        <v>1801.2152173913</v>
      </c>
      <c r="BZ150" s="31">
        <f>_xlfn.IFNA(VLOOKUP($A150,Income_equities!$A:$Z,3,FALSE), "NA")</f>
        <v>355.72888695652102</v>
      </c>
      <c r="CA150" s="31">
        <f>_xlfn.IFNA(VLOOKUP($A150,Income_equities!$A:$Z,4,FALSE), "NA")</f>
        <v>176.93144782608601</v>
      </c>
      <c r="CB150" s="31">
        <f>_xlfn.IFNA(VLOOKUP($A150,Income_equities!$A:$Z,5,FALSE), "NA")</f>
        <v>205.39277826086899</v>
      </c>
      <c r="CC150" s="31">
        <f>_xlfn.IFNA(VLOOKUP($A150,PGM_equities!$A:$Z,2,FALSE), "NA")</f>
        <v>1469.28956521739</v>
      </c>
      <c r="CD150" s="31">
        <f>_xlfn.IFNA(VLOOKUP($A150,PGM_equities!$A:$Z,3,FALSE), "NA")</f>
        <v>1589.29086956521</v>
      </c>
      <c r="CE150" s="31">
        <f>_xlfn.IFNA(VLOOKUP($A150,PGM_equities!$A:$Z,4,FALSE), "NA")</f>
        <v>28.819143478260798</v>
      </c>
      <c r="CF150" s="31">
        <f>_xlfn.IFNA(VLOOKUP($A150,PGM_equities!$A:$Z,5,FALSE), "NA")</f>
        <v>616.851739130434</v>
      </c>
      <c r="CG150" s="31" t="str">
        <f>_xlfn.IFNA(VLOOKUP($A150,Platinum_market_balance!$A:$Z,2,FALSE), "NA")</f>
        <v>NA</v>
      </c>
      <c r="CH150" s="31" t="str">
        <f>_xlfn.IFNA(VLOOKUP($A150,Platinum_market_balance!$A:$Z,3,FALSE), "NA")</f>
        <v>NA</v>
      </c>
      <c r="CI150" s="31" t="str">
        <f>_xlfn.IFNA(VLOOKUP($A150,Platinum_market_balance!$A:$Z,4,FALSE), "NA")</f>
        <v>NA</v>
      </c>
      <c r="CJ150" s="31" t="str">
        <f>_xlfn.IFNA(VLOOKUP($A150,Platinum_market_balance!$A:$Z,5,FALSE), "NA")</f>
        <v>NA</v>
      </c>
      <c r="CK150" s="31" t="str">
        <f>_xlfn.IFNA(VLOOKUP($A150,Palladium_market_balance!$A:$Z,2,FALSE), "NA")</f>
        <v>NA</v>
      </c>
      <c r="CL150" s="31" t="str">
        <f>_xlfn.IFNA(VLOOKUP($A150,Palladium_market_balance!$A:$Z,3,FALSE), "NA")</f>
        <v>NA</v>
      </c>
      <c r="CM150" s="31" t="str">
        <f>_xlfn.IFNA(VLOOKUP($A150,Palladium_market_balance!$A:$Z,4,FALSE), "NA")</f>
        <v>NA</v>
      </c>
      <c r="CN150" s="31" t="str">
        <f>_xlfn.IFNA(VLOOKUP($A150,Palladium_market_balance!$A:$Z,5,FALSE), "NA")</f>
        <v>NA</v>
      </c>
      <c r="CO150" s="31" t="str">
        <f>_xlfn.IFNA(VLOOKUP($A150,Rhodium_market_balance!$A:$Z,2,FALSE), "NA")</f>
        <v>NA</v>
      </c>
      <c r="CP150" s="31" t="str">
        <f>_xlfn.IFNA(VLOOKUP($A150,Rhodium_market_balance!$A:$Z,3,FALSE), "NA")</f>
        <v>NA</v>
      </c>
      <c r="CQ150" s="31" t="str">
        <f>_xlfn.IFNA(VLOOKUP($A150,Rhodium_market_balance!$A:$Z,4,FALSE), "NA")</f>
        <v>NA</v>
      </c>
      <c r="CR150" s="31" t="str">
        <f>_xlfn.IFNA(VLOOKUP($A150,Rhodium_market_balance!$A:$Z,5,FALSE), "NA")</f>
        <v>NA</v>
      </c>
      <c r="CS150" s="31">
        <f>_xlfn.IFNA(VLOOKUP($A150,CFTCs!$A:$Z,2,FALSE), "NA")</f>
        <v>11012.5652173913</v>
      </c>
      <c r="CT150" s="31">
        <f>_xlfn.IFNA(VLOOKUP($A150,CFTCs!$A:$Z,3,FALSE), "NA")</f>
        <v>6887.1739130434698</v>
      </c>
      <c r="CU150" s="31">
        <f>_xlfn.IFNA(VLOOKUP($A150,CFTCs!$A:$Z,4,FALSE), "NA")</f>
        <v>28468.913043478198</v>
      </c>
      <c r="CV150" s="31">
        <f>_xlfn.IFNA(VLOOKUP($A150,CFTCs!$A:$Z,5,FALSE), "NA")</f>
        <v>13632.3478260869</v>
      </c>
      <c r="CW150" s="31">
        <f>_xlfn.IFNA(VLOOKUP($A150,Open_interest!$A:$Z,2,FALSE), "NA")</f>
        <v>44783.130434782601</v>
      </c>
      <c r="CX150" s="31">
        <f>_xlfn.IFNA(VLOOKUP($A150,Open_interest!$A:$Z,3,FALSE), "NA")</f>
        <v>22797.1739130434</v>
      </c>
      <c r="CY150" s="31">
        <f>IF(_xlfn.IFNA(VLOOKUP($A150,ETF_holdings!$A:$Z,2,FALSE), "NA")=0,"NA",_xlfn.IFNA(VLOOKUP($A150,ETF_holdings!$A:$Z,2,FALSE), "NA"))</f>
        <v>1402714.24230434</v>
      </c>
      <c r="CZ150" s="31" t="str">
        <f>IF(_xlfn.IFNA(VLOOKUP($A150,ETF_holdings!$A:$Z,3,FALSE), "NA")=0,"NA",_xlfn.IFNA(VLOOKUP($A150,ETF_holdings!$A:$Z,3,FALSE), "NA"))</f>
        <v>NA</v>
      </c>
      <c r="DA150" s="31">
        <f>_xlfn.IFNA(VLOOKUP($A150,ETF_holdings!$A:$Z,4,FALSE), "NA")</f>
        <v>0</v>
      </c>
      <c r="DB150" s="31" t="str">
        <f>IF(_xlfn.IFNA(VLOOKUP($A150,ETF_holdings!$A:$Z,4,FALSE), "NA")=0,"NA",_xlfn.IFNA(VLOOKUP($A150,ETF_holdings!$A:$Z,4,FALSE), "NA"))</f>
        <v>NA</v>
      </c>
      <c r="DC150" s="31" t="str">
        <f>IF(_xlfn.IFNA(VLOOKUP($A150,ETF_holdings!$A:$Z,6,FALSE), "NA")=0,"NA",_xlfn.IFNA(VLOOKUP($A150,ETF_holdings!$A:$Z,6,FALSE), "NA"))</f>
        <v>NA</v>
      </c>
      <c r="DD150" s="31" t="str">
        <f>IF(_xlfn.IFNA(VLOOKUP($A150,ETF_holdings!$A:$Z,7,FALSE), "NA")=0,"NA",_xlfn.IFNA(VLOOKUP($A150,ETF_holdings!$A:$Z,7,FALSE), "NA"))</f>
        <v>NA</v>
      </c>
      <c r="DE150" s="31" t="str">
        <f>IF(_xlfn.IFNA(VLOOKUP($A150,ETF_holdings!$A:$Z,8,FALSE), "NA")=0,"NA",_xlfn.IFNA(VLOOKUP($A150,ETF_holdings!$A:$Z,8,FALSE), "NA"))</f>
        <v>NA</v>
      </c>
      <c r="DF150" s="31" t="str">
        <f>IF(_xlfn.IFNA(VLOOKUP($A150,ETF_holdings!$A:$Z,10,FALSE), "NA")=0,"NA",_xlfn.IFNA(VLOOKUP($A150,ETF_holdings!$A:$Z,10,FALSE), "NA"))</f>
        <v>NA</v>
      </c>
      <c r="DG150" s="31" t="str">
        <f>IF(_xlfn.IFNA(VLOOKUP($A150,ETF_holdings!$A:$Z,10,FALSE), "NA")=0,"NA",_xlfn.IFNA(VLOOKUP($A150,ETF_holdings!$A:$Z,10,FALSE), "NA"))</f>
        <v>NA</v>
      </c>
      <c r="DH150" s="31" t="str">
        <f>IF(_xlfn.IFNA(VLOOKUP($A150,ETF_holdings!$A:$Z,11,FALSE), "NA")=0,"NA",_xlfn.IFNA(VLOOKUP($A150,ETF_holdings!$A:$Z,11,FALSE), "NA"))</f>
        <v>NA</v>
      </c>
      <c r="DI150" s="31" t="str">
        <f>IF(_xlfn.IFNA(VLOOKUP($A150,ETF_holdings!$A:$Z,12,FALSE), "NA")=0,"NA",_xlfn.IFNA(VLOOKUP($A150,ETF_holdings!$A:$Z,12,FALSE), "NA"))</f>
        <v>NA</v>
      </c>
      <c r="DJ150" s="31" t="str">
        <f>IF(_xlfn.IFNA(VLOOKUP($A150,ETF_holdings!$A:$Z,13,FALSE), "NA")=0,"NA",_xlfn.IFNA(VLOOKUP($A150,ETF_holdings!$A:$Z,13,FALSE), "NA"))</f>
        <v>NA</v>
      </c>
      <c r="DK150" s="31">
        <f>IF(_xlfn.IFNA(VLOOKUP($A150,Platinum_RSI!$A:$P,2,FALSE), "NA")=0,"NA",_xlfn.IFNA(VLOOKUP($A150,Platinum_RSI!$A:$P,2,FALSE), "NA"))</f>
        <v>22.64</v>
      </c>
      <c r="DL150" s="31">
        <f>IF(_xlfn.IFNA(VLOOKUP($A150,Platinum_RSI!$A:$P,3,FALSE), "NA")=0,"NA",_xlfn.IFNA(VLOOKUP($A150,Platinum_RSI!$A:$P,3,FALSE), "NA"))</f>
        <v>38.58</v>
      </c>
      <c r="DM150" s="31">
        <f>IF(_xlfn.IFNA(VLOOKUP($A150,Platinum_RSI!$A:$P,4,FALSE), "NA")=0,"NA",_xlfn.IFNA(VLOOKUP($A150,Platinum_RSI!$A:$P,4,FALSE), "NA"))</f>
        <v>42.98</v>
      </c>
      <c r="DN150" s="31">
        <f>IF(_xlfn.IFNA(VLOOKUP($A150,Platinum_RSI!$A:$P,5,FALSE), "NA")=0,"NA",_xlfn.IFNA(VLOOKUP($A150,Platinum_RSI!$A:$P,5,FALSE), "NA"))</f>
        <v>48.7</v>
      </c>
      <c r="DO150" s="31">
        <f>IF(_xlfn.IFNA(VLOOKUP($A150,Palladium_RSI!$A:$Q,2,FALSE), "NA")=0,"NA",_xlfn.IFNA(VLOOKUP($A150,Palladium_RSI!$A:$Q,2,FALSE), "NA"))</f>
        <v>27.77</v>
      </c>
      <c r="DP150" s="31">
        <f>IF(_xlfn.IFNA(VLOOKUP($A150,Palladium_RSI!$A:$Q, 3,FALSE), "NA")=0,"NA",_xlfn.IFNA(VLOOKUP($A150,Palladium_RSI!$A:$Q,3,FALSE), "NA"))</f>
        <v>42.97</v>
      </c>
      <c r="DQ150" s="31">
        <f>IF(_xlfn.IFNA(VLOOKUP($A150,Palladium_RSI!$A:$Q,4,FALSE), "NA")=0,"NA",_xlfn.IFNA(VLOOKUP($A150,Palladium_RSI!$A:$Q,4,FALSE), "NA"))</f>
        <v>48.43</v>
      </c>
      <c r="DR150" s="31">
        <f>IF(_xlfn.IFNA(VLOOKUP($A150,Palladium_RSI!$A:$Q,5,FALSE), "NA")=0,"NA",_xlfn.IFNA(VLOOKUP($A150,Palladium_RSI!$A:$Q,5,FALSE), "NA"))</f>
        <v>53.6</v>
      </c>
      <c r="DS150" s="31">
        <f>IF(_xlfn.IFNA(VLOOKUP($A150,Car_production!$A:$L,2,FALSE), "NA")=0,"NA",_xlfn.IFNA(VLOOKUP($A150,Car_production!$A:$L,2,FALSE), "NA"))</f>
        <v>343.1</v>
      </c>
      <c r="DT150" s="31">
        <f>IF(_xlfn.IFNA(VLOOKUP($A150,Car_production!$A:$L,3,FALSE), "NA")=0,"NA",_xlfn.IFNA(VLOOKUP($A150,Car_production!$A:$L,3,FALSE), "NA"))</f>
        <v>269.94492525570422</v>
      </c>
      <c r="DU150" s="31" t="e">
        <f>IF(_xlfn.IFNA(VLOOKUP($A150,Car_production!$A:$L,4,FALSE), "NA")=0,"NA",_xlfn.IFNA(VLOOKUP($A150,Car_production!$A:$L,13,FALSE), "NA"))</f>
        <v>#REF!</v>
      </c>
      <c r="DV150" s="31">
        <f>IF(_xlfn.IFNA(VLOOKUP($A150,Car_production!$A:$L,5,FALSE), "NA")=0,"NA",_xlfn.IFNA(VLOOKUP($A150,Car_production!$A:$L,5,FALSE), "NA"))</f>
        <v>61.099607386241907</v>
      </c>
      <c r="DW150" s="31">
        <f>IF(_xlfn.IFNA(VLOOKUP($A150,Car_production!$A:$L,6,FALSE), "NA")=0,"NA",_xlfn.IFNA(VLOOKUP($A150,Car_production!$A:$L,6,FALSE), "NA"))</f>
        <v>98.7</v>
      </c>
      <c r="DX150" s="31">
        <f>IF(_xlfn.IFNA(VLOOKUP($A150,Car_production!$A:$L,7,FALSE), "NA")=0,"NA",_xlfn.IFNA(VLOOKUP($A150,Car_production!$A:$L,7,FALSE), "NA"))</f>
        <v>96.480938416422291</v>
      </c>
      <c r="DY150" s="31">
        <f>IF(_xlfn.IFNA(VLOOKUP($A150,Car_production!$A:$L,8,FALSE), "NA")=0,"NA",_xlfn.IFNA(VLOOKUP($A150,Car_production!$A:$L,8,FALSE), "NA"))</f>
        <v>105.7</v>
      </c>
      <c r="DZ150" s="31">
        <f>IF(_xlfn.IFNA(VLOOKUP($A150,Car_production!$A:$L,9,FALSE), "NA")=0,"NA",_xlfn.IFNA(VLOOKUP($A150,Car_production!$A:$L,9,FALSE), "NA"))</f>
        <v>133.45959595959596</v>
      </c>
      <c r="EA150" s="31">
        <f>IF(_xlfn.IFNA(VLOOKUP($A150,Car_production!$A:$L,10,FALSE), "NA")=0,"NA",_xlfn.IFNA(VLOOKUP($A150,Car_production!$A:$L,10,FALSE), "NA"))</f>
        <v>90.806105539859843</v>
      </c>
      <c r="EB150" s="31">
        <f>IF(_xlfn.IFNA(VLOOKUP($A150,Car_production_index!$A:$L,2,FALSE), "NA")=0,"NA",_xlfn.IFNA(VLOOKUP($A150,Car_production_index!$A:$L,2,FALSE), "NA"))</f>
        <v>0.15959106492900832</v>
      </c>
      <c r="EC150" s="31">
        <f>IF(_xlfn.IFNA(VLOOKUP($A150,Car_production_index!$A:$L,3,FALSE), "NA")=0,"NA",_xlfn.IFNA(VLOOKUP($A150,Car_production_index!$A:$L,3,FALSE), "NA"))</f>
        <v>0.19933670712053689</v>
      </c>
      <c r="ED150" s="31">
        <f>IF(_xlfn.IFNA(VLOOKUP($A150,Car_production_index!$A:$L,4,FALSE), "NA")=0,"NA",_xlfn.IFNA(VLOOKUP($A150,Car_production_index!$A:$L,4,FALSE), "NA"))</f>
        <v>0.21904836854678195</v>
      </c>
      <c r="EE150" s="31">
        <f>IF(_xlfn.IFNA(VLOOKUP($A150,Car_production_index!$A:$L,5,FALSE), "NA")=0,"NA",_xlfn.IFNA(VLOOKUP($A150,Car_production_index!$A:$L,5,FALSE), "NA"))</f>
        <v>0.11321288257204511</v>
      </c>
      <c r="EF150" s="31">
        <f>IF(_xlfn.IFNA(VLOOKUP($A150,Car_production_index!$A:$L,6,FALSE), "NA")=0,"NA",_xlfn.IFNA(VLOOKUP($A150,Car_production_index!$A:$L,6,FALSE), "NA"))</f>
        <v>0.69118902316837216</v>
      </c>
    </row>
    <row r="151" spans="1:136">
      <c r="A151" s="26">
        <v>41061</v>
      </c>
      <c r="B151" s="25">
        <f>IFERROR(VLOOKUP($A151,Palladium_spot_price!$A:$B,2,FALSE), "NA")</f>
        <v>617.95238095238096</v>
      </c>
      <c r="C151" s="25">
        <f>IFERROR(VLOOKUP($A151,Platinum_spot_price!$A:$B,2,FALSE), "NA")</f>
        <v>1450.0476190476099</v>
      </c>
      <c r="D151" s="25">
        <f>IFERROR(VLOOKUP($A151,Rhodium_spot_price!$A:$B,2,FALSE), "NA")</f>
        <v>1250</v>
      </c>
      <c r="E151" s="25">
        <f>IFERROR(VLOOKUP(A151,'Coal Australia'!A:B,2,FALSE), "NA")</f>
        <v>92.754699248120104</v>
      </c>
      <c r="F151" s="25">
        <f>IFERROR(VLOOKUP(A151,'Russian Ruble'!A:B,2,FALSE), "NA")</f>
        <v>32.913200000000003</v>
      </c>
      <c r="G151" s="25" t="str">
        <f>IFERROR(VLOOKUP($A151,'GDP Germany'!A:B,2,FALSE),"NA")</f>
        <v>NA</v>
      </c>
      <c r="H151" s="25" t="str">
        <f>IFERROR(VLOOKUP($A151,'GDP EU28'!A:B,2,FALSE),"NA")</f>
        <v>NA</v>
      </c>
      <c r="I151" s="25" t="str">
        <f>IFERROR(VLOOKUP($A151,'GDP US'!A:B,2,FALSE),"NA")</f>
        <v>NA</v>
      </c>
      <c r="J151" s="29" t="str">
        <f>IFERROR(VLOOKUP($A151,'GDP CNY'!A:C,2,FALSE),"NA")</f>
        <v>NA</v>
      </c>
      <c r="K151" s="25">
        <f>IFERROR(VLOOKUP($A151,WTI!$A:$B,2,FALSE),"NA")</f>
        <v>82.3</v>
      </c>
      <c r="L151" s="25">
        <f>IFERROR(VLOOKUP($A151,Brent!$A:$B,2,FALSE),"NA")</f>
        <v>95.16</v>
      </c>
      <c r="M151" s="25">
        <f>IFERROR(VLOOKUP($A151,'EURO EXC RATE'!$A:$B,2,FALSE),"NA")</f>
        <v>1.2541</v>
      </c>
      <c r="N151" s="25">
        <f>IFERROR(VLOOKUP($A151,'Baltic Dry Index'!$A:$B,2,FALSE),"NA")</f>
        <v>1004</v>
      </c>
      <c r="O151" s="25">
        <f>IFERROR(VLOOKUP($A151,EXR_CNY_USD!$A:$B,2,FALSE),"NA")</f>
        <v>6.3632999999999997</v>
      </c>
      <c r="P151" s="25">
        <f>IFERROR(VLOOKUP($A151,'NATURAL GAS'!A:B,2,FALSE),"NA")</f>
        <v>2.46</v>
      </c>
      <c r="Q151" s="25">
        <f>IFERROR(VLOOKUP($A151,VIX!$A:$B,2,FALSE), "NA")</f>
        <v>17.079999999999998</v>
      </c>
      <c r="R151" s="25">
        <f>IFERROR(VLOOKUP($A151,CLI_US!$A:$B,2,FALSE), "NA")</f>
        <v>99.745829145415996</v>
      </c>
      <c r="S151" s="25">
        <f>IFERROR(VLOOKUP($A151,CLI_CHN!$A:$B,2,FALSE), "NA")</f>
        <v>99.840209999999999</v>
      </c>
      <c r="T151" s="25">
        <f>IFERROR(VLOOKUP($A151,CLI_EURO!$A:$B,2,FALSE), "NA")</f>
        <v>99.053319035019499</v>
      </c>
      <c r="U151" s="25">
        <f>IFERROR(VLOOKUP($A151,CPILFESL!$A:$B,2,FALSE), "NA")</f>
        <v>228.524</v>
      </c>
      <c r="V151" s="31">
        <f>_xlfn.IFNA(VLOOKUP($A151,'PET.RWTC.M'!$A:$B,2,FALSE), "NA")</f>
        <v>82.3</v>
      </c>
      <c r="W151" s="31">
        <f>_xlfn.IFNA(VLOOKUP($A151,PALLFNFINDEXQ!$A:$B,2,FALSE), "NA")</f>
        <v>173.27343819999999</v>
      </c>
      <c r="X151" s="31">
        <f>_xlfn.IFNA(VLOOKUP($A151,DEXSFUS!$A:$B,2,FALSE), "NA")</f>
        <v>8.58</v>
      </c>
      <c r="Y151" s="31">
        <f>_xlfn.IFNA(VLOOKUP($A151,PNICKUSDM!$A:$B,2,FALSE), "NA")</f>
        <v>16603.684209999999</v>
      </c>
      <c r="Z151" s="31">
        <f>_xlfn.IFNA(VLOOKUP($A151,'WPU1011'!$A:$B,2,FALSE), "NA")</f>
        <v>180.5</v>
      </c>
      <c r="AA151" s="31">
        <f>_xlfn.IFNA(VLOOKUP($A151,'WPU1011'!$A:$B,2,FALSE), "NA")</f>
        <v>180.5</v>
      </c>
      <c r="AB151" s="31">
        <f>_xlfn.IFNA(VLOOKUP($A151,TSIFRGHTC!$A:$B,2,FALSE), "NA")</f>
        <v>0.8</v>
      </c>
      <c r="AC151" s="31">
        <f>_xlfn.IFNA(VLOOKUP($A151,TSIFRGHTC!$A:$B,2,FALSE), "NA")</f>
        <v>0.8</v>
      </c>
      <c r="AD151" s="31">
        <f>_xlfn.IFNA(VLOOKUP($A151,PPICMM!$A:$B,2,FALSE), "NA")</f>
        <v>210.2</v>
      </c>
      <c r="AE151" s="31">
        <f>_xlfn.IFNA(VLOOKUP($A151,IPB50001N!$A:$B,2,FALSE), "NA")</f>
        <v>99.038799999999995</v>
      </c>
      <c r="AF151" s="31">
        <f>_xlfn.IFNA(VLOOKUP($A151,A31ATI!$A:$B,2,FALSE), "NA")</f>
        <v>21886</v>
      </c>
      <c r="AG151" s="31">
        <f>_xlfn.IFNA(VLOOKUP($A151,A31ANO!$A:$B,2,FALSE), "NA")</f>
        <v>10876</v>
      </c>
      <c r="AH151" s="31">
        <f>_xlfn.IFNA(VLOOKUP($A151,IPG21223S!$A:$B,2,FALSE), "NA")</f>
        <v>90.078299999999999</v>
      </c>
      <c r="AI151" s="31">
        <f>_xlfn.IFNA(VLOOKUP($A151,PIORECRUSDM!$A:$B,2,FALSE), "NA")</f>
        <v>134.6</v>
      </c>
      <c r="AJ151" s="31">
        <f>_xlfn.IFNA(VLOOKUP($A151,GVZCLS!$A:$B,2,FALSE), "NA")</f>
        <v>25.3</v>
      </c>
      <c r="AK151" s="31">
        <f>_xlfn.IFNA(VLOOKUP($A151,VXSLVCLS!$A:$B,2,FALSE), "NA")</f>
        <v>40.06</v>
      </c>
      <c r="AL151" s="31">
        <f>_xlfn.IFNA(VLOOKUP($A151,PNRGINDEXM!$A:$B,2,FALSE), "NA")</f>
        <v>205.11539999999999</v>
      </c>
      <c r="AM151" s="31">
        <f>_xlfn.IFNA(VLOOKUP($A151,Nikkei225!$A:$B,2,FALSE), "NA")</f>
        <v>8440.25</v>
      </c>
      <c r="AN151" s="31">
        <f>_xlfn.IFNA(VLOOKUP($A151,EXJPUS!$A:$B,2,FALSE), "NA")</f>
        <v>79.315200000000004</v>
      </c>
      <c r="AO151" s="31">
        <f>_xlfn.IFNA(VLOOKUP($A151,PCU33613361!$A:$B,2,FALSE), "NA")</f>
        <v>103.9</v>
      </c>
      <c r="AP151" s="31">
        <f>_xlfn.IFNA(VLOOKUP($A151,TOTALSA!$A:$B,2,FALSE), "NA")</f>
        <v>14.467000000000001</v>
      </c>
      <c r="AQ151" s="31">
        <f>_xlfn.IFNA(VLOOKUP($A151,ZAFCPIALLMINMEI!$A:$B,2,FALSE), "NA")</f>
        <v>85.068079999999995</v>
      </c>
      <c r="AR151" s="31">
        <f>_xlfn.IFNA(VLOOKUP($A151,LCULMN01ZAQ661S!$A:$B,2,FALSE), "NA")</f>
        <v>85.427910560000001</v>
      </c>
      <c r="AS151" s="31">
        <f>_xlfn.IFNA(VLOOKUP($A151,NGDPRSAXDCZAQ!$A:$B,2,FALSE), "NA")</f>
        <v>1048271.6</v>
      </c>
      <c r="AT151" s="31">
        <f>_xlfn.IFNA(VLOOKUP($A151,'M.W00.PCOBA.USD'!$A:$B,2,FALSE), "NA")</f>
        <v>28831.91</v>
      </c>
      <c r="AU151" s="31">
        <f>_xlfn.IFNA(VLOOKUP($A151,BSCICP03O9M665S!$A:$B,2,FALSE), "NA")</f>
        <v>99.118840901900001</v>
      </c>
      <c r="AV151" s="31">
        <f>_xlfn.IFNA(VLOOKUP($A151,LOLITOAAOECDE!$A:$B,2,FALSE), "NA")</f>
        <v>99.697437903700006</v>
      </c>
      <c r="AW151" s="31" t="str">
        <f>_xlfn.IFNA(VLOOKUP($A151,'IP7110'!$A:$B,2,FALSE), "NA")</f>
        <v>NA</v>
      </c>
      <c r="AX151" s="31">
        <f>_xlfn.IFNA(VLOOKUP($A151,'WPS061'!$A:$B,2,FALSE), "NA")</f>
        <v>111.8</v>
      </c>
      <c r="AY151" s="31">
        <f>_xlfn.IFNA(VLOOKUP($A151,'GS10'!$A:$B,2,FALSE), "NA")</f>
        <v>1.62</v>
      </c>
      <c r="AZ151" s="31">
        <f>_xlfn.IFNA(VLOOKUP($A151,'GS5'!$A:$B,2,FALSE), "NA")</f>
        <v>0.71</v>
      </c>
      <c r="BA151" s="31">
        <f>_xlfn.IFNA(VLOOKUP($A151,'GS30'!$A:$B,2,FALSE), "NA")</f>
        <v>2.7</v>
      </c>
      <c r="BB151" s="31">
        <f>_xlfn.IFNA(VLOOKUP($A151,DAX!$A:$B,2,FALSE), "NA")</f>
        <v>6416.28</v>
      </c>
      <c r="BC151" s="31">
        <f>_xlfn.IFNA(VLOOKUP($A151,SMI!$A:$B,2,FALSE), "NA")</f>
        <v>6066.86</v>
      </c>
      <c r="BD151" s="31">
        <f>_xlfn.IFNA(VLOOKUP($A151,NASDAQCOM!$A:$B,2,FALSE), "NA")</f>
        <v>2935.05</v>
      </c>
      <c r="BE151" s="31">
        <f>_xlfn.IFNA(VLOOKUP($A151,FTSE100!$A:$B,2,FALSE), "NA")</f>
        <v>5571.15</v>
      </c>
      <c r="BF151" s="31">
        <f>_xlfn.IFNA(VLOOKUP($A151,'M.W00.PGOLD.USD'!$A:$B,2,FALSE), "NA")</f>
        <v>1633.25</v>
      </c>
      <c r="BG151" s="31">
        <f>_xlfn.IFNA(VLOOKUP($A151,'M.W00.PSILVER.USD'!$A:$B,2,FALSE), "NA")</f>
        <v>29.36</v>
      </c>
      <c r="BH151" s="31">
        <f>_xlfn.IFNA(VLOOKUP($A151,WPU10170502!$A:$B,2,FALSE), "NA")</f>
        <v>97.8</v>
      </c>
      <c r="BI151" s="31">
        <f>_xlfn.IFNA(VLOOKUP($A151,'M.W00.PSILVER.USD'!$A:$B,2,FALSE), "NA")</f>
        <v>29.36</v>
      </c>
      <c r="BJ151" s="31">
        <f>_xlfn.IFNA(VLOOKUP($A151,'M.W00.PSILVER.USD'!$A:$B,2,FALSE), "NA")</f>
        <v>29.36</v>
      </c>
      <c r="BK151" s="31">
        <f>_xlfn.IFNA(VLOOKUP($A151,FEDfunds!$A:$B,2,FALSE), "NA")</f>
        <v>0.16</v>
      </c>
      <c r="BL151" s="31">
        <f>_xlfn.IFNA(VLOOKUP($A151,Vehicles_miles_traveled!$A:$B,2,FALSE), "NA")</f>
        <v>247580</v>
      </c>
      <c r="BM151" s="31">
        <f>_xlfn.IFNA(VLOOKUP($A151,New_car_dealer!$A:$B,2,FALSE), "NA")</f>
        <v>56669</v>
      </c>
      <c r="BN151" s="31" t="str">
        <f>_xlfn.IFNA(VLOOKUP($A151,Platinum_total_demand!$A:$Z,4,FALSE), "NA")</f>
        <v>NA</v>
      </c>
      <c r="BO151" s="31" t="str">
        <f>_xlfn.IFNA(VLOOKUP($A151,Palladium_total_demand!$A:$Z,4,FALSE), "NA")</f>
        <v>NA</v>
      </c>
      <c r="BP151" s="31" t="str">
        <f>_xlfn.IFNA(VLOOKUP($A151,Rhodium_total_demand!$A:$Z,4,FALSE), "NA")</f>
        <v>NA</v>
      </c>
      <c r="BQ151" s="31" t="str">
        <f>_xlfn.IFNA(VLOOKUP($A151,Platinum_total_supply!$A:$Z,4,FALSE), "NA")</f>
        <v>NA</v>
      </c>
      <c r="BR151" s="31" t="str">
        <f>_xlfn.IFNA(VLOOKUP($A151,Palladium_total_supply!$A:$Z,4,FALSE), "NA")</f>
        <v>NA</v>
      </c>
      <c r="BS151" s="31" t="str">
        <f>_xlfn.IFNA(VLOOKUP($A151,Rhodium_total_supply!$A:$Z,4,FALSE), "NA")</f>
        <v>NA</v>
      </c>
      <c r="BT151" s="31">
        <f>_xlfn.IFNA(VLOOKUP($A151,Equities!$A:$Z,2,FALSE), "NA")</f>
        <v>4184.2033333333302</v>
      </c>
      <c r="BU151" s="31">
        <f>_xlfn.IFNA(VLOOKUP($A151,Equities!$A:$Z,3,FALSE), "NA")</f>
        <v>4776.9885714285701</v>
      </c>
      <c r="BV151" s="31">
        <f>_xlfn.IFNA(VLOOKUP($A151,Equities!$A:$Z,4,FALSE), "NA")</f>
        <v>5627.9833333333299</v>
      </c>
      <c r="BW151" s="31">
        <f>_xlfn.IFNA(VLOOKUP($A151,Equities!$A:$Z,5,FALSE), "NA")</f>
        <v>3933.5066666666598</v>
      </c>
      <c r="BX151" s="31">
        <f>_xlfn.IFNA(VLOOKUP($A151,Equities!$A:$Z,6,FALSE), "NA")</f>
        <v>1711.86038095238</v>
      </c>
      <c r="BY151" s="31">
        <f>_xlfn.IFNA(VLOOKUP($A151,Income_equities!$A:$Z,2,FALSE), "NA")</f>
        <v>1810.9238095237999</v>
      </c>
      <c r="BZ151" s="31">
        <f>_xlfn.IFNA(VLOOKUP($A151,Income_equities!$A:$Z,3,FALSE), "NA")</f>
        <v>358.942528571428</v>
      </c>
      <c r="CA151" s="31">
        <f>_xlfn.IFNA(VLOOKUP($A151,Income_equities!$A:$Z,4,FALSE), "NA")</f>
        <v>176.90339047619</v>
      </c>
      <c r="CB151" s="31">
        <f>_xlfn.IFNA(VLOOKUP($A151,Income_equities!$A:$Z,5,FALSE), "NA")</f>
        <v>205.764719047619</v>
      </c>
      <c r="CC151" s="31">
        <f>_xlfn.IFNA(VLOOKUP($A151,PGM_equities!$A:$Z,2,FALSE), "NA")</f>
        <v>1448.64142857142</v>
      </c>
      <c r="CD151" s="31">
        <f>_xlfn.IFNA(VLOOKUP($A151,PGM_equities!$A:$Z,3,FALSE), "NA")</f>
        <v>1600.66809523809</v>
      </c>
      <c r="CE151" s="31">
        <f>_xlfn.IFNA(VLOOKUP($A151,PGM_equities!$A:$Z,4,FALSE), "NA")</f>
        <v>28.105838095238099</v>
      </c>
      <c r="CF151" s="31">
        <f>_xlfn.IFNA(VLOOKUP($A151,PGM_equities!$A:$Z,5,FALSE), "NA")</f>
        <v>612.905714285714</v>
      </c>
      <c r="CG151" s="31" t="str">
        <f>_xlfn.IFNA(VLOOKUP($A151,Platinum_market_balance!$A:$Z,2,FALSE), "NA")</f>
        <v>NA</v>
      </c>
      <c r="CH151" s="31" t="str">
        <f>_xlfn.IFNA(VLOOKUP($A151,Platinum_market_balance!$A:$Z,3,FALSE), "NA")</f>
        <v>NA</v>
      </c>
      <c r="CI151" s="31" t="str">
        <f>_xlfn.IFNA(VLOOKUP($A151,Platinum_market_balance!$A:$Z,4,FALSE), "NA")</f>
        <v>NA</v>
      </c>
      <c r="CJ151" s="31" t="str">
        <f>_xlfn.IFNA(VLOOKUP($A151,Platinum_market_balance!$A:$Z,5,FALSE), "NA")</f>
        <v>NA</v>
      </c>
      <c r="CK151" s="31" t="str">
        <f>_xlfn.IFNA(VLOOKUP($A151,Palladium_market_balance!$A:$Z,2,FALSE), "NA")</f>
        <v>NA</v>
      </c>
      <c r="CL151" s="31" t="str">
        <f>_xlfn.IFNA(VLOOKUP($A151,Palladium_market_balance!$A:$Z,3,FALSE), "NA")</f>
        <v>NA</v>
      </c>
      <c r="CM151" s="31" t="str">
        <f>_xlfn.IFNA(VLOOKUP($A151,Palladium_market_balance!$A:$Z,4,FALSE), "NA")</f>
        <v>NA</v>
      </c>
      <c r="CN151" s="31" t="str">
        <f>_xlfn.IFNA(VLOOKUP($A151,Palladium_market_balance!$A:$Z,5,FALSE), "NA")</f>
        <v>NA</v>
      </c>
      <c r="CO151" s="31" t="str">
        <f>_xlfn.IFNA(VLOOKUP($A151,Rhodium_market_balance!$A:$Z,2,FALSE), "NA")</f>
        <v>NA</v>
      </c>
      <c r="CP151" s="31" t="str">
        <f>_xlfn.IFNA(VLOOKUP($A151,Rhodium_market_balance!$A:$Z,3,FALSE), "NA")</f>
        <v>NA</v>
      </c>
      <c r="CQ151" s="31" t="str">
        <f>_xlfn.IFNA(VLOOKUP($A151,Rhodium_market_balance!$A:$Z,4,FALSE), "NA")</f>
        <v>NA</v>
      </c>
      <c r="CR151" s="31" t="str">
        <f>_xlfn.IFNA(VLOOKUP($A151,Rhodium_market_balance!$A:$Z,5,FALSE), "NA")</f>
        <v>NA</v>
      </c>
      <c r="CS151" s="31">
        <f>_xlfn.IFNA(VLOOKUP($A151,CFTCs!$A:$Z,2,FALSE), "NA")</f>
        <v>12388.0476190476</v>
      </c>
      <c r="CT151" s="31">
        <f>_xlfn.IFNA(VLOOKUP($A151,CFTCs!$A:$Z,3,FALSE), "NA")</f>
        <v>7876.9047619047597</v>
      </c>
      <c r="CU151" s="31">
        <f>_xlfn.IFNA(VLOOKUP($A151,CFTCs!$A:$Z,4,FALSE), "NA")</f>
        <v>33324.0952380952</v>
      </c>
      <c r="CV151" s="31">
        <f>_xlfn.IFNA(VLOOKUP($A151,CFTCs!$A:$Z,5,FALSE), "NA")</f>
        <v>16454.714285714199</v>
      </c>
      <c r="CW151" s="31">
        <f>_xlfn.IFNA(VLOOKUP($A151,Open_interest!$A:$Z,2,FALSE), "NA")</f>
        <v>50324.714285714203</v>
      </c>
      <c r="CX151" s="31">
        <f>_xlfn.IFNA(VLOOKUP($A151,Open_interest!$A:$Z,3,FALSE), "NA")</f>
        <v>22098.285714285699</v>
      </c>
      <c r="CY151" s="31">
        <f>IF(_xlfn.IFNA(VLOOKUP($A151,ETF_holdings!$A:$Z,2,FALSE), "NA")=0,"NA",_xlfn.IFNA(VLOOKUP($A151,ETF_holdings!$A:$Z,2,FALSE), "NA"))</f>
        <v>1393197.72366666</v>
      </c>
      <c r="CZ151" s="31" t="str">
        <f>IF(_xlfn.IFNA(VLOOKUP($A151,ETF_holdings!$A:$Z,3,FALSE), "NA")=0,"NA",_xlfn.IFNA(VLOOKUP($A151,ETF_holdings!$A:$Z,3,FALSE), "NA"))</f>
        <v>NA</v>
      </c>
      <c r="DA151" s="31">
        <f>_xlfn.IFNA(VLOOKUP($A151,ETF_holdings!$A:$Z,4,FALSE), "NA")</f>
        <v>0</v>
      </c>
      <c r="DB151" s="31" t="str">
        <f>IF(_xlfn.IFNA(VLOOKUP($A151,ETF_holdings!$A:$Z,4,FALSE), "NA")=0,"NA",_xlfn.IFNA(VLOOKUP($A151,ETF_holdings!$A:$Z,4,FALSE), "NA"))</f>
        <v>NA</v>
      </c>
      <c r="DC151" s="31" t="str">
        <f>IF(_xlfn.IFNA(VLOOKUP($A151,ETF_holdings!$A:$Z,6,FALSE), "NA")=0,"NA",_xlfn.IFNA(VLOOKUP($A151,ETF_holdings!$A:$Z,6,FALSE), "NA"))</f>
        <v>NA</v>
      </c>
      <c r="DD151" s="31" t="str">
        <f>IF(_xlfn.IFNA(VLOOKUP($A151,ETF_holdings!$A:$Z,7,FALSE), "NA")=0,"NA",_xlfn.IFNA(VLOOKUP($A151,ETF_holdings!$A:$Z,7,FALSE), "NA"))</f>
        <v>NA</v>
      </c>
      <c r="DE151" s="31" t="str">
        <f>IF(_xlfn.IFNA(VLOOKUP($A151,ETF_holdings!$A:$Z,8,FALSE), "NA")=0,"NA",_xlfn.IFNA(VLOOKUP($A151,ETF_holdings!$A:$Z,8,FALSE), "NA"))</f>
        <v>NA</v>
      </c>
      <c r="DF151" s="31" t="str">
        <f>IF(_xlfn.IFNA(VLOOKUP($A151,ETF_holdings!$A:$Z,10,FALSE), "NA")=0,"NA",_xlfn.IFNA(VLOOKUP($A151,ETF_holdings!$A:$Z,10,FALSE), "NA"))</f>
        <v>NA</v>
      </c>
      <c r="DG151" s="31" t="str">
        <f>IF(_xlfn.IFNA(VLOOKUP($A151,ETF_holdings!$A:$Z,10,FALSE), "NA")=0,"NA",_xlfn.IFNA(VLOOKUP($A151,ETF_holdings!$A:$Z,10,FALSE), "NA"))</f>
        <v>NA</v>
      </c>
      <c r="DH151" s="31" t="str">
        <f>IF(_xlfn.IFNA(VLOOKUP($A151,ETF_holdings!$A:$Z,11,FALSE), "NA")=0,"NA",_xlfn.IFNA(VLOOKUP($A151,ETF_holdings!$A:$Z,11,FALSE), "NA"))</f>
        <v>NA</v>
      </c>
      <c r="DI151" s="31" t="str">
        <f>IF(_xlfn.IFNA(VLOOKUP($A151,ETF_holdings!$A:$Z,12,FALSE), "NA")=0,"NA",_xlfn.IFNA(VLOOKUP($A151,ETF_holdings!$A:$Z,12,FALSE), "NA"))</f>
        <v>NA</v>
      </c>
      <c r="DJ151" s="31" t="str">
        <f>IF(_xlfn.IFNA(VLOOKUP($A151,ETF_holdings!$A:$Z,13,FALSE), "NA")=0,"NA",_xlfn.IFNA(VLOOKUP($A151,ETF_holdings!$A:$Z,13,FALSE), "NA"))</f>
        <v>NA</v>
      </c>
      <c r="DK151" s="31">
        <f>IF(_xlfn.IFNA(VLOOKUP($A151,Platinum_RSI!$A:$P,2,FALSE), "NA")=0,"NA",_xlfn.IFNA(VLOOKUP($A151,Platinum_RSI!$A:$P,2,FALSE), "NA"))</f>
        <v>32.090000000000003</v>
      </c>
      <c r="DL151" s="31">
        <f>IF(_xlfn.IFNA(VLOOKUP($A151,Platinum_RSI!$A:$P,3,FALSE), "NA")=0,"NA",_xlfn.IFNA(VLOOKUP($A151,Platinum_RSI!$A:$P,3,FALSE), "NA"))</f>
        <v>40.83</v>
      </c>
      <c r="DM151" s="31">
        <f>IF(_xlfn.IFNA(VLOOKUP($A151,Platinum_RSI!$A:$P,4,FALSE), "NA")=0,"NA",_xlfn.IFNA(VLOOKUP($A151,Platinum_RSI!$A:$P,4,FALSE), "NA"))</f>
        <v>44.36</v>
      </c>
      <c r="DN151" s="31">
        <f>IF(_xlfn.IFNA(VLOOKUP($A151,Platinum_RSI!$A:$P,5,FALSE), "NA")=0,"NA",_xlfn.IFNA(VLOOKUP($A151,Platinum_RSI!$A:$P,5,FALSE), "NA"))</f>
        <v>49.33</v>
      </c>
      <c r="DO151" s="31">
        <f>IF(_xlfn.IFNA(VLOOKUP($A151,Palladium_RSI!$A:$Q,2,FALSE), "NA")=0,"NA",_xlfn.IFNA(VLOOKUP($A151,Palladium_RSI!$A:$Q,2,FALSE), "NA"))</f>
        <v>21.64</v>
      </c>
      <c r="DP151" s="31">
        <f>IF(_xlfn.IFNA(VLOOKUP($A151,Palladium_RSI!$A:$Q, 3,FALSE), "NA")=0,"NA",_xlfn.IFNA(VLOOKUP($A151,Palladium_RSI!$A:$Q,3,FALSE), "NA"))</f>
        <v>40.020000000000003</v>
      </c>
      <c r="DQ151" s="31">
        <f>IF(_xlfn.IFNA(VLOOKUP($A151,Palladium_RSI!$A:$Q,4,FALSE), "NA")=0,"NA",_xlfn.IFNA(VLOOKUP($A151,Palladium_RSI!$A:$Q,4,FALSE), "NA"))</f>
        <v>46.25</v>
      </c>
      <c r="DR151" s="31">
        <f>IF(_xlfn.IFNA(VLOOKUP($A151,Palladium_RSI!$A:$Q,5,FALSE), "NA")=0,"NA",_xlfn.IFNA(VLOOKUP($A151,Palladium_RSI!$A:$Q,5,FALSE), "NA"))</f>
        <v>52.34</v>
      </c>
      <c r="DS151" s="31">
        <f>IF(_xlfn.IFNA(VLOOKUP($A151,Car_production!$A:$L,2,FALSE), "NA")=0,"NA",_xlfn.IFNA(VLOOKUP($A151,Car_production!$A:$L,2,FALSE), "NA"))</f>
        <v>343</v>
      </c>
      <c r="DT151" s="31">
        <f>IF(_xlfn.IFNA(VLOOKUP($A151,Car_production!$A:$L,3,FALSE), "NA")=0,"NA",_xlfn.IFNA(VLOOKUP($A151,Car_production!$A:$L,3,FALSE), "NA"))</f>
        <v>269.86624704956728</v>
      </c>
      <c r="DU151" s="31" t="e">
        <f>IF(_xlfn.IFNA(VLOOKUP($A151,Car_production!$A:$L,4,FALSE), "NA")=0,"NA",_xlfn.IFNA(VLOOKUP($A151,Car_production!$A:$L,13,FALSE), "NA"))</f>
        <v>#REF!</v>
      </c>
      <c r="DV151" s="31">
        <f>IF(_xlfn.IFNA(VLOOKUP($A151,Car_production!$A:$L,5,FALSE), "NA")=0,"NA",_xlfn.IFNA(VLOOKUP($A151,Car_production!$A:$L,5,FALSE), "NA"))</f>
        <v>60.60579508498607</v>
      </c>
      <c r="DW151" s="31">
        <f>IF(_xlfn.IFNA(VLOOKUP($A151,Car_production!$A:$L,6,FALSE), "NA")=0,"NA",_xlfn.IFNA(VLOOKUP($A151,Car_production!$A:$L,6,FALSE), "NA"))</f>
        <v>79.599999999999994</v>
      </c>
      <c r="DX151" s="31">
        <f>IF(_xlfn.IFNA(VLOOKUP($A151,Car_production!$A:$L,7,FALSE), "NA")=0,"NA",_xlfn.IFNA(VLOOKUP($A151,Car_production!$A:$L,7,FALSE), "NA"))</f>
        <v>77.810361681329425</v>
      </c>
      <c r="DY151" s="31">
        <f>IF(_xlfn.IFNA(VLOOKUP($A151,Car_production!$A:$L,8,FALSE), "NA")=0,"NA",_xlfn.IFNA(VLOOKUP($A151,Car_production!$A:$L,8,FALSE), "NA"))</f>
        <v>103.9</v>
      </c>
      <c r="DZ151" s="31">
        <f>IF(_xlfn.IFNA(VLOOKUP($A151,Car_production!$A:$L,9,FALSE), "NA")=0,"NA",_xlfn.IFNA(VLOOKUP($A151,Car_production!$A:$L,9,FALSE), "NA"))</f>
        <v>131.18686868686868</v>
      </c>
      <c r="EA151" s="31">
        <f>IF(_xlfn.IFNA(VLOOKUP($A151,Car_production!$A:$L,10,FALSE), "NA")=0,"NA",_xlfn.IFNA(VLOOKUP($A151,Car_production!$A:$L,10,FALSE), "NA"))</f>
        <v>86.706347129937029</v>
      </c>
      <c r="EB151" s="31">
        <f>IF(_xlfn.IFNA(VLOOKUP($A151,Car_production_index!$A:$L,2,FALSE), "NA")=0,"NA",_xlfn.IFNA(VLOOKUP($A151,Car_production_index!$A:$L,2,FALSE), "NA"))</f>
        <v>0.15959106492900832</v>
      </c>
      <c r="EC151" s="31">
        <f>IF(_xlfn.IFNA(VLOOKUP($A151,Car_production_index!$A:$L,3,FALSE), "NA")=0,"NA",_xlfn.IFNA(VLOOKUP($A151,Car_production_index!$A:$L,3,FALSE), "NA"))</f>
        <v>0.19933670712053689</v>
      </c>
      <c r="ED151" s="31">
        <f>IF(_xlfn.IFNA(VLOOKUP($A151,Car_production_index!$A:$L,4,FALSE), "NA")=0,"NA",_xlfn.IFNA(VLOOKUP($A151,Car_production_index!$A:$L,4,FALSE), "NA"))</f>
        <v>0.21904836854678195</v>
      </c>
      <c r="EE151" s="31">
        <f>IF(_xlfn.IFNA(VLOOKUP($A151,Car_production_index!$A:$L,5,FALSE), "NA")=0,"NA",_xlfn.IFNA(VLOOKUP($A151,Car_production_index!$A:$L,5,FALSE), "NA"))</f>
        <v>0.11321288257204511</v>
      </c>
      <c r="EF151" s="31">
        <f>IF(_xlfn.IFNA(VLOOKUP($A151,Car_production_index!$A:$L,6,FALSE), "NA")=0,"NA",_xlfn.IFNA(VLOOKUP($A151,Car_production_index!$A:$L,6,FALSE), "NA"))</f>
        <v>0.69118902316837216</v>
      </c>
    </row>
    <row r="152" spans="1:136">
      <c r="A152" s="26">
        <v>41091</v>
      </c>
      <c r="B152" s="25">
        <f>IFERROR(VLOOKUP($A152,Palladium_spot_price!$A:$B,2,FALSE), "NA")</f>
        <v>582.95238095238096</v>
      </c>
      <c r="C152" s="25">
        <f>IFERROR(VLOOKUP($A152,Platinum_spot_price!$A:$B,2,FALSE), "NA")</f>
        <v>1425.8571428571399</v>
      </c>
      <c r="D152" s="25">
        <f>IFERROR(VLOOKUP($A152,Rhodium_spot_price!$A:$B,2,FALSE), "NA")</f>
        <v>1225.4761904761899</v>
      </c>
      <c r="E152" s="25">
        <f>IFERROR(VLOOKUP(A152,'Coal Australia'!A:B,2,FALSE), "NA")</f>
        <v>91.364123376623297</v>
      </c>
      <c r="F152" s="25">
        <f>IFERROR(VLOOKUP(A152,'Russian Ruble'!A:B,2,FALSE), "NA")</f>
        <v>32.5</v>
      </c>
      <c r="G152" s="25">
        <f>IFERROR(VLOOKUP($A152,'GDP Germany'!A:B,2,FALSE),"NA")</f>
        <v>669357.4</v>
      </c>
      <c r="H152" s="25">
        <f>IFERROR(VLOOKUP($A152,'GDP EU28'!A:B,2,FALSE),"NA")</f>
        <v>2858053.1</v>
      </c>
      <c r="I152" s="25">
        <f>IFERROR(VLOOKUP($A152,'GDP US'!A:B,2,FALSE),"NA")</f>
        <v>16253.726000000001</v>
      </c>
      <c r="J152" s="29">
        <f>IFERROR(VLOOKUP($A152,'GDP CNY'!A:C,2,FALSE),"NA")</f>
        <v>7.7</v>
      </c>
      <c r="K152" s="25">
        <f>IFERROR(VLOOKUP($A152,WTI!$A:$B,2,FALSE),"NA")</f>
        <v>87.9</v>
      </c>
      <c r="L152" s="25">
        <f>IFERROR(VLOOKUP($A152,Brent!$A:$B,2,FALSE),"NA")</f>
        <v>102.62</v>
      </c>
      <c r="M152" s="25">
        <f>IFERROR(VLOOKUP($A152,'EURO EXC RATE'!$A:$B,2,FALSE),"NA")</f>
        <v>1.2278</v>
      </c>
      <c r="N152" s="25">
        <f>IFERROR(VLOOKUP($A152,'Baltic Dry Index'!$A:$B,2,FALSE),"NA")</f>
        <v>897</v>
      </c>
      <c r="O152" s="25">
        <f>IFERROR(VLOOKUP($A152,EXR_CNY_USD!$A:$B,2,FALSE),"NA")</f>
        <v>6.3716999999999997</v>
      </c>
      <c r="P152" s="25">
        <f>IFERROR(VLOOKUP($A152,'NATURAL GAS'!A:B,2,FALSE),"NA")</f>
        <v>2.95</v>
      </c>
      <c r="Q152" s="25">
        <f>IFERROR(VLOOKUP($A152,VIX!$A:$B,2,FALSE), "NA")</f>
        <v>18.93</v>
      </c>
      <c r="R152" s="25">
        <f>IFERROR(VLOOKUP($A152,CLI_US!$A:$B,2,FALSE), "NA")</f>
        <v>99.6723856803291</v>
      </c>
      <c r="S152" s="25">
        <f>IFERROR(VLOOKUP($A152,CLI_CHN!$A:$B,2,FALSE), "NA")</f>
        <v>99.905519999999996</v>
      </c>
      <c r="T152" s="25">
        <f>IFERROR(VLOOKUP($A152,CLI_EURO!$A:$B,2,FALSE), "NA")</f>
        <v>98.895189875201893</v>
      </c>
      <c r="U152" s="25">
        <f>IFERROR(VLOOKUP($A152,CPILFESL!$A:$B,2,FALSE), "NA")</f>
        <v>228.59</v>
      </c>
      <c r="V152" s="31">
        <f>_xlfn.IFNA(VLOOKUP($A152,'PET.RWTC.M'!$A:$B,2,FALSE), "NA")</f>
        <v>87.9</v>
      </c>
      <c r="W152" s="31">
        <f>_xlfn.IFNA(VLOOKUP($A152,PALLFNFINDEXQ!$A:$B,2,FALSE), "NA")</f>
        <v>170.94050189999999</v>
      </c>
      <c r="X152" s="31">
        <f>_xlfn.IFNA(VLOOKUP($A152,DEXSFUS!$A:$B,2,FALSE), "NA")</f>
        <v>8.58</v>
      </c>
      <c r="Y152" s="31">
        <f>_xlfn.IFNA(VLOOKUP($A152,PNICKUSDM!$A:$B,2,FALSE), "NA")</f>
        <v>16128.409089999999</v>
      </c>
      <c r="Z152" s="31">
        <f>_xlfn.IFNA(VLOOKUP($A152,'WPU1011'!$A:$B,2,FALSE), "NA")</f>
        <v>177</v>
      </c>
      <c r="AA152" s="31">
        <f>_xlfn.IFNA(VLOOKUP($A152,PCU3399103399101!$A:$B,2,FALSE), "NA")</f>
        <v>221.4</v>
      </c>
      <c r="AB152" s="31">
        <f>_xlfn.IFNA(VLOOKUP($A152,TSIFRGHTC!$A:$B,2,FALSE), "NA")</f>
        <v>-0.4</v>
      </c>
      <c r="AC152" s="31">
        <f>_xlfn.IFNA(VLOOKUP($A152,TSIFRGHTC!$A:$B,2,FALSE), "NA")</f>
        <v>-0.4</v>
      </c>
      <c r="AD152" s="31">
        <f>_xlfn.IFNA(VLOOKUP($A152,PPICMM!$A:$B,2,FALSE), "NA")</f>
        <v>207</v>
      </c>
      <c r="AE152" s="31">
        <f>_xlfn.IFNA(VLOOKUP($A152,IPB50001N!$A:$B,2,FALSE), "NA")</f>
        <v>97.571700000000007</v>
      </c>
      <c r="AF152" s="31">
        <f>_xlfn.IFNA(VLOOKUP($A152,A31ATI!$A:$B,2,FALSE), "NA")</f>
        <v>21377</v>
      </c>
      <c r="AG152" s="31">
        <f>_xlfn.IFNA(VLOOKUP($A152,A31ANO!$A:$B,2,FALSE), "NA")</f>
        <v>10720</v>
      </c>
      <c r="AH152" s="31">
        <f>_xlfn.IFNA(VLOOKUP($A152,IPG21223S!$A:$B,2,FALSE), "NA")</f>
        <v>91.406199999999998</v>
      </c>
      <c r="AI152" s="31">
        <f>_xlfn.IFNA(VLOOKUP($A152,PIORECRUSDM!$A:$B,2,FALSE), "NA")</f>
        <v>127.9</v>
      </c>
      <c r="AJ152" s="31">
        <f>_xlfn.IFNA(VLOOKUP($A152,GVZCLS!$A:$B,2,FALSE), "NA")</f>
        <v>25.3</v>
      </c>
      <c r="AK152" s="31">
        <f>_xlfn.IFNA(VLOOKUP($A152,VXSLVCLS!$A:$B,2,FALSE), "NA")</f>
        <v>40.06</v>
      </c>
      <c r="AL152" s="31">
        <f>_xlfn.IFNA(VLOOKUP($A152,PNRGINDEXM!$A:$B,2,FALSE), "NA")</f>
        <v>214.9238</v>
      </c>
      <c r="AM152" s="31">
        <f>_xlfn.IFNA(VLOOKUP($A152,Nikkei225!$A:$B,2,FALSE), "NA")</f>
        <v>8440.25</v>
      </c>
      <c r="AN152" s="31">
        <f>_xlfn.IFNA(VLOOKUP($A152,EXJPUS!$A:$B,2,FALSE), "NA")</f>
        <v>78.934799999999996</v>
      </c>
      <c r="AO152" s="31">
        <f>_xlfn.IFNA(VLOOKUP($A152,PCU33613361!$A:$B,2,FALSE), "NA")</f>
        <v>104.4</v>
      </c>
      <c r="AP152" s="31">
        <f>_xlfn.IFNA(VLOOKUP($A152,TOTALSA!$A:$B,2,FALSE), "NA")</f>
        <v>14.38</v>
      </c>
      <c r="AQ152" s="31">
        <f>_xlfn.IFNA(VLOOKUP($A152,ZAFCPIALLMINMEI!$A:$B,2,FALSE), "NA")</f>
        <v>85.068079999999995</v>
      </c>
      <c r="AR152" s="31">
        <f>_xlfn.IFNA(VLOOKUP($A152,LCULMN01ZAQ661S!$A:$B,2,FALSE), "NA")</f>
        <v>87.586738629999999</v>
      </c>
      <c r="AS152" s="31">
        <f>_xlfn.IFNA(VLOOKUP($A152,NGDPRSAXDCZAQ!$A:$B,2,FALSE), "NA")</f>
        <v>1052533.5</v>
      </c>
      <c r="AT152" s="31">
        <f>_xlfn.IFNA(VLOOKUP($A152,'M.W00.PCOBA.USD'!$A:$B,2,FALSE), "NA")</f>
        <v>28394.080000000002</v>
      </c>
      <c r="AU152" s="31">
        <f>_xlfn.IFNA(VLOOKUP($A152,BSCICP03O9M665S!$A:$B,2,FALSE), "NA")</f>
        <v>98.9707496913</v>
      </c>
      <c r="AV152" s="31">
        <f>_xlfn.IFNA(VLOOKUP($A152,LOLITOAAOECDE!$A:$B,2,FALSE), "NA")</f>
        <v>99.612678124300004</v>
      </c>
      <c r="AW152" s="31" t="str">
        <f>_xlfn.IFNA(VLOOKUP($A152,'IP7110'!$A:$B,2,FALSE), "NA")</f>
        <v>NA</v>
      </c>
      <c r="AX152" s="31">
        <f>_xlfn.IFNA(VLOOKUP($A152,'WPS061'!$A:$B,2,FALSE), "NA")</f>
        <v>111.6</v>
      </c>
      <c r="AY152" s="31">
        <f>_xlfn.IFNA(VLOOKUP($A152,'GS10'!$A:$B,2,FALSE), "NA")</f>
        <v>1.53</v>
      </c>
      <c r="AZ152" s="31">
        <f>_xlfn.IFNA(VLOOKUP($A152,'GS5'!$A:$B,2,FALSE), "NA")</f>
        <v>0.62</v>
      </c>
      <c r="BA152" s="31">
        <f>_xlfn.IFNA(VLOOKUP($A152,'GS30'!$A:$B,2,FALSE), "NA")</f>
        <v>2.59</v>
      </c>
      <c r="BB152" s="31">
        <f>_xlfn.IFNA(VLOOKUP($A152,DAX!$A:$B,2,FALSE), "NA")</f>
        <v>6772.26</v>
      </c>
      <c r="BC152" s="31">
        <f>_xlfn.IFNA(VLOOKUP($A152,SMI!$A:$B,2,FALSE), "NA")</f>
        <v>6399.27</v>
      </c>
      <c r="BD152" s="31">
        <f>_xlfn.IFNA(VLOOKUP($A152,NASDAQCOM!$A:$B,2,FALSE), "NA")</f>
        <v>2939.52</v>
      </c>
      <c r="BE152" s="31">
        <f>_xlfn.IFNA(VLOOKUP($A152,FTSE100!$A:$B,2,FALSE), "NA")</f>
        <v>5635.28</v>
      </c>
      <c r="BF152" s="31">
        <f>_xlfn.IFNA(VLOOKUP($A152,'M.W00.PGOLD.USD'!$A:$B,2,FALSE), "NA")</f>
        <v>1622.75</v>
      </c>
      <c r="BG152" s="31">
        <f>_xlfn.IFNA(VLOOKUP($A152,'M.W00.PSILVER.USD'!$A:$B,2,FALSE), "NA")</f>
        <v>28.33</v>
      </c>
      <c r="BH152" s="31">
        <f>_xlfn.IFNA(VLOOKUP($A152,WPU10170502!$A:$B,2,FALSE), "NA")</f>
        <v>96.6</v>
      </c>
      <c r="BI152" s="31">
        <f>_xlfn.IFNA(VLOOKUP($A152,'M.W00.PSILVER.USD'!$A:$B,2,FALSE), "NA")</f>
        <v>28.33</v>
      </c>
      <c r="BJ152" s="31">
        <f>_xlfn.IFNA(VLOOKUP($A152,'M.W00.PSILVER.USD'!$A:$B,2,FALSE), "NA")</f>
        <v>28.33</v>
      </c>
      <c r="BK152" s="31">
        <f>_xlfn.IFNA(VLOOKUP($A152,FEDfunds!$A:$B,2,FALSE), "NA")</f>
        <v>0.16</v>
      </c>
      <c r="BL152" s="31">
        <f>_xlfn.IFNA(VLOOKUP($A152,Vehicles_miles_traveled!$A:$B,2,FALSE), "NA")</f>
        <v>245418</v>
      </c>
      <c r="BM152" s="31">
        <f>_xlfn.IFNA(VLOOKUP($A152,New_car_dealer!$A:$B,2,FALSE), "NA")</f>
        <v>56948</v>
      </c>
      <c r="BN152" s="31" t="str">
        <f>_xlfn.IFNA(VLOOKUP($A152,Platinum_total_demand!$A:$Z,4,FALSE), "NA")</f>
        <v>NA</v>
      </c>
      <c r="BO152" s="31" t="str">
        <f>_xlfn.IFNA(VLOOKUP($A152,Palladium_total_demand!$A:$Z,4,FALSE), "NA")</f>
        <v>NA</v>
      </c>
      <c r="BP152" s="31" t="str">
        <f>_xlfn.IFNA(VLOOKUP($A152,Rhodium_total_demand!$A:$Z,4,FALSE), "NA")</f>
        <v>NA</v>
      </c>
      <c r="BQ152" s="31" t="str">
        <f>_xlfn.IFNA(VLOOKUP($A152,Platinum_total_supply!$A:$Z,4,FALSE), "NA")</f>
        <v>NA</v>
      </c>
      <c r="BR152" s="31" t="str">
        <f>_xlfn.IFNA(VLOOKUP($A152,Palladium_total_supply!$A:$Z,4,FALSE), "NA")</f>
        <v>NA</v>
      </c>
      <c r="BS152" s="31" t="str">
        <f>_xlfn.IFNA(VLOOKUP($A152,Rhodium_total_supply!$A:$Z,4,FALSE), "NA")</f>
        <v>NA</v>
      </c>
      <c r="BT152" s="31">
        <f>_xlfn.IFNA(VLOOKUP($A152,Equities!$A:$Z,2,FALSE), "NA")</f>
        <v>4317.3231818181803</v>
      </c>
      <c r="BU152" s="31">
        <f>_xlfn.IFNA(VLOOKUP($A152,Equities!$A:$Z,3,FALSE), "NA")</f>
        <v>4916.5286363636296</v>
      </c>
      <c r="BV152" s="31">
        <f>_xlfn.IFNA(VLOOKUP($A152,Equities!$A:$Z,4,FALSE), "NA")</f>
        <v>5830.7813636363599</v>
      </c>
      <c r="BW152" s="31">
        <f>_xlfn.IFNA(VLOOKUP($A152,Equities!$A:$Z,5,FALSE), "NA")</f>
        <v>4016.2075454545402</v>
      </c>
      <c r="BX152" s="31">
        <f>_xlfn.IFNA(VLOOKUP($A152,Equities!$A:$Z,6,FALSE), "NA")</f>
        <v>1755.50727272727</v>
      </c>
      <c r="BY152" s="31">
        <f>_xlfn.IFNA(VLOOKUP($A152,Income_equities!$A:$Z,2,FALSE), "NA")</f>
        <v>1829.12681818181</v>
      </c>
      <c r="BZ152" s="31">
        <f>_xlfn.IFNA(VLOOKUP($A152,Income_equities!$A:$Z,3,FALSE), "NA")</f>
        <v>361.376345454545</v>
      </c>
      <c r="CA152" s="31">
        <f>_xlfn.IFNA(VLOOKUP($A152,Income_equities!$A:$Z,4,FALSE), "NA")</f>
        <v>178.85478636363601</v>
      </c>
      <c r="CB152" s="31">
        <f>_xlfn.IFNA(VLOOKUP($A152,Income_equities!$A:$Z,5,FALSE), "NA")</f>
        <v>206.728318181818</v>
      </c>
      <c r="CC152" s="31">
        <f>_xlfn.IFNA(VLOOKUP($A152,PGM_equities!$A:$Z,2,FALSE), "NA")</f>
        <v>1426.90227272727</v>
      </c>
      <c r="CD152" s="31">
        <f>_xlfn.IFNA(VLOOKUP($A152,PGM_equities!$A:$Z,3,FALSE), "NA")</f>
        <v>1595.0459090909001</v>
      </c>
      <c r="CE152" s="31">
        <f>_xlfn.IFNA(VLOOKUP($A152,PGM_equities!$A:$Z,4,FALSE), "NA")</f>
        <v>27.460122727272701</v>
      </c>
      <c r="CF152" s="31">
        <f>_xlfn.IFNA(VLOOKUP($A152,PGM_equities!$A:$Z,5,FALSE), "NA")</f>
        <v>579.89409090908998</v>
      </c>
      <c r="CG152" s="31" t="str">
        <f>_xlfn.IFNA(VLOOKUP($A152,Platinum_market_balance!$A:$Z,2,FALSE), "NA")</f>
        <v>NA</v>
      </c>
      <c r="CH152" s="31" t="str">
        <f>_xlfn.IFNA(VLOOKUP($A152,Platinum_market_balance!$A:$Z,3,FALSE), "NA")</f>
        <v>NA</v>
      </c>
      <c r="CI152" s="31" t="str">
        <f>_xlfn.IFNA(VLOOKUP($A152,Platinum_market_balance!$A:$Z,4,FALSE), "NA")</f>
        <v>NA</v>
      </c>
      <c r="CJ152" s="31" t="str">
        <f>_xlfn.IFNA(VLOOKUP($A152,Platinum_market_balance!$A:$Z,5,FALSE), "NA")</f>
        <v>NA</v>
      </c>
      <c r="CK152" s="31" t="str">
        <f>_xlfn.IFNA(VLOOKUP($A152,Palladium_market_balance!$A:$Z,2,FALSE), "NA")</f>
        <v>NA</v>
      </c>
      <c r="CL152" s="31" t="str">
        <f>_xlfn.IFNA(VLOOKUP($A152,Palladium_market_balance!$A:$Z,3,FALSE), "NA")</f>
        <v>NA</v>
      </c>
      <c r="CM152" s="31" t="str">
        <f>_xlfn.IFNA(VLOOKUP($A152,Palladium_market_balance!$A:$Z,4,FALSE), "NA")</f>
        <v>NA</v>
      </c>
      <c r="CN152" s="31" t="str">
        <f>_xlfn.IFNA(VLOOKUP($A152,Palladium_market_balance!$A:$Z,5,FALSE), "NA")</f>
        <v>NA</v>
      </c>
      <c r="CO152" s="31" t="str">
        <f>_xlfn.IFNA(VLOOKUP($A152,Rhodium_market_balance!$A:$Z,2,FALSE), "NA")</f>
        <v>NA</v>
      </c>
      <c r="CP152" s="31" t="str">
        <f>_xlfn.IFNA(VLOOKUP($A152,Rhodium_market_balance!$A:$Z,3,FALSE), "NA")</f>
        <v>NA</v>
      </c>
      <c r="CQ152" s="31" t="str">
        <f>_xlfn.IFNA(VLOOKUP($A152,Rhodium_market_balance!$A:$Z,4,FALSE), "NA")</f>
        <v>NA</v>
      </c>
      <c r="CR152" s="31" t="str">
        <f>_xlfn.IFNA(VLOOKUP($A152,Rhodium_market_balance!$A:$Z,5,FALSE), "NA")</f>
        <v>NA</v>
      </c>
      <c r="CS152" s="31">
        <f>_xlfn.IFNA(VLOOKUP($A152,CFTCs!$A:$Z,2,FALSE), "NA")</f>
        <v>13644.6818181818</v>
      </c>
      <c r="CT152" s="31">
        <f>_xlfn.IFNA(VLOOKUP($A152,CFTCs!$A:$Z,3,FALSE), "NA")</f>
        <v>9109.5454545454504</v>
      </c>
      <c r="CU152" s="31">
        <f>_xlfn.IFNA(VLOOKUP($A152,CFTCs!$A:$Z,4,FALSE), "NA")</f>
        <v>35153.636363636302</v>
      </c>
      <c r="CV152" s="31">
        <f>_xlfn.IFNA(VLOOKUP($A152,CFTCs!$A:$Z,5,FALSE), "NA")</f>
        <v>15821.6818181818</v>
      </c>
      <c r="CW152" s="31">
        <f>_xlfn.IFNA(VLOOKUP($A152,Open_interest!$A:$Z,2,FALSE), "NA")</f>
        <v>49918.818181818096</v>
      </c>
      <c r="CX152" s="31">
        <f>_xlfn.IFNA(VLOOKUP($A152,Open_interest!$A:$Z,3,FALSE), "NA")</f>
        <v>22522.681818181802</v>
      </c>
      <c r="CY152" s="31">
        <f>IF(_xlfn.IFNA(VLOOKUP($A152,ETF_holdings!$A:$Z,2,FALSE), "NA")=0,"NA",_xlfn.IFNA(VLOOKUP($A152,ETF_holdings!$A:$Z,2,FALSE), "NA"))</f>
        <v>1404721.35327272</v>
      </c>
      <c r="CZ152" s="31" t="str">
        <f>IF(_xlfn.IFNA(VLOOKUP($A152,ETF_holdings!$A:$Z,3,FALSE), "NA")=0,"NA",_xlfn.IFNA(VLOOKUP($A152,ETF_holdings!$A:$Z,3,FALSE), "NA"))</f>
        <v>NA</v>
      </c>
      <c r="DA152" s="31">
        <f>_xlfn.IFNA(VLOOKUP($A152,ETF_holdings!$A:$Z,4,FALSE), "NA")</f>
        <v>0</v>
      </c>
      <c r="DB152" s="31" t="str">
        <f>IF(_xlfn.IFNA(VLOOKUP($A152,ETF_holdings!$A:$Z,4,FALSE), "NA")=0,"NA",_xlfn.IFNA(VLOOKUP($A152,ETF_holdings!$A:$Z,4,FALSE), "NA"))</f>
        <v>NA</v>
      </c>
      <c r="DC152" s="31" t="str">
        <f>IF(_xlfn.IFNA(VLOOKUP($A152,ETF_holdings!$A:$Z,6,FALSE), "NA")=0,"NA",_xlfn.IFNA(VLOOKUP($A152,ETF_holdings!$A:$Z,6,FALSE), "NA"))</f>
        <v>NA</v>
      </c>
      <c r="DD152" s="31" t="str">
        <f>IF(_xlfn.IFNA(VLOOKUP($A152,ETF_holdings!$A:$Z,7,FALSE), "NA")=0,"NA",_xlfn.IFNA(VLOOKUP($A152,ETF_holdings!$A:$Z,7,FALSE), "NA"))</f>
        <v>NA</v>
      </c>
      <c r="DE152" s="31" t="str">
        <f>IF(_xlfn.IFNA(VLOOKUP($A152,ETF_holdings!$A:$Z,8,FALSE), "NA")=0,"NA",_xlfn.IFNA(VLOOKUP($A152,ETF_holdings!$A:$Z,8,FALSE), "NA"))</f>
        <v>NA</v>
      </c>
      <c r="DF152" s="31" t="str">
        <f>IF(_xlfn.IFNA(VLOOKUP($A152,ETF_holdings!$A:$Z,10,FALSE), "NA")=0,"NA",_xlfn.IFNA(VLOOKUP($A152,ETF_holdings!$A:$Z,10,FALSE), "NA"))</f>
        <v>NA</v>
      </c>
      <c r="DG152" s="31" t="str">
        <f>IF(_xlfn.IFNA(VLOOKUP($A152,ETF_holdings!$A:$Z,10,FALSE), "NA")=0,"NA",_xlfn.IFNA(VLOOKUP($A152,ETF_holdings!$A:$Z,10,FALSE), "NA"))</f>
        <v>NA</v>
      </c>
      <c r="DH152" s="31" t="str">
        <f>IF(_xlfn.IFNA(VLOOKUP($A152,ETF_holdings!$A:$Z,11,FALSE), "NA")=0,"NA",_xlfn.IFNA(VLOOKUP($A152,ETF_holdings!$A:$Z,11,FALSE), "NA"))</f>
        <v>NA</v>
      </c>
      <c r="DI152" s="31" t="str">
        <f>IF(_xlfn.IFNA(VLOOKUP($A152,ETF_holdings!$A:$Z,12,FALSE), "NA")=0,"NA",_xlfn.IFNA(VLOOKUP($A152,ETF_holdings!$A:$Z,12,FALSE), "NA"))</f>
        <v>NA</v>
      </c>
      <c r="DJ152" s="31" t="str">
        <f>IF(_xlfn.IFNA(VLOOKUP($A152,ETF_holdings!$A:$Z,13,FALSE), "NA")=0,"NA",_xlfn.IFNA(VLOOKUP($A152,ETF_holdings!$A:$Z,13,FALSE), "NA"))</f>
        <v>NA</v>
      </c>
      <c r="DK152" s="31">
        <f>IF(_xlfn.IFNA(VLOOKUP($A152,Platinum_RSI!$A:$P,2,FALSE), "NA")=0,"NA",_xlfn.IFNA(VLOOKUP($A152,Platinum_RSI!$A:$P,2,FALSE), "NA"))</f>
        <v>27.03</v>
      </c>
      <c r="DL152" s="31">
        <f>IF(_xlfn.IFNA(VLOOKUP($A152,Platinum_RSI!$A:$P,3,FALSE), "NA")=0,"NA",_xlfn.IFNA(VLOOKUP($A152,Platinum_RSI!$A:$P,3,FALSE), "NA"))</f>
        <v>39.18</v>
      </c>
      <c r="DM152" s="31">
        <f>IF(_xlfn.IFNA(VLOOKUP($A152,Platinum_RSI!$A:$P,4,FALSE), "NA")=0,"NA",_xlfn.IFNA(VLOOKUP($A152,Platinum_RSI!$A:$P,4,FALSE), "NA"))</f>
        <v>43.21</v>
      </c>
      <c r="DN152" s="31">
        <f>IF(_xlfn.IFNA(VLOOKUP($A152,Platinum_RSI!$A:$P,5,FALSE), "NA")=0,"NA",_xlfn.IFNA(VLOOKUP($A152,Platinum_RSI!$A:$P,5,FALSE), "NA"))</f>
        <v>48.7</v>
      </c>
      <c r="DO152" s="31">
        <f>IF(_xlfn.IFNA(VLOOKUP($A152,Palladium_RSI!$A:$Q,2,FALSE), "NA")=0,"NA",_xlfn.IFNA(VLOOKUP($A152,Palladium_RSI!$A:$Q,2,FALSE), "NA"))</f>
        <v>26.91</v>
      </c>
      <c r="DP152" s="31">
        <f>IF(_xlfn.IFNA(VLOOKUP($A152,Palladium_RSI!$A:$Q, 3,FALSE), "NA")=0,"NA",_xlfn.IFNA(VLOOKUP($A152,Palladium_RSI!$A:$Q,3,FALSE), "NA"))</f>
        <v>41.01</v>
      </c>
      <c r="DQ152" s="31">
        <f>IF(_xlfn.IFNA(VLOOKUP($A152,Palladium_RSI!$A:$Q,4,FALSE), "NA")=0,"NA",_xlfn.IFNA(VLOOKUP($A152,Palladium_RSI!$A:$Q,4,FALSE), "NA"))</f>
        <v>46.81</v>
      </c>
      <c r="DR152" s="31">
        <f>IF(_xlfn.IFNA(VLOOKUP($A152,Palladium_RSI!$A:$Q,5,FALSE), "NA")=0,"NA",_xlfn.IFNA(VLOOKUP($A152,Palladium_RSI!$A:$Q,5,FALSE), "NA"))</f>
        <v>52.59</v>
      </c>
      <c r="DS152" s="31">
        <f>IF(_xlfn.IFNA(VLOOKUP($A152,Car_production!$A:$L,2,FALSE), "NA")=0,"NA",_xlfn.IFNA(VLOOKUP($A152,Car_production!$A:$L,2,FALSE), "NA"))</f>
        <v>361.4</v>
      </c>
      <c r="DT152" s="31">
        <f>IF(_xlfn.IFNA(VLOOKUP($A152,Car_production!$A:$L,3,FALSE), "NA")=0,"NA",_xlfn.IFNA(VLOOKUP($A152,Car_production!$A:$L,3,FALSE), "NA"))</f>
        <v>284.34303697875686</v>
      </c>
      <c r="DU152" s="31" t="e">
        <f>IF(_xlfn.IFNA(VLOOKUP($A152,Car_production!$A:$L,4,FALSE), "NA")=0,"NA",_xlfn.IFNA(VLOOKUP($A152,Car_production!$A:$L,13,FALSE), "NA"))</f>
        <v>#REF!</v>
      </c>
      <c r="DV152" s="31">
        <f>IF(_xlfn.IFNA(VLOOKUP($A152,Car_production!$A:$L,5,FALSE), "NA")=0,"NA",_xlfn.IFNA(VLOOKUP($A152,Car_production!$A:$L,5,FALSE), "NA"))</f>
        <v>57.039774108675303</v>
      </c>
      <c r="DW152" s="31">
        <f>IF(_xlfn.IFNA(VLOOKUP($A152,Car_production!$A:$L,6,FALSE), "NA")=0,"NA",_xlfn.IFNA(VLOOKUP($A152,Car_production!$A:$L,6,FALSE), "NA"))</f>
        <v>69.2</v>
      </c>
      <c r="DX152" s="31">
        <f>IF(_xlfn.IFNA(VLOOKUP($A152,Car_production!$A:$L,7,FALSE), "NA")=0,"NA",_xlfn.IFNA(VLOOKUP($A152,Car_production!$A:$L,7,FALSE), "NA"))</f>
        <v>67.644183773216042</v>
      </c>
      <c r="DY152" s="31">
        <f>IF(_xlfn.IFNA(VLOOKUP($A152,Car_production!$A:$L,8,FALSE), "NA")=0,"NA",_xlfn.IFNA(VLOOKUP($A152,Car_production!$A:$L,8,FALSE), "NA"))</f>
        <v>103.3</v>
      </c>
      <c r="DZ152" s="31">
        <f>IF(_xlfn.IFNA(VLOOKUP($A152,Car_production!$A:$L,9,FALSE), "NA")=0,"NA",_xlfn.IFNA(VLOOKUP($A152,Car_production!$A:$L,9,FALSE), "NA"))</f>
        <v>130.42929292929293</v>
      </c>
      <c r="EA152" s="31">
        <f>IF(_xlfn.IFNA(VLOOKUP($A152,Car_production!$A:$L,10,FALSE), "NA")=0,"NA",_xlfn.IFNA(VLOOKUP($A152,Car_production!$A:$L,10,FALSE), "NA"))</f>
        <v>84.033838352465068</v>
      </c>
      <c r="EB152" s="31">
        <f>IF(_xlfn.IFNA(VLOOKUP($A152,Car_production_index!$A:$L,2,FALSE), "NA")=0,"NA",_xlfn.IFNA(VLOOKUP($A152,Car_production_index!$A:$L,2,FALSE), "NA"))</f>
        <v>0.15194983671318163</v>
      </c>
      <c r="EC152" s="31">
        <f>IF(_xlfn.IFNA(VLOOKUP($A152,Car_production_index!$A:$L,3,FALSE), "NA")=0,"NA",_xlfn.IFNA(VLOOKUP($A152,Car_production_index!$A:$L,3,FALSE), "NA"))</f>
        <v>0.18234210617052291</v>
      </c>
      <c r="ED152" s="31">
        <f>IF(_xlfn.IFNA(VLOOKUP($A152,Car_production_index!$A:$L,4,FALSE), "NA")=0,"NA",_xlfn.IFNA(VLOOKUP($A152,Car_production_index!$A:$L,4,FALSE), "NA"))</f>
        <v>0.22721441787477997</v>
      </c>
      <c r="EE152" s="31">
        <f>IF(_xlfn.IFNA(VLOOKUP($A152,Car_production_index!$A:$L,5,FALSE), "NA")=0,"NA",_xlfn.IFNA(VLOOKUP($A152,Car_production_index!$A:$L,5,FALSE), "NA"))</f>
        <v>0.11909378602725255</v>
      </c>
      <c r="EF152" s="31">
        <f>IF(_xlfn.IFNA(VLOOKUP($A152,Car_production_index!$A:$L,6,FALSE), "NA")=0,"NA",_xlfn.IFNA(VLOOKUP($A152,Car_production_index!$A:$L,6,FALSE), "NA"))</f>
        <v>0.68060014678573699</v>
      </c>
    </row>
    <row r="153" spans="1:136">
      <c r="A153" s="26">
        <v>41122</v>
      </c>
      <c r="B153" s="25">
        <f>IFERROR(VLOOKUP($A153,Palladium_spot_price!$A:$B,2,FALSE), "NA")</f>
        <v>607.04347826086905</v>
      </c>
      <c r="C153" s="25">
        <f>IFERROR(VLOOKUP($A153,Platinum_spot_price!$A:$B,2,FALSE), "NA")</f>
        <v>1455.69565217391</v>
      </c>
      <c r="D153" s="25">
        <f>IFERROR(VLOOKUP($A153,Rhodium_spot_price!$A:$B,2,FALSE), "NA")</f>
        <v>1117.8260869565199</v>
      </c>
      <c r="E153" s="25">
        <f>IFERROR(VLOOKUP(A153,'Coal Australia'!A:B,2,FALSE), "NA")</f>
        <v>93.456331168830999</v>
      </c>
      <c r="F153" s="25">
        <f>IFERROR(VLOOKUP(A153,'Russian Ruble'!A:B,2,FALSE), "NA")</f>
        <v>32.033000000000001</v>
      </c>
      <c r="G153" s="25" t="str">
        <f>IFERROR(VLOOKUP($A153,'GDP Germany'!A:B,2,FALSE),"NA")</f>
        <v>NA</v>
      </c>
      <c r="H153" s="25" t="str">
        <f>IFERROR(VLOOKUP($A153,'GDP EU28'!A:B,2,FALSE),"NA")</f>
        <v>NA</v>
      </c>
      <c r="I153" s="25" t="str">
        <f>IFERROR(VLOOKUP($A153,'GDP US'!A:B,2,FALSE),"NA")</f>
        <v>NA</v>
      </c>
      <c r="J153" s="29" t="str">
        <f>IFERROR(VLOOKUP($A153,'GDP CNY'!A:C,2,FALSE),"NA")</f>
        <v>NA</v>
      </c>
      <c r="K153" s="25">
        <f>IFERROR(VLOOKUP($A153,WTI!$A:$B,2,FALSE),"NA")</f>
        <v>94.13</v>
      </c>
      <c r="L153" s="25">
        <f>IFERROR(VLOOKUP($A153,Brent!$A:$B,2,FALSE),"NA")</f>
        <v>113.36</v>
      </c>
      <c r="M153" s="25">
        <f>IFERROR(VLOOKUP($A153,'EURO EXC RATE'!$A:$B,2,FALSE),"NA")</f>
        <v>1.2405999999999999</v>
      </c>
      <c r="N153" s="25">
        <f>IFERROR(VLOOKUP($A153,'Baltic Dry Index'!$A:$B,2,FALSE),"NA")</f>
        <v>703</v>
      </c>
      <c r="O153" s="25">
        <f>IFERROR(VLOOKUP($A153,EXR_CNY_USD!$A:$B,2,FALSE),"NA")</f>
        <v>6.3593000000000002</v>
      </c>
      <c r="P153" s="25">
        <f>IFERROR(VLOOKUP($A153,'NATURAL GAS'!A:B,2,FALSE),"NA")</f>
        <v>2.84</v>
      </c>
      <c r="Q153" s="25">
        <f>IFERROR(VLOOKUP($A153,VIX!$A:$B,2,FALSE), "NA")</f>
        <v>17.47</v>
      </c>
      <c r="R153" s="25">
        <f>IFERROR(VLOOKUP($A153,CLI_US!$A:$B,2,FALSE), "NA")</f>
        <v>99.643814464822697</v>
      </c>
      <c r="S153" s="25">
        <f>IFERROR(VLOOKUP($A153,CLI_CHN!$A:$B,2,FALSE), "NA")</f>
        <v>99.970029999999994</v>
      </c>
      <c r="T153" s="25">
        <f>IFERROR(VLOOKUP($A153,CLI_EURO!$A:$B,2,FALSE), "NA")</f>
        <v>98.757116564862699</v>
      </c>
      <c r="U153" s="25">
        <f>IFERROR(VLOOKUP($A153,CPILFESL!$A:$B,2,FALSE), "NA")</f>
        <v>229.91800000000001</v>
      </c>
      <c r="V153" s="31">
        <f>_xlfn.IFNA(VLOOKUP($A153,'PET.RWTC.M'!$A:$B,2,FALSE), "NA")</f>
        <v>94.13</v>
      </c>
      <c r="W153" s="31">
        <f>_xlfn.IFNA(VLOOKUP($A153,PALLFNFINDEXQ!$A:$B,2,FALSE), "NA")</f>
        <v>170.94050189999999</v>
      </c>
      <c r="X153" s="31">
        <f>_xlfn.IFNA(VLOOKUP($A153,DEXSFUS!$A:$B,2,FALSE), "NA")</f>
        <v>8.2643000000000004</v>
      </c>
      <c r="Y153" s="31">
        <f>_xlfn.IFNA(VLOOKUP($A153,PNICKUSDM!$A:$B,2,FALSE), "NA")</f>
        <v>15703.98864</v>
      </c>
      <c r="Z153" s="31">
        <f>_xlfn.IFNA(VLOOKUP($A153,'WPU1011'!$A:$B,2,FALSE), "NA")</f>
        <v>177.6</v>
      </c>
      <c r="AA153" s="31">
        <f>_xlfn.IFNA(VLOOKUP($A153,'WPU1011'!$A:$B,2,FALSE), "NA")</f>
        <v>177.6</v>
      </c>
      <c r="AB153" s="31">
        <f>_xlfn.IFNA(VLOOKUP($A153,TSIFRGHTC!$A:$B,2,FALSE), "NA")</f>
        <v>-0.5</v>
      </c>
      <c r="AC153" s="31">
        <f>_xlfn.IFNA(VLOOKUP($A153,TSIFRGHTC!$A:$B,2,FALSE), "NA")</f>
        <v>-0.5</v>
      </c>
      <c r="AD153" s="31">
        <f>_xlfn.IFNA(VLOOKUP($A153,PPICMM!$A:$B,2,FALSE), "NA")</f>
        <v>207.8</v>
      </c>
      <c r="AE153" s="31">
        <f>_xlfn.IFNA(VLOOKUP($A153,IPB50001N!$A:$B,2,FALSE), "NA")</f>
        <v>99.213099999999997</v>
      </c>
      <c r="AF153" s="31">
        <f>_xlfn.IFNA(VLOOKUP($A153,A31ATI!$A:$B,2,FALSE), "NA")</f>
        <v>21243</v>
      </c>
      <c r="AG153" s="31">
        <f>_xlfn.IFNA(VLOOKUP($A153,A31ANO!$A:$B,2,FALSE), "NA")</f>
        <v>10878</v>
      </c>
      <c r="AH153" s="31">
        <f>_xlfn.IFNA(VLOOKUP($A153,IPG21223S!$A:$B,2,FALSE), "NA")</f>
        <v>97.627700000000004</v>
      </c>
      <c r="AI153" s="31">
        <f>_xlfn.IFNA(VLOOKUP($A153,PIORECRUSDM!$A:$B,2,FALSE), "NA")</f>
        <v>107.8</v>
      </c>
      <c r="AJ153" s="31">
        <f>_xlfn.IFNA(VLOOKUP($A153,GVZCLS!$A:$B,2,FALSE), "NA")</f>
        <v>19.010000000000002</v>
      </c>
      <c r="AK153" s="31">
        <f>_xlfn.IFNA(VLOOKUP($A153,VXSLVCLS!$A:$B,2,FALSE), "NA")</f>
        <v>32.549999999999997</v>
      </c>
      <c r="AL153" s="31">
        <f>_xlfn.IFNA(VLOOKUP($A153,PNRGINDEXM!$A:$B,2,FALSE), "NA")</f>
        <v>228.38040000000001</v>
      </c>
      <c r="AM153" s="31">
        <f>_xlfn.IFNA(VLOOKUP($A153,Nikkei225!$A:$B,2,FALSE), "NA")</f>
        <v>8641.85</v>
      </c>
      <c r="AN153" s="31">
        <f>_xlfn.IFNA(VLOOKUP($A153,EXJPUS!$A:$B,2,FALSE), "NA")</f>
        <v>78.690899999999999</v>
      </c>
      <c r="AO153" s="31">
        <f>_xlfn.IFNA(VLOOKUP($A153,PCU33613361!$A:$B,2,FALSE), "NA")</f>
        <v>104.4</v>
      </c>
      <c r="AP153" s="31">
        <f>_xlfn.IFNA(VLOOKUP($A153,TOTALSA!$A:$B,2,FALSE), "NA")</f>
        <v>14.444000000000001</v>
      </c>
      <c r="AQ153" s="31">
        <f>_xlfn.IFNA(VLOOKUP($A153,ZAFCPIALLMINMEI!$A:$B,2,FALSE), "NA")</f>
        <v>85.473159999999993</v>
      </c>
      <c r="AR153" s="31">
        <f>_xlfn.IFNA(VLOOKUP($A153,LCULMN01ZAQ661S!$A:$B,2,FALSE), "NA")</f>
        <v>87.586738629999999</v>
      </c>
      <c r="AS153" s="31">
        <f>_xlfn.IFNA(VLOOKUP($A153,NGDPRSAXDCZAQ!$A:$B,2,FALSE), "NA")</f>
        <v>1052533.5</v>
      </c>
      <c r="AT153" s="31">
        <f>_xlfn.IFNA(VLOOKUP($A153,'M.W00.PCOBA.USD'!$A:$B,2,FALSE), "NA")</f>
        <v>29050.36</v>
      </c>
      <c r="AU153" s="31">
        <f>_xlfn.IFNA(VLOOKUP($A153,BSCICP03O9M665S!$A:$B,2,FALSE), "NA")</f>
        <v>98.813162661700005</v>
      </c>
      <c r="AV153" s="31">
        <f>_xlfn.IFNA(VLOOKUP($A153,LOLITOAAOECDE!$A:$B,2,FALSE), "NA")</f>
        <v>99.5797682436</v>
      </c>
      <c r="AW153" s="31" t="str">
        <f>_xlfn.IFNA(VLOOKUP($A153,'IP7110'!$A:$B,2,FALSE), "NA")</f>
        <v>NA</v>
      </c>
      <c r="AX153" s="31">
        <f>_xlfn.IFNA(VLOOKUP($A153,'WPS061'!$A:$B,2,FALSE), "NA")</f>
        <v>111.9</v>
      </c>
      <c r="AY153" s="31">
        <f>_xlfn.IFNA(VLOOKUP($A153,'GS10'!$A:$B,2,FALSE), "NA")</f>
        <v>1.68</v>
      </c>
      <c r="AZ153" s="31">
        <f>_xlfn.IFNA(VLOOKUP($A153,'GS5'!$A:$B,2,FALSE), "NA")</f>
        <v>0.71</v>
      </c>
      <c r="BA153" s="31">
        <f>_xlfn.IFNA(VLOOKUP($A153,'GS30'!$A:$B,2,FALSE), "NA")</f>
        <v>2.77</v>
      </c>
      <c r="BB153" s="31">
        <f>_xlfn.IFNA(VLOOKUP($A153,DAX!$A:$B,2,FALSE), "NA")</f>
        <v>6970.79</v>
      </c>
      <c r="BC153" s="31">
        <f>_xlfn.IFNA(VLOOKUP($A153,SMI!$A:$B,2,FALSE), "NA")</f>
        <v>6388.01</v>
      </c>
      <c r="BD153" s="31">
        <f>_xlfn.IFNA(VLOOKUP($A153,NASDAQCOM!$A:$B,2,FALSE), "NA")</f>
        <v>3066.96</v>
      </c>
      <c r="BE153" s="31">
        <f>_xlfn.IFNA(VLOOKUP($A153,FTSE100!$A:$B,2,FALSE), "NA")</f>
        <v>5711.48</v>
      </c>
      <c r="BF153" s="31">
        <f>_xlfn.IFNA(VLOOKUP($A153,'M.W00.PGOLD.USD'!$A:$B,2,FALSE), "NA")</f>
        <v>1666.5</v>
      </c>
      <c r="BG153" s="31">
        <f>_xlfn.IFNA(VLOOKUP($A153,'M.W00.PSILVER.USD'!$A:$B,2,FALSE), "NA")</f>
        <v>30.81</v>
      </c>
      <c r="BH153" s="31">
        <f>_xlfn.IFNA(VLOOKUP($A153,WPU10170502!$A:$B,2,FALSE), "NA")</f>
        <v>95.2</v>
      </c>
      <c r="BI153" s="31">
        <f>_xlfn.IFNA(VLOOKUP($A153,'M.W00.PSILVER.USD'!$A:$B,2,FALSE), "NA")</f>
        <v>30.81</v>
      </c>
      <c r="BJ153" s="31">
        <f>_xlfn.IFNA(VLOOKUP($A153,'M.W00.PSILVER.USD'!$A:$B,2,FALSE), "NA")</f>
        <v>30.81</v>
      </c>
      <c r="BK153" s="31">
        <f>_xlfn.IFNA(VLOOKUP($A153,FEDfunds!$A:$B,2,FALSE), "NA")</f>
        <v>0.13</v>
      </c>
      <c r="BL153" s="31">
        <f>_xlfn.IFNA(VLOOKUP($A153,Vehicles_miles_traveled!$A:$B,2,FALSE), "NA")</f>
        <v>246359</v>
      </c>
      <c r="BM153" s="31">
        <f>_xlfn.IFNA(VLOOKUP($A153,New_car_dealer!$A:$B,2,FALSE), "NA")</f>
        <v>61184</v>
      </c>
      <c r="BN153" s="31" t="str">
        <f>_xlfn.IFNA(VLOOKUP($A153,Platinum_total_demand!$A:$Z,4,FALSE), "NA")</f>
        <v>NA</v>
      </c>
      <c r="BO153" s="31" t="str">
        <f>_xlfn.IFNA(VLOOKUP($A153,Palladium_total_demand!$A:$Z,4,FALSE), "NA")</f>
        <v>NA</v>
      </c>
      <c r="BP153" s="31" t="str">
        <f>_xlfn.IFNA(VLOOKUP($A153,Rhodium_total_demand!$A:$Z,4,FALSE), "NA")</f>
        <v>NA</v>
      </c>
      <c r="BQ153" s="31" t="str">
        <f>_xlfn.IFNA(VLOOKUP($A153,Platinum_total_supply!$A:$Z,4,FALSE), "NA")</f>
        <v>NA</v>
      </c>
      <c r="BR153" s="31" t="str">
        <f>_xlfn.IFNA(VLOOKUP($A153,Palladium_total_supply!$A:$Z,4,FALSE), "NA")</f>
        <v>NA</v>
      </c>
      <c r="BS153" s="31" t="str">
        <f>_xlfn.IFNA(VLOOKUP($A153,Rhodium_total_supply!$A:$Z,4,FALSE), "NA")</f>
        <v>NA</v>
      </c>
      <c r="BT153" s="31">
        <f>_xlfn.IFNA(VLOOKUP($A153,Equities!$A:$Z,2,FALSE), "NA")</f>
        <v>4488.7669565217302</v>
      </c>
      <c r="BU153" s="31">
        <f>_xlfn.IFNA(VLOOKUP($A153,Equities!$A:$Z,3,FALSE), "NA")</f>
        <v>5082.2765217391297</v>
      </c>
      <c r="BV153" s="31">
        <f>_xlfn.IFNA(VLOOKUP($A153,Equities!$A:$Z,4,FALSE), "NA")</f>
        <v>6171.6452173913003</v>
      </c>
      <c r="BW153" s="31">
        <f>_xlfn.IFNA(VLOOKUP($A153,Equities!$A:$Z,5,FALSE), "NA")</f>
        <v>4053.6753043478202</v>
      </c>
      <c r="BX153" s="31">
        <f>_xlfn.IFNA(VLOOKUP($A153,Equities!$A:$Z,6,FALSE), "NA")</f>
        <v>1819.20013043478</v>
      </c>
      <c r="BY153" s="31">
        <f>_xlfn.IFNA(VLOOKUP($A153,Income_equities!$A:$Z,2,FALSE), "NA")</f>
        <v>1828.3995652173901</v>
      </c>
      <c r="BZ153" s="31">
        <f>_xlfn.IFNA(VLOOKUP($A153,Income_equities!$A:$Z,3,FALSE), "NA")</f>
        <v>359.21009565217298</v>
      </c>
      <c r="CA153" s="31">
        <f>_xlfn.IFNA(VLOOKUP($A153,Income_equities!$A:$Z,4,FALSE), "NA")</f>
        <v>181.01363478260799</v>
      </c>
      <c r="CB153" s="31">
        <f>_xlfn.IFNA(VLOOKUP($A153,Income_equities!$A:$Z,5,FALSE), "NA")</f>
        <v>206.37795652173901</v>
      </c>
      <c r="CC153" s="31">
        <f>_xlfn.IFNA(VLOOKUP($A153,PGM_equities!$A:$Z,2,FALSE), "NA")</f>
        <v>1460.4234782608601</v>
      </c>
      <c r="CD153" s="31">
        <f>_xlfn.IFNA(VLOOKUP($A153,PGM_equities!$A:$Z,3,FALSE), "NA")</f>
        <v>1631.1643478260801</v>
      </c>
      <c r="CE153" s="31">
        <f>_xlfn.IFNA(VLOOKUP($A153,PGM_equities!$A:$Z,4,FALSE), "NA")</f>
        <v>28.976130434782601</v>
      </c>
      <c r="CF153" s="31">
        <f>_xlfn.IFNA(VLOOKUP($A153,PGM_equities!$A:$Z,5,FALSE), "NA")</f>
        <v>605.54869565217302</v>
      </c>
      <c r="CG153" s="31" t="str">
        <f>_xlfn.IFNA(VLOOKUP($A153,Platinum_market_balance!$A:$Z,2,FALSE), "NA")</f>
        <v>NA</v>
      </c>
      <c r="CH153" s="31" t="str">
        <f>_xlfn.IFNA(VLOOKUP($A153,Platinum_market_balance!$A:$Z,3,FALSE), "NA")</f>
        <v>NA</v>
      </c>
      <c r="CI153" s="31" t="str">
        <f>_xlfn.IFNA(VLOOKUP($A153,Platinum_market_balance!$A:$Z,4,FALSE), "NA")</f>
        <v>NA</v>
      </c>
      <c r="CJ153" s="31" t="str">
        <f>_xlfn.IFNA(VLOOKUP($A153,Platinum_market_balance!$A:$Z,5,FALSE), "NA")</f>
        <v>NA</v>
      </c>
      <c r="CK153" s="31" t="str">
        <f>_xlfn.IFNA(VLOOKUP($A153,Palladium_market_balance!$A:$Z,2,FALSE), "NA")</f>
        <v>NA</v>
      </c>
      <c r="CL153" s="31" t="str">
        <f>_xlfn.IFNA(VLOOKUP($A153,Palladium_market_balance!$A:$Z,3,FALSE), "NA")</f>
        <v>NA</v>
      </c>
      <c r="CM153" s="31" t="str">
        <f>_xlfn.IFNA(VLOOKUP($A153,Palladium_market_balance!$A:$Z,4,FALSE), "NA")</f>
        <v>NA</v>
      </c>
      <c r="CN153" s="31" t="str">
        <f>_xlfn.IFNA(VLOOKUP($A153,Palladium_market_balance!$A:$Z,5,FALSE), "NA")</f>
        <v>NA</v>
      </c>
      <c r="CO153" s="31" t="str">
        <f>_xlfn.IFNA(VLOOKUP($A153,Rhodium_market_balance!$A:$Z,2,FALSE), "NA")</f>
        <v>NA</v>
      </c>
      <c r="CP153" s="31" t="str">
        <f>_xlfn.IFNA(VLOOKUP($A153,Rhodium_market_balance!$A:$Z,3,FALSE), "NA")</f>
        <v>NA</v>
      </c>
      <c r="CQ153" s="31" t="str">
        <f>_xlfn.IFNA(VLOOKUP($A153,Rhodium_market_balance!$A:$Z,4,FALSE), "NA")</f>
        <v>NA</v>
      </c>
      <c r="CR153" s="31" t="str">
        <f>_xlfn.IFNA(VLOOKUP($A153,Rhodium_market_balance!$A:$Z,5,FALSE), "NA")</f>
        <v>NA</v>
      </c>
      <c r="CS153" s="31">
        <f>_xlfn.IFNA(VLOOKUP($A153,CFTCs!$A:$Z,2,FALSE), "NA")</f>
        <v>13817.7391304347</v>
      </c>
      <c r="CT153" s="31">
        <f>_xlfn.IFNA(VLOOKUP($A153,CFTCs!$A:$Z,3,FALSE), "NA")</f>
        <v>8238.5652173913004</v>
      </c>
      <c r="CU153" s="31">
        <f>_xlfn.IFNA(VLOOKUP($A153,CFTCs!$A:$Z,4,FALSE), "NA")</f>
        <v>37818.217391304301</v>
      </c>
      <c r="CV153" s="31">
        <f>_xlfn.IFNA(VLOOKUP($A153,CFTCs!$A:$Z,5,FALSE), "NA")</f>
        <v>16095.5652173913</v>
      </c>
      <c r="CW153" s="31">
        <f>_xlfn.IFNA(VLOOKUP($A153,Open_interest!$A:$Z,2,FALSE), "NA")</f>
        <v>53736.608695652103</v>
      </c>
      <c r="CX153" s="31">
        <f>_xlfn.IFNA(VLOOKUP($A153,Open_interest!$A:$Z,3,FALSE), "NA")</f>
        <v>23661.826086956498</v>
      </c>
      <c r="CY153" s="31">
        <f>IF(_xlfn.IFNA(VLOOKUP($A153,ETF_holdings!$A:$Z,2,FALSE), "NA")=0,"NA",_xlfn.IFNA(VLOOKUP($A153,ETF_holdings!$A:$Z,2,FALSE), "NA"))</f>
        <v>1440424.93295652</v>
      </c>
      <c r="CZ153" s="31" t="str">
        <f>IF(_xlfn.IFNA(VLOOKUP($A153,ETF_holdings!$A:$Z,3,FALSE), "NA")=0,"NA",_xlfn.IFNA(VLOOKUP($A153,ETF_holdings!$A:$Z,3,FALSE), "NA"))</f>
        <v>NA</v>
      </c>
      <c r="DA153" s="31">
        <f>_xlfn.IFNA(VLOOKUP($A153,ETF_holdings!$A:$Z,4,FALSE), "NA")</f>
        <v>0</v>
      </c>
      <c r="DB153" s="31" t="str">
        <f>IF(_xlfn.IFNA(VLOOKUP($A153,ETF_holdings!$A:$Z,4,FALSE), "NA")=0,"NA",_xlfn.IFNA(VLOOKUP($A153,ETF_holdings!$A:$Z,4,FALSE), "NA"))</f>
        <v>NA</v>
      </c>
      <c r="DC153" s="31" t="str">
        <f>IF(_xlfn.IFNA(VLOOKUP($A153,ETF_holdings!$A:$Z,6,FALSE), "NA")=0,"NA",_xlfn.IFNA(VLOOKUP($A153,ETF_holdings!$A:$Z,6,FALSE), "NA"))</f>
        <v>NA</v>
      </c>
      <c r="DD153" s="31" t="str">
        <f>IF(_xlfn.IFNA(VLOOKUP($A153,ETF_holdings!$A:$Z,7,FALSE), "NA")=0,"NA",_xlfn.IFNA(VLOOKUP($A153,ETF_holdings!$A:$Z,7,FALSE), "NA"))</f>
        <v>NA</v>
      </c>
      <c r="DE153" s="31" t="str">
        <f>IF(_xlfn.IFNA(VLOOKUP($A153,ETF_holdings!$A:$Z,8,FALSE), "NA")=0,"NA",_xlfn.IFNA(VLOOKUP($A153,ETF_holdings!$A:$Z,8,FALSE), "NA"))</f>
        <v>NA</v>
      </c>
      <c r="DF153" s="31" t="str">
        <f>IF(_xlfn.IFNA(VLOOKUP($A153,ETF_holdings!$A:$Z,10,FALSE), "NA")=0,"NA",_xlfn.IFNA(VLOOKUP($A153,ETF_holdings!$A:$Z,10,FALSE), "NA"))</f>
        <v>NA</v>
      </c>
      <c r="DG153" s="31" t="str">
        <f>IF(_xlfn.IFNA(VLOOKUP($A153,ETF_holdings!$A:$Z,10,FALSE), "NA")=0,"NA",_xlfn.IFNA(VLOOKUP($A153,ETF_holdings!$A:$Z,10,FALSE), "NA"))</f>
        <v>NA</v>
      </c>
      <c r="DH153" s="31" t="str">
        <f>IF(_xlfn.IFNA(VLOOKUP($A153,ETF_holdings!$A:$Z,11,FALSE), "NA")=0,"NA",_xlfn.IFNA(VLOOKUP($A153,ETF_holdings!$A:$Z,11,FALSE), "NA"))</f>
        <v>NA</v>
      </c>
      <c r="DI153" s="31" t="str">
        <f>IF(_xlfn.IFNA(VLOOKUP($A153,ETF_holdings!$A:$Z,12,FALSE), "NA")=0,"NA",_xlfn.IFNA(VLOOKUP($A153,ETF_holdings!$A:$Z,12,FALSE), "NA"))</f>
        <v>NA</v>
      </c>
      <c r="DJ153" s="31" t="str">
        <f>IF(_xlfn.IFNA(VLOOKUP($A153,ETF_holdings!$A:$Z,13,FALSE), "NA")=0,"NA",_xlfn.IFNA(VLOOKUP($A153,ETF_holdings!$A:$Z,13,FALSE), "NA"))</f>
        <v>NA</v>
      </c>
      <c r="DK153" s="31">
        <f>IF(_xlfn.IFNA(VLOOKUP($A153,Platinum_RSI!$A:$P,2,FALSE), "NA")=0,"NA",_xlfn.IFNA(VLOOKUP($A153,Platinum_RSI!$A:$P,2,FALSE), "NA"))</f>
        <v>61.28</v>
      </c>
      <c r="DL153" s="31">
        <f>IF(_xlfn.IFNA(VLOOKUP($A153,Platinum_RSI!$A:$P,3,FALSE), "NA")=0,"NA",_xlfn.IFNA(VLOOKUP($A153,Platinum_RSI!$A:$P,3,FALSE), "NA"))</f>
        <v>48.01</v>
      </c>
      <c r="DM153" s="31">
        <f>IF(_xlfn.IFNA(VLOOKUP($A153,Platinum_RSI!$A:$P,4,FALSE), "NA")=0,"NA",_xlfn.IFNA(VLOOKUP($A153,Platinum_RSI!$A:$P,4,FALSE), "NA"))</f>
        <v>48.6</v>
      </c>
      <c r="DN153" s="31">
        <f>IF(_xlfn.IFNA(VLOOKUP($A153,Platinum_RSI!$A:$P,5,FALSE), "NA")=0,"NA",_xlfn.IFNA(VLOOKUP($A153,Platinum_RSI!$A:$P,5,FALSE), "NA"))</f>
        <v>51.13</v>
      </c>
      <c r="DO153" s="31">
        <f>IF(_xlfn.IFNA(VLOOKUP($A153,Palladium_RSI!$A:$Q,2,FALSE), "NA")=0,"NA",_xlfn.IFNA(VLOOKUP($A153,Palladium_RSI!$A:$Q,2,FALSE), "NA"))</f>
        <v>55.11</v>
      </c>
      <c r="DP153" s="31">
        <f>IF(_xlfn.IFNA(VLOOKUP($A153,Palladium_RSI!$A:$Q, 3,FALSE), "NA")=0,"NA",_xlfn.IFNA(VLOOKUP($A153,Palladium_RSI!$A:$Q,3,FALSE), "NA"))</f>
        <v>47.14</v>
      </c>
      <c r="DQ153" s="31">
        <f>IF(_xlfn.IFNA(VLOOKUP($A153,Palladium_RSI!$A:$Q,4,FALSE), "NA")=0,"NA",_xlfn.IFNA(VLOOKUP($A153,Palladium_RSI!$A:$Q,4,FALSE), "NA"))</f>
        <v>50.3</v>
      </c>
      <c r="DR153" s="31">
        <f>IF(_xlfn.IFNA(VLOOKUP($A153,Palladium_RSI!$A:$Q,5,FALSE), "NA")=0,"NA",_xlfn.IFNA(VLOOKUP($A153,Palladium_RSI!$A:$Q,5,FALSE), "NA"))</f>
        <v>54.15</v>
      </c>
      <c r="DS153" s="31">
        <f>IF(_xlfn.IFNA(VLOOKUP($A153,Car_production!$A:$L,2,FALSE), "NA")=0,"NA",_xlfn.IFNA(VLOOKUP($A153,Car_production!$A:$L,2,FALSE), "NA"))</f>
        <v>340.3</v>
      </c>
      <c r="DT153" s="31">
        <f>IF(_xlfn.IFNA(VLOOKUP($A153,Car_production!$A:$L,3,FALSE), "NA")=0,"NA",_xlfn.IFNA(VLOOKUP($A153,Car_production!$A:$L,3,FALSE), "NA"))</f>
        <v>267.74193548387098</v>
      </c>
      <c r="DU153" s="31" t="e">
        <f>IF(_xlfn.IFNA(VLOOKUP($A153,Car_production!$A:$L,4,FALSE), "NA")=0,"NA",_xlfn.IFNA(VLOOKUP($A153,Car_production!$A:$L,13,FALSE), "NA"))</f>
        <v>#REF!</v>
      </c>
      <c r="DV153" s="31">
        <f>IF(_xlfn.IFNA(VLOOKUP($A153,Car_production!$A:$L,5,FALSE), "NA")=0,"NA",_xlfn.IFNA(VLOOKUP($A153,Car_production!$A:$L,5,FALSE), "NA"))</f>
        <v>59.144819351934544</v>
      </c>
      <c r="DW153" s="31">
        <f>IF(_xlfn.IFNA(VLOOKUP($A153,Car_production!$A:$L,6,FALSE), "NA")=0,"NA",_xlfn.IFNA(VLOOKUP($A153,Car_production!$A:$L,6,FALSE), "NA"))</f>
        <v>80</v>
      </c>
      <c r="DX153" s="31">
        <f>IF(_xlfn.IFNA(VLOOKUP($A153,Car_production!$A:$L,7,FALSE), "NA")=0,"NA",_xlfn.IFNA(VLOOKUP($A153,Car_production!$A:$L,7,FALSE), "NA"))</f>
        <v>78.201368523949171</v>
      </c>
      <c r="DY153" s="31">
        <f>IF(_xlfn.IFNA(VLOOKUP($A153,Car_production!$A:$L,8,FALSE), "NA")=0,"NA",_xlfn.IFNA(VLOOKUP($A153,Car_production!$A:$L,8,FALSE), "NA"))</f>
        <v>100.6</v>
      </c>
      <c r="DZ153" s="31">
        <f>IF(_xlfn.IFNA(VLOOKUP($A153,Car_production!$A:$L,9,FALSE), "NA")=0,"NA",_xlfn.IFNA(VLOOKUP($A153,Car_production!$A:$L,9,FALSE), "NA"))</f>
        <v>127.02020202020201</v>
      </c>
      <c r="EA153" s="31">
        <f>IF(_xlfn.IFNA(VLOOKUP($A153,Car_production!$A:$L,10,FALSE), "NA")=0,"NA",_xlfn.IFNA(VLOOKUP($A153,Car_production!$A:$L,10,FALSE), "NA"))</f>
        <v>83.508618080010706</v>
      </c>
      <c r="EB153" s="31">
        <f>IF(_xlfn.IFNA(VLOOKUP($A153,Car_production_index!$A:$L,2,FALSE), "NA")=0,"NA",_xlfn.IFNA(VLOOKUP($A153,Car_production_index!$A:$L,2,FALSE), "NA"))</f>
        <v>0.15194983671318163</v>
      </c>
      <c r="EC153" s="31">
        <f>IF(_xlfn.IFNA(VLOOKUP($A153,Car_production_index!$A:$L,3,FALSE), "NA")=0,"NA",_xlfn.IFNA(VLOOKUP($A153,Car_production_index!$A:$L,3,FALSE), "NA"))</f>
        <v>0.18234210617052291</v>
      </c>
      <c r="ED153" s="31">
        <f>IF(_xlfn.IFNA(VLOOKUP($A153,Car_production_index!$A:$L,4,FALSE), "NA")=0,"NA",_xlfn.IFNA(VLOOKUP($A153,Car_production_index!$A:$L,4,FALSE), "NA"))</f>
        <v>0.22721441787477997</v>
      </c>
      <c r="EE153" s="31">
        <f>IF(_xlfn.IFNA(VLOOKUP($A153,Car_production_index!$A:$L,5,FALSE), "NA")=0,"NA",_xlfn.IFNA(VLOOKUP($A153,Car_production_index!$A:$L,5,FALSE), "NA"))</f>
        <v>0.11909378602725255</v>
      </c>
      <c r="EF153" s="31">
        <f>IF(_xlfn.IFNA(VLOOKUP($A153,Car_production_index!$A:$L,6,FALSE), "NA")=0,"NA",_xlfn.IFNA(VLOOKUP($A153,Car_production_index!$A:$L,6,FALSE), "NA"))</f>
        <v>0.68060014678573699</v>
      </c>
    </row>
    <row r="154" spans="1:136">
      <c r="A154" s="26">
        <v>41153</v>
      </c>
      <c r="B154" s="25">
        <f>IFERROR(VLOOKUP($A154,Palladium_spot_price!$A:$B,2,FALSE), "NA")</f>
        <v>664</v>
      </c>
      <c r="C154" s="25">
        <f>IFERROR(VLOOKUP($A154,Platinum_spot_price!$A:$B,2,FALSE), "NA")</f>
        <v>1629.8947368421</v>
      </c>
      <c r="D154" s="25">
        <f>IFERROR(VLOOKUP($A154,Rhodium_spot_price!$A:$B,2,FALSE), "NA")</f>
        <v>1161.05263157894</v>
      </c>
      <c r="E154" s="25">
        <f>IFERROR(VLOOKUP(A154,'Coal Australia'!A:B,2,FALSE), "NA")</f>
        <v>93.181607142857004</v>
      </c>
      <c r="F154" s="25">
        <f>IFERROR(VLOOKUP(A154,'Russian Ruble'!A:B,2,FALSE), "NA")</f>
        <v>31.52728501</v>
      </c>
      <c r="G154" s="25" t="str">
        <f>IFERROR(VLOOKUP($A154,'GDP Germany'!A:B,2,FALSE),"NA")</f>
        <v>NA</v>
      </c>
      <c r="H154" s="25" t="str">
        <f>IFERROR(VLOOKUP($A154,'GDP EU28'!A:B,2,FALSE),"NA")</f>
        <v>NA</v>
      </c>
      <c r="I154" s="25" t="str">
        <f>IFERROR(VLOOKUP($A154,'GDP US'!A:B,2,FALSE),"NA")</f>
        <v>NA</v>
      </c>
      <c r="J154" s="29" t="str">
        <f>IFERROR(VLOOKUP($A154,'GDP CNY'!A:C,2,FALSE),"NA")</f>
        <v>NA</v>
      </c>
      <c r="K154" s="25">
        <f>IFERROR(VLOOKUP($A154,WTI!$A:$B,2,FALSE),"NA")</f>
        <v>94.51</v>
      </c>
      <c r="L154" s="25">
        <f>IFERROR(VLOOKUP($A154,Brent!$A:$B,2,FALSE),"NA")</f>
        <v>112.86</v>
      </c>
      <c r="M154" s="25">
        <f>IFERROR(VLOOKUP($A154,'EURO EXC RATE'!$A:$B,2,FALSE),"NA")</f>
        <v>1.2885</v>
      </c>
      <c r="N154" s="25">
        <f>IFERROR(VLOOKUP($A154,'Baltic Dry Index'!$A:$B,2,FALSE),"NA")</f>
        <v>766</v>
      </c>
      <c r="O154" s="25">
        <f>IFERROR(VLOOKUP($A154,EXR_CNY_USD!$A:$B,2,FALSE),"NA")</f>
        <v>6.32</v>
      </c>
      <c r="P154" s="25">
        <f>IFERROR(VLOOKUP($A154,'NATURAL GAS'!A:B,2,FALSE),"NA")</f>
        <v>2.85</v>
      </c>
      <c r="Q154" s="25">
        <f>IFERROR(VLOOKUP($A154,VIX!$A:$B,2,FALSE), "NA")</f>
        <v>15.73</v>
      </c>
      <c r="R154" s="25">
        <f>IFERROR(VLOOKUP($A154,CLI_US!$A:$B,2,FALSE), "NA")</f>
        <v>99.671712917864895</v>
      </c>
      <c r="S154" s="25">
        <f>IFERROR(VLOOKUP($A154,CLI_CHN!$A:$B,2,FALSE), "NA")</f>
        <v>100.0378</v>
      </c>
      <c r="T154" s="25">
        <f>IFERROR(VLOOKUP($A154,CLI_EURO!$A:$B,2,FALSE), "NA")</f>
        <v>98.652401354142199</v>
      </c>
      <c r="U154" s="25">
        <f>IFERROR(VLOOKUP($A154,CPILFESL!$A:$B,2,FALSE), "NA")</f>
        <v>231.01499999999999</v>
      </c>
      <c r="V154" s="31">
        <f>_xlfn.IFNA(VLOOKUP($A154,'PET.RWTC.M'!$A:$B,2,FALSE), "NA")</f>
        <v>94.51</v>
      </c>
      <c r="W154" s="31">
        <f>_xlfn.IFNA(VLOOKUP($A154,PALLFNFINDEXQ!$A:$B,2,FALSE), "NA")</f>
        <v>170.94050189999999</v>
      </c>
      <c r="X154" s="31">
        <f>_xlfn.IFNA(VLOOKUP($A154,DEXSFUS!$A:$B,2,FALSE), "NA")</f>
        <v>8.2643000000000004</v>
      </c>
      <c r="Y154" s="31">
        <f>_xlfn.IFNA(VLOOKUP($A154,PNICKUSDM!$A:$B,2,FALSE), "NA")</f>
        <v>17287.962500000001</v>
      </c>
      <c r="Z154" s="31">
        <f>_xlfn.IFNA(VLOOKUP($A154,'WPU1011'!$A:$B,2,FALSE), "NA")</f>
        <v>170</v>
      </c>
      <c r="AA154" s="31">
        <f>_xlfn.IFNA(VLOOKUP($A154,PCU3399103399101!$A:$B,2,FALSE), "NA")</f>
        <v>225</v>
      </c>
      <c r="AB154" s="31">
        <f>_xlfn.IFNA(VLOOKUP($A154,TSIFRGHTC!$A:$B,2,FALSE), "NA")</f>
        <v>-0.6</v>
      </c>
      <c r="AC154" s="31">
        <f>_xlfn.IFNA(VLOOKUP($A154,TSIFRGHTC!$A:$B,2,FALSE), "NA")</f>
        <v>-0.6</v>
      </c>
      <c r="AD154" s="31">
        <f>_xlfn.IFNA(VLOOKUP($A154,PPICMM!$A:$B,2,FALSE), "NA")</f>
        <v>224.9</v>
      </c>
      <c r="AE154" s="31">
        <f>_xlfn.IFNA(VLOOKUP($A154,IPB50001N!$A:$B,2,FALSE), "NA")</f>
        <v>98.244100000000003</v>
      </c>
      <c r="AF154" s="31">
        <f>_xlfn.IFNA(VLOOKUP($A154,A31ATI!$A:$B,2,FALSE), "NA")</f>
        <v>21116</v>
      </c>
      <c r="AG154" s="31">
        <f>_xlfn.IFNA(VLOOKUP($A154,A31ANO!$A:$B,2,FALSE), "NA")</f>
        <v>10608</v>
      </c>
      <c r="AH154" s="31">
        <f>_xlfn.IFNA(VLOOKUP($A154,IPG21223S!$A:$B,2,FALSE), "NA")</f>
        <v>96.805899999999994</v>
      </c>
      <c r="AI154" s="31">
        <f>_xlfn.IFNA(VLOOKUP($A154,PIORECRUSDM!$A:$B,2,FALSE), "NA")</f>
        <v>99.2</v>
      </c>
      <c r="AJ154" s="31">
        <f>_xlfn.IFNA(VLOOKUP($A154,GVZCLS!$A:$B,2,FALSE), "NA")</f>
        <v>19.010000000000002</v>
      </c>
      <c r="AK154" s="31">
        <f>_xlfn.IFNA(VLOOKUP($A154,VXSLVCLS!$A:$B,2,FALSE), "NA")</f>
        <v>32.549999999999997</v>
      </c>
      <c r="AL154" s="31">
        <f>_xlfn.IFNA(VLOOKUP($A154,PNRGINDEXM!$A:$B,2,FALSE), "NA")</f>
        <v>230.32900000000001</v>
      </c>
      <c r="AM154" s="31">
        <f>_xlfn.IFNA(VLOOKUP($A154,Nikkei225!$A:$B,2,FALSE), "NA")</f>
        <v>8641.85</v>
      </c>
      <c r="AN154" s="31">
        <f>_xlfn.IFNA(VLOOKUP($A154,EXJPUS!$A:$B,2,FALSE), "NA")</f>
        <v>78.135300000000001</v>
      </c>
      <c r="AO154" s="31">
        <f>_xlfn.IFNA(VLOOKUP($A154,PCU33613361!$A:$B,2,FALSE), "NA")</f>
        <v>103.6</v>
      </c>
      <c r="AP154" s="31">
        <f>_xlfn.IFNA(VLOOKUP($A154,TOTALSA!$A:$B,2,FALSE), "NA")</f>
        <v>15.099</v>
      </c>
      <c r="AQ154" s="31">
        <f>_xlfn.IFNA(VLOOKUP($A154,ZAFCPIALLMINMEI!$A:$B,2,FALSE), "NA")</f>
        <v>86.148309999999995</v>
      </c>
      <c r="AR154" s="31">
        <f>_xlfn.IFNA(VLOOKUP($A154,LCULMN01ZAQ661S!$A:$B,2,FALSE), "NA")</f>
        <v>87.586738629999999</v>
      </c>
      <c r="AS154" s="31">
        <f>_xlfn.IFNA(VLOOKUP($A154,NGDPRSAXDCZAQ!$A:$B,2,FALSE), "NA")</f>
        <v>1052533.5</v>
      </c>
      <c r="AT154" s="31">
        <f>_xlfn.IFNA(VLOOKUP($A154,'M.W00.PCOBA.USD'!$A:$B,2,FALSE), "NA")</f>
        <v>29221.25</v>
      </c>
      <c r="AU154" s="31">
        <f>_xlfn.IFNA(VLOOKUP($A154,BSCICP03O9M665S!$A:$B,2,FALSE), "NA")</f>
        <v>98.729410126700003</v>
      </c>
      <c r="AV154" s="31">
        <f>_xlfn.IFNA(VLOOKUP($A154,LOLITOAAOECDE!$A:$B,2,FALSE), "NA")</f>
        <v>99.611650615800002</v>
      </c>
      <c r="AW154" s="31" t="str">
        <f>_xlfn.IFNA(VLOOKUP($A154,'IP7110'!$A:$B,2,FALSE), "NA")</f>
        <v>NA</v>
      </c>
      <c r="AX154" s="31">
        <f>_xlfn.IFNA(VLOOKUP($A154,'WPS061'!$A:$B,2,FALSE), "NA")</f>
        <v>113.3</v>
      </c>
      <c r="AY154" s="31">
        <f>_xlfn.IFNA(VLOOKUP($A154,'GS10'!$A:$B,2,FALSE), "NA")</f>
        <v>1.72</v>
      </c>
      <c r="AZ154" s="31">
        <f>_xlfn.IFNA(VLOOKUP($A154,'GS5'!$A:$B,2,FALSE), "NA")</f>
        <v>0.67</v>
      </c>
      <c r="BA154" s="31">
        <f>_xlfn.IFNA(VLOOKUP($A154,'GS30'!$A:$B,2,FALSE), "NA")</f>
        <v>2.88</v>
      </c>
      <c r="BB154" s="31">
        <f>_xlfn.IFNA(VLOOKUP($A154,DAX!$A:$B,2,FALSE), "NA")</f>
        <v>7216.15</v>
      </c>
      <c r="BC154" s="31">
        <f>_xlfn.IFNA(VLOOKUP($A154,SMI!$A:$B,2,FALSE), "NA")</f>
        <v>6495.88</v>
      </c>
      <c r="BD154" s="31">
        <f>_xlfn.IFNA(VLOOKUP($A154,NASDAQCOM!$A:$B,2,FALSE), "NA")</f>
        <v>3116.23</v>
      </c>
      <c r="BE154" s="31">
        <f>_xlfn.IFNA(VLOOKUP($A154,FTSE100!$A:$B,2,FALSE), "NA")</f>
        <v>5742.07</v>
      </c>
      <c r="BF154" s="31">
        <f>_xlfn.IFNA(VLOOKUP($A154,'M.W00.PGOLD.USD'!$A:$B,2,FALSE), "NA")</f>
        <v>1781</v>
      </c>
      <c r="BG154" s="31">
        <f>_xlfn.IFNA(VLOOKUP($A154,'M.W00.PSILVER.USD'!$A:$B,2,FALSE), "NA")</f>
        <v>34.71</v>
      </c>
      <c r="BH154" s="31">
        <f>_xlfn.IFNA(VLOOKUP($A154,WPU10170502!$A:$B,2,FALSE), "NA")</f>
        <v>94.7</v>
      </c>
      <c r="BI154" s="31">
        <f>_xlfn.IFNA(VLOOKUP($A154,'M.W00.PSILVER.USD'!$A:$B,2,FALSE), "NA")</f>
        <v>34.71</v>
      </c>
      <c r="BJ154" s="31">
        <f>_xlfn.IFNA(VLOOKUP($A154,'M.W00.PSILVER.USD'!$A:$B,2,FALSE), "NA")</f>
        <v>34.71</v>
      </c>
      <c r="BK154" s="31">
        <f>_xlfn.IFNA(VLOOKUP($A154,FEDfunds!$A:$B,2,FALSE), "NA")</f>
        <v>0.14000000000000001</v>
      </c>
      <c r="BL154" s="31">
        <f>_xlfn.IFNA(VLOOKUP($A154,Vehicles_miles_traveled!$A:$B,2,FALSE), "NA")</f>
        <v>245913</v>
      </c>
      <c r="BM154" s="31">
        <f>_xlfn.IFNA(VLOOKUP($A154,New_car_dealer!$A:$B,2,FALSE), "NA")</f>
        <v>54451</v>
      </c>
      <c r="BN154" s="31" t="str">
        <f>_xlfn.IFNA(VLOOKUP($A154,Platinum_total_demand!$A:$Z,4,FALSE), "NA")</f>
        <v>NA</v>
      </c>
      <c r="BO154" s="31" t="str">
        <f>_xlfn.IFNA(VLOOKUP($A154,Palladium_total_demand!$A:$Z,4,FALSE), "NA")</f>
        <v>NA</v>
      </c>
      <c r="BP154" s="31" t="str">
        <f>_xlfn.IFNA(VLOOKUP($A154,Rhodium_total_demand!$A:$Z,4,FALSE), "NA")</f>
        <v>NA</v>
      </c>
      <c r="BQ154" s="31" t="str">
        <f>_xlfn.IFNA(VLOOKUP($A154,Platinum_total_supply!$A:$Z,4,FALSE), "NA")</f>
        <v>NA</v>
      </c>
      <c r="BR154" s="31" t="str">
        <f>_xlfn.IFNA(VLOOKUP($A154,Palladium_total_supply!$A:$Z,4,FALSE), "NA")</f>
        <v>NA</v>
      </c>
      <c r="BS154" s="31" t="str">
        <f>_xlfn.IFNA(VLOOKUP($A154,Rhodium_total_supply!$A:$Z,4,FALSE), "NA")</f>
        <v>NA</v>
      </c>
      <c r="BT154" s="31">
        <f>_xlfn.IFNA(VLOOKUP($A154,Equities!$A:$Z,2,FALSE), "NA")</f>
        <v>4640.2479999999996</v>
      </c>
      <c r="BU154" s="31">
        <f>_xlfn.IFNA(VLOOKUP($A154,Equities!$A:$Z,3,FALSE), "NA")</f>
        <v>5232.8334999999997</v>
      </c>
      <c r="BV154" s="31">
        <f>_xlfn.IFNA(VLOOKUP($A154,Equities!$A:$Z,4,FALSE), "NA")</f>
        <v>6497.5744999999997</v>
      </c>
      <c r="BW154" s="31">
        <f>_xlfn.IFNA(VLOOKUP($A154,Equities!$A:$Z,5,FALSE), "NA")</f>
        <v>4064.3537500000002</v>
      </c>
      <c r="BX154" s="31">
        <f>_xlfn.IFNA(VLOOKUP($A154,Equities!$A:$Z,6,FALSE), "NA")</f>
        <v>1861.59115</v>
      </c>
      <c r="BY154" s="31">
        <f>_xlfn.IFNA(VLOOKUP($A154,Income_equities!$A:$Z,2,FALSE), "NA")</f>
        <v>1834.039</v>
      </c>
      <c r="BZ154" s="31">
        <f>_xlfn.IFNA(VLOOKUP($A154,Income_equities!$A:$Z,3,FALSE), "NA")</f>
        <v>359.22518000000002</v>
      </c>
      <c r="CA154" s="31">
        <f>_xlfn.IFNA(VLOOKUP($A154,Income_equities!$A:$Z,4,FALSE), "NA")</f>
        <v>183.08904999999999</v>
      </c>
      <c r="CB154" s="31">
        <f>_xlfn.IFNA(VLOOKUP($A154,Income_equities!$A:$Z,5,FALSE), "NA")</f>
        <v>206.49073999999999</v>
      </c>
      <c r="CC154" s="31">
        <f>_xlfn.IFNA(VLOOKUP($A154,PGM_equities!$A:$Z,2,FALSE), "NA")</f>
        <v>1625.8764999999901</v>
      </c>
      <c r="CD154" s="31">
        <f>_xlfn.IFNA(VLOOKUP($A154,PGM_equities!$A:$Z,3,FALSE), "NA")</f>
        <v>1745.66199999999</v>
      </c>
      <c r="CE154" s="31">
        <f>_xlfn.IFNA(VLOOKUP($A154,PGM_equities!$A:$Z,4,FALSE), "NA")</f>
        <v>33.777515000000001</v>
      </c>
      <c r="CF154" s="31">
        <f>_xlfn.IFNA(VLOOKUP($A154,PGM_equities!$A:$Z,5,FALSE), "NA")</f>
        <v>658.63699999999994</v>
      </c>
      <c r="CG154" s="31" t="str">
        <f>_xlfn.IFNA(VLOOKUP($A154,Platinum_market_balance!$A:$Z,2,FALSE), "NA")</f>
        <v>NA</v>
      </c>
      <c r="CH154" s="31" t="str">
        <f>_xlfn.IFNA(VLOOKUP($A154,Platinum_market_balance!$A:$Z,3,FALSE), "NA")</f>
        <v>NA</v>
      </c>
      <c r="CI154" s="31" t="str">
        <f>_xlfn.IFNA(VLOOKUP($A154,Platinum_market_balance!$A:$Z,4,FALSE), "NA")</f>
        <v>NA</v>
      </c>
      <c r="CJ154" s="31" t="str">
        <f>_xlfn.IFNA(VLOOKUP($A154,Platinum_market_balance!$A:$Z,5,FALSE), "NA")</f>
        <v>NA</v>
      </c>
      <c r="CK154" s="31" t="str">
        <f>_xlfn.IFNA(VLOOKUP($A154,Palladium_market_balance!$A:$Z,2,FALSE), "NA")</f>
        <v>NA</v>
      </c>
      <c r="CL154" s="31" t="str">
        <f>_xlfn.IFNA(VLOOKUP($A154,Palladium_market_balance!$A:$Z,3,FALSE), "NA")</f>
        <v>NA</v>
      </c>
      <c r="CM154" s="31" t="str">
        <f>_xlfn.IFNA(VLOOKUP($A154,Palladium_market_balance!$A:$Z,4,FALSE), "NA")</f>
        <v>NA</v>
      </c>
      <c r="CN154" s="31" t="str">
        <f>_xlfn.IFNA(VLOOKUP($A154,Palladium_market_balance!$A:$Z,5,FALSE), "NA")</f>
        <v>NA</v>
      </c>
      <c r="CO154" s="31" t="str">
        <f>_xlfn.IFNA(VLOOKUP($A154,Rhodium_market_balance!$A:$Z,2,FALSE), "NA")</f>
        <v>NA</v>
      </c>
      <c r="CP154" s="31" t="str">
        <f>_xlfn.IFNA(VLOOKUP($A154,Rhodium_market_balance!$A:$Z,3,FALSE), "NA")</f>
        <v>NA</v>
      </c>
      <c r="CQ154" s="31" t="str">
        <f>_xlfn.IFNA(VLOOKUP($A154,Rhodium_market_balance!$A:$Z,4,FALSE), "NA")</f>
        <v>NA</v>
      </c>
      <c r="CR154" s="31" t="str">
        <f>_xlfn.IFNA(VLOOKUP($A154,Rhodium_market_balance!$A:$Z,5,FALSE), "NA")</f>
        <v>NA</v>
      </c>
      <c r="CS154" s="31">
        <f>_xlfn.IFNA(VLOOKUP($A154,CFTCs!$A:$Z,2,FALSE), "NA")</f>
        <v>13477.95</v>
      </c>
      <c r="CT154" s="31">
        <f>_xlfn.IFNA(VLOOKUP($A154,CFTCs!$A:$Z,3,FALSE), "NA")</f>
        <v>3912.45</v>
      </c>
      <c r="CU154" s="31">
        <f>_xlfn.IFNA(VLOOKUP($A154,CFTCs!$A:$Z,4,FALSE), "NA")</f>
        <v>42338.85</v>
      </c>
      <c r="CV154" s="31">
        <f>_xlfn.IFNA(VLOOKUP($A154,CFTCs!$A:$Z,5,FALSE), "NA")</f>
        <v>8068.85</v>
      </c>
      <c r="CW154" s="31">
        <f>_xlfn.IFNA(VLOOKUP($A154,Open_interest!$A:$Z,2,FALSE), "NA")</f>
        <v>56605.2</v>
      </c>
      <c r="CX154" s="31">
        <f>_xlfn.IFNA(VLOOKUP($A154,Open_interest!$A:$Z,3,FALSE), "NA")</f>
        <v>19955.900000000001</v>
      </c>
      <c r="CY154" s="31">
        <f>IF(_xlfn.IFNA(VLOOKUP($A154,ETF_holdings!$A:$Z,2,FALSE), "NA")=0,"NA",_xlfn.IFNA(VLOOKUP($A154,ETF_holdings!$A:$Z,2,FALSE), "NA"))</f>
        <v>1549249.2941999999</v>
      </c>
      <c r="CZ154" s="31" t="str">
        <f>IF(_xlfn.IFNA(VLOOKUP($A154,ETF_holdings!$A:$Z,3,FALSE), "NA")=0,"NA",_xlfn.IFNA(VLOOKUP($A154,ETF_holdings!$A:$Z,3,FALSE), "NA"))</f>
        <v>NA</v>
      </c>
      <c r="DA154" s="31">
        <f>_xlfn.IFNA(VLOOKUP($A154,ETF_holdings!$A:$Z,4,FALSE), "NA")</f>
        <v>0</v>
      </c>
      <c r="DB154" s="31" t="str">
        <f>IF(_xlfn.IFNA(VLOOKUP($A154,ETF_holdings!$A:$Z,4,FALSE), "NA")=0,"NA",_xlfn.IFNA(VLOOKUP($A154,ETF_holdings!$A:$Z,4,FALSE), "NA"))</f>
        <v>NA</v>
      </c>
      <c r="DC154" s="31" t="str">
        <f>IF(_xlfn.IFNA(VLOOKUP($A154,ETF_holdings!$A:$Z,6,FALSE), "NA")=0,"NA",_xlfn.IFNA(VLOOKUP($A154,ETF_holdings!$A:$Z,6,FALSE), "NA"))</f>
        <v>NA</v>
      </c>
      <c r="DD154" s="31" t="str">
        <f>IF(_xlfn.IFNA(VLOOKUP($A154,ETF_holdings!$A:$Z,7,FALSE), "NA")=0,"NA",_xlfn.IFNA(VLOOKUP($A154,ETF_holdings!$A:$Z,7,FALSE), "NA"))</f>
        <v>NA</v>
      </c>
      <c r="DE154" s="31" t="str">
        <f>IF(_xlfn.IFNA(VLOOKUP($A154,ETF_holdings!$A:$Z,8,FALSE), "NA")=0,"NA",_xlfn.IFNA(VLOOKUP($A154,ETF_holdings!$A:$Z,8,FALSE), "NA"))</f>
        <v>NA</v>
      </c>
      <c r="DF154" s="31" t="str">
        <f>IF(_xlfn.IFNA(VLOOKUP($A154,ETF_holdings!$A:$Z,10,FALSE), "NA")=0,"NA",_xlfn.IFNA(VLOOKUP($A154,ETF_holdings!$A:$Z,10,FALSE), "NA"))</f>
        <v>NA</v>
      </c>
      <c r="DG154" s="31" t="str">
        <f>IF(_xlfn.IFNA(VLOOKUP($A154,ETF_holdings!$A:$Z,10,FALSE), "NA")=0,"NA",_xlfn.IFNA(VLOOKUP($A154,ETF_holdings!$A:$Z,10,FALSE), "NA"))</f>
        <v>NA</v>
      </c>
      <c r="DH154" s="31" t="str">
        <f>IF(_xlfn.IFNA(VLOOKUP($A154,ETF_holdings!$A:$Z,11,FALSE), "NA")=0,"NA",_xlfn.IFNA(VLOOKUP($A154,ETF_holdings!$A:$Z,11,FALSE), "NA"))</f>
        <v>NA</v>
      </c>
      <c r="DI154" s="31" t="str">
        <f>IF(_xlfn.IFNA(VLOOKUP($A154,ETF_holdings!$A:$Z,12,FALSE), "NA")=0,"NA",_xlfn.IFNA(VLOOKUP($A154,ETF_holdings!$A:$Z,12,FALSE), "NA"))</f>
        <v>NA</v>
      </c>
      <c r="DJ154" s="31" t="str">
        <f>IF(_xlfn.IFNA(VLOOKUP($A154,ETF_holdings!$A:$Z,13,FALSE), "NA")=0,"NA",_xlfn.IFNA(VLOOKUP($A154,ETF_holdings!$A:$Z,13,FALSE), "NA"))</f>
        <v>NA</v>
      </c>
      <c r="DK154" s="31">
        <f>IF(_xlfn.IFNA(VLOOKUP($A154,Platinum_RSI!$A:$P,2,FALSE), "NA")=0,"NA",_xlfn.IFNA(VLOOKUP($A154,Platinum_RSI!$A:$P,2,FALSE), "NA"))</f>
        <v>77.849999999999994</v>
      </c>
      <c r="DL154" s="31">
        <f>IF(_xlfn.IFNA(VLOOKUP($A154,Platinum_RSI!$A:$P,3,FALSE), "NA")=0,"NA",_xlfn.IFNA(VLOOKUP($A154,Platinum_RSI!$A:$P,3,FALSE), "NA"))</f>
        <v>55.7</v>
      </c>
      <c r="DM154" s="31">
        <f>IF(_xlfn.IFNA(VLOOKUP($A154,Platinum_RSI!$A:$P,4,FALSE), "NA")=0,"NA",_xlfn.IFNA(VLOOKUP($A154,Platinum_RSI!$A:$P,4,FALSE), "NA"))</f>
        <v>53.63</v>
      </c>
      <c r="DN154" s="31">
        <f>IF(_xlfn.IFNA(VLOOKUP($A154,Platinum_RSI!$A:$P,5,FALSE), "NA")=0,"NA",_xlfn.IFNA(VLOOKUP($A154,Platinum_RSI!$A:$P,5,FALSE), "NA"))</f>
        <v>53.56</v>
      </c>
      <c r="DO154" s="31">
        <f>IF(_xlfn.IFNA(VLOOKUP($A154,Palladium_RSI!$A:$Q,2,FALSE), "NA")=0,"NA",_xlfn.IFNA(VLOOKUP($A154,Palladium_RSI!$A:$Q,2,FALSE), "NA"))</f>
        <v>62.56</v>
      </c>
      <c r="DP154" s="31">
        <f>IF(_xlfn.IFNA(VLOOKUP($A154,Palladium_RSI!$A:$Q, 3,FALSE), "NA")=0,"NA",_xlfn.IFNA(VLOOKUP($A154,Palladium_RSI!$A:$Q,3,FALSE), "NA"))</f>
        <v>49.18</v>
      </c>
      <c r="DQ154" s="31">
        <f>IF(_xlfn.IFNA(VLOOKUP($A154,Palladium_RSI!$A:$Q,4,FALSE), "NA")=0,"NA",_xlfn.IFNA(VLOOKUP($A154,Palladium_RSI!$A:$Q,4,FALSE), "NA"))</f>
        <v>51.48</v>
      </c>
      <c r="DR154" s="31">
        <f>IF(_xlfn.IFNA(VLOOKUP($A154,Palladium_RSI!$A:$Q,5,FALSE), "NA")=0,"NA",_xlfn.IFNA(VLOOKUP($A154,Palladium_RSI!$A:$Q,5,FALSE), "NA"))</f>
        <v>54.68</v>
      </c>
      <c r="DS154" s="31">
        <f>IF(_xlfn.IFNA(VLOOKUP($A154,Car_production!$A:$L,2,FALSE), "NA")=0,"NA",_xlfn.IFNA(VLOOKUP($A154,Car_production!$A:$L,2,FALSE), "NA"))</f>
        <v>343.8</v>
      </c>
      <c r="DT154" s="31">
        <f>IF(_xlfn.IFNA(VLOOKUP($A154,Car_production!$A:$L,3,FALSE), "NA")=0,"NA",_xlfn.IFNA(VLOOKUP($A154,Car_production!$A:$L,3,FALSE), "NA"))</f>
        <v>270.49567269866247</v>
      </c>
      <c r="DU154" s="31" t="e">
        <f>IF(_xlfn.IFNA(VLOOKUP($A154,Car_production!$A:$L,4,FALSE), "NA")=0,"NA",_xlfn.IFNA(VLOOKUP($A154,Car_production!$A:$L,13,FALSE), "NA"))</f>
        <v>#REF!</v>
      </c>
      <c r="DV154" s="31">
        <f>IF(_xlfn.IFNA(VLOOKUP($A154,Car_production!$A:$L,5,FALSE), "NA")=0,"NA",_xlfn.IFNA(VLOOKUP($A154,Car_production!$A:$L,5,FALSE), "NA"))</f>
        <v>65.127617525353799</v>
      </c>
      <c r="DW154" s="31">
        <f>IF(_xlfn.IFNA(VLOOKUP($A154,Car_production!$A:$L,6,FALSE), "NA")=0,"NA",_xlfn.IFNA(VLOOKUP($A154,Car_production!$A:$L,6,FALSE), "NA"))</f>
        <v>60.5</v>
      </c>
      <c r="DX154" s="31">
        <f>IF(_xlfn.IFNA(VLOOKUP($A154,Car_production!$A:$L,7,FALSE), "NA")=0,"NA",_xlfn.IFNA(VLOOKUP($A154,Car_production!$A:$L,7,FALSE), "NA"))</f>
        <v>59.13978494623656</v>
      </c>
      <c r="DY154" s="31">
        <f>IF(_xlfn.IFNA(VLOOKUP($A154,Car_production!$A:$L,8,FALSE), "NA")=0,"NA",_xlfn.IFNA(VLOOKUP($A154,Car_production!$A:$L,8,FALSE), "NA"))</f>
        <v>92.3</v>
      </c>
      <c r="DZ154" s="31">
        <f>IF(_xlfn.IFNA(VLOOKUP($A154,Car_production!$A:$L,9,FALSE), "NA")=0,"NA",_xlfn.IFNA(VLOOKUP($A154,Car_production!$A:$L,9,FALSE), "NA"))</f>
        <v>116.54040404040403</v>
      </c>
      <c r="EA154" s="31">
        <f>IF(_xlfn.IFNA(VLOOKUP($A154,Car_production!$A:$L,10,FALSE), "NA")=0,"NA",_xlfn.IFNA(VLOOKUP($A154,Car_production!$A:$L,10,FALSE), "NA"))</f>
        <v>80.562617889664551</v>
      </c>
      <c r="EB154" s="31">
        <f>IF(_xlfn.IFNA(VLOOKUP($A154,Car_production_index!$A:$L,2,FALSE), "NA")=0,"NA",_xlfn.IFNA(VLOOKUP($A154,Car_production_index!$A:$L,2,FALSE), "NA"))</f>
        <v>0.15194983671318163</v>
      </c>
      <c r="EC154" s="31">
        <f>IF(_xlfn.IFNA(VLOOKUP($A154,Car_production_index!$A:$L,3,FALSE), "NA")=0,"NA",_xlfn.IFNA(VLOOKUP($A154,Car_production_index!$A:$L,3,FALSE), "NA"))</f>
        <v>0.18234210617052291</v>
      </c>
      <c r="ED154" s="31">
        <f>IF(_xlfn.IFNA(VLOOKUP($A154,Car_production_index!$A:$L,4,FALSE), "NA")=0,"NA",_xlfn.IFNA(VLOOKUP($A154,Car_production_index!$A:$L,4,FALSE), "NA"))</f>
        <v>0.22721441787477997</v>
      </c>
      <c r="EE154" s="31">
        <f>IF(_xlfn.IFNA(VLOOKUP($A154,Car_production_index!$A:$L,5,FALSE), "NA")=0,"NA",_xlfn.IFNA(VLOOKUP($A154,Car_production_index!$A:$L,5,FALSE), "NA"))</f>
        <v>0.11909378602725255</v>
      </c>
      <c r="EF154" s="31">
        <f>IF(_xlfn.IFNA(VLOOKUP($A154,Car_production_index!$A:$L,6,FALSE), "NA")=0,"NA",_xlfn.IFNA(VLOOKUP($A154,Car_production_index!$A:$L,6,FALSE), "NA"))</f>
        <v>0.68060014678573699</v>
      </c>
    </row>
    <row r="155" spans="1:136">
      <c r="A155" s="26">
        <v>41183</v>
      </c>
      <c r="B155" s="25">
        <f>IFERROR(VLOOKUP($A155,Palladium_spot_price!$A:$B,2,FALSE), "NA")</f>
        <v>637.78260869565202</v>
      </c>
      <c r="C155" s="25">
        <f>IFERROR(VLOOKUP($A155,Platinum_spot_price!$A:$B,2,FALSE), "NA")</f>
        <v>1639.26086956521</v>
      </c>
      <c r="D155" s="25">
        <f>IFERROR(VLOOKUP($A155,Rhodium_spot_price!$A:$B,2,FALSE), "NA")</f>
        <v>1187.8260869565199</v>
      </c>
      <c r="E155" s="25">
        <f>IFERROR(VLOOKUP(A155,'Coal Australia'!A:B,2,FALSE), "NA")</f>
        <v>86.885403726708006</v>
      </c>
      <c r="F155" s="25">
        <f>IFERROR(VLOOKUP(A155,'Russian Ruble'!A:B,2,FALSE), "NA")</f>
        <v>31.092035299999999</v>
      </c>
      <c r="G155" s="25">
        <f>IFERROR(VLOOKUP($A155,'GDP Germany'!A:B,2,FALSE),"NA")</f>
        <v>671309</v>
      </c>
      <c r="H155" s="25">
        <f>IFERROR(VLOOKUP($A155,'GDP EU28'!A:B,2,FALSE),"NA")</f>
        <v>2852902.2</v>
      </c>
      <c r="I155" s="25">
        <f>IFERROR(VLOOKUP($A155,'GDP US'!A:B,2,FALSE),"NA")</f>
        <v>16282.151</v>
      </c>
      <c r="J155" s="29">
        <f>IFERROR(VLOOKUP($A155,'GDP CNY'!A:C,2,FALSE),"NA")</f>
        <v>7.5</v>
      </c>
      <c r="K155" s="25">
        <f>IFERROR(VLOOKUP($A155,WTI!$A:$B,2,FALSE),"NA")</f>
        <v>89.49</v>
      </c>
      <c r="L155" s="25">
        <f>IFERROR(VLOOKUP($A155,Brent!$A:$B,2,FALSE),"NA")</f>
        <v>111.71</v>
      </c>
      <c r="M155" s="25">
        <f>IFERROR(VLOOKUP($A155,'EURO EXC RATE'!$A:$B,2,FALSE),"NA")</f>
        <v>1.2974000000000001</v>
      </c>
      <c r="N155" s="25">
        <f>IFERROR(VLOOKUP($A155,'Baltic Dry Index'!$A:$B,2,FALSE),"NA")</f>
        <v>1026</v>
      </c>
      <c r="O155" s="25">
        <f>IFERROR(VLOOKUP($A155,EXR_CNY_USD!$A:$B,2,FALSE),"NA")</f>
        <v>6.2626999999999997</v>
      </c>
      <c r="P155" s="25">
        <f>IFERROR(VLOOKUP($A155,'NATURAL GAS'!A:B,2,FALSE),"NA")</f>
        <v>3.32</v>
      </c>
      <c r="Q155" s="25">
        <f>IFERROR(VLOOKUP($A155,VIX!$A:$B,2,FALSE), "NA")</f>
        <v>18.600000000000001</v>
      </c>
      <c r="R155" s="25">
        <f>IFERROR(VLOOKUP($A155,CLI_US!$A:$B,2,FALSE), "NA")</f>
        <v>99.735536058258901</v>
      </c>
      <c r="S155" s="25">
        <f>IFERROR(VLOOKUP($A155,CLI_CHN!$A:$B,2,FALSE), "NA")</f>
        <v>100.12139999999999</v>
      </c>
      <c r="T155" s="25">
        <f>IFERROR(VLOOKUP($A155,CLI_EURO!$A:$B,2,FALSE), "NA")</f>
        <v>98.594249648758307</v>
      </c>
      <c r="U155" s="25">
        <f>IFERROR(VLOOKUP($A155,CPILFESL!$A:$B,2,FALSE), "NA")</f>
        <v>231.63800000000001</v>
      </c>
      <c r="V155" s="31">
        <f>_xlfn.IFNA(VLOOKUP($A155,'PET.RWTC.M'!$A:$B,2,FALSE), "NA")</f>
        <v>89.49</v>
      </c>
      <c r="W155" s="31">
        <f>_xlfn.IFNA(VLOOKUP($A155,PALLFNFINDEXQ!$A:$B,2,FALSE), "NA")</f>
        <v>170.74763970000001</v>
      </c>
      <c r="X155" s="31">
        <f>_xlfn.IFNA(VLOOKUP($A155,DEXSFUS!$A:$B,2,FALSE), "NA")</f>
        <v>8.3558000000000003</v>
      </c>
      <c r="Y155" s="31">
        <f>_xlfn.IFNA(VLOOKUP($A155,PNICKUSDM!$A:$B,2,FALSE), "NA")</f>
        <v>17168.739130000002</v>
      </c>
      <c r="Z155" s="31">
        <f>_xlfn.IFNA(VLOOKUP($A155,'WPU1011'!$A:$B,2,FALSE), "NA")</f>
        <v>171</v>
      </c>
      <c r="AA155" s="31">
        <f>_xlfn.IFNA(VLOOKUP($A155,'WPU1011'!$A:$B,2,FALSE), "NA")</f>
        <v>171</v>
      </c>
      <c r="AB155" s="31">
        <f>_xlfn.IFNA(VLOOKUP($A155,TSIFRGHTC!$A:$B,2,FALSE), "NA")</f>
        <v>-1.5</v>
      </c>
      <c r="AC155" s="31">
        <f>_xlfn.IFNA(VLOOKUP($A155,TSIFRGHTC!$A:$B,2,FALSE), "NA")</f>
        <v>-1.5</v>
      </c>
      <c r="AD155" s="31">
        <f>_xlfn.IFNA(VLOOKUP($A155,PPICMM!$A:$B,2,FALSE), "NA")</f>
        <v>229.4</v>
      </c>
      <c r="AE155" s="31">
        <f>_xlfn.IFNA(VLOOKUP($A155,IPB50001N!$A:$B,2,FALSE), "NA")</f>
        <v>97.334000000000003</v>
      </c>
      <c r="AF155" s="31">
        <f>_xlfn.IFNA(VLOOKUP($A155,A31ATI!$A:$B,2,FALSE), "NA")</f>
        <v>21202</v>
      </c>
      <c r="AG155" s="31">
        <f>_xlfn.IFNA(VLOOKUP($A155,A31ANO!$A:$B,2,FALSE), "NA")</f>
        <v>11153</v>
      </c>
      <c r="AH155" s="31">
        <f>_xlfn.IFNA(VLOOKUP($A155,IPG21223S!$A:$B,2,FALSE), "NA")</f>
        <v>94.942499999999995</v>
      </c>
      <c r="AI155" s="31">
        <f>_xlfn.IFNA(VLOOKUP($A155,PIORECRUSDM!$A:$B,2,FALSE), "NA")</f>
        <v>113.95</v>
      </c>
      <c r="AJ155" s="31">
        <f>_xlfn.IFNA(VLOOKUP($A155,GVZCLS!$A:$B,2,FALSE), "NA")</f>
        <v>16.899999999999999</v>
      </c>
      <c r="AK155" s="31">
        <f>_xlfn.IFNA(VLOOKUP($A155,VXSLVCLS!$A:$B,2,FALSE), "NA")</f>
        <v>31.27</v>
      </c>
      <c r="AL155" s="31">
        <f>_xlfn.IFNA(VLOOKUP($A155,PNRGINDEXM!$A:$B,2,FALSE), "NA")</f>
        <v>225.63140000000001</v>
      </c>
      <c r="AM155" s="31">
        <f>_xlfn.IFNA(VLOOKUP($A155,Nikkei225!$A:$B,2,FALSE), "NA")</f>
        <v>8796.51</v>
      </c>
      <c r="AN155" s="31">
        <f>_xlfn.IFNA(VLOOKUP($A155,EXJPUS!$A:$B,2,FALSE), "NA")</f>
        <v>79.013199999999998</v>
      </c>
      <c r="AO155" s="31">
        <f>_xlfn.IFNA(VLOOKUP($A155,PCU33613361!$A:$B,2,FALSE), "NA")</f>
        <v>106.5</v>
      </c>
      <c r="AP155" s="31">
        <f>_xlfn.IFNA(VLOOKUP($A155,TOTALSA!$A:$B,2,FALSE), "NA")</f>
        <v>14.83</v>
      </c>
      <c r="AQ155" s="31">
        <f>_xlfn.IFNA(VLOOKUP($A155,ZAFCPIALLMINMEI!$A:$B,2,FALSE), "NA")</f>
        <v>86.688419999999994</v>
      </c>
      <c r="AR155" s="31">
        <f>_xlfn.IFNA(VLOOKUP($A155,LCULMN01ZAQ661S!$A:$B,2,FALSE), "NA")</f>
        <v>87.201233619999996</v>
      </c>
      <c r="AS155" s="31">
        <f>_xlfn.IFNA(VLOOKUP($A155,NGDPRSAXDCZAQ!$A:$B,2,FALSE), "NA")</f>
        <v>1057553.5</v>
      </c>
      <c r="AT155" s="31">
        <f>_xlfn.IFNA(VLOOKUP($A155,'M.W00.PCOBA.USD'!$A:$B,2,FALSE), "NA")</f>
        <v>26896.74</v>
      </c>
      <c r="AU155" s="31">
        <f>_xlfn.IFNA(VLOOKUP($A155,BSCICP03O9M665S!$A:$B,2,FALSE), "NA")</f>
        <v>98.712015660600002</v>
      </c>
      <c r="AV155" s="31">
        <f>_xlfn.IFNA(VLOOKUP($A155,LOLITOAAOECDE!$A:$B,2,FALSE), "NA")</f>
        <v>99.684244422899994</v>
      </c>
      <c r="AW155" s="31" t="str">
        <f>_xlfn.IFNA(VLOOKUP($A155,'IP7110'!$A:$B,2,FALSE), "NA")</f>
        <v>NA</v>
      </c>
      <c r="AX155" s="31">
        <f>_xlfn.IFNA(VLOOKUP($A155,'WPS061'!$A:$B,2,FALSE), "NA")</f>
        <v>116.2</v>
      </c>
      <c r="AY155" s="31">
        <f>_xlfn.IFNA(VLOOKUP($A155,'GS10'!$A:$B,2,FALSE), "NA")</f>
        <v>1.75</v>
      </c>
      <c r="AZ155" s="31">
        <f>_xlfn.IFNA(VLOOKUP($A155,'GS5'!$A:$B,2,FALSE), "NA")</f>
        <v>0.71</v>
      </c>
      <c r="BA155" s="31">
        <f>_xlfn.IFNA(VLOOKUP($A155,'GS30'!$A:$B,2,FALSE), "NA")</f>
        <v>2.9</v>
      </c>
      <c r="BB155" s="31">
        <f>_xlfn.IFNA(VLOOKUP($A155,DAX!$A:$B,2,FALSE), "NA")</f>
        <v>7260.63</v>
      </c>
      <c r="BC155" s="31">
        <f>_xlfn.IFNA(VLOOKUP($A155,SMI!$A:$B,2,FALSE), "NA")</f>
        <v>6595.13</v>
      </c>
      <c r="BD155" s="31">
        <f>_xlfn.IFNA(VLOOKUP($A155,NASDAQCOM!$A:$B,2,FALSE), "NA")</f>
        <v>2977.23</v>
      </c>
      <c r="BE155" s="31">
        <f>_xlfn.IFNA(VLOOKUP($A155,FTSE100!$A:$B,2,FALSE), "NA")</f>
        <v>5782.7</v>
      </c>
      <c r="BF155" s="31">
        <f>_xlfn.IFNA(VLOOKUP($A155,'M.W00.PGOLD.USD'!$A:$B,2,FALSE), "NA")</f>
        <v>1790</v>
      </c>
      <c r="BG155" s="31">
        <f>_xlfn.IFNA(VLOOKUP($A155,'M.W00.PSILVER.USD'!$A:$B,2,FALSE), "NA")</f>
        <v>34.96</v>
      </c>
      <c r="BH155" s="31">
        <f>_xlfn.IFNA(VLOOKUP($A155,WPU10170502!$A:$B,2,FALSE), "NA")</f>
        <v>95.2</v>
      </c>
      <c r="BI155" s="31">
        <f>_xlfn.IFNA(VLOOKUP($A155,'M.W00.PSILVER.USD'!$A:$B,2,FALSE), "NA")</f>
        <v>34.96</v>
      </c>
      <c r="BJ155" s="31">
        <f>_xlfn.IFNA(VLOOKUP($A155,'M.W00.PSILVER.USD'!$A:$B,2,FALSE), "NA")</f>
        <v>34.96</v>
      </c>
      <c r="BK155" s="31">
        <f>_xlfn.IFNA(VLOOKUP($A155,FEDfunds!$A:$B,2,FALSE), "NA")</f>
        <v>0.16</v>
      </c>
      <c r="BL155" s="31">
        <f>_xlfn.IFNA(VLOOKUP($A155,Vehicles_miles_traveled!$A:$B,2,FALSE), "NA")</f>
        <v>245211</v>
      </c>
      <c r="BM155" s="31">
        <f>_xlfn.IFNA(VLOOKUP($A155,New_car_dealer!$A:$B,2,FALSE), "NA")</f>
        <v>54854</v>
      </c>
      <c r="BN155" s="31" t="str">
        <f>_xlfn.IFNA(VLOOKUP($A155,Platinum_total_demand!$A:$Z,4,FALSE), "NA")</f>
        <v>NA</v>
      </c>
      <c r="BO155" s="31" t="str">
        <f>_xlfn.IFNA(VLOOKUP($A155,Palladium_total_demand!$A:$Z,4,FALSE), "NA")</f>
        <v>NA</v>
      </c>
      <c r="BP155" s="31" t="str">
        <f>_xlfn.IFNA(VLOOKUP($A155,Rhodium_total_demand!$A:$Z,4,FALSE), "NA")</f>
        <v>NA</v>
      </c>
      <c r="BQ155" s="31" t="str">
        <f>_xlfn.IFNA(VLOOKUP($A155,Platinum_total_supply!$A:$Z,4,FALSE), "NA")</f>
        <v>NA</v>
      </c>
      <c r="BR155" s="31" t="str">
        <f>_xlfn.IFNA(VLOOKUP($A155,Palladium_total_supply!$A:$Z,4,FALSE), "NA")</f>
        <v>NA</v>
      </c>
      <c r="BS155" s="31" t="str">
        <f>_xlfn.IFNA(VLOOKUP($A155,Rhodium_total_supply!$A:$Z,4,FALSE), "NA")</f>
        <v>NA</v>
      </c>
      <c r="BT155" s="31">
        <f>_xlfn.IFNA(VLOOKUP($A155,Equities!$A:$Z,2,FALSE), "NA")</f>
        <v>4643.1030434782597</v>
      </c>
      <c r="BU155" s="31">
        <f>_xlfn.IFNA(VLOOKUP($A155,Equities!$A:$Z,3,FALSE), "NA")</f>
        <v>5218.2052173912998</v>
      </c>
      <c r="BV155" s="31">
        <f>_xlfn.IFNA(VLOOKUP($A155,Equities!$A:$Z,4,FALSE), "NA")</f>
        <v>6536.4113043478201</v>
      </c>
      <c r="BW155" s="31">
        <f>_xlfn.IFNA(VLOOKUP($A155,Equities!$A:$Z,5,FALSE), "NA")</f>
        <v>4014.95330434782</v>
      </c>
      <c r="BX155" s="31">
        <f>_xlfn.IFNA(VLOOKUP($A155,Equities!$A:$Z,6,FALSE), "NA")</f>
        <v>1892.13369565217</v>
      </c>
      <c r="BY155" s="31">
        <f>_xlfn.IFNA(VLOOKUP($A155,Income_equities!$A:$Z,2,FALSE), "NA")</f>
        <v>1839.9178260869501</v>
      </c>
      <c r="BZ155" s="31">
        <f>_xlfn.IFNA(VLOOKUP($A155,Income_equities!$A:$Z,3,FALSE), "NA")</f>
        <v>358.92569130434703</v>
      </c>
      <c r="CA155" s="31">
        <f>_xlfn.IFNA(VLOOKUP($A155,Income_equities!$A:$Z,4,FALSE), "NA")</f>
        <v>185.020656521739</v>
      </c>
      <c r="CB155" s="31">
        <f>_xlfn.IFNA(VLOOKUP($A155,Income_equities!$A:$Z,5,FALSE), "NA")</f>
        <v>206.72108695652099</v>
      </c>
      <c r="CC155" s="31">
        <f>_xlfn.IFNA(VLOOKUP($A155,PGM_equities!$A:$Z,2,FALSE), "NA")</f>
        <v>1634.03782608695</v>
      </c>
      <c r="CD155" s="31">
        <f>_xlfn.IFNA(VLOOKUP($A155,PGM_equities!$A:$Z,3,FALSE), "NA")</f>
        <v>1744.9426086956501</v>
      </c>
      <c r="CE155" s="31">
        <f>_xlfn.IFNA(VLOOKUP($A155,PGM_equities!$A:$Z,4,FALSE), "NA")</f>
        <v>33.177952173912999</v>
      </c>
      <c r="CF155" s="31">
        <f>_xlfn.IFNA(VLOOKUP($A155,PGM_equities!$A:$Z,5,FALSE), "NA")</f>
        <v>632.57086956521698</v>
      </c>
      <c r="CG155" s="31" t="str">
        <f>_xlfn.IFNA(VLOOKUP($A155,Platinum_market_balance!$A:$Z,2,FALSE), "NA")</f>
        <v>NA</v>
      </c>
      <c r="CH155" s="31" t="str">
        <f>_xlfn.IFNA(VLOOKUP($A155,Platinum_market_balance!$A:$Z,3,FALSE), "NA")</f>
        <v>NA</v>
      </c>
      <c r="CI155" s="31" t="str">
        <f>_xlfn.IFNA(VLOOKUP($A155,Platinum_market_balance!$A:$Z,4,FALSE), "NA")</f>
        <v>NA</v>
      </c>
      <c r="CJ155" s="31" t="str">
        <f>_xlfn.IFNA(VLOOKUP($A155,Platinum_market_balance!$A:$Z,5,FALSE), "NA")</f>
        <v>NA</v>
      </c>
      <c r="CK155" s="31" t="str">
        <f>_xlfn.IFNA(VLOOKUP($A155,Palladium_market_balance!$A:$Z,2,FALSE), "NA")</f>
        <v>NA</v>
      </c>
      <c r="CL155" s="31" t="str">
        <f>_xlfn.IFNA(VLOOKUP($A155,Palladium_market_balance!$A:$Z,3,FALSE), "NA")</f>
        <v>NA</v>
      </c>
      <c r="CM155" s="31" t="str">
        <f>_xlfn.IFNA(VLOOKUP($A155,Palladium_market_balance!$A:$Z,4,FALSE), "NA")</f>
        <v>NA</v>
      </c>
      <c r="CN155" s="31" t="str">
        <f>_xlfn.IFNA(VLOOKUP($A155,Palladium_market_balance!$A:$Z,5,FALSE), "NA")</f>
        <v>NA</v>
      </c>
      <c r="CO155" s="31" t="str">
        <f>_xlfn.IFNA(VLOOKUP($A155,Rhodium_market_balance!$A:$Z,2,FALSE), "NA")</f>
        <v>NA</v>
      </c>
      <c r="CP155" s="31" t="str">
        <f>_xlfn.IFNA(VLOOKUP($A155,Rhodium_market_balance!$A:$Z,3,FALSE), "NA")</f>
        <v>NA</v>
      </c>
      <c r="CQ155" s="31" t="str">
        <f>_xlfn.IFNA(VLOOKUP($A155,Rhodium_market_balance!$A:$Z,4,FALSE), "NA")</f>
        <v>NA</v>
      </c>
      <c r="CR155" s="31" t="str">
        <f>_xlfn.IFNA(VLOOKUP($A155,Rhodium_market_balance!$A:$Z,5,FALSE), "NA")</f>
        <v>NA</v>
      </c>
      <c r="CS155" s="31">
        <f>_xlfn.IFNA(VLOOKUP($A155,CFTCs!$A:$Z,2,FALSE), "NA")</f>
        <v>14338.217391304301</v>
      </c>
      <c r="CT155" s="31">
        <f>_xlfn.IFNA(VLOOKUP($A155,CFTCs!$A:$Z,3,FALSE), "NA")</f>
        <v>3022.3913043478201</v>
      </c>
      <c r="CU155" s="31">
        <f>_xlfn.IFNA(VLOOKUP($A155,CFTCs!$A:$Z,4,FALSE), "NA")</f>
        <v>50319.956521739099</v>
      </c>
      <c r="CV155" s="31">
        <f>_xlfn.IFNA(VLOOKUP($A155,CFTCs!$A:$Z,5,FALSE), "NA")</f>
        <v>5891.9130434782601</v>
      </c>
      <c r="CW155" s="31">
        <f>_xlfn.IFNA(VLOOKUP($A155,Open_interest!$A:$Z,2,FALSE), "NA")</f>
        <v>62785.739130434697</v>
      </c>
      <c r="CX155" s="31">
        <f>_xlfn.IFNA(VLOOKUP($A155,Open_interest!$A:$Z,3,FALSE), "NA")</f>
        <v>20147.5652173913</v>
      </c>
      <c r="CY155" s="31">
        <f>IF(_xlfn.IFNA(VLOOKUP($A155,ETF_holdings!$A:$Z,2,FALSE), "NA")=0,"NA",_xlfn.IFNA(VLOOKUP($A155,ETF_holdings!$A:$Z,2,FALSE), "NA"))</f>
        <v>1573354.87591304</v>
      </c>
      <c r="CZ155" s="31" t="str">
        <f>IF(_xlfn.IFNA(VLOOKUP($A155,ETF_holdings!$A:$Z,3,FALSE), "NA")=0,"NA",_xlfn.IFNA(VLOOKUP($A155,ETF_holdings!$A:$Z,3,FALSE), "NA"))</f>
        <v>NA</v>
      </c>
      <c r="DA155" s="31">
        <f>_xlfn.IFNA(VLOOKUP($A155,ETF_holdings!$A:$Z,4,FALSE), "NA")</f>
        <v>0</v>
      </c>
      <c r="DB155" s="31" t="str">
        <f>IF(_xlfn.IFNA(VLOOKUP($A155,ETF_holdings!$A:$Z,4,FALSE), "NA")=0,"NA",_xlfn.IFNA(VLOOKUP($A155,ETF_holdings!$A:$Z,4,FALSE), "NA"))</f>
        <v>NA</v>
      </c>
      <c r="DC155" s="31" t="str">
        <f>IF(_xlfn.IFNA(VLOOKUP($A155,ETF_holdings!$A:$Z,6,FALSE), "NA")=0,"NA",_xlfn.IFNA(VLOOKUP($A155,ETF_holdings!$A:$Z,6,FALSE), "NA"))</f>
        <v>NA</v>
      </c>
      <c r="DD155" s="31" t="str">
        <f>IF(_xlfn.IFNA(VLOOKUP($A155,ETF_holdings!$A:$Z,7,FALSE), "NA")=0,"NA",_xlfn.IFNA(VLOOKUP($A155,ETF_holdings!$A:$Z,7,FALSE), "NA"))</f>
        <v>NA</v>
      </c>
      <c r="DE155" s="31" t="str">
        <f>IF(_xlfn.IFNA(VLOOKUP($A155,ETF_holdings!$A:$Z,8,FALSE), "NA")=0,"NA",_xlfn.IFNA(VLOOKUP($A155,ETF_holdings!$A:$Z,8,FALSE), "NA"))</f>
        <v>NA</v>
      </c>
      <c r="DF155" s="31" t="str">
        <f>IF(_xlfn.IFNA(VLOOKUP($A155,ETF_holdings!$A:$Z,10,FALSE), "NA")=0,"NA",_xlfn.IFNA(VLOOKUP($A155,ETF_holdings!$A:$Z,10,FALSE), "NA"))</f>
        <v>NA</v>
      </c>
      <c r="DG155" s="31" t="str">
        <f>IF(_xlfn.IFNA(VLOOKUP($A155,ETF_holdings!$A:$Z,10,FALSE), "NA")=0,"NA",_xlfn.IFNA(VLOOKUP($A155,ETF_holdings!$A:$Z,10,FALSE), "NA"))</f>
        <v>NA</v>
      </c>
      <c r="DH155" s="31" t="str">
        <f>IF(_xlfn.IFNA(VLOOKUP($A155,ETF_holdings!$A:$Z,11,FALSE), "NA")=0,"NA",_xlfn.IFNA(VLOOKUP($A155,ETF_holdings!$A:$Z,11,FALSE), "NA"))</f>
        <v>NA</v>
      </c>
      <c r="DI155" s="31" t="str">
        <f>IF(_xlfn.IFNA(VLOOKUP($A155,ETF_holdings!$A:$Z,12,FALSE), "NA")=0,"NA",_xlfn.IFNA(VLOOKUP($A155,ETF_holdings!$A:$Z,12,FALSE), "NA"))</f>
        <v>NA</v>
      </c>
      <c r="DJ155" s="31" t="str">
        <f>IF(_xlfn.IFNA(VLOOKUP($A155,ETF_holdings!$A:$Z,13,FALSE), "NA")=0,"NA",_xlfn.IFNA(VLOOKUP($A155,ETF_holdings!$A:$Z,13,FALSE), "NA"))</f>
        <v>NA</v>
      </c>
      <c r="DK155" s="31">
        <f>IF(_xlfn.IFNA(VLOOKUP($A155,Platinum_RSI!$A:$P,2,FALSE), "NA")=0,"NA",_xlfn.IFNA(VLOOKUP($A155,Platinum_RSI!$A:$P,2,FALSE), "NA"))</f>
        <v>53.95</v>
      </c>
      <c r="DL155" s="31">
        <f>IF(_xlfn.IFNA(VLOOKUP($A155,Platinum_RSI!$A:$P,3,FALSE), "NA")=0,"NA",_xlfn.IFNA(VLOOKUP($A155,Platinum_RSI!$A:$P,3,FALSE), "NA"))</f>
        <v>49.96</v>
      </c>
      <c r="DM155" s="31">
        <f>IF(_xlfn.IFNA(VLOOKUP($A155,Platinum_RSI!$A:$P,4,FALSE), "NA")=0,"NA",_xlfn.IFNA(VLOOKUP($A155,Platinum_RSI!$A:$P,4,FALSE), "NA"))</f>
        <v>49.99</v>
      </c>
      <c r="DN155" s="31">
        <f>IF(_xlfn.IFNA(VLOOKUP($A155,Platinum_RSI!$A:$P,5,FALSE), "NA")=0,"NA",_xlfn.IFNA(VLOOKUP($A155,Platinum_RSI!$A:$P,5,FALSE), "NA"))</f>
        <v>51.73</v>
      </c>
      <c r="DO155" s="31">
        <f>IF(_xlfn.IFNA(VLOOKUP($A155,Palladium_RSI!$A:$Q,2,FALSE), "NA")=0,"NA",_xlfn.IFNA(VLOOKUP($A155,Palladium_RSI!$A:$Q,2,FALSE), "NA"))</f>
        <v>39.090000000000003</v>
      </c>
      <c r="DP155" s="31">
        <f>IF(_xlfn.IFNA(VLOOKUP($A155,Palladium_RSI!$A:$Q, 3,FALSE), "NA")=0,"NA",_xlfn.IFNA(VLOOKUP($A155,Palladium_RSI!$A:$Q,3,FALSE), "NA"))</f>
        <v>44.52</v>
      </c>
      <c r="DQ155" s="31">
        <f>IF(_xlfn.IFNA(VLOOKUP($A155,Palladium_RSI!$A:$Q,4,FALSE), "NA")=0,"NA",_xlfn.IFNA(VLOOKUP($A155,Palladium_RSI!$A:$Q,4,FALSE), "NA"))</f>
        <v>48.49</v>
      </c>
      <c r="DR155" s="31">
        <f>IF(_xlfn.IFNA(VLOOKUP($A155,Palladium_RSI!$A:$Q,5,FALSE), "NA")=0,"NA",_xlfn.IFNA(VLOOKUP($A155,Palladium_RSI!$A:$Q,5,FALSE), "NA"))</f>
        <v>53.15</v>
      </c>
      <c r="DS155" s="31">
        <f>IF(_xlfn.IFNA(VLOOKUP($A155,Car_production!$A:$L,2,FALSE), "NA")=0,"NA",_xlfn.IFNA(VLOOKUP($A155,Car_production!$A:$L,2,FALSE), "NA"))</f>
        <v>344.6</v>
      </c>
      <c r="DT155" s="31">
        <f>IF(_xlfn.IFNA(VLOOKUP($A155,Car_production!$A:$L,3,FALSE), "NA")=0,"NA",_xlfn.IFNA(VLOOKUP($A155,Car_production!$A:$L,3,FALSE), "NA"))</f>
        <v>271.12509834775767</v>
      </c>
      <c r="DU155" s="31" t="e">
        <f>IF(_xlfn.IFNA(VLOOKUP($A155,Car_production!$A:$L,4,FALSE), "NA")=0,"NA",_xlfn.IFNA(VLOOKUP($A155,Car_production!$A:$L,13,FALSE), "NA"))</f>
        <v>#REF!</v>
      </c>
      <c r="DV155" s="31">
        <f>IF(_xlfn.IFNA(VLOOKUP($A155,Car_production!$A:$L,5,FALSE), "NA")=0,"NA",_xlfn.IFNA(VLOOKUP($A155,Car_production!$A:$L,5,FALSE), "NA"))</f>
        <v>61.632223695961443</v>
      </c>
      <c r="DW155" s="31">
        <f>IF(_xlfn.IFNA(VLOOKUP($A155,Car_production!$A:$L,6,FALSE), "NA")=0,"NA",_xlfn.IFNA(VLOOKUP($A155,Car_production!$A:$L,6,FALSE), "NA"))</f>
        <v>61.8</v>
      </c>
      <c r="DX155" s="31">
        <f>IF(_xlfn.IFNA(VLOOKUP($A155,Car_production!$A:$L,7,FALSE), "NA")=0,"NA",_xlfn.IFNA(VLOOKUP($A155,Car_production!$A:$L,7,FALSE), "NA"))</f>
        <v>60.410557184750736</v>
      </c>
      <c r="DY155" s="31">
        <f>IF(_xlfn.IFNA(VLOOKUP($A155,Car_production!$A:$L,8,FALSE), "NA")=0,"NA",_xlfn.IFNA(VLOOKUP($A155,Car_production!$A:$L,8,FALSE), "NA"))</f>
        <v>92.1</v>
      </c>
      <c r="DZ155" s="31">
        <f>IF(_xlfn.IFNA(VLOOKUP($A155,Car_production!$A:$L,9,FALSE), "NA")=0,"NA",_xlfn.IFNA(VLOOKUP($A155,Car_production!$A:$L,9,FALSE), "NA"))</f>
        <v>116.28787878787878</v>
      </c>
      <c r="EA155" s="31">
        <f>IF(_xlfn.IFNA(VLOOKUP($A155,Car_production!$A:$L,10,FALSE), "NA")=0,"NA",_xlfn.IFNA(VLOOKUP($A155,Car_production!$A:$L,10,FALSE), "NA"))</f>
        <v>78.592442693878752</v>
      </c>
      <c r="EB155" s="31">
        <f>IF(_xlfn.IFNA(VLOOKUP($A155,Car_production_index!$A:$L,2,FALSE), "NA")=0,"NA",_xlfn.IFNA(VLOOKUP($A155,Car_production_index!$A:$L,2,FALSE), "NA"))</f>
        <v>0.15124009329183011</v>
      </c>
      <c r="EC155" s="31">
        <f>IF(_xlfn.IFNA(VLOOKUP($A155,Car_production_index!$A:$L,3,FALSE), "NA")=0,"NA",_xlfn.IFNA(VLOOKUP($A155,Car_production_index!$A:$L,3,FALSE), "NA"))</f>
        <v>0.18223033805064232</v>
      </c>
      <c r="ED155" s="31">
        <f>IF(_xlfn.IFNA(VLOOKUP($A155,Car_production_index!$A:$L,4,FALSE), "NA")=0,"NA",_xlfn.IFNA(VLOOKUP($A155,Car_production_index!$A:$L,4,FALSE), "NA"))</f>
        <v>0.23703295725001186</v>
      </c>
      <c r="EE155" s="31">
        <f>IF(_xlfn.IFNA(VLOOKUP($A155,Car_production_index!$A:$L,5,FALSE), "NA")=0,"NA",_xlfn.IFNA(VLOOKUP($A155,Car_production_index!$A:$L,5,FALSE), "NA"))</f>
        <v>0.10293379799014929</v>
      </c>
      <c r="EF155" s="31">
        <f>IF(_xlfn.IFNA(VLOOKUP($A155,Car_production_index!$A:$L,6,FALSE), "NA")=0,"NA",_xlfn.IFNA(VLOOKUP($A155,Car_production_index!$A:$L,6,FALSE), "NA"))</f>
        <v>0.67343718658263363</v>
      </c>
    </row>
    <row r="156" spans="1:136">
      <c r="A156" s="26">
        <v>41214</v>
      </c>
      <c r="B156" s="25">
        <f>IFERROR(VLOOKUP($A156,Palladium_spot_price!$A:$B,2,FALSE), "NA")</f>
        <v>639.20000000000005</v>
      </c>
      <c r="C156" s="25">
        <f>IFERROR(VLOOKUP($A156,Platinum_spot_price!$A:$B,2,FALSE), "NA")</f>
        <v>1578.85</v>
      </c>
      <c r="D156" s="25">
        <f>IFERROR(VLOOKUP($A156,Rhodium_spot_price!$A:$B,2,FALSE), "NA")</f>
        <v>1141.5</v>
      </c>
      <c r="E156" s="25">
        <f>IFERROR(VLOOKUP(A156,'Coal Australia'!A:B,2,FALSE), "NA")</f>
        <v>87.219642857142702</v>
      </c>
      <c r="F156" s="25">
        <f>IFERROR(VLOOKUP(A156,'Russian Ruble'!A:B,2,FALSE), "NA")</f>
        <v>31.4100796</v>
      </c>
      <c r="G156" s="25" t="str">
        <f>IFERROR(VLOOKUP($A156,'GDP Germany'!A:B,2,FALSE),"NA")</f>
        <v>NA</v>
      </c>
      <c r="H156" s="25" t="str">
        <f>IFERROR(VLOOKUP($A156,'GDP EU28'!A:B,2,FALSE),"NA")</f>
        <v>NA</v>
      </c>
      <c r="I156" s="25" t="str">
        <f>IFERROR(VLOOKUP($A156,'GDP US'!A:B,2,FALSE),"NA")</f>
        <v>NA</v>
      </c>
      <c r="J156" s="29" t="str">
        <f>IFERROR(VLOOKUP($A156,'GDP CNY'!A:C,2,FALSE),"NA")</f>
        <v>NA</v>
      </c>
      <c r="K156" s="25">
        <f>IFERROR(VLOOKUP($A156,WTI!$A:$B,2,FALSE),"NA")</f>
        <v>86.53</v>
      </c>
      <c r="L156" s="25">
        <f>IFERROR(VLOOKUP($A156,Brent!$A:$B,2,FALSE),"NA")</f>
        <v>109.06</v>
      </c>
      <c r="M156" s="25">
        <f>IFERROR(VLOOKUP($A156,'EURO EXC RATE'!$A:$B,2,FALSE),"NA")</f>
        <v>1.2837000000000001</v>
      </c>
      <c r="N156" s="25">
        <f>IFERROR(VLOOKUP($A156,'Baltic Dry Index'!$A:$B,2,FALSE),"NA")</f>
        <v>1086</v>
      </c>
      <c r="O156" s="25">
        <f>IFERROR(VLOOKUP($A156,EXR_CNY_USD!$A:$B,2,FALSE),"NA")</f>
        <v>6.2337999999999996</v>
      </c>
      <c r="P156" s="25">
        <f>IFERROR(VLOOKUP($A156,'NATURAL GAS'!A:B,2,FALSE),"NA")</f>
        <v>3.54</v>
      </c>
      <c r="Q156" s="25">
        <f>IFERROR(VLOOKUP($A156,VIX!$A:$B,2,FALSE), "NA")</f>
        <v>15.87</v>
      </c>
      <c r="R156" s="25">
        <f>IFERROR(VLOOKUP($A156,CLI_US!$A:$B,2,FALSE), "NA")</f>
        <v>99.820969921676493</v>
      </c>
      <c r="S156" s="25">
        <f>IFERROR(VLOOKUP($A156,CLI_CHN!$A:$B,2,FALSE), "NA")</f>
        <v>100.22620000000001</v>
      </c>
      <c r="T156" s="25">
        <f>IFERROR(VLOOKUP($A156,CLI_EURO!$A:$B,2,FALSE), "NA")</f>
        <v>98.588458254626204</v>
      </c>
      <c r="U156" s="25">
        <f>IFERROR(VLOOKUP($A156,CPILFESL!$A:$B,2,FALSE), "NA")</f>
        <v>231.249</v>
      </c>
      <c r="V156" s="31">
        <f>_xlfn.IFNA(VLOOKUP($A156,'PET.RWTC.M'!$A:$B,2,FALSE), "NA")</f>
        <v>86.53</v>
      </c>
      <c r="W156" s="31">
        <f>_xlfn.IFNA(VLOOKUP($A156,PALLFNFINDEXQ!$A:$B,2,FALSE), "NA")</f>
        <v>170.74763970000001</v>
      </c>
      <c r="X156" s="31">
        <f>_xlfn.IFNA(VLOOKUP($A156,DEXSFUS!$A:$B,2,FALSE), "NA")</f>
        <v>8.6456999999999997</v>
      </c>
      <c r="Y156" s="31">
        <f>_xlfn.IFNA(VLOOKUP($A156,PNICKUSDM!$A:$B,2,FALSE), "NA")</f>
        <v>16335.36364</v>
      </c>
      <c r="Z156" s="31">
        <f>_xlfn.IFNA(VLOOKUP($A156,'WPU1011'!$A:$B,2,FALSE), "NA")</f>
        <v>170.2</v>
      </c>
      <c r="AA156" s="31">
        <f>_xlfn.IFNA(VLOOKUP($A156,PCU3399103399101!$A:$B,2,FALSE), "NA")</f>
        <v>224.8</v>
      </c>
      <c r="AB156" s="31">
        <f>_xlfn.IFNA(VLOOKUP($A156,TSIFRGHTC!$A:$B,2,FALSE), "NA")</f>
        <v>1.5</v>
      </c>
      <c r="AC156" s="31">
        <f>_xlfn.IFNA(VLOOKUP($A156,TSIFRGHTC!$A:$B,2,FALSE), "NA")</f>
        <v>1.5</v>
      </c>
      <c r="AD156" s="31">
        <f>_xlfn.IFNA(VLOOKUP($A156,PPICMM!$A:$B,2,FALSE), "NA")</f>
        <v>222.7</v>
      </c>
      <c r="AE156" s="31">
        <f>_xlfn.IFNA(VLOOKUP($A156,IPB50001N!$A:$B,2,FALSE), "NA")</f>
        <v>97.3249</v>
      </c>
      <c r="AF156" s="31">
        <f>_xlfn.IFNA(VLOOKUP($A156,A31ATI!$A:$B,2,FALSE), "NA")</f>
        <v>21060</v>
      </c>
      <c r="AG156" s="31">
        <f>_xlfn.IFNA(VLOOKUP($A156,A31ANO!$A:$B,2,FALSE), "NA")</f>
        <v>10764</v>
      </c>
      <c r="AH156" s="31">
        <f>_xlfn.IFNA(VLOOKUP($A156,IPG21223S!$A:$B,2,FALSE), "NA")</f>
        <v>107.05970000000001</v>
      </c>
      <c r="AI156" s="31">
        <f>_xlfn.IFNA(VLOOKUP($A156,PIORECRUSDM!$A:$B,2,FALSE), "NA")</f>
        <v>120.35</v>
      </c>
      <c r="AJ156" s="31">
        <f>_xlfn.IFNA(VLOOKUP($A156,GVZCLS!$A:$B,2,FALSE), "NA")</f>
        <v>14.49</v>
      </c>
      <c r="AK156" s="31">
        <f>_xlfn.IFNA(VLOOKUP($A156,VXSLVCLS!$A:$B,2,FALSE), "NA")</f>
        <v>26.91</v>
      </c>
      <c r="AL156" s="31">
        <f>_xlfn.IFNA(VLOOKUP($A156,PNRGINDEXM!$A:$B,2,FALSE), "NA")</f>
        <v>221.98320000000001</v>
      </c>
      <c r="AM156" s="31">
        <f>_xlfn.IFNA(VLOOKUP($A156,Nikkei225!$A:$B,2,FALSE), "NA")</f>
        <v>8946.8700000000008</v>
      </c>
      <c r="AN156" s="31">
        <f>_xlfn.IFNA(VLOOKUP($A156,EXJPUS!$A:$B,2,FALSE), "NA")</f>
        <v>81.030500000000004</v>
      </c>
      <c r="AO156" s="31">
        <f>_xlfn.IFNA(VLOOKUP($A156,PCU33613361!$A:$B,2,FALSE), "NA")</f>
        <v>106.7</v>
      </c>
      <c r="AP156" s="31">
        <f>_xlfn.IFNA(VLOOKUP($A156,TOTALSA!$A:$B,2,FALSE), "NA")</f>
        <v>15.456</v>
      </c>
      <c r="AQ156" s="31">
        <f>_xlfn.IFNA(VLOOKUP($A156,ZAFCPIALLMINMEI!$A:$B,2,FALSE), "NA")</f>
        <v>86.958479999999994</v>
      </c>
      <c r="AR156" s="31">
        <f>_xlfn.IFNA(VLOOKUP($A156,LCULMN01ZAQ661S!$A:$B,2,FALSE), "NA")</f>
        <v>87.201233619999996</v>
      </c>
      <c r="AS156" s="31">
        <f>_xlfn.IFNA(VLOOKUP($A156,NGDPRSAXDCZAQ!$A:$B,2,FALSE), "NA")</f>
        <v>1057553.5</v>
      </c>
      <c r="AT156" s="31">
        <f>_xlfn.IFNA(VLOOKUP($A156,'M.W00.PCOBA.USD'!$A:$B,2,FALSE), "NA")</f>
        <v>23563.41</v>
      </c>
      <c r="AU156" s="31">
        <f>_xlfn.IFNA(VLOOKUP($A156,BSCICP03O9M665S!$A:$B,2,FALSE), "NA")</f>
        <v>98.797067554199998</v>
      </c>
      <c r="AV156" s="31">
        <f>_xlfn.IFNA(VLOOKUP($A156,LOLITOAAOECDE!$A:$B,2,FALSE), "NA")</f>
        <v>99.780834219300004</v>
      </c>
      <c r="AW156" s="31" t="str">
        <f>_xlfn.IFNA(VLOOKUP($A156,'IP7110'!$A:$B,2,FALSE), "NA")</f>
        <v>NA</v>
      </c>
      <c r="AX156" s="31">
        <f>_xlfn.IFNA(VLOOKUP($A156,'WPS061'!$A:$B,2,FALSE), "NA")</f>
        <v>113.5</v>
      </c>
      <c r="AY156" s="31">
        <f>_xlfn.IFNA(VLOOKUP($A156,'GS10'!$A:$B,2,FALSE), "NA")</f>
        <v>1.65</v>
      </c>
      <c r="AZ156" s="31">
        <f>_xlfn.IFNA(VLOOKUP($A156,'GS5'!$A:$B,2,FALSE), "NA")</f>
        <v>0.67</v>
      </c>
      <c r="BA156" s="31">
        <f>_xlfn.IFNA(VLOOKUP($A156,'GS30'!$A:$B,2,FALSE), "NA")</f>
        <v>2.8</v>
      </c>
      <c r="BB156" s="31">
        <f>_xlfn.IFNA(VLOOKUP($A156,DAX!$A:$B,2,FALSE), "NA")</f>
        <v>7405.5</v>
      </c>
      <c r="BC156" s="31">
        <f>_xlfn.IFNA(VLOOKUP($A156,SMI!$A:$B,2,FALSE), "NA")</f>
        <v>6820.6</v>
      </c>
      <c r="BD156" s="31">
        <f>_xlfn.IFNA(VLOOKUP($A156,NASDAQCOM!$A:$B,2,FALSE), "NA")</f>
        <v>3010.24</v>
      </c>
      <c r="BE156" s="31">
        <f>_xlfn.IFNA(VLOOKUP($A156,FTSE100!$A:$B,2,FALSE), "NA")</f>
        <v>5866.82</v>
      </c>
      <c r="BF156" s="31">
        <f>_xlfn.IFNA(VLOOKUP($A156,'M.W00.PGOLD.USD'!$A:$B,2,FALSE), "NA")</f>
        <v>1747.25</v>
      </c>
      <c r="BG156" s="31">
        <f>_xlfn.IFNA(VLOOKUP($A156,'M.W00.PSILVER.USD'!$A:$B,2,FALSE), "NA")</f>
        <v>34.28</v>
      </c>
      <c r="BH156" s="31">
        <f>_xlfn.IFNA(VLOOKUP($A156,WPU10170502!$A:$B,2,FALSE), "NA")</f>
        <v>94.1</v>
      </c>
      <c r="BI156" s="31">
        <f>_xlfn.IFNA(VLOOKUP($A156,'M.W00.PSILVER.USD'!$A:$B,2,FALSE), "NA")</f>
        <v>34.28</v>
      </c>
      <c r="BJ156" s="31">
        <f>_xlfn.IFNA(VLOOKUP($A156,'M.W00.PSILVER.USD'!$A:$B,2,FALSE), "NA")</f>
        <v>34.28</v>
      </c>
      <c r="BK156" s="31">
        <f>_xlfn.IFNA(VLOOKUP($A156,FEDfunds!$A:$B,2,FALSE), "NA")</f>
        <v>0.16</v>
      </c>
      <c r="BL156" s="31">
        <f>_xlfn.IFNA(VLOOKUP($A156,Vehicles_miles_traveled!$A:$B,2,FALSE), "NA")</f>
        <v>247753</v>
      </c>
      <c r="BM156" s="31">
        <f>_xlfn.IFNA(VLOOKUP($A156,New_car_dealer!$A:$B,2,FALSE), "NA")</f>
        <v>53618</v>
      </c>
      <c r="BN156" s="31" t="str">
        <f>_xlfn.IFNA(VLOOKUP($A156,Platinum_total_demand!$A:$Z,4,FALSE), "NA")</f>
        <v>NA</v>
      </c>
      <c r="BO156" s="31" t="str">
        <f>_xlfn.IFNA(VLOOKUP($A156,Palladium_total_demand!$A:$Z,4,FALSE), "NA")</f>
        <v>NA</v>
      </c>
      <c r="BP156" s="31" t="str">
        <f>_xlfn.IFNA(VLOOKUP($A156,Rhodium_total_demand!$A:$Z,4,FALSE), "NA")</f>
        <v>NA</v>
      </c>
      <c r="BQ156" s="31" t="str">
        <f>_xlfn.IFNA(VLOOKUP($A156,Platinum_total_supply!$A:$Z,4,FALSE), "NA")</f>
        <v>NA</v>
      </c>
      <c r="BR156" s="31" t="str">
        <f>_xlfn.IFNA(VLOOKUP($A156,Palladium_total_supply!$A:$Z,4,FALSE), "NA")</f>
        <v>NA</v>
      </c>
      <c r="BS156" s="31" t="str">
        <f>_xlfn.IFNA(VLOOKUP($A156,Rhodium_total_supply!$A:$Z,4,FALSE), "NA")</f>
        <v>NA</v>
      </c>
      <c r="BT156" s="31">
        <f>_xlfn.IFNA(VLOOKUP($A156,Equities!$A:$Z,2,FALSE), "NA")</f>
        <v>4560.7</v>
      </c>
      <c r="BU156" s="31">
        <f>_xlfn.IFNA(VLOOKUP($A156,Equities!$A:$Z,3,FALSE), "NA")</f>
        <v>5082.5663636363597</v>
      </c>
      <c r="BV156" s="31">
        <f>_xlfn.IFNA(VLOOKUP($A156,Equities!$A:$Z,4,FALSE), "NA")</f>
        <v>6470.7159090908999</v>
      </c>
      <c r="BW156" s="31">
        <f>_xlfn.IFNA(VLOOKUP($A156,Equities!$A:$Z,5,FALSE), "NA")</f>
        <v>4011.5640454545401</v>
      </c>
      <c r="BX156" s="31">
        <f>_xlfn.IFNA(VLOOKUP($A156,Equities!$A:$Z,6,FALSE), "NA")</f>
        <v>1878.11245454545</v>
      </c>
      <c r="BY156" s="31">
        <f>_xlfn.IFNA(VLOOKUP($A156,Income_equities!$A:$Z,2,FALSE), "NA")</f>
        <v>1844.9522727272699</v>
      </c>
      <c r="BZ156" s="31">
        <f>_xlfn.IFNA(VLOOKUP($A156,Income_equities!$A:$Z,3,FALSE), "NA")</f>
        <v>360.95999090908998</v>
      </c>
      <c r="CA156" s="31">
        <f>_xlfn.IFNA(VLOOKUP($A156,Income_equities!$A:$Z,4,FALSE), "NA")</f>
        <v>186.58949545454499</v>
      </c>
      <c r="CB156" s="31">
        <f>_xlfn.IFNA(VLOOKUP($A156,Income_equities!$A:$Z,5,FALSE), "NA")</f>
        <v>207.03811363636299</v>
      </c>
      <c r="CC156" s="31">
        <f>_xlfn.IFNA(VLOOKUP($A156,PGM_equities!$A:$Z,2,FALSE), "NA")</f>
        <v>1577.9340909090899</v>
      </c>
      <c r="CD156" s="31">
        <f>_xlfn.IFNA(VLOOKUP($A156,PGM_equities!$A:$Z,3,FALSE), "NA")</f>
        <v>1722.8518181818099</v>
      </c>
      <c r="CE156" s="31">
        <f>_xlfn.IFNA(VLOOKUP($A156,PGM_equities!$A:$Z,4,FALSE), "NA")</f>
        <v>32.801918181818102</v>
      </c>
      <c r="CF156" s="31">
        <f>_xlfn.IFNA(VLOOKUP($A156,PGM_equities!$A:$Z,5,FALSE), "NA")</f>
        <v>638.79681818181803</v>
      </c>
      <c r="CG156" s="31" t="str">
        <f>_xlfn.IFNA(VLOOKUP($A156,Platinum_market_balance!$A:$Z,2,FALSE), "NA")</f>
        <v>NA</v>
      </c>
      <c r="CH156" s="31" t="str">
        <f>_xlfn.IFNA(VLOOKUP($A156,Platinum_market_balance!$A:$Z,3,FALSE), "NA")</f>
        <v>NA</v>
      </c>
      <c r="CI156" s="31" t="str">
        <f>_xlfn.IFNA(VLOOKUP($A156,Platinum_market_balance!$A:$Z,4,FALSE), "NA")</f>
        <v>NA</v>
      </c>
      <c r="CJ156" s="31" t="str">
        <f>_xlfn.IFNA(VLOOKUP($A156,Platinum_market_balance!$A:$Z,5,FALSE), "NA")</f>
        <v>NA</v>
      </c>
      <c r="CK156" s="31" t="str">
        <f>_xlfn.IFNA(VLOOKUP($A156,Palladium_market_balance!$A:$Z,2,FALSE), "NA")</f>
        <v>NA</v>
      </c>
      <c r="CL156" s="31" t="str">
        <f>_xlfn.IFNA(VLOOKUP($A156,Palladium_market_balance!$A:$Z,3,FALSE), "NA")</f>
        <v>NA</v>
      </c>
      <c r="CM156" s="31" t="str">
        <f>_xlfn.IFNA(VLOOKUP($A156,Palladium_market_balance!$A:$Z,4,FALSE), "NA")</f>
        <v>NA</v>
      </c>
      <c r="CN156" s="31" t="str">
        <f>_xlfn.IFNA(VLOOKUP($A156,Palladium_market_balance!$A:$Z,5,FALSE), "NA")</f>
        <v>NA</v>
      </c>
      <c r="CO156" s="31" t="str">
        <f>_xlfn.IFNA(VLOOKUP($A156,Rhodium_market_balance!$A:$Z,2,FALSE), "NA")</f>
        <v>NA</v>
      </c>
      <c r="CP156" s="31" t="str">
        <f>_xlfn.IFNA(VLOOKUP($A156,Rhodium_market_balance!$A:$Z,3,FALSE), "NA")</f>
        <v>NA</v>
      </c>
      <c r="CQ156" s="31" t="str">
        <f>_xlfn.IFNA(VLOOKUP($A156,Rhodium_market_balance!$A:$Z,4,FALSE), "NA")</f>
        <v>NA</v>
      </c>
      <c r="CR156" s="31" t="str">
        <f>_xlfn.IFNA(VLOOKUP($A156,Rhodium_market_balance!$A:$Z,5,FALSE), "NA")</f>
        <v>NA</v>
      </c>
      <c r="CS156" s="31">
        <f>_xlfn.IFNA(VLOOKUP($A156,CFTCs!$A:$Z,2,FALSE), "NA")</f>
        <v>14259.4545454545</v>
      </c>
      <c r="CT156" s="31">
        <f>_xlfn.IFNA(VLOOKUP($A156,CFTCs!$A:$Z,3,FALSE), "NA")</f>
        <v>3746.04545454545</v>
      </c>
      <c r="CU156" s="31">
        <f>_xlfn.IFNA(VLOOKUP($A156,CFTCs!$A:$Z,4,FALSE), "NA")</f>
        <v>43907.181818181802</v>
      </c>
      <c r="CV156" s="31">
        <f>_xlfn.IFNA(VLOOKUP($A156,CFTCs!$A:$Z,5,FALSE), "NA")</f>
        <v>7057.0909090908999</v>
      </c>
      <c r="CW156" s="31">
        <f>_xlfn.IFNA(VLOOKUP($A156,Open_interest!$A:$Z,2,FALSE), "NA")</f>
        <v>60457.545454545398</v>
      </c>
      <c r="CX156" s="31">
        <f>_xlfn.IFNA(VLOOKUP($A156,Open_interest!$A:$Z,3,FALSE), "NA")</f>
        <v>21859.181818181802</v>
      </c>
      <c r="CY156" s="31">
        <f>IF(_xlfn.IFNA(VLOOKUP($A156,ETF_holdings!$A:$Z,2,FALSE), "NA")=0,"NA",_xlfn.IFNA(VLOOKUP($A156,ETF_holdings!$A:$Z,2,FALSE), "NA"))</f>
        <v>1561007.7754090901</v>
      </c>
      <c r="CZ156" s="31" t="str">
        <f>IF(_xlfn.IFNA(VLOOKUP($A156,ETF_holdings!$A:$Z,3,FALSE), "NA")=0,"NA",_xlfn.IFNA(VLOOKUP($A156,ETF_holdings!$A:$Z,3,FALSE), "NA"))</f>
        <v>NA</v>
      </c>
      <c r="DA156" s="31">
        <f>_xlfn.IFNA(VLOOKUP($A156,ETF_holdings!$A:$Z,4,FALSE), "NA")</f>
        <v>0</v>
      </c>
      <c r="DB156" s="31" t="str">
        <f>IF(_xlfn.IFNA(VLOOKUP($A156,ETF_holdings!$A:$Z,4,FALSE), "NA")=0,"NA",_xlfn.IFNA(VLOOKUP($A156,ETF_holdings!$A:$Z,4,FALSE), "NA"))</f>
        <v>NA</v>
      </c>
      <c r="DC156" s="31" t="str">
        <f>IF(_xlfn.IFNA(VLOOKUP($A156,ETF_holdings!$A:$Z,6,FALSE), "NA")=0,"NA",_xlfn.IFNA(VLOOKUP($A156,ETF_holdings!$A:$Z,6,FALSE), "NA"))</f>
        <v>NA</v>
      </c>
      <c r="DD156" s="31" t="str">
        <f>IF(_xlfn.IFNA(VLOOKUP($A156,ETF_holdings!$A:$Z,7,FALSE), "NA")=0,"NA",_xlfn.IFNA(VLOOKUP($A156,ETF_holdings!$A:$Z,7,FALSE), "NA"))</f>
        <v>NA</v>
      </c>
      <c r="DE156" s="31" t="str">
        <f>IF(_xlfn.IFNA(VLOOKUP($A156,ETF_holdings!$A:$Z,8,FALSE), "NA")=0,"NA",_xlfn.IFNA(VLOOKUP($A156,ETF_holdings!$A:$Z,8,FALSE), "NA"))</f>
        <v>NA</v>
      </c>
      <c r="DF156" s="31" t="str">
        <f>IF(_xlfn.IFNA(VLOOKUP($A156,ETF_holdings!$A:$Z,10,FALSE), "NA")=0,"NA",_xlfn.IFNA(VLOOKUP($A156,ETF_holdings!$A:$Z,10,FALSE), "NA"))</f>
        <v>NA</v>
      </c>
      <c r="DG156" s="31" t="str">
        <f>IF(_xlfn.IFNA(VLOOKUP($A156,ETF_holdings!$A:$Z,10,FALSE), "NA")=0,"NA",_xlfn.IFNA(VLOOKUP($A156,ETF_holdings!$A:$Z,10,FALSE), "NA"))</f>
        <v>NA</v>
      </c>
      <c r="DH156" s="31" t="str">
        <f>IF(_xlfn.IFNA(VLOOKUP($A156,ETF_holdings!$A:$Z,11,FALSE), "NA")=0,"NA",_xlfn.IFNA(VLOOKUP($A156,ETF_holdings!$A:$Z,11,FALSE), "NA"))</f>
        <v>NA</v>
      </c>
      <c r="DI156" s="31" t="str">
        <f>IF(_xlfn.IFNA(VLOOKUP($A156,ETF_holdings!$A:$Z,12,FALSE), "NA")=0,"NA",_xlfn.IFNA(VLOOKUP($A156,ETF_holdings!$A:$Z,12,FALSE), "NA"))</f>
        <v>NA</v>
      </c>
      <c r="DJ156" s="31" t="str">
        <f>IF(_xlfn.IFNA(VLOOKUP($A156,ETF_holdings!$A:$Z,13,FALSE), "NA")=0,"NA",_xlfn.IFNA(VLOOKUP($A156,ETF_holdings!$A:$Z,13,FALSE), "NA"))</f>
        <v>NA</v>
      </c>
      <c r="DK156" s="31">
        <f>IF(_xlfn.IFNA(VLOOKUP($A156,Platinum_RSI!$A:$P,2,FALSE), "NA")=0,"NA",_xlfn.IFNA(VLOOKUP($A156,Platinum_RSI!$A:$P,2,FALSE), "NA"))</f>
        <v>59.75</v>
      </c>
      <c r="DL156" s="31">
        <f>IF(_xlfn.IFNA(VLOOKUP($A156,Platinum_RSI!$A:$P,3,FALSE), "NA")=0,"NA",_xlfn.IFNA(VLOOKUP($A156,Platinum_RSI!$A:$P,3,FALSE), "NA"))</f>
        <v>51.71</v>
      </c>
      <c r="DM156" s="31">
        <f>IF(_xlfn.IFNA(VLOOKUP($A156,Platinum_RSI!$A:$P,4,FALSE), "NA")=0,"NA",_xlfn.IFNA(VLOOKUP($A156,Platinum_RSI!$A:$P,4,FALSE), "NA"))</f>
        <v>51.11</v>
      </c>
      <c r="DN156" s="31">
        <f>IF(_xlfn.IFNA(VLOOKUP($A156,Platinum_RSI!$A:$P,5,FALSE), "NA")=0,"NA",_xlfn.IFNA(VLOOKUP($A156,Platinum_RSI!$A:$P,5,FALSE), "NA"))</f>
        <v>52.25</v>
      </c>
      <c r="DO156" s="31">
        <f>IF(_xlfn.IFNA(VLOOKUP($A156,Palladium_RSI!$A:$Q,2,FALSE), "NA")=0,"NA",_xlfn.IFNA(VLOOKUP($A156,Palladium_RSI!$A:$Q,2,FALSE), "NA"))</f>
        <v>74.489999999999995</v>
      </c>
      <c r="DP156" s="31">
        <f>IF(_xlfn.IFNA(VLOOKUP($A156,Palladium_RSI!$A:$Q, 3,FALSE), "NA")=0,"NA",_xlfn.IFNA(VLOOKUP($A156,Palladium_RSI!$A:$Q,3,FALSE), "NA"))</f>
        <v>56.08</v>
      </c>
      <c r="DQ156" s="31">
        <f>IF(_xlfn.IFNA(VLOOKUP($A156,Palladium_RSI!$A:$Q,4,FALSE), "NA")=0,"NA",_xlfn.IFNA(VLOOKUP($A156,Palladium_RSI!$A:$Q,4,FALSE), "NA"))</f>
        <v>55.37</v>
      </c>
      <c r="DR156" s="31">
        <f>IF(_xlfn.IFNA(VLOOKUP($A156,Palladium_RSI!$A:$Q,5,FALSE), "NA")=0,"NA",_xlfn.IFNA(VLOOKUP($A156,Palladium_RSI!$A:$Q,5,FALSE), "NA"))</f>
        <v>56.27</v>
      </c>
      <c r="DS156" s="31">
        <f>IF(_xlfn.IFNA(VLOOKUP($A156,Car_production!$A:$L,2,FALSE), "NA")=0,"NA",_xlfn.IFNA(VLOOKUP($A156,Car_production!$A:$L,2,FALSE), "NA"))</f>
        <v>353.5</v>
      </c>
      <c r="DT156" s="31">
        <f>IF(_xlfn.IFNA(VLOOKUP($A156,Car_production!$A:$L,3,FALSE), "NA")=0,"NA",_xlfn.IFNA(VLOOKUP($A156,Car_production!$A:$L,3,FALSE), "NA"))</f>
        <v>278.12745869394178</v>
      </c>
      <c r="DU156" s="31" t="e">
        <f>IF(_xlfn.IFNA(VLOOKUP($A156,Car_production!$A:$L,4,FALSE), "NA")=0,"NA",_xlfn.IFNA(VLOOKUP($A156,Car_production!$A:$L,13,FALSE), "NA"))</f>
        <v>#REF!</v>
      </c>
      <c r="DV156" s="31">
        <f>IF(_xlfn.IFNA(VLOOKUP($A156,Car_production!$A:$L,5,FALSE), "NA")=0,"NA",_xlfn.IFNA(VLOOKUP($A156,Car_production!$A:$L,5,FALSE), "NA"))</f>
        <v>68.94191675432873</v>
      </c>
      <c r="DW156" s="31">
        <f>IF(_xlfn.IFNA(VLOOKUP($A156,Car_production!$A:$L,6,FALSE), "NA")=0,"NA",_xlfn.IFNA(VLOOKUP($A156,Car_production!$A:$L,6,FALSE), "NA"))</f>
        <v>68.099999999999994</v>
      </c>
      <c r="DX156" s="31">
        <f>IF(_xlfn.IFNA(VLOOKUP($A156,Car_production!$A:$L,7,FALSE), "NA")=0,"NA",_xlfn.IFNA(VLOOKUP($A156,Car_production!$A:$L,7,FALSE), "NA"))</f>
        <v>66.568914956011724</v>
      </c>
      <c r="DY156" s="31">
        <f>IF(_xlfn.IFNA(VLOOKUP($A156,Car_production!$A:$L,8,FALSE), "NA")=0,"NA",_xlfn.IFNA(VLOOKUP($A156,Car_production!$A:$L,8,FALSE), "NA"))</f>
        <v>90.7</v>
      </c>
      <c r="DZ156" s="31">
        <f>IF(_xlfn.IFNA(VLOOKUP($A156,Car_production!$A:$L,9,FALSE), "NA")=0,"NA",_xlfn.IFNA(VLOOKUP($A156,Car_production!$A:$L,9,FALSE), "NA"))</f>
        <v>114.52020202020201</v>
      </c>
      <c r="EA156" s="31">
        <f>IF(_xlfn.IFNA(VLOOKUP($A156,Car_production!$A:$L,10,FALSE), "NA")=0,"NA",_xlfn.IFNA(VLOOKUP($A156,Car_production!$A:$L,10,FALSE), "NA"))</f>
        <v>82.324404423291085</v>
      </c>
      <c r="EB156" s="31">
        <f>IF(_xlfn.IFNA(VLOOKUP($A156,Car_production_index!$A:$L,2,FALSE), "NA")=0,"NA",_xlfn.IFNA(VLOOKUP($A156,Car_production_index!$A:$L,2,FALSE), "NA"))</f>
        <v>0.15124009329183011</v>
      </c>
      <c r="EC156" s="31">
        <f>IF(_xlfn.IFNA(VLOOKUP($A156,Car_production_index!$A:$L,3,FALSE), "NA")=0,"NA",_xlfn.IFNA(VLOOKUP($A156,Car_production_index!$A:$L,3,FALSE), "NA"))</f>
        <v>0.18223033805064232</v>
      </c>
      <c r="ED156" s="31">
        <f>IF(_xlfn.IFNA(VLOOKUP($A156,Car_production_index!$A:$L,4,FALSE), "NA")=0,"NA",_xlfn.IFNA(VLOOKUP($A156,Car_production_index!$A:$L,4,FALSE), "NA"))</f>
        <v>0.23703295725001186</v>
      </c>
      <c r="EE156" s="31">
        <f>IF(_xlfn.IFNA(VLOOKUP($A156,Car_production_index!$A:$L,5,FALSE), "NA")=0,"NA",_xlfn.IFNA(VLOOKUP($A156,Car_production_index!$A:$L,5,FALSE), "NA"))</f>
        <v>0.10293379799014929</v>
      </c>
      <c r="EF156" s="31">
        <f>IF(_xlfn.IFNA(VLOOKUP($A156,Car_production_index!$A:$L,6,FALSE), "NA")=0,"NA",_xlfn.IFNA(VLOOKUP($A156,Car_production_index!$A:$L,6,FALSE), "NA"))</f>
        <v>0.67343718658263363</v>
      </c>
    </row>
    <row r="157" spans="1:136">
      <c r="A157" s="26">
        <v>41244</v>
      </c>
      <c r="B157" s="25">
        <f>IFERROR(VLOOKUP($A157,Palladium_spot_price!$A:$B,2,FALSE), "NA")</f>
        <v>695.78947368420995</v>
      </c>
      <c r="C157" s="25">
        <f>IFERROR(VLOOKUP($A157,Platinum_spot_price!$A:$B,2,FALSE), "NA")</f>
        <v>1585.5263157894699</v>
      </c>
      <c r="D157" s="25">
        <f>IFERROR(VLOOKUP($A157,Rhodium_spot_price!$A:$B,2,FALSE), "NA")</f>
        <v>1096.84210526315</v>
      </c>
      <c r="E157" s="25">
        <f>IFERROR(VLOOKUP(A157,'Coal Australia'!A:B,2,FALSE), "NA")</f>
        <v>96.076127819548702</v>
      </c>
      <c r="F157" s="25">
        <f>IFERROR(VLOOKUP(A157,'Russian Ruble'!A:B,2,FALSE), "NA")</f>
        <v>30.740352659999999</v>
      </c>
      <c r="G157" s="25" t="str">
        <f>IFERROR(VLOOKUP($A157,'GDP Germany'!A:B,2,FALSE),"NA")</f>
        <v>NA</v>
      </c>
      <c r="H157" s="25" t="str">
        <f>IFERROR(VLOOKUP($A157,'GDP EU28'!A:B,2,FALSE),"NA")</f>
        <v>NA</v>
      </c>
      <c r="I157" s="25" t="str">
        <f>IFERROR(VLOOKUP($A157,'GDP US'!A:B,2,FALSE),"NA")</f>
        <v>NA</v>
      </c>
      <c r="J157" s="29" t="str">
        <f>IFERROR(VLOOKUP($A157,'GDP CNY'!A:C,2,FALSE),"NA")</f>
        <v>NA</v>
      </c>
      <c r="K157" s="25">
        <f>IFERROR(VLOOKUP($A157,WTI!$A:$B,2,FALSE),"NA")</f>
        <v>87.86</v>
      </c>
      <c r="L157" s="25">
        <f>IFERROR(VLOOKUP($A157,Brent!$A:$B,2,FALSE),"NA")</f>
        <v>109.49</v>
      </c>
      <c r="M157" s="25">
        <f>IFERROR(VLOOKUP($A157,'EURO EXC RATE'!$A:$B,2,FALSE),"NA")</f>
        <v>1.3119000000000001</v>
      </c>
      <c r="N157" s="25">
        <f>IFERROR(VLOOKUP($A157,'Baltic Dry Index'!$A:$B,2,FALSE),"NA")</f>
        <v>699</v>
      </c>
      <c r="O157" s="25">
        <f>IFERROR(VLOOKUP($A157,EXR_CNY_USD!$A:$B,2,FALSE),"NA")</f>
        <v>6.2328000000000001</v>
      </c>
      <c r="P157" s="25">
        <f>IFERROR(VLOOKUP($A157,'NATURAL GAS'!A:B,2,FALSE),"NA")</f>
        <v>3.34</v>
      </c>
      <c r="Q157" s="25">
        <f>IFERROR(VLOOKUP($A157,VIX!$A:$B,2,FALSE), "NA")</f>
        <v>18.02</v>
      </c>
      <c r="R157" s="25">
        <f>IFERROR(VLOOKUP($A157,CLI_US!$A:$B,2,FALSE), "NA")</f>
        <v>99.931778394090898</v>
      </c>
      <c r="S157" s="25">
        <f>IFERROR(VLOOKUP($A157,CLI_CHN!$A:$B,2,FALSE), "NA")</f>
        <v>100.3424</v>
      </c>
      <c r="T157" s="25">
        <f>IFERROR(VLOOKUP($A157,CLI_EURO!$A:$B,2,FALSE), "NA")</f>
        <v>98.626126361277002</v>
      </c>
      <c r="U157" s="25">
        <f>IFERROR(VLOOKUP($A157,CPILFESL!$A:$B,2,FALSE), "NA")</f>
        <v>231.221</v>
      </c>
      <c r="V157" s="31">
        <f>_xlfn.IFNA(VLOOKUP($A157,'PET.RWTC.M'!$A:$B,2,FALSE), "NA")</f>
        <v>87.86</v>
      </c>
      <c r="W157" s="31">
        <f>_xlfn.IFNA(VLOOKUP($A157,PALLFNFINDEXQ!$A:$B,2,FALSE), "NA")</f>
        <v>170.74763970000001</v>
      </c>
      <c r="X157" s="31">
        <f>_xlfn.IFNA(VLOOKUP($A157,DEXSFUS!$A:$B,2,FALSE), "NA")</f>
        <v>8.6456999999999997</v>
      </c>
      <c r="Y157" s="31">
        <f>_xlfn.IFNA(VLOOKUP($A157,PNICKUSDM!$A:$B,2,FALSE), "NA")</f>
        <v>17448.5</v>
      </c>
      <c r="Z157" s="31">
        <f>_xlfn.IFNA(VLOOKUP($A157,'WPU1011'!$A:$B,2,FALSE), "NA")</f>
        <v>170.1</v>
      </c>
      <c r="AA157" s="31">
        <f>_xlfn.IFNA(VLOOKUP($A157,'WPU1011'!$A:$B,2,FALSE), "NA")</f>
        <v>170.1</v>
      </c>
      <c r="AB157" s="31">
        <f>_xlfn.IFNA(VLOOKUP($A157,TSIFRGHTC!$A:$B,2,FALSE), "NA")</f>
        <v>0.1</v>
      </c>
      <c r="AC157" s="31">
        <f>_xlfn.IFNA(VLOOKUP($A157,TSIFRGHTC!$A:$B,2,FALSE), "NA")</f>
        <v>0.1</v>
      </c>
      <c r="AD157" s="31">
        <f>_xlfn.IFNA(VLOOKUP($A157,PPICMM!$A:$B,2,FALSE), "NA")</f>
        <v>226.4</v>
      </c>
      <c r="AE157" s="31">
        <f>_xlfn.IFNA(VLOOKUP($A157,IPB50001N!$A:$B,2,FALSE), "NA")</f>
        <v>97.817400000000006</v>
      </c>
      <c r="AF157" s="31">
        <f>_xlfn.IFNA(VLOOKUP($A157,A31ATI!$A:$B,2,FALSE), "NA")</f>
        <v>21139</v>
      </c>
      <c r="AG157" s="31">
        <f>_xlfn.IFNA(VLOOKUP($A157,A31ANO!$A:$B,2,FALSE), "NA")</f>
        <v>10890</v>
      </c>
      <c r="AH157" s="31">
        <f>_xlfn.IFNA(VLOOKUP($A157,IPG21223S!$A:$B,2,FALSE), "NA")</f>
        <v>102.3481</v>
      </c>
      <c r="AI157" s="31">
        <f>_xlfn.IFNA(VLOOKUP($A157,PIORECRUSDM!$A:$B,2,FALSE), "NA")</f>
        <v>128.55000000000001</v>
      </c>
      <c r="AJ157" s="31">
        <f>_xlfn.IFNA(VLOOKUP($A157,GVZCLS!$A:$B,2,FALSE), "NA")</f>
        <v>14.49</v>
      </c>
      <c r="AK157" s="31">
        <f>_xlfn.IFNA(VLOOKUP($A157,VXSLVCLS!$A:$B,2,FALSE), "NA")</f>
        <v>26.91</v>
      </c>
      <c r="AL157" s="31">
        <f>_xlfn.IFNA(VLOOKUP($A157,PNRGINDEXM!$A:$B,2,FALSE), "NA")</f>
        <v>221.99250000000001</v>
      </c>
      <c r="AM157" s="31">
        <f>_xlfn.IFNA(VLOOKUP($A157,Nikkei225!$A:$B,2,FALSE), "NA")</f>
        <v>8946.8700000000008</v>
      </c>
      <c r="AN157" s="31">
        <f>_xlfn.IFNA(VLOOKUP($A157,EXJPUS!$A:$B,2,FALSE), "NA")</f>
        <v>83.790499999999994</v>
      </c>
      <c r="AO157" s="31">
        <f>_xlfn.IFNA(VLOOKUP($A157,PCU33613361!$A:$B,2,FALSE), "NA")</f>
        <v>106.3</v>
      </c>
      <c r="AP157" s="31">
        <f>_xlfn.IFNA(VLOOKUP($A157,TOTALSA!$A:$B,2,FALSE), "NA")</f>
        <v>15.462</v>
      </c>
      <c r="AQ157" s="31">
        <f>_xlfn.IFNA(VLOOKUP($A157,ZAFCPIALLMINMEI!$A:$B,2,FALSE), "NA")</f>
        <v>87.228539999999995</v>
      </c>
      <c r="AR157" s="31">
        <f>_xlfn.IFNA(VLOOKUP($A157,LCULMN01ZAQ661S!$A:$B,2,FALSE), "NA")</f>
        <v>87.201233619999996</v>
      </c>
      <c r="AS157" s="31">
        <f>_xlfn.IFNA(VLOOKUP($A157,NGDPRSAXDCZAQ!$A:$B,2,FALSE), "NA")</f>
        <v>1057553.5</v>
      </c>
      <c r="AT157" s="31">
        <f>_xlfn.IFNA(VLOOKUP($A157,'M.W00.PCOBA.USD'!$A:$B,2,FALSE), "NA")</f>
        <v>23976</v>
      </c>
      <c r="AU157" s="31">
        <f>_xlfn.IFNA(VLOOKUP($A157,BSCICP03O9M665S!$A:$B,2,FALSE), "NA")</f>
        <v>98.894478838400005</v>
      </c>
      <c r="AV157" s="31">
        <f>_xlfn.IFNA(VLOOKUP($A157,LOLITOAAOECDE!$A:$B,2,FALSE), "NA")</f>
        <v>99.905916420400004</v>
      </c>
      <c r="AW157" s="31" t="str">
        <f>_xlfn.IFNA(VLOOKUP($A157,'IP7110'!$A:$B,2,FALSE), "NA")</f>
        <v>NA</v>
      </c>
      <c r="AX157" s="31">
        <f>_xlfn.IFNA(VLOOKUP($A157,'WPS061'!$A:$B,2,FALSE), "NA")</f>
        <v>112.7</v>
      </c>
      <c r="AY157" s="31">
        <f>_xlfn.IFNA(VLOOKUP($A157,'GS10'!$A:$B,2,FALSE), "NA")</f>
        <v>1.72</v>
      </c>
      <c r="AZ157" s="31">
        <f>_xlfn.IFNA(VLOOKUP($A157,'GS5'!$A:$B,2,FALSE), "NA")</f>
        <v>0.7</v>
      </c>
      <c r="BA157" s="31">
        <f>_xlfn.IFNA(VLOOKUP($A157,'GS30'!$A:$B,2,FALSE), "NA")</f>
        <v>2.88</v>
      </c>
      <c r="BB157" s="31">
        <f>_xlfn.IFNA(VLOOKUP($A157,DAX!$A:$B,2,FALSE), "NA")</f>
        <v>7612.39</v>
      </c>
      <c r="BC157" s="31">
        <f>_xlfn.IFNA(VLOOKUP($A157,SMI!$A:$B,2,FALSE), "NA")</f>
        <v>6822.44</v>
      </c>
      <c r="BD157" s="31">
        <f>_xlfn.IFNA(VLOOKUP($A157,NASDAQCOM!$A:$B,2,FALSE), "NA")</f>
        <v>3019.51</v>
      </c>
      <c r="BE157" s="31">
        <f>_xlfn.IFNA(VLOOKUP($A157,FTSE100!$A:$B,2,FALSE), "NA")</f>
        <v>5897.81</v>
      </c>
      <c r="BF157" s="31">
        <f>_xlfn.IFNA(VLOOKUP($A157,'M.W00.PGOLD.USD'!$A:$B,2,FALSE), "NA")</f>
        <v>1718</v>
      </c>
      <c r="BG157" s="31">
        <f>_xlfn.IFNA(VLOOKUP($A157,'M.W00.PSILVER.USD'!$A:$B,2,FALSE), "NA")</f>
        <v>33.42</v>
      </c>
      <c r="BH157" s="31">
        <f>_xlfn.IFNA(VLOOKUP($A157,WPU10170502!$A:$B,2,FALSE), "NA")</f>
        <v>93.6</v>
      </c>
      <c r="BI157" s="31">
        <f>_xlfn.IFNA(VLOOKUP($A157,'M.W00.PSILVER.USD'!$A:$B,2,FALSE), "NA")</f>
        <v>33.42</v>
      </c>
      <c r="BJ157" s="31">
        <f>_xlfn.IFNA(VLOOKUP($A157,'M.W00.PSILVER.USD'!$A:$B,2,FALSE), "NA")</f>
        <v>33.42</v>
      </c>
      <c r="BK157" s="31">
        <f>_xlfn.IFNA(VLOOKUP($A157,FEDfunds!$A:$B,2,FALSE), "NA")</f>
        <v>0.16</v>
      </c>
      <c r="BL157" s="31">
        <f>_xlfn.IFNA(VLOOKUP($A157,Vehicles_miles_traveled!$A:$B,2,FALSE), "NA")</f>
        <v>245770</v>
      </c>
      <c r="BM157" s="31">
        <f>_xlfn.IFNA(VLOOKUP($A157,New_car_dealer!$A:$B,2,FALSE), "NA")</f>
        <v>58752</v>
      </c>
      <c r="BN157" s="31" t="str">
        <f>_xlfn.IFNA(VLOOKUP($A157,Platinum_total_demand!$A:$Z,4,FALSE), "NA")</f>
        <v>NA</v>
      </c>
      <c r="BO157" s="31" t="str">
        <f>_xlfn.IFNA(VLOOKUP($A157,Palladium_total_demand!$A:$Z,4,FALSE), "NA")</f>
        <v>NA</v>
      </c>
      <c r="BP157" s="31" t="str">
        <f>_xlfn.IFNA(VLOOKUP($A157,Rhodium_total_demand!$A:$Z,4,FALSE), "NA")</f>
        <v>NA</v>
      </c>
      <c r="BQ157" s="31" t="str">
        <f>_xlfn.IFNA(VLOOKUP($A157,Platinum_total_supply!$A:$Z,4,FALSE), "NA")</f>
        <v>NA</v>
      </c>
      <c r="BR157" s="31" t="str">
        <f>_xlfn.IFNA(VLOOKUP($A157,Palladium_total_supply!$A:$Z,4,FALSE), "NA")</f>
        <v>NA</v>
      </c>
      <c r="BS157" s="31" t="str">
        <f>_xlfn.IFNA(VLOOKUP($A157,Rhodium_total_supply!$A:$Z,4,FALSE), "NA")</f>
        <v>NA</v>
      </c>
      <c r="BT157" s="31">
        <f>_xlfn.IFNA(VLOOKUP($A157,Equities!$A:$Z,2,FALSE), "NA")</f>
        <v>4719.8266666666595</v>
      </c>
      <c r="BU157" s="31">
        <f>_xlfn.IFNA(VLOOKUP($A157,Equities!$A:$Z,3,FALSE), "NA")</f>
        <v>5200.8704761904701</v>
      </c>
      <c r="BV157" s="31">
        <f>_xlfn.IFNA(VLOOKUP($A157,Equities!$A:$Z,4,FALSE), "NA")</f>
        <v>6825.2661904761899</v>
      </c>
      <c r="BW157" s="31">
        <f>_xlfn.IFNA(VLOOKUP($A157,Equities!$A:$Z,5,FALSE), "NA")</f>
        <v>4202.5485714285696</v>
      </c>
      <c r="BX157" s="31">
        <f>_xlfn.IFNA(VLOOKUP($A157,Equities!$A:$Z,6,FALSE), "NA")</f>
        <v>1967.5838571428501</v>
      </c>
      <c r="BY157" s="31">
        <f>_xlfn.IFNA(VLOOKUP($A157,Income_equities!$A:$Z,2,FALSE), "NA")</f>
        <v>1844.14095238095</v>
      </c>
      <c r="BZ157" s="31">
        <f>_xlfn.IFNA(VLOOKUP($A157,Income_equities!$A:$Z,3,FALSE), "NA")</f>
        <v>360.33379047619002</v>
      </c>
      <c r="CA157" s="31">
        <f>_xlfn.IFNA(VLOOKUP($A157,Income_equities!$A:$Z,4,FALSE), "NA")</f>
        <v>189.273795238095</v>
      </c>
      <c r="CB157" s="31">
        <f>_xlfn.IFNA(VLOOKUP($A157,Income_equities!$A:$Z,5,FALSE), "NA")</f>
        <v>207.16974285714201</v>
      </c>
      <c r="CC157" s="31">
        <f>_xlfn.IFNA(VLOOKUP($A157,PGM_equities!$A:$Z,2,FALSE), "NA")</f>
        <v>1580.6919047619001</v>
      </c>
      <c r="CD157" s="31">
        <f>_xlfn.IFNA(VLOOKUP($A157,PGM_equities!$A:$Z,3,FALSE), "NA")</f>
        <v>1683.6038095238</v>
      </c>
      <c r="CE157" s="31">
        <f>_xlfn.IFNA(VLOOKUP($A157,PGM_equities!$A:$Z,4,FALSE), "NA")</f>
        <v>31.660219047619002</v>
      </c>
      <c r="CF157" s="31">
        <f>_xlfn.IFNA(VLOOKUP($A157,PGM_equities!$A:$Z,5,FALSE), "NA")</f>
        <v>693.52952380952297</v>
      </c>
      <c r="CG157" s="31" t="str">
        <f>_xlfn.IFNA(VLOOKUP($A157,Platinum_market_balance!$A:$Z,2,FALSE), "NA")</f>
        <v>NA</v>
      </c>
      <c r="CH157" s="31" t="str">
        <f>_xlfn.IFNA(VLOOKUP($A157,Platinum_market_balance!$A:$Z,3,FALSE), "NA")</f>
        <v>NA</v>
      </c>
      <c r="CI157" s="31" t="str">
        <f>_xlfn.IFNA(VLOOKUP($A157,Platinum_market_balance!$A:$Z,4,FALSE), "NA")</f>
        <v>NA</v>
      </c>
      <c r="CJ157" s="31" t="str">
        <f>_xlfn.IFNA(VLOOKUP($A157,Platinum_market_balance!$A:$Z,5,FALSE), "NA")</f>
        <v>NA</v>
      </c>
      <c r="CK157" s="31" t="str">
        <f>_xlfn.IFNA(VLOOKUP($A157,Palladium_market_balance!$A:$Z,2,FALSE), "NA")</f>
        <v>NA</v>
      </c>
      <c r="CL157" s="31" t="str">
        <f>_xlfn.IFNA(VLOOKUP($A157,Palladium_market_balance!$A:$Z,3,FALSE), "NA")</f>
        <v>NA</v>
      </c>
      <c r="CM157" s="31" t="str">
        <f>_xlfn.IFNA(VLOOKUP($A157,Palladium_market_balance!$A:$Z,4,FALSE), "NA")</f>
        <v>NA</v>
      </c>
      <c r="CN157" s="31" t="str">
        <f>_xlfn.IFNA(VLOOKUP($A157,Palladium_market_balance!$A:$Z,5,FALSE), "NA")</f>
        <v>NA</v>
      </c>
      <c r="CO157" s="31" t="str">
        <f>_xlfn.IFNA(VLOOKUP($A157,Rhodium_market_balance!$A:$Z,2,FALSE), "NA")</f>
        <v>NA</v>
      </c>
      <c r="CP157" s="31" t="str">
        <f>_xlfn.IFNA(VLOOKUP($A157,Rhodium_market_balance!$A:$Z,3,FALSE), "NA")</f>
        <v>NA</v>
      </c>
      <c r="CQ157" s="31" t="str">
        <f>_xlfn.IFNA(VLOOKUP($A157,Rhodium_market_balance!$A:$Z,4,FALSE), "NA")</f>
        <v>NA</v>
      </c>
      <c r="CR157" s="31" t="str">
        <f>_xlfn.IFNA(VLOOKUP($A157,Rhodium_market_balance!$A:$Z,5,FALSE), "NA")</f>
        <v>NA</v>
      </c>
      <c r="CS157" s="31">
        <f>_xlfn.IFNA(VLOOKUP($A157,CFTCs!$A:$Z,2,FALSE), "NA")</f>
        <v>19267.1428571428</v>
      </c>
      <c r="CT157" s="31">
        <f>_xlfn.IFNA(VLOOKUP($A157,CFTCs!$A:$Z,3,FALSE), "NA")</f>
        <v>2616.23809523809</v>
      </c>
      <c r="CU157" s="31">
        <f>_xlfn.IFNA(VLOOKUP($A157,CFTCs!$A:$Z,4,FALSE), "NA")</f>
        <v>45611.238095237997</v>
      </c>
      <c r="CV157" s="31">
        <f>_xlfn.IFNA(VLOOKUP($A157,CFTCs!$A:$Z,5,FALSE), "NA")</f>
        <v>5660.9523809523798</v>
      </c>
      <c r="CW157" s="31">
        <f>_xlfn.IFNA(VLOOKUP($A157,Open_interest!$A:$Z,2,FALSE), "NA")</f>
        <v>62936.476190476104</v>
      </c>
      <c r="CX157" s="31">
        <f>_xlfn.IFNA(VLOOKUP($A157,Open_interest!$A:$Z,3,FALSE), "NA")</f>
        <v>25106.952380952302</v>
      </c>
      <c r="CY157" s="31">
        <f>IF(_xlfn.IFNA(VLOOKUP($A157,ETF_holdings!$A:$Z,2,FALSE), "NA")=0,"NA",_xlfn.IFNA(VLOOKUP($A157,ETF_holdings!$A:$Z,2,FALSE), "NA"))</f>
        <v>1577158.4153499999</v>
      </c>
      <c r="CZ157" s="31" t="str">
        <f>IF(_xlfn.IFNA(VLOOKUP($A157,ETF_holdings!$A:$Z,3,FALSE), "NA")=0,"NA",_xlfn.IFNA(VLOOKUP($A157,ETF_holdings!$A:$Z,3,FALSE), "NA"))</f>
        <v>NA</v>
      </c>
      <c r="DA157" s="31">
        <f>_xlfn.IFNA(VLOOKUP($A157,ETF_holdings!$A:$Z,4,FALSE), "NA")</f>
        <v>0</v>
      </c>
      <c r="DB157" s="31" t="str">
        <f>IF(_xlfn.IFNA(VLOOKUP($A157,ETF_holdings!$A:$Z,4,FALSE), "NA")=0,"NA",_xlfn.IFNA(VLOOKUP($A157,ETF_holdings!$A:$Z,4,FALSE), "NA"))</f>
        <v>NA</v>
      </c>
      <c r="DC157" s="31" t="str">
        <f>IF(_xlfn.IFNA(VLOOKUP($A157,ETF_holdings!$A:$Z,6,FALSE), "NA")=0,"NA",_xlfn.IFNA(VLOOKUP($A157,ETF_holdings!$A:$Z,6,FALSE), "NA"))</f>
        <v>NA</v>
      </c>
      <c r="DD157" s="31" t="str">
        <f>IF(_xlfn.IFNA(VLOOKUP($A157,ETF_holdings!$A:$Z,7,FALSE), "NA")=0,"NA",_xlfn.IFNA(VLOOKUP($A157,ETF_holdings!$A:$Z,7,FALSE), "NA"))</f>
        <v>NA</v>
      </c>
      <c r="DE157" s="31" t="str">
        <f>IF(_xlfn.IFNA(VLOOKUP($A157,ETF_holdings!$A:$Z,8,FALSE), "NA")=0,"NA",_xlfn.IFNA(VLOOKUP($A157,ETF_holdings!$A:$Z,8,FALSE), "NA"))</f>
        <v>NA</v>
      </c>
      <c r="DF157" s="31" t="str">
        <f>IF(_xlfn.IFNA(VLOOKUP($A157,ETF_holdings!$A:$Z,10,FALSE), "NA")=0,"NA",_xlfn.IFNA(VLOOKUP($A157,ETF_holdings!$A:$Z,10,FALSE), "NA"))</f>
        <v>NA</v>
      </c>
      <c r="DG157" s="31" t="str">
        <f>IF(_xlfn.IFNA(VLOOKUP($A157,ETF_holdings!$A:$Z,10,FALSE), "NA")=0,"NA",_xlfn.IFNA(VLOOKUP($A157,ETF_holdings!$A:$Z,10,FALSE), "NA"))</f>
        <v>NA</v>
      </c>
      <c r="DH157" s="31" t="str">
        <f>IF(_xlfn.IFNA(VLOOKUP($A157,ETF_holdings!$A:$Z,11,FALSE), "NA")=0,"NA",_xlfn.IFNA(VLOOKUP($A157,ETF_holdings!$A:$Z,11,FALSE), "NA"))</f>
        <v>NA</v>
      </c>
      <c r="DI157" s="31" t="str">
        <f>IF(_xlfn.IFNA(VLOOKUP($A157,ETF_holdings!$A:$Z,12,FALSE), "NA")=0,"NA",_xlfn.IFNA(VLOOKUP($A157,ETF_holdings!$A:$Z,12,FALSE), "NA"))</f>
        <v>NA</v>
      </c>
      <c r="DJ157" s="31" t="str">
        <f>IF(_xlfn.IFNA(VLOOKUP($A157,ETF_holdings!$A:$Z,13,FALSE), "NA")=0,"NA",_xlfn.IFNA(VLOOKUP($A157,ETF_holdings!$A:$Z,13,FALSE), "NA"))</f>
        <v>NA</v>
      </c>
      <c r="DK157" s="31">
        <f>IF(_xlfn.IFNA(VLOOKUP($A157,Platinum_RSI!$A:$P,2,FALSE), "NA")=0,"NA",_xlfn.IFNA(VLOOKUP($A157,Platinum_RSI!$A:$P,2,FALSE), "NA"))</f>
        <v>41.19</v>
      </c>
      <c r="DL157" s="31">
        <f>IF(_xlfn.IFNA(VLOOKUP($A157,Platinum_RSI!$A:$P,3,FALSE), "NA")=0,"NA",_xlfn.IFNA(VLOOKUP($A157,Platinum_RSI!$A:$P,3,FALSE), "NA"))</f>
        <v>47.27</v>
      </c>
      <c r="DM157" s="31">
        <f>IF(_xlfn.IFNA(VLOOKUP($A157,Platinum_RSI!$A:$P,4,FALSE), "NA")=0,"NA",_xlfn.IFNA(VLOOKUP($A157,Platinum_RSI!$A:$P,4,FALSE), "NA"))</f>
        <v>48.33</v>
      </c>
      <c r="DN157" s="31">
        <f>IF(_xlfn.IFNA(VLOOKUP($A157,Platinum_RSI!$A:$P,5,FALSE), "NA")=0,"NA",_xlfn.IFNA(VLOOKUP($A157,Platinum_RSI!$A:$P,5,FALSE), "NA"))</f>
        <v>50.88</v>
      </c>
      <c r="DO157" s="31">
        <f>IF(_xlfn.IFNA(VLOOKUP($A157,Palladium_RSI!$A:$Q,2,FALSE), "NA")=0,"NA",_xlfn.IFNA(VLOOKUP($A157,Palladium_RSI!$A:$Q,2,FALSE), "NA"))</f>
        <v>78.650000000000006</v>
      </c>
      <c r="DP157" s="31">
        <f>IF(_xlfn.IFNA(VLOOKUP($A157,Palladium_RSI!$A:$Q, 3,FALSE), "NA")=0,"NA",_xlfn.IFNA(VLOOKUP($A157,Palladium_RSI!$A:$Q,3,FALSE), "NA"))</f>
        <v>58.26</v>
      </c>
      <c r="DQ157" s="31">
        <f>IF(_xlfn.IFNA(VLOOKUP($A157,Palladium_RSI!$A:$Q,4,FALSE), "NA")=0,"NA",_xlfn.IFNA(VLOOKUP($A157,Palladium_RSI!$A:$Q,4,FALSE), "NA"))</f>
        <v>56.76</v>
      </c>
      <c r="DR157" s="31">
        <f>IF(_xlfn.IFNA(VLOOKUP($A157,Palladium_RSI!$A:$Q,5,FALSE), "NA")=0,"NA",_xlfn.IFNA(VLOOKUP($A157,Palladium_RSI!$A:$Q,5,FALSE), "NA"))</f>
        <v>56.93</v>
      </c>
      <c r="DS157" s="31">
        <f>IF(_xlfn.IFNA(VLOOKUP($A157,Car_production!$A:$L,2,FALSE), "NA")=0,"NA",_xlfn.IFNA(VLOOKUP($A157,Car_production!$A:$L,2,FALSE), "NA"))</f>
        <v>342.6</v>
      </c>
      <c r="DT157" s="31">
        <f>IF(_xlfn.IFNA(VLOOKUP($A157,Car_production!$A:$L,3,FALSE), "NA")=0,"NA",_xlfn.IFNA(VLOOKUP($A157,Car_production!$A:$L,3,FALSE), "NA"))</f>
        <v>269.55153422501968</v>
      </c>
      <c r="DU157" s="31" t="e">
        <f>IF(_xlfn.IFNA(VLOOKUP($A157,Car_production!$A:$L,4,FALSE), "NA")=0,"NA",_xlfn.IFNA(VLOOKUP($A157,Car_production!$A:$L,13,FALSE), "NA"))</f>
        <v>#REF!</v>
      </c>
      <c r="DV157" s="31">
        <f>IF(_xlfn.IFNA(VLOOKUP($A157,Car_production!$A:$L,5,FALSE), "NA")=0,"NA",_xlfn.IFNA(VLOOKUP($A157,Car_production!$A:$L,5,FALSE), "NA"))</f>
        <v>69.438136252139387</v>
      </c>
      <c r="DW157" s="31">
        <f>IF(_xlfn.IFNA(VLOOKUP($A157,Car_production!$A:$L,6,FALSE), "NA")=0,"NA",_xlfn.IFNA(VLOOKUP($A157,Car_production!$A:$L,6,FALSE), "NA"))</f>
        <v>67.3</v>
      </c>
      <c r="DX157" s="31">
        <f>IF(_xlfn.IFNA(VLOOKUP($A157,Car_production!$A:$L,7,FALSE), "NA")=0,"NA",_xlfn.IFNA(VLOOKUP($A157,Car_production!$A:$L,7,FALSE), "NA"))</f>
        <v>65.786901270772233</v>
      </c>
      <c r="DY157" s="31">
        <f>IF(_xlfn.IFNA(VLOOKUP($A157,Car_production!$A:$L,8,FALSE), "NA")=0,"NA",_xlfn.IFNA(VLOOKUP($A157,Car_production!$A:$L,8,FALSE), "NA"))</f>
        <v>94.2</v>
      </c>
      <c r="DZ157" s="31">
        <f>IF(_xlfn.IFNA(VLOOKUP($A157,Car_production!$A:$L,9,FALSE), "NA")=0,"NA",_xlfn.IFNA(VLOOKUP($A157,Car_production!$A:$L,9,FALSE), "NA"))</f>
        <v>118.93939393939394</v>
      </c>
      <c r="EA157" s="31">
        <f>IF(_xlfn.IFNA(VLOOKUP($A157,Car_production!$A:$L,10,FALSE), "NA")=0,"NA",_xlfn.IFNA(VLOOKUP($A157,Car_production!$A:$L,10,FALSE), "NA"))</f>
        <v>81.457378771627177</v>
      </c>
      <c r="EB157" s="31">
        <f>IF(_xlfn.IFNA(VLOOKUP($A157,Car_production_index!$A:$L,2,FALSE), "NA")=0,"NA",_xlfn.IFNA(VLOOKUP($A157,Car_production_index!$A:$L,2,FALSE), "NA"))</f>
        <v>0.15124009329183011</v>
      </c>
      <c r="EC157" s="31">
        <f>IF(_xlfn.IFNA(VLOOKUP($A157,Car_production_index!$A:$L,3,FALSE), "NA")=0,"NA",_xlfn.IFNA(VLOOKUP($A157,Car_production_index!$A:$L,3,FALSE), "NA"))</f>
        <v>0.18223033805064232</v>
      </c>
      <c r="ED157" s="31">
        <f>IF(_xlfn.IFNA(VLOOKUP($A157,Car_production_index!$A:$L,4,FALSE), "NA")=0,"NA",_xlfn.IFNA(VLOOKUP($A157,Car_production_index!$A:$L,4,FALSE), "NA"))</f>
        <v>0.23703295725001186</v>
      </c>
      <c r="EE157" s="31">
        <f>IF(_xlfn.IFNA(VLOOKUP($A157,Car_production_index!$A:$L,5,FALSE), "NA")=0,"NA",_xlfn.IFNA(VLOOKUP($A157,Car_production_index!$A:$L,5,FALSE), "NA"))</f>
        <v>0.10293379799014929</v>
      </c>
      <c r="EF157" s="31">
        <f>IF(_xlfn.IFNA(VLOOKUP($A157,Car_production_index!$A:$L,6,FALSE), "NA")=0,"NA",_xlfn.IFNA(VLOOKUP($A157,Car_production_index!$A:$L,6,FALSE), "NA"))</f>
        <v>0.67343718658263363</v>
      </c>
    </row>
    <row r="158" spans="1:136">
      <c r="A158" s="26">
        <v>41275</v>
      </c>
      <c r="B158" s="25">
        <f>IFERROR(VLOOKUP($A158,Palladium_spot_price!$A:$B,2,FALSE), "NA")</f>
        <v>716.77272727272702</v>
      </c>
      <c r="C158" s="25">
        <f>IFERROR(VLOOKUP($A158,Platinum_spot_price!$A:$B,2,FALSE), "NA")</f>
        <v>1647.9090909090901</v>
      </c>
      <c r="D158" s="25">
        <f>IFERROR(VLOOKUP($A158,Rhodium_spot_price!$A:$B,2,FALSE), "NA")</f>
        <v>1127.5</v>
      </c>
      <c r="E158" s="25">
        <f>IFERROR(VLOOKUP(A158,'Coal Australia'!A:B,2,FALSE), "NA")</f>
        <v>96.952110389610198</v>
      </c>
      <c r="F158" s="25">
        <f>IFERROR(VLOOKUP(A158,'Russian Ruble'!A:B,2,FALSE), "NA")</f>
        <v>30.25781112</v>
      </c>
      <c r="G158" s="25">
        <f>IFERROR(VLOOKUP($A158,'GDP Germany'!A:B,2,FALSE),"NA")</f>
        <v>668311.80000000005</v>
      </c>
      <c r="H158" s="25">
        <f>IFERROR(VLOOKUP($A158,'GDP EU28'!A:B,2,FALSE),"NA")</f>
        <v>2857176.3</v>
      </c>
      <c r="I158" s="25">
        <f>IFERROR(VLOOKUP($A158,'GDP US'!A:B,2,FALSE),"NA")</f>
        <v>16300.035</v>
      </c>
      <c r="J158" s="29">
        <f>IFERROR(VLOOKUP($A158,'GDP CNY'!A:C,2,FALSE),"NA")</f>
        <v>8.1</v>
      </c>
      <c r="K158" s="25">
        <f>IFERROR(VLOOKUP($A158,WTI!$A:$B,2,FALSE),"NA")</f>
        <v>94.76</v>
      </c>
      <c r="L158" s="25">
        <f>IFERROR(VLOOKUP($A158,Brent!$A:$B,2,FALSE),"NA")</f>
        <v>112.96</v>
      </c>
      <c r="M158" s="25">
        <f>IFERROR(VLOOKUP($A158,'EURO EXC RATE'!$A:$B,2,FALSE),"NA")</f>
        <v>1.3304</v>
      </c>
      <c r="N158" s="25">
        <f>IFERROR(VLOOKUP($A158,'Baltic Dry Index'!$A:$B,2,FALSE),"NA")</f>
        <v>760</v>
      </c>
      <c r="O158" s="25">
        <f>IFERROR(VLOOKUP($A158,EXR_CNY_USD!$A:$B,2,FALSE),"NA")</f>
        <v>6.2214999999999998</v>
      </c>
      <c r="P158" s="25">
        <f>IFERROR(VLOOKUP($A158,'NATURAL GAS'!A:B,2,FALSE),"NA")</f>
        <v>3.33</v>
      </c>
      <c r="Q158" s="25">
        <f>IFERROR(VLOOKUP($A158,VIX!$A:$B,2,FALSE), "NA")</f>
        <v>14.28</v>
      </c>
      <c r="R158" s="25">
        <f>IFERROR(VLOOKUP($A158,CLI_US!$A:$B,2,FALSE), "NA")</f>
        <v>100.059942900538</v>
      </c>
      <c r="S158" s="25">
        <f>IFERROR(VLOOKUP($A158,CLI_CHN!$A:$B,2,FALSE), "NA")</f>
        <v>100.45480000000001</v>
      </c>
      <c r="T158" s="25">
        <f>IFERROR(VLOOKUP($A158,CLI_EURO!$A:$B,2,FALSE), "NA")</f>
        <v>98.691984767312704</v>
      </c>
      <c r="U158" s="25">
        <f>IFERROR(VLOOKUP($A158,CPILFESL!$A:$B,2,FALSE), "NA")</f>
        <v>231.679</v>
      </c>
      <c r="V158" s="31">
        <f>_xlfn.IFNA(VLOOKUP($A158,'PET.RWTC.M'!$A:$B,2,FALSE), "NA")</f>
        <v>94.76</v>
      </c>
      <c r="W158" s="31">
        <f>_xlfn.IFNA(VLOOKUP($A158,PALLFNFINDEXQ!$A:$B,2,FALSE), "NA")</f>
        <v>174.17872879999999</v>
      </c>
      <c r="X158" s="31">
        <f>_xlfn.IFNA(VLOOKUP($A158,DEXSFUS!$A:$B,2,FALSE), "NA")</f>
        <v>8.4845000000000006</v>
      </c>
      <c r="Y158" s="31">
        <f>_xlfn.IFNA(VLOOKUP($A158,PNICKUSDM!$A:$B,2,FALSE), "NA")</f>
        <v>17494.068179999998</v>
      </c>
      <c r="Z158" s="31">
        <f>_xlfn.IFNA(VLOOKUP($A158,'WPU1011'!$A:$B,2,FALSE), "NA")</f>
        <v>122</v>
      </c>
      <c r="AA158" s="31">
        <f>_xlfn.IFNA(VLOOKUP($A158,PCU3399103399101!$A:$B,2,FALSE), "NA")</f>
        <v>224.1</v>
      </c>
      <c r="AB158" s="31">
        <f>_xlfn.IFNA(VLOOKUP($A158,TSIFRGHTC!$A:$B,2,FALSE), "NA")</f>
        <v>2</v>
      </c>
      <c r="AC158" s="31">
        <f>_xlfn.IFNA(VLOOKUP($A158,TSIFRGHTC!$A:$B,2,FALSE), "NA")</f>
        <v>2</v>
      </c>
      <c r="AD158" s="31">
        <f>_xlfn.IFNA(VLOOKUP($A158,PPICMM!$A:$B,2,FALSE), "NA")</f>
        <v>225.1</v>
      </c>
      <c r="AE158" s="31">
        <f>_xlfn.IFNA(VLOOKUP($A158,IPB50001N!$A:$B,2,FALSE), "NA")</f>
        <v>97.886300000000006</v>
      </c>
      <c r="AF158" s="31">
        <f>_xlfn.IFNA(VLOOKUP($A158,A31ATI!$A:$B,2,FALSE), "NA")</f>
        <v>21124</v>
      </c>
      <c r="AG158" s="31">
        <f>_xlfn.IFNA(VLOOKUP($A158,A31ANO!$A:$B,2,FALSE), "NA")</f>
        <v>10665</v>
      </c>
      <c r="AH158" s="31">
        <f>_xlfn.IFNA(VLOOKUP($A158,IPG21223S!$A:$B,2,FALSE), "NA")</f>
        <v>99.714500000000001</v>
      </c>
      <c r="AI158" s="31">
        <f>_xlfn.IFNA(VLOOKUP($A158,PIORECRUSDM!$A:$B,2,FALSE), "NA")</f>
        <v>150.86000000000001</v>
      </c>
      <c r="AJ158" s="31">
        <f>_xlfn.IFNA(VLOOKUP($A158,GVZCLS!$A:$B,2,FALSE), "NA")</f>
        <v>14.49</v>
      </c>
      <c r="AK158" s="31">
        <f>_xlfn.IFNA(VLOOKUP($A158,VXSLVCLS!$A:$B,2,FALSE), "NA")</f>
        <v>26.91</v>
      </c>
      <c r="AL158" s="31">
        <f>_xlfn.IFNA(VLOOKUP($A158,PNRGINDEXM!$A:$B,2,FALSE), "NA")</f>
        <v>228.24930000000001</v>
      </c>
      <c r="AM158" s="31">
        <f>_xlfn.IFNA(VLOOKUP($A158,Nikkei225!$A:$B,2,FALSE), "NA")</f>
        <v>8946.8700000000008</v>
      </c>
      <c r="AN158" s="31">
        <f>_xlfn.IFNA(VLOOKUP($A158,EXJPUS!$A:$B,2,FALSE), "NA")</f>
        <v>89.058099999999996</v>
      </c>
      <c r="AO158" s="31">
        <f>_xlfn.IFNA(VLOOKUP($A158,PCU33613361!$A:$B,2,FALSE), "NA")</f>
        <v>106.2</v>
      </c>
      <c r="AP158" s="31">
        <f>_xlfn.IFNA(VLOOKUP($A158,TOTALSA!$A:$B,2,FALSE), "NA")</f>
        <v>15.813000000000001</v>
      </c>
      <c r="AQ158" s="31">
        <f>_xlfn.IFNA(VLOOKUP($A158,ZAFCPIALLMINMEI!$A:$B,2,FALSE), "NA")</f>
        <v>87.498589999999993</v>
      </c>
      <c r="AR158" s="31">
        <f>_xlfn.IFNA(VLOOKUP($A158,LCULMN01ZAQ661S!$A:$B,2,FALSE), "NA")</f>
        <v>89.899768699999996</v>
      </c>
      <c r="AS158" s="31">
        <f>_xlfn.IFNA(VLOOKUP($A158,NGDPRSAXDCZAQ!$A:$B,2,FALSE), "NA")</f>
        <v>1065760.3</v>
      </c>
      <c r="AT158" s="31">
        <f>_xlfn.IFNA(VLOOKUP($A158,'M.W00.PCOBA.USD'!$A:$B,2,FALSE), "NA")</f>
        <v>25518.09</v>
      </c>
      <c r="AU158" s="31">
        <f>_xlfn.IFNA(VLOOKUP($A158,BSCICP03O9M665S!$A:$B,2,FALSE), "NA")</f>
        <v>98.9511696223</v>
      </c>
      <c r="AV158" s="31">
        <f>_xlfn.IFNA(VLOOKUP($A158,LOLITOAAOECDE!$A:$B,2,FALSE), "NA")</f>
        <v>100.05110373869999</v>
      </c>
      <c r="AW158" s="31" t="str">
        <f>_xlfn.IFNA(VLOOKUP($A158,'IP7110'!$A:$B,2,FALSE), "NA")</f>
        <v>NA</v>
      </c>
      <c r="AX158" s="31">
        <f>_xlfn.IFNA(VLOOKUP($A158,'WPS061'!$A:$B,2,FALSE), "NA")</f>
        <v>112.7</v>
      </c>
      <c r="AY158" s="31">
        <f>_xlfn.IFNA(VLOOKUP($A158,'GS10'!$A:$B,2,FALSE), "NA")</f>
        <v>1.91</v>
      </c>
      <c r="AZ158" s="31">
        <f>_xlfn.IFNA(VLOOKUP($A158,'GS5'!$A:$B,2,FALSE), "NA")</f>
        <v>0.81</v>
      </c>
      <c r="BA158" s="31">
        <f>_xlfn.IFNA(VLOOKUP($A158,'GS30'!$A:$B,2,FALSE), "NA")</f>
        <v>3.08</v>
      </c>
      <c r="BB158" s="31">
        <f>_xlfn.IFNA(VLOOKUP($A158,DAX!$A:$B,2,FALSE), "NA")</f>
        <v>7776.05</v>
      </c>
      <c r="BC158" s="31">
        <f>_xlfn.IFNA(VLOOKUP($A158,SMI!$A:$B,2,FALSE), "NA")</f>
        <v>7390.86</v>
      </c>
      <c r="BD158" s="31">
        <f>_xlfn.IFNA(VLOOKUP($A158,NASDAQCOM!$A:$B,2,FALSE), "NA")</f>
        <v>3142.13</v>
      </c>
      <c r="BE158" s="31">
        <f>_xlfn.IFNA(VLOOKUP($A158,FTSE100!$A:$B,2,FALSE), "NA")</f>
        <v>6276.88</v>
      </c>
      <c r="BF158" s="31">
        <f>_xlfn.IFNA(VLOOKUP($A158,'M.W00.PGOLD.USD'!$A:$B,2,FALSE), "NA")</f>
        <v>1692.5</v>
      </c>
      <c r="BG158" s="31">
        <f>_xlfn.IFNA(VLOOKUP($A158,'M.W00.PSILVER.USD'!$A:$B,2,FALSE), "NA")</f>
        <v>32.229999999999997</v>
      </c>
      <c r="BH158" s="31">
        <f>_xlfn.IFNA(VLOOKUP($A158,WPU10170502!$A:$B,2,FALSE), "NA")</f>
        <v>93.7</v>
      </c>
      <c r="BI158" s="31">
        <f>_xlfn.IFNA(VLOOKUP($A158,'M.W00.PSILVER.USD'!$A:$B,2,FALSE), "NA")</f>
        <v>32.229999999999997</v>
      </c>
      <c r="BJ158" s="31">
        <f>_xlfn.IFNA(VLOOKUP($A158,'M.W00.PSILVER.USD'!$A:$B,2,FALSE), "NA")</f>
        <v>32.229999999999997</v>
      </c>
      <c r="BK158" s="31">
        <f>_xlfn.IFNA(VLOOKUP($A158,FEDfunds!$A:$B,2,FALSE), "NA")</f>
        <v>0.14000000000000001</v>
      </c>
      <c r="BL158" s="31">
        <f>_xlfn.IFNA(VLOOKUP($A158,Vehicles_miles_traveled!$A:$B,2,FALSE), "NA")</f>
        <v>249980</v>
      </c>
      <c r="BM158" s="31">
        <f>_xlfn.IFNA(VLOOKUP($A158,New_car_dealer!$A:$B,2,FALSE), "NA")</f>
        <v>53205</v>
      </c>
      <c r="BN158" s="31" t="str">
        <f>_xlfn.IFNA(VLOOKUP($A158,Platinum_total_demand!$A:$Z,4,FALSE), "NA")</f>
        <v>NA</v>
      </c>
      <c r="BO158" s="31" t="str">
        <f>_xlfn.IFNA(VLOOKUP($A158,Palladium_total_demand!$A:$Z,4,FALSE), "NA")</f>
        <v>NA</v>
      </c>
      <c r="BP158" s="31" t="str">
        <f>_xlfn.IFNA(VLOOKUP($A158,Rhodium_total_demand!$A:$Z,4,FALSE), "NA")</f>
        <v>NA</v>
      </c>
      <c r="BQ158" s="31" t="str">
        <f>_xlfn.IFNA(VLOOKUP($A158,Platinum_total_supply!$A:$Z,4,FALSE), "NA")</f>
        <v>NA</v>
      </c>
      <c r="BR158" s="31" t="str">
        <f>_xlfn.IFNA(VLOOKUP($A158,Palladium_total_supply!$A:$Z,4,FALSE), "NA")</f>
        <v>NA</v>
      </c>
      <c r="BS158" s="31" t="str">
        <f>_xlfn.IFNA(VLOOKUP($A158,Rhodium_total_supply!$A:$Z,4,FALSE), "NA")</f>
        <v>NA</v>
      </c>
      <c r="BT158" s="31">
        <f>_xlfn.IFNA(VLOOKUP($A158,Equities!$A:$Z,2,FALSE), "NA")</f>
        <v>4911.0934782608601</v>
      </c>
      <c r="BU158" s="31">
        <f>_xlfn.IFNA(VLOOKUP($A158,Equities!$A:$Z,3,FALSE), "NA")</f>
        <v>5418.23260869565</v>
      </c>
      <c r="BV158" s="31">
        <f>_xlfn.IFNA(VLOOKUP($A158,Equities!$A:$Z,4,FALSE), "NA")</f>
        <v>7106.6895652173898</v>
      </c>
      <c r="BW158" s="31">
        <f>_xlfn.IFNA(VLOOKUP($A158,Equities!$A:$Z,5,FALSE), "NA")</f>
        <v>4366.7920000000004</v>
      </c>
      <c r="BX158" s="31">
        <f>_xlfn.IFNA(VLOOKUP($A158,Equities!$A:$Z,6,FALSE), "NA")</f>
        <v>2036.5054782608599</v>
      </c>
      <c r="BY158" s="31">
        <f>_xlfn.IFNA(VLOOKUP($A158,Income_equities!$A:$Z,2,FALSE), "NA")</f>
        <v>1838.05173913043</v>
      </c>
      <c r="BZ158" s="31">
        <f>_xlfn.IFNA(VLOOKUP($A158,Income_equities!$A:$Z,3,FALSE), "NA")</f>
        <v>357.90457826086902</v>
      </c>
      <c r="CA158" s="31">
        <f>_xlfn.IFNA(VLOOKUP($A158,Income_equities!$A:$Z,4,FALSE), "NA")</f>
        <v>189.68491304347799</v>
      </c>
      <c r="CB158" s="31">
        <f>_xlfn.IFNA(VLOOKUP($A158,Income_equities!$A:$Z,5,FALSE), "NA")</f>
        <v>206.889908695652</v>
      </c>
      <c r="CC158" s="31">
        <f>_xlfn.IFNA(VLOOKUP($A158,PGM_equities!$A:$Z,2,FALSE), "NA")</f>
        <v>1641.94391304347</v>
      </c>
      <c r="CD158" s="31">
        <f>_xlfn.IFNA(VLOOKUP($A158,PGM_equities!$A:$Z,3,FALSE), "NA")</f>
        <v>1672.1765217391301</v>
      </c>
      <c r="CE158" s="31">
        <f>_xlfn.IFNA(VLOOKUP($A158,PGM_equities!$A:$Z,4,FALSE), "NA")</f>
        <v>31.169095652173901</v>
      </c>
      <c r="CF158" s="31">
        <f>_xlfn.IFNA(VLOOKUP($A158,PGM_equities!$A:$Z,5,FALSE), "NA")</f>
        <v>714.91304347826099</v>
      </c>
      <c r="CG158" s="31" t="str">
        <f>_xlfn.IFNA(VLOOKUP($A158,Platinum_market_balance!$A:$Z,2,FALSE), "NA")</f>
        <v>NA</v>
      </c>
      <c r="CH158" s="31" t="str">
        <f>_xlfn.IFNA(VLOOKUP($A158,Platinum_market_balance!$A:$Z,3,FALSE), "NA")</f>
        <v>NA</v>
      </c>
      <c r="CI158" s="31" t="str">
        <f>_xlfn.IFNA(VLOOKUP($A158,Platinum_market_balance!$A:$Z,4,FALSE), "NA")</f>
        <v>NA</v>
      </c>
      <c r="CJ158" s="31" t="str">
        <f>_xlfn.IFNA(VLOOKUP($A158,Platinum_market_balance!$A:$Z,5,FALSE), "NA")</f>
        <v>NA</v>
      </c>
      <c r="CK158" s="31" t="str">
        <f>_xlfn.IFNA(VLOOKUP($A158,Palladium_market_balance!$A:$Z,2,FALSE), "NA")</f>
        <v>NA</v>
      </c>
      <c r="CL158" s="31" t="str">
        <f>_xlfn.IFNA(VLOOKUP($A158,Palladium_market_balance!$A:$Z,3,FALSE), "NA")</f>
        <v>NA</v>
      </c>
      <c r="CM158" s="31" t="str">
        <f>_xlfn.IFNA(VLOOKUP($A158,Palladium_market_balance!$A:$Z,4,FALSE), "NA")</f>
        <v>NA</v>
      </c>
      <c r="CN158" s="31" t="str">
        <f>_xlfn.IFNA(VLOOKUP($A158,Palladium_market_balance!$A:$Z,5,FALSE), "NA")</f>
        <v>NA</v>
      </c>
      <c r="CO158" s="31" t="str">
        <f>_xlfn.IFNA(VLOOKUP($A158,Rhodium_market_balance!$A:$Z,2,FALSE), "NA")</f>
        <v>NA</v>
      </c>
      <c r="CP158" s="31" t="str">
        <f>_xlfn.IFNA(VLOOKUP($A158,Rhodium_market_balance!$A:$Z,3,FALSE), "NA")</f>
        <v>NA</v>
      </c>
      <c r="CQ158" s="31" t="str">
        <f>_xlfn.IFNA(VLOOKUP($A158,Rhodium_market_balance!$A:$Z,4,FALSE), "NA")</f>
        <v>NA</v>
      </c>
      <c r="CR158" s="31" t="str">
        <f>_xlfn.IFNA(VLOOKUP($A158,Rhodium_market_balance!$A:$Z,5,FALSE), "NA")</f>
        <v>NA</v>
      </c>
      <c r="CS158" s="31">
        <f>_xlfn.IFNA(VLOOKUP($A158,CFTCs!$A:$Z,2,FALSE), "NA")</f>
        <v>22668.1739130434</v>
      </c>
      <c r="CT158" s="31">
        <f>_xlfn.IFNA(VLOOKUP($A158,CFTCs!$A:$Z,3,FALSE), "NA")</f>
        <v>3301.3478260869501</v>
      </c>
      <c r="CU158" s="31">
        <f>_xlfn.IFNA(VLOOKUP($A158,CFTCs!$A:$Z,4,FALSE), "NA")</f>
        <v>47038.217391304301</v>
      </c>
      <c r="CV158" s="31">
        <f>_xlfn.IFNA(VLOOKUP($A158,CFTCs!$A:$Z,5,FALSE), "NA")</f>
        <v>5427.2608695652098</v>
      </c>
      <c r="CW158" s="31">
        <f>_xlfn.IFNA(VLOOKUP($A158,Open_interest!$A:$Z,2,FALSE), "NA")</f>
        <v>63228.304347826001</v>
      </c>
      <c r="CX158" s="31">
        <f>_xlfn.IFNA(VLOOKUP($A158,Open_interest!$A:$Z,3,FALSE), "NA")</f>
        <v>30213.304347826001</v>
      </c>
      <c r="CY158" s="31">
        <f>IF(_xlfn.IFNA(VLOOKUP($A158,ETF_holdings!$A:$Z,2,FALSE), "NA")=0,"NA",_xlfn.IFNA(VLOOKUP($A158,ETF_holdings!$A:$Z,2,FALSE), "NA"))</f>
        <v>1614456.2100909001</v>
      </c>
      <c r="CZ158" s="31" t="str">
        <f>IF(_xlfn.IFNA(VLOOKUP($A158,ETF_holdings!$A:$Z,3,FALSE), "NA")=0,"NA",_xlfn.IFNA(VLOOKUP($A158,ETF_holdings!$A:$Z,3,FALSE), "NA"))</f>
        <v>NA</v>
      </c>
      <c r="DA158" s="31">
        <f>_xlfn.IFNA(VLOOKUP($A158,ETF_holdings!$A:$Z,4,FALSE), "NA")</f>
        <v>0</v>
      </c>
      <c r="DB158" s="31" t="str">
        <f>IF(_xlfn.IFNA(VLOOKUP($A158,ETF_holdings!$A:$Z,4,FALSE), "NA")=0,"NA",_xlfn.IFNA(VLOOKUP($A158,ETF_holdings!$A:$Z,4,FALSE), "NA"))</f>
        <v>NA</v>
      </c>
      <c r="DC158" s="31" t="str">
        <f>IF(_xlfn.IFNA(VLOOKUP($A158,ETF_holdings!$A:$Z,6,FALSE), "NA")=0,"NA",_xlfn.IFNA(VLOOKUP($A158,ETF_holdings!$A:$Z,6,FALSE), "NA"))</f>
        <v>NA</v>
      </c>
      <c r="DD158" s="31" t="str">
        <f>IF(_xlfn.IFNA(VLOOKUP($A158,ETF_holdings!$A:$Z,7,FALSE), "NA")=0,"NA",_xlfn.IFNA(VLOOKUP($A158,ETF_holdings!$A:$Z,7,FALSE), "NA"))</f>
        <v>NA</v>
      </c>
      <c r="DE158" s="31" t="str">
        <f>IF(_xlfn.IFNA(VLOOKUP($A158,ETF_holdings!$A:$Z,8,FALSE), "NA")=0,"NA",_xlfn.IFNA(VLOOKUP($A158,ETF_holdings!$A:$Z,8,FALSE), "NA"))</f>
        <v>NA</v>
      </c>
      <c r="DF158" s="31" t="str">
        <f>IF(_xlfn.IFNA(VLOOKUP($A158,ETF_holdings!$A:$Z,10,FALSE), "NA")=0,"NA",_xlfn.IFNA(VLOOKUP($A158,ETF_holdings!$A:$Z,10,FALSE), "NA"))</f>
        <v>NA</v>
      </c>
      <c r="DG158" s="31" t="str">
        <f>IF(_xlfn.IFNA(VLOOKUP($A158,ETF_holdings!$A:$Z,10,FALSE), "NA")=0,"NA",_xlfn.IFNA(VLOOKUP($A158,ETF_holdings!$A:$Z,10,FALSE), "NA"))</f>
        <v>NA</v>
      </c>
      <c r="DH158" s="31" t="str">
        <f>IF(_xlfn.IFNA(VLOOKUP($A158,ETF_holdings!$A:$Z,11,FALSE), "NA")=0,"NA",_xlfn.IFNA(VLOOKUP($A158,ETF_holdings!$A:$Z,11,FALSE), "NA"))</f>
        <v>NA</v>
      </c>
      <c r="DI158" s="31" t="str">
        <f>IF(_xlfn.IFNA(VLOOKUP($A158,ETF_holdings!$A:$Z,12,FALSE), "NA")=0,"NA",_xlfn.IFNA(VLOOKUP($A158,ETF_holdings!$A:$Z,12,FALSE), "NA"))</f>
        <v>NA</v>
      </c>
      <c r="DJ158" s="31" t="str">
        <f>IF(_xlfn.IFNA(VLOOKUP($A158,ETF_holdings!$A:$Z,13,FALSE), "NA")=0,"NA",_xlfn.IFNA(VLOOKUP($A158,ETF_holdings!$A:$Z,13,FALSE), "NA"))</f>
        <v>NA</v>
      </c>
      <c r="DK158" s="31">
        <f>IF(_xlfn.IFNA(VLOOKUP($A158,Platinum_RSI!$A:$P,2,FALSE), "NA")=0,"NA",_xlfn.IFNA(VLOOKUP($A158,Platinum_RSI!$A:$P,2,FALSE), "NA"))</f>
        <v>70.09</v>
      </c>
      <c r="DL158" s="31">
        <f>IF(_xlfn.IFNA(VLOOKUP($A158,Platinum_RSI!$A:$P,3,FALSE), "NA")=0,"NA",_xlfn.IFNA(VLOOKUP($A158,Platinum_RSI!$A:$P,3,FALSE), "NA"))</f>
        <v>56.07</v>
      </c>
      <c r="DM158" s="31">
        <f>IF(_xlfn.IFNA(VLOOKUP($A158,Platinum_RSI!$A:$P,4,FALSE), "NA")=0,"NA",_xlfn.IFNA(VLOOKUP($A158,Platinum_RSI!$A:$P,4,FALSE), "NA"))</f>
        <v>53.92</v>
      </c>
      <c r="DN158" s="31">
        <f>IF(_xlfn.IFNA(VLOOKUP($A158,Platinum_RSI!$A:$P,5,FALSE), "NA")=0,"NA",_xlfn.IFNA(VLOOKUP($A158,Platinum_RSI!$A:$P,5,FALSE), "NA"))</f>
        <v>53.51</v>
      </c>
      <c r="DO158" s="31">
        <f>IF(_xlfn.IFNA(VLOOKUP($A158,Palladium_RSI!$A:$Q,2,FALSE), "NA")=0,"NA",_xlfn.IFNA(VLOOKUP($A158,Palladium_RSI!$A:$Q,2,FALSE), "NA"))</f>
        <v>86.71</v>
      </c>
      <c r="DP158" s="31">
        <f>IF(_xlfn.IFNA(VLOOKUP($A158,Palladium_RSI!$A:$Q, 3,FALSE), "NA")=0,"NA",_xlfn.IFNA(VLOOKUP($A158,Palladium_RSI!$A:$Q,3,FALSE), "NA"))</f>
        <v>63.35</v>
      </c>
      <c r="DQ158" s="31">
        <f>IF(_xlfn.IFNA(VLOOKUP($A158,Palladium_RSI!$A:$Q,4,FALSE), "NA")=0,"NA",_xlfn.IFNA(VLOOKUP($A158,Palladium_RSI!$A:$Q,4,FALSE), "NA"))</f>
        <v>60.07</v>
      </c>
      <c r="DR158" s="31">
        <f>IF(_xlfn.IFNA(VLOOKUP($A158,Palladium_RSI!$A:$Q,5,FALSE), "NA")=0,"NA",_xlfn.IFNA(VLOOKUP($A158,Palladium_RSI!$A:$Q,5,FALSE), "NA"))</f>
        <v>58.54</v>
      </c>
      <c r="DS158" s="31">
        <f>IF(_xlfn.IFNA(VLOOKUP($A158,Car_production!$A:$L,2,FALSE), "NA")=0,"NA",_xlfn.IFNA(VLOOKUP($A158,Car_production!$A:$L,2,FALSE), "NA"))</f>
        <v>365.2</v>
      </c>
      <c r="DT158" s="31">
        <f>IF(_xlfn.IFNA(VLOOKUP($A158,Car_production!$A:$L,3,FALSE), "NA")=0,"NA",_xlfn.IFNA(VLOOKUP($A158,Car_production!$A:$L,3,FALSE), "NA"))</f>
        <v>287.33280881195913</v>
      </c>
      <c r="DU158" s="31" t="e">
        <f>IF(_xlfn.IFNA(VLOOKUP($A158,Car_production!$A:$L,4,FALSE), "NA")=0,"NA",_xlfn.IFNA(VLOOKUP($A158,Car_production!$A:$L,13,FALSE), "NA"))</f>
        <v>#REF!</v>
      </c>
      <c r="DV158" s="31">
        <f>IF(_xlfn.IFNA(VLOOKUP($A158,Car_production!$A:$L,5,FALSE), "NA")=0,"NA",_xlfn.IFNA(VLOOKUP($A158,Car_production!$A:$L,5,FALSE), "NA"))</f>
        <v>78.048919048387049</v>
      </c>
      <c r="DW158" s="31">
        <f>IF(_xlfn.IFNA(VLOOKUP($A158,Car_production!$A:$L,6,FALSE), "NA")=0,"NA",_xlfn.IFNA(VLOOKUP($A158,Car_production!$A:$L,6,FALSE), "NA"))</f>
        <v>85.4</v>
      </c>
      <c r="DX158" s="31">
        <f>IF(_xlfn.IFNA(VLOOKUP($A158,Car_production!$A:$L,7,FALSE), "NA")=0,"NA",_xlfn.IFNA(VLOOKUP($A158,Car_production!$A:$L,7,FALSE), "NA"))</f>
        <v>83.479960899315742</v>
      </c>
      <c r="DY158" s="31">
        <f>IF(_xlfn.IFNA(VLOOKUP($A158,Car_production!$A:$L,8,FALSE), "NA")=0,"NA",_xlfn.IFNA(VLOOKUP($A158,Car_production!$A:$L,8,FALSE), "NA"))</f>
        <v>96.4</v>
      </c>
      <c r="DZ158" s="31">
        <f>IF(_xlfn.IFNA(VLOOKUP($A158,Car_production!$A:$L,9,FALSE), "NA")=0,"NA",_xlfn.IFNA(VLOOKUP($A158,Car_production!$A:$L,9,FALSE), "NA"))</f>
        <v>121.71717171717171</v>
      </c>
      <c r="EA158" s="31">
        <f>IF(_xlfn.IFNA(VLOOKUP($A158,Car_production!$A:$L,10,FALSE), "NA")=0,"NA",_xlfn.IFNA(VLOOKUP($A158,Car_production!$A:$L,10,FALSE), "NA"))</f>
        <v>92.308340182073536</v>
      </c>
      <c r="EB158" s="31">
        <f>IF(_xlfn.IFNA(VLOOKUP($A158,Car_production_index!$A:$L,2,FALSE), "NA")=0,"NA",_xlfn.IFNA(VLOOKUP($A158,Car_production_index!$A:$L,2,FALSE), "NA"))</f>
        <v>0.15555700590188029</v>
      </c>
      <c r="EC158" s="31">
        <f>IF(_xlfn.IFNA(VLOOKUP($A158,Car_production_index!$A:$L,3,FALSE), "NA")=0,"NA",_xlfn.IFNA(VLOOKUP($A158,Car_production_index!$A:$L,3,FALSE), "NA"))</f>
        <v>0.18901545060589892</v>
      </c>
      <c r="ED158" s="31">
        <f>IF(_xlfn.IFNA(VLOOKUP($A158,Car_production_index!$A:$L,4,FALSE), "NA")=0,"NA",_xlfn.IFNA(VLOOKUP($A158,Car_production_index!$A:$L,4,FALSE), "NA"))</f>
        <v>0.24252268489694989</v>
      </c>
      <c r="EE158" s="31">
        <f>IF(_xlfn.IFNA(VLOOKUP($A158,Car_production_index!$A:$L,5,FALSE), "NA")=0,"NA",_xlfn.IFNA(VLOOKUP($A158,Car_production_index!$A:$L,5,FALSE), "NA"))</f>
        <v>0.10601686464606509</v>
      </c>
      <c r="EF158" s="31">
        <f>IF(_xlfn.IFNA(VLOOKUP($A158,Car_production_index!$A:$L,6,FALSE), "NA")=0,"NA",_xlfn.IFNA(VLOOKUP($A158,Car_production_index!$A:$L,6,FALSE), "NA"))</f>
        <v>0.69311200605079426</v>
      </c>
    </row>
    <row r="159" spans="1:136">
      <c r="A159" s="26">
        <v>41306</v>
      </c>
      <c r="B159" s="25">
        <f>IFERROR(VLOOKUP($A159,Palladium_spot_price!$A:$B,2,FALSE), "NA")</f>
        <v>755.68421052631504</v>
      </c>
      <c r="C159" s="25">
        <f>IFERROR(VLOOKUP($A159,Platinum_spot_price!$A:$B,2,FALSE), "NA")</f>
        <v>1676.94736842105</v>
      </c>
      <c r="D159" s="25">
        <f>IFERROR(VLOOKUP($A159,Rhodium_spot_price!$A:$B,2,FALSE), "NA")</f>
        <v>1226.5789473684199</v>
      </c>
      <c r="E159" s="25">
        <f>IFERROR(VLOOKUP(A159,'Coal Australia'!A:B,2,FALSE), "NA")</f>
        <v>100.34732142857099</v>
      </c>
      <c r="F159" s="25">
        <f>IFERROR(VLOOKUP(A159,'Russian Ruble'!A:B,2,FALSE), "NA")</f>
        <v>30.160837130000001</v>
      </c>
      <c r="G159" s="25" t="str">
        <f>IFERROR(VLOOKUP($A159,'GDP Germany'!A:B,2,FALSE),"NA")</f>
        <v>NA</v>
      </c>
      <c r="H159" s="25" t="str">
        <f>IFERROR(VLOOKUP($A159,'GDP EU28'!A:B,2,FALSE),"NA")</f>
        <v>NA</v>
      </c>
      <c r="I159" s="25" t="str">
        <f>IFERROR(VLOOKUP($A159,'GDP US'!A:B,2,FALSE),"NA")</f>
        <v>NA</v>
      </c>
      <c r="J159" s="29" t="str">
        <f>IFERROR(VLOOKUP($A159,'GDP CNY'!A:C,2,FALSE),"NA")</f>
        <v>NA</v>
      </c>
      <c r="K159" s="25">
        <f>IFERROR(VLOOKUP($A159,WTI!$A:$B,2,FALSE),"NA")</f>
        <v>95.31</v>
      </c>
      <c r="L159" s="25">
        <f>IFERROR(VLOOKUP($A159,Brent!$A:$B,2,FALSE),"NA")</f>
        <v>116.05</v>
      </c>
      <c r="M159" s="25">
        <f>IFERROR(VLOOKUP($A159,'EURO EXC RATE'!$A:$B,2,FALSE),"NA")</f>
        <v>1.3347</v>
      </c>
      <c r="N159" s="25">
        <f>IFERROR(VLOOKUP($A159,'Baltic Dry Index'!$A:$B,2,FALSE),"NA")</f>
        <v>757</v>
      </c>
      <c r="O159" s="25">
        <f>IFERROR(VLOOKUP($A159,EXR_CNY_USD!$A:$B,2,FALSE),"NA")</f>
        <v>6.2323000000000004</v>
      </c>
      <c r="P159" s="25">
        <f>IFERROR(VLOOKUP($A159,'NATURAL GAS'!A:B,2,FALSE),"NA")</f>
        <v>3.33</v>
      </c>
      <c r="Q159" s="25">
        <f>IFERROR(VLOOKUP($A159,VIX!$A:$B,2,FALSE), "NA")</f>
        <v>15.51</v>
      </c>
      <c r="R159" s="25">
        <f>IFERROR(VLOOKUP($A159,CLI_US!$A:$B,2,FALSE), "NA")</f>
        <v>100.189692443534</v>
      </c>
      <c r="S159" s="25">
        <f>IFERROR(VLOOKUP($A159,CLI_CHN!$A:$B,2,FALSE), "NA")</f>
        <v>100.5491</v>
      </c>
      <c r="T159" s="25">
        <f>IFERROR(VLOOKUP($A159,CLI_EURO!$A:$B,2,FALSE), "NA")</f>
        <v>98.769548719156603</v>
      </c>
      <c r="U159" s="25">
        <f>IFERROR(VLOOKUP($A159,CPILFESL!$A:$B,2,FALSE), "NA")</f>
        <v>232.93700000000001</v>
      </c>
      <c r="V159" s="31">
        <f>_xlfn.IFNA(VLOOKUP($A159,'PET.RWTC.M'!$A:$B,2,FALSE), "NA")</f>
        <v>95.31</v>
      </c>
      <c r="W159" s="31">
        <f>_xlfn.IFNA(VLOOKUP($A159,PALLFNFINDEXQ!$A:$B,2,FALSE), "NA")</f>
        <v>174.17872879999999</v>
      </c>
      <c r="X159" s="31">
        <f>_xlfn.IFNA(VLOOKUP($A159,DEXSFUS!$A:$B,2,FALSE), "NA")</f>
        <v>8.8384999999999998</v>
      </c>
      <c r="Y159" s="31">
        <f>_xlfn.IFNA(VLOOKUP($A159,PNICKUSDM!$A:$B,2,FALSE), "NA")</f>
        <v>17690.099999999999</v>
      </c>
      <c r="Z159" s="31">
        <f>_xlfn.IFNA(VLOOKUP($A159,'WPU1011'!$A:$B,2,FALSE), "NA")</f>
        <v>122</v>
      </c>
      <c r="AA159" s="31">
        <f>_xlfn.IFNA(VLOOKUP($A159,'WPU1011'!$A:$B,2,FALSE), "NA")</f>
        <v>122</v>
      </c>
      <c r="AB159" s="31">
        <f>_xlfn.IFNA(VLOOKUP($A159,TSIFRGHTC!$A:$B,2,FALSE), "NA")</f>
        <v>1.3</v>
      </c>
      <c r="AC159" s="31">
        <f>_xlfn.IFNA(VLOOKUP($A159,TSIFRGHTC!$A:$B,2,FALSE), "NA")</f>
        <v>1.3</v>
      </c>
      <c r="AD159" s="31">
        <f>_xlfn.IFNA(VLOOKUP($A159,PPICMM!$A:$B,2,FALSE), "NA")</f>
        <v>226.4</v>
      </c>
      <c r="AE159" s="31">
        <f>_xlfn.IFNA(VLOOKUP($A159,IPB50001N!$A:$B,2,FALSE), "NA")</f>
        <v>98.176100000000005</v>
      </c>
      <c r="AF159" s="31">
        <f>_xlfn.IFNA(VLOOKUP($A159,A31ATI!$A:$B,2,FALSE), "NA")</f>
        <v>20917</v>
      </c>
      <c r="AG159" s="31">
        <f>_xlfn.IFNA(VLOOKUP($A159,A31ANO!$A:$B,2,FALSE), "NA")</f>
        <v>11517</v>
      </c>
      <c r="AH159" s="31">
        <f>_xlfn.IFNA(VLOOKUP($A159,IPG21223S!$A:$B,2,FALSE), "NA")</f>
        <v>95.744900000000001</v>
      </c>
      <c r="AI159" s="31">
        <f>_xlfn.IFNA(VLOOKUP($A159,PIORECRUSDM!$A:$B,2,FALSE), "NA")</f>
        <v>154.63999999999999</v>
      </c>
      <c r="AJ159" s="31">
        <f>_xlfn.IFNA(VLOOKUP($A159,GVZCLS!$A:$B,2,FALSE), "NA")</f>
        <v>13.32</v>
      </c>
      <c r="AK159" s="31">
        <f>_xlfn.IFNA(VLOOKUP($A159,VXSLVCLS!$A:$B,2,FALSE), "NA")</f>
        <v>23.36</v>
      </c>
      <c r="AL159" s="31">
        <f>_xlfn.IFNA(VLOOKUP($A159,PNRGINDEXM!$A:$B,2,FALSE), "NA")</f>
        <v>232.74039999999999</v>
      </c>
      <c r="AM159" s="31">
        <f>_xlfn.IFNA(VLOOKUP($A159,Nikkei225!$A:$B,2,FALSE), "NA")</f>
        <v>11191.34</v>
      </c>
      <c r="AN159" s="31">
        <f>_xlfn.IFNA(VLOOKUP($A159,EXJPUS!$A:$B,2,FALSE), "NA")</f>
        <v>93.001599999999996</v>
      </c>
      <c r="AO159" s="31">
        <f>_xlfn.IFNA(VLOOKUP($A159,PCU33613361!$A:$B,2,FALSE), "NA")</f>
        <v>106.2</v>
      </c>
      <c r="AP159" s="31">
        <f>_xlfn.IFNA(VLOOKUP($A159,TOTALSA!$A:$B,2,FALSE), "NA")</f>
        <v>15.861000000000001</v>
      </c>
      <c r="AQ159" s="31">
        <f>_xlfn.IFNA(VLOOKUP($A159,ZAFCPIALLMINMEI!$A:$B,2,FALSE), "NA")</f>
        <v>88.308769999999996</v>
      </c>
      <c r="AR159" s="31">
        <f>_xlfn.IFNA(VLOOKUP($A159,LCULMN01ZAQ661S!$A:$B,2,FALSE), "NA")</f>
        <v>89.899768699999996</v>
      </c>
      <c r="AS159" s="31">
        <f>_xlfn.IFNA(VLOOKUP($A159,NGDPRSAXDCZAQ!$A:$B,2,FALSE), "NA")</f>
        <v>1065760.3</v>
      </c>
      <c r="AT159" s="31">
        <f>_xlfn.IFNA(VLOOKUP($A159,'M.W00.PCOBA.USD'!$A:$B,2,FALSE), "NA")</f>
        <v>25441.33</v>
      </c>
      <c r="AU159" s="31">
        <f>_xlfn.IFNA(VLOOKUP($A159,BSCICP03O9M665S!$A:$B,2,FALSE), "NA")</f>
        <v>99.063979419600003</v>
      </c>
      <c r="AV159" s="31">
        <f>_xlfn.IFNA(VLOOKUP($A159,LOLITOAAOECDE!$A:$B,2,FALSE), "NA")</f>
        <v>100.19868021800001</v>
      </c>
      <c r="AW159" s="31" t="str">
        <f>_xlfn.IFNA(VLOOKUP($A159,'IP7110'!$A:$B,2,FALSE), "NA")</f>
        <v>NA</v>
      </c>
      <c r="AX159" s="31">
        <f>_xlfn.IFNA(VLOOKUP($A159,'WPS061'!$A:$B,2,FALSE), "NA")</f>
        <v>112.5</v>
      </c>
      <c r="AY159" s="31">
        <f>_xlfn.IFNA(VLOOKUP($A159,'GS10'!$A:$B,2,FALSE), "NA")</f>
        <v>1.98</v>
      </c>
      <c r="AZ159" s="31">
        <f>_xlfn.IFNA(VLOOKUP($A159,'GS5'!$A:$B,2,FALSE), "NA")</f>
        <v>0.85</v>
      </c>
      <c r="BA159" s="31">
        <f>_xlfn.IFNA(VLOOKUP($A159,'GS30'!$A:$B,2,FALSE), "NA")</f>
        <v>3.17</v>
      </c>
      <c r="BB159" s="31">
        <f>_xlfn.IFNA(VLOOKUP($A159,DAX!$A:$B,2,FALSE), "NA")</f>
        <v>7741.7</v>
      </c>
      <c r="BC159" s="31">
        <f>_xlfn.IFNA(VLOOKUP($A159,SMI!$A:$B,2,FALSE), "NA")</f>
        <v>7593.67</v>
      </c>
      <c r="BD159" s="31">
        <f>_xlfn.IFNA(VLOOKUP($A159,NASDAQCOM!$A:$B,2,FALSE), "NA")</f>
        <v>3160.19</v>
      </c>
      <c r="BE159" s="31">
        <f>_xlfn.IFNA(VLOOKUP($A159,FTSE100!$A:$B,2,FALSE), "NA")</f>
        <v>6360.81</v>
      </c>
      <c r="BF159" s="31">
        <f>_xlfn.IFNA(VLOOKUP($A159,'M.W00.PGOLD.USD'!$A:$B,2,FALSE), "NA")</f>
        <v>1678</v>
      </c>
      <c r="BG159" s="31">
        <f>_xlfn.IFNA(VLOOKUP($A159,'M.W00.PSILVER.USD'!$A:$B,2,FALSE), "NA")</f>
        <v>32.01</v>
      </c>
      <c r="BH159" s="31">
        <f>_xlfn.IFNA(VLOOKUP($A159,WPU10170502!$A:$B,2,FALSE), "NA")</f>
        <v>94.1</v>
      </c>
      <c r="BI159" s="31">
        <f>_xlfn.IFNA(VLOOKUP($A159,'M.W00.PSILVER.USD'!$A:$B,2,FALSE), "NA")</f>
        <v>32.01</v>
      </c>
      <c r="BJ159" s="31">
        <f>_xlfn.IFNA(VLOOKUP($A159,'M.W00.PSILVER.USD'!$A:$B,2,FALSE), "NA")</f>
        <v>32.01</v>
      </c>
      <c r="BK159" s="31">
        <f>_xlfn.IFNA(VLOOKUP($A159,FEDfunds!$A:$B,2,FALSE), "NA")</f>
        <v>0.15</v>
      </c>
      <c r="BL159" s="31">
        <f>_xlfn.IFNA(VLOOKUP($A159,Vehicles_miles_traveled!$A:$B,2,FALSE), "NA")</f>
        <v>249927</v>
      </c>
      <c r="BM159" s="31">
        <f>_xlfn.IFNA(VLOOKUP($A159,New_car_dealer!$A:$B,2,FALSE), "NA")</f>
        <v>54771</v>
      </c>
      <c r="BN159" s="31" t="str">
        <f>_xlfn.IFNA(VLOOKUP($A159,Platinum_total_demand!$A:$Z,4,FALSE), "NA")</f>
        <v>NA</v>
      </c>
      <c r="BO159" s="31" t="str">
        <f>_xlfn.IFNA(VLOOKUP($A159,Palladium_total_demand!$A:$Z,4,FALSE), "NA")</f>
        <v>NA</v>
      </c>
      <c r="BP159" s="31" t="str">
        <f>_xlfn.IFNA(VLOOKUP($A159,Rhodium_total_demand!$A:$Z,4,FALSE), "NA")</f>
        <v>NA</v>
      </c>
      <c r="BQ159" s="31" t="str">
        <f>_xlfn.IFNA(VLOOKUP($A159,Platinum_total_supply!$A:$Z,4,FALSE), "NA")</f>
        <v>NA</v>
      </c>
      <c r="BR159" s="31" t="str">
        <f>_xlfn.IFNA(VLOOKUP($A159,Palladium_total_supply!$A:$Z,4,FALSE), "NA")</f>
        <v>NA</v>
      </c>
      <c r="BS159" s="31" t="str">
        <f>_xlfn.IFNA(VLOOKUP($A159,Rhodium_total_supply!$A:$Z,4,FALSE), "NA")</f>
        <v>NA</v>
      </c>
      <c r="BT159" s="31">
        <f>_xlfn.IFNA(VLOOKUP($A159,Equities!$A:$Z,2,FALSE), "NA")</f>
        <v>4997.2335000000003</v>
      </c>
      <c r="BU159" s="31">
        <f>_xlfn.IFNA(VLOOKUP($A159,Equities!$A:$Z,3,FALSE), "NA")</f>
        <v>5554.1440000000002</v>
      </c>
      <c r="BV159" s="31">
        <f>_xlfn.IFNA(VLOOKUP($A159,Equities!$A:$Z,4,FALSE), "NA")</f>
        <v>7129.0639999999903</v>
      </c>
      <c r="BW159" s="31">
        <f>_xlfn.IFNA(VLOOKUP($A159,Equities!$A:$Z,5,FALSE), "NA")</f>
        <v>4485.2203499999996</v>
      </c>
      <c r="BX159" s="31">
        <f>_xlfn.IFNA(VLOOKUP($A159,Equities!$A:$Z,6,FALSE), "NA")</f>
        <v>2014.8808999999901</v>
      </c>
      <c r="BY159" s="31">
        <f>_xlfn.IFNA(VLOOKUP($A159,Income_equities!$A:$Z,2,FALSE), "NA")</f>
        <v>1833.8975</v>
      </c>
      <c r="BZ159" s="31">
        <f>_xlfn.IFNA(VLOOKUP($A159,Income_equities!$A:$Z,3,FALSE), "NA")</f>
        <v>357.04169999999903</v>
      </c>
      <c r="CA159" s="31">
        <f>_xlfn.IFNA(VLOOKUP($A159,Income_equities!$A:$Z,4,FALSE), "NA")</f>
        <v>189.07273499999999</v>
      </c>
      <c r="CB159" s="31">
        <f>_xlfn.IFNA(VLOOKUP($A159,Income_equities!$A:$Z,5,FALSE), "NA")</f>
        <v>207.494305</v>
      </c>
      <c r="CC159" s="31">
        <f>_xlfn.IFNA(VLOOKUP($A159,PGM_equities!$A:$Z,2,FALSE), "NA")</f>
        <v>1674.04599999999</v>
      </c>
      <c r="CD159" s="31">
        <f>_xlfn.IFNA(VLOOKUP($A159,PGM_equities!$A:$Z,3,FALSE), "NA")</f>
        <v>1627.8689999999999</v>
      </c>
      <c r="CE159" s="31">
        <f>_xlfn.IFNA(VLOOKUP($A159,PGM_equities!$A:$Z,4,FALSE), "NA")</f>
        <v>30.223469999999999</v>
      </c>
      <c r="CF159" s="31">
        <f>_xlfn.IFNA(VLOOKUP($A159,PGM_equities!$A:$Z,5,FALSE), "NA")</f>
        <v>753.95499999999902</v>
      </c>
      <c r="CG159" s="31" t="str">
        <f>_xlfn.IFNA(VLOOKUP($A159,Platinum_market_balance!$A:$Z,2,FALSE), "NA")</f>
        <v>NA</v>
      </c>
      <c r="CH159" s="31" t="str">
        <f>_xlfn.IFNA(VLOOKUP($A159,Platinum_market_balance!$A:$Z,3,FALSE), "NA")</f>
        <v>NA</v>
      </c>
      <c r="CI159" s="31" t="str">
        <f>_xlfn.IFNA(VLOOKUP($A159,Platinum_market_balance!$A:$Z,4,FALSE), "NA")</f>
        <v>NA</v>
      </c>
      <c r="CJ159" s="31" t="str">
        <f>_xlfn.IFNA(VLOOKUP($A159,Platinum_market_balance!$A:$Z,5,FALSE), "NA")</f>
        <v>NA</v>
      </c>
      <c r="CK159" s="31" t="str">
        <f>_xlfn.IFNA(VLOOKUP($A159,Palladium_market_balance!$A:$Z,2,FALSE), "NA")</f>
        <v>NA</v>
      </c>
      <c r="CL159" s="31" t="str">
        <f>_xlfn.IFNA(VLOOKUP($A159,Palladium_market_balance!$A:$Z,3,FALSE), "NA")</f>
        <v>NA</v>
      </c>
      <c r="CM159" s="31" t="str">
        <f>_xlfn.IFNA(VLOOKUP($A159,Palladium_market_balance!$A:$Z,4,FALSE), "NA")</f>
        <v>NA</v>
      </c>
      <c r="CN159" s="31" t="str">
        <f>_xlfn.IFNA(VLOOKUP($A159,Palladium_market_balance!$A:$Z,5,FALSE), "NA")</f>
        <v>NA</v>
      </c>
      <c r="CO159" s="31" t="str">
        <f>_xlfn.IFNA(VLOOKUP($A159,Rhodium_market_balance!$A:$Z,2,FALSE), "NA")</f>
        <v>NA</v>
      </c>
      <c r="CP159" s="31" t="str">
        <f>_xlfn.IFNA(VLOOKUP($A159,Rhodium_market_balance!$A:$Z,3,FALSE), "NA")</f>
        <v>NA</v>
      </c>
      <c r="CQ159" s="31" t="str">
        <f>_xlfn.IFNA(VLOOKUP($A159,Rhodium_market_balance!$A:$Z,4,FALSE), "NA")</f>
        <v>NA</v>
      </c>
      <c r="CR159" s="31" t="str">
        <f>_xlfn.IFNA(VLOOKUP($A159,Rhodium_market_balance!$A:$Z,5,FALSE), "NA")</f>
        <v>NA</v>
      </c>
      <c r="CS159" s="31">
        <f>_xlfn.IFNA(VLOOKUP($A159,CFTCs!$A:$Z,2,FALSE), "NA")</f>
        <v>28771.7</v>
      </c>
      <c r="CT159" s="31">
        <f>_xlfn.IFNA(VLOOKUP($A159,CFTCs!$A:$Z,3,FALSE), "NA")</f>
        <v>3420.95</v>
      </c>
      <c r="CU159" s="31">
        <f>_xlfn.IFNA(VLOOKUP($A159,CFTCs!$A:$Z,4,FALSE), "NA")</f>
        <v>52658.95</v>
      </c>
      <c r="CV159" s="31">
        <f>_xlfn.IFNA(VLOOKUP($A159,CFTCs!$A:$Z,5,FALSE), "NA")</f>
        <v>4509.95</v>
      </c>
      <c r="CW159" s="31">
        <f>_xlfn.IFNA(VLOOKUP($A159,Open_interest!$A:$Z,2,FALSE), "NA")</f>
        <v>71196.75</v>
      </c>
      <c r="CX159" s="31">
        <f>_xlfn.IFNA(VLOOKUP($A159,Open_interest!$A:$Z,3,FALSE), "NA")</f>
        <v>37378.050000000003</v>
      </c>
      <c r="CY159" s="31">
        <f>IF(_xlfn.IFNA(VLOOKUP($A159,ETF_holdings!$A:$Z,2,FALSE), "NA")=0,"NA",_xlfn.IFNA(VLOOKUP($A159,ETF_holdings!$A:$Z,2,FALSE), "NA"))</f>
        <v>1658212.8373499999</v>
      </c>
      <c r="CZ159" s="31" t="str">
        <f>IF(_xlfn.IFNA(VLOOKUP($A159,ETF_holdings!$A:$Z,3,FALSE), "NA")=0,"NA",_xlfn.IFNA(VLOOKUP($A159,ETF_holdings!$A:$Z,3,FALSE), "NA"))</f>
        <v>NA</v>
      </c>
      <c r="DA159" s="31">
        <f>_xlfn.IFNA(VLOOKUP($A159,ETF_holdings!$A:$Z,4,FALSE), "NA")</f>
        <v>0</v>
      </c>
      <c r="DB159" s="31" t="str">
        <f>IF(_xlfn.IFNA(VLOOKUP($A159,ETF_holdings!$A:$Z,4,FALSE), "NA")=0,"NA",_xlfn.IFNA(VLOOKUP($A159,ETF_holdings!$A:$Z,4,FALSE), "NA"))</f>
        <v>NA</v>
      </c>
      <c r="DC159" s="31" t="str">
        <f>IF(_xlfn.IFNA(VLOOKUP($A159,ETF_holdings!$A:$Z,6,FALSE), "NA")=0,"NA",_xlfn.IFNA(VLOOKUP($A159,ETF_holdings!$A:$Z,6,FALSE), "NA"))</f>
        <v>NA</v>
      </c>
      <c r="DD159" s="31" t="str">
        <f>IF(_xlfn.IFNA(VLOOKUP($A159,ETF_holdings!$A:$Z,7,FALSE), "NA")=0,"NA",_xlfn.IFNA(VLOOKUP($A159,ETF_holdings!$A:$Z,7,FALSE), "NA"))</f>
        <v>NA</v>
      </c>
      <c r="DE159" s="31" t="str">
        <f>IF(_xlfn.IFNA(VLOOKUP($A159,ETF_holdings!$A:$Z,8,FALSE), "NA")=0,"NA",_xlfn.IFNA(VLOOKUP($A159,ETF_holdings!$A:$Z,8,FALSE), "NA"))</f>
        <v>NA</v>
      </c>
      <c r="DF159" s="31" t="str">
        <f>IF(_xlfn.IFNA(VLOOKUP($A159,ETF_holdings!$A:$Z,10,FALSE), "NA")=0,"NA",_xlfn.IFNA(VLOOKUP($A159,ETF_holdings!$A:$Z,10,FALSE), "NA"))</f>
        <v>NA</v>
      </c>
      <c r="DG159" s="31" t="str">
        <f>IF(_xlfn.IFNA(VLOOKUP($A159,ETF_holdings!$A:$Z,10,FALSE), "NA")=0,"NA",_xlfn.IFNA(VLOOKUP($A159,ETF_holdings!$A:$Z,10,FALSE), "NA"))</f>
        <v>NA</v>
      </c>
      <c r="DH159" s="31" t="str">
        <f>IF(_xlfn.IFNA(VLOOKUP($A159,ETF_holdings!$A:$Z,11,FALSE), "NA")=0,"NA",_xlfn.IFNA(VLOOKUP($A159,ETF_holdings!$A:$Z,11,FALSE), "NA"))</f>
        <v>NA</v>
      </c>
      <c r="DI159" s="31" t="str">
        <f>IF(_xlfn.IFNA(VLOOKUP($A159,ETF_holdings!$A:$Z,12,FALSE), "NA")=0,"NA",_xlfn.IFNA(VLOOKUP($A159,ETF_holdings!$A:$Z,12,FALSE), "NA"))</f>
        <v>NA</v>
      </c>
      <c r="DJ159" s="31" t="str">
        <f>IF(_xlfn.IFNA(VLOOKUP($A159,ETF_holdings!$A:$Z,13,FALSE), "NA")=0,"NA",_xlfn.IFNA(VLOOKUP($A159,ETF_holdings!$A:$Z,13,FALSE), "NA"))</f>
        <v>NA</v>
      </c>
      <c r="DK159" s="31">
        <f>IF(_xlfn.IFNA(VLOOKUP($A159,Platinum_RSI!$A:$P,2,FALSE), "NA")=0,"NA",_xlfn.IFNA(VLOOKUP($A159,Platinum_RSI!$A:$P,2,FALSE), "NA"))</f>
        <v>46.87</v>
      </c>
      <c r="DL159" s="31">
        <f>IF(_xlfn.IFNA(VLOOKUP($A159,Platinum_RSI!$A:$P,3,FALSE), "NA")=0,"NA",_xlfn.IFNA(VLOOKUP($A159,Platinum_RSI!$A:$P,3,FALSE), "NA"))</f>
        <v>49.79</v>
      </c>
      <c r="DM159" s="31">
        <f>IF(_xlfn.IFNA(VLOOKUP($A159,Platinum_RSI!$A:$P,4,FALSE), "NA")=0,"NA",_xlfn.IFNA(VLOOKUP($A159,Platinum_RSI!$A:$P,4,FALSE), "NA"))</f>
        <v>50.01</v>
      </c>
      <c r="DN159" s="31">
        <f>IF(_xlfn.IFNA(VLOOKUP($A159,Platinum_RSI!$A:$P,5,FALSE), "NA")=0,"NA",_xlfn.IFNA(VLOOKUP($A159,Platinum_RSI!$A:$P,5,FALSE), "NA"))</f>
        <v>51.59</v>
      </c>
      <c r="DO159" s="31">
        <f>IF(_xlfn.IFNA(VLOOKUP($A159,Palladium_RSI!$A:$Q,2,FALSE), "NA")=0,"NA",_xlfn.IFNA(VLOOKUP($A159,Palladium_RSI!$A:$Q,2,FALSE), "NA"))</f>
        <v>73.790000000000006</v>
      </c>
      <c r="DP159" s="31">
        <f>IF(_xlfn.IFNA(VLOOKUP($A159,Palladium_RSI!$A:$Q, 3,FALSE), "NA")=0,"NA",_xlfn.IFNA(VLOOKUP($A159,Palladium_RSI!$A:$Q,3,FALSE), "NA"))</f>
        <v>60.77</v>
      </c>
      <c r="DQ159" s="31">
        <f>IF(_xlfn.IFNA(VLOOKUP($A159,Palladium_RSI!$A:$Q,4,FALSE), "NA")=0,"NA",_xlfn.IFNA(VLOOKUP($A159,Palladium_RSI!$A:$Q,4,FALSE), "NA"))</f>
        <v>58.58</v>
      </c>
      <c r="DR159" s="31">
        <f>IF(_xlfn.IFNA(VLOOKUP($A159,Palladium_RSI!$A:$Q,5,FALSE), "NA")=0,"NA",_xlfn.IFNA(VLOOKUP($A159,Palladium_RSI!$A:$Q,5,FALSE), "NA"))</f>
        <v>57.85</v>
      </c>
      <c r="DS159" s="31">
        <f>IF(_xlfn.IFNA(VLOOKUP($A159,Car_production!$A:$L,2,FALSE), "NA")=0,"NA",_xlfn.IFNA(VLOOKUP($A159,Car_production!$A:$L,2,FALSE), "NA"))</f>
        <v>364.6</v>
      </c>
      <c r="DT159" s="31">
        <f>IF(_xlfn.IFNA(VLOOKUP($A159,Car_production!$A:$L,3,FALSE), "NA")=0,"NA",_xlfn.IFNA(VLOOKUP($A159,Car_production!$A:$L,3,FALSE), "NA"))</f>
        <v>286.86073957513776</v>
      </c>
      <c r="DU159" s="31" t="e">
        <f>IF(_xlfn.IFNA(VLOOKUP($A159,Car_production!$A:$L,4,FALSE), "NA")=0,"NA",_xlfn.IFNA(VLOOKUP($A159,Car_production!$A:$L,13,FALSE), "NA"))</f>
        <v>#REF!</v>
      </c>
      <c r="DV159" s="31">
        <f>IF(_xlfn.IFNA(VLOOKUP($A159,Car_production!$A:$L,5,FALSE), "NA")=0,"NA",_xlfn.IFNA(VLOOKUP($A159,Car_production!$A:$L,5,FALSE), "NA"))</f>
        <v>53.201354770221052</v>
      </c>
      <c r="DW159" s="31">
        <f>IF(_xlfn.IFNA(VLOOKUP($A159,Car_production!$A:$L,6,FALSE), "NA")=0,"NA",_xlfn.IFNA(VLOOKUP($A159,Car_production!$A:$L,6,FALSE), "NA"))</f>
        <v>91.9</v>
      </c>
      <c r="DX159" s="31">
        <f>IF(_xlfn.IFNA(VLOOKUP($A159,Car_production!$A:$L,7,FALSE), "NA")=0,"NA",_xlfn.IFNA(VLOOKUP($A159,Car_production!$A:$L,7,FALSE), "NA"))</f>
        <v>89.833822091886617</v>
      </c>
      <c r="DY159" s="31">
        <f>IF(_xlfn.IFNA(VLOOKUP($A159,Car_production!$A:$L,8,FALSE), "NA")=0,"NA",_xlfn.IFNA(VLOOKUP($A159,Car_production!$A:$L,8,FALSE), "NA"))</f>
        <v>99.1</v>
      </c>
      <c r="DZ159" s="31">
        <f>IF(_xlfn.IFNA(VLOOKUP($A159,Car_production!$A:$L,9,FALSE), "NA")=0,"NA",_xlfn.IFNA(VLOOKUP($A159,Car_production!$A:$L,9,FALSE), "NA"))</f>
        <v>125.1262626262626</v>
      </c>
      <c r="EA159" s="31">
        <f>IF(_xlfn.IFNA(VLOOKUP($A159,Car_production!$A:$L,10,FALSE), "NA")=0,"NA",_xlfn.IFNA(VLOOKUP($A159,Car_production!$A:$L,10,FALSE), "NA"))</f>
        <v>87.771207569001191</v>
      </c>
      <c r="EB159" s="31">
        <f>IF(_xlfn.IFNA(VLOOKUP($A159,Car_production_index!$A:$L,2,FALSE), "NA")=0,"NA",_xlfn.IFNA(VLOOKUP($A159,Car_production_index!$A:$L,2,FALSE), "NA"))</f>
        <v>0.15555700590188029</v>
      </c>
      <c r="EC159" s="31">
        <f>IF(_xlfn.IFNA(VLOOKUP($A159,Car_production_index!$A:$L,3,FALSE), "NA")=0,"NA",_xlfn.IFNA(VLOOKUP($A159,Car_production_index!$A:$L,3,FALSE), "NA"))</f>
        <v>0.18901545060589892</v>
      </c>
      <c r="ED159" s="31">
        <f>IF(_xlfn.IFNA(VLOOKUP($A159,Car_production_index!$A:$L,4,FALSE), "NA")=0,"NA",_xlfn.IFNA(VLOOKUP($A159,Car_production_index!$A:$L,4,FALSE), "NA"))</f>
        <v>0.24252268489694989</v>
      </c>
      <c r="EE159" s="31">
        <f>IF(_xlfn.IFNA(VLOOKUP($A159,Car_production_index!$A:$L,5,FALSE), "NA")=0,"NA",_xlfn.IFNA(VLOOKUP($A159,Car_production_index!$A:$L,5,FALSE), "NA"))</f>
        <v>0.10601686464606509</v>
      </c>
      <c r="EF159" s="31">
        <f>IF(_xlfn.IFNA(VLOOKUP($A159,Car_production_index!$A:$L,6,FALSE), "NA")=0,"NA",_xlfn.IFNA(VLOOKUP($A159,Car_production_index!$A:$L,6,FALSE), "NA"))</f>
        <v>0.69311200605079426</v>
      </c>
    </row>
    <row r="160" spans="1:136">
      <c r="A160" s="26">
        <v>41334</v>
      </c>
      <c r="B160" s="25">
        <f>IFERROR(VLOOKUP($A160,Palladium_spot_price!$A:$B,2,FALSE), "NA")</f>
        <v>761.2</v>
      </c>
      <c r="C160" s="25">
        <f>IFERROR(VLOOKUP($A160,Platinum_spot_price!$A:$B,2,FALSE), "NA")</f>
        <v>1586.3</v>
      </c>
      <c r="D160" s="25">
        <f>IFERROR(VLOOKUP($A160,Rhodium_spot_price!$A:$B,2,FALSE), "NA")</f>
        <v>1252.25</v>
      </c>
      <c r="E160" s="25">
        <f>IFERROR(VLOOKUP(A160,'Coal Australia'!A:B,2,FALSE), "NA")</f>
        <v>97.316785714285501</v>
      </c>
      <c r="F160" s="25">
        <f>IFERROR(VLOOKUP(A160,'Russian Ruble'!A:B,2,FALSE), "NA")</f>
        <v>30.798371499999998</v>
      </c>
      <c r="G160" s="25" t="str">
        <f>IFERROR(VLOOKUP($A160,'GDP Germany'!A:B,2,FALSE),"NA")</f>
        <v>NA</v>
      </c>
      <c r="H160" s="25" t="str">
        <f>IFERROR(VLOOKUP($A160,'GDP EU28'!A:B,2,FALSE),"NA")</f>
        <v>NA</v>
      </c>
      <c r="I160" s="25" t="str">
        <f>IFERROR(VLOOKUP($A160,'GDP US'!A:B,2,FALSE),"NA")</f>
        <v>NA</v>
      </c>
      <c r="J160" s="29" t="str">
        <f>IFERROR(VLOOKUP($A160,'GDP CNY'!A:C,2,FALSE),"NA")</f>
        <v>NA</v>
      </c>
      <c r="K160" s="25">
        <f>IFERROR(VLOOKUP($A160,WTI!$A:$B,2,FALSE),"NA")</f>
        <v>92.94</v>
      </c>
      <c r="L160" s="25">
        <f>IFERROR(VLOOKUP($A160,Brent!$A:$B,2,FALSE),"NA")</f>
        <v>108.47</v>
      </c>
      <c r="M160" s="25">
        <f>IFERROR(VLOOKUP($A160,'EURO EXC RATE'!$A:$B,2,FALSE),"NA")</f>
        <v>1.2952999999999999</v>
      </c>
      <c r="N160" s="25">
        <f>IFERROR(VLOOKUP($A160,'Baltic Dry Index'!$A:$B,2,FALSE),"NA")</f>
        <v>910</v>
      </c>
      <c r="O160" s="25">
        <f>IFERROR(VLOOKUP($A160,EXR_CNY_USD!$A:$B,2,FALSE),"NA")</f>
        <v>6.2153999999999998</v>
      </c>
      <c r="P160" s="25">
        <f>IFERROR(VLOOKUP($A160,'NATURAL GAS'!A:B,2,FALSE),"NA")</f>
        <v>3.81</v>
      </c>
      <c r="Q160" s="25">
        <f>IFERROR(VLOOKUP($A160,VIX!$A:$B,2,FALSE), "NA")</f>
        <v>12.7</v>
      </c>
      <c r="R160" s="25">
        <f>IFERROR(VLOOKUP($A160,CLI_US!$A:$B,2,FALSE), "NA")</f>
        <v>100.300835620475</v>
      </c>
      <c r="S160" s="25">
        <f>IFERROR(VLOOKUP($A160,CLI_CHN!$A:$B,2,FALSE), "NA")</f>
        <v>100.6311</v>
      </c>
      <c r="T160" s="25">
        <f>IFERROR(VLOOKUP($A160,CLI_EURO!$A:$B,2,FALSE), "NA")</f>
        <v>98.846018906130794</v>
      </c>
      <c r="U160" s="25">
        <f>IFERROR(VLOOKUP($A160,CPILFESL!$A:$B,2,FALSE), "NA")</f>
        <v>232.28200000000001</v>
      </c>
      <c r="V160" s="31">
        <f>_xlfn.IFNA(VLOOKUP($A160,'PET.RWTC.M'!$A:$B,2,FALSE), "NA")</f>
        <v>92.94</v>
      </c>
      <c r="W160" s="31">
        <f>_xlfn.IFNA(VLOOKUP($A160,PALLFNFINDEXQ!$A:$B,2,FALSE), "NA")</f>
        <v>174.17872879999999</v>
      </c>
      <c r="X160" s="31">
        <f>_xlfn.IFNA(VLOOKUP($A160,DEXSFUS!$A:$B,2,FALSE), "NA")</f>
        <v>9.0716000000000001</v>
      </c>
      <c r="Y160" s="31">
        <f>_xlfn.IFNA(VLOOKUP($A160,PNICKUSDM!$A:$B,2,FALSE), "NA")</f>
        <v>16731.7</v>
      </c>
      <c r="Z160" s="31">
        <f>_xlfn.IFNA(VLOOKUP($A160,'WPU1011'!$A:$B,2,FALSE), "NA")</f>
        <v>122.2</v>
      </c>
      <c r="AA160" s="31">
        <f>_xlfn.IFNA(VLOOKUP($A160,PCU3399103399101!$A:$B,2,FALSE), "NA")</f>
        <v>228.6</v>
      </c>
      <c r="AB160" s="31">
        <f>_xlfn.IFNA(VLOOKUP($A160,TSIFRGHTC!$A:$B,2,FALSE), "NA")</f>
        <v>-0.1</v>
      </c>
      <c r="AC160" s="31">
        <f>_xlfn.IFNA(VLOOKUP($A160,TSIFRGHTC!$A:$B,2,FALSE), "NA")</f>
        <v>-0.1</v>
      </c>
      <c r="AD160" s="31">
        <f>_xlfn.IFNA(VLOOKUP($A160,PPICMM!$A:$B,2,FALSE), "NA")</f>
        <v>218.7</v>
      </c>
      <c r="AE160" s="31">
        <f>_xlfn.IFNA(VLOOKUP($A160,IPB50001N!$A:$B,2,FALSE), "NA")</f>
        <v>98.8005</v>
      </c>
      <c r="AF160" s="31">
        <f>_xlfn.IFNA(VLOOKUP($A160,A31ATI!$A:$B,2,FALSE), "NA")</f>
        <v>21056</v>
      </c>
      <c r="AG160" s="31">
        <f>_xlfn.IFNA(VLOOKUP($A160,A31ANO!$A:$B,2,FALSE), "NA")</f>
        <v>10537</v>
      </c>
      <c r="AH160" s="31">
        <f>_xlfn.IFNA(VLOOKUP($A160,IPG21223S!$A:$B,2,FALSE), "NA")</f>
        <v>95.825800000000001</v>
      </c>
      <c r="AI160" s="31">
        <f>_xlfn.IFNA(VLOOKUP($A160,PIORECRUSDM!$A:$B,2,FALSE), "NA")</f>
        <v>139.87</v>
      </c>
      <c r="AJ160" s="31">
        <f>_xlfn.IFNA(VLOOKUP($A160,GVZCLS!$A:$B,2,FALSE), "NA")</f>
        <v>15.75</v>
      </c>
      <c r="AK160" s="31">
        <f>_xlfn.IFNA(VLOOKUP($A160,VXSLVCLS!$A:$B,2,FALSE), "NA")</f>
        <v>26.7</v>
      </c>
      <c r="AL160" s="31">
        <f>_xlfn.IFNA(VLOOKUP($A160,PNRGINDEXM!$A:$B,2,FALSE), "NA")</f>
        <v>226.1602</v>
      </c>
      <c r="AM160" s="31">
        <f>_xlfn.IFNA(VLOOKUP($A160,Nikkei225!$A:$B,2,FALSE), "NA")</f>
        <v>11606.38</v>
      </c>
      <c r="AN160" s="31">
        <f>_xlfn.IFNA(VLOOKUP($A160,EXJPUS!$A:$B,2,FALSE), "NA")</f>
        <v>94.77</v>
      </c>
      <c r="AO160" s="31">
        <f>_xlfn.IFNA(VLOOKUP($A160,PCU33613361!$A:$B,2,FALSE), "NA")</f>
        <v>105.6</v>
      </c>
      <c r="AP160" s="31">
        <f>_xlfn.IFNA(VLOOKUP($A160,TOTALSA!$A:$B,2,FALSE), "NA")</f>
        <v>15.721</v>
      </c>
      <c r="AQ160" s="31">
        <f>_xlfn.IFNA(VLOOKUP($A160,ZAFCPIALLMINMEI!$A:$B,2,FALSE), "NA")</f>
        <v>89.388999999999996</v>
      </c>
      <c r="AR160" s="31">
        <f>_xlfn.IFNA(VLOOKUP($A160,LCULMN01ZAQ661S!$A:$B,2,FALSE), "NA")</f>
        <v>89.899768699999996</v>
      </c>
      <c r="AS160" s="31">
        <f>_xlfn.IFNA(VLOOKUP($A160,NGDPRSAXDCZAQ!$A:$B,2,FALSE), "NA")</f>
        <v>1065760.3</v>
      </c>
      <c r="AT160" s="31">
        <f>_xlfn.IFNA(VLOOKUP($A160,'M.W00.PCOBA.USD'!$A:$B,2,FALSE), "NA")</f>
        <v>25316.98</v>
      </c>
      <c r="AU160" s="31">
        <f>_xlfn.IFNA(VLOOKUP($A160,BSCICP03O9M665S!$A:$B,2,FALSE), "NA")</f>
        <v>99.145534880100001</v>
      </c>
      <c r="AV160" s="31">
        <f>_xlfn.IFNA(VLOOKUP($A160,LOLITOAAOECDE!$A:$B,2,FALSE), "NA")</f>
        <v>100.32545827920001</v>
      </c>
      <c r="AW160" s="31" t="str">
        <f>_xlfn.IFNA(VLOOKUP($A160,'IP7110'!$A:$B,2,FALSE), "NA")</f>
        <v>NA</v>
      </c>
      <c r="AX160" s="31">
        <f>_xlfn.IFNA(VLOOKUP($A160,'WPS061'!$A:$B,2,FALSE), "NA")</f>
        <v>112.8</v>
      </c>
      <c r="AY160" s="31">
        <f>_xlfn.IFNA(VLOOKUP($A160,'GS10'!$A:$B,2,FALSE), "NA")</f>
        <v>1.96</v>
      </c>
      <c r="AZ160" s="31">
        <f>_xlfn.IFNA(VLOOKUP($A160,'GS5'!$A:$B,2,FALSE), "NA")</f>
        <v>0.82</v>
      </c>
      <c r="BA160" s="31">
        <f>_xlfn.IFNA(VLOOKUP($A160,'GS30'!$A:$B,2,FALSE), "NA")</f>
        <v>3.16</v>
      </c>
      <c r="BB160" s="31">
        <f>_xlfn.IFNA(VLOOKUP($A160,DAX!$A:$B,2,FALSE), "NA")</f>
        <v>7795.31</v>
      </c>
      <c r="BC160" s="31">
        <f>_xlfn.IFNA(VLOOKUP($A160,SMI!$A:$B,2,FALSE), "NA")</f>
        <v>7813.67</v>
      </c>
      <c r="BD160" s="31">
        <f>_xlfn.IFNA(VLOOKUP($A160,NASDAQCOM!$A:$B,2,FALSE), "NA")</f>
        <v>3267.52</v>
      </c>
      <c r="BE160" s="31">
        <f>_xlfn.IFNA(VLOOKUP($A160,FTSE100!$A:$B,2,FALSE), "NA")</f>
        <v>6411.74</v>
      </c>
      <c r="BF160" s="31">
        <f>_xlfn.IFNA(VLOOKUP($A160,'M.W00.PGOLD.USD'!$A:$B,2,FALSE), "NA")</f>
        <v>1611.5</v>
      </c>
      <c r="BG160" s="31">
        <f>_xlfn.IFNA(VLOOKUP($A160,'M.W00.PSILVER.USD'!$A:$B,2,FALSE), "NA")</f>
        <v>29.25</v>
      </c>
      <c r="BH160" s="31">
        <f>_xlfn.IFNA(VLOOKUP($A160,WPU10170502!$A:$B,2,FALSE), "NA")</f>
        <v>94.2</v>
      </c>
      <c r="BI160" s="31">
        <f>_xlfn.IFNA(VLOOKUP($A160,'M.W00.PSILVER.USD'!$A:$B,2,FALSE), "NA")</f>
        <v>29.25</v>
      </c>
      <c r="BJ160" s="31">
        <f>_xlfn.IFNA(VLOOKUP($A160,'M.W00.PSILVER.USD'!$A:$B,2,FALSE), "NA")</f>
        <v>29.25</v>
      </c>
      <c r="BK160" s="31">
        <f>_xlfn.IFNA(VLOOKUP($A160,FEDfunds!$A:$B,2,FALSE), "NA")</f>
        <v>0.14000000000000001</v>
      </c>
      <c r="BL160" s="31">
        <f>_xlfn.IFNA(VLOOKUP($A160,Vehicles_miles_traveled!$A:$B,2,FALSE), "NA")</f>
        <v>248543</v>
      </c>
      <c r="BM160" s="31">
        <f>_xlfn.IFNA(VLOOKUP($A160,New_car_dealer!$A:$B,2,FALSE), "NA")</f>
        <v>63412</v>
      </c>
      <c r="BN160" s="31" t="str">
        <f>_xlfn.IFNA(VLOOKUP($A160,Platinum_total_demand!$A:$Z,4,FALSE), "NA")</f>
        <v>NA</v>
      </c>
      <c r="BO160" s="31" t="str">
        <f>_xlfn.IFNA(VLOOKUP($A160,Palladium_total_demand!$A:$Z,4,FALSE), "NA")</f>
        <v>NA</v>
      </c>
      <c r="BP160" s="31" t="str">
        <f>_xlfn.IFNA(VLOOKUP($A160,Rhodium_total_demand!$A:$Z,4,FALSE), "NA")</f>
        <v>NA</v>
      </c>
      <c r="BQ160" s="31" t="str">
        <f>_xlfn.IFNA(VLOOKUP($A160,Platinum_total_supply!$A:$Z,4,FALSE), "NA")</f>
        <v>NA</v>
      </c>
      <c r="BR160" s="31" t="str">
        <f>_xlfn.IFNA(VLOOKUP($A160,Palladium_total_supply!$A:$Z,4,FALSE), "NA")</f>
        <v>NA</v>
      </c>
      <c r="BS160" s="31" t="str">
        <f>_xlfn.IFNA(VLOOKUP($A160,Rhodium_total_supply!$A:$Z,4,FALSE), "NA")</f>
        <v>NA</v>
      </c>
      <c r="BT160" s="31">
        <f>_xlfn.IFNA(VLOOKUP($A160,Equities!$A:$Z,2,FALSE), "NA")</f>
        <v>5092.1228571428501</v>
      </c>
      <c r="BU160" s="31">
        <f>_xlfn.IFNA(VLOOKUP($A160,Equities!$A:$Z,3,FALSE), "NA")</f>
        <v>5707.2157142857104</v>
      </c>
      <c r="BV160" s="31">
        <f>_xlfn.IFNA(VLOOKUP($A160,Equities!$A:$Z,4,FALSE), "NA")</f>
        <v>7117.6680952380902</v>
      </c>
      <c r="BW160" s="31">
        <f>_xlfn.IFNA(VLOOKUP($A160,Equities!$A:$Z,5,FALSE), "NA")</f>
        <v>4722.4232380952299</v>
      </c>
      <c r="BX160" s="31">
        <f>_xlfn.IFNA(VLOOKUP($A160,Equities!$A:$Z,6,FALSE), "NA")</f>
        <v>1979.99371428571</v>
      </c>
      <c r="BY160" s="31">
        <f>_xlfn.IFNA(VLOOKUP($A160,Income_equities!$A:$Z,2,FALSE), "NA")</f>
        <v>1837.70095238095</v>
      </c>
      <c r="BZ160" s="31">
        <f>_xlfn.IFNA(VLOOKUP($A160,Income_equities!$A:$Z,3,FALSE), "NA")</f>
        <v>357.79181904761901</v>
      </c>
      <c r="CA160" s="31">
        <f>_xlfn.IFNA(VLOOKUP($A160,Income_equities!$A:$Z,4,FALSE), "NA")</f>
        <v>190.54014761904699</v>
      </c>
      <c r="CB160" s="31">
        <f>_xlfn.IFNA(VLOOKUP($A160,Income_equities!$A:$Z,5,FALSE), "NA")</f>
        <v>210.039923809523</v>
      </c>
      <c r="CC160" s="31">
        <f>_xlfn.IFNA(VLOOKUP($A160,PGM_equities!$A:$Z,2,FALSE), "NA")</f>
        <v>1582.67571428571</v>
      </c>
      <c r="CD160" s="31">
        <f>_xlfn.IFNA(VLOOKUP($A160,PGM_equities!$A:$Z,3,FALSE), "NA")</f>
        <v>1592.85619047619</v>
      </c>
      <c r="CE160" s="31">
        <f>_xlfn.IFNA(VLOOKUP($A160,PGM_equities!$A:$Z,4,FALSE), "NA")</f>
        <v>28.788961904761901</v>
      </c>
      <c r="CF160" s="31">
        <f>_xlfn.IFNA(VLOOKUP($A160,PGM_equities!$A:$Z,5,FALSE), "NA")</f>
        <v>758.35571428571404</v>
      </c>
      <c r="CG160" s="31" t="str">
        <f>_xlfn.IFNA(VLOOKUP($A160,Platinum_market_balance!$A:$Z,2,FALSE), "NA")</f>
        <v>NA</v>
      </c>
      <c r="CH160" s="31" t="str">
        <f>_xlfn.IFNA(VLOOKUP($A160,Platinum_market_balance!$A:$Z,3,FALSE), "NA")</f>
        <v>NA</v>
      </c>
      <c r="CI160" s="31" t="str">
        <f>_xlfn.IFNA(VLOOKUP($A160,Platinum_market_balance!$A:$Z,4,FALSE), "NA")</f>
        <v>NA</v>
      </c>
      <c r="CJ160" s="31" t="str">
        <f>_xlfn.IFNA(VLOOKUP($A160,Platinum_market_balance!$A:$Z,5,FALSE), "NA")</f>
        <v>NA</v>
      </c>
      <c r="CK160" s="31" t="str">
        <f>_xlfn.IFNA(VLOOKUP($A160,Palladium_market_balance!$A:$Z,2,FALSE), "NA")</f>
        <v>NA</v>
      </c>
      <c r="CL160" s="31" t="str">
        <f>_xlfn.IFNA(VLOOKUP($A160,Palladium_market_balance!$A:$Z,3,FALSE), "NA")</f>
        <v>NA</v>
      </c>
      <c r="CM160" s="31" t="str">
        <f>_xlfn.IFNA(VLOOKUP($A160,Palladium_market_balance!$A:$Z,4,FALSE), "NA")</f>
        <v>NA</v>
      </c>
      <c r="CN160" s="31" t="str">
        <f>_xlfn.IFNA(VLOOKUP($A160,Palladium_market_balance!$A:$Z,5,FALSE), "NA")</f>
        <v>NA</v>
      </c>
      <c r="CO160" s="31" t="str">
        <f>_xlfn.IFNA(VLOOKUP($A160,Rhodium_market_balance!$A:$Z,2,FALSE), "NA")</f>
        <v>NA</v>
      </c>
      <c r="CP160" s="31" t="str">
        <f>_xlfn.IFNA(VLOOKUP($A160,Rhodium_market_balance!$A:$Z,3,FALSE), "NA")</f>
        <v>NA</v>
      </c>
      <c r="CQ160" s="31" t="str">
        <f>_xlfn.IFNA(VLOOKUP($A160,Rhodium_market_balance!$A:$Z,4,FALSE), "NA")</f>
        <v>NA</v>
      </c>
      <c r="CR160" s="31" t="str">
        <f>_xlfn.IFNA(VLOOKUP($A160,Rhodium_market_balance!$A:$Z,5,FALSE), "NA")</f>
        <v>NA</v>
      </c>
      <c r="CS160" s="31">
        <f>_xlfn.IFNA(VLOOKUP($A160,CFTCs!$A:$Z,2,FALSE), "NA")</f>
        <v>28689.809523809501</v>
      </c>
      <c r="CT160" s="31">
        <f>_xlfn.IFNA(VLOOKUP($A160,CFTCs!$A:$Z,3,FALSE), "NA")</f>
        <v>2601</v>
      </c>
      <c r="CU160" s="31">
        <f>_xlfn.IFNA(VLOOKUP($A160,CFTCs!$A:$Z,4,FALSE), "NA")</f>
        <v>43443.523809523802</v>
      </c>
      <c r="CV160" s="31">
        <f>_xlfn.IFNA(VLOOKUP($A160,CFTCs!$A:$Z,5,FALSE), "NA")</f>
        <v>6184</v>
      </c>
      <c r="CW160" s="31">
        <f>_xlfn.IFNA(VLOOKUP($A160,Open_interest!$A:$Z,2,FALSE), "NA")</f>
        <v>65080.0952380952</v>
      </c>
      <c r="CX160" s="31">
        <f>_xlfn.IFNA(VLOOKUP($A160,Open_interest!$A:$Z,3,FALSE), "NA")</f>
        <v>36777.380952380903</v>
      </c>
      <c r="CY160" s="31">
        <f>IF(_xlfn.IFNA(VLOOKUP($A160,ETF_holdings!$A:$Z,2,FALSE), "NA")=0,"NA",_xlfn.IFNA(VLOOKUP($A160,ETF_holdings!$A:$Z,2,FALSE), "NA"))</f>
        <v>1662035.5607618999</v>
      </c>
      <c r="CZ160" s="31" t="str">
        <f>IF(_xlfn.IFNA(VLOOKUP($A160,ETF_holdings!$A:$Z,3,FALSE), "NA")=0,"NA",_xlfn.IFNA(VLOOKUP($A160,ETF_holdings!$A:$Z,3,FALSE), "NA"))</f>
        <v>NA</v>
      </c>
      <c r="DA160" s="31">
        <f>_xlfn.IFNA(VLOOKUP($A160,ETF_holdings!$A:$Z,4,FALSE), "NA")</f>
        <v>0</v>
      </c>
      <c r="DB160" s="31" t="str">
        <f>IF(_xlfn.IFNA(VLOOKUP($A160,ETF_holdings!$A:$Z,4,FALSE), "NA")=0,"NA",_xlfn.IFNA(VLOOKUP($A160,ETF_holdings!$A:$Z,4,FALSE), "NA"))</f>
        <v>NA</v>
      </c>
      <c r="DC160" s="31" t="str">
        <f>IF(_xlfn.IFNA(VLOOKUP($A160,ETF_holdings!$A:$Z,6,FALSE), "NA")=0,"NA",_xlfn.IFNA(VLOOKUP($A160,ETF_holdings!$A:$Z,6,FALSE), "NA"))</f>
        <v>NA</v>
      </c>
      <c r="DD160" s="31" t="str">
        <f>IF(_xlfn.IFNA(VLOOKUP($A160,ETF_holdings!$A:$Z,7,FALSE), "NA")=0,"NA",_xlfn.IFNA(VLOOKUP($A160,ETF_holdings!$A:$Z,7,FALSE), "NA"))</f>
        <v>NA</v>
      </c>
      <c r="DE160" s="31" t="str">
        <f>IF(_xlfn.IFNA(VLOOKUP($A160,ETF_holdings!$A:$Z,8,FALSE), "NA")=0,"NA",_xlfn.IFNA(VLOOKUP($A160,ETF_holdings!$A:$Z,8,FALSE), "NA"))</f>
        <v>NA</v>
      </c>
      <c r="DF160" s="31" t="str">
        <f>IF(_xlfn.IFNA(VLOOKUP($A160,ETF_holdings!$A:$Z,10,FALSE), "NA")=0,"NA",_xlfn.IFNA(VLOOKUP($A160,ETF_holdings!$A:$Z,10,FALSE), "NA"))</f>
        <v>NA</v>
      </c>
      <c r="DG160" s="31" t="str">
        <f>IF(_xlfn.IFNA(VLOOKUP($A160,ETF_holdings!$A:$Z,10,FALSE), "NA")=0,"NA",_xlfn.IFNA(VLOOKUP($A160,ETF_holdings!$A:$Z,10,FALSE), "NA"))</f>
        <v>NA</v>
      </c>
      <c r="DH160" s="31" t="str">
        <f>IF(_xlfn.IFNA(VLOOKUP($A160,ETF_holdings!$A:$Z,11,FALSE), "NA")=0,"NA",_xlfn.IFNA(VLOOKUP($A160,ETF_holdings!$A:$Z,11,FALSE), "NA"))</f>
        <v>NA</v>
      </c>
      <c r="DI160" s="31" t="str">
        <f>IF(_xlfn.IFNA(VLOOKUP($A160,ETF_holdings!$A:$Z,12,FALSE), "NA")=0,"NA",_xlfn.IFNA(VLOOKUP($A160,ETF_holdings!$A:$Z,12,FALSE), "NA"))</f>
        <v>NA</v>
      </c>
      <c r="DJ160" s="31" t="str">
        <f>IF(_xlfn.IFNA(VLOOKUP($A160,ETF_holdings!$A:$Z,13,FALSE), "NA")=0,"NA",_xlfn.IFNA(VLOOKUP($A160,ETF_holdings!$A:$Z,13,FALSE), "NA"))</f>
        <v>NA</v>
      </c>
      <c r="DK160" s="31">
        <f>IF(_xlfn.IFNA(VLOOKUP($A160,Platinum_RSI!$A:$P,2,FALSE), "NA")=0,"NA",_xlfn.IFNA(VLOOKUP($A160,Platinum_RSI!$A:$P,2,FALSE), "NA"))</f>
        <v>43.94</v>
      </c>
      <c r="DL160" s="31">
        <f>IF(_xlfn.IFNA(VLOOKUP($A160,Platinum_RSI!$A:$P,3,FALSE), "NA")=0,"NA",_xlfn.IFNA(VLOOKUP($A160,Platinum_RSI!$A:$P,3,FALSE), "NA"))</f>
        <v>48.96</v>
      </c>
      <c r="DM160" s="31">
        <f>IF(_xlfn.IFNA(VLOOKUP($A160,Platinum_RSI!$A:$P,4,FALSE), "NA")=0,"NA",_xlfn.IFNA(VLOOKUP($A160,Platinum_RSI!$A:$P,4,FALSE), "NA"))</f>
        <v>49.49</v>
      </c>
      <c r="DN160" s="31">
        <f>IF(_xlfn.IFNA(VLOOKUP($A160,Platinum_RSI!$A:$P,5,FALSE), "NA")=0,"NA",_xlfn.IFNA(VLOOKUP($A160,Platinum_RSI!$A:$P,5,FALSE), "NA"))</f>
        <v>51.33</v>
      </c>
      <c r="DO160" s="31">
        <f>IF(_xlfn.IFNA(VLOOKUP($A160,Palladium_RSI!$A:$Q,2,FALSE), "NA")=0,"NA",_xlfn.IFNA(VLOOKUP($A160,Palladium_RSI!$A:$Q,2,FALSE), "NA"))</f>
        <v>83.7</v>
      </c>
      <c r="DP160" s="31">
        <f>IF(_xlfn.IFNA(VLOOKUP($A160,Palladium_RSI!$A:$Q, 3,FALSE), "NA")=0,"NA",_xlfn.IFNA(VLOOKUP($A160,Palladium_RSI!$A:$Q,3,FALSE), "NA"))</f>
        <v>65.12</v>
      </c>
      <c r="DQ160" s="31">
        <f>IF(_xlfn.IFNA(VLOOKUP($A160,Palladium_RSI!$A:$Q,4,FALSE), "NA")=0,"NA",_xlfn.IFNA(VLOOKUP($A160,Palladium_RSI!$A:$Q,4,FALSE), "NA"))</f>
        <v>61.39</v>
      </c>
      <c r="DR160" s="31">
        <f>IF(_xlfn.IFNA(VLOOKUP($A160,Palladium_RSI!$A:$Q,5,FALSE), "NA")=0,"NA",_xlfn.IFNA(VLOOKUP($A160,Palladium_RSI!$A:$Q,5,FALSE), "NA"))</f>
        <v>59.21</v>
      </c>
      <c r="DS160" s="31">
        <f>IF(_xlfn.IFNA(VLOOKUP($A160,Car_production!$A:$L,2,FALSE), "NA")=0,"NA",_xlfn.IFNA(VLOOKUP($A160,Car_production!$A:$L,2,FALSE), "NA"))</f>
        <v>379.7</v>
      </c>
      <c r="DT160" s="31">
        <f>IF(_xlfn.IFNA(VLOOKUP($A160,Car_production!$A:$L,3,FALSE), "NA")=0,"NA",_xlfn.IFNA(VLOOKUP($A160,Car_production!$A:$L,3,FALSE), "NA"))</f>
        <v>298.74114870180961</v>
      </c>
      <c r="DU160" s="31" t="e">
        <f>IF(_xlfn.IFNA(VLOOKUP($A160,Car_production!$A:$L,4,FALSE), "NA")=0,"NA",_xlfn.IFNA(VLOOKUP($A160,Car_production!$A:$L,13,FALSE), "NA"))</f>
        <v>#REF!</v>
      </c>
      <c r="DV160" s="31">
        <f>IF(_xlfn.IFNA(VLOOKUP($A160,Car_production!$A:$L,5,FALSE), "NA")=0,"NA",_xlfn.IFNA(VLOOKUP($A160,Car_production!$A:$L,5,FALSE), "NA"))</f>
        <v>79.775841856815134</v>
      </c>
      <c r="DW160" s="31">
        <f>IF(_xlfn.IFNA(VLOOKUP($A160,Car_production!$A:$L,6,FALSE), "NA")=0,"NA",_xlfn.IFNA(VLOOKUP($A160,Car_production!$A:$L,6,FALSE), "NA"))</f>
        <v>88.5</v>
      </c>
      <c r="DX160" s="31">
        <f>IF(_xlfn.IFNA(VLOOKUP($A160,Car_production!$A:$L,7,FALSE), "NA")=0,"NA",_xlfn.IFNA(VLOOKUP($A160,Car_production!$A:$L,7,FALSE), "NA"))</f>
        <v>86.510263929618773</v>
      </c>
      <c r="DY160" s="31">
        <f>IF(_xlfn.IFNA(VLOOKUP($A160,Car_production!$A:$L,8,FALSE), "NA")=0,"NA",_xlfn.IFNA(VLOOKUP($A160,Car_production!$A:$L,8,FALSE), "NA"))</f>
        <v>96.8</v>
      </c>
      <c r="DZ160" s="31">
        <f>IF(_xlfn.IFNA(VLOOKUP($A160,Car_production!$A:$L,9,FALSE), "NA")=0,"NA",_xlfn.IFNA(VLOOKUP($A160,Car_production!$A:$L,9,FALSE), "NA"))</f>
        <v>122.22222222222221</v>
      </c>
      <c r="EA160" s="31">
        <f>IF(_xlfn.IFNA(VLOOKUP($A160,Car_production!$A:$L,10,FALSE), "NA")=0,"NA",_xlfn.IFNA(VLOOKUP($A160,Car_production!$A:$L,10,FALSE), "NA"))</f>
        <v>95.12812329753794</v>
      </c>
      <c r="EB160" s="31">
        <f>IF(_xlfn.IFNA(VLOOKUP($A160,Car_production_index!$A:$L,2,FALSE), "NA")=0,"NA",_xlfn.IFNA(VLOOKUP($A160,Car_production_index!$A:$L,2,FALSE), "NA"))</f>
        <v>0.15555700590188029</v>
      </c>
      <c r="EC160" s="31">
        <f>IF(_xlfn.IFNA(VLOOKUP($A160,Car_production_index!$A:$L,3,FALSE), "NA")=0,"NA",_xlfn.IFNA(VLOOKUP($A160,Car_production_index!$A:$L,3,FALSE), "NA"))</f>
        <v>0.18901545060589892</v>
      </c>
      <c r="ED160" s="31">
        <f>IF(_xlfn.IFNA(VLOOKUP($A160,Car_production_index!$A:$L,4,FALSE), "NA")=0,"NA",_xlfn.IFNA(VLOOKUP($A160,Car_production_index!$A:$L,4,FALSE), "NA"))</f>
        <v>0.24252268489694989</v>
      </c>
      <c r="EE160" s="31">
        <f>IF(_xlfn.IFNA(VLOOKUP($A160,Car_production_index!$A:$L,5,FALSE), "NA")=0,"NA",_xlfn.IFNA(VLOOKUP($A160,Car_production_index!$A:$L,5,FALSE), "NA"))</f>
        <v>0.10601686464606509</v>
      </c>
      <c r="EF160" s="31">
        <f>IF(_xlfn.IFNA(VLOOKUP($A160,Car_production_index!$A:$L,6,FALSE), "NA")=0,"NA",_xlfn.IFNA(VLOOKUP($A160,Car_production_index!$A:$L,6,FALSE), "NA"))</f>
        <v>0.69311200605079426</v>
      </c>
    </row>
    <row r="161" spans="1:136">
      <c r="A161" s="26">
        <v>41365</v>
      </c>
      <c r="B161" s="25">
        <f>IFERROR(VLOOKUP($A161,Palladium_spot_price!$A:$B,2,FALSE), "NA")</f>
        <v>710.27272727272702</v>
      </c>
      <c r="C161" s="25">
        <f>IFERROR(VLOOKUP($A161,Platinum_spot_price!$A:$B,2,FALSE), "NA")</f>
        <v>1497.22727272727</v>
      </c>
      <c r="D161" s="25">
        <f>IFERROR(VLOOKUP($A161,Rhodium_spot_price!$A:$B,2,FALSE), "NA")</f>
        <v>1185.6818181818101</v>
      </c>
      <c r="E161" s="25">
        <f>IFERROR(VLOOKUP(A161,'Coal Australia'!A:B,2,FALSE), "NA")</f>
        <v>93.233163265306004</v>
      </c>
      <c r="F161" s="25">
        <f>IFERROR(VLOOKUP(A161,'Russian Ruble'!A:B,2,FALSE), "NA")</f>
        <v>31.32900716</v>
      </c>
      <c r="G161" s="25">
        <f>IFERROR(VLOOKUP($A161,'GDP Germany'!A:B,2,FALSE),"NA")</f>
        <v>665192.4</v>
      </c>
      <c r="H161" s="25">
        <f>IFERROR(VLOOKUP($A161,'GDP EU28'!A:B,2,FALSE),"NA")</f>
        <v>2877885.7</v>
      </c>
      <c r="I161" s="25">
        <f>IFERROR(VLOOKUP($A161,'GDP US'!A:B,2,FALSE),"NA")</f>
        <v>16441.485000000001</v>
      </c>
      <c r="J161" s="29">
        <f>IFERROR(VLOOKUP($A161,'GDP CNY'!A:C,2,FALSE),"NA")</f>
        <v>7.9</v>
      </c>
      <c r="K161" s="25">
        <f>IFERROR(VLOOKUP($A161,WTI!$A:$B,2,FALSE),"NA")</f>
        <v>92.02</v>
      </c>
      <c r="L161" s="25">
        <f>IFERROR(VLOOKUP($A161,Brent!$A:$B,2,FALSE),"NA")</f>
        <v>102.25</v>
      </c>
      <c r="M161" s="25">
        <f>IFERROR(VLOOKUP($A161,'EURO EXC RATE'!$A:$B,2,FALSE),"NA")</f>
        <v>1.3025</v>
      </c>
      <c r="N161" s="25">
        <f>IFERROR(VLOOKUP($A161,'Baltic Dry Index'!$A:$B,2,FALSE),"NA")</f>
        <v>863</v>
      </c>
      <c r="O161" s="25">
        <f>IFERROR(VLOOKUP($A161,EXR_CNY_USD!$A:$B,2,FALSE),"NA")</f>
        <v>6.1860999999999997</v>
      </c>
      <c r="P161" s="25">
        <f>IFERROR(VLOOKUP($A161,'NATURAL GAS'!A:B,2,FALSE),"NA")</f>
        <v>4.17</v>
      </c>
      <c r="Q161" s="25">
        <f>IFERROR(VLOOKUP($A161,VIX!$A:$B,2,FALSE), "NA")</f>
        <v>13.52</v>
      </c>
      <c r="R161" s="25">
        <f>IFERROR(VLOOKUP($A161,CLI_US!$A:$B,2,FALSE), "NA")</f>
        <v>100.40579567869401</v>
      </c>
      <c r="S161" s="25">
        <f>IFERROR(VLOOKUP($A161,CLI_CHN!$A:$B,2,FALSE), "NA")</f>
        <v>100.6973</v>
      </c>
      <c r="T161" s="25">
        <f>IFERROR(VLOOKUP($A161,CLI_EURO!$A:$B,2,FALSE), "NA")</f>
        <v>98.928594057898195</v>
      </c>
      <c r="U161" s="25">
        <f>IFERROR(VLOOKUP($A161,CPILFESL!$A:$B,2,FALSE), "NA")</f>
        <v>231.797</v>
      </c>
      <c r="V161" s="31">
        <f>_xlfn.IFNA(VLOOKUP($A161,'PET.RWTC.M'!$A:$B,2,FALSE), "NA")</f>
        <v>92.02</v>
      </c>
      <c r="W161" s="31">
        <f>_xlfn.IFNA(VLOOKUP($A161,PALLFNFINDEXQ!$A:$B,2,FALSE), "NA")</f>
        <v>166.69609109999999</v>
      </c>
      <c r="X161" s="31">
        <f>_xlfn.IFNA(VLOOKUP($A161,DEXSFUS!$A:$B,2,FALSE), "NA")</f>
        <v>9.1776</v>
      </c>
      <c r="Y161" s="31">
        <f>_xlfn.IFNA(VLOOKUP($A161,PNICKUSDM!$A:$B,2,FALSE), "NA")</f>
        <v>15629.309520000001</v>
      </c>
      <c r="Z161" s="31">
        <f>_xlfn.IFNA(VLOOKUP($A161,'WPU1011'!$A:$B,2,FALSE), "NA")</f>
        <v>131.19999999999999</v>
      </c>
      <c r="AA161" s="31">
        <f>_xlfn.IFNA(VLOOKUP($A161,'WPU1011'!$A:$B,2,FALSE), "NA")</f>
        <v>131.19999999999999</v>
      </c>
      <c r="AB161" s="31">
        <f>_xlfn.IFNA(VLOOKUP($A161,TSIFRGHTC!$A:$B,2,FALSE), "NA")</f>
        <v>-0.8</v>
      </c>
      <c r="AC161" s="31">
        <f>_xlfn.IFNA(VLOOKUP($A161,TSIFRGHTC!$A:$B,2,FALSE), "NA")</f>
        <v>-0.8</v>
      </c>
      <c r="AD161" s="31">
        <f>_xlfn.IFNA(VLOOKUP($A161,PPICMM!$A:$B,2,FALSE), "NA")</f>
        <v>205.6</v>
      </c>
      <c r="AE161" s="31">
        <f>_xlfn.IFNA(VLOOKUP($A161,IPB50001N!$A:$B,2,FALSE), "NA")</f>
        <v>97.863699999999994</v>
      </c>
      <c r="AF161" s="31">
        <f>_xlfn.IFNA(VLOOKUP($A161,A31ATI!$A:$B,2,FALSE), "NA")</f>
        <v>20774</v>
      </c>
      <c r="AG161" s="31">
        <f>_xlfn.IFNA(VLOOKUP($A161,A31ANO!$A:$B,2,FALSE), "NA")</f>
        <v>11082</v>
      </c>
      <c r="AH161" s="31">
        <f>_xlfn.IFNA(VLOOKUP($A161,IPG21223S!$A:$B,2,FALSE), "NA")</f>
        <v>96.4328</v>
      </c>
      <c r="AI161" s="31">
        <f>_xlfn.IFNA(VLOOKUP($A161,PIORECRUSDM!$A:$B,2,FALSE), "NA")</f>
        <v>137.44</v>
      </c>
      <c r="AJ161" s="31">
        <f>_xlfn.IFNA(VLOOKUP($A161,GVZCLS!$A:$B,2,FALSE), "NA")</f>
        <v>13.13</v>
      </c>
      <c r="AK161" s="31">
        <f>_xlfn.IFNA(VLOOKUP($A161,VXSLVCLS!$A:$B,2,FALSE), "NA")</f>
        <v>23.15</v>
      </c>
      <c r="AL161" s="31">
        <f>_xlfn.IFNA(VLOOKUP($A161,PNRGINDEXM!$A:$B,2,FALSE), "NA")</f>
        <v>220.95769999999999</v>
      </c>
      <c r="AM161" s="31">
        <f>_xlfn.IFNA(VLOOKUP($A161,Nikkei225!$A:$B,2,FALSE), "NA")</f>
        <v>12135.02</v>
      </c>
      <c r="AN161" s="31">
        <f>_xlfn.IFNA(VLOOKUP($A161,EXJPUS!$A:$B,2,FALSE), "NA")</f>
        <v>97.758200000000002</v>
      </c>
      <c r="AO161" s="31">
        <f>_xlfn.IFNA(VLOOKUP($A161,PCU33613361!$A:$B,2,FALSE), "NA")</f>
        <v>105.5</v>
      </c>
      <c r="AP161" s="31">
        <f>_xlfn.IFNA(VLOOKUP($A161,TOTALSA!$A:$B,2,FALSE), "NA")</f>
        <v>15.811</v>
      </c>
      <c r="AQ161" s="31">
        <f>_xlfn.IFNA(VLOOKUP($A161,ZAFCPIALLMINMEI!$A:$B,2,FALSE), "NA")</f>
        <v>89.524019999999993</v>
      </c>
      <c r="AR161" s="31">
        <f>_xlfn.IFNA(VLOOKUP($A161,LCULMN01ZAQ661S!$A:$B,2,FALSE), "NA")</f>
        <v>90.516576720000003</v>
      </c>
      <c r="AS161" s="31">
        <f>_xlfn.IFNA(VLOOKUP($A161,NGDPRSAXDCZAQ!$A:$B,2,FALSE), "NA")</f>
        <v>1073512.5</v>
      </c>
      <c r="AT161" s="31">
        <f>_xlfn.IFNA(VLOOKUP($A161,'M.W00.PCOBA.USD'!$A:$B,2,FALSE), "NA")</f>
        <v>26209.45</v>
      </c>
      <c r="AU161" s="31">
        <f>_xlfn.IFNA(VLOOKUP($A161,BSCICP03O9M665S!$A:$B,2,FALSE), "NA")</f>
        <v>99.151889000899999</v>
      </c>
      <c r="AV161" s="31">
        <f>_xlfn.IFNA(VLOOKUP($A161,LOLITOAAOECDE!$A:$B,2,FALSE), "NA")</f>
        <v>100.4451888448</v>
      </c>
      <c r="AW161" s="31" t="str">
        <f>_xlfn.IFNA(VLOOKUP($A161,'IP7110'!$A:$B,2,FALSE), "NA")</f>
        <v>NA</v>
      </c>
      <c r="AX161" s="31">
        <f>_xlfn.IFNA(VLOOKUP($A161,'WPS061'!$A:$B,2,FALSE), "NA")</f>
        <v>112.4</v>
      </c>
      <c r="AY161" s="31">
        <f>_xlfn.IFNA(VLOOKUP($A161,'GS10'!$A:$B,2,FALSE), "NA")</f>
        <v>1.76</v>
      </c>
      <c r="AZ161" s="31">
        <f>_xlfn.IFNA(VLOOKUP($A161,'GS5'!$A:$B,2,FALSE), "NA")</f>
        <v>0.71</v>
      </c>
      <c r="BA161" s="31">
        <f>_xlfn.IFNA(VLOOKUP($A161,'GS30'!$A:$B,2,FALSE), "NA")</f>
        <v>2.93</v>
      </c>
      <c r="BB161" s="31">
        <f>_xlfn.IFNA(VLOOKUP($A161,DAX!$A:$B,2,FALSE), "NA")</f>
        <v>7913.71</v>
      </c>
      <c r="BC161" s="31">
        <f>_xlfn.IFNA(VLOOKUP($A161,SMI!$A:$B,2,FALSE), "NA")</f>
        <v>7906.21</v>
      </c>
      <c r="BD161" s="31">
        <f>_xlfn.IFNA(VLOOKUP($A161,NASDAQCOM!$A:$B,2,FALSE), "NA")</f>
        <v>3328.79</v>
      </c>
      <c r="BE161" s="31">
        <f>_xlfn.IFNA(VLOOKUP($A161,FTSE100!$A:$B,2,FALSE), "NA")</f>
        <v>6430.12</v>
      </c>
      <c r="BF161" s="31">
        <f>_xlfn.IFNA(VLOOKUP($A161,'M.W00.PGOLD.USD'!$A:$B,2,FALSE), "NA")</f>
        <v>1597.75</v>
      </c>
      <c r="BG161" s="31">
        <f>_xlfn.IFNA(VLOOKUP($A161,'M.W00.PSILVER.USD'!$A:$B,2,FALSE), "NA")</f>
        <v>27.96</v>
      </c>
      <c r="BH161" s="31">
        <f>_xlfn.IFNA(VLOOKUP($A161,WPU10170502!$A:$B,2,FALSE), "NA")</f>
        <v>93.8</v>
      </c>
      <c r="BI161" s="31">
        <f>_xlfn.IFNA(VLOOKUP($A161,'M.W00.PSILVER.USD'!$A:$B,2,FALSE), "NA")</f>
        <v>27.96</v>
      </c>
      <c r="BJ161" s="31">
        <f>_xlfn.IFNA(VLOOKUP($A161,'M.W00.PSILVER.USD'!$A:$B,2,FALSE), "NA")</f>
        <v>27.96</v>
      </c>
      <c r="BK161" s="31">
        <f>_xlfn.IFNA(VLOOKUP($A161,FEDfunds!$A:$B,2,FALSE), "NA")</f>
        <v>0.15</v>
      </c>
      <c r="BL161" s="31">
        <f>_xlfn.IFNA(VLOOKUP($A161,Vehicles_miles_traveled!$A:$B,2,FALSE), "NA")</f>
        <v>247995</v>
      </c>
      <c r="BM161" s="31">
        <f>_xlfn.IFNA(VLOOKUP($A161,New_car_dealer!$A:$B,2,FALSE), "NA")</f>
        <v>61553</v>
      </c>
      <c r="BN161" s="31" t="str">
        <f>_xlfn.IFNA(VLOOKUP($A161,Platinum_total_demand!$A:$Z,4,FALSE), "NA")</f>
        <v>NA</v>
      </c>
      <c r="BO161" s="31" t="str">
        <f>_xlfn.IFNA(VLOOKUP($A161,Palladium_total_demand!$A:$Z,4,FALSE), "NA")</f>
        <v>NA</v>
      </c>
      <c r="BP161" s="31" t="str">
        <f>_xlfn.IFNA(VLOOKUP($A161,Rhodium_total_demand!$A:$Z,4,FALSE), "NA")</f>
        <v>NA</v>
      </c>
      <c r="BQ161" s="31" t="str">
        <f>_xlfn.IFNA(VLOOKUP($A161,Platinum_total_supply!$A:$Z,4,FALSE), "NA")</f>
        <v>NA</v>
      </c>
      <c r="BR161" s="31" t="str">
        <f>_xlfn.IFNA(VLOOKUP($A161,Palladium_total_supply!$A:$Z,4,FALSE), "NA")</f>
        <v>NA</v>
      </c>
      <c r="BS161" s="31" t="str">
        <f>_xlfn.IFNA(VLOOKUP($A161,Rhodium_total_supply!$A:$Z,4,FALSE), "NA")</f>
        <v>NA</v>
      </c>
      <c r="BT161" s="31">
        <f>_xlfn.IFNA(VLOOKUP($A161,Equities!$A:$Z,2,FALSE), "NA")</f>
        <v>5147.8890909090896</v>
      </c>
      <c r="BU161" s="31">
        <f>_xlfn.IFNA(VLOOKUP($A161,Equities!$A:$Z,3,FALSE), "NA")</f>
        <v>5785.16136363636</v>
      </c>
      <c r="BV161" s="31">
        <f>_xlfn.IFNA(VLOOKUP($A161,Equities!$A:$Z,4,FALSE), "NA")</f>
        <v>7119.9295454545399</v>
      </c>
      <c r="BW161" s="31">
        <f>_xlfn.IFNA(VLOOKUP($A161,Equities!$A:$Z,5,FALSE), "NA")</f>
        <v>4992.0456363636304</v>
      </c>
      <c r="BX161" s="31">
        <f>_xlfn.IFNA(VLOOKUP($A161,Equities!$A:$Z,6,FALSE), "NA")</f>
        <v>1940.1785</v>
      </c>
      <c r="BY161" s="31">
        <f>_xlfn.IFNA(VLOOKUP($A161,Income_equities!$A:$Z,2,FALSE), "NA")</f>
        <v>1855.0763636363599</v>
      </c>
      <c r="BZ161" s="31">
        <f>_xlfn.IFNA(VLOOKUP($A161,Income_equities!$A:$Z,3,FALSE), "NA")</f>
        <v>361.77437727272701</v>
      </c>
      <c r="CA161" s="31">
        <f>_xlfn.IFNA(VLOOKUP($A161,Income_equities!$A:$Z,4,FALSE), "NA")</f>
        <v>193.46419090909001</v>
      </c>
      <c r="CB161" s="31">
        <f>_xlfn.IFNA(VLOOKUP($A161,Income_equities!$A:$Z,5,FALSE), "NA")</f>
        <v>210.868804545454</v>
      </c>
      <c r="CC161" s="31">
        <f>_xlfn.IFNA(VLOOKUP($A161,PGM_equities!$A:$Z,2,FALSE), "NA")</f>
        <v>1491.16863636363</v>
      </c>
      <c r="CD161" s="31">
        <f>_xlfn.IFNA(VLOOKUP($A161,PGM_equities!$A:$Z,3,FALSE), "NA")</f>
        <v>1485.0659090909</v>
      </c>
      <c r="CE161" s="31">
        <f>_xlfn.IFNA(VLOOKUP($A161,PGM_equities!$A:$Z,4,FALSE), "NA")</f>
        <v>25.248531818181799</v>
      </c>
      <c r="CF161" s="31">
        <f>_xlfn.IFNA(VLOOKUP($A161,PGM_equities!$A:$Z,5,FALSE), "NA")</f>
        <v>705.37863636363602</v>
      </c>
      <c r="CG161" s="31" t="str">
        <f>_xlfn.IFNA(VLOOKUP($A161,Platinum_market_balance!$A:$Z,2,FALSE), "NA")</f>
        <v>NA</v>
      </c>
      <c r="CH161" s="31" t="str">
        <f>_xlfn.IFNA(VLOOKUP($A161,Platinum_market_balance!$A:$Z,3,FALSE), "NA")</f>
        <v>NA</v>
      </c>
      <c r="CI161" s="31" t="str">
        <f>_xlfn.IFNA(VLOOKUP($A161,Platinum_market_balance!$A:$Z,4,FALSE), "NA")</f>
        <v>NA</v>
      </c>
      <c r="CJ161" s="31" t="str">
        <f>_xlfn.IFNA(VLOOKUP($A161,Platinum_market_balance!$A:$Z,5,FALSE), "NA")</f>
        <v>NA</v>
      </c>
      <c r="CK161" s="31" t="str">
        <f>_xlfn.IFNA(VLOOKUP($A161,Palladium_market_balance!$A:$Z,2,FALSE), "NA")</f>
        <v>NA</v>
      </c>
      <c r="CL161" s="31" t="str">
        <f>_xlfn.IFNA(VLOOKUP($A161,Palladium_market_balance!$A:$Z,3,FALSE), "NA")</f>
        <v>NA</v>
      </c>
      <c r="CM161" s="31" t="str">
        <f>_xlfn.IFNA(VLOOKUP($A161,Palladium_market_balance!$A:$Z,4,FALSE), "NA")</f>
        <v>NA</v>
      </c>
      <c r="CN161" s="31" t="str">
        <f>_xlfn.IFNA(VLOOKUP($A161,Palladium_market_balance!$A:$Z,5,FALSE), "NA")</f>
        <v>NA</v>
      </c>
      <c r="CO161" s="31" t="str">
        <f>_xlfn.IFNA(VLOOKUP($A161,Rhodium_market_balance!$A:$Z,2,FALSE), "NA")</f>
        <v>NA</v>
      </c>
      <c r="CP161" s="31" t="str">
        <f>_xlfn.IFNA(VLOOKUP($A161,Rhodium_market_balance!$A:$Z,3,FALSE), "NA")</f>
        <v>NA</v>
      </c>
      <c r="CQ161" s="31" t="str">
        <f>_xlfn.IFNA(VLOOKUP($A161,Rhodium_market_balance!$A:$Z,4,FALSE), "NA")</f>
        <v>NA</v>
      </c>
      <c r="CR161" s="31" t="str">
        <f>_xlfn.IFNA(VLOOKUP($A161,Rhodium_market_balance!$A:$Z,5,FALSE), "NA")</f>
        <v>NA</v>
      </c>
      <c r="CS161" s="31">
        <f>_xlfn.IFNA(VLOOKUP($A161,CFTCs!$A:$Z,2,FALSE), "NA")</f>
        <v>26884.681818181802</v>
      </c>
      <c r="CT161" s="31">
        <f>_xlfn.IFNA(VLOOKUP($A161,CFTCs!$A:$Z,3,FALSE), "NA")</f>
        <v>3458.6363636363599</v>
      </c>
      <c r="CU161" s="31">
        <f>_xlfn.IFNA(VLOOKUP($A161,CFTCs!$A:$Z,4,FALSE), "NA")</f>
        <v>43964.772727272699</v>
      </c>
      <c r="CV161" s="31">
        <f>_xlfn.IFNA(VLOOKUP($A161,CFTCs!$A:$Z,5,FALSE), "NA")</f>
        <v>11565.1363636363</v>
      </c>
      <c r="CW161" s="31">
        <f>_xlfn.IFNA(VLOOKUP($A161,Open_interest!$A:$Z,2,FALSE), "NA")</f>
        <v>63477.909090909001</v>
      </c>
      <c r="CX161" s="31">
        <f>_xlfn.IFNA(VLOOKUP($A161,Open_interest!$A:$Z,3,FALSE), "NA")</f>
        <v>37611.181818181802</v>
      </c>
      <c r="CY161" s="31">
        <f>IF(_xlfn.IFNA(VLOOKUP($A161,ETF_holdings!$A:$Z,2,FALSE), "NA")=0,"NA",_xlfn.IFNA(VLOOKUP($A161,ETF_holdings!$A:$Z,2,FALSE), "NA"))</f>
        <v>1668592.0718181799</v>
      </c>
      <c r="CZ161" s="31" t="str">
        <f>IF(_xlfn.IFNA(VLOOKUP($A161,ETF_holdings!$A:$Z,3,FALSE), "NA")=0,"NA",_xlfn.IFNA(VLOOKUP($A161,ETF_holdings!$A:$Z,3,FALSE), "NA"))</f>
        <v>NA</v>
      </c>
      <c r="DA161" s="31">
        <f>_xlfn.IFNA(VLOOKUP($A161,ETF_holdings!$A:$Z,4,FALSE), "NA")</f>
        <v>0</v>
      </c>
      <c r="DB161" s="31" t="str">
        <f>IF(_xlfn.IFNA(VLOOKUP($A161,ETF_holdings!$A:$Z,4,FALSE), "NA")=0,"NA",_xlfn.IFNA(VLOOKUP($A161,ETF_holdings!$A:$Z,4,FALSE), "NA"))</f>
        <v>NA</v>
      </c>
      <c r="DC161" s="31" t="str">
        <f>IF(_xlfn.IFNA(VLOOKUP($A161,ETF_holdings!$A:$Z,6,FALSE), "NA")=0,"NA",_xlfn.IFNA(VLOOKUP($A161,ETF_holdings!$A:$Z,6,FALSE), "NA"))</f>
        <v>NA</v>
      </c>
      <c r="DD161" s="31" t="str">
        <f>IF(_xlfn.IFNA(VLOOKUP($A161,ETF_holdings!$A:$Z,7,FALSE), "NA")=0,"NA",_xlfn.IFNA(VLOOKUP($A161,ETF_holdings!$A:$Z,7,FALSE), "NA"))</f>
        <v>NA</v>
      </c>
      <c r="DE161" s="31" t="str">
        <f>IF(_xlfn.IFNA(VLOOKUP($A161,ETF_holdings!$A:$Z,8,FALSE), "NA")=0,"NA",_xlfn.IFNA(VLOOKUP($A161,ETF_holdings!$A:$Z,8,FALSE), "NA"))</f>
        <v>NA</v>
      </c>
      <c r="DF161" s="31" t="str">
        <f>IF(_xlfn.IFNA(VLOOKUP($A161,ETF_holdings!$A:$Z,10,FALSE), "NA")=0,"NA",_xlfn.IFNA(VLOOKUP($A161,ETF_holdings!$A:$Z,10,FALSE), "NA"))</f>
        <v>NA</v>
      </c>
      <c r="DG161" s="31" t="str">
        <f>IF(_xlfn.IFNA(VLOOKUP($A161,ETF_holdings!$A:$Z,10,FALSE), "NA")=0,"NA",_xlfn.IFNA(VLOOKUP($A161,ETF_holdings!$A:$Z,10,FALSE), "NA"))</f>
        <v>NA</v>
      </c>
      <c r="DH161" s="31" t="str">
        <f>IF(_xlfn.IFNA(VLOOKUP($A161,ETF_holdings!$A:$Z,11,FALSE), "NA")=0,"NA",_xlfn.IFNA(VLOOKUP($A161,ETF_holdings!$A:$Z,11,FALSE), "NA"))</f>
        <v>NA</v>
      </c>
      <c r="DI161" s="31" t="str">
        <f>IF(_xlfn.IFNA(VLOOKUP($A161,ETF_holdings!$A:$Z,12,FALSE), "NA")=0,"NA",_xlfn.IFNA(VLOOKUP($A161,ETF_holdings!$A:$Z,12,FALSE), "NA"))</f>
        <v>NA</v>
      </c>
      <c r="DJ161" s="31" t="str">
        <f>IF(_xlfn.IFNA(VLOOKUP($A161,ETF_holdings!$A:$Z,13,FALSE), "NA")=0,"NA",_xlfn.IFNA(VLOOKUP($A161,ETF_holdings!$A:$Z,13,FALSE), "NA"))</f>
        <v>NA</v>
      </c>
      <c r="DK161" s="31">
        <f>IF(_xlfn.IFNA(VLOOKUP($A161,Platinum_RSI!$A:$P,2,FALSE), "NA")=0,"NA",_xlfn.IFNA(VLOOKUP($A161,Platinum_RSI!$A:$P,2,FALSE), "NA"))</f>
        <v>29.55</v>
      </c>
      <c r="DL161" s="31">
        <f>IF(_xlfn.IFNA(VLOOKUP($A161,Platinum_RSI!$A:$P,3,FALSE), "NA")=0,"NA",_xlfn.IFNA(VLOOKUP($A161,Platinum_RSI!$A:$P,3,FALSE), "NA"))</f>
        <v>44.63</v>
      </c>
      <c r="DM161" s="31">
        <f>IF(_xlfn.IFNA(VLOOKUP($A161,Platinum_RSI!$A:$P,4,FALSE), "NA")=0,"NA",_xlfn.IFNA(VLOOKUP($A161,Platinum_RSI!$A:$P,4,FALSE), "NA"))</f>
        <v>46.77</v>
      </c>
      <c r="DN161" s="31">
        <f>IF(_xlfn.IFNA(VLOOKUP($A161,Platinum_RSI!$A:$P,5,FALSE), "NA")=0,"NA",_xlfn.IFNA(VLOOKUP($A161,Platinum_RSI!$A:$P,5,FALSE), "NA"))</f>
        <v>50</v>
      </c>
      <c r="DO161" s="31">
        <f>IF(_xlfn.IFNA(VLOOKUP($A161,Palladium_RSI!$A:$Q,2,FALSE), "NA")=0,"NA",_xlfn.IFNA(VLOOKUP($A161,Palladium_RSI!$A:$Q,2,FALSE), "NA"))</f>
        <v>39.46</v>
      </c>
      <c r="DP161" s="31">
        <f>IF(_xlfn.IFNA(VLOOKUP($A161,Palladium_RSI!$A:$Q, 3,FALSE), "NA")=0,"NA",_xlfn.IFNA(VLOOKUP($A161,Palladium_RSI!$A:$Q,3,FALSE), "NA"))</f>
        <v>52.25</v>
      </c>
      <c r="DQ161" s="31">
        <f>IF(_xlfn.IFNA(VLOOKUP($A161,Palladium_RSI!$A:$Q,4,FALSE), "NA")=0,"NA",_xlfn.IFNA(VLOOKUP($A161,Palladium_RSI!$A:$Q,4,FALSE), "NA"))</f>
        <v>53.63</v>
      </c>
      <c r="DR161" s="31">
        <f>IF(_xlfn.IFNA(VLOOKUP($A161,Palladium_RSI!$A:$Q,5,FALSE), "NA")=0,"NA",_xlfn.IFNA(VLOOKUP($A161,Palladium_RSI!$A:$Q,5,FALSE), "NA"))</f>
        <v>55.55</v>
      </c>
      <c r="DS161" s="31">
        <f>IF(_xlfn.IFNA(VLOOKUP($A161,Car_production!$A:$L,2,FALSE), "NA")=0,"NA",_xlfn.IFNA(VLOOKUP($A161,Car_production!$A:$L,2,FALSE), "NA"))</f>
        <v>363.1</v>
      </c>
      <c r="DT161" s="31">
        <f>IF(_xlfn.IFNA(VLOOKUP($A161,Car_production!$A:$L,3,FALSE), "NA")=0,"NA",_xlfn.IFNA(VLOOKUP($A161,Car_production!$A:$L,3,FALSE), "NA"))</f>
        <v>285.68056648308419</v>
      </c>
      <c r="DU161" s="31" t="e">
        <f>IF(_xlfn.IFNA(VLOOKUP($A161,Car_production!$A:$L,4,FALSE), "NA")=0,"NA",_xlfn.IFNA(VLOOKUP($A161,Car_production!$A:$L,13,FALSE), "NA"))</f>
        <v>#REF!</v>
      </c>
      <c r="DV161" s="31">
        <f>IF(_xlfn.IFNA(VLOOKUP($A161,Car_production!$A:$L,5,FALSE), "NA")=0,"NA",_xlfn.IFNA(VLOOKUP($A161,Car_production!$A:$L,5,FALSE), "NA"))</f>
        <v>72.150998625490772</v>
      </c>
      <c r="DW161" s="31">
        <f>IF(_xlfn.IFNA(VLOOKUP($A161,Car_production!$A:$L,6,FALSE), "NA")=0,"NA",_xlfn.IFNA(VLOOKUP($A161,Car_production!$A:$L,6,FALSE), "NA"))</f>
        <v>97.9</v>
      </c>
      <c r="DX161" s="31">
        <f>IF(_xlfn.IFNA(VLOOKUP($A161,Car_production!$A:$L,7,FALSE), "NA")=0,"NA",_xlfn.IFNA(VLOOKUP($A161,Car_production!$A:$L,7,FALSE), "NA"))</f>
        <v>95.6989247311828</v>
      </c>
      <c r="DY161" s="31">
        <f>IF(_xlfn.IFNA(VLOOKUP($A161,Car_production!$A:$L,8,FALSE), "NA")=0,"NA",_xlfn.IFNA(VLOOKUP($A161,Car_production!$A:$L,8,FALSE), "NA"))</f>
        <v>102.4</v>
      </c>
      <c r="DZ161" s="31">
        <f>IF(_xlfn.IFNA(VLOOKUP($A161,Car_production!$A:$L,9,FALSE), "NA")=0,"NA",_xlfn.IFNA(VLOOKUP($A161,Car_production!$A:$L,9,FALSE), "NA"))</f>
        <v>129.2929292929293</v>
      </c>
      <c r="EA161" s="31">
        <f>IF(_xlfn.IFNA(VLOOKUP($A161,Car_production!$A:$L,10,FALSE), "NA")=0,"NA",_xlfn.IFNA(VLOOKUP($A161,Car_production!$A:$L,10,FALSE), "NA"))</f>
        <v>95.487278812206455</v>
      </c>
      <c r="EB161" s="31">
        <f>IF(_xlfn.IFNA(VLOOKUP($A161,Car_production_index!$A:$L,2,FALSE), "NA")=0,"NA",_xlfn.IFNA(VLOOKUP($A161,Car_production_index!$A:$L,2,FALSE), "NA"))</f>
        <v>0.16341173317831892</v>
      </c>
      <c r="EC161" s="31">
        <f>IF(_xlfn.IFNA(VLOOKUP($A161,Car_production_index!$A:$L,3,FALSE), "NA")=0,"NA",_xlfn.IFNA(VLOOKUP($A161,Car_production_index!$A:$L,3,FALSE), "NA"))</f>
        <v>0.19832284547797352</v>
      </c>
      <c r="ED161" s="31">
        <f>IF(_xlfn.IFNA(VLOOKUP($A161,Car_production_index!$A:$L,4,FALSE), "NA")=0,"NA",_xlfn.IFNA(VLOOKUP($A161,Car_production_index!$A:$L,4,FALSE), "NA"))</f>
        <v>0.23460666303921543</v>
      </c>
      <c r="EE161" s="31">
        <f>IF(_xlfn.IFNA(VLOOKUP($A161,Car_production_index!$A:$L,5,FALSE), "NA")=0,"NA",_xlfn.IFNA(VLOOKUP($A161,Car_production_index!$A:$L,5,FALSE), "NA"))</f>
        <v>9.9752819384865077E-2</v>
      </c>
      <c r="EF161" s="31">
        <f>IF(_xlfn.IFNA(VLOOKUP($A161,Car_production_index!$A:$L,6,FALSE), "NA")=0,"NA",_xlfn.IFNA(VLOOKUP($A161,Car_production_index!$A:$L,6,FALSE), "NA"))</f>
        <v>0.69609406108037297</v>
      </c>
    </row>
    <row r="162" spans="1:136">
      <c r="A162" s="26">
        <v>41395</v>
      </c>
      <c r="B162" s="25">
        <f>IFERROR(VLOOKUP($A162,Palladium_spot_price!$A:$B,2,FALSE), "NA")</f>
        <v>723.90909090908997</v>
      </c>
      <c r="C162" s="25">
        <f>IFERROR(VLOOKUP($A162,Platinum_spot_price!$A:$B,2,FALSE), "NA")</f>
        <v>1478.95454545454</v>
      </c>
      <c r="D162" s="25">
        <f>IFERROR(VLOOKUP($A162,Rhodium_spot_price!$A:$B,2,FALSE), "NA")</f>
        <v>1127.5</v>
      </c>
      <c r="E162" s="25">
        <f>IFERROR(VLOOKUP(A162,'Coal Australia'!A:B,2,FALSE), "NA")</f>
        <v>93.1260204081631</v>
      </c>
      <c r="F162" s="25">
        <f>IFERROR(VLOOKUP(A162,'Russian Ruble'!A:B,2,FALSE), "NA")</f>
        <v>31.24061472</v>
      </c>
      <c r="G162" s="25" t="str">
        <f>IFERROR(VLOOKUP($A162,'GDP Germany'!A:B,2,FALSE),"NA")</f>
        <v>NA</v>
      </c>
      <c r="H162" s="25" t="str">
        <f>IFERROR(VLOOKUP($A162,'GDP EU28'!A:B,2,FALSE),"NA")</f>
        <v>NA</v>
      </c>
      <c r="I162" s="25" t="str">
        <f>IFERROR(VLOOKUP($A162,'GDP US'!A:B,2,FALSE),"NA")</f>
        <v>NA</v>
      </c>
      <c r="J162" s="29" t="str">
        <f>IFERROR(VLOOKUP($A162,'GDP CNY'!A:C,2,FALSE),"NA")</f>
        <v>NA</v>
      </c>
      <c r="K162" s="25">
        <f>IFERROR(VLOOKUP($A162,WTI!$A:$B,2,FALSE),"NA")</f>
        <v>94.51</v>
      </c>
      <c r="L162" s="25">
        <f>IFERROR(VLOOKUP($A162,Brent!$A:$B,2,FALSE),"NA")</f>
        <v>102.56</v>
      </c>
      <c r="M162" s="25">
        <f>IFERROR(VLOOKUP($A162,'EURO EXC RATE'!$A:$B,2,FALSE),"NA")</f>
        <v>1.2983</v>
      </c>
      <c r="N162" s="25">
        <f>IFERROR(VLOOKUP($A162,'Baltic Dry Index'!$A:$B,2,FALSE),"NA")</f>
        <v>809</v>
      </c>
      <c r="O162" s="25">
        <f>IFERROR(VLOOKUP($A162,EXR_CNY_USD!$A:$B,2,FALSE),"NA")</f>
        <v>6.1416000000000004</v>
      </c>
      <c r="P162" s="25">
        <f>IFERROR(VLOOKUP($A162,'NATURAL GAS'!A:B,2,FALSE),"NA")</f>
        <v>4.04</v>
      </c>
      <c r="Q162" s="25">
        <f>IFERROR(VLOOKUP($A162,VIX!$A:$B,2,FALSE), "NA")</f>
        <v>16.3</v>
      </c>
      <c r="R162" s="25">
        <f>IFERROR(VLOOKUP($A162,CLI_US!$A:$B,2,FALSE), "NA")</f>
        <v>100.51078640553401</v>
      </c>
      <c r="S162" s="25">
        <f>IFERROR(VLOOKUP($A162,CLI_CHN!$A:$B,2,FALSE), "NA")</f>
        <v>100.76179999999999</v>
      </c>
      <c r="T162" s="25">
        <f>IFERROR(VLOOKUP($A162,CLI_EURO!$A:$B,2,FALSE), "NA")</f>
        <v>99.031975441438505</v>
      </c>
      <c r="U162" s="25">
        <f>IFERROR(VLOOKUP($A162,CPILFESL!$A:$B,2,FALSE), "NA")</f>
        <v>231.893</v>
      </c>
      <c r="V162" s="31">
        <f>_xlfn.IFNA(VLOOKUP($A162,'PET.RWTC.M'!$A:$B,2,FALSE), "NA")</f>
        <v>94.51</v>
      </c>
      <c r="W162" s="31">
        <f>_xlfn.IFNA(VLOOKUP($A162,PALLFNFINDEXQ!$A:$B,2,FALSE), "NA")</f>
        <v>166.69609109999999</v>
      </c>
      <c r="X162" s="31">
        <f>_xlfn.IFNA(VLOOKUP($A162,DEXSFUS!$A:$B,2,FALSE), "NA")</f>
        <v>9.0200999999999993</v>
      </c>
      <c r="Y162" s="31">
        <f>_xlfn.IFNA(VLOOKUP($A162,PNICKUSDM!$A:$B,2,FALSE), "NA")</f>
        <v>14948.226189999999</v>
      </c>
      <c r="Z162" s="31">
        <f>_xlfn.IFNA(VLOOKUP($A162,'WPU1011'!$A:$B,2,FALSE), "NA")</f>
        <v>132.80000000000001</v>
      </c>
      <c r="AA162" s="31">
        <f>_xlfn.IFNA(VLOOKUP($A162,PCU3399103399101!$A:$B,2,FALSE), "NA")</f>
        <v>224.9</v>
      </c>
      <c r="AB162" s="31">
        <f>_xlfn.IFNA(VLOOKUP($A162,TSIFRGHTC!$A:$B,2,FALSE), "NA")</f>
        <v>0.9</v>
      </c>
      <c r="AC162" s="31">
        <f>_xlfn.IFNA(VLOOKUP($A162,TSIFRGHTC!$A:$B,2,FALSE), "NA")</f>
        <v>0.9</v>
      </c>
      <c r="AD162" s="31">
        <f>_xlfn.IFNA(VLOOKUP($A162,PPICMM!$A:$B,2,FALSE), "NA")</f>
        <v>199.9</v>
      </c>
      <c r="AE162" s="31">
        <f>_xlfn.IFNA(VLOOKUP($A162,IPB50001N!$A:$B,2,FALSE), "NA")</f>
        <v>98.076999999999998</v>
      </c>
      <c r="AF162" s="31">
        <f>_xlfn.IFNA(VLOOKUP($A162,A31ATI!$A:$B,2,FALSE), "NA")</f>
        <v>20476</v>
      </c>
      <c r="AG162" s="31">
        <f>_xlfn.IFNA(VLOOKUP($A162,A31ANO!$A:$B,2,FALSE), "NA")</f>
        <v>10655</v>
      </c>
      <c r="AH162" s="31">
        <f>_xlfn.IFNA(VLOOKUP($A162,IPG21223S!$A:$B,2,FALSE), "NA")</f>
        <v>101.2457</v>
      </c>
      <c r="AI162" s="31">
        <f>_xlfn.IFNA(VLOOKUP($A162,PIORECRUSDM!$A:$B,2,FALSE), "NA")</f>
        <v>124.66</v>
      </c>
      <c r="AJ162" s="31">
        <f>_xlfn.IFNA(VLOOKUP($A162,GVZCLS!$A:$B,2,FALSE), "NA")</f>
        <v>22.93</v>
      </c>
      <c r="AK162" s="31">
        <f>_xlfn.IFNA(VLOOKUP($A162,VXSLVCLS!$A:$B,2,FALSE), "NA")</f>
        <v>36.619999999999997</v>
      </c>
      <c r="AL162" s="31">
        <f>_xlfn.IFNA(VLOOKUP($A162,PNRGINDEXM!$A:$B,2,FALSE), "NA")</f>
        <v>220.3486</v>
      </c>
      <c r="AM162" s="31">
        <f>_xlfn.IFNA(VLOOKUP($A162,Nikkei225!$A:$B,2,FALSE), "NA")</f>
        <v>13799.35</v>
      </c>
      <c r="AN162" s="31">
        <f>_xlfn.IFNA(VLOOKUP($A162,EXJPUS!$A:$B,2,FALSE), "NA")</f>
        <v>100.9186</v>
      </c>
      <c r="AO162" s="31">
        <f>_xlfn.IFNA(VLOOKUP($A162,PCU33613361!$A:$B,2,FALSE), "NA")</f>
        <v>105.1</v>
      </c>
      <c r="AP162" s="31">
        <f>_xlfn.IFNA(VLOOKUP($A162,TOTALSA!$A:$B,2,FALSE), "NA")</f>
        <v>15.884</v>
      </c>
      <c r="AQ162" s="31">
        <f>_xlfn.IFNA(VLOOKUP($A162,ZAFCPIALLMINMEI!$A:$B,2,FALSE), "NA")</f>
        <v>89.388999999999996</v>
      </c>
      <c r="AR162" s="31">
        <f>_xlfn.IFNA(VLOOKUP($A162,LCULMN01ZAQ661S!$A:$B,2,FALSE), "NA")</f>
        <v>90.516576720000003</v>
      </c>
      <c r="AS162" s="31">
        <f>_xlfn.IFNA(VLOOKUP($A162,NGDPRSAXDCZAQ!$A:$B,2,FALSE), "NA")</f>
        <v>1073512.5</v>
      </c>
      <c r="AT162" s="31">
        <f>_xlfn.IFNA(VLOOKUP($A162,'M.W00.PCOBA.USD'!$A:$B,2,FALSE), "NA")</f>
        <v>27984.38</v>
      </c>
      <c r="AU162" s="31">
        <f>_xlfn.IFNA(VLOOKUP($A162,BSCICP03O9M665S!$A:$B,2,FALSE), "NA")</f>
        <v>99.225501558299996</v>
      </c>
      <c r="AV162" s="31">
        <f>_xlfn.IFNA(VLOOKUP($A162,LOLITOAAOECDE!$A:$B,2,FALSE), "NA")</f>
        <v>100.563604543</v>
      </c>
      <c r="AW162" s="31" t="str">
        <f>_xlfn.IFNA(VLOOKUP($A162,'IP7110'!$A:$B,2,FALSE), "NA")</f>
        <v>NA</v>
      </c>
      <c r="AX162" s="31">
        <f>_xlfn.IFNA(VLOOKUP($A162,'WPS061'!$A:$B,2,FALSE), "NA")</f>
        <v>113.3</v>
      </c>
      <c r="AY162" s="31">
        <f>_xlfn.IFNA(VLOOKUP($A162,'GS10'!$A:$B,2,FALSE), "NA")</f>
        <v>1.93</v>
      </c>
      <c r="AZ162" s="31">
        <f>_xlfn.IFNA(VLOOKUP($A162,'GS5'!$A:$B,2,FALSE), "NA")</f>
        <v>0.84</v>
      </c>
      <c r="BA162" s="31">
        <f>_xlfn.IFNA(VLOOKUP($A162,'GS30'!$A:$B,2,FALSE), "NA")</f>
        <v>3.11</v>
      </c>
      <c r="BB162" s="31">
        <f>_xlfn.IFNA(VLOOKUP($A162,DAX!$A:$B,2,FALSE), "NA")</f>
        <v>8348.84</v>
      </c>
      <c r="BC162" s="31">
        <f>_xlfn.IFNA(VLOOKUP($A162,SMI!$A:$B,2,FALSE), "NA")</f>
        <v>7947.01</v>
      </c>
      <c r="BD162" s="31">
        <f>_xlfn.IFNA(VLOOKUP($A162,NASDAQCOM!$A:$B,2,FALSE), "NA")</f>
        <v>3455.91</v>
      </c>
      <c r="BE162" s="31">
        <f>_xlfn.IFNA(VLOOKUP($A162,FTSE100!$A:$B,2,FALSE), "NA")</f>
        <v>6583.09</v>
      </c>
      <c r="BF162" s="31">
        <f>_xlfn.IFNA(VLOOKUP($A162,'M.W00.PGOLD.USD'!$A:$B,2,FALSE), "NA")</f>
        <v>1476.5</v>
      </c>
      <c r="BG162" s="31">
        <f>_xlfn.IFNA(VLOOKUP($A162,'M.W00.PSILVER.USD'!$A:$B,2,FALSE), "NA")</f>
        <v>24.25</v>
      </c>
      <c r="BH162" s="31">
        <f>_xlfn.IFNA(VLOOKUP($A162,WPU10170502!$A:$B,2,FALSE), "NA")</f>
        <v>92</v>
      </c>
      <c r="BI162" s="31">
        <f>_xlfn.IFNA(VLOOKUP($A162,'M.W00.PSILVER.USD'!$A:$B,2,FALSE), "NA")</f>
        <v>24.25</v>
      </c>
      <c r="BJ162" s="31">
        <f>_xlfn.IFNA(VLOOKUP($A162,'M.W00.PSILVER.USD'!$A:$B,2,FALSE), "NA")</f>
        <v>24.25</v>
      </c>
      <c r="BK162" s="31">
        <f>_xlfn.IFNA(VLOOKUP($A162,FEDfunds!$A:$B,2,FALSE), "NA")</f>
        <v>0.11</v>
      </c>
      <c r="BL162" s="31">
        <f>_xlfn.IFNA(VLOOKUP($A162,Vehicles_miles_traveled!$A:$B,2,FALSE), "NA")</f>
        <v>248942</v>
      </c>
      <c r="BM162" s="31">
        <f>_xlfn.IFNA(VLOOKUP($A162,New_car_dealer!$A:$B,2,FALSE), "NA")</f>
        <v>65942</v>
      </c>
      <c r="BN162" s="31" t="str">
        <f>_xlfn.IFNA(VLOOKUP($A162,Platinum_total_demand!$A:$Z,4,FALSE), "NA")</f>
        <v>NA</v>
      </c>
      <c r="BO162" s="31" t="str">
        <f>_xlfn.IFNA(VLOOKUP($A162,Palladium_total_demand!$A:$Z,4,FALSE), "NA")</f>
        <v>NA</v>
      </c>
      <c r="BP162" s="31" t="str">
        <f>_xlfn.IFNA(VLOOKUP($A162,Rhodium_total_demand!$A:$Z,4,FALSE), "NA")</f>
        <v>NA</v>
      </c>
      <c r="BQ162" s="31" t="str">
        <f>_xlfn.IFNA(VLOOKUP($A162,Platinum_total_supply!$A:$Z,4,FALSE), "NA")</f>
        <v>NA</v>
      </c>
      <c r="BR162" s="31" t="str">
        <f>_xlfn.IFNA(VLOOKUP($A162,Palladium_total_supply!$A:$Z,4,FALSE), "NA")</f>
        <v>NA</v>
      </c>
      <c r="BS162" s="31" t="str">
        <f>_xlfn.IFNA(VLOOKUP($A162,Rhodium_total_supply!$A:$Z,4,FALSE), "NA")</f>
        <v>NA</v>
      </c>
      <c r="BT162" s="31">
        <f>_xlfn.IFNA(VLOOKUP($A162,Equities!$A:$Z,2,FALSE), "NA")</f>
        <v>5370.5543478260797</v>
      </c>
      <c r="BU162" s="31">
        <f>_xlfn.IFNA(VLOOKUP($A162,Equities!$A:$Z,3,FALSE), "NA")</f>
        <v>6050.2508695652105</v>
      </c>
      <c r="BV162" s="31">
        <f>_xlfn.IFNA(VLOOKUP($A162,Equities!$A:$Z,4,FALSE), "NA")</f>
        <v>7480.3291304347804</v>
      </c>
      <c r="BW162" s="31">
        <f>_xlfn.IFNA(VLOOKUP($A162,Equities!$A:$Z,5,FALSE), "NA")</f>
        <v>5216.7252173913002</v>
      </c>
      <c r="BX162" s="31">
        <f>_xlfn.IFNA(VLOOKUP($A162,Equities!$A:$Z,6,FALSE), "NA")</f>
        <v>1990.9984347826</v>
      </c>
      <c r="BY162" s="31">
        <f>_xlfn.IFNA(VLOOKUP($A162,Income_equities!$A:$Z,2,FALSE), "NA")</f>
        <v>1845.78608695652</v>
      </c>
      <c r="BZ162" s="31">
        <f>_xlfn.IFNA(VLOOKUP($A162,Income_equities!$A:$Z,3,FALSE), "NA")</f>
        <v>359.26648260869501</v>
      </c>
      <c r="CA162" s="31">
        <f>_xlfn.IFNA(VLOOKUP($A162,Income_equities!$A:$Z,4,FALSE), "NA")</f>
        <v>194.99890869565201</v>
      </c>
      <c r="CB162" s="31">
        <f>_xlfn.IFNA(VLOOKUP($A162,Income_equities!$A:$Z,5,FALSE), "NA")</f>
        <v>208.42488695652099</v>
      </c>
      <c r="CC162" s="31">
        <f>_xlfn.IFNA(VLOOKUP($A162,PGM_equities!$A:$Z,2,FALSE), "NA")</f>
        <v>1478.9113043478201</v>
      </c>
      <c r="CD162" s="31">
        <f>_xlfn.IFNA(VLOOKUP($A162,PGM_equities!$A:$Z,3,FALSE), "NA")</f>
        <v>1416.6834782608601</v>
      </c>
      <c r="CE162" s="31">
        <f>_xlfn.IFNA(VLOOKUP($A162,PGM_equities!$A:$Z,4,FALSE), "NA")</f>
        <v>23.088982608695598</v>
      </c>
      <c r="CF162" s="31">
        <f>_xlfn.IFNA(VLOOKUP($A162,PGM_equities!$A:$Z,5,FALSE), "NA")</f>
        <v>725.74434782608705</v>
      </c>
      <c r="CG162" s="31" t="str">
        <f>_xlfn.IFNA(VLOOKUP($A162,Platinum_market_balance!$A:$Z,2,FALSE), "NA")</f>
        <v>NA</v>
      </c>
      <c r="CH162" s="31" t="str">
        <f>_xlfn.IFNA(VLOOKUP($A162,Platinum_market_balance!$A:$Z,3,FALSE), "NA")</f>
        <v>NA</v>
      </c>
      <c r="CI162" s="31" t="str">
        <f>_xlfn.IFNA(VLOOKUP($A162,Platinum_market_balance!$A:$Z,4,FALSE), "NA")</f>
        <v>NA</v>
      </c>
      <c r="CJ162" s="31" t="str">
        <f>_xlfn.IFNA(VLOOKUP($A162,Platinum_market_balance!$A:$Z,5,FALSE), "NA")</f>
        <v>NA</v>
      </c>
      <c r="CK162" s="31" t="str">
        <f>_xlfn.IFNA(VLOOKUP($A162,Palladium_market_balance!$A:$Z,2,FALSE), "NA")</f>
        <v>NA</v>
      </c>
      <c r="CL162" s="31" t="str">
        <f>_xlfn.IFNA(VLOOKUP($A162,Palladium_market_balance!$A:$Z,3,FALSE), "NA")</f>
        <v>NA</v>
      </c>
      <c r="CM162" s="31" t="str">
        <f>_xlfn.IFNA(VLOOKUP($A162,Palladium_market_balance!$A:$Z,4,FALSE), "NA")</f>
        <v>NA</v>
      </c>
      <c r="CN162" s="31" t="str">
        <f>_xlfn.IFNA(VLOOKUP($A162,Palladium_market_balance!$A:$Z,5,FALSE), "NA")</f>
        <v>NA</v>
      </c>
      <c r="CO162" s="31" t="str">
        <f>_xlfn.IFNA(VLOOKUP($A162,Rhodium_market_balance!$A:$Z,2,FALSE), "NA")</f>
        <v>NA</v>
      </c>
      <c r="CP162" s="31" t="str">
        <f>_xlfn.IFNA(VLOOKUP($A162,Rhodium_market_balance!$A:$Z,3,FALSE), "NA")</f>
        <v>NA</v>
      </c>
      <c r="CQ162" s="31" t="str">
        <f>_xlfn.IFNA(VLOOKUP($A162,Rhodium_market_balance!$A:$Z,4,FALSE), "NA")</f>
        <v>NA</v>
      </c>
      <c r="CR162" s="31" t="str">
        <f>_xlfn.IFNA(VLOOKUP($A162,Rhodium_market_balance!$A:$Z,5,FALSE), "NA")</f>
        <v>NA</v>
      </c>
      <c r="CS162" s="31">
        <f>_xlfn.IFNA(VLOOKUP($A162,CFTCs!$A:$Z,2,FALSE), "NA")</f>
        <v>23866.260869565202</v>
      </c>
      <c r="CT162" s="31">
        <f>_xlfn.IFNA(VLOOKUP($A162,CFTCs!$A:$Z,3,FALSE), "NA")</f>
        <v>3380.9130434782601</v>
      </c>
      <c r="CU162" s="31">
        <f>_xlfn.IFNA(VLOOKUP($A162,CFTCs!$A:$Z,4,FALSE), "NA")</f>
        <v>43005.043478260799</v>
      </c>
      <c r="CV162" s="31">
        <f>_xlfn.IFNA(VLOOKUP($A162,CFTCs!$A:$Z,5,FALSE), "NA")</f>
        <v>12966.608695652099</v>
      </c>
      <c r="CW162" s="31">
        <f>_xlfn.IFNA(VLOOKUP($A162,Open_interest!$A:$Z,2,FALSE), "NA")</f>
        <v>63429.739130434697</v>
      </c>
      <c r="CX162" s="31">
        <f>_xlfn.IFNA(VLOOKUP($A162,Open_interest!$A:$Z,3,FALSE), "NA")</f>
        <v>36663.0869565217</v>
      </c>
      <c r="CY162" s="31">
        <f>IF(_xlfn.IFNA(VLOOKUP($A162,ETF_holdings!$A:$Z,2,FALSE), "NA")=0,"NA",_xlfn.IFNA(VLOOKUP($A162,ETF_holdings!$A:$Z,2,FALSE), "NA"))</f>
        <v>1847249.08517391</v>
      </c>
      <c r="CZ162" s="31" t="str">
        <f>IF(_xlfn.IFNA(VLOOKUP($A162,ETF_holdings!$A:$Z,3,FALSE), "NA")=0,"NA",_xlfn.IFNA(VLOOKUP($A162,ETF_holdings!$A:$Z,3,FALSE), "NA"))</f>
        <v>NA</v>
      </c>
      <c r="DA162" s="31">
        <f>_xlfn.IFNA(VLOOKUP($A162,ETF_holdings!$A:$Z,4,FALSE), "NA")</f>
        <v>0</v>
      </c>
      <c r="DB162" s="31" t="str">
        <f>IF(_xlfn.IFNA(VLOOKUP($A162,ETF_holdings!$A:$Z,4,FALSE), "NA")=0,"NA",_xlfn.IFNA(VLOOKUP($A162,ETF_holdings!$A:$Z,4,FALSE), "NA"))</f>
        <v>NA</v>
      </c>
      <c r="DC162" s="31" t="str">
        <f>IF(_xlfn.IFNA(VLOOKUP($A162,ETF_holdings!$A:$Z,6,FALSE), "NA")=0,"NA",_xlfn.IFNA(VLOOKUP($A162,ETF_holdings!$A:$Z,6,FALSE), "NA"))</f>
        <v>NA</v>
      </c>
      <c r="DD162" s="31" t="str">
        <f>IF(_xlfn.IFNA(VLOOKUP($A162,ETF_holdings!$A:$Z,7,FALSE), "NA")=0,"NA",_xlfn.IFNA(VLOOKUP($A162,ETF_holdings!$A:$Z,7,FALSE), "NA"))</f>
        <v>NA</v>
      </c>
      <c r="DE162" s="31" t="str">
        <f>IF(_xlfn.IFNA(VLOOKUP($A162,ETF_holdings!$A:$Z,8,FALSE), "NA")=0,"NA",_xlfn.IFNA(VLOOKUP($A162,ETF_holdings!$A:$Z,8,FALSE), "NA"))</f>
        <v>NA</v>
      </c>
      <c r="DF162" s="31" t="str">
        <f>IF(_xlfn.IFNA(VLOOKUP($A162,ETF_holdings!$A:$Z,10,FALSE), "NA")=0,"NA",_xlfn.IFNA(VLOOKUP($A162,ETF_holdings!$A:$Z,10,FALSE), "NA"))</f>
        <v>NA</v>
      </c>
      <c r="DG162" s="31" t="str">
        <f>IF(_xlfn.IFNA(VLOOKUP($A162,ETF_holdings!$A:$Z,10,FALSE), "NA")=0,"NA",_xlfn.IFNA(VLOOKUP($A162,ETF_holdings!$A:$Z,10,FALSE), "NA"))</f>
        <v>NA</v>
      </c>
      <c r="DH162" s="31" t="str">
        <f>IF(_xlfn.IFNA(VLOOKUP($A162,ETF_holdings!$A:$Z,11,FALSE), "NA")=0,"NA",_xlfn.IFNA(VLOOKUP($A162,ETF_holdings!$A:$Z,11,FALSE), "NA"))</f>
        <v>NA</v>
      </c>
      <c r="DI162" s="31" t="str">
        <f>IF(_xlfn.IFNA(VLOOKUP($A162,ETF_holdings!$A:$Z,12,FALSE), "NA")=0,"NA",_xlfn.IFNA(VLOOKUP($A162,ETF_holdings!$A:$Z,12,FALSE), "NA"))</f>
        <v>NA</v>
      </c>
      <c r="DJ162" s="31" t="str">
        <f>IF(_xlfn.IFNA(VLOOKUP($A162,ETF_holdings!$A:$Z,13,FALSE), "NA")=0,"NA",_xlfn.IFNA(VLOOKUP($A162,ETF_holdings!$A:$Z,13,FALSE), "NA"))</f>
        <v>NA</v>
      </c>
      <c r="DK162" s="31">
        <f>IF(_xlfn.IFNA(VLOOKUP($A162,Platinum_RSI!$A:$P,2,FALSE), "NA")=0,"NA",_xlfn.IFNA(VLOOKUP($A162,Platinum_RSI!$A:$P,2,FALSE), "NA"))</f>
        <v>21.92</v>
      </c>
      <c r="DL162" s="31">
        <f>IF(_xlfn.IFNA(VLOOKUP($A162,Platinum_RSI!$A:$P,3,FALSE), "NA")=0,"NA",_xlfn.IFNA(VLOOKUP($A162,Platinum_RSI!$A:$P,3,FALSE), "NA"))</f>
        <v>41.68</v>
      </c>
      <c r="DM162" s="31">
        <f>IF(_xlfn.IFNA(VLOOKUP($A162,Platinum_RSI!$A:$P,4,FALSE), "NA")=0,"NA",_xlfn.IFNA(VLOOKUP($A162,Platinum_RSI!$A:$P,4,FALSE), "NA"))</f>
        <v>44.89</v>
      </c>
      <c r="DN162" s="31">
        <f>IF(_xlfn.IFNA(VLOOKUP($A162,Platinum_RSI!$A:$P,5,FALSE), "NA")=0,"NA",_xlfn.IFNA(VLOOKUP($A162,Platinum_RSI!$A:$P,5,FALSE), "NA"))</f>
        <v>49.07</v>
      </c>
      <c r="DO162" s="31">
        <f>IF(_xlfn.IFNA(VLOOKUP($A162,Palladium_RSI!$A:$Q,2,FALSE), "NA")=0,"NA",_xlfn.IFNA(VLOOKUP($A162,Palladium_RSI!$A:$Q,2,FALSE), "NA"))</f>
        <v>62.15</v>
      </c>
      <c r="DP162" s="31">
        <f>IF(_xlfn.IFNA(VLOOKUP($A162,Palladium_RSI!$A:$Q, 3,FALSE), "NA")=0,"NA",_xlfn.IFNA(VLOOKUP($A162,Palladium_RSI!$A:$Q,3,FALSE), "NA"))</f>
        <v>59.12</v>
      </c>
      <c r="DQ162" s="31">
        <f>IF(_xlfn.IFNA(VLOOKUP($A162,Palladium_RSI!$A:$Q,4,FALSE), "NA")=0,"NA",_xlfn.IFNA(VLOOKUP($A162,Palladium_RSI!$A:$Q,4,FALSE), "NA"))</f>
        <v>57.96</v>
      </c>
      <c r="DR162" s="31">
        <f>IF(_xlfn.IFNA(VLOOKUP($A162,Palladium_RSI!$A:$Q,5,FALSE), "NA")=0,"NA",_xlfn.IFNA(VLOOKUP($A162,Palladium_RSI!$A:$Q,5,FALSE), "NA"))</f>
        <v>57.6</v>
      </c>
      <c r="DS162" s="31">
        <f>IF(_xlfn.IFNA(VLOOKUP($A162,Car_production!$A:$L,2,FALSE), "NA")=0,"NA",_xlfn.IFNA(VLOOKUP($A162,Car_production!$A:$L,2,FALSE), "NA"))</f>
        <v>365.7</v>
      </c>
      <c r="DT162" s="31">
        <f>IF(_xlfn.IFNA(VLOOKUP($A162,Car_production!$A:$L,3,FALSE), "NA")=0,"NA",_xlfn.IFNA(VLOOKUP($A162,Car_production!$A:$L,3,FALSE), "NA"))</f>
        <v>287.72619984264361</v>
      </c>
      <c r="DU162" s="31" t="e">
        <f>IF(_xlfn.IFNA(VLOOKUP($A162,Car_production!$A:$L,4,FALSE), "NA")=0,"NA",_xlfn.IFNA(VLOOKUP($A162,Car_production!$A:$L,13,FALSE), "NA"))</f>
        <v>#REF!</v>
      </c>
      <c r="DV162" s="31">
        <f>IF(_xlfn.IFNA(VLOOKUP($A162,Car_production!$A:$L,5,FALSE), "NA")=0,"NA",_xlfn.IFNA(VLOOKUP($A162,Car_production!$A:$L,5,FALSE), "NA"))</f>
        <v>68.352442461984353</v>
      </c>
      <c r="DW162" s="31">
        <f>IF(_xlfn.IFNA(VLOOKUP($A162,Car_production!$A:$L,6,FALSE), "NA")=0,"NA",_xlfn.IFNA(VLOOKUP($A162,Car_production!$A:$L,6,FALSE), "NA"))</f>
        <v>93.6</v>
      </c>
      <c r="DX162" s="31">
        <f>IF(_xlfn.IFNA(VLOOKUP($A162,Car_production!$A:$L,7,FALSE), "NA")=0,"NA",_xlfn.IFNA(VLOOKUP($A162,Car_production!$A:$L,7,FALSE), "NA"))</f>
        <v>91.495601173020518</v>
      </c>
      <c r="DY162" s="31">
        <f>IF(_xlfn.IFNA(VLOOKUP($A162,Car_production!$A:$L,8,FALSE), "NA")=0,"NA",_xlfn.IFNA(VLOOKUP($A162,Car_production!$A:$L,8,FALSE), "NA"))</f>
        <v>100.2</v>
      </c>
      <c r="DZ162" s="31">
        <f>IF(_xlfn.IFNA(VLOOKUP($A162,Car_production!$A:$L,9,FALSE), "NA")=0,"NA",_xlfn.IFNA(VLOOKUP($A162,Car_production!$A:$L,9,FALSE), "NA"))</f>
        <v>126.51515151515152</v>
      </c>
      <c r="EA162" s="31">
        <f>IF(_xlfn.IFNA(VLOOKUP($A162,Car_production!$A:$L,10,FALSE), "NA")=0,"NA",_xlfn.IFNA(VLOOKUP($A162,Car_production!$A:$L,10,FALSE), "NA"))</f>
        <v>93.819686465574847</v>
      </c>
      <c r="EB162" s="31">
        <f>IF(_xlfn.IFNA(VLOOKUP($A162,Car_production_index!$A:$L,2,FALSE), "NA")=0,"NA",_xlfn.IFNA(VLOOKUP($A162,Car_production_index!$A:$L,2,FALSE), "NA"))</f>
        <v>0.16341173317831892</v>
      </c>
      <c r="EC162" s="31">
        <f>IF(_xlfn.IFNA(VLOOKUP($A162,Car_production_index!$A:$L,3,FALSE), "NA")=0,"NA",_xlfn.IFNA(VLOOKUP($A162,Car_production_index!$A:$L,3,FALSE), "NA"))</f>
        <v>0.19832284547797352</v>
      </c>
      <c r="ED162" s="31">
        <f>IF(_xlfn.IFNA(VLOOKUP($A162,Car_production_index!$A:$L,4,FALSE), "NA")=0,"NA",_xlfn.IFNA(VLOOKUP($A162,Car_production_index!$A:$L,4,FALSE), "NA"))</f>
        <v>0.23460666303921543</v>
      </c>
      <c r="EE162" s="31">
        <f>IF(_xlfn.IFNA(VLOOKUP($A162,Car_production_index!$A:$L,5,FALSE), "NA")=0,"NA",_xlfn.IFNA(VLOOKUP($A162,Car_production_index!$A:$L,5,FALSE), "NA"))</f>
        <v>9.9752819384865077E-2</v>
      </c>
      <c r="EF162" s="31">
        <f>IF(_xlfn.IFNA(VLOOKUP($A162,Car_production_index!$A:$L,6,FALSE), "NA")=0,"NA",_xlfn.IFNA(VLOOKUP($A162,Car_production_index!$A:$L,6,FALSE), "NA"))</f>
        <v>0.69609406108037297</v>
      </c>
    </row>
    <row r="163" spans="1:136">
      <c r="A163" s="26">
        <v>41426</v>
      </c>
      <c r="B163" s="25">
        <f>IFERROR(VLOOKUP($A163,Palladium_spot_price!$A:$B,2,FALSE), "NA")</f>
        <v>716.7</v>
      </c>
      <c r="C163" s="25">
        <f>IFERROR(VLOOKUP($A163,Platinum_spot_price!$A:$B,2,FALSE), "NA")</f>
        <v>1431.2</v>
      </c>
      <c r="D163" s="25">
        <f>IFERROR(VLOOKUP($A163,Rhodium_spot_price!$A:$B,2,FALSE), "NA")</f>
        <v>1036</v>
      </c>
      <c r="E163" s="25">
        <f>IFERROR(VLOOKUP(A163,'Coal Australia'!A:B,2,FALSE), "NA")</f>
        <v>89.642678571428405</v>
      </c>
      <c r="F163" s="25">
        <f>IFERROR(VLOOKUP(A163,'Russian Ruble'!A:B,2,FALSE), "NA")</f>
        <v>32.277763909999997</v>
      </c>
      <c r="G163" s="25" t="str">
        <f>IFERROR(VLOOKUP($A163,'GDP Germany'!A:B,2,FALSE),"NA")</f>
        <v>NA</v>
      </c>
      <c r="H163" s="25" t="str">
        <f>IFERROR(VLOOKUP($A163,'GDP EU28'!A:B,2,FALSE),"NA")</f>
        <v>NA</v>
      </c>
      <c r="I163" s="25" t="str">
        <f>IFERROR(VLOOKUP($A163,'GDP US'!A:B,2,FALSE),"NA")</f>
        <v>NA</v>
      </c>
      <c r="J163" s="29" t="str">
        <f>IFERROR(VLOOKUP($A163,'GDP CNY'!A:C,2,FALSE),"NA")</f>
        <v>NA</v>
      </c>
      <c r="K163" s="25">
        <f>IFERROR(VLOOKUP($A163,WTI!$A:$B,2,FALSE),"NA")</f>
        <v>95.77</v>
      </c>
      <c r="L163" s="25">
        <f>IFERROR(VLOOKUP($A163,Brent!$A:$B,2,FALSE),"NA")</f>
        <v>102.92</v>
      </c>
      <c r="M163" s="25">
        <f>IFERROR(VLOOKUP($A163,'EURO EXC RATE'!$A:$B,2,FALSE),"NA")</f>
        <v>1.3197000000000001</v>
      </c>
      <c r="N163" s="25">
        <f>IFERROR(VLOOKUP($A163,'Baltic Dry Index'!$A:$B,2,FALSE),"NA")</f>
        <v>1171</v>
      </c>
      <c r="O163" s="25">
        <f>IFERROR(VLOOKUP($A163,EXR_CNY_USD!$A:$B,2,FALSE),"NA")</f>
        <v>6.1341999999999999</v>
      </c>
      <c r="P163" s="25">
        <f>IFERROR(VLOOKUP($A163,'NATURAL GAS'!A:B,2,FALSE),"NA")</f>
        <v>3.83</v>
      </c>
      <c r="Q163" s="25">
        <f>IFERROR(VLOOKUP($A163,VIX!$A:$B,2,FALSE), "NA")</f>
        <v>16.86</v>
      </c>
      <c r="R163" s="25">
        <f>IFERROR(VLOOKUP($A163,CLI_US!$A:$B,2,FALSE), "NA")</f>
        <v>100.595996223797</v>
      </c>
      <c r="S163" s="25">
        <f>IFERROR(VLOOKUP($A163,CLI_CHN!$A:$B,2,FALSE), "NA")</f>
        <v>100.82550000000001</v>
      </c>
      <c r="T163" s="25">
        <f>IFERROR(VLOOKUP($A163,CLI_EURO!$A:$B,2,FALSE), "NA")</f>
        <v>99.160211800947394</v>
      </c>
      <c r="U163" s="25">
        <f>IFERROR(VLOOKUP($A163,CPILFESL!$A:$B,2,FALSE), "NA")</f>
        <v>232.44499999999999</v>
      </c>
      <c r="V163" s="31">
        <f>_xlfn.IFNA(VLOOKUP($A163,'PET.RWTC.M'!$A:$B,2,FALSE), "NA")</f>
        <v>95.77</v>
      </c>
      <c r="W163" s="31">
        <f>_xlfn.IFNA(VLOOKUP($A163,PALLFNFINDEXQ!$A:$B,2,FALSE), "NA")</f>
        <v>166.69609109999999</v>
      </c>
      <c r="X163" s="31">
        <f>_xlfn.IFNA(VLOOKUP($A163,DEXSFUS!$A:$B,2,FALSE), "NA")</f>
        <v>9.0200999999999993</v>
      </c>
      <c r="Y163" s="31">
        <f>_xlfn.IFNA(VLOOKUP($A163,PNICKUSDM!$A:$B,2,FALSE), "NA")</f>
        <v>14280.275</v>
      </c>
      <c r="Z163" s="31">
        <f>_xlfn.IFNA(VLOOKUP($A163,'WPU1011'!$A:$B,2,FALSE), "NA")</f>
        <v>130</v>
      </c>
      <c r="AA163" s="31">
        <f>_xlfn.IFNA(VLOOKUP($A163,'WPU1011'!$A:$B,2,FALSE), "NA")</f>
        <v>130</v>
      </c>
      <c r="AB163" s="31">
        <f>_xlfn.IFNA(VLOOKUP($A163,TSIFRGHTC!$A:$B,2,FALSE), "NA")</f>
        <v>0.4</v>
      </c>
      <c r="AC163" s="31">
        <f>_xlfn.IFNA(VLOOKUP($A163,TSIFRGHTC!$A:$B,2,FALSE), "NA")</f>
        <v>0.4</v>
      </c>
      <c r="AD163" s="31">
        <f>_xlfn.IFNA(VLOOKUP($A163,PPICMM!$A:$B,2,FALSE), "NA")</f>
        <v>199.1</v>
      </c>
      <c r="AE163" s="31">
        <f>_xlfn.IFNA(VLOOKUP($A163,IPB50001N!$A:$B,2,FALSE), "NA")</f>
        <v>100.7144</v>
      </c>
      <c r="AF163" s="31">
        <f>_xlfn.IFNA(VLOOKUP($A163,A31ATI!$A:$B,2,FALSE), "NA")</f>
        <v>20328</v>
      </c>
      <c r="AG163" s="31">
        <f>_xlfn.IFNA(VLOOKUP($A163,A31ANO!$A:$B,2,FALSE), "NA")</f>
        <v>10999</v>
      </c>
      <c r="AH163" s="31">
        <f>_xlfn.IFNA(VLOOKUP($A163,IPG21223S!$A:$B,2,FALSE), "NA")</f>
        <v>104.4971</v>
      </c>
      <c r="AI163" s="31">
        <f>_xlfn.IFNA(VLOOKUP($A163,PIORECRUSDM!$A:$B,2,FALSE), "NA")</f>
        <v>114.75</v>
      </c>
      <c r="AJ163" s="31">
        <f>_xlfn.IFNA(VLOOKUP($A163,GVZCLS!$A:$B,2,FALSE), "NA")</f>
        <v>22.93</v>
      </c>
      <c r="AK163" s="31">
        <f>_xlfn.IFNA(VLOOKUP($A163,VXSLVCLS!$A:$B,2,FALSE), "NA")</f>
        <v>36.619999999999997</v>
      </c>
      <c r="AL163" s="31">
        <f>_xlfn.IFNA(VLOOKUP($A163,PNRGINDEXM!$A:$B,2,FALSE), "NA")</f>
        <v>219.98349999999999</v>
      </c>
      <c r="AM163" s="31">
        <f>_xlfn.IFNA(VLOOKUP($A163,Nikkei225!$A:$B,2,FALSE), "NA")</f>
        <v>13799.35</v>
      </c>
      <c r="AN163" s="31">
        <f>_xlfn.IFNA(VLOOKUP($A163,EXJPUS!$A:$B,2,FALSE), "NA")</f>
        <v>97.234999999999999</v>
      </c>
      <c r="AO163" s="31">
        <f>_xlfn.IFNA(VLOOKUP($A163,PCU33613361!$A:$B,2,FALSE), "NA")</f>
        <v>104.8</v>
      </c>
      <c r="AP163" s="31">
        <f>_xlfn.IFNA(VLOOKUP($A163,TOTALSA!$A:$B,2,FALSE), "NA")</f>
        <v>16.149000000000001</v>
      </c>
      <c r="AQ163" s="31">
        <f>_xlfn.IFNA(VLOOKUP($A163,ZAFCPIALLMINMEI!$A:$B,2,FALSE), "NA")</f>
        <v>89.659049999999993</v>
      </c>
      <c r="AR163" s="31">
        <f>_xlfn.IFNA(VLOOKUP($A163,LCULMN01ZAQ661S!$A:$B,2,FALSE), "NA")</f>
        <v>90.516576720000003</v>
      </c>
      <c r="AS163" s="31">
        <f>_xlfn.IFNA(VLOOKUP($A163,NGDPRSAXDCZAQ!$A:$B,2,FALSE), "NA")</f>
        <v>1073512.5</v>
      </c>
      <c r="AT163" s="31">
        <f>_xlfn.IFNA(VLOOKUP($A163,'M.W00.PCOBA.USD'!$A:$B,2,FALSE), "NA")</f>
        <v>30047.54</v>
      </c>
      <c r="AU163" s="31">
        <f>_xlfn.IFNA(VLOOKUP($A163,BSCICP03O9M665S!$A:$B,2,FALSE), "NA")</f>
        <v>99.377772520999997</v>
      </c>
      <c r="AV163" s="31">
        <f>_xlfn.IFNA(VLOOKUP($A163,LOLITOAAOECDE!$A:$B,2,FALSE), "NA")</f>
        <v>100.6574955806</v>
      </c>
      <c r="AW163" s="31" t="str">
        <f>_xlfn.IFNA(VLOOKUP($A163,'IP7110'!$A:$B,2,FALSE), "NA")</f>
        <v>NA</v>
      </c>
      <c r="AX163" s="31">
        <f>_xlfn.IFNA(VLOOKUP($A163,'WPS061'!$A:$B,2,FALSE), "NA")</f>
        <v>111.8</v>
      </c>
      <c r="AY163" s="31">
        <f>_xlfn.IFNA(VLOOKUP($A163,'GS10'!$A:$B,2,FALSE), "NA")</f>
        <v>2.2999999999999998</v>
      </c>
      <c r="AZ163" s="31">
        <f>_xlfn.IFNA(VLOOKUP($A163,'GS5'!$A:$B,2,FALSE), "NA")</f>
        <v>1.2</v>
      </c>
      <c r="BA163" s="31">
        <f>_xlfn.IFNA(VLOOKUP($A163,'GS30'!$A:$B,2,FALSE), "NA")</f>
        <v>3.4</v>
      </c>
      <c r="BB163" s="31">
        <f>_xlfn.IFNA(VLOOKUP($A163,DAX!$A:$B,2,FALSE), "NA")</f>
        <v>7959.22</v>
      </c>
      <c r="BC163" s="31">
        <f>_xlfn.IFNA(VLOOKUP($A163,SMI!$A:$B,2,FALSE), "NA")</f>
        <v>7683.04</v>
      </c>
      <c r="BD163" s="31">
        <f>_xlfn.IFNA(VLOOKUP($A163,NASDAQCOM!$A:$B,2,FALSE), "NA")</f>
        <v>3403.25</v>
      </c>
      <c r="BE163" s="31">
        <f>_xlfn.IFNA(VLOOKUP($A163,FTSE100!$A:$B,2,FALSE), "NA")</f>
        <v>6215.47</v>
      </c>
      <c r="BF163" s="31">
        <f>_xlfn.IFNA(VLOOKUP($A163,'M.W00.PGOLD.USD'!$A:$B,2,FALSE), "NA")</f>
        <v>1410</v>
      </c>
      <c r="BG163" s="31">
        <f>_xlfn.IFNA(VLOOKUP($A163,'M.W00.PSILVER.USD'!$A:$B,2,FALSE), "NA")</f>
        <v>22.62</v>
      </c>
      <c r="BH163" s="31">
        <f>_xlfn.IFNA(VLOOKUP($A163,WPU10170502!$A:$B,2,FALSE), "NA")</f>
        <v>91.5</v>
      </c>
      <c r="BI163" s="31">
        <f>_xlfn.IFNA(VLOOKUP($A163,'M.W00.PSILVER.USD'!$A:$B,2,FALSE), "NA")</f>
        <v>22.62</v>
      </c>
      <c r="BJ163" s="31">
        <f>_xlfn.IFNA(VLOOKUP($A163,'M.W00.PSILVER.USD'!$A:$B,2,FALSE), "NA")</f>
        <v>22.62</v>
      </c>
      <c r="BK163" s="31">
        <f>_xlfn.IFNA(VLOOKUP($A163,FEDfunds!$A:$B,2,FALSE), "NA")</f>
        <v>0.09</v>
      </c>
      <c r="BL163" s="31">
        <f>_xlfn.IFNA(VLOOKUP($A163,Vehicles_miles_traveled!$A:$B,2,FALSE), "NA")</f>
        <v>249346</v>
      </c>
      <c r="BM163" s="31">
        <f>_xlfn.IFNA(VLOOKUP($A163,New_car_dealer!$A:$B,2,FALSE), "NA")</f>
        <v>62723</v>
      </c>
      <c r="BN163" s="31" t="str">
        <f>_xlfn.IFNA(VLOOKUP($A163,Platinum_total_demand!$A:$Z,4,FALSE), "NA")</f>
        <v>NA</v>
      </c>
      <c r="BO163" s="31" t="str">
        <f>_xlfn.IFNA(VLOOKUP($A163,Palladium_total_demand!$A:$Z,4,FALSE), "NA")</f>
        <v>NA</v>
      </c>
      <c r="BP163" s="31" t="str">
        <f>_xlfn.IFNA(VLOOKUP($A163,Rhodium_total_demand!$A:$Z,4,FALSE), "NA")</f>
        <v>NA</v>
      </c>
      <c r="BQ163" s="31" t="str">
        <f>_xlfn.IFNA(VLOOKUP($A163,Platinum_total_supply!$A:$Z,4,FALSE), "NA")</f>
        <v>NA</v>
      </c>
      <c r="BR163" s="31" t="str">
        <f>_xlfn.IFNA(VLOOKUP($A163,Palladium_total_supply!$A:$Z,4,FALSE), "NA")</f>
        <v>NA</v>
      </c>
      <c r="BS163" s="31" t="str">
        <f>_xlfn.IFNA(VLOOKUP($A163,Rhodium_total_supply!$A:$Z,4,FALSE), "NA")</f>
        <v>NA</v>
      </c>
      <c r="BT163" s="31">
        <f>_xlfn.IFNA(VLOOKUP($A163,Equities!$A:$Z,2,FALSE), "NA")</f>
        <v>5226.5159999999996</v>
      </c>
      <c r="BU163" s="31">
        <f>_xlfn.IFNA(VLOOKUP($A163,Equities!$A:$Z,3,FALSE), "NA")</f>
        <v>5973.9989999999998</v>
      </c>
      <c r="BV163" s="31">
        <f>_xlfn.IFNA(VLOOKUP($A163,Equities!$A:$Z,4,FALSE), "NA")</f>
        <v>7255.8204999999998</v>
      </c>
      <c r="BW163" s="31">
        <f>_xlfn.IFNA(VLOOKUP($A163,Equities!$A:$Z,5,FALSE), "NA")</f>
        <v>4925.9802499999996</v>
      </c>
      <c r="BX163" s="31">
        <f>_xlfn.IFNA(VLOOKUP($A163,Equities!$A:$Z,6,FALSE), "NA")</f>
        <v>1821.8996500000001</v>
      </c>
      <c r="BY163" s="31">
        <f>_xlfn.IFNA(VLOOKUP($A163,Income_equities!$A:$Z,2,FALSE), "NA")</f>
        <v>1812.655</v>
      </c>
      <c r="BZ163" s="31">
        <f>_xlfn.IFNA(VLOOKUP($A163,Income_equities!$A:$Z,3,FALSE), "NA")</f>
        <v>353.42156</v>
      </c>
      <c r="CA163" s="31">
        <f>_xlfn.IFNA(VLOOKUP($A163,Income_equities!$A:$Z,4,FALSE), "NA")</f>
        <v>191.45004</v>
      </c>
      <c r="CB163" s="31">
        <f>_xlfn.IFNA(VLOOKUP($A163,Income_equities!$A:$Z,5,FALSE), "NA")</f>
        <v>207.69032999999999</v>
      </c>
      <c r="CC163" s="31">
        <f>_xlfn.IFNA(VLOOKUP($A163,PGM_equities!$A:$Z,2,FALSE), "NA")</f>
        <v>1429.778</v>
      </c>
      <c r="CD163" s="31">
        <f>_xlfn.IFNA(VLOOKUP($A163,PGM_equities!$A:$Z,3,FALSE), "NA")</f>
        <v>1344.6975</v>
      </c>
      <c r="CE163" s="31">
        <f>_xlfn.IFNA(VLOOKUP($A163,PGM_equities!$A:$Z,4,FALSE), "NA")</f>
        <v>21.171774999999901</v>
      </c>
      <c r="CF163" s="31">
        <f>_xlfn.IFNA(VLOOKUP($A163,PGM_equities!$A:$Z,5,FALSE), "NA")</f>
        <v>712.68149999999901</v>
      </c>
      <c r="CG163" s="31" t="str">
        <f>_xlfn.IFNA(VLOOKUP($A163,Platinum_market_balance!$A:$Z,2,FALSE), "NA")</f>
        <v>NA</v>
      </c>
      <c r="CH163" s="31" t="str">
        <f>_xlfn.IFNA(VLOOKUP($A163,Platinum_market_balance!$A:$Z,3,FALSE), "NA")</f>
        <v>NA</v>
      </c>
      <c r="CI163" s="31" t="str">
        <f>_xlfn.IFNA(VLOOKUP($A163,Platinum_market_balance!$A:$Z,4,FALSE), "NA")</f>
        <v>NA</v>
      </c>
      <c r="CJ163" s="31" t="str">
        <f>_xlfn.IFNA(VLOOKUP($A163,Platinum_market_balance!$A:$Z,5,FALSE), "NA")</f>
        <v>NA</v>
      </c>
      <c r="CK163" s="31" t="str">
        <f>_xlfn.IFNA(VLOOKUP($A163,Palladium_market_balance!$A:$Z,2,FALSE), "NA")</f>
        <v>NA</v>
      </c>
      <c r="CL163" s="31" t="str">
        <f>_xlfn.IFNA(VLOOKUP($A163,Palladium_market_balance!$A:$Z,3,FALSE), "NA")</f>
        <v>NA</v>
      </c>
      <c r="CM163" s="31" t="str">
        <f>_xlfn.IFNA(VLOOKUP($A163,Palladium_market_balance!$A:$Z,4,FALSE), "NA")</f>
        <v>NA</v>
      </c>
      <c r="CN163" s="31" t="str">
        <f>_xlfn.IFNA(VLOOKUP($A163,Palladium_market_balance!$A:$Z,5,FALSE), "NA")</f>
        <v>NA</v>
      </c>
      <c r="CO163" s="31" t="str">
        <f>_xlfn.IFNA(VLOOKUP($A163,Rhodium_market_balance!$A:$Z,2,FALSE), "NA")</f>
        <v>NA</v>
      </c>
      <c r="CP163" s="31" t="str">
        <f>_xlfn.IFNA(VLOOKUP($A163,Rhodium_market_balance!$A:$Z,3,FALSE), "NA")</f>
        <v>NA</v>
      </c>
      <c r="CQ163" s="31" t="str">
        <f>_xlfn.IFNA(VLOOKUP($A163,Rhodium_market_balance!$A:$Z,4,FALSE), "NA")</f>
        <v>NA</v>
      </c>
      <c r="CR163" s="31" t="str">
        <f>_xlfn.IFNA(VLOOKUP($A163,Rhodium_market_balance!$A:$Z,5,FALSE), "NA")</f>
        <v>NA</v>
      </c>
      <c r="CS163" s="31">
        <f>_xlfn.IFNA(VLOOKUP($A163,CFTCs!$A:$Z,2,FALSE), "NA")</f>
        <v>25748.65</v>
      </c>
      <c r="CT163" s="31">
        <f>_xlfn.IFNA(VLOOKUP($A163,CFTCs!$A:$Z,3,FALSE), "NA")</f>
        <v>3588.85</v>
      </c>
      <c r="CU163" s="31">
        <f>_xlfn.IFNA(VLOOKUP($A163,CFTCs!$A:$Z,4,FALSE), "NA")</f>
        <v>42343.85</v>
      </c>
      <c r="CV163" s="31">
        <f>_xlfn.IFNA(VLOOKUP($A163,CFTCs!$A:$Z,5,FALSE), "NA")</f>
        <v>16169.4</v>
      </c>
      <c r="CW163" s="31">
        <f>_xlfn.IFNA(VLOOKUP($A163,Open_interest!$A:$Z,2,FALSE), "NA")</f>
        <v>62853.75</v>
      </c>
      <c r="CX163" s="31">
        <f>_xlfn.IFNA(VLOOKUP($A163,Open_interest!$A:$Z,3,FALSE), "NA")</f>
        <v>36416.800000000003</v>
      </c>
      <c r="CY163" s="31">
        <f>IF(_xlfn.IFNA(VLOOKUP($A163,ETF_holdings!$A:$Z,2,FALSE), "NA")=0,"NA",_xlfn.IFNA(VLOOKUP($A163,ETF_holdings!$A:$Z,2,FALSE), "NA"))</f>
        <v>2100965.2662499999</v>
      </c>
      <c r="CZ163" s="31" t="str">
        <f>IF(_xlfn.IFNA(VLOOKUP($A163,ETF_holdings!$A:$Z,3,FALSE), "NA")=0,"NA",_xlfn.IFNA(VLOOKUP($A163,ETF_holdings!$A:$Z,3,FALSE), "NA"))</f>
        <v>NA</v>
      </c>
      <c r="DA163" s="31">
        <f>_xlfn.IFNA(VLOOKUP($A163,ETF_holdings!$A:$Z,4,FALSE), "NA")</f>
        <v>0</v>
      </c>
      <c r="DB163" s="31" t="str">
        <f>IF(_xlfn.IFNA(VLOOKUP($A163,ETF_holdings!$A:$Z,4,FALSE), "NA")=0,"NA",_xlfn.IFNA(VLOOKUP($A163,ETF_holdings!$A:$Z,4,FALSE), "NA"))</f>
        <v>NA</v>
      </c>
      <c r="DC163" s="31" t="str">
        <f>IF(_xlfn.IFNA(VLOOKUP($A163,ETF_holdings!$A:$Z,6,FALSE), "NA")=0,"NA",_xlfn.IFNA(VLOOKUP($A163,ETF_holdings!$A:$Z,6,FALSE), "NA"))</f>
        <v>NA</v>
      </c>
      <c r="DD163" s="31" t="str">
        <f>IF(_xlfn.IFNA(VLOOKUP($A163,ETF_holdings!$A:$Z,7,FALSE), "NA")=0,"NA",_xlfn.IFNA(VLOOKUP($A163,ETF_holdings!$A:$Z,7,FALSE), "NA"))</f>
        <v>NA</v>
      </c>
      <c r="DE163" s="31" t="str">
        <f>IF(_xlfn.IFNA(VLOOKUP($A163,ETF_holdings!$A:$Z,8,FALSE), "NA")=0,"NA",_xlfn.IFNA(VLOOKUP($A163,ETF_holdings!$A:$Z,8,FALSE), "NA"))</f>
        <v>NA</v>
      </c>
      <c r="DF163" s="31" t="str">
        <f>IF(_xlfn.IFNA(VLOOKUP($A163,ETF_holdings!$A:$Z,10,FALSE), "NA")=0,"NA",_xlfn.IFNA(VLOOKUP($A163,ETF_holdings!$A:$Z,10,FALSE), "NA"))</f>
        <v>NA</v>
      </c>
      <c r="DG163" s="31" t="str">
        <f>IF(_xlfn.IFNA(VLOOKUP($A163,ETF_holdings!$A:$Z,10,FALSE), "NA")=0,"NA",_xlfn.IFNA(VLOOKUP($A163,ETF_holdings!$A:$Z,10,FALSE), "NA"))</f>
        <v>NA</v>
      </c>
      <c r="DH163" s="31" t="str">
        <f>IF(_xlfn.IFNA(VLOOKUP($A163,ETF_holdings!$A:$Z,11,FALSE), "NA")=0,"NA",_xlfn.IFNA(VLOOKUP($A163,ETF_holdings!$A:$Z,11,FALSE), "NA"))</f>
        <v>NA</v>
      </c>
      <c r="DI163" s="31" t="str">
        <f>IF(_xlfn.IFNA(VLOOKUP($A163,ETF_holdings!$A:$Z,12,FALSE), "NA")=0,"NA",_xlfn.IFNA(VLOOKUP($A163,ETF_holdings!$A:$Z,12,FALSE), "NA"))</f>
        <v>NA</v>
      </c>
      <c r="DJ163" s="31" t="str">
        <f>IF(_xlfn.IFNA(VLOOKUP($A163,ETF_holdings!$A:$Z,13,FALSE), "NA")=0,"NA",_xlfn.IFNA(VLOOKUP($A163,ETF_holdings!$A:$Z,13,FALSE), "NA"))</f>
        <v>NA</v>
      </c>
      <c r="DK163" s="31">
        <f>IF(_xlfn.IFNA(VLOOKUP($A163,Platinum_RSI!$A:$P,2,FALSE), "NA")=0,"NA",_xlfn.IFNA(VLOOKUP($A163,Platinum_RSI!$A:$P,2,FALSE), "NA"))</f>
        <v>10.61</v>
      </c>
      <c r="DL163" s="31">
        <f>IF(_xlfn.IFNA(VLOOKUP($A163,Platinum_RSI!$A:$P,3,FALSE), "NA")=0,"NA",_xlfn.IFNA(VLOOKUP($A163,Platinum_RSI!$A:$P,3,FALSE), "NA"))</f>
        <v>34.619999999999997</v>
      </c>
      <c r="DM163" s="31">
        <f>IF(_xlfn.IFNA(VLOOKUP($A163,Platinum_RSI!$A:$P,4,FALSE), "NA")=0,"NA",_xlfn.IFNA(VLOOKUP($A163,Platinum_RSI!$A:$P,4,FALSE), "NA"))</f>
        <v>40.11</v>
      </c>
      <c r="DN163" s="31">
        <f>IF(_xlfn.IFNA(VLOOKUP($A163,Platinum_RSI!$A:$P,5,FALSE), "NA")=0,"NA",_xlfn.IFNA(VLOOKUP($A163,Platinum_RSI!$A:$P,5,FALSE), "NA"))</f>
        <v>46.6</v>
      </c>
      <c r="DO163" s="31">
        <f>IF(_xlfn.IFNA(VLOOKUP($A163,Palladium_RSI!$A:$Q,2,FALSE), "NA")=0,"NA",_xlfn.IFNA(VLOOKUP($A163,Palladium_RSI!$A:$Q,2,FALSE), "NA"))</f>
        <v>31.81</v>
      </c>
      <c r="DP163" s="31">
        <f>IF(_xlfn.IFNA(VLOOKUP($A163,Palladium_RSI!$A:$Q, 3,FALSE), "NA")=0,"NA",_xlfn.IFNA(VLOOKUP($A163,Palladium_RSI!$A:$Q,3,FALSE), "NA"))</f>
        <v>46.38</v>
      </c>
      <c r="DQ163" s="31">
        <f>IF(_xlfn.IFNA(VLOOKUP($A163,Palladium_RSI!$A:$Q,4,FALSE), "NA")=0,"NA",_xlfn.IFNA(VLOOKUP($A163,Palladium_RSI!$A:$Q,4,FALSE), "NA"))</f>
        <v>49.51</v>
      </c>
      <c r="DR163" s="31">
        <f>IF(_xlfn.IFNA(VLOOKUP($A163,Palladium_RSI!$A:$Q,5,FALSE), "NA")=0,"NA",_xlfn.IFNA(VLOOKUP($A163,Palladium_RSI!$A:$Q,5,FALSE), "NA"))</f>
        <v>53.29</v>
      </c>
      <c r="DS163" s="31">
        <f>IF(_xlfn.IFNA(VLOOKUP($A163,Car_production!$A:$L,2,FALSE), "NA")=0,"NA",_xlfn.IFNA(VLOOKUP($A163,Car_production!$A:$L,2,FALSE), "NA"))</f>
        <v>375.2</v>
      </c>
      <c r="DT163" s="31">
        <f>IF(_xlfn.IFNA(VLOOKUP($A163,Car_production!$A:$L,3,FALSE), "NA")=0,"NA",_xlfn.IFNA(VLOOKUP($A163,Car_production!$A:$L,3,FALSE), "NA"))</f>
        <v>295.20062942564908</v>
      </c>
      <c r="DU163" s="31" t="e">
        <f>IF(_xlfn.IFNA(VLOOKUP($A163,Car_production!$A:$L,4,FALSE), "NA")=0,"NA",_xlfn.IFNA(VLOOKUP($A163,Car_production!$A:$L,13,FALSE), "NA"))</f>
        <v>#REF!</v>
      </c>
      <c r="DV163" s="31">
        <f>IF(_xlfn.IFNA(VLOOKUP($A163,Car_production!$A:$L,5,FALSE), "NA")=0,"NA",_xlfn.IFNA(VLOOKUP($A163,Car_production!$A:$L,5,FALSE), "NA"))</f>
        <v>65.601450095204626</v>
      </c>
      <c r="DW163" s="31">
        <f>IF(_xlfn.IFNA(VLOOKUP($A163,Car_production!$A:$L,6,FALSE), "NA")=0,"NA",_xlfn.IFNA(VLOOKUP($A163,Car_production!$A:$L,6,FALSE), "NA"))</f>
        <v>104</v>
      </c>
      <c r="DX163" s="31">
        <f>IF(_xlfn.IFNA(VLOOKUP($A163,Car_production!$A:$L,7,FALSE), "NA")=0,"NA",_xlfn.IFNA(VLOOKUP($A163,Car_production!$A:$L,7,FALSE), "NA"))</f>
        <v>101.66177908113391</v>
      </c>
      <c r="DY163" s="31">
        <f>IF(_xlfn.IFNA(VLOOKUP($A163,Car_production!$A:$L,8,FALSE), "NA")=0,"NA",_xlfn.IFNA(VLOOKUP($A163,Car_production!$A:$L,8,FALSE), "NA"))</f>
        <v>101.5</v>
      </c>
      <c r="DZ163" s="31">
        <f>IF(_xlfn.IFNA(VLOOKUP($A163,Car_production!$A:$L,9,FALSE), "NA")=0,"NA",_xlfn.IFNA(VLOOKUP($A163,Car_production!$A:$L,9,FALSE), "NA"))</f>
        <v>128.15656565656565</v>
      </c>
      <c r="EA163" s="31">
        <f>IF(_xlfn.IFNA(VLOOKUP($A163,Car_production!$A:$L,10,FALSE), "NA")=0,"NA",_xlfn.IFNA(VLOOKUP($A163,Car_production!$A:$L,10,FALSE), "NA"))</f>
        <v>96.575615837793137</v>
      </c>
      <c r="EB163" s="31">
        <f>IF(_xlfn.IFNA(VLOOKUP($A163,Car_production_index!$A:$L,2,FALSE), "NA")=0,"NA",_xlfn.IFNA(VLOOKUP($A163,Car_production_index!$A:$L,2,FALSE), "NA"))</f>
        <v>0.16341173317831892</v>
      </c>
      <c r="EC163" s="31">
        <f>IF(_xlfn.IFNA(VLOOKUP($A163,Car_production_index!$A:$L,3,FALSE), "NA")=0,"NA",_xlfn.IFNA(VLOOKUP($A163,Car_production_index!$A:$L,3,FALSE), "NA"))</f>
        <v>0.19832284547797352</v>
      </c>
      <c r="ED163" s="31">
        <f>IF(_xlfn.IFNA(VLOOKUP($A163,Car_production_index!$A:$L,4,FALSE), "NA")=0,"NA",_xlfn.IFNA(VLOOKUP($A163,Car_production_index!$A:$L,4,FALSE), "NA"))</f>
        <v>0.23460666303921543</v>
      </c>
      <c r="EE163" s="31">
        <f>IF(_xlfn.IFNA(VLOOKUP($A163,Car_production_index!$A:$L,5,FALSE), "NA")=0,"NA",_xlfn.IFNA(VLOOKUP($A163,Car_production_index!$A:$L,5,FALSE), "NA"))</f>
        <v>9.9752819384865077E-2</v>
      </c>
      <c r="EF163" s="31">
        <f>IF(_xlfn.IFNA(VLOOKUP($A163,Car_production_index!$A:$L,6,FALSE), "NA")=0,"NA",_xlfn.IFNA(VLOOKUP($A163,Car_production_index!$A:$L,6,FALSE), "NA"))</f>
        <v>0.69609406108037297</v>
      </c>
    </row>
    <row r="164" spans="1:136">
      <c r="A164" s="26">
        <v>41456</v>
      </c>
      <c r="B164" s="25">
        <f>IFERROR(VLOOKUP($A164,Palladium_spot_price!$A:$B,2,FALSE), "NA")</f>
        <v>725.18181818181802</v>
      </c>
      <c r="C164" s="25">
        <f>IFERROR(VLOOKUP($A164,Platinum_spot_price!$A:$B,2,FALSE), "NA")</f>
        <v>1405.1363636363601</v>
      </c>
      <c r="D164" s="25">
        <f>IFERROR(VLOOKUP($A164,Rhodium_spot_price!$A:$B,2,FALSE), "NA")</f>
        <v>988.63636363636294</v>
      </c>
      <c r="E164" s="25">
        <f>IFERROR(VLOOKUP(A164,'Coal Australia'!A:B,2,FALSE), "NA")</f>
        <v>82.222360248447004</v>
      </c>
      <c r="F164" s="25">
        <f>IFERROR(VLOOKUP(A164,'Russian Ruble'!A:B,2,FALSE), "NA")</f>
        <v>32.736412880000003</v>
      </c>
      <c r="G164" s="25">
        <f>IFERROR(VLOOKUP($A164,'GDP Germany'!A:B,2,FALSE),"NA")</f>
        <v>672302.3</v>
      </c>
      <c r="H164" s="25">
        <f>IFERROR(VLOOKUP($A164,'GDP EU28'!A:B,2,FALSE),"NA")</f>
        <v>2889272.9</v>
      </c>
      <c r="I164" s="25">
        <f>IFERROR(VLOOKUP($A164,'GDP US'!A:B,2,FALSE),"NA")</f>
        <v>16464.401999999998</v>
      </c>
      <c r="J164" s="29">
        <f>IFERROR(VLOOKUP($A164,'GDP CNY'!A:C,2,FALSE),"NA")</f>
        <v>7.6</v>
      </c>
      <c r="K164" s="25">
        <f>IFERROR(VLOOKUP($A164,WTI!$A:$B,2,FALSE),"NA")</f>
        <v>104.67</v>
      </c>
      <c r="L164" s="25">
        <f>IFERROR(VLOOKUP($A164,Brent!$A:$B,2,FALSE),"NA")</f>
        <v>107.93</v>
      </c>
      <c r="M164" s="25">
        <f>IFERROR(VLOOKUP($A164,'EURO EXC RATE'!$A:$B,2,FALSE),"NA")</f>
        <v>1.3088</v>
      </c>
      <c r="N164" s="25">
        <f>IFERROR(VLOOKUP($A164,'Baltic Dry Index'!$A:$B,2,FALSE),"NA")</f>
        <v>1062</v>
      </c>
      <c r="O164" s="25">
        <f>IFERROR(VLOOKUP($A164,EXR_CNY_USD!$A:$B,2,FALSE),"NA")</f>
        <v>6.1342999999999996</v>
      </c>
      <c r="P164" s="25">
        <f>IFERROR(VLOOKUP($A164,'NATURAL GAS'!A:B,2,FALSE),"NA")</f>
        <v>3.62</v>
      </c>
      <c r="Q164" s="25">
        <f>IFERROR(VLOOKUP($A164,VIX!$A:$B,2,FALSE), "NA")</f>
        <v>13.45</v>
      </c>
      <c r="R164" s="25">
        <f>IFERROR(VLOOKUP($A164,CLI_US!$A:$B,2,FALSE), "NA")</f>
        <v>100.64934855617101</v>
      </c>
      <c r="S164" s="25">
        <f>IFERROR(VLOOKUP($A164,CLI_CHN!$A:$B,2,FALSE), "NA")</f>
        <v>100.88509999999999</v>
      </c>
      <c r="T164" s="25">
        <f>IFERROR(VLOOKUP($A164,CLI_EURO!$A:$B,2,FALSE), "NA")</f>
        <v>99.312052967427306</v>
      </c>
      <c r="U164" s="25">
        <f>IFERROR(VLOOKUP($A164,CPILFESL!$A:$B,2,FALSE), "NA")</f>
        <v>232.9</v>
      </c>
      <c r="V164" s="31">
        <f>_xlfn.IFNA(VLOOKUP($A164,'PET.RWTC.M'!$A:$B,2,FALSE), "NA")</f>
        <v>104.67</v>
      </c>
      <c r="W164" s="31">
        <f>_xlfn.IFNA(VLOOKUP($A164,PALLFNFINDEXQ!$A:$B,2,FALSE), "NA")</f>
        <v>168.134353</v>
      </c>
      <c r="X164" s="31">
        <f>_xlfn.IFNA(VLOOKUP($A164,DEXSFUS!$A:$B,2,FALSE), "NA")</f>
        <v>9.8895</v>
      </c>
      <c r="Y164" s="31">
        <f>_xlfn.IFNA(VLOOKUP($A164,PNICKUSDM!$A:$B,2,FALSE), "NA")</f>
        <v>13750.31522</v>
      </c>
      <c r="Z164" s="31">
        <f>_xlfn.IFNA(VLOOKUP($A164,'WPU1011'!$A:$B,2,FALSE), "NA")</f>
        <v>129.6</v>
      </c>
      <c r="AA164" s="31">
        <f>_xlfn.IFNA(VLOOKUP($A164,PCU3399103399101!$A:$B,2,FALSE), "NA")</f>
        <v>220</v>
      </c>
      <c r="AB164" s="31">
        <f>_xlfn.IFNA(VLOOKUP($A164,TSIFRGHTC!$A:$B,2,FALSE), "NA")</f>
        <v>-0.3</v>
      </c>
      <c r="AC164" s="31">
        <f>_xlfn.IFNA(VLOOKUP($A164,TSIFRGHTC!$A:$B,2,FALSE), "NA")</f>
        <v>-0.3</v>
      </c>
      <c r="AD164" s="31">
        <f>_xlfn.IFNA(VLOOKUP($A164,PPICMM!$A:$B,2,FALSE), "NA")</f>
        <v>194.7</v>
      </c>
      <c r="AE164" s="31">
        <f>_xlfn.IFNA(VLOOKUP($A164,IPB50001N!$A:$B,2,FALSE), "NA")</f>
        <v>98.861900000000006</v>
      </c>
      <c r="AF164" s="31">
        <f>_xlfn.IFNA(VLOOKUP($A164,A31ATI!$A:$B,2,FALSE), "NA")</f>
        <v>20473</v>
      </c>
      <c r="AG164" s="31">
        <f>_xlfn.IFNA(VLOOKUP($A164,A31ANO!$A:$B,2,FALSE), "NA")</f>
        <v>10538</v>
      </c>
      <c r="AH164" s="31">
        <f>_xlfn.IFNA(VLOOKUP($A164,IPG21223S!$A:$B,2,FALSE), "NA")</f>
        <v>100.9542</v>
      </c>
      <c r="AI164" s="31">
        <f>_xlfn.IFNA(VLOOKUP($A164,PIORECRUSDM!$A:$B,2,FALSE), "NA")</f>
        <v>127.43</v>
      </c>
      <c r="AJ164" s="31">
        <f>_xlfn.IFNA(VLOOKUP($A164,GVZCLS!$A:$B,2,FALSE), "NA")</f>
        <v>28.84</v>
      </c>
      <c r="AK164" s="31">
        <f>_xlfn.IFNA(VLOOKUP($A164,VXSLVCLS!$A:$B,2,FALSE), "NA")</f>
        <v>42.75</v>
      </c>
      <c r="AL164" s="31">
        <f>_xlfn.IFNA(VLOOKUP($A164,PNRGINDEXM!$A:$B,2,FALSE), "NA")</f>
        <v>227.02289999999999</v>
      </c>
      <c r="AM164" s="31">
        <f>_xlfn.IFNA(VLOOKUP($A164,Nikkei225!$A:$B,2,FALSE), "NA")</f>
        <v>13852.5</v>
      </c>
      <c r="AN164" s="31">
        <f>_xlfn.IFNA(VLOOKUP($A164,EXJPUS!$A:$B,2,FALSE), "NA")</f>
        <v>99.672700000000006</v>
      </c>
      <c r="AO164" s="31">
        <f>_xlfn.IFNA(VLOOKUP($A164,PCU33613361!$A:$B,2,FALSE), "NA")</f>
        <v>104.4</v>
      </c>
      <c r="AP164" s="31">
        <f>_xlfn.IFNA(VLOOKUP($A164,TOTALSA!$A:$B,2,FALSE), "NA")</f>
        <v>16.021000000000001</v>
      </c>
      <c r="AQ164" s="31">
        <f>_xlfn.IFNA(VLOOKUP($A164,ZAFCPIALLMINMEI!$A:$B,2,FALSE), "NA")</f>
        <v>90.604249999999993</v>
      </c>
      <c r="AR164" s="31">
        <f>_xlfn.IFNA(VLOOKUP($A164,LCULMN01ZAQ661S!$A:$B,2,FALSE), "NA")</f>
        <v>92.367000770000004</v>
      </c>
      <c r="AS164" s="31">
        <f>_xlfn.IFNA(VLOOKUP($A164,NGDPRSAXDCZAQ!$A:$B,2,FALSE), "NA")</f>
        <v>1078605.8</v>
      </c>
      <c r="AT164" s="31">
        <f>_xlfn.IFNA(VLOOKUP($A164,'M.W00.PCOBA.USD'!$A:$B,2,FALSE), "NA")</f>
        <v>29290.04</v>
      </c>
      <c r="AU164" s="31">
        <f>_xlfn.IFNA(VLOOKUP($A164,BSCICP03O9M665S!$A:$B,2,FALSE), "NA")</f>
        <v>99.609642813799994</v>
      </c>
      <c r="AV164" s="31">
        <f>_xlfn.IFNA(VLOOKUP($A164,LOLITOAAOECDE!$A:$B,2,FALSE), "NA")</f>
        <v>100.7131317314</v>
      </c>
      <c r="AW164" s="31" t="str">
        <f>_xlfn.IFNA(VLOOKUP($A164,'IP7110'!$A:$B,2,FALSE), "NA")</f>
        <v>NA</v>
      </c>
      <c r="AX164" s="31">
        <f>_xlfn.IFNA(VLOOKUP($A164,'WPS061'!$A:$B,2,FALSE), "NA")</f>
        <v>111.1</v>
      </c>
      <c r="AY164" s="31">
        <f>_xlfn.IFNA(VLOOKUP($A164,'GS10'!$A:$B,2,FALSE), "NA")</f>
        <v>2.58</v>
      </c>
      <c r="AZ164" s="31">
        <f>_xlfn.IFNA(VLOOKUP($A164,'GS5'!$A:$B,2,FALSE), "NA")</f>
        <v>1.4</v>
      </c>
      <c r="BA164" s="31">
        <f>_xlfn.IFNA(VLOOKUP($A164,'GS30'!$A:$B,2,FALSE), "NA")</f>
        <v>3.61</v>
      </c>
      <c r="BB164" s="31">
        <f>_xlfn.IFNA(VLOOKUP($A164,DAX!$A:$B,2,FALSE), "NA")</f>
        <v>8275.9699999999993</v>
      </c>
      <c r="BC164" s="31">
        <f>_xlfn.IFNA(VLOOKUP($A164,SMI!$A:$B,2,FALSE), "NA")</f>
        <v>7820.43</v>
      </c>
      <c r="BD164" s="31">
        <f>_xlfn.IFNA(VLOOKUP($A164,NASDAQCOM!$A:$B,2,FALSE), "NA")</f>
        <v>3626.37</v>
      </c>
      <c r="BE164" s="31">
        <f>_xlfn.IFNA(VLOOKUP($A164,FTSE100!$A:$B,2,FALSE), "NA")</f>
        <v>6621.06</v>
      </c>
      <c r="BF164" s="31">
        <f>_xlfn.IFNA(VLOOKUP($A164,'M.W00.PGOLD.USD'!$A:$B,2,FALSE), "NA")</f>
        <v>1340</v>
      </c>
      <c r="BG164" s="31">
        <f>_xlfn.IFNA(VLOOKUP($A164,'M.W00.PSILVER.USD'!$A:$B,2,FALSE), "NA")</f>
        <v>20.395</v>
      </c>
      <c r="BH164" s="31">
        <f>_xlfn.IFNA(VLOOKUP($A164,WPU10170502!$A:$B,2,FALSE), "NA")</f>
        <v>91.2</v>
      </c>
      <c r="BI164" s="31">
        <f>_xlfn.IFNA(VLOOKUP($A164,'M.W00.PSILVER.USD'!$A:$B,2,FALSE), "NA")</f>
        <v>20.395</v>
      </c>
      <c r="BJ164" s="31">
        <f>_xlfn.IFNA(VLOOKUP($A164,'M.W00.PSILVER.USD'!$A:$B,2,FALSE), "NA")</f>
        <v>20.395</v>
      </c>
      <c r="BK164" s="31">
        <f>_xlfn.IFNA(VLOOKUP($A164,FEDfunds!$A:$B,2,FALSE), "NA")</f>
        <v>0.09</v>
      </c>
      <c r="BL164" s="31">
        <f>_xlfn.IFNA(VLOOKUP($A164,Vehicles_miles_traveled!$A:$B,2,FALSE), "NA")</f>
        <v>247242</v>
      </c>
      <c r="BM164" s="31">
        <f>_xlfn.IFNA(VLOOKUP($A164,New_car_dealer!$A:$B,2,FALSE), "NA")</f>
        <v>66302</v>
      </c>
      <c r="BN164" s="31" t="str">
        <f>_xlfn.IFNA(VLOOKUP($A164,Platinum_total_demand!$A:$Z,4,FALSE), "NA")</f>
        <v>NA</v>
      </c>
      <c r="BO164" s="31" t="str">
        <f>_xlfn.IFNA(VLOOKUP($A164,Palladium_total_demand!$A:$Z,4,FALSE), "NA")</f>
        <v>NA</v>
      </c>
      <c r="BP164" s="31" t="str">
        <f>_xlfn.IFNA(VLOOKUP($A164,Rhodium_total_demand!$A:$Z,4,FALSE), "NA")</f>
        <v>NA</v>
      </c>
      <c r="BQ164" s="31" t="str">
        <f>_xlfn.IFNA(VLOOKUP($A164,Platinum_total_supply!$A:$Z,4,FALSE), "NA")</f>
        <v>NA</v>
      </c>
      <c r="BR164" s="31" t="str">
        <f>_xlfn.IFNA(VLOOKUP($A164,Palladium_total_supply!$A:$Z,4,FALSE), "NA")</f>
        <v>NA</v>
      </c>
      <c r="BS164" s="31" t="str">
        <f>_xlfn.IFNA(VLOOKUP($A164,Rhodium_total_supply!$A:$Z,4,FALSE), "NA")</f>
        <v>NA</v>
      </c>
      <c r="BT164" s="31">
        <f>_xlfn.IFNA(VLOOKUP($A164,Equities!$A:$Z,2,FALSE), "NA")</f>
        <v>5372.5995652173897</v>
      </c>
      <c r="BU164" s="31">
        <f>_xlfn.IFNA(VLOOKUP($A164,Equities!$A:$Z,3,FALSE), "NA")</f>
        <v>6164.0513043478204</v>
      </c>
      <c r="BV164" s="31">
        <f>_xlfn.IFNA(VLOOKUP($A164,Equities!$A:$Z,4,FALSE), "NA")</f>
        <v>7356.21347826086</v>
      </c>
      <c r="BW164" s="31">
        <f>_xlfn.IFNA(VLOOKUP($A164,Equities!$A:$Z,5,FALSE), "NA")</f>
        <v>5245.3331304347803</v>
      </c>
      <c r="BX164" s="31">
        <f>_xlfn.IFNA(VLOOKUP($A164,Equities!$A:$Z,6,FALSE), "NA")</f>
        <v>1822.4009130434699</v>
      </c>
      <c r="BY164" s="31">
        <f>_xlfn.IFNA(VLOOKUP($A164,Income_equities!$A:$Z,2,FALSE), "NA")</f>
        <v>1798.8508695652099</v>
      </c>
      <c r="BZ164" s="31">
        <f>_xlfn.IFNA(VLOOKUP($A164,Income_equities!$A:$Z,3,FALSE), "NA")</f>
        <v>350.23884782608599</v>
      </c>
      <c r="CA164" s="31">
        <f>_xlfn.IFNA(VLOOKUP($A164,Income_equities!$A:$Z,4,FALSE), "NA")</f>
        <v>191.60299565217301</v>
      </c>
      <c r="CB164" s="31">
        <f>_xlfn.IFNA(VLOOKUP($A164,Income_equities!$A:$Z,5,FALSE), "NA")</f>
        <v>207.85640434782599</v>
      </c>
      <c r="CC164" s="31">
        <f>_xlfn.IFNA(VLOOKUP($A164,PGM_equities!$A:$Z,2,FALSE), "NA")</f>
        <v>1403.9852173913</v>
      </c>
      <c r="CD164" s="31">
        <f>_xlfn.IFNA(VLOOKUP($A164,PGM_equities!$A:$Z,3,FALSE), "NA")</f>
        <v>1286.1665217391301</v>
      </c>
      <c r="CE164" s="31">
        <f>_xlfn.IFNA(VLOOKUP($A164,PGM_equities!$A:$Z,4,FALSE), "NA")</f>
        <v>19.719391304347798</v>
      </c>
      <c r="CF164" s="31">
        <f>_xlfn.IFNA(VLOOKUP($A164,PGM_equities!$A:$Z,5,FALSE), "NA")</f>
        <v>720.34130434782605</v>
      </c>
      <c r="CG164" s="31" t="str">
        <f>_xlfn.IFNA(VLOOKUP($A164,Platinum_market_balance!$A:$Z,2,FALSE), "NA")</f>
        <v>NA</v>
      </c>
      <c r="CH164" s="31" t="str">
        <f>_xlfn.IFNA(VLOOKUP($A164,Platinum_market_balance!$A:$Z,3,FALSE), "NA")</f>
        <v>NA</v>
      </c>
      <c r="CI164" s="31" t="str">
        <f>_xlfn.IFNA(VLOOKUP($A164,Platinum_market_balance!$A:$Z,4,FALSE), "NA")</f>
        <v>NA</v>
      </c>
      <c r="CJ164" s="31" t="str">
        <f>_xlfn.IFNA(VLOOKUP($A164,Platinum_market_balance!$A:$Z,5,FALSE), "NA")</f>
        <v>NA</v>
      </c>
      <c r="CK164" s="31" t="str">
        <f>_xlfn.IFNA(VLOOKUP($A164,Palladium_market_balance!$A:$Z,2,FALSE), "NA")</f>
        <v>NA</v>
      </c>
      <c r="CL164" s="31" t="str">
        <f>_xlfn.IFNA(VLOOKUP($A164,Palladium_market_balance!$A:$Z,3,FALSE), "NA")</f>
        <v>NA</v>
      </c>
      <c r="CM164" s="31" t="str">
        <f>_xlfn.IFNA(VLOOKUP($A164,Palladium_market_balance!$A:$Z,4,FALSE), "NA")</f>
        <v>NA</v>
      </c>
      <c r="CN164" s="31" t="str">
        <f>_xlfn.IFNA(VLOOKUP($A164,Palladium_market_balance!$A:$Z,5,FALSE), "NA")</f>
        <v>NA</v>
      </c>
      <c r="CO164" s="31" t="str">
        <f>_xlfn.IFNA(VLOOKUP($A164,Rhodium_market_balance!$A:$Z,2,FALSE), "NA")</f>
        <v>NA</v>
      </c>
      <c r="CP164" s="31" t="str">
        <f>_xlfn.IFNA(VLOOKUP($A164,Rhodium_market_balance!$A:$Z,3,FALSE), "NA")</f>
        <v>NA</v>
      </c>
      <c r="CQ164" s="31" t="str">
        <f>_xlfn.IFNA(VLOOKUP($A164,Rhodium_market_balance!$A:$Z,4,FALSE), "NA")</f>
        <v>NA</v>
      </c>
      <c r="CR164" s="31" t="str">
        <f>_xlfn.IFNA(VLOOKUP($A164,Rhodium_market_balance!$A:$Z,5,FALSE), "NA")</f>
        <v>NA</v>
      </c>
      <c r="CS164" s="31">
        <f>_xlfn.IFNA(VLOOKUP($A164,CFTCs!$A:$Z,2,FALSE), "NA")</f>
        <v>24508.826086956498</v>
      </c>
      <c r="CT164" s="31">
        <f>_xlfn.IFNA(VLOOKUP($A164,CFTCs!$A:$Z,3,FALSE), "NA")</f>
        <v>3255.5652173912999</v>
      </c>
      <c r="CU164" s="31">
        <f>_xlfn.IFNA(VLOOKUP($A164,CFTCs!$A:$Z,4,FALSE), "NA")</f>
        <v>41901.739130434697</v>
      </c>
      <c r="CV164" s="31">
        <f>_xlfn.IFNA(VLOOKUP($A164,CFTCs!$A:$Z,5,FALSE), "NA")</f>
        <v>18637.391304347799</v>
      </c>
      <c r="CW164" s="31">
        <f>_xlfn.IFNA(VLOOKUP($A164,Open_interest!$A:$Z,2,FALSE), "NA")</f>
        <v>61896.347826086901</v>
      </c>
      <c r="CX164" s="31">
        <f>_xlfn.IFNA(VLOOKUP($A164,Open_interest!$A:$Z,3,FALSE), "NA")</f>
        <v>35242.478260869502</v>
      </c>
      <c r="CY164" s="31">
        <f>IF(_xlfn.IFNA(VLOOKUP($A164,ETF_holdings!$A:$Z,2,FALSE), "NA")=0,"NA",_xlfn.IFNA(VLOOKUP($A164,ETF_holdings!$A:$Z,2,FALSE), "NA"))</f>
        <v>2240572.6388260801</v>
      </c>
      <c r="CZ164" s="31" t="str">
        <f>IF(_xlfn.IFNA(VLOOKUP($A164,ETF_holdings!$A:$Z,3,FALSE), "NA")=0,"NA",_xlfn.IFNA(VLOOKUP($A164,ETF_holdings!$A:$Z,3,FALSE), "NA"))</f>
        <v>NA</v>
      </c>
      <c r="DA164" s="31">
        <f>_xlfn.IFNA(VLOOKUP($A164,ETF_holdings!$A:$Z,4,FALSE), "NA")</f>
        <v>0</v>
      </c>
      <c r="DB164" s="31" t="str">
        <f>IF(_xlfn.IFNA(VLOOKUP($A164,ETF_holdings!$A:$Z,4,FALSE), "NA")=0,"NA",_xlfn.IFNA(VLOOKUP($A164,ETF_holdings!$A:$Z,4,FALSE), "NA"))</f>
        <v>NA</v>
      </c>
      <c r="DC164" s="31" t="str">
        <f>IF(_xlfn.IFNA(VLOOKUP($A164,ETF_holdings!$A:$Z,6,FALSE), "NA")=0,"NA",_xlfn.IFNA(VLOOKUP($A164,ETF_holdings!$A:$Z,6,FALSE), "NA"))</f>
        <v>NA</v>
      </c>
      <c r="DD164" s="31" t="str">
        <f>IF(_xlfn.IFNA(VLOOKUP($A164,ETF_holdings!$A:$Z,7,FALSE), "NA")=0,"NA",_xlfn.IFNA(VLOOKUP($A164,ETF_holdings!$A:$Z,7,FALSE), "NA"))</f>
        <v>NA</v>
      </c>
      <c r="DE164" s="31" t="str">
        <f>IF(_xlfn.IFNA(VLOOKUP($A164,ETF_holdings!$A:$Z,8,FALSE), "NA")=0,"NA",_xlfn.IFNA(VLOOKUP($A164,ETF_holdings!$A:$Z,8,FALSE), "NA"))</f>
        <v>NA</v>
      </c>
      <c r="DF164" s="31" t="str">
        <f>IF(_xlfn.IFNA(VLOOKUP($A164,ETF_holdings!$A:$Z,10,FALSE), "NA")=0,"NA",_xlfn.IFNA(VLOOKUP($A164,ETF_holdings!$A:$Z,10,FALSE), "NA"))</f>
        <v>NA</v>
      </c>
      <c r="DG164" s="31" t="str">
        <f>IF(_xlfn.IFNA(VLOOKUP($A164,ETF_holdings!$A:$Z,10,FALSE), "NA")=0,"NA",_xlfn.IFNA(VLOOKUP($A164,ETF_holdings!$A:$Z,10,FALSE), "NA"))</f>
        <v>NA</v>
      </c>
      <c r="DH164" s="31" t="str">
        <f>IF(_xlfn.IFNA(VLOOKUP($A164,ETF_holdings!$A:$Z,11,FALSE), "NA")=0,"NA",_xlfn.IFNA(VLOOKUP($A164,ETF_holdings!$A:$Z,11,FALSE), "NA"))</f>
        <v>NA</v>
      </c>
      <c r="DI164" s="31" t="str">
        <f>IF(_xlfn.IFNA(VLOOKUP($A164,ETF_holdings!$A:$Z,12,FALSE), "NA")=0,"NA",_xlfn.IFNA(VLOOKUP($A164,ETF_holdings!$A:$Z,12,FALSE), "NA"))</f>
        <v>NA</v>
      </c>
      <c r="DJ164" s="31" t="str">
        <f>IF(_xlfn.IFNA(VLOOKUP($A164,ETF_holdings!$A:$Z,13,FALSE), "NA")=0,"NA",_xlfn.IFNA(VLOOKUP($A164,ETF_holdings!$A:$Z,13,FALSE), "NA"))</f>
        <v>NA</v>
      </c>
      <c r="DK164" s="31">
        <f>IF(_xlfn.IFNA(VLOOKUP($A164,Platinum_RSI!$A:$P,2,FALSE), "NA")=0,"NA",_xlfn.IFNA(VLOOKUP($A164,Platinum_RSI!$A:$P,2,FALSE), "NA"))</f>
        <v>43.16</v>
      </c>
      <c r="DL164" s="31">
        <f>IF(_xlfn.IFNA(VLOOKUP($A164,Platinum_RSI!$A:$P,3,FALSE), "NA")=0,"NA",_xlfn.IFNA(VLOOKUP($A164,Platinum_RSI!$A:$P,3,FALSE), "NA"))</f>
        <v>42.7</v>
      </c>
      <c r="DM164" s="31">
        <f>IF(_xlfn.IFNA(VLOOKUP($A164,Platinum_RSI!$A:$P,4,FALSE), "NA")=0,"NA",_xlfn.IFNA(VLOOKUP($A164,Platinum_RSI!$A:$P,4,FALSE), "NA"))</f>
        <v>44.79</v>
      </c>
      <c r="DN164" s="31">
        <f>IF(_xlfn.IFNA(VLOOKUP($A164,Platinum_RSI!$A:$P,5,FALSE), "NA")=0,"NA",_xlfn.IFNA(VLOOKUP($A164,Platinum_RSI!$A:$P,5,FALSE), "NA"))</f>
        <v>48.58</v>
      </c>
      <c r="DO164" s="31">
        <f>IF(_xlfn.IFNA(VLOOKUP($A164,Palladium_RSI!$A:$Q,2,FALSE), "NA")=0,"NA",_xlfn.IFNA(VLOOKUP($A164,Palladium_RSI!$A:$Q,2,FALSE), "NA"))</f>
        <v>55.49</v>
      </c>
      <c r="DP164" s="31">
        <f>IF(_xlfn.IFNA(VLOOKUP($A164,Palladium_RSI!$A:$Q, 3,FALSE), "NA")=0,"NA",_xlfn.IFNA(VLOOKUP($A164,Palladium_RSI!$A:$Q,3,FALSE), "NA"))</f>
        <v>54.41</v>
      </c>
      <c r="DQ164" s="31">
        <f>IF(_xlfn.IFNA(VLOOKUP($A164,Palladium_RSI!$A:$Q,4,FALSE), "NA")=0,"NA",_xlfn.IFNA(VLOOKUP($A164,Palladium_RSI!$A:$Q,4,FALSE), "NA"))</f>
        <v>54.68</v>
      </c>
      <c r="DR164" s="31">
        <f>IF(_xlfn.IFNA(VLOOKUP($A164,Palladium_RSI!$A:$Q,5,FALSE), "NA")=0,"NA",_xlfn.IFNA(VLOOKUP($A164,Palladium_RSI!$A:$Q,5,FALSE), "NA"))</f>
        <v>55.77</v>
      </c>
      <c r="DS164" s="31">
        <f>IF(_xlfn.IFNA(VLOOKUP($A164,Car_production!$A:$L,2,FALSE), "NA")=0,"NA",_xlfn.IFNA(VLOOKUP($A164,Car_production!$A:$L,2,FALSE), "NA"))</f>
        <v>312.60000000000002</v>
      </c>
      <c r="DT164" s="31">
        <f>IF(_xlfn.IFNA(VLOOKUP($A164,Car_production!$A:$L,3,FALSE), "NA")=0,"NA",_xlfn.IFNA(VLOOKUP($A164,Car_production!$A:$L,3,FALSE), "NA"))</f>
        <v>245.94807238394969</v>
      </c>
      <c r="DU164" s="31" t="e">
        <f>IF(_xlfn.IFNA(VLOOKUP($A164,Car_production!$A:$L,4,FALSE), "NA")=0,"NA",_xlfn.IFNA(VLOOKUP($A164,Car_production!$A:$L,13,FALSE), "NA"))</f>
        <v>#REF!</v>
      </c>
      <c r="DV164" s="31">
        <f>IF(_xlfn.IFNA(VLOOKUP($A164,Car_production!$A:$L,5,FALSE), "NA")=0,"NA",_xlfn.IFNA(VLOOKUP($A164,Car_production!$A:$L,5,FALSE), "NA"))</f>
        <v>62.529241420149681</v>
      </c>
      <c r="DW164" s="31">
        <f>IF(_xlfn.IFNA(VLOOKUP($A164,Car_production!$A:$L,6,FALSE), "NA")=0,"NA",_xlfn.IFNA(VLOOKUP($A164,Car_production!$A:$L,6,FALSE), "NA"))</f>
        <v>100.8</v>
      </c>
      <c r="DX164" s="31">
        <f>IF(_xlfn.IFNA(VLOOKUP($A164,Car_production!$A:$L,7,FALSE), "NA")=0,"NA",_xlfn.IFNA(VLOOKUP($A164,Car_production!$A:$L,7,FALSE), "NA"))</f>
        <v>98.533724340175951</v>
      </c>
      <c r="DY164" s="31">
        <f>IF(_xlfn.IFNA(VLOOKUP($A164,Car_production!$A:$L,8,FALSE), "NA")=0,"NA",_xlfn.IFNA(VLOOKUP($A164,Car_production!$A:$L,8,FALSE), "NA"))</f>
        <v>101.4</v>
      </c>
      <c r="DZ164" s="31">
        <f>IF(_xlfn.IFNA(VLOOKUP($A164,Car_production!$A:$L,9,FALSE), "NA")=0,"NA",_xlfn.IFNA(VLOOKUP($A164,Car_production!$A:$L,9,FALSE), "NA"))</f>
        <v>128.03030303030303</v>
      </c>
      <c r="EA164" s="31">
        <f>IF(_xlfn.IFNA(VLOOKUP($A164,Car_production!$A:$L,10,FALSE), "NA")=0,"NA",_xlfn.IFNA(VLOOKUP($A164,Car_production!$A:$L,10,FALSE), "NA"))</f>
        <v>85.746485451333015</v>
      </c>
      <c r="EB164" s="31">
        <f>IF(_xlfn.IFNA(VLOOKUP($A164,Car_production_index!$A:$L,2,FALSE), "NA")=0,"NA",_xlfn.IFNA(VLOOKUP($A164,Car_production_index!$A:$L,2,FALSE), "NA"))</f>
        <v>0.15469969794530913</v>
      </c>
      <c r="EC164" s="31">
        <f>IF(_xlfn.IFNA(VLOOKUP($A164,Car_production_index!$A:$L,3,FALSE), "NA")=0,"NA",_xlfn.IFNA(VLOOKUP($A164,Car_production_index!$A:$L,3,FALSE), "NA"))</f>
        <v>0.18136933668469482</v>
      </c>
      <c r="ED164" s="31">
        <f>IF(_xlfn.IFNA(VLOOKUP($A164,Car_production_index!$A:$L,4,FALSE), "NA")=0,"NA",_xlfn.IFNA(VLOOKUP($A164,Car_production_index!$A:$L,4,FALSE), "NA"))</f>
        <v>0.24342150773585272</v>
      </c>
      <c r="EE164" s="31">
        <f>IF(_xlfn.IFNA(VLOOKUP($A164,Car_production_index!$A:$L,5,FALSE), "NA")=0,"NA",_xlfn.IFNA(VLOOKUP($A164,Car_production_index!$A:$L,5,FALSE), "NA"))</f>
        <v>0.11408576054940356</v>
      </c>
      <c r="EF164" s="31">
        <f>IF(_xlfn.IFNA(VLOOKUP($A164,Car_production_index!$A:$L,6,FALSE), "NA")=0,"NA",_xlfn.IFNA(VLOOKUP($A164,Car_production_index!$A:$L,6,FALSE), "NA"))</f>
        <v>0.69357630291526018</v>
      </c>
    </row>
    <row r="165" spans="1:136">
      <c r="A165" s="26">
        <v>41487</v>
      </c>
      <c r="B165" s="25">
        <f>IFERROR(VLOOKUP($A165,Palladium_spot_price!$A:$B,2,FALSE), "NA")</f>
        <v>746.22727272727195</v>
      </c>
      <c r="C165" s="25">
        <f>IFERROR(VLOOKUP($A165,Platinum_spot_price!$A:$B,2,FALSE), "NA")</f>
        <v>1496.5</v>
      </c>
      <c r="D165" s="25">
        <f>IFERROR(VLOOKUP($A165,Rhodium_spot_price!$A:$B,2,FALSE), "NA")</f>
        <v>1004.77272727272</v>
      </c>
      <c r="E165" s="25">
        <f>IFERROR(VLOOKUP(A165,'Coal Australia'!A:B,2,FALSE), "NA")</f>
        <v>82.221428571428405</v>
      </c>
      <c r="F165" s="25">
        <f>IFERROR(VLOOKUP(A165,'Russian Ruble'!A:B,2,FALSE), "NA")</f>
        <v>33.015427809999998</v>
      </c>
      <c r="G165" s="25" t="str">
        <f>IFERROR(VLOOKUP($A165,'GDP Germany'!A:B,2,FALSE),"NA")</f>
        <v>NA</v>
      </c>
      <c r="H165" s="25" t="str">
        <f>IFERROR(VLOOKUP($A165,'GDP EU28'!A:B,2,FALSE),"NA")</f>
        <v>NA</v>
      </c>
      <c r="I165" s="25" t="str">
        <f>IFERROR(VLOOKUP($A165,'GDP US'!A:B,2,FALSE),"NA")</f>
        <v>NA</v>
      </c>
      <c r="J165" s="29" t="str">
        <f>IFERROR(VLOOKUP($A165,'GDP CNY'!A:C,2,FALSE),"NA")</f>
        <v>NA</v>
      </c>
      <c r="K165" s="25">
        <f>IFERROR(VLOOKUP($A165,WTI!$A:$B,2,FALSE),"NA")</f>
        <v>106.57</v>
      </c>
      <c r="L165" s="25">
        <f>IFERROR(VLOOKUP($A165,Brent!$A:$B,2,FALSE),"NA")</f>
        <v>111.28</v>
      </c>
      <c r="M165" s="25">
        <f>IFERROR(VLOOKUP($A165,'EURO EXC RATE'!$A:$B,2,FALSE),"NA")</f>
        <v>1.3313999999999999</v>
      </c>
      <c r="N165" s="25">
        <f>IFERROR(VLOOKUP($A165,'Baltic Dry Index'!$A:$B,2,FALSE),"NA")</f>
        <v>1132</v>
      </c>
      <c r="O165" s="25">
        <f>IFERROR(VLOOKUP($A165,EXR_CNY_USD!$A:$B,2,FALSE),"NA")</f>
        <v>6.1212999999999997</v>
      </c>
      <c r="P165" s="25">
        <f>IFERROR(VLOOKUP($A165,'NATURAL GAS'!A:B,2,FALSE),"NA")</f>
        <v>3.43</v>
      </c>
      <c r="Q165" s="25">
        <f>IFERROR(VLOOKUP($A165,VIX!$A:$B,2,FALSE), "NA")</f>
        <v>17.010000000000002</v>
      </c>
      <c r="R165" s="25">
        <f>IFERROR(VLOOKUP($A165,CLI_US!$A:$B,2,FALSE), "NA")</f>
        <v>100.67984931870799</v>
      </c>
      <c r="S165" s="25">
        <f>IFERROR(VLOOKUP($A165,CLI_CHN!$A:$B,2,FALSE), "NA")</f>
        <v>100.9237</v>
      </c>
      <c r="T165" s="25">
        <f>IFERROR(VLOOKUP($A165,CLI_EURO!$A:$B,2,FALSE), "NA")</f>
        <v>99.484311884441794</v>
      </c>
      <c r="U165" s="25">
        <f>IFERROR(VLOOKUP($A165,CPILFESL!$A:$B,2,FALSE), "NA")</f>
        <v>233.45599999999999</v>
      </c>
      <c r="V165" s="31">
        <f>_xlfn.IFNA(VLOOKUP($A165,'PET.RWTC.M'!$A:$B,2,FALSE), "NA")</f>
        <v>106.57</v>
      </c>
      <c r="W165" s="31">
        <f>_xlfn.IFNA(VLOOKUP($A165,PALLFNFINDEXQ!$A:$B,2,FALSE), "NA")</f>
        <v>168.134353</v>
      </c>
      <c r="X165" s="31">
        <f>_xlfn.IFNA(VLOOKUP($A165,DEXSFUS!$A:$B,2,FALSE), "NA")</f>
        <v>9.9824999999999999</v>
      </c>
      <c r="Y165" s="31">
        <f>_xlfn.IFNA(VLOOKUP($A165,PNICKUSDM!$A:$B,2,FALSE), "NA")</f>
        <v>14308.2619</v>
      </c>
      <c r="Z165" s="31">
        <f>_xlfn.IFNA(VLOOKUP($A165,'WPU1011'!$A:$B,2,FALSE), "NA")</f>
        <v>125.4</v>
      </c>
      <c r="AA165" s="31">
        <f>_xlfn.IFNA(VLOOKUP($A165,'WPU1011'!$A:$B,2,FALSE), "NA")</f>
        <v>125.4</v>
      </c>
      <c r="AB165" s="31">
        <f>_xlfn.IFNA(VLOOKUP($A165,TSIFRGHTC!$A:$B,2,FALSE), "NA")</f>
        <v>0.5</v>
      </c>
      <c r="AC165" s="31">
        <f>_xlfn.IFNA(VLOOKUP($A165,TSIFRGHTC!$A:$B,2,FALSE), "NA")</f>
        <v>0.5</v>
      </c>
      <c r="AD165" s="31">
        <f>_xlfn.IFNA(VLOOKUP($A165,PPICMM!$A:$B,2,FALSE), "NA")</f>
        <v>200.5</v>
      </c>
      <c r="AE165" s="31">
        <f>_xlfn.IFNA(VLOOKUP($A165,IPB50001N!$A:$B,2,FALSE), "NA")</f>
        <v>101.5202</v>
      </c>
      <c r="AF165" s="31">
        <f>_xlfn.IFNA(VLOOKUP($A165,A31ATI!$A:$B,2,FALSE), "NA")</f>
        <v>20503</v>
      </c>
      <c r="AG165" s="31">
        <f>_xlfn.IFNA(VLOOKUP($A165,A31ANO!$A:$B,2,FALSE), "NA")</f>
        <v>10777</v>
      </c>
      <c r="AH165" s="31">
        <f>_xlfn.IFNA(VLOOKUP($A165,IPG21223S!$A:$B,2,FALSE), "NA")</f>
        <v>98.983999999999995</v>
      </c>
      <c r="AI165" s="31">
        <f>_xlfn.IFNA(VLOOKUP($A165,PIORECRUSDM!$A:$B,2,FALSE), "NA")</f>
        <v>137.05000000000001</v>
      </c>
      <c r="AJ165" s="31">
        <f>_xlfn.IFNA(VLOOKUP($A165,GVZCLS!$A:$B,2,FALSE), "NA")</f>
        <v>24.61</v>
      </c>
      <c r="AK165" s="31">
        <f>_xlfn.IFNA(VLOOKUP($A165,VXSLVCLS!$A:$B,2,FALSE), "NA")</f>
        <v>35.630000000000003</v>
      </c>
      <c r="AL165" s="31">
        <f>_xlfn.IFNA(VLOOKUP($A165,PNRGINDEXM!$A:$B,2,FALSE), "NA")</f>
        <v>232.23419999999999</v>
      </c>
      <c r="AM165" s="31">
        <f>_xlfn.IFNA(VLOOKUP($A165,Nikkei225!$A:$B,2,FALSE), "NA")</f>
        <v>14005.77</v>
      </c>
      <c r="AN165" s="31">
        <f>_xlfn.IFNA(VLOOKUP($A165,EXJPUS!$A:$B,2,FALSE), "NA")</f>
        <v>97.812299999999993</v>
      </c>
      <c r="AO165" s="31">
        <f>_xlfn.IFNA(VLOOKUP($A165,PCU33613361!$A:$B,2,FALSE), "NA")</f>
        <v>104.2</v>
      </c>
      <c r="AP165" s="31">
        <f>_xlfn.IFNA(VLOOKUP($A165,TOTALSA!$A:$B,2,FALSE), "NA")</f>
        <v>15.827</v>
      </c>
      <c r="AQ165" s="31">
        <f>_xlfn.IFNA(VLOOKUP($A165,ZAFCPIALLMINMEI!$A:$B,2,FALSE), "NA")</f>
        <v>90.874309999999994</v>
      </c>
      <c r="AR165" s="31">
        <f>_xlfn.IFNA(VLOOKUP($A165,LCULMN01ZAQ661S!$A:$B,2,FALSE), "NA")</f>
        <v>92.367000770000004</v>
      </c>
      <c r="AS165" s="31">
        <f>_xlfn.IFNA(VLOOKUP($A165,NGDPRSAXDCZAQ!$A:$B,2,FALSE), "NA")</f>
        <v>1078605.8</v>
      </c>
      <c r="AT165" s="31">
        <f>_xlfn.IFNA(VLOOKUP($A165,'M.W00.PCOBA.USD'!$A:$B,2,FALSE), "NA")</f>
        <v>26803.43</v>
      </c>
      <c r="AU165" s="31">
        <f>_xlfn.IFNA(VLOOKUP($A165,BSCICP03O9M665S!$A:$B,2,FALSE), "NA")</f>
        <v>99.904106995399999</v>
      </c>
      <c r="AV165" s="31">
        <f>_xlfn.IFNA(VLOOKUP($A165,LOLITOAAOECDE!$A:$B,2,FALSE), "NA")</f>
        <v>100.7417427421</v>
      </c>
      <c r="AW165" s="31" t="str">
        <f>_xlfn.IFNA(VLOOKUP($A165,'IP7110'!$A:$B,2,FALSE), "NA")</f>
        <v>NA</v>
      </c>
      <c r="AX165" s="31">
        <f>_xlfn.IFNA(VLOOKUP($A165,'WPS061'!$A:$B,2,FALSE), "NA")</f>
        <v>109.5</v>
      </c>
      <c r="AY165" s="31">
        <f>_xlfn.IFNA(VLOOKUP($A165,'GS10'!$A:$B,2,FALSE), "NA")</f>
        <v>2.74</v>
      </c>
      <c r="AZ165" s="31">
        <f>_xlfn.IFNA(VLOOKUP($A165,'GS5'!$A:$B,2,FALSE), "NA")</f>
        <v>1.52</v>
      </c>
      <c r="BA165" s="31">
        <f>_xlfn.IFNA(VLOOKUP($A165,'GS30'!$A:$B,2,FALSE), "NA")</f>
        <v>3.76</v>
      </c>
      <c r="BB165" s="31">
        <f>_xlfn.IFNA(VLOOKUP($A165,DAX!$A:$B,2,FALSE), "NA")</f>
        <v>8103.15</v>
      </c>
      <c r="BC165" s="31">
        <f>_xlfn.IFNA(VLOOKUP($A165,SMI!$A:$B,2,FALSE), "NA")</f>
        <v>7745.97</v>
      </c>
      <c r="BD165" s="31">
        <f>_xlfn.IFNA(VLOOKUP($A165,NASDAQCOM!$A:$B,2,FALSE), "NA")</f>
        <v>3589.87</v>
      </c>
      <c r="BE165" s="31">
        <f>_xlfn.IFNA(VLOOKUP($A165,FTSE100!$A:$B,2,FALSE), "NA")</f>
        <v>6412.93</v>
      </c>
      <c r="BF165" s="31">
        <f>_xlfn.IFNA(VLOOKUP($A165,'M.W00.PGOLD.USD'!$A:$B,2,FALSE), "NA")</f>
        <v>1425.5</v>
      </c>
      <c r="BG165" s="31">
        <f>_xlfn.IFNA(VLOOKUP($A165,'M.W00.PSILVER.USD'!$A:$B,2,FALSE), "NA")</f>
        <v>24.74</v>
      </c>
      <c r="BH165" s="31">
        <f>_xlfn.IFNA(VLOOKUP($A165,WPU10170502!$A:$B,2,FALSE), "NA")</f>
        <v>90.3</v>
      </c>
      <c r="BI165" s="31">
        <f>_xlfn.IFNA(VLOOKUP($A165,'M.W00.PSILVER.USD'!$A:$B,2,FALSE), "NA")</f>
        <v>24.74</v>
      </c>
      <c r="BJ165" s="31">
        <f>_xlfn.IFNA(VLOOKUP($A165,'M.W00.PSILVER.USD'!$A:$B,2,FALSE), "NA")</f>
        <v>24.74</v>
      </c>
      <c r="BK165" s="31">
        <f>_xlfn.IFNA(VLOOKUP($A165,FEDfunds!$A:$B,2,FALSE), "NA")</f>
        <v>0.08</v>
      </c>
      <c r="BL165" s="31">
        <f>_xlfn.IFNA(VLOOKUP($A165,Vehicles_miles_traveled!$A:$B,2,FALSE), "NA")</f>
        <v>250708</v>
      </c>
      <c r="BM165" s="31">
        <f>_xlfn.IFNA(VLOOKUP($A165,New_car_dealer!$A:$B,2,FALSE), "NA")</f>
        <v>68513</v>
      </c>
      <c r="BN165" s="31" t="str">
        <f>_xlfn.IFNA(VLOOKUP($A165,Platinum_total_demand!$A:$Z,4,FALSE), "NA")</f>
        <v>NA</v>
      </c>
      <c r="BO165" s="31" t="str">
        <f>_xlfn.IFNA(VLOOKUP($A165,Palladium_total_demand!$A:$Z,4,FALSE), "NA")</f>
        <v>NA</v>
      </c>
      <c r="BP165" s="31" t="str">
        <f>_xlfn.IFNA(VLOOKUP($A165,Rhodium_total_demand!$A:$Z,4,FALSE), "NA")</f>
        <v>NA</v>
      </c>
      <c r="BQ165" s="31" t="str">
        <f>_xlfn.IFNA(VLOOKUP($A165,Platinum_total_supply!$A:$Z,4,FALSE), "NA")</f>
        <v>NA</v>
      </c>
      <c r="BR165" s="31" t="str">
        <f>_xlfn.IFNA(VLOOKUP($A165,Palladium_total_supply!$A:$Z,4,FALSE), "NA")</f>
        <v>NA</v>
      </c>
      <c r="BS165" s="31" t="str">
        <f>_xlfn.IFNA(VLOOKUP($A165,Rhodium_total_supply!$A:$Z,4,FALSE), "NA")</f>
        <v>NA</v>
      </c>
      <c r="BT165" s="31">
        <f>_xlfn.IFNA(VLOOKUP($A165,Equities!$A:$Z,2,FALSE), "NA")</f>
        <v>5452.1709090908998</v>
      </c>
      <c r="BU165" s="31">
        <f>_xlfn.IFNA(VLOOKUP($A165,Equities!$A:$Z,3,FALSE), "NA")</f>
        <v>6200.5409090908997</v>
      </c>
      <c r="BV165" s="31">
        <f>_xlfn.IFNA(VLOOKUP($A165,Equities!$A:$Z,4,FALSE), "NA")</f>
        <v>7685.2113636363601</v>
      </c>
      <c r="BW165" s="31">
        <f>_xlfn.IFNA(VLOOKUP($A165,Equities!$A:$Z,5,FALSE), "NA")</f>
        <v>5145.3164090909004</v>
      </c>
      <c r="BX165" s="31">
        <f>_xlfn.IFNA(VLOOKUP($A165,Equities!$A:$Z,6,FALSE), "NA")</f>
        <v>1825.0291818181799</v>
      </c>
      <c r="BY165" s="31">
        <f>_xlfn.IFNA(VLOOKUP($A165,Income_equities!$A:$Z,2,FALSE), "NA")</f>
        <v>1792.33227272727</v>
      </c>
      <c r="BZ165" s="31">
        <f>_xlfn.IFNA(VLOOKUP($A165,Income_equities!$A:$Z,3,FALSE), "NA")</f>
        <v>348.24878636363599</v>
      </c>
      <c r="CA165" s="31">
        <f>_xlfn.IFNA(VLOOKUP($A165,Income_equities!$A:$Z,4,FALSE), "NA")</f>
        <v>191.51695454545401</v>
      </c>
      <c r="CB165" s="31">
        <f>_xlfn.IFNA(VLOOKUP($A165,Income_equities!$A:$Z,5,FALSE), "NA")</f>
        <v>208.724195454545</v>
      </c>
      <c r="CC165" s="31">
        <f>_xlfn.IFNA(VLOOKUP($A165,PGM_equities!$A:$Z,2,FALSE), "NA")</f>
        <v>1502.5631818181801</v>
      </c>
      <c r="CD165" s="31">
        <f>_xlfn.IFNA(VLOOKUP($A165,PGM_equities!$A:$Z,3,FALSE), "NA")</f>
        <v>1353.0295454545401</v>
      </c>
      <c r="CE165" s="31">
        <f>_xlfn.IFNA(VLOOKUP($A165,PGM_equities!$A:$Z,4,FALSE), "NA")</f>
        <v>22.118522727272701</v>
      </c>
      <c r="CF165" s="31">
        <f>_xlfn.IFNA(VLOOKUP($A165,PGM_equities!$A:$Z,5,FALSE), "NA")</f>
        <v>741.90499999999997</v>
      </c>
      <c r="CG165" s="31" t="str">
        <f>_xlfn.IFNA(VLOOKUP($A165,Platinum_market_balance!$A:$Z,2,FALSE), "NA")</f>
        <v>NA</v>
      </c>
      <c r="CH165" s="31" t="str">
        <f>_xlfn.IFNA(VLOOKUP($A165,Platinum_market_balance!$A:$Z,3,FALSE), "NA")</f>
        <v>NA</v>
      </c>
      <c r="CI165" s="31" t="str">
        <f>_xlfn.IFNA(VLOOKUP($A165,Platinum_market_balance!$A:$Z,4,FALSE), "NA")</f>
        <v>NA</v>
      </c>
      <c r="CJ165" s="31" t="str">
        <f>_xlfn.IFNA(VLOOKUP($A165,Platinum_market_balance!$A:$Z,5,FALSE), "NA")</f>
        <v>NA</v>
      </c>
      <c r="CK165" s="31" t="str">
        <f>_xlfn.IFNA(VLOOKUP($A165,Palladium_market_balance!$A:$Z,2,FALSE), "NA")</f>
        <v>NA</v>
      </c>
      <c r="CL165" s="31" t="str">
        <f>_xlfn.IFNA(VLOOKUP($A165,Palladium_market_balance!$A:$Z,3,FALSE), "NA")</f>
        <v>NA</v>
      </c>
      <c r="CM165" s="31" t="str">
        <f>_xlfn.IFNA(VLOOKUP($A165,Palladium_market_balance!$A:$Z,4,FALSE), "NA")</f>
        <v>NA</v>
      </c>
      <c r="CN165" s="31" t="str">
        <f>_xlfn.IFNA(VLOOKUP($A165,Palladium_market_balance!$A:$Z,5,FALSE), "NA")</f>
        <v>NA</v>
      </c>
      <c r="CO165" s="31" t="str">
        <f>_xlfn.IFNA(VLOOKUP($A165,Rhodium_market_balance!$A:$Z,2,FALSE), "NA")</f>
        <v>NA</v>
      </c>
      <c r="CP165" s="31" t="str">
        <f>_xlfn.IFNA(VLOOKUP($A165,Rhodium_market_balance!$A:$Z,3,FALSE), "NA")</f>
        <v>NA</v>
      </c>
      <c r="CQ165" s="31" t="str">
        <f>_xlfn.IFNA(VLOOKUP($A165,Rhodium_market_balance!$A:$Z,4,FALSE), "NA")</f>
        <v>NA</v>
      </c>
      <c r="CR165" s="31" t="str">
        <f>_xlfn.IFNA(VLOOKUP($A165,Rhodium_market_balance!$A:$Z,5,FALSE), "NA")</f>
        <v>NA</v>
      </c>
      <c r="CS165" s="31">
        <f>_xlfn.IFNA(VLOOKUP($A165,CFTCs!$A:$Z,2,FALSE), "NA")</f>
        <v>27830.5</v>
      </c>
      <c r="CT165" s="31">
        <f>_xlfn.IFNA(VLOOKUP($A165,CFTCs!$A:$Z,3,FALSE), "NA")</f>
        <v>2540.4090909090901</v>
      </c>
      <c r="CU165" s="31">
        <f>_xlfn.IFNA(VLOOKUP($A165,CFTCs!$A:$Z,4,FALSE), "NA")</f>
        <v>43669</v>
      </c>
      <c r="CV165" s="31">
        <f>_xlfn.IFNA(VLOOKUP($A165,CFTCs!$A:$Z,5,FALSE), "NA")</f>
        <v>10010.045454545399</v>
      </c>
      <c r="CW165" s="31">
        <f>_xlfn.IFNA(VLOOKUP($A165,Open_interest!$A:$Z,2,FALSE), "NA")</f>
        <v>65139.181818181802</v>
      </c>
      <c r="CX165" s="31">
        <f>_xlfn.IFNA(VLOOKUP($A165,Open_interest!$A:$Z,3,FALSE), "NA")</f>
        <v>38581.363636363603</v>
      </c>
      <c r="CY165" s="31">
        <f>IF(_xlfn.IFNA(VLOOKUP($A165,ETF_holdings!$A:$Z,2,FALSE), "NA")=0,"NA",_xlfn.IFNA(VLOOKUP($A165,ETF_holdings!$A:$Z,2,FALSE), "NA"))</f>
        <v>2293509.3102272698</v>
      </c>
      <c r="CZ165" s="31" t="str">
        <f>IF(_xlfn.IFNA(VLOOKUP($A165,ETF_holdings!$A:$Z,3,FALSE), "NA")=0,"NA",_xlfn.IFNA(VLOOKUP($A165,ETF_holdings!$A:$Z,3,FALSE), "NA"))</f>
        <v>NA</v>
      </c>
      <c r="DA165" s="31">
        <f>_xlfn.IFNA(VLOOKUP($A165,ETF_holdings!$A:$Z,4,FALSE), "NA")</f>
        <v>0</v>
      </c>
      <c r="DB165" s="31" t="str">
        <f>IF(_xlfn.IFNA(VLOOKUP($A165,ETF_holdings!$A:$Z,4,FALSE), "NA")=0,"NA",_xlfn.IFNA(VLOOKUP($A165,ETF_holdings!$A:$Z,4,FALSE), "NA"))</f>
        <v>NA</v>
      </c>
      <c r="DC165" s="31" t="str">
        <f>IF(_xlfn.IFNA(VLOOKUP($A165,ETF_holdings!$A:$Z,6,FALSE), "NA")=0,"NA",_xlfn.IFNA(VLOOKUP($A165,ETF_holdings!$A:$Z,6,FALSE), "NA"))</f>
        <v>NA</v>
      </c>
      <c r="DD165" s="31" t="str">
        <f>IF(_xlfn.IFNA(VLOOKUP($A165,ETF_holdings!$A:$Z,7,FALSE), "NA")=0,"NA",_xlfn.IFNA(VLOOKUP($A165,ETF_holdings!$A:$Z,7,FALSE), "NA"))</f>
        <v>NA</v>
      </c>
      <c r="DE165" s="31" t="str">
        <f>IF(_xlfn.IFNA(VLOOKUP($A165,ETF_holdings!$A:$Z,8,FALSE), "NA")=0,"NA",_xlfn.IFNA(VLOOKUP($A165,ETF_holdings!$A:$Z,8,FALSE), "NA"))</f>
        <v>NA</v>
      </c>
      <c r="DF165" s="31" t="str">
        <f>IF(_xlfn.IFNA(VLOOKUP($A165,ETF_holdings!$A:$Z,10,FALSE), "NA")=0,"NA",_xlfn.IFNA(VLOOKUP($A165,ETF_holdings!$A:$Z,10,FALSE), "NA"))</f>
        <v>NA</v>
      </c>
      <c r="DG165" s="31" t="str">
        <f>IF(_xlfn.IFNA(VLOOKUP($A165,ETF_holdings!$A:$Z,10,FALSE), "NA")=0,"NA",_xlfn.IFNA(VLOOKUP($A165,ETF_holdings!$A:$Z,10,FALSE), "NA"))</f>
        <v>NA</v>
      </c>
      <c r="DH165" s="31" t="str">
        <f>IF(_xlfn.IFNA(VLOOKUP($A165,ETF_holdings!$A:$Z,11,FALSE), "NA")=0,"NA",_xlfn.IFNA(VLOOKUP($A165,ETF_holdings!$A:$Z,11,FALSE), "NA"))</f>
        <v>NA</v>
      </c>
      <c r="DI165" s="31" t="str">
        <f>IF(_xlfn.IFNA(VLOOKUP($A165,ETF_holdings!$A:$Z,12,FALSE), "NA")=0,"NA",_xlfn.IFNA(VLOOKUP($A165,ETF_holdings!$A:$Z,12,FALSE), "NA"))</f>
        <v>NA</v>
      </c>
      <c r="DJ165" s="31" t="str">
        <f>IF(_xlfn.IFNA(VLOOKUP($A165,ETF_holdings!$A:$Z,13,FALSE), "NA")=0,"NA",_xlfn.IFNA(VLOOKUP($A165,ETF_holdings!$A:$Z,13,FALSE), "NA"))</f>
        <v>NA</v>
      </c>
      <c r="DK165" s="31">
        <f>IF(_xlfn.IFNA(VLOOKUP($A165,Platinum_RSI!$A:$P,2,FALSE), "NA")=0,"NA",_xlfn.IFNA(VLOOKUP($A165,Platinum_RSI!$A:$P,2,FALSE), "NA"))</f>
        <v>63.98</v>
      </c>
      <c r="DL165" s="31">
        <f>IF(_xlfn.IFNA(VLOOKUP($A165,Platinum_RSI!$A:$P,3,FALSE), "NA")=0,"NA",_xlfn.IFNA(VLOOKUP($A165,Platinum_RSI!$A:$P,3,FALSE), "NA"))</f>
        <v>50.06</v>
      </c>
      <c r="DM165" s="31">
        <f>IF(_xlfn.IFNA(VLOOKUP($A165,Platinum_RSI!$A:$P,4,FALSE), "NA")=0,"NA",_xlfn.IFNA(VLOOKUP($A165,Platinum_RSI!$A:$P,4,FALSE), "NA"))</f>
        <v>49.31</v>
      </c>
      <c r="DN165" s="31">
        <f>IF(_xlfn.IFNA(VLOOKUP($A165,Platinum_RSI!$A:$P,5,FALSE), "NA")=0,"NA",_xlfn.IFNA(VLOOKUP($A165,Platinum_RSI!$A:$P,5,FALSE), "NA"))</f>
        <v>50.59</v>
      </c>
      <c r="DO165" s="31">
        <f>IF(_xlfn.IFNA(VLOOKUP($A165,Palladium_RSI!$A:$Q,2,FALSE), "NA")=0,"NA",_xlfn.IFNA(VLOOKUP($A165,Palladium_RSI!$A:$Q,2,FALSE), "NA"))</f>
        <v>53.68</v>
      </c>
      <c r="DP165" s="31">
        <f>IF(_xlfn.IFNA(VLOOKUP($A165,Palladium_RSI!$A:$Q, 3,FALSE), "NA")=0,"NA",_xlfn.IFNA(VLOOKUP($A165,Palladium_RSI!$A:$Q,3,FALSE), "NA"))</f>
        <v>53.82</v>
      </c>
      <c r="DQ165" s="31">
        <f>IF(_xlfn.IFNA(VLOOKUP($A165,Palladium_RSI!$A:$Q,4,FALSE), "NA")=0,"NA",_xlfn.IFNA(VLOOKUP($A165,Palladium_RSI!$A:$Q,4,FALSE), "NA"))</f>
        <v>54.29</v>
      </c>
      <c r="DR165" s="31">
        <f>IF(_xlfn.IFNA(VLOOKUP($A165,Palladium_RSI!$A:$Q,5,FALSE), "NA")=0,"NA",_xlfn.IFNA(VLOOKUP($A165,Palladium_RSI!$A:$Q,5,FALSE), "NA"))</f>
        <v>55.58</v>
      </c>
      <c r="DS165" s="31">
        <f>IF(_xlfn.IFNA(VLOOKUP($A165,Car_production!$A:$L,2,FALSE), "NA")=0,"NA",_xlfn.IFNA(VLOOKUP($A165,Car_production!$A:$L,2,FALSE), "NA"))</f>
        <v>357</v>
      </c>
      <c r="DT165" s="31">
        <f>IF(_xlfn.IFNA(VLOOKUP($A165,Car_production!$A:$L,3,FALSE), "NA")=0,"NA",_xlfn.IFNA(VLOOKUP($A165,Car_production!$A:$L,3,FALSE), "NA"))</f>
        <v>280.88119590873333</v>
      </c>
      <c r="DU165" s="31" t="e">
        <f>IF(_xlfn.IFNA(VLOOKUP($A165,Car_production!$A:$L,4,FALSE), "NA")=0,"NA",_xlfn.IFNA(VLOOKUP($A165,Car_production!$A:$L,13,FALSE), "NA"))</f>
        <v>#REF!</v>
      </c>
      <c r="DV165" s="31">
        <f>IF(_xlfn.IFNA(VLOOKUP($A165,Car_production!$A:$L,5,FALSE), "NA")=0,"NA",_xlfn.IFNA(VLOOKUP($A165,Car_production!$A:$L,5,FALSE), "NA"))</f>
        <v>66.812606969796903</v>
      </c>
      <c r="DW165" s="31">
        <f>IF(_xlfn.IFNA(VLOOKUP($A165,Car_production!$A:$L,6,FALSE), "NA")=0,"NA",_xlfn.IFNA(VLOOKUP($A165,Car_production!$A:$L,6,FALSE), "NA"))</f>
        <v>111.5</v>
      </c>
      <c r="DX165" s="31">
        <f>IF(_xlfn.IFNA(VLOOKUP($A165,Car_production!$A:$L,7,FALSE), "NA")=0,"NA",_xlfn.IFNA(VLOOKUP($A165,Car_production!$A:$L,7,FALSE), "NA"))</f>
        <v>108.99315738025415</v>
      </c>
      <c r="DY165" s="31">
        <f>IF(_xlfn.IFNA(VLOOKUP($A165,Car_production!$A:$L,8,FALSE), "NA")=0,"NA",_xlfn.IFNA(VLOOKUP($A165,Car_production!$A:$L,8,FALSE), "NA"))</f>
        <v>101.3</v>
      </c>
      <c r="DZ165" s="31">
        <f>IF(_xlfn.IFNA(VLOOKUP($A165,Car_production!$A:$L,9,FALSE), "NA")=0,"NA",_xlfn.IFNA(VLOOKUP($A165,Car_production!$A:$L,9,FALSE), "NA"))</f>
        <v>127.9040404040404</v>
      </c>
      <c r="EA165" s="31">
        <f>IF(_xlfn.IFNA(VLOOKUP($A165,Car_production!$A:$L,10,FALSE), "NA")=0,"NA",_xlfn.IFNA(VLOOKUP($A165,Car_production!$A:$L,10,FALSE), "NA"))</f>
        <v>94.075908074012972</v>
      </c>
      <c r="EB165" s="31">
        <f>IF(_xlfn.IFNA(VLOOKUP($A165,Car_production_index!$A:$L,2,FALSE), "NA")=0,"NA",_xlfn.IFNA(VLOOKUP($A165,Car_production_index!$A:$L,2,FALSE), "NA"))</f>
        <v>0.15469969794530913</v>
      </c>
      <c r="EC165" s="31">
        <f>IF(_xlfn.IFNA(VLOOKUP($A165,Car_production_index!$A:$L,3,FALSE), "NA")=0,"NA",_xlfn.IFNA(VLOOKUP($A165,Car_production_index!$A:$L,3,FALSE), "NA"))</f>
        <v>0.18136933668469482</v>
      </c>
      <c r="ED165" s="31">
        <f>IF(_xlfn.IFNA(VLOOKUP($A165,Car_production_index!$A:$L,4,FALSE), "NA")=0,"NA",_xlfn.IFNA(VLOOKUP($A165,Car_production_index!$A:$L,4,FALSE), "NA"))</f>
        <v>0.24342150773585272</v>
      </c>
      <c r="EE165" s="31">
        <f>IF(_xlfn.IFNA(VLOOKUP($A165,Car_production_index!$A:$L,5,FALSE), "NA")=0,"NA",_xlfn.IFNA(VLOOKUP($A165,Car_production_index!$A:$L,5,FALSE), "NA"))</f>
        <v>0.11408576054940356</v>
      </c>
      <c r="EF165" s="31">
        <f>IF(_xlfn.IFNA(VLOOKUP($A165,Car_production_index!$A:$L,6,FALSE), "NA")=0,"NA",_xlfn.IFNA(VLOOKUP($A165,Car_production_index!$A:$L,6,FALSE), "NA"))</f>
        <v>0.69357630291526018</v>
      </c>
    </row>
    <row r="166" spans="1:136">
      <c r="A166" s="26">
        <v>41518</v>
      </c>
      <c r="B166" s="25">
        <f>IFERROR(VLOOKUP($A166,Palladium_spot_price!$A:$B,2,FALSE), "NA")</f>
        <v>711.75</v>
      </c>
      <c r="C166" s="25">
        <f>IFERROR(VLOOKUP($A166,Platinum_spot_price!$A:$B,2,FALSE), "NA")</f>
        <v>1454.05</v>
      </c>
      <c r="D166" s="25">
        <f>IFERROR(VLOOKUP($A166,Rhodium_spot_price!$A:$B,2,FALSE), "NA")</f>
        <v>1001.5</v>
      </c>
      <c r="E166" s="25">
        <f>IFERROR(VLOOKUP(A166,'Coal Australia'!A:B,2,FALSE), "NA")</f>
        <v>83.2959183673468</v>
      </c>
      <c r="F166" s="25">
        <f>IFERROR(VLOOKUP(A166,'Russian Ruble'!A:B,2,FALSE), "NA")</f>
        <v>32.628429509999997</v>
      </c>
      <c r="G166" s="25" t="str">
        <f>IFERROR(VLOOKUP($A166,'GDP Germany'!A:B,2,FALSE),"NA")</f>
        <v>NA</v>
      </c>
      <c r="H166" s="25" t="str">
        <f>IFERROR(VLOOKUP($A166,'GDP EU28'!A:B,2,FALSE),"NA")</f>
        <v>NA</v>
      </c>
      <c r="I166" s="25" t="str">
        <f>IFERROR(VLOOKUP($A166,'GDP US'!A:B,2,FALSE),"NA")</f>
        <v>NA</v>
      </c>
      <c r="J166" s="29" t="str">
        <f>IFERROR(VLOOKUP($A166,'GDP CNY'!A:C,2,FALSE),"NA")</f>
        <v>NA</v>
      </c>
      <c r="K166" s="25">
        <f>IFERROR(VLOOKUP($A166,WTI!$A:$B,2,FALSE),"NA")</f>
        <v>106.29</v>
      </c>
      <c r="L166" s="25">
        <f>IFERROR(VLOOKUP($A166,Brent!$A:$B,2,FALSE),"NA")</f>
        <v>111.6</v>
      </c>
      <c r="M166" s="25">
        <f>IFERROR(VLOOKUP($A166,'EURO EXC RATE'!$A:$B,2,FALSE),"NA")</f>
        <v>1.3364</v>
      </c>
      <c r="N166" s="25">
        <f>IFERROR(VLOOKUP($A166,'Baltic Dry Index'!$A:$B,2,FALSE),"NA")</f>
        <v>2003</v>
      </c>
      <c r="O166" s="25">
        <f>IFERROR(VLOOKUP($A166,EXR_CNY_USD!$A:$B,2,FALSE),"NA")</f>
        <v>6.1197999999999997</v>
      </c>
      <c r="P166" s="25">
        <f>IFERROR(VLOOKUP($A166,'NATURAL GAS'!A:B,2,FALSE),"NA")</f>
        <v>3.62</v>
      </c>
      <c r="Q166" s="25">
        <f>IFERROR(VLOOKUP($A166,VIX!$A:$B,2,FALSE), "NA")</f>
        <v>16.600000000000001</v>
      </c>
      <c r="R166" s="25">
        <f>IFERROR(VLOOKUP($A166,CLI_US!$A:$B,2,FALSE), "NA")</f>
        <v>100.693377110074</v>
      </c>
      <c r="S166" s="25">
        <f>IFERROR(VLOOKUP($A166,CLI_CHN!$A:$B,2,FALSE), "NA")</f>
        <v>100.9333</v>
      </c>
      <c r="T166" s="25">
        <f>IFERROR(VLOOKUP($A166,CLI_EURO!$A:$B,2,FALSE), "NA")</f>
        <v>99.660144076577396</v>
      </c>
      <c r="U166" s="25">
        <f>IFERROR(VLOOKUP($A166,CPILFESL!$A:$B,2,FALSE), "NA")</f>
        <v>233.54400000000001</v>
      </c>
      <c r="V166" s="31">
        <f>_xlfn.IFNA(VLOOKUP($A166,'PET.RWTC.M'!$A:$B,2,FALSE), "NA")</f>
        <v>106.29</v>
      </c>
      <c r="W166" s="31">
        <f>_xlfn.IFNA(VLOOKUP($A166,PALLFNFINDEXQ!$A:$B,2,FALSE), "NA")</f>
        <v>168.134353</v>
      </c>
      <c r="X166" s="31">
        <f>_xlfn.IFNA(VLOOKUP($A166,DEXSFUS!$A:$B,2,FALSE), "NA")</f>
        <v>9.9824999999999999</v>
      </c>
      <c r="Y166" s="31">
        <f>_xlfn.IFNA(VLOOKUP($A166,PNICKUSDM!$A:$B,2,FALSE), "NA")</f>
        <v>13801.39286</v>
      </c>
      <c r="Z166" s="31">
        <f>_xlfn.IFNA(VLOOKUP($A166,'WPU1011'!$A:$B,2,FALSE), "NA")</f>
        <v>126.3</v>
      </c>
      <c r="AA166" s="31">
        <f>_xlfn.IFNA(VLOOKUP($A166,PCU3399103399101!$A:$B,2,FALSE), "NA")</f>
        <v>221.7</v>
      </c>
      <c r="AB166" s="31">
        <f>_xlfn.IFNA(VLOOKUP($A166,TSIFRGHTC!$A:$B,2,FALSE), "NA")</f>
        <v>0</v>
      </c>
      <c r="AC166" s="31">
        <f>_xlfn.IFNA(VLOOKUP($A166,TSIFRGHTC!$A:$B,2,FALSE), "NA")</f>
        <v>0</v>
      </c>
      <c r="AD166" s="31">
        <f>_xlfn.IFNA(VLOOKUP($A166,PPICMM!$A:$B,2,FALSE), "NA")</f>
        <v>199.3</v>
      </c>
      <c r="AE166" s="31">
        <f>_xlfn.IFNA(VLOOKUP($A166,IPB50001N!$A:$B,2,FALSE), "NA")</f>
        <v>100.9791</v>
      </c>
      <c r="AF166" s="31">
        <f>_xlfn.IFNA(VLOOKUP($A166,A31ATI!$A:$B,2,FALSE), "NA")</f>
        <v>20653</v>
      </c>
      <c r="AG166" s="31">
        <f>_xlfn.IFNA(VLOOKUP($A166,A31ANO!$A:$B,2,FALSE), "NA")</f>
        <v>10910</v>
      </c>
      <c r="AH166" s="31">
        <f>_xlfn.IFNA(VLOOKUP($A166,IPG21223S!$A:$B,2,FALSE), "NA")</f>
        <v>106.7587</v>
      </c>
      <c r="AI166" s="31">
        <f>_xlfn.IFNA(VLOOKUP($A166,PIORECRUSDM!$A:$B,2,FALSE), "NA")</f>
        <v>134.19</v>
      </c>
      <c r="AJ166" s="31">
        <f>_xlfn.IFNA(VLOOKUP($A166,GVZCLS!$A:$B,2,FALSE), "NA")</f>
        <v>24.61</v>
      </c>
      <c r="AK166" s="31">
        <f>_xlfn.IFNA(VLOOKUP($A166,VXSLVCLS!$A:$B,2,FALSE), "NA")</f>
        <v>35.630000000000003</v>
      </c>
      <c r="AL166" s="31">
        <f>_xlfn.IFNA(VLOOKUP($A166,PNRGINDEXM!$A:$B,2,FALSE), "NA")</f>
        <v>234.3356</v>
      </c>
      <c r="AM166" s="31">
        <f>_xlfn.IFNA(VLOOKUP($A166,Nikkei225!$A:$B,2,FALSE), "NA")</f>
        <v>14005.77</v>
      </c>
      <c r="AN166" s="31">
        <f>_xlfn.IFNA(VLOOKUP($A166,EXJPUS!$A:$B,2,FALSE), "NA")</f>
        <v>99.21</v>
      </c>
      <c r="AO166" s="31">
        <f>_xlfn.IFNA(VLOOKUP($A166,PCU33613361!$A:$B,2,FALSE), "NA")</f>
        <v>104.1</v>
      </c>
      <c r="AP166" s="31">
        <f>_xlfn.IFNA(VLOOKUP($A166,TOTALSA!$A:$B,2,FALSE), "NA")</f>
        <v>15.856999999999999</v>
      </c>
      <c r="AQ166" s="31">
        <f>_xlfn.IFNA(VLOOKUP($A166,ZAFCPIALLMINMEI!$A:$B,2,FALSE), "NA")</f>
        <v>91.279399999999995</v>
      </c>
      <c r="AR166" s="31">
        <f>_xlfn.IFNA(VLOOKUP($A166,LCULMN01ZAQ661S!$A:$B,2,FALSE), "NA")</f>
        <v>92.367000770000004</v>
      </c>
      <c r="AS166" s="31">
        <f>_xlfn.IFNA(VLOOKUP($A166,NGDPRSAXDCZAQ!$A:$B,2,FALSE), "NA")</f>
        <v>1078605.8</v>
      </c>
      <c r="AT166" s="31">
        <f>_xlfn.IFNA(VLOOKUP($A166,'M.W00.PCOBA.USD'!$A:$B,2,FALSE), "NA")</f>
        <v>28680.43</v>
      </c>
      <c r="AU166" s="31">
        <f>_xlfn.IFNA(VLOOKUP($A166,BSCICP03O9M665S!$A:$B,2,FALSE), "NA")</f>
        <v>100.17348618690001</v>
      </c>
      <c r="AV166" s="31">
        <f>_xlfn.IFNA(VLOOKUP($A166,LOLITOAAOECDE!$A:$B,2,FALSE), "NA")</f>
        <v>100.75220083950001</v>
      </c>
      <c r="AW166" s="31" t="str">
        <f>_xlfn.IFNA(VLOOKUP($A166,'IP7110'!$A:$B,2,FALSE), "NA")</f>
        <v>NA</v>
      </c>
      <c r="AX166" s="31">
        <f>_xlfn.IFNA(VLOOKUP($A166,'WPS061'!$A:$B,2,FALSE), "NA")</f>
        <v>110.7</v>
      </c>
      <c r="AY166" s="31">
        <f>_xlfn.IFNA(VLOOKUP($A166,'GS10'!$A:$B,2,FALSE), "NA")</f>
        <v>2.81</v>
      </c>
      <c r="AZ166" s="31">
        <f>_xlfn.IFNA(VLOOKUP($A166,'GS5'!$A:$B,2,FALSE), "NA")</f>
        <v>1.6</v>
      </c>
      <c r="BA166" s="31">
        <f>_xlfn.IFNA(VLOOKUP($A166,'GS30'!$A:$B,2,FALSE), "NA")</f>
        <v>3.79</v>
      </c>
      <c r="BB166" s="31">
        <f>_xlfn.IFNA(VLOOKUP($A166,DAX!$A:$B,2,FALSE), "NA")</f>
        <v>8594.4</v>
      </c>
      <c r="BC166" s="31">
        <f>_xlfn.IFNA(VLOOKUP($A166,SMI!$A:$B,2,FALSE), "NA")</f>
        <v>8022.6</v>
      </c>
      <c r="BD166" s="31">
        <f>_xlfn.IFNA(VLOOKUP($A166,NASDAQCOM!$A:$B,2,FALSE), "NA")</f>
        <v>3771.48</v>
      </c>
      <c r="BE166" s="31">
        <f>_xlfn.IFNA(VLOOKUP($A166,FTSE100!$A:$B,2,FALSE), "NA")</f>
        <v>6462.22</v>
      </c>
      <c r="BF166" s="31">
        <f>_xlfn.IFNA(VLOOKUP($A166,'M.W00.PGOLD.USD'!$A:$B,2,FALSE), "NA")</f>
        <v>1403.75</v>
      </c>
      <c r="BG166" s="31">
        <f>_xlfn.IFNA(VLOOKUP($A166,'M.W00.PSILVER.USD'!$A:$B,2,FALSE), "NA")</f>
        <v>24.21</v>
      </c>
      <c r="BH166" s="31">
        <f>_xlfn.IFNA(VLOOKUP($A166,WPU10170502!$A:$B,2,FALSE), "NA")</f>
        <v>90.2</v>
      </c>
      <c r="BI166" s="31">
        <f>_xlfn.IFNA(VLOOKUP($A166,'M.W00.PSILVER.USD'!$A:$B,2,FALSE), "NA")</f>
        <v>24.21</v>
      </c>
      <c r="BJ166" s="31">
        <f>_xlfn.IFNA(VLOOKUP($A166,'M.W00.PSILVER.USD'!$A:$B,2,FALSE), "NA")</f>
        <v>24.21</v>
      </c>
      <c r="BK166" s="31">
        <f>_xlfn.IFNA(VLOOKUP($A166,FEDfunds!$A:$B,2,FALSE), "NA")</f>
        <v>0.08</v>
      </c>
      <c r="BL166" s="31">
        <f>_xlfn.IFNA(VLOOKUP($A166,Vehicles_miles_traveled!$A:$B,2,FALSE), "NA")</f>
        <v>249221</v>
      </c>
      <c r="BM166" s="31">
        <f>_xlfn.IFNA(VLOOKUP($A166,New_car_dealer!$A:$B,2,FALSE), "NA")</f>
        <v>58264</v>
      </c>
      <c r="BN166" s="31" t="str">
        <f>_xlfn.IFNA(VLOOKUP($A166,Platinum_total_demand!$A:$Z,4,FALSE), "NA")</f>
        <v>NA</v>
      </c>
      <c r="BO166" s="31" t="str">
        <f>_xlfn.IFNA(VLOOKUP($A166,Palladium_total_demand!$A:$Z,4,FALSE), "NA")</f>
        <v>NA</v>
      </c>
      <c r="BP166" s="31" t="str">
        <f>_xlfn.IFNA(VLOOKUP($A166,Rhodium_total_demand!$A:$Z,4,FALSE), "NA")</f>
        <v>NA</v>
      </c>
      <c r="BQ166" s="31" t="str">
        <f>_xlfn.IFNA(VLOOKUP($A166,Platinum_total_supply!$A:$Z,4,FALSE), "NA")</f>
        <v>NA</v>
      </c>
      <c r="BR166" s="31" t="str">
        <f>_xlfn.IFNA(VLOOKUP($A166,Palladium_total_supply!$A:$Z,4,FALSE), "NA")</f>
        <v>NA</v>
      </c>
      <c r="BS166" s="31" t="str">
        <f>_xlfn.IFNA(VLOOKUP($A166,Rhodium_total_supply!$A:$Z,4,FALSE), "NA")</f>
        <v>NA</v>
      </c>
      <c r="BT166" s="31">
        <f>_xlfn.IFNA(VLOOKUP($A166,Equities!$A:$Z,2,FALSE), "NA")</f>
        <v>5554.65809523809</v>
      </c>
      <c r="BU166" s="31">
        <f>_xlfn.IFNA(VLOOKUP($A166,Equities!$A:$Z,3,FALSE), "NA")</f>
        <v>6275.19095238095</v>
      </c>
      <c r="BV166" s="31">
        <f>_xlfn.IFNA(VLOOKUP($A166,Equities!$A:$Z,4,FALSE), "NA")</f>
        <v>7879.7185714285697</v>
      </c>
      <c r="BW166" s="31">
        <f>_xlfn.IFNA(VLOOKUP($A166,Equities!$A:$Z,5,FALSE), "NA")</f>
        <v>5253.8405238095202</v>
      </c>
      <c r="BX166" s="31">
        <f>_xlfn.IFNA(VLOOKUP($A166,Equities!$A:$Z,6,FALSE), "NA")</f>
        <v>1916.55395238095</v>
      </c>
      <c r="BY166" s="31">
        <f>_xlfn.IFNA(VLOOKUP($A166,Income_equities!$A:$Z,2,FALSE), "NA")</f>
        <v>1792.30238095238</v>
      </c>
      <c r="BZ166" s="31">
        <f>_xlfn.IFNA(VLOOKUP($A166,Income_equities!$A:$Z,3,FALSE), "NA")</f>
        <v>347.83508571428501</v>
      </c>
      <c r="CA166" s="31">
        <f>_xlfn.IFNA(VLOOKUP($A166,Income_equities!$A:$Z,4,FALSE), "NA")</f>
        <v>190.81898095238</v>
      </c>
      <c r="CB166" s="31">
        <f>_xlfn.IFNA(VLOOKUP($A166,Income_equities!$A:$Z,5,FALSE), "NA")</f>
        <v>209.56681904761899</v>
      </c>
      <c r="CC166" s="31">
        <f>_xlfn.IFNA(VLOOKUP($A166,PGM_equities!$A:$Z,2,FALSE), "NA")</f>
        <v>1454.9514285714199</v>
      </c>
      <c r="CD166" s="31">
        <f>_xlfn.IFNA(VLOOKUP($A166,PGM_equities!$A:$Z,3,FALSE), "NA")</f>
        <v>1348.7019047619001</v>
      </c>
      <c r="CE166" s="31">
        <f>_xlfn.IFNA(VLOOKUP($A166,PGM_equities!$A:$Z,4,FALSE), "NA")</f>
        <v>22.5776857142857</v>
      </c>
      <c r="CF166" s="31">
        <f>_xlfn.IFNA(VLOOKUP($A166,PGM_equities!$A:$Z,5,FALSE), "NA")</f>
        <v>708.50190476190403</v>
      </c>
      <c r="CG166" s="31" t="str">
        <f>_xlfn.IFNA(VLOOKUP($A166,Platinum_market_balance!$A:$Z,2,FALSE), "NA")</f>
        <v>NA</v>
      </c>
      <c r="CH166" s="31" t="str">
        <f>_xlfn.IFNA(VLOOKUP($A166,Platinum_market_balance!$A:$Z,3,FALSE), "NA")</f>
        <v>NA</v>
      </c>
      <c r="CI166" s="31" t="str">
        <f>_xlfn.IFNA(VLOOKUP($A166,Platinum_market_balance!$A:$Z,4,FALSE), "NA")</f>
        <v>NA</v>
      </c>
      <c r="CJ166" s="31" t="str">
        <f>_xlfn.IFNA(VLOOKUP($A166,Platinum_market_balance!$A:$Z,5,FALSE), "NA")</f>
        <v>NA</v>
      </c>
      <c r="CK166" s="31" t="str">
        <f>_xlfn.IFNA(VLOOKUP($A166,Palladium_market_balance!$A:$Z,2,FALSE), "NA")</f>
        <v>NA</v>
      </c>
      <c r="CL166" s="31" t="str">
        <f>_xlfn.IFNA(VLOOKUP($A166,Palladium_market_balance!$A:$Z,3,FALSE), "NA")</f>
        <v>NA</v>
      </c>
      <c r="CM166" s="31" t="str">
        <f>_xlfn.IFNA(VLOOKUP($A166,Palladium_market_balance!$A:$Z,4,FALSE), "NA")</f>
        <v>NA</v>
      </c>
      <c r="CN166" s="31" t="str">
        <f>_xlfn.IFNA(VLOOKUP($A166,Palladium_market_balance!$A:$Z,5,FALSE), "NA")</f>
        <v>NA</v>
      </c>
      <c r="CO166" s="31" t="str">
        <f>_xlfn.IFNA(VLOOKUP($A166,Rhodium_market_balance!$A:$Z,2,FALSE), "NA")</f>
        <v>NA</v>
      </c>
      <c r="CP166" s="31" t="str">
        <f>_xlfn.IFNA(VLOOKUP($A166,Rhodium_market_balance!$A:$Z,3,FALSE), "NA")</f>
        <v>NA</v>
      </c>
      <c r="CQ166" s="31" t="str">
        <f>_xlfn.IFNA(VLOOKUP($A166,Rhodium_market_balance!$A:$Z,4,FALSE), "NA")</f>
        <v>NA</v>
      </c>
      <c r="CR166" s="31" t="str">
        <f>_xlfn.IFNA(VLOOKUP($A166,Rhodium_market_balance!$A:$Z,5,FALSE), "NA")</f>
        <v>NA</v>
      </c>
      <c r="CS166" s="31">
        <f>_xlfn.IFNA(VLOOKUP($A166,CFTCs!$A:$Z,2,FALSE), "NA")</f>
        <v>26003.952380952302</v>
      </c>
      <c r="CT166" s="31">
        <f>_xlfn.IFNA(VLOOKUP($A166,CFTCs!$A:$Z,3,FALSE), "NA")</f>
        <v>3143.7619047619</v>
      </c>
      <c r="CU166" s="31">
        <f>_xlfn.IFNA(VLOOKUP($A166,CFTCs!$A:$Z,4,FALSE), "NA")</f>
        <v>42160.809523809497</v>
      </c>
      <c r="CV166" s="31">
        <f>_xlfn.IFNA(VLOOKUP($A166,CFTCs!$A:$Z,5,FALSE), "NA")</f>
        <v>6817.1904761904698</v>
      </c>
      <c r="CW166" s="31">
        <f>_xlfn.IFNA(VLOOKUP($A166,Open_interest!$A:$Z,2,FALSE), "NA")</f>
        <v>62736.238095237997</v>
      </c>
      <c r="CX166" s="31">
        <f>_xlfn.IFNA(VLOOKUP($A166,Open_interest!$A:$Z,3,FALSE), "NA")</f>
        <v>35146.571428571398</v>
      </c>
      <c r="CY166" s="31">
        <f>IF(_xlfn.IFNA(VLOOKUP($A166,ETF_holdings!$A:$Z,2,FALSE), "NA")=0,"NA",_xlfn.IFNA(VLOOKUP($A166,ETF_holdings!$A:$Z,2,FALSE), "NA"))</f>
        <v>2336702.5373809501</v>
      </c>
      <c r="CZ166" s="31" t="str">
        <f>IF(_xlfn.IFNA(VLOOKUP($A166,ETF_holdings!$A:$Z,3,FALSE), "NA")=0,"NA",_xlfn.IFNA(VLOOKUP($A166,ETF_holdings!$A:$Z,3,FALSE), "NA"))</f>
        <v>NA</v>
      </c>
      <c r="DA166" s="31">
        <f>_xlfn.IFNA(VLOOKUP($A166,ETF_holdings!$A:$Z,4,FALSE), "NA")</f>
        <v>13674.472222222201</v>
      </c>
      <c r="DB166" s="31">
        <f>IF(_xlfn.IFNA(VLOOKUP($A166,ETF_holdings!$A:$Z,4,FALSE), "NA")=0,"NA",_xlfn.IFNA(VLOOKUP($A166,ETF_holdings!$A:$Z,4,FALSE), "NA"))</f>
        <v>13674.472222222201</v>
      </c>
      <c r="DC166" s="31" t="str">
        <f>IF(_xlfn.IFNA(VLOOKUP($A166,ETF_holdings!$A:$Z,6,FALSE), "NA")=0,"NA",_xlfn.IFNA(VLOOKUP($A166,ETF_holdings!$A:$Z,6,FALSE), "NA"))</f>
        <v>NA</v>
      </c>
      <c r="DD166" s="31" t="str">
        <f>IF(_xlfn.IFNA(VLOOKUP($A166,ETF_holdings!$A:$Z,7,FALSE), "NA")=0,"NA",_xlfn.IFNA(VLOOKUP($A166,ETF_holdings!$A:$Z,7,FALSE), "NA"))</f>
        <v>NA</v>
      </c>
      <c r="DE166" s="31" t="str">
        <f>IF(_xlfn.IFNA(VLOOKUP($A166,ETF_holdings!$A:$Z,8,FALSE), "NA")=0,"NA",_xlfn.IFNA(VLOOKUP($A166,ETF_holdings!$A:$Z,8,FALSE), "NA"))</f>
        <v>NA</v>
      </c>
      <c r="DF166" s="31" t="str">
        <f>IF(_xlfn.IFNA(VLOOKUP($A166,ETF_holdings!$A:$Z,10,FALSE), "NA")=0,"NA",_xlfn.IFNA(VLOOKUP($A166,ETF_holdings!$A:$Z,10,FALSE), "NA"))</f>
        <v>NA</v>
      </c>
      <c r="DG166" s="31" t="str">
        <f>IF(_xlfn.IFNA(VLOOKUP($A166,ETF_holdings!$A:$Z,10,FALSE), "NA")=0,"NA",_xlfn.IFNA(VLOOKUP($A166,ETF_holdings!$A:$Z,10,FALSE), "NA"))</f>
        <v>NA</v>
      </c>
      <c r="DH166" s="31">
        <f>IF(_xlfn.IFNA(VLOOKUP($A166,ETF_holdings!$A:$Z,11,FALSE), "NA")=0,"NA",_xlfn.IFNA(VLOOKUP($A166,ETF_holdings!$A:$Z,11,FALSE), "NA"))</f>
        <v>13674.472222222201</v>
      </c>
      <c r="DI166" s="31" t="str">
        <f>IF(_xlfn.IFNA(VLOOKUP($A166,ETF_holdings!$A:$Z,12,FALSE), "NA")=0,"NA",_xlfn.IFNA(VLOOKUP($A166,ETF_holdings!$A:$Z,12,FALSE), "NA"))</f>
        <v>NA</v>
      </c>
      <c r="DJ166" s="31" t="str">
        <f>IF(_xlfn.IFNA(VLOOKUP($A166,ETF_holdings!$A:$Z,13,FALSE), "NA")=0,"NA",_xlfn.IFNA(VLOOKUP($A166,ETF_holdings!$A:$Z,13,FALSE), "NA"))</f>
        <v>NA</v>
      </c>
      <c r="DK166" s="31">
        <f>IF(_xlfn.IFNA(VLOOKUP($A166,Platinum_RSI!$A:$P,2,FALSE), "NA")=0,"NA",_xlfn.IFNA(VLOOKUP($A166,Platinum_RSI!$A:$P,2,FALSE), "NA"))</f>
        <v>38.340000000000003</v>
      </c>
      <c r="DL166" s="31">
        <f>IF(_xlfn.IFNA(VLOOKUP($A166,Platinum_RSI!$A:$P,3,FALSE), "NA")=0,"NA",_xlfn.IFNA(VLOOKUP($A166,Platinum_RSI!$A:$P,3,FALSE), "NA"))</f>
        <v>42.58</v>
      </c>
      <c r="DM166" s="31">
        <f>IF(_xlfn.IFNA(VLOOKUP($A166,Platinum_RSI!$A:$P,4,FALSE), "NA")=0,"NA",_xlfn.IFNA(VLOOKUP($A166,Platinum_RSI!$A:$P,4,FALSE), "NA"))</f>
        <v>44.54</v>
      </c>
      <c r="DN166" s="31">
        <f>IF(_xlfn.IFNA(VLOOKUP($A166,Platinum_RSI!$A:$P,5,FALSE), "NA")=0,"NA",_xlfn.IFNA(VLOOKUP($A166,Platinum_RSI!$A:$P,5,FALSE), "NA"))</f>
        <v>48.22</v>
      </c>
      <c r="DO166" s="31">
        <f>IF(_xlfn.IFNA(VLOOKUP($A166,Palladium_RSI!$A:$Q,2,FALSE), "NA")=0,"NA",_xlfn.IFNA(VLOOKUP($A166,Palladium_RSI!$A:$Q,2,FALSE), "NA"))</f>
        <v>56.23</v>
      </c>
      <c r="DP166" s="31">
        <f>IF(_xlfn.IFNA(VLOOKUP($A166,Palladium_RSI!$A:$Q, 3,FALSE), "NA")=0,"NA",_xlfn.IFNA(VLOOKUP($A166,Palladium_RSI!$A:$Q,3,FALSE), "NA"))</f>
        <v>54.48</v>
      </c>
      <c r="DQ166" s="31">
        <f>IF(_xlfn.IFNA(VLOOKUP($A166,Palladium_RSI!$A:$Q,4,FALSE), "NA")=0,"NA",_xlfn.IFNA(VLOOKUP($A166,Palladium_RSI!$A:$Q,4,FALSE), "NA"))</f>
        <v>54.7</v>
      </c>
      <c r="DR166" s="31">
        <f>IF(_xlfn.IFNA(VLOOKUP($A166,Palladium_RSI!$A:$Q,5,FALSE), "NA")=0,"NA",_xlfn.IFNA(VLOOKUP($A166,Palladium_RSI!$A:$Q,5,FALSE), "NA"))</f>
        <v>55.77</v>
      </c>
      <c r="DS166" s="31">
        <f>IF(_xlfn.IFNA(VLOOKUP($A166,Car_production!$A:$L,2,FALSE), "NA")=0,"NA",_xlfn.IFNA(VLOOKUP($A166,Car_production!$A:$L,2,FALSE), "NA"))</f>
        <v>372.3</v>
      </c>
      <c r="DT166" s="31">
        <f>IF(_xlfn.IFNA(VLOOKUP($A166,Car_production!$A:$L,3,FALSE), "NA")=0,"NA",_xlfn.IFNA(VLOOKUP($A166,Car_production!$A:$L,3,FALSE), "NA"))</f>
        <v>292.91896144767901</v>
      </c>
      <c r="DU166" s="31" t="e">
        <f>IF(_xlfn.IFNA(VLOOKUP($A166,Car_production!$A:$L,4,FALSE), "NA")=0,"NA",_xlfn.IFNA(VLOOKUP($A166,Car_production!$A:$L,13,FALSE), "NA"))</f>
        <v>#REF!</v>
      </c>
      <c r="DV166" s="31">
        <f>IF(_xlfn.IFNA(VLOOKUP($A166,Car_production!$A:$L,5,FALSE), "NA")=0,"NA",_xlfn.IFNA(VLOOKUP($A166,Car_production!$A:$L,5,FALSE), "NA"))</f>
        <v>75.895826161893595</v>
      </c>
      <c r="DW166" s="31">
        <f>IF(_xlfn.IFNA(VLOOKUP($A166,Car_production!$A:$L,6,FALSE), "NA")=0,"NA",_xlfn.IFNA(VLOOKUP($A166,Car_production!$A:$L,6,FALSE), "NA"))</f>
        <v>114</v>
      </c>
      <c r="DX166" s="31">
        <f>IF(_xlfn.IFNA(VLOOKUP($A166,Car_production!$A:$L,7,FALSE), "NA")=0,"NA",_xlfn.IFNA(VLOOKUP($A166,Car_production!$A:$L,7,FALSE), "NA"))</f>
        <v>111.43695014662758</v>
      </c>
      <c r="DY166" s="31">
        <f>IF(_xlfn.IFNA(VLOOKUP($A166,Car_production!$A:$L,8,FALSE), "NA")=0,"NA",_xlfn.IFNA(VLOOKUP($A166,Car_production!$A:$L,8,FALSE), "NA"))</f>
        <v>107.6</v>
      </c>
      <c r="DZ166" s="31">
        <f>IF(_xlfn.IFNA(VLOOKUP($A166,Car_production!$A:$L,9,FALSE), "NA")=0,"NA",_xlfn.IFNA(VLOOKUP($A166,Car_production!$A:$L,9,FALSE), "NA"))</f>
        <v>135.85858585858585</v>
      </c>
      <c r="EA166" s="31">
        <f>IF(_xlfn.IFNA(VLOOKUP($A166,Car_production!$A:$L,10,FALSE), "NA")=0,"NA",_xlfn.IFNA(VLOOKUP($A166,Car_production!$A:$L,10,FALSE), "NA"))</f>
        <v>99.499927118698366</v>
      </c>
      <c r="EB166" s="31">
        <f>IF(_xlfn.IFNA(VLOOKUP($A166,Car_production_index!$A:$L,2,FALSE), "NA")=0,"NA",_xlfn.IFNA(VLOOKUP($A166,Car_production_index!$A:$L,2,FALSE), "NA"))</f>
        <v>0.15469969794530913</v>
      </c>
      <c r="EC166" s="31">
        <f>IF(_xlfn.IFNA(VLOOKUP($A166,Car_production_index!$A:$L,3,FALSE), "NA")=0,"NA",_xlfn.IFNA(VLOOKUP($A166,Car_production_index!$A:$L,3,FALSE), "NA"))</f>
        <v>0.18136933668469482</v>
      </c>
      <c r="ED166" s="31">
        <f>IF(_xlfn.IFNA(VLOOKUP($A166,Car_production_index!$A:$L,4,FALSE), "NA")=0,"NA",_xlfn.IFNA(VLOOKUP($A166,Car_production_index!$A:$L,4,FALSE), "NA"))</f>
        <v>0.24342150773585272</v>
      </c>
      <c r="EE166" s="31">
        <f>IF(_xlfn.IFNA(VLOOKUP($A166,Car_production_index!$A:$L,5,FALSE), "NA")=0,"NA",_xlfn.IFNA(VLOOKUP($A166,Car_production_index!$A:$L,5,FALSE), "NA"))</f>
        <v>0.11408576054940356</v>
      </c>
      <c r="EF166" s="31">
        <f>IF(_xlfn.IFNA(VLOOKUP($A166,Car_production_index!$A:$L,6,FALSE), "NA")=0,"NA",_xlfn.IFNA(VLOOKUP($A166,Car_production_index!$A:$L,6,FALSE), "NA"))</f>
        <v>0.69357630291526018</v>
      </c>
    </row>
    <row r="167" spans="1:136">
      <c r="A167" s="26">
        <v>41548</v>
      </c>
      <c r="B167" s="25">
        <f>IFERROR(VLOOKUP($A167,Palladium_spot_price!$A:$B,2,FALSE), "NA")</f>
        <v>727.60869565217297</v>
      </c>
      <c r="C167" s="25">
        <f>IFERROR(VLOOKUP($A167,Platinum_spot_price!$A:$B,2,FALSE), "NA")</f>
        <v>1415.52173913043</v>
      </c>
      <c r="D167" s="25">
        <f>IFERROR(VLOOKUP($A167,Rhodium_spot_price!$A:$B,2,FALSE), "NA")</f>
        <v>990</v>
      </c>
      <c r="E167" s="25">
        <f>IFERROR(VLOOKUP(A167,'Coal Australia'!A:B,2,FALSE), "NA")</f>
        <v>85.443633540372602</v>
      </c>
      <c r="F167" s="25">
        <f>IFERROR(VLOOKUP(A167,'Russian Ruble'!A:B,2,FALSE), "NA")</f>
        <v>32.062247929999998</v>
      </c>
      <c r="G167" s="25">
        <f>IFERROR(VLOOKUP($A167,'GDP Germany'!A:B,2,FALSE),"NA")</f>
        <v>676205.7</v>
      </c>
      <c r="H167" s="25">
        <f>IFERROR(VLOOKUP($A167,'GDP EU28'!A:B,2,FALSE),"NA")</f>
        <v>2901448.2</v>
      </c>
      <c r="I167" s="25">
        <f>IFERROR(VLOOKUP($A167,'GDP US'!A:B,2,FALSE),"NA")</f>
        <v>16594.742999999999</v>
      </c>
      <c r="J167" s="29">
        <f>IFERROR(VLOOKUP($A167,'GDP CNY'!A:C,2,FALSE),"NA")</f>
        <v>7.9</v>
      </c>
      <c r="K167" s="25">
        <f>IFERROR(VLOOKUP($A167,WTI!$A:$B,2,FALSE),"NA")</f>
        <v>100.54</v>
      </c>
      <c r="L167" s="25">
        <f>IFERROR(VLOOKUP($A167,Brent!$A:$B,2,FALSE),"NA")</f>
        <v>109.08</v>
      </c>
      <c r="M167" s="25">
        <f>IFERROR(VLOOKUP($A167,'EURO EXC RATE'!$A:$B,2,FALSE),"NA")</f>
        <v>1.3646</v>
      </c>
      <c r="N167" s="25">
        <f>IFERROR(VLOOKUP($A167,'Baltic Dry Index'!$A:$B,2,FALSE),"NA")</f>
        <v>1504</v>
      </c>
      <c r="O167" s="25">
        <f>IFERROR(VLOOKUP($A167,EXR_CNY_USD!$A:$B,2,FALSE),"NA")</f>
        <v>6.1032000000000002</v>
      </c>
      <c r="P167" s="25">
        <f>IFERROR(VLOOKUP($A167,'NATURAL GAS'!A:B,2,FALSE),"NA")</f>
        <v>3.68</v>
      </c>
      <c r="Q167" s="25">
        <f>IFERROR(VLOOKUP($A167,VIX!$A:$B,2,FALSE), "NA")</f>
        <v>13.75</v>
      </c>
      <c r="R167" s="25">
        <f>IFERROR(VLOOKUP($A167,CLI_US!$A:$B,2,FALSE), "NA")</f>
        <v>100.694843912953</v>
      </c>
      <c r="S167" s="25">
        <f>IFERROR(VLOOKUP($A167,CLI_CHN!$A:$B,2,FALSE), "NA")</f>
        <v>100.9164</v>
      </c>
      <c r="T167" s="25">
        <f>IFERROR(VLOOKUP($A167,CLI_EURO!$A:$B,2,FALSE), "NA")</f>
        <v>99.821020845025203</v>
      </c>
      <c r="U167" s="25">
        <f>IFERROR(VLOOKUP($A167,CPILFESL!$A:$B,2,FALSE), "NA")</f>
        <v>233.66900000000001</v>
      </c>
      <c r="V167" s="31">
        <f>_xlfn.IFNA(VLOOKUP($A167,'PET.RWTC.M'!$A:$B,2,FALSE), "NA")</f>
        <v>100.54</v>
      </c>
      <c r="W167" s="31">
        <f>_xlfn.IFNA(VLOOKUP($A167,PALLFNFINDEXQ!$A:$B,2,FALSE), "NA")</f>
        <v>165.997477</v>
      </c>
      <c r="X167" s="31">
        <f>_xlfn.IFNA(VLOOKUP($A167,DEXSFUS!$A:$B,2,FALSE), "NA")</f>
        <v>10.08</v>
      </c>
      <c r="Y167" s="31">
        <f>_xlfn.IFNA(VLOOKUP($A167,PNICKUSDM!$A:$B,2,FALSE), "NA")</f>
        <v>14117.652169999999</v>
      </c>
      <c r="Z167" s="31">
        <f>_xlfn.IFNA(VLOOKUP($A167,'WPU1011'!$A:$B,2,FALSE), "NA")</f>
        <v>127.6</v>
      </c>
      <c r="AA167" s="31">
        <f>_xlfn.IFNA(VLOOKUP($A167,'WPU1011'!$A:$B,2,FALSE), "NA")</f>
        <v>127.6</v>
      </c>
      <c r="AB167" s="31">
        <f>_xlfn.IFNA(VLOOKUP($A167,TSIFRGHTC!$A:$B,2,FALSE), "NA")</f>
        <v>-0.1</v>
      </c>
      <c r="AC167" s="31">
        <f>_xlfn.IFNA(VLOOKUP($A167,TSIFRGHTC!$A:$B,2,FALSE), "NA")</f>
        <v>-0.1</v>
      </c>
      <c r="AD167" s="31">
        <f>_xlfn.IFNA(VLOOKUP($A167,PPICMM!$A:$B,2,FALSE), "NA")</f>
        <v>200.4</v>
      </c>
      <c r="AE167" s="31">
        <f>_xlfn.IFNA(VLOOKUP($A167,IPB50001N!$A:$B,2,FALSE), "NA")</f>
        <v>99.8035</v>
      </c>
      <c r="AF167" s="31">
        <f>_xlfn.IFNA(VLOOKUP($A167,A31ATI!$A:$B,2,FALSE), "NA")</f>
        <v>20604</v>
      </c>
      <c r="AG167" s="31">
        <f>_xlfn.IFNA(VLOOKUP($A167,A31ANO!$A:$B,2,FALSE), "NA")</f>
        <v>11144</v>
      </c>
      <c r="AH167" s="31">
        <f>_xlfn.IFNA(VLOOKUP($A167,IPG21223S!$A:$B,2,FALSE), "NA")</f>
        <v>105.8288</v>
      </c>
      <c r="AI167" s="31">
        <f>_xlfn.IFNA(VLOOKUP($A167,PIORECRUSDM!$A:$B,2,FALSE), "NA")</f>
        <v>132.57</v>
      </c>
      <c r="AJ167" s="31">
        <f>_xlfn.IFNA(VLOOKUP($A167,GVZCLS!$A:$B,2,FALSE), "NA")</f>
        <v>25.48</v>
      </c>
      <c r="AK167" s="31">
        <f>_xlfn.IFNA(VLOOKUP($A167,VXSLVCLS!$A:$B,2,FALSE), "NA")</f>
        <v>38.96</v>
      </c>
      <c r="AL167" s="31">
        <f>_xlfn.IFNA(VLOOKUP($A167,PNRGINDEXM!$A:$B,2,FALSE), "NA")</f>
        <v>229.3939</v>
      </c>
      <c r="AM167" s="31">
        <f>_xlfn.IFNA(VLOOKUP($A167,Nikkei225!$A:$B,2,FALSE), "NA")</f>
        <v>14484.72</v>
      </c>
      <c r="AN167" s="31">
        <f>_xlfn.IFNA(VLOOKUP($A167,EXJPUS!$A:$B,2,FALSE), "NA")</f>
        <v>97.77</v>
      </c>
      <c r="AO167" s="31">
        <f>_xlfn.IFNA(VLOOKUP($A167,PCU33613361!$A:$B,2,FALSE), "NA")</f>
        <v>107.3</v>
      </c>
      <c r="AP167" s="31">
        <f>_xlfn.IFNA(VLOOKUP($A167,TOTALSA!$A:$B,2,FALSE), "NA")</f>
        <v>15.727</v>
      </c>
      <c r="AQ167" s="31">
        <f>_xlfn.IFNA(VLOOKUP($A167,ZAFCPIALLMINMEI!$A:$B,2,FALSE), "NA")</f>
        <v>91.549449999999993</v>
      </c>
      <c r="AR167" s="31">
        <f>_xlfn.IFNA(VLOOKUP($A167,LCULMN01ZAQ661S!$A:$B,2,FALSE), "NA")</f>
        <v>92.367000770000004</v>
      </c>
      <c r="AS167" s="31">
        <f>_xlfn.IFNA(VLOOKUP($A167,NGDPRSAXDCZAQ!$A:$B,2,FALSE), "NA")</f>
        <v>1084412.5</v>
      </c>
      <c r="AT167" s="31">
        <f>_xlfn.IFNA(VLOOKUP($A167,'M.W00.PCOBA.USD'!$A:$B,2,FALSE), "NA")</f>
        <v>27037.96</v>
      </c>
      <c r="AU167" s="31">
        <f>_xlfn.IFNA(VLOOKUP($A167,BSCICP03O9M665S!$A:$B,2,FALSE), "NA")</f>
        <v>100.3311786588</v>
      </c>
      <c r="AV167" s="31">
        <f>_xlfn.IFNA(VLOOKUP($A167,LOLITOAAOECDE!$A:$B,2,FALSE), "NA")</f>
        <v>100.75355519209999</v>
      </c>
      <c r="AW167" s="31" t="str">
        <f>_xlfn.IFNA(VLOOKUP($A167,'IP7110'!$A:$B,2,FALSE), "NA")</f>
        <v>NA</v>
      </c>
      <c r="AX167" s="31">
        <f>_xlfn.IFNA(VLOOKUP($A167,'WPS061'!$A:$B,2,FALSE), "NA")</f>
        <v>103.3</v>
      </c>
      <c r="AY167" s="31">
        <f>_xlfn.IFNA(VLOOKUP($A167,'GS10'!$A:$B,2,FALSE), "NA")</f>
        <v>2.62</v>
      </c>
      <c r="AZ167" s="31">
        <f>_xlfn.IFNA(VLOOKUP($A167,'GS5'!$A:$B,2,FALSE), "NA")</f>
        <v>1.37</v>
      </c>
      <c r="BA167" s="31">
        <f>_xlfn.IFNA(VLOOKUP($A167,'GS30'!$A:$B,2,FALSE), "NA")</f>
        <v>3.68</v>
      </c>
      <c r="BB167" s="31">
        <f>_xlfn.IFNA(VLOOKUP($A167,DAX!$A:$B,2,FALSE), "NA")</f>
        <v>9033.92</v>
      </c>
      <c r="BC167" s="31">
        <f>_xlfn.IFNA(VLOOKUP($A167,SMI!$A:$B,2,FALSE), "NA")</f>
        <v>8234.2900000000009</v>
      </c>
      <c r="BD167" s="31">
        <f>_xlfn.IFNA(VLOOKUP($A167,NASDAQCOM!$A:$B,2,FALSE), "NA")</f>
        <v>3919.71</v>
      </c>
      <c r="BE167" s="31">
        <f>_xlfn.IFNA(VLOOKUP($A167,FTSE100!$A:$B,2,FALSE), "NA")</f>
        <v>6731.43</v>
      </c>
      <c r="BF167" s="31">
        <f>_xlfn.IFNA(VLOOKUP($A167,'M.W00.PGOLD.USD'!$A:$B,2,FALSE), "NA")</f>
        <v>1351</v>
      </c>
      <c r="BG167" s="31">
        <f>_xlfn.IFNA(VLOOKUP($A167,'M.W00.PSILVER.USD'!$A:$B,2,FALSE), "NA")</f>
        <v>22.74</v>
      </c>
      <c r="BH167" s="31">
        <f>_xlfn.IFNA(VLOOKUP($A167,WPU10170502!$A:$B,2,FALSE), "NA")</f>
        <v>88.6</v>
      </c>
      <c r="BI167" s="31">
        <f>_xlfn.IFNA(VLOOKUP($A167,'M.W00.PSILVER.USD'!$A:$B,2,FALSE), "NA")</f>
        <v>22.74</v>
      </c>
      <c r="BJ167" s="31">
        <f>_xlfn.IFNA(VLOOKUP($A167,'M.W00.PSILVER.USD'!$A:$B,2,FALSE), "NA")</f>
        <v>22.74</v>
      </c>
      <c r="BK167" s="31">
        <f>_xlfn.IFNA(VLOOKUP($A167,FEDfunds!$A:$B,2,FALSE), "NA")</f>
        <v>0.09</v>
      </c>
      <c r="BL167" s="31">
        <f>_xlfn.IFNA(VLOOKUP($A167,Vehicles_miles_traveled!$A:$B,2,FALSE), "NA")</f>
        <v>249374</v>
      </c>
      <c r="BM167" s="31">
        <f>_xlfn.IFNA(VLOOKUP($A167,New_car_dealer!$A:$B,2,FALSE), "NA")</f>
        <v>60591</v>
      </c>
      <c r="BN167" s="31" t="str">
        <f>_xlfn.IFNA(VLOOKUP($A167,Platinum_total_demand!$A:$Z,4,FALSE), "NA")</f>
        <v>NA</v>
      </c>
      <c r="BO167" s="31" t="str">
        <f>_xlfn.IFNA(VLOOKUP($A167,Palladium_total_demand!$A:$Z,4,FALSE), "NA")</f>
        <v>NA</v>
      </c>
      <c r="BP167" s="31" t="str">
        <f>_xlfn.IFNA(VLOOKUP($A167,Rhodium_total_demand!$A:$Z,4,FALSE), "NA")</f>
        <v>NA</v>
      </c>
      <c r="BQ167" s="31" t="str">
        <f>_xlfn.IFNA(VLOOKUP($A167,Platinum_total_supply!$A:$Z,4,FALSE), "NA")</f>
        <v>NA</v>
      </c>
      <c r="BR167" s="31" t="str">
        <f>_xlfn.IFNA(VLOOKUP($A167,Palladium_total_supply!$A:$Z,4,FALSE), "NA")</f>
        <v>NA</v>
      </c>
      <c r="BS167" s="31" t="str">
        <f>_xlfn.IFNA(VLOOKUP($A167,Rhodium_total_supply!$A:$Z,4,FALSE), "NA")</f>
        <v>NA</v>
      </c>
      <c r="BT167" s="31">
        <f>_xlfn.IFNA(VLOOKUP($A167,Equities!$A:$Z,2,FALSE), "NA")</f>
        <v>5710.5526086956497</v>
      </c>
      <c r="BU167" s="31">
        <f>_xlfn.IFNA(VLOOKUP($A167,Equities!$A:$Z,3,FALSE), "NA")</f>
        <v>6422.0360869565202</v>
      </c>
      <c r="BV167" s="31">
        <f>_xlfn.IFNA(VLOOKUP($A167,Equities!$A:$Z,4,FALSE), "NA")</f>
        <v>8187.2669565217302</v>
      </c>
      <c r="BW167" s="31">
        <f>_xlfn.IFNA(VLOOKUP($A167,Equities!$A:$Z,5,FALSE), "NA")</f>
        <v>5361.7576521739102</v>
      </c>
      <c r="BX167" s="31">
        <f>_xlfn.IFNA(VLOOKUP($A167,Equities!$A:$Z,6,FALSE), "NA")</f>
        <v>1992.6975652173901</v>
      </c>
      <c r="BY167" s="31">
        <f>_xlfn.IFNA(VLOOKUP($A167,Income_equities!$A:$Z,2,FALSE), "NA")</f>
        <v>1815.79782608695</v>
      </c>
      <c r="BZ167" s="31">
        <f>_xlfn.IFNA(VLOOKUP($A167,Income_equities!$A:$Z,3,FALSE), "NA")</f>
        <v>351.696273913043</v>
      </c>
      <c r="CA167" s="31">
        <f>_xlfn.IFNA(VLOOKUP($A167,Income_equities!$A:$Z,4,FALSE), "NA")</f>
        <v>193.33320869565199</v>
      </c>
      <c r="CB167" s="31">
        <f>_xlfn.IFNA(VLOOKUP($A167,Income_equities!$A:$Z,5,FALSE), "NA")</f>
        <v>211.23913913043401</v>
      </c>
      <c r="CC167" s="31">
        <f>_xlfn.IFNA(VLOOKUP($A167,PGM_equities!$A:$Z,2,FALSE), "NA")</f>
        <v>1418.3108695652099</v>
      </c>
      <c r="CD167" s="31">
        <f>_xlfn.IFNA(VLOOKUP($A167,PGM_equities!$A:$Z,3,FALSE), "NA")</f>
        <v>1316.77347826086</v>
      </c>
      <c r="CE167" s="31">
        <f>_xlfn.IFNA(VLOOKUP($A167,PGM_equities!$A:$Z,4,FALSE), "NA")</f>
        <v>22.032426086956502</v>
      </c>
      <c r="CF167" s="31">
        <f>_xlfn.IFNA(VLOOKUP($A167,PGM_equities!$A:$Z,5,FALSE), "NA")</f>
        <v>726.89347826086896</v>
      </c>
      <c r="CG167" s="31" t="str">
        <f>_xlfn.IFNA(VLOOKUP($A167,Platinum_market_balance!$A:$Z,2,FALSE), "NA")</f>
        <v>NA</v>
      </c>
      <c r="CH167" s="31" t="str">
        <f>_xlfn.IFNA(VLOOKUP($A167,Platinum_market_balance!$A:$Z,3,FALSE), "NA")</f>
        <v>NA</v>
      </c>
      <c r="CI167" s="31" t="str">
        <f>_xlfn.IFNA(VLOOKUP($A167,Platinum_market_balance!$A:$Z,4,FALSE), "NA")</f>
        <v>NA</v>
      </c>
      <c r="CJ167" s="31" t="str">
        <f>_xlfn.IFNA(VLOOKUP($A167,Platinum_market_balance!$A:$Z,5,FALSE), "NA")</f>
        <v>NA</v>
      </c>
      <c r="CK167" s="31" t="str">
        <f>_xlfn.IFNA(VLOOKUP($A167,Palladium_market_balance!$A:$Z,2,FALSE), "NA")</f>
        <v>NA</v>
      </c>
      <c r="CL167" s="31" t="str">
        <f>_xlfn.IFNA(VLOOKUP($A167,Palladium_market_balance!$A:$Z,3,FALSE), "NA")</f>
        <v>NA</v>
      </c>
      <c r="CM167" s="31" t="str">
        <f>_xlfn.IFNA(VLOOKUP($A167,Palladium_market_balance!$A:$Z,4,FALSE), "NA")</f>
        <v>NA</v>
      </c>
      <c r="CN167" s="31" t="str">
        <f>_xlfn.IFNA(VLOOKUP($A167,Palladium_market_balance!$A:$Z,5,FALSE), "NA")</f>
        <v>NA</v>
      </c>
      <c r="CO167" s="31" t="str">
        <f>_xlfn.IFNA(VLOOKUP($A167,Rhodium_market_balance!$A:$Z,2,FALSE), "NA")</f>
        <v>NA</v>
      </c>
      <c r="CP167" s="31" t="str">
        <f>_xlfn.IFNA(VLOOKUP($A167,Rhodium_market_balance!$A:$Z,3,FALSE), "NA")</f>
        <v>NA</v>
      </c>
      <c r="CQ167" s="31" t="str">
        <f>_xlfn.IFNA(VLOOKUP($A167,Rhodium_market_balance!$A:$Z,4,FALSE), "NA")</f>
        <v>NA</v>
      </c>
      <c r="CR167" s="31" t="str">
        <f>_xlfn.IFNA(VLOOKUP($A167,Rhodium_market_balance!$A:$Z,5,FALSE), "NA")</f>
        <v>NA</v>
      </c>
      <c r="CS167" s="31">
        <f>_xlfn.IFNA(VLOOKUP($A167,CFTCs!$A:$Z,2,FALSE), "NA")</f>
        <v>27109.652173913</v>
      </c>
      <c r="CT167" s="31">
        <f>_xlfn.IFNA(VLOOKUP($A167,CFTCs!$A:$Z,3,FALSE), "NA")</f>
        <v>2817.8695652173901</v>
      </c>
      <c r="CU167" s="31">
        <f>_xlfn.IFNA(VLOOKUP($A167,CFTCs!$A:$Z,4,FALSE), "NA")</f>
        <v>41387.608695652103</v>
      </c>
      <c r="CV167" s="31">
        <f>_xlfn.IFNA(VLOOKUP($A167,CFTCs!$A:$Z,5,FALSE), "NA")</f>
        <v>11829.0869565217</v>
      </c>
      <c r="CW167" s="31">
        <f>_xlfn.IFNA(VLOOKUP($A167,Open_interest!$A:$Z,2,FALSE), "NA")</f>
        <v>59782.869565217297</v>
      </c>
      <c r="CX167" s="31">
        <f>_xlfn.IFNA(VLOOKUP($A167,Open_interest!$A:$Z,3,FALSE), "NA")</f>
        <v>36900.565217391297</v>
      </c>
      <c r="CY167" s="31">
        <f>IF(_xlfn.IFNA(VLOOKUP($A167,ETF_holdings!$A:$Z,2,FALSE), "NA")=0,"NA",_xlfn.IFNA(VLOOKUP($A167,ETF_holdings!$A:$Z,2,FALSE), "NA"))</f>
        <v>2427542.5859130402</v>
      </c>
      <c r="CZ167" s="31" t="str">
        <f>IF(_xlfn.IFNA(VLOOKUP($A167,ETF_holdings!$A:$Z,3,FALSE), "NA")=0,"NA",_xlfn.IFNA(VLOOKUP($A167,ETF_holdings!$A:$Z,3,FALSE), "NA"))</f>
        <v>NA</v>
      </c>
      <c r="DA167" s="31">
        <f>_xlfn.IFNA(VLOOKUP($A167,ETF_holdings!$A:$Z,4,FALSE), "NA")</f>
        <v>14467.652173913</v>
      </c>
      <c r="DB167" s="31">
        <f>IF(_xlfn.IFNA(VLOOKUP($A167,ETF_holdings!$A:$Z,4,FALSE), "NA")=0,"NA",_xlfn.IFNA(VLOOKUP($A167,ETF_holdings!$A:$Z,4,FALSE), "NA"))</f>
        <v>14467.652173913</v>
      </c>
      <c r="DC167" s="31" t="str">
        <f>IF(_xlfn.IFNA(VLOOKUP($A167,ETF_holdings!$A:$Z,6,FALSE), "NA")=0,"NA",_xlfn.IFNA(VLOOKUP($A167,ETF_holdings!$A:$Z,6,FALSE), "NA"))</f>
        <v>NA</v>
      </c>
      <c r="DD167" s="31" t="str">
        <f>IF(_xlfn.IFNA(VLOOKUP($A167,ETF_holdings!$A:$Z,7,FALSE), "NA")=0,"NA",_xlfn.IFNA(VLOOKUP($A167,ETF_holdings!$A:$Z,7,FALSE), "NA"))</f>
        <v>NA</v>
      </c>
      <c r="DE167" s="31" t="str">
        <f>IF(_xlfn.IFNA(VLOOKUP($A167,ETF_holdings!$A:$Z,8,FALSE), "NA")=0,"NA",_xlfn.IFNA(VLOOKUP($A167,ETF_holdings!$A:$Z,8,FALSE), "NA"))</f>
        <v>NA</v>
      </c>
      <c r="DF167" s="31" t="str">
        <f>IF(_xlfn.IFNA(VLOOKUP($A167,ETF_holdings!$A:$Z,10,FALSE), "NA")=0,"NA",_xlfn.IFNA(VLOOKUP($A167,ETF_holdings!$A:$Z,10,FALSE), "NA"))</f>
        <v>NA</v>
      </c>
      <c r="DG167" s="31" t="str">
        <f>IF(_xlfn.IFNA(VLOOKUP($A167,ETF_holdings!$A:$Z,10,FALSE), "NA")=0,"NA",_xlfn.IFNA(VLOOKUP($A167,ETF_holdings!$A:$Z,10,FALSE), "NA"))</f>
        <v>NA</v>
      </c>
      <c r="DH167" s="31">
        <f>IF(_xlfn.IFNA(VLOOKUP($A167,ETF_holdings!$A:$Z,11,FALSE), "NA")=0,"NA",_xlfn.IFNA(VLOOKUP($A167,ETF_holdings!$A:$Z,11,FALSE), "NA"))</f>
        <v>14467.652173913</v>
      </c>
      <c r="DI167" s="31" t="str">
        <f>IF(_xlfn.IFNA(VLOOKUP($A167,ETF_holdings!$A:$Z,12,FALSE), "NA")=0,"NA",_xlfn.IFNA(VLOOKUP($A167,ETF_holdings!$A:$Z,12,FALSE), "NA"))</f>
        <v>NA</v>
      </c>
      <c r="DJ167" s="31" t="str">
        <f>IF(_xlfn.IFNA(VLOOKUP($A167,ETF_holdings!$A:$Z,13,FALSE), "NA")=0,"NA",_xlfn.IFNA(VLOOKUP($A167,ETF_holdings!$A:$Z,13,FALSE), "NA"))</f>
        <v>NA</v>
      </c>
      <c r="DK167" s="31">
        <f>IF(_xlfn.IFNA(VLOOKUP($A167,Platinum_RSI!$A:$P,2,FALSE), "NA")=0,"NA",_xlfn.IFNA(VLOOKUP($A167,Platinum_RSI!$A:$P,2,FALSE), "NA"))</f>
        <v>48.77</v>
      </c>
      <c r="DL167" s="31">
        <f>IF(_xlfn.IFNA(VLOOKUP($A167,Platinum_RSI!$A:$P,3,FALSE), "NA")=0,"NA",_xlfn.IFNA(VLOOKUP($A167,Platinum_RSI!$A:$P,3,FALSE), "NA"))</f>
        <v>45.67</v>
      </c>
      <c r="DM167" s="31">
        <f>IF(_xlfn.IFNA(VLOOKUP($A167,Platinum_RSI!$A:$P,4,FALSE), "NA")=0,"NA",_xlfn.IFNA(VLOOKUP($A167,Platinum_RSI!$A:$P,4,FALSE), "NA"))</f>
        <v>46.43</v>
      </c>
      <c r="DN167" s="31">
        <f>IF(_xlfn.IFNA(VLOOKUP($A167,Platinum_RSI!$A:$P,5,FALSE), "NA")=0,"NA",_xlfn.IFNA(VLOOKUP($A167,Platinum_RSI!$A:$P,5,FALSE), "NA"))</f>
        <v>49.05</v>
      </c>
      <c r="DO167" s="31">
        <f>IF(_xlfn.IFNA(VLOOKUP($A167,Palladium_RSI!$A:$Q,2,FALSE), "NA")=0,"NA",_xlfn.IFNA(VLOOKUP($A167,Palladium_RSI!$A:$Q,2,FALSE), "NA"))</f>
        <v>62.18</v>
      </c>
      <c r="DP167" s="31">
        <f>IF(_xlfn.IFNA(VLOOKUP($A167,Palladium_RSI!$A:$Q, 3,FALSE), "NA")=0,"NA",_xlfn.IFNA(VLOOKUP($A167,Palladium_RSI!$A:$Q,3,FALSE), "NA"))</f>
        <v>55.83</v>
      </c>
      <c r="DQ167" s="31">
        <f>IF(_xlfn.IFNA(VLOOKUP($A167,Palladium_RSI!$A:$Q,4,FALSE), "NA")=0,"NA",_xlfn.IFNA(VLOOKUP($A167,Palladium_RSI!$A:$Q,4,FALSE), "NA"))</f>
        <v>55.53</v>
      </c>
      <c r="DR167" s="31">
        <f>IF(_xlfn.IFNA(VLOOKUP($A167,Palladium_RSI!$A:$Q,5,FALSE), "NA")=0,"NA",_xlfn.IFNA(VLOOKUP($A167,Palladium_RSI!$A:$Q,5,FALSE), "NA"))</f>
        <v>56.15</v>
      </c>
      <c r="DS167" s="31">
        <f>IF(_xlfn.IFNA(VLOOKUP($A167,Car_production!$A:$L,2,FALSE), "NA")=0,"NA",_xlfn.IFNA(VLOOKUP($A167,Car_production!$A:$L,2,FALSE), "NA"))</f>
        <v>361.6</v>
      </c>
      <c r="DT167" s="31">
        <f>IF(_xlfn.IFNA(VLOOKUP($A167,Car_production!$A:$L,3,FALSE), "NA")=0,"NA",_xlfn.IFNA(VLOOKUP($A167,Car_production!$A:$L,3,FALSE), "NA"))</f>
        <v>284.50039339103068</v>
      </c>
      <c r="DU167" s="31" t="e">
        <f>IF(_xlfn.IFNA(VLOOKUP($A167,Car_production!$A:$L,4,FALSE), "NA")=0,"NA",_xlfn.IFNA(VLOOKUP($A167,Car_production!$A:$L,13,FALSE), "NA"))</f>
        <v>#REF!</v>
      </c>
      <c r="DV167" s="31">
        <f>IF(_xlfn.IFNA(VLOOKUP($A167,Car_production!$A:$L,5,FALSE), "NA")=0,"NA",_xlfn.IFNA(VLOOKUP($A167,Car_production!$A:$L,5,FALSE), "NA"))</f>
        <v>76.635028079947816</v>
      </c>
      <c r="DW167" s="31">
        <f>IF(_xlfn.IFNA(VLOOKUP($A167,Car_production!$A:$L,6,FALSE), "NA")=0,"NA",_xlfn.IFNA(VLOOKUP($A167,Car_production!$A:$L,6,FALSE), "NA"))</f>
        <v>99.9</v>
      </c>
      <c r="DX167" s="31">
        <f>IF(_xlfn.IFNA(VLOOKUP($A167,Car_production!$A:$L,7,FALSE), "NA")=0,"NA",_xlfn.IFNA(VLOOKUP($A167,Car_production!$A:$L,7,FALSE), "NA"))</f>
        <v>97.653958944281541</v>
      </c>
      <c r="DY167" s="31">
        <f>IF(_xlfn.IFNA(VLOOKUP($A167,Car_production!$A:$L,8,FALSE), "NA")=0,"NA",_xlfn.IFNA(VLOOKUP($A167,Car_production!$A:$L,8,FALSE), "NA"))</f>
        <v>106.7</v>
      </c>
      <c r="DZ167" s="31">
        <f>IF(_xlfn.IFNA(VLOOKUP($A167,Car_production!$A:$L,9,FALSE), "NA")=0,"NA",_xlfn.IFNA(VLOOKUP($A167,Car_production!$A:$L,9,FALSE), "NA"))</f>
        <v>134.7222222222222</v>
      </c>
      <c r="EA167" s="31">
        <f>IF(_xlfn.IFNA(VLOOKUP($A167,Car_production!$A:$L,10,FALSE), "NA")=0,"NA",_xlfn.IFNA(VLOOKUP($A167,Car_production!$A:$L,10,FALSE), "NA"))</f>
        <v>95.691908160940784</v>
      </c>
      <c r="EB167" s="31">
        <f>IF(_xlfn.IFNA(VLOOKUP($A167,Car_production_index!$A:$L,2,FALSE), "NA")=0,"NA",_xlfn.IFNA(VLOOKUP($A167,Car_production_index!$A:$L,2,FALSE), "NA"))</f>
        <v>0.15085631777151459</v>
      </c>
      <c r="EC167" s="31">
        <f>IF(_xlfn.IFNA(VLOOKUP($A167,Car_production_index!$A:$L,3,FALSE), "NA")=0,"NA",_xlfn.IFNA(VLOOKUP($A167,Car_production_index!$A:$L,3,FALSE), "NA"))</f>
        <v>0.18248675170088827</v>
      </c>
      <c r="ED167" s="31">
        <f>IF(_xlfn.IFNA(VLOOKUP($A167,Car_production_index!$A:$L,4,FALSE), "NA")=0,"NA",_xlfn.IFNA(VLOOKUP($A167,Car_production_index!$A:$L,4,FALSE), "NA"))</f>
        <v>0.26735965766274594</v>
      </c>
      <c r="EE167" s="31">
        <f>IF(_xlfn.IFNA(VLOOKUP($A167,Car_production_index!$A:$L,5,FALSE), "NA")=0,"NA",_xlfn.IFNA(VLOOKUP($A167,Car_production_index!$A:$L,5,FALSE), "NA"))</f>
        <v>0.10735836701581072</v>
      </c>
      <c r="EF167" s="31">
        <f>IF(_xlfn.IFNA(VLOOKUP($A167,Car_production_index!$A:$L,6,FALSE), "NA")=0,"NA",_xlfn.IFNA(VLOOKUP($A167,Car_production_index!$A:$L,6,FALSE), "NA"))</f>
        <v>0.70806109415095952</v>
      </c>
    </row>
    <row r="168" spans="1:136">
      <c r="A168" s="26">
        <v>41579</v>
      </c>
      <c r="B168" s="25">
        <f>IFERROR(VLOOKUP($A168,Palladium_spot_price!$A:$B,2,FALSE), "NA")</f>
        <v>737.71052631578902</v>
      </c>
      <c r="C168" s="25">
        <f>IFERROR(VLOOKUP($A168,Platinum_spot_price!$A:$B,2,FALSE), "NA")</f>
        <v>1426.3157894736801</v>
      </c>
      <c r="D168" s="25">
        <f>IFERROR(VLOOKUP($A168,Rhodium_spot_price!$A:$B,2,FALSE), "NA")</f>
        <v>964.73684210526301</v>
      </c>
      <c r="E168" s="25">
        <f>IFERROR(VLOOKUP(A168,'Coal Australia'!A:B,2,FALSE), "NA")</f>
        <v>88.363265306122301</v>
      </c>
      <c r="F168" s="25">
        <f>IFERROR(VLOOKUP(A168,'Russian Ruble'!A:B,2,FALSE), "NA")</f>
        <v>32.644799999999996</v>
      </c>
      <c r="G168" s="25" t="str">
        <f>IFERROR(VLOOKUP($A168,'GDP Germany'!A:B,2,FALSE),"NA")</f>
        <v>NA</v>
      </c>
      <c r="H168" s="25" t="str">
        <f>IFERROR(VLOOKUP($A168,'GDP EU28'!A:B,2,FALSE),"NA")</f>
        <v>NA</v>
      </c>
      <c r="I168" s="25" t="str">
        <f>IFERROR(VLOOKUP($A168,'GDP US'!A:B,2,FALSE),"NA")</f>
        <v>NA</v>
      </c>
      <c r="J168" s="29" t="str">
        <f>IFERROR(VLOOKUP($A168,'GDP CNY'!A:C,2,FALSE),"NA")</f>
        <v>NA</v>
      </c>
      <c r="K168" s="25">
        <f>IFERROR(VLOOKUP($A168,WTI!$A:$B,2,FALSE),"NA")</f>
        <v>93.86</v>
      </c>
      <c r="L168" s="25">
        <f>IFERROR(VLOOKUP($A168,Brent!$A:$B,2,FALSE),"NA")</f>
        <v>107.79</v>
      </c>
      <c r="M168" s="25">
        <f>IFERROR(VLOOKUP($A168,'EURO EXC RATE'!$A:$B,2,FALSE),"NA")</f>
        <v>1.3491</v>
      </c>
      <c r="N168" s="25">
        <f>IFERROR(VLOOKUP($A168,'Baltic Dry Index'!$A:$B,2,FALSE),"NA")</f>
        <v>1821</v>
      </c>
      <c r="O168" s="25">
        <f>IFERROR(VLOOKUP($A168,EXR_CNY_USD!$A:$B,2,FALSE),"NA")</f>
        <v>6.0929000000000002</v>
      </c>
      <c r="P168" s="25">
        <f>IFERROR(VLOOKUP($A168,'NATURAL GAS'!A:B,2,FALSE),"NA")</f>
        <v>3.64</v>
      </c>
      <c r="Q168" s="25">
        <f>IFERROR(VLOOKUP($A168,VIX!$A:$B,2,FALSE), "NA")</f>
        <v>13.7</v>
      </c>
      <c r="R168" s="25">
        <f>IFERROR(VLOOKUP($A168,CLI_US!$A:$B,2,FALSE), "NA")</f>
        <v>100.693753285101</v>
      </c>
      <c r="S168" s="25">
        <f>IFERROR(VLOOKUP($A168,CLI_CHN!$A:$B,2,FALSE), "NA")</f>
        <v>100.8763</v>
      </c>
      <c r="T168" s="25">
        <f>IFERROR(VLOOKUP($A168,CLI_EURO!$A:$B,2,FALSE), "NA")</f>
        <v>99.959613675472596</v>
      </c>
      <c r="U168" s="25">
        <f>IFERROR(VLOOKUP($A168,CPILFESL!$A:$B,2,FALSE), "NA")</f>
        <v>234.1</v>
      </c>
      <c r="V168" s="31">
        <f>_xlfn.IFNA(VLOOKUP($A168,'PET.RWTC.M'!$A:$B,2,FALSE), "NA")</f>
        <v>93.86</v>
      </c>
      <c r="W168" s="31">
        <f>_xlfn.IFNA(VLOOKUP($A168,PALLFNFINDEXQ!$A:$B,2,FALSE), "NA")</f>
        <v>165.997477</v>
      </c>
      <c r="X168" s="31">
        <f>_xlfn.IFNA(VLOOKUP($A168,DEXSFUS!$A:$B,2,FALSE), "NA")</f>
        <v>10.167999999999999</v>
      </c>
      <c r="Y168" s="31">
        <f>_xlfn.IFNA(VLOOKUP($A168,PNICKUSDM!$A:$B,2,FALSE), "NA")</f>
        <v>13684.0119</v>
      </c>
      <c r="Z168" s="31">
        <f>_xlfn.IFNA(VLOOKUP($A168,'WPU1011'!$A:$B,2,FALSE), "NA")</f>
        <v>127.6</v>
      </c>
      <c r="AA168" s="31">
        <f>_xlfn.IFNA(VLOOKUP($A168,PCU3399103399101!$A:$B,2,FALSE), "NA")</f>
        <v>218.5</v>
      </c>
      <c r="AB168" s="31">
        <f>_xlfn.IFNA(VLOOKUP($A168,TSIFRGHTC!$A:$B,2,FALSE), "NA")</f>
        <v>2.1</v>
      </c>
      <c r="AC168" s="31">
        <f>_xlfn.IFNA(VLOOKUP($A168,TSIFRGHTC!$A:$B,2,FALSE), "NA")</f>
        <v>2.1</v>
      </c>
      <c r="AD168" s="31">
        <f>_xlfn.IFNA(VLOOKUP($A168,PPICMM!$A:$B,2,FALSE), "NA")</f>
        <v>196.4</v>
      </c>
      <c r="AE168" s="31">
        <f>_xlfn.IFNA(VLOOKUP($A168,IPB50001N!$A:$B,2,FALSE), "NA")</f>
        <v>99.561499999999995</v>
      </c>
      <c r="AF168" s="31">
        <f>_xlfn.IFNA(VLOOKUP($A168,A31ATI!$A:$B,2,FALSE), "NA")</f>
        <v>20685</v>
      </c>
      <c r="AG168" s="31">
        <f>_xlfn.IFNA(VLOOKUP($A168,A31ANO!$A:$B,2,FALSE), "NA")</f>
        <v>11408</v>
      </c>
      <c r="AH168" s="31">
        <f>_xlfn.IFNA(VLOOKUP($A168,IPG21223S!$A:$B,2,FALSE), "NA")</f>
        <v>100.857</v>
      </c>
      <c r="AI168" s="31">
        <f>_xlfn.IFNA(VLOOKUP($A168,PIORECRUSDM!$A:$B,2,FALSE), "NA")</f>
        <v>136.32</v>
      </c>
      <c r="AJ168" s="31">
        <f>_xlfn.IFNA(VLOOKUP($A168,GVZCLS!$A:$B,2,FALSE), "NA")</f>
        <v>20.68</v>
      </c>
      <c r="AK168" s="31">
        <f>_xlfn.IFNA(VLOOKUP($A168,VXSLVCLS!$A:$B,2,FALSE), "NA")</f>
        <v>31.22</v>
      </c>
      <c r="AL168" s="31">
        <f>_xlfn.IFNA(VLOOKUP($A168,PNRGINDEXM!$A:$B,2,FALSE), "NA")</f>
        <v>225.43700000000001</v>
      </c>
      <c r="AM168" s="31">
        <f>_xlfn.IFNA(VLOOKUP($A168,Nikkei225!$A:$B,2,FALSE), "NA")</f>
        <v>14201.57</v>
      </c>
      <c r="AN168" s="31">
        <f>_xlfn.IFNA(VLOOKUP($A168,EXJPUS!$A:$B,2,FALSE), "NA")</f>
        <v>100.0737</v>
      </c>
      <c r="AO168" s="31">
        <f>_xlfn.IFNA(VLOOKUP($A168,PCU33613361!$A:$B,2,FALSE), "NA")</f>
        <v>107.9</v>
      </c>
      <c r="AP168" s="31">
        <f>_xlfn.IFNA(VLOOKUP($A168,TOTALSA!$A:$B,2,FALSE), "NA")</f>
        <v>16.079000000000001</v>
      </c>
      <c r="AQ168" s="31">
        <f>_xlfn.IFNA(VLOOKUP($A168,ZAFCPIALLMINMEI!$A:$B,2,FALSE), "NA")</f>
        <v>91.684479999999994</v>
      </c>
      <c r="AR168" s="31">
        <f>_xlfn.IFNA(VLOOKUP($A168,LCULMN01ZAQ661S!$A:$B,2,FALSE), "NA")</f>
        <v>92.367000770000004</v>
      </c>
      <c r="AS168" s="31">
        <f>_xlfn.IFNA(VLOOKUP($A168,NGDPRSAXDCZAQ!$A:$B,2,FALSE), "NA")</f>
        <v>1084412.5</v>
      </c>
      <c r="AT168" s="31">
        <f>_xlfn.IFNA(VLOOKUP($A168,'M.W00.PCOBA.USD'!$A:$B,2,FALSE), "NA")</f>
        <v>26172.48</v>
      </c>
      <c r="AU168" s="31">
        <f>_xlfn.IFNA(VLOOKUP($A168,BSCICP03O9M665S!$A:$B,2,FALSE), "NA")</f>
        <v>100.4475735538</v>
      </c>
      <c r="AV168" s="31">
        <f>_xlfn.IFNA(VLOOKUP($A168,LOLITOAAOECDE!$A:$B,2,FALSE), "NA")</f>
        <v>100.7545995097</v>
      </c>
      <c r="AW168" s="31" t="str">
        <f>_xlfn.IFNA(VLOOKUP($A168,'IP7110'!$A:$B,2,FALSE), "NA")</f>
        <v>NA</v>
      </c>
      <c r="AX168" s="31">
        <f>_xlfn.IFNA(VLOOKUP($A168,'WPS061'!$A:$B,2,FALSE), "NA")</f>
        <v>99.5</v>
      </c>
      <c r="AY168" s="31">
        <f>_xlfn.IFNA(VLOOKUP($A168,'GS10'!$A:$B,2,FALSE), "NA")</f>
        <v>2.72</v>
      </c>
      <c r="AZ168" s="31">
        <f>_xlfn.IFNA(VLOOKUP($A168,'GS5'!$A:$B,2,FALSE), "NA")</f>
        <v>1.37</v>
      </c>
      <c r="BA168" s="31">
        <f>_xlfn.IFNA(VLOOKUP($A168,'GS30'!$A:$B,2,FALSE), "NA")</f>
        <v>3.8</v>
      </c>
      <c r="BB168" s="31">
        <f>_xlfn.IFNA(VLOOKUP($A168,DAX!$A:$B,2,FALSE), "NA")</f>
        <v>9405.2999999999993</v>
      </c>
      <c r="BC168" s="31">
        <f>_xlfn.IFNA(VLOOKUP($A168,SMI!$A:$B,2,FALSE), "NA")</f>
        <v>8264.2000000000007</v>
      </c>
      <c r="BD168" s="31">
        <f>_xlfn.IFNA(VLOOKUP($A168,NASDAQCOM!$A:$B,2,FALSE), "NA")</f>
        <v>4059.89</v>
      </c>
      <c r="BE168" s="31">
        <f>_xlfn.IFNA(VLOOKUP($A168,FTSE100!$A:$B,2,FALSE), "NA")</f>
        <v>6650.57</v>
      </c>
      <c r="BF168" s="31">
        <f>_xlfn.IFNA(VLOOKUP($A168,'M.W00.PGOLD.USD'!$A:$B,2,FALSE), "NA")</f>
        <v>1317</v>
      </c>
      <c r="BG168" s="31">
        <f>_xlfn.IFNA(VLOOKUP($A168,'M.W00.PSILVER.USD'!$A:$B,2,FALSE), "NA")</f>
        <v>21.94</v>
      </c>
      <c r="BH168" s="31">
        <f>_xlfn.IFNA(VLOOKUP($A168,WPU10170502!$A:$B,2,FALSE), "NA")</f>
        <v>89</v>
      </c>
      <c r="BI168" s="31">
        <f>_xlfn.IFNA(VLOOKUP($A168,'M.W00.PSILVER.USD'!$A:$B,2,FALSE), "NA")</f>
        <v>21.94</v>
      </c>
      <c r="BJ168" s="31">
        <f>_xlfn.IFNA(VLOOKUP($A168,'M.W00.PSILVER.USD'!$A:$B,2,FALSE), "NA")</f>
        <v>21.94</v>
      </c>
      <c r="BK168" s="31">
        <f>_xlfn.IFNA(VLOOKUP($A168,FEDfunds!$A:$B,2,FALSE), "NA")</f>
        <v>0.08</v>
      </c>
      <c r="BL168" s="31">
        <f>_xlfn.IFNA(VLOOKUP($A168,Vehicles_miles_traveled!$A:$B,2,FALSE), "NA")</f>
        <v>249188</v>
      </c>
      <c r="BM168" s="31">
        <f>_xlfn.IFNA(VLOOKUP($A168,New_car_dealer!$A:$B,2,FALSE), "NA")</f>
        <v>58914</v>
      </c>
      <c r="BN168" s="31" t="str">
        <f>_xlfn.IFNA(VLOOKUP($A168,Platinum_total_demand!$A:$Z,4,FALSE), "NA")</f>
        <v>NA</v>
      </c>
      <c r="BO168" s="31" t="str">
        <f>_xlfn.IFNA(VLOOKUP($A168,Palladium_total_demand!$A:$Z,4,FALSE), "NA")</f>
        <v>NA</v>
      </c>
      <c r="BP168" s="31" t="str">
        <f>_xlfn.IFNA(VLOOKUP($A168,Rhodium_total_demand!$A:$Z,4,FALSE), "NA")</f>
        <v>NA</v>
      </c>
      <c r="BQ168" s="31" t="str">
        <f>_xlfn.IFNA(VLOOKUP($A168,Platinum_total_supply!$A:$Z,4,FALSE), "NA")</f>
        <v>NA</v>
      </c>
      <c r="BR168" s="31" t="str">
        <f>_xlfn.IFNA(VLOOKUP($A168,Palladium_total_supply!$A:$Z,4,FALSE), "NA")</f>
        <v>NA</v>
      </c>
      <c r="BS168" s="31" t="str">
        <f>_xlfn.IFNA(VLOOKUP($A168,Rhodium_total_supply!$A:$Z,4,FALSE), "NA")</f>
        <v>NA</v>
      </c>
      <c r="BT168" s="31">
        <f>_xlfn.IFNA(VLOOKUP($A168,Equities!$A:$Z,2,FALSE), "NA")</f>
        <v>5854.8109523809499</v>
      </c>
      <c r="BU168" s="31">
        <f>_xlfn.IFNA(VLOOKUP($A168,Equities!$A:$Z,3,FALSE), "NA")</f>
        <v>6658.9919047618996</v>
      </c>
      <c r="BV168" s="31">
        <f>_xlfn.IFNA(VLOOKUP($A168,Equities!$A:$Z,4,FALSE), "NA")</f>
        <v>8313.99285714285</v>
      </c>
      <c r="BW168" s="31">
        <f>_xlfn.IFNA(VLOOKUP($A168,Equities!$A:$Z,5,FALSE), "NA")</f>
        <v>5383.6900952380902</v>
      </c>
      <c r="BX168" s="31">
        <f>_xlfn.IFNA(VLOOKUP($A168,Equities!$A:$Z,6,FALSE), "NA")</f>
        <v>1966.18861904761</v>
      </c>
      <c r="BY168" s="31">
        <f>_xlfn.IFNA(VLOOKUP($A168,Income_equities!$A:$Z,2,FALSE), "NA")</f>
        <v>1816.0304761904699</v>
      </c>
      <c r="BZ168" s="31">
        <f>_xlfn.IFNA(VLOOKUP($A168,Income_equities!$A:$Z,3,FALSE), "NA")</f>
        <v>351.30029999999999</v>
      </c>
      <c r="CA168" s="31">
        <f>_xlfn.IFNA(VLOOKUP($A168,Income_equities!$A:$Z,4,FALSE), "NA")</f>
        <v>195.28804285714199</v>
      </c>
      <c r="CB168" s="31">
        <f>_xlfn.IFNA(VLOOKUP($A168,Income_equities!$A:$Z,5,FALSE), "NA")</f>
        <v>211.628923809523</v>
      </c>
      <c r="CC168" s="31">
        <f>_xlfn.IFNA(VLOOKUP($A168,PGM_equities!$A:$Z,2,FALSE), "NA")</f>
        <v>1416.99523809523</v>
      </c>
      <c r="CD168" s="31">
        <f>_xlfn.IFNA(VLOOKUP($A168,PGM_equities!$A:$Z,3,FALSE), "NA")</f>
        <v>1275.5057142857099</v>
      </c>
      <c r="CE168" s="31">
        <f>_xlfn.IFNA(VLOOKUP($A168,PGM_equities!$A:$Z,4,FALSE), "NA")</f>
        <v>20.688276190476099</v>
      </c>
      <c r="CF168" s="31">
        <f>_xlfn.IFNA(VLOOKUP($A168,PGM_equities!$A:$Z,5,FALSE), "NA")</f>
        <v>733.53571428571399</v>
      </c>
      <c r="CG168" s="31" t="str">
        <f>_xlfn.IFNA(VLOOKUP($A168,Platinum_market_balance!$A:$Z,2,FALSE), "NA")</f>
        <v>NA</v>
      </c>
      <c r="CH168" s="31" t="str">
        <f>_xlfn.IFNA(VLOOKUP($A168,Platinum_market_balance!$A:$Z,3,FALSE), "NA")</f>
        <v>NA</v>
      </c>
      <c r="CI168" s="31" t="str">
        <f>_xlfn.IFNA(VLOOKUP($A168,Platinum_market_balance!$A:$Z,4,FALSE), "NA")</f>
        <v>NA</v>
      </c>
      <c r="CJ168" s="31" t="str">
        <f>_xlfn.IFNA(VLOOKUP($A168,Platinum_market_balance!$A:$Z,5,FALSE), "NA")</f>
        <v>NA</v>
      </c>
      <c r="CK168" s="31" t="str">
        <f>_xlfn.IFNA(VLOOKUP($A168,Palladium_market_balance!$A:$Z,2,FALSE), "NA")</f>
        <v>NA</v>
      </c>
      <c r="CL168" s="31" t="str">
        <f>_xlfn.IFNA(VLOOKUP($A168,Palladium_market_balance!$A:$Z,3,FALSE), "NA")</f>
        <v>NA</v>
      </c>
      <c r="CM168" s="31" t="str">
        <f>_xlfn.IFNA(VLOOKUP($A168,Palladium_market_balance!$A:$Z,4,FALSE), "NA")</f>
        <v>NA</v>
      </c>
      <c r="CN168" s="31" t="str">
        <f>_xlfn.IFNA(VLOOKUP($A168,Palladium_market_balance!$A:$Z,5,FALSE), "NA")</f>
        <v>NA</v>
      </c>
      <c r="CO168" s="31" t="str">
        <f>_xlfn.IFNA(VLOOKUP($A168,Rhodium_market_balance!$A:$Z,2,FALSE), "NA")</f>
        <v>NA</v>
      </c>
      <c r="CP168" s="31" t="str">
        <f>_xlfn.IFNA(VLOOKUP($A168,Rhodium_market_balance!$A:$Z,3,FALSE), "NA")</f>
        <v>NA</v>
      </c>
      <c r="CQ168" s="31" t="str">
        <f>_xlfn.IFNA(VLOOKUP($A168,Rhodium_market_balance!$A:$Z,4,FALSE), "NA")</f>
        <v>NA</v>
      </c>
      <c r="CR168" s="31" t="str">
        <f>_xlfn.IFNA(VLOOKUP($A168,Rhodium_market_balance!$A:$Z,5,FALSE), "NA")</f>
        <v>NA</v>
      </c>
      <c r="CS168" s="31">
        <f>_xlfn.IFNA(VLOOKUP($A168,CFTCs!$A:$Z,2,FALSE), "NA")</f>
        <v>28440.4285714285</v>
      </c>
      <c r="CT168" s="31">
        <f>_xlfn.IFNA(VLOOKUP($A168,CFTCs!$A:$Z,3,FALSE), "NA")</f>
        <v>3088.5714285714198</v>
      </c>
      <c r="CU168" s="31">
        <f>_xlfn.IFNA(VLOOKUP($A168,CFTCs!$A:$Z,4,FALSE), "NA")</f>
        <v>41404.904761904698</v>
      </c>
      <c r="CV168" s="31">
        <f>_xlfn.IFNA(VLOOKUP($A168,CFTCs!$A:$Z,5,FALSE), "NA")</f>
        <v>8513.9523809523798</v>
      </c>
      <c r="CW168" s="31">
        <f>_xlfn.IFNA(VLOOKUP($A168,Open_interest!$A:$Z,2,FALSE), "NA")</f>
        <v>59022.857142857101</v>
      </c>
      <c r="CX168" s="31">
        <f>_xlfn.IFNA(VLOOKUP($A168,Open_interest!$A:$Z,3,FALSE), "NA")</f>
        <v>39146.619047619002</v>
      </c>
      <c r="CY168" s="31">
        <f>IF(_xlfn.IFNA(VLOOKUP($A168,ETF_holdings!$A:$Z,2,FALSE), "NA")=0,"NA",_xlfn.IFNA(VLOOKUP($A168,ETF_holdings!$A:$Z,2,FALSE), "NA"))</f>
        <v>2488333.7894761902</v>
      </c>
      <c r="CZ168" s="31" t="str">
        <f>IF(_xlfn.IFNA(VLOOKUP($A168,ETF_holdings!$A:$Z,3,FALSE), "NA")=0,"NA",_xlfn.IFNA(VLOOKUP($A168,ETF_holdings!$A:$Z,3,FALSE), "NA"))</f>
        <v>NA</v>
      </c>
      <c r="DA168" s="31">
        <f>_xlfn.IFNA(VLOOKUP($A168,ETF_holdings!$A:$Z,4,FALSE), "NA")</f>
        <v>13825.214285714201</v>
      </c>
      <c r="DB168" s="31">
        <f>IF(_xlfn.IFNA(VLOOKUP($A168,ETF_holdings!$A:$Z,4,FALSE), "NA")=0,"NA",_xlfn.IFNA(VLOOKUP($A168,ETF_holdings!$A:$Z,4,FALSE), "NA"))</f>
        <v>13825.214285714201</v>
      </c>
      <c r="DC168" s="31" t="str">
        <f>IF(_xlfn.IFNA(VLOOKUP($A168,ETF_holdings!$A:$Z,6,FALSE), "NA")=0,"NA",_xlfn.IFNA(VLOOKUP($A168,ETF_holdings!$A:$Z,6,FALSE), "NA"))</f>
        <v>NA</v>
      </c>
      <c r="DD168" s="31" t="str">
        <f>IF(_xlfn.IFNA(VLOOKUP($A168,ETF_holdings!$A:$Z,7,FALSE), "NA")=0,"NA",_xlfn.IFNA(VLOOKUP($A168,ETF_holdings!$A:$Z,7,FALSE), "NA"))</f>
        <v>NA</v>
      </c>
      <c r="DE168" s="31" t="str">
        <f>IF(_xlfn.IFNA(VLOOKUP($A168,ETF_holdings!$A:$Z,8,FALSE), "NA")=0,"NA",_xlfn.IFNA(VLOOKUP($A168,ETF_holdings!$A:$Z,8,FALSE), "NA"))</f>
        <v>NA</v>
      </c>
      <c r="DF168" s="31" t="str">
        <f>IF(_xlfn.IFNA(VLOOKUP($A168,ETF_holdings!$A:$Z,10,FALSE), "NA")=0,"NA",_xlfn.IFNA(VLOOKUP($A168,ETF_holdings!$A:$Z,10,FALSE), "NA"))</f>
        <v>NA</v>
      </c>
      <c r="DG168" s="31" t="str">
        <f>IF(_xlfn.IFNA(VLOOKUP($A168,ETF_holdings!$A:$Z,10,FALSE), "NA")=0,"NA",_xlfn.IFNA(VLOOKUP($A168,ETF_holdings!$A:$Z,10,FALSE), "NA"))</f>
        <v>NA</v>
      </c>
      <c r="DH168" s="31">
        <f>IF(_xlfn.IFNA(VLOOKUP($A168,ETF_holdings!$A:$Z,11,FALSE), "NA")=0,"NA",_xlfn.IFNA(VLOOKUP($A168,ETF_holdings!$A:$Z,11,FALSE), "NA"))</f>
        <v>13825.214285714201</v>
      </c>
      <c r="DI168" s="31" t="str">
        <f>IF(_xlfn.IFNA(VLOOKUP($A168,ETF_holdings!$A:$Z,12,FALSE), "NA")=0,"NA",_xlfn.IFNA(VLOOKUP($A168,ETF_holdings!$A:$Z,12,FALSE), "NA"))</f>
        <v>NA</v>
      </c>
      <c r="DJ168" s="31" t="str">
        <f>IF(_xlfn.IFNA(VLOOKUP($A168,ETF_holdings!$A:$Z,13,FALSE), "NA")=0,"NA",_xlfn.IFNA(VLOOKUP($A168,ETF_holdings!$A:$Z,13,FALSE), "NA"))</f>
        <v>NA</v>
      </c>
      <c r="DK168" s="31">
        <f>IF(_xlfn.IFNA(VLOOKUP($A168,Platinum_RSI!$A:$P,2,FALSE), "NA")=0,"NA",_xlfn.IFNA(VLOOKUP($A168,Platinum_RSI!$A:$P,2,FALSE), "NA"))</f>
        <v>32.49</v>
      </c>
      <c r="DL168" s="31">
        <f>IF(_xlfn.IFNA(VLOOKUP($A168,Platinum_RSI!$A:$P,3,FALSE), "NA")=0,"NA",_xlfn.IFNA(VLOOKUP($A168,Platinum_RSI!$A:$P,3,FALSE), "NA"))</f>
        <v>40.79</v>
      </c>
      <c r="DM168" s="31">
        <f>IF(_xlfn.IFNA(VLOOKUP($A168,Platinum_RSI!$A:$P,4,FALSE), "NA")=0,"NA",_xlfn.IFNA(VLOOKUP($A168,Platinum_RSI!$A:$P,4,FALSE), "NA"))</f>
        <v>43.29</v>
      </c>
      <c r="DN168" s="31">
        <f>IF(_xlfn.IFNA(VLOOKUP($A168,Platinum_RSI!$A:$P,5,FALSE), "NA")=0,"NA",_xlfn.IFNA(VLOOKUP($A168,Platinum_RSI!$A:$P,5,FALSE), "NA"))</f>
        <v>47.49</v>
      </c>
      <c r="DO168" s="31">
        <f>IF(_xlfn.IFNA(VLOOKUP($A168,Palladium_RSI!$A:$Q,2,FALSE), "NA")=0,"NA",_xlfn.IFNA(VLOOKUP($A168,Palladium_RSI!$A:$Q,2,FALSE), "NA"))</f>
        <v>44.49</v>
      </c>
      <c r="DP168" s="31">
        <f>IF(_xlfn.IFNA(VLOOKUP($A168,Palladium_RSI!$A:$Q, 3,FALSE), "NA")=0,"NA",_xlfn.IFNA(VLOOKUP($A168,Palladium_RSI!$A:$Q,3,FALSE), "NA"))</f>
        <v>52.42</v>
      </c>
      <c r="DQ168" s="31">
        <f>IF(_xlfn.IFNA(VLOOKUP($A168,Palladium_RSI!$A:$Q,4,FALSE), "NA")=0,"NA",_xlfn.IFNA(VLOOKUP($A168,Palladium_RSI!$A:$Q,4,FALSE), "NA"))</f>
        <v>53.49</v>
      </c>
      <c r="DR168" s="31">
        <f>IF(_xlfn.IFNA(VLOOKUP($A168,Palladium_RSI!$A:$Q,5,FALSE), "NA")=0,"NA",_xlfn.IFNA(VLOOKUP($A168,Palladium_RSI!$A:$Q,5,FALSE), "NA"))</f>
        <v>55.2</v>
      </c>
      <c r="DS168" s="31">
        <f>IF(_xlfn.IFNA(VLOOKUP($A168,Car_production!$A:$L,2,FALSE), "NA")=0,"NA",_xlfn.IFNA(VLOOKUP($A168,Car_production!$A:$L,2,FALSE), "NA"))</f>
        <v>367</v>
      </c>
      <c r="DT168" s="31">
        <f>IF(_xlfn.IFNA(VLOOKUP($A168,Car_production!$A:$L,3,FALSE), "NA")=0,"NA",_xlfn.IFNA(VLOOKUP($A168,Car_production!$A:$L,3,FALSE), "NA"))</f>
        <v>288.74901652242329</v>
      </c>
      <c r="DU168" s="31" t="e">
        <f>IF(_xlfn.IFNA(VLOOKUP($A168,Car_production!$A:$L,4,FALSE), "NA")=0,"NA",_xlfn.IFNA(VLOOKUP($A168,Car_production!$A:$L,13,FALSE), "NA"))</f>
        <v>#REF!</v>
      </c>
      <c r="DV168" s="31">
        <f>IF(_xlfn.IFNA(VLOOKUP($A168,Car_production!$A:$L,5,FALSE), "NA")=0,"NA",_xlfn.IFNA(VLOOKUP($A168,Car_production!$A:$L,5,FALSE), "NA"))</f>
        <v>85.858827550846001</v>
      </c>
      <c r="DW168" s="31">
        <f>IF(_xlfn.IFNA(VLOOKUP($A168,Car_production!$A:$L,6,FALSE), "NA")=0,"NA",_xlfn.IFNA(VLOOKUP($A168,Car_production!$A:$L,6,FALSE), "NA"))</f>
        <v>117</v>
      </c>
      <c r="DX168" s="31">
        <f>IF(_xlfn.IFNA(VLOOKUP($A168,Car_production!$A:$L,7,FALSE), "NA")=0,"NA",_xlfn.IFNA(VLOOKUP($A168,Car_production!$A:$L,7,FALSE), "NA"))</f>
        <v>114.36950146627566</v>
      </c>
      <c r="DY168" s="31">
        <f>IF(_xlfn.IFNA(VLOOKUP($A168,Car_production!$A:$L,8,FALSE), "NA")=0,"NA",_xlfn.IFNA(VLOOKUP($A168,Car_production!$A:$L,8,FALSE), "NA"))</f>
        <v>106.8</v>
      </c>
      <c r="DZ168" s="31">
        <f>IF(_xlfn.IFNA(VLOOKUP($A168,Car_production!$A:$L,9,FALSE), "NA")=0,"NA",_xlfn.IFNA(VLOOKUP($A168,Car_production!$A:$L,9,FALSE), "NA"))</f>
        <v>134.84848484848484</v>
      </c>
      <c r="EA168" s="31">
        <f>IF(_xlfn.IFNA(VLOOKUP($A168,Car_production!$A:$L,10,FALSE), "NA")=0,"NA",_xlfn.IFNA(VLOOKUP($A168,Car_production!$A:$L,10,FALSE), "NA"))</f>
        <v>101.86283207815818</v>
      </c>
      <c r="EB168" s="31">
        <f>IF(_xlfn.IFNA(VLOOKUP($A168,Car_production_index!$A:$L,2,FALSE), "NA")=0,"NA",_xlfn.IFNA(VLOOKUP($A168,Car_production_index!$A:$L,2,FALSE), "NA"))</f>
        <v>0.15085631777151459</v>
      </c>
      <c r="EC168" s="31">
        <f>IF(_xlfn.IFNA(VLOOKUP($A168,Car_production_index!$A:$L,3,FALSE), "NA")=0,"NA",_xlfn.IFNA(VLOOKUP($A168,Car_production_index!$A:$L,3,FALSE), "NA"))</f>
        <v>0.18248675170088827</v>
      </c>
      <c r="ED168" s="31">
        <f>IF(_xlfn.IFNA(VLOOKUP($A168,Car_production_index!$A:$L,4,FALSE), "NA")=0,"NA",_xlfn.IFNA(VLOOKUP($A168,Car_production_index!$A:$L,4,FALSE), "NA"))</f>
        <v>0.26735965766274594</v>
      </c>
      <c r="EE168" s="31">
        <f>IF(_xlfn.IFNA(VLOOKUP($A168,Car_production_index!$A:$L,5,FALSE), "NA")=0,"NA",_xlfn.IFNA(VLOOKUP($A168,Car_production_index!$A:$L,5,FALSE), "NA"))</f>
        <v>0.10735836701581072</v>
      </c>
      <c r="EF168" s="31">
        <f>IF(_xlfn.IFNA(VLOOKUP($A168,Car_production_index!$A:$L,6,FALSE), "NA")=0,"NA",_xlfn.IFNA(VLOOKUP($A168,Car_production_index!$A:$L,6,FALSE), "NA"))</f>
        <v>0.70806109415095952</v>
      </c>
    </row>
    <row r="169" spans="1:136">
      <c r="A169" s="26">
        <v>41609</v>
      </c>
      <c r="B169" s="25">
        <f>IFERROR(VLOOKUP($A169,Palladium_spot_price!$A:$B,2,FALSE), "NA")</f>
        <v>721.9</v>
      </c>
      <c r="C169" s="25">
        <f>IFERROR(VLOOKUP($A169,Platinum_spot_price!$A:$B,2,FALSE), "NA")</f>
        <v>1358.75</v>
      </c>
      <c r="D169" s="25">
        <f>IFERROR(VLOOKUP($A169,Rhodium_spot_price!$A:$B,2,FALSE), "NA")</f>
        <v>924</v>
      </c>
      <c r="E169" s="25">
        <f>IFERROR(VLOOKUP(A169,'Coal Australia'!A:B,2,FALSE), "NA")</f>
        <v>89.444464285714204</v>
      </c>
      <c r="F169" s="25">
        <f>IFERROR(VLOOKUP(A169,'Russian Ruble'!A:B,2,FALSE), "NA")</f>
        <v>32.893999999999998</v>
      </c>
      <c r="G169" s="25" t="str">
        <f>IFERROR(VLOOKUP($A169,'GDP Germany'!A:B,2,FALSE),"NA")</f>
        <v>NA</v>
      </c>
      <c r="H169" s="25" t="str">
        <f>IFERROR(VLOOKUP($A169,'GDP EU28'!A:B,2,FALSE),"NA")</f>
        <v>NA</v>
      </c>
      <c r="I169" s="25" t="str">
        <f>IFERROR(VLOOKUP($A169,'GDP US'!A:B,2,FALSE),"NA")</f>
        <v>NA</v>
      </c>
      <c r="J169" s="29" t="str">
        <f>IFERROR(VLOOKUP($A169,'GDP CNY'!A:C,2,FALSE),"NA")</f>
        <v>NA</v>
      </c>
      <c r="K169" s="25">
        <f>IFERROR(VLOOKUP($A169,WTI!$A:$B,2,FALSE),"NA")</f>
        <v>97.63</v>
      </c>
      <c r="L169" s="25">
        <f>IFERROR(VLOOKUP($A169,Brent!$A:$B,2,FALSE),"NA")</f>
        <v>110.76</v>
      </c>
      <c r="M169" s="25">
        <f>IFERROR(VLOOKUP($A169,'EURO EXC RATE'!$A:$B,2,FALSE),"NA")</f>
        <v>1.3708</v>
      </c>
      <c r="N169" s="25">
        <f>IFERROR(VLOOKUP($A169,'Baltic Dry Index'!$A:$B,2,FALSE),"NA")</f>
        <v>2277</v>
      </c>
      <c r="O169" s="25">
        <f>IFERROR(VLOOKUP($A169,EXR_CNY_USD!$A:$B,2,FALSE),"NA")</f>
        <v>6.0738000000000003</v>
      </c>
      <c r="P169" s="25">
        <f>IFERROR(VLOOKUP($A169,'NATURAL GAS'!A:B,2,FALSE),"NA")</f>
        <v>4.24</v>
      </c>
      <c r="Q169" s="25">
        <f>IFERROR(VLOOKUP($A169,VIX!$A:$B,2,FALSE), "NA")</f>
        <v>13.72</v>
      </c>
      <c r="R169" s="25">
        <f>IFERROR(VLOOKUP($A169,CLI_US!$A:$B,2,FALSE), "NA")</f>
        <v>100.68311315045599</v>
      </c>
      <c r="S169" s="25">
        <f>IFERROR(VLOOKUP($A169,CLI_CHN!$A:$B,2,FALSE), "NA")</f>
        <v>100.8078</v>
      </c>
      <c r="T169" s="25">
        <f>IFERROR(VLOOKUP($A169,CLI_EURO!$A:$B,2,FALSE), "NA")</f>
        <v>100.070061979459</v>
      </c>
      <c r="U169" s="25">
        <f>IFERROR(VLOOKUP($A169,CPILFESL!$A:$B,2,FALSE), "NA")</f>
        <v>234.71899999999999</v>
      </c>
      <c r="V169" s="31">
        <f>_xlfn.IFNA(VLOOKUP($A169,'PET.RWTC.M'!$A:$B,2,FALSE), "NA")</f>
        <v>97.63</v>
      </c>
      <c r="W169" s="31">
        <f>_xlfn.IFNA(VLOOKUP($A169,PALLFNFINDEXQ!$A:$B,2,FALSE), "NA")</f>
        <v>165.997477</v>
      </c>
      <c r="X169" s="31">
        <f>_xlfn.IFNA(VLOOKUP($A169,DEXSFUS!$A:$B,2,FALSE), "NA")</f>
        <v>10.167999999999999</v>
      </c>
      <c r="Y169" s="31">
        <f>_xlfn.IFNA(VLOOKUP($A169,PNICKUSDM!$A:$B,2,FALSE), "NA")</f>
        <v>13924.55</v>
      </c>
      <c r="Z169" s="31">
        <f>_xlfn.IFNA(VLOOKUP($A169,'WPU1011'!$A:$B,2,FALSE), "NA")</f>
        <v>126.9</v>
      </c>
      <c r="AA169" s="31">
        <f>_xlfn.IFNA(VLOOKUP($A169,'WPU1011'!$A:$B,2,FALSE), "NA")</f>
        <v>126.9</v>
      </c>
      <c r="AB169" s="31">
        <f>_xlfn.IFNA(VLOOKUP($A169,TSIFRGHTC!$A:$B,2,FALSE), "NA")</f>
        <v>-1</v>
      </c>
      <c r="AC169" s="31">
        <f>_xlfn.IFNA(VLOOKUP($A169,TSIFRGHTC!$A:$B,2,FALSE), "NA")</f>
        <v>-1</v>
      </c>
      <c r="AD169" s="31">
        <f>_xlfn.IFNA(VLOOKUP($A169,PPICMM!$A:$B,2,FALSE), "NA")</f>
        <v>197.1</v>
      </c>
      <c r="AE169" s="31">
        <f>_xlfn.IFNA(VLOOKUP($A169,IPB50001N!$A:$B,2,FALSE), "NA")</f>
        <v>99.835099999999997</v>
      </c>
      <c r="AF169" s="31">
        <f>_xlfn.IFNA(VLOOKUP($A169,A31ATI!$A:$B,2,FALSE), "NA")</f>
        <v>20931</v>
      </c>
      <c r="AG169" s="31">
        <f>_xlfn.IFNA(VLOOKUP($A169,A31ANO!$A:$B,2,FALSE), "NA")</f>
        <v>10077</v>
      </c>
      <c r="AH169" s="31">
        <f>_xlfn.IFNA(VLOOKUP($A169,IPG21223S!$A:$B,2,FALSE), "NA")</f>
        <v>104.8147</v>
      </c>
      <c r="AI169" s="31">
        <f>_xlfn.IFNA(VLOOKUP($A169,PIORECRUSDM!$A:$B,2,FALSE), "NA")</f>
        <v>135.79</v>
      </c>
      <c r="AJ169" s="31">
        <f>_xlfn.IFNA(VLOOKUP($A169,GVZCLS!$A:$B,2,FALSE), "NA")</f>
        <v>20.68</v>
      </c>
      <c r="AK169" s="31">
        <f>_xlfn.IFNA(VLOOKUP($A169,VXSLVCLS!$A:$B,2,FALSE), "NA")</f>
        <v>31.22</v>
      </c>
      <c r="AL169" s="31">
        <f>_xlfn.IFNA(VLOOKUP($A169,PNRGINDEXM!$A:$B,2,FALSE), "NA")</f>
        <v>233.4819</v>
      </c>
      <c r="AM169" s="31">
        <f>_xlfn.IFNA(VLOOKUP($A169,Nikkei225!$A:$B,2,FALSE), "NA")</f>
        <v>14201.57</v>
      </c>
      <c r="AN169" s="31">
        <f>_xlfn.IFNA(VLOOKUP($A169,EXJPUS!$A:$B,2,FALSE), "NA")</f>
        <v>103.46</v>
      </c>
      <c r="AO169" s="31">
        <f>_xlfn.IFNA(VLOOKUP($A169,PCU33613361!$A:$B,2,FALSE), "NA")</f>
        <v>108.4</v>
      </c>
      <c r="AP169" s="31">
        <f>_xlfn.IFNA(VLOOKUP($A169,TOTALSA!$A:$B,2,FALSE), "NA")</f>
        <v>15.835000000000001</v>
      </c>
      <c r="AQ169" s="31">
        <f>_xlfn.IFNA(VLOOKUP($A169,ZAFCPIALLMINMEI!$A:$B,2,FALSE), "NA")</f>
        <v>91.819509999999994</v>
      </c>
      <c r="AR169" s="31">
        <f>_xlfn.IFNA(VLOOKUP($A169,LCULMN01ZAQ661S!$A:$B,2,FALSE), "NA")</f>
        <v>92.367000770000004</v>
      </c>
      <c r="AS169" s="31">
        <f>_xlfn.IFNA(VLOOKUP($A169,NGDPRSAXDCZAQ!$A:$B,2,FALSE), "NA")</f>
        <v>1084412.5</v>
      </c>
      <c r="AT169" s="31">
        <f>_xlfn.IFNA(VLOOKUP($A169,'M.W00.PCOBA.USD'!$A:$B,2,FALSE), "NA")</f>
        <v>26587.78</v>
      </c>
      <c r="AU169" s="31">
        <f>_xlfn.IFNA(VLOOKUP($A169,BSCICP03O9M665S!$A:$B,2,FALSE), "NA")</f>
        <v>100.4733901303</v>
      </c>
      <c r="AV169" s="31">
        <f>_xlfn.IFNA(VLOOKUP($A169,LOLITOAAOECDE!$A:$B,2,FALSE), "NA")</f>
        <v>100.7456042517</v>
      </c>
      <c r="AW169" s="31" t="str">
        <f>_xlfn.IFNA(VLOOKUP($A169,'IP7110'!$A:$B,2,FALSE), "NA")</f>
        <v>NA</v>
      </c>
      <c r="AX169" s="31">
        <f>_xlfn.IFNA(VLOOKUP($A169,'WPS061'!$A:$B,2,FALSE), "NA")</f>
        <v>95.8</v>
      </c>
      <c r="AY169" s="31">
        <f>_xlfn.IFNA(VLOOKUP($A169,'GS10'!$A:$B,2,FALSE), "NA")</f>
        <v>2.9</v>
      </c>
      <c r="AZ169" s="31">
        <f>_xlfn.IFNA(VLOOKUP($A169,'GS5'!$A:$B,2,FALSE), "NA")</f>
        <v>1.58</v>
      </c>
      <c r="BA169" s="31">
        <f>_xlfn.IFNA(VLOOKUP($A169,'GS30'!$A:$B,2,FALSE), "NA")</f>
        <v>3.89</v>
      </c>
      <c r="BB169" s="31">
        <f>_xlfn.IFNA(VLOOKUP($A169,DAX!$A:$B,2,FALSE), "NA")</f>
        <v>9552.16</v>
      </c>
      <c r="BC169" s="31">
        <f>_xlfn.IFNA(VLOOKUP($A169,SMI!$A:$B,2,FALSE), "NA")</f>
        <v>8202.98</v>
      </c>
      <c r="BD169" s="31">
        <f>_xlfn.IFNA(VLOOKUP($A169,NASDAQCOM!$A:$B,2,FALSE), "NA")</f>
        <v>4176.59</v>
      </c>
      <c r="BE169" s="31">
        <f>_xlfn.IFNA(VLOOKUP($A169,FTSE100!$A:$B,2,FALSE), "NA")</f>
        <v>6749.09</v>
      </c>
      <c r="BF169" s="31">
        <f>_xlfn.IFNA(VLOOKUP($A169,'M.W00.PGOLD.USD'!$A:$B,2,FALSE), "NA")</f>
        <v>1255.25</v>
      </c>
      <c r="BG169" s="31">
        <f>_xlfn.IFNA(VLOOKUP($A169,'M.W00.PSILVER.USD'!$A:$B,2,FALSE), "NA")</f>
        <v>20.39</v>
      </c>
      <c r="BH169" s="31">
        <f>_xlfn.IFNA(VLOOKUP($A169,WPU10170502!$A:$B,2,FALSE), "NA")</f>
        <v>88.4</v>
      </c>
      <c r="BI169" s="31">
        <f>_xlfn.IFNA(VLOOKUP($A169,'M.W00.PSILVER.USD'!$A:$B,2,FALSE), "NA")</f>
        <v>20.39</v>
      </c>
      <c r="BJ169" s="31">
        <f>_xlfn.IFNA(VLOOKUP($A169,'M.W00.PSILVER.USD'!$A:$B,2,FALSE), "NA")</f>
        <v>20.39</v>
      </c>
      <c r="BK169" s="31">
        <f>_xlfn.IFNA(VLOOKUP($A169,FEDfunds!$A:$B,2,FALSE), "NA")</f>
        <v>0.09</v>
      </c>
      <c r="BL169" s="31">
        <f>_xlfn.IFNA(VLOOKUP($A169,Vehicles_miles_traveled!$A:$B,2,FALSE), "NA")</f>
        <v>246601</v>
      </c>
      <c r="BM169" s="31">
        <f>_xlfn.IFNA(VLOOKUP($A169,New_car_dealer!$A:$B,2,FALSE), "NA")</f>
        <v>62963</v>
      </c>
      <c r="BN169" s="31" t="str">
        <f>_xlfn.IFNA(VLOOKUP($A169,Platinum_total_demand!$A:$Z,4,FALSE), "NA")</f>
        <v>NA</v>
      </c>
      <c r="BO169" s="31" t="str">
        <f>_xlfn.IFNA(VLOOKUP($A169,Palladium_total_demand!$A:$Z,4,FALSE), "NA")</f>
        <v>NA</v>
      </c>
      <c r="BP169" s="31" t="str">
        <f>_xlfn.IFNA(VLOOKUP($A169,Rhodium_total_demand!$A:$Z,4,FALSE), "NA")</f>
        <v>NA</v>
      </c>
      <c r="BQ169" s="31" t="str">
        <f>_xlfn.IFNA(VLOOKUP($A169,Platinum_total_supply!$A:$Z,4,FALSE), "NA")</f>
        <v>NA</v>
      </c>
      <c r="BR169" s="31" t="str">
        <f>_xlfn.IFNA(VLOOKUP($A169,Palladium_total_supply!$A:$Z,4,FALSE), "NA")</f>
        <v>NA</v>
      </c>
      <c r="BS169" s="31" t="str">
        <f>_xlfn.IFNA(VLOOKUP($A169,Rhodium_total_supply!$A:$Z,4,FALSE), "NA")</f>
        <v>NA</v>
      </c>
      <c r="BT169" s="31">
        <f>_xlfn.IFNA(VLOOKUP($A169,Equities!$A:$Z,2,FALSE), "NA")</f>
        <v>5895.1799999999903</v>
      </c>
      <c r="BU169" s="31">
        <f>_xlfn.IFNA(VLOOKUP($A169,Equities!$A:$Z,3,FALSE), "NA")</f>
        <v>6766.0918181818097</v>
      </c>
      <c r="BV169" s="31">
        <f>_xlfn.IFNA(VLOOKUP($A169,Equities!$A:$Z,4,FALSE), "NA")</f>
        <v>8344.86409090909</v>
      </c>
      <c r="BW169" s="31">
        <f>_xlfn.IFNA(VLOOKUP($A169,Equities!$A:$Z,5,FALSE), "NA")</f>
        <v>5378.4759545454499</v>
      </c>
      <c r="BX169" s="31">
        <f>_xlfn.IFNA(VLOOKUP($A169,Equities!$A:$Z,6,FALSE), "NA")</f>
        <v>1945.84077272727</v>
      </c>
      <c r="BY169" s="31">
        <f>_xlfn.IFNA(VLOOKUP($A169,Income_equities!$A:$Z,2,FALSE), "NA")</f>
        <v>1809.94636363636</v>
      </c>
      <c r="BZ169" s="31">
        <f>_xlfn.IFNA(VLOOKUP($A169,Income_equities!$A:$Z,3,FALSE), "NA")</f>
        <v>349.33396818181802</v>
      </c>
      <c r="CA169" s="31">
        <f>_xlfn.IFNA(VLOOKUP($A169,Income_equities!$A:$Z,4,FALSE), "NA")</f>
        <v>195.00031363636299</v>
      </c>
      <c r="CB169" s="31">
        <f>_xlfn.IFNA(VLOOKUP($A169,Income_equities!$A:$Z,5,FALSE), "NA")</f>
        <v>211.34492727272701</v>
      </c>
      <c r="CC169" s="31">
        <f>_xlfn.IFNA(VLOOKUP($A169,PGM_equities!$A:$Z,2,FALSE), "NA")</f>
        <v>1357.62681818181</v>
      </c>
      <c r="CD169" s="31">
        <f>_xlfn.IFNA(VLOOKUP($A169,PGM_equities!$A:$Z,3,FALSE), "NA")</f>
        <v>1224.21363636363</v>
      </c>
      <c r="CE169" s="31">
        <f>_xlfn.IFNA(VLOOKUP($A169,PGM_equities!$A:$Z,4,FALSE), "NA")</f>
        <v>19.699940909090898</v>
      </c>
      <c r="CF169" s="31">
        <f>_xlfn.IFNA(VLOOKUP($A169,PGM_equities!$A:$Z,5,FALSE), "NA")</f>
        <v>714.09363636363605</v>
      </c>
      <c r="CG169" s="31" t="str">
        <f>_xlfn.IFNA(VLOOKUP($A169,Platinum_market_balance!$A:$Z,2,FALSE), "NA")</f>
        <v>NA</v>
      </c>
      <c r="CH169" s="31" t="str">
        <f>_xlfn.IFNA(VLOOKUP($A169,Platinum_market_balance!$A:$Z,3,FALSE), "NA")</f>
        <v>NA</v>
      </c>
      <c r="CI169" s="31" t="str">
        <f>_xlfn.IFNA(VLOOKUP($A169,Platinum_market_balance!$A:$Z,4,FALSE), "NA")</f>
        <v>NA</v>
      </c>
      <c r="CJ169" s="31" t="str">
        <f>_xlfn.IFNA(VLOOKUP($A169,Platinum_market_balance!$A:$Z,5,FALSE), "NA")</f>
        <v>NA</v>
      </c>
      <c r="CK169" s="31" t="str">
        <f>_xlfn.IFNA(VLOOKUP($A169,Palladium_market_balance!$A:$Z,2,FALSE), "NA")</f>
        <v>NA</v>
      </c>
      <c r="CL169" s="31" t="str">
        <f>_xlfn.IFNA(VLOOKUP($A169,Palladium_market_balance!$A:$Z,3,FALSE), "NA")</f>
        <v>NA</v>
      </c>
      <c r="CM169" s="31" t="str">
        <f>_xlfn.IFNA(VLOOKUP($A169,Palladium_market_balance!$A:$Z,4,FALSE), "NA")</f>
        <v>NA</v>
      </c>
      <c r="CN169" s="31" t="str">
        <f>_xlfn.IFNA(VLOOKUP($A169,Palladium_market_balance!$A:$Z,5,FALSE), "NA")</f>
        <v>NA</v>
      </c>
      <c r="CO169" s="31" t="str">
        <f>_xlfn.IFNA(VLOOKUP($A169,Rhodium_market_balance!$A:$Z,2,FALSE), "NA")</f>
        <v>NA</v>
      </c>
      <c r="CP169" s="31" t="str">
        <f>_xlfn.IFNA(VLOOKUP($A169,Rhodium_market_balance!$A:$Z,3,FALSE), "NA")</f>
        <v>NA</v>
      </c>
      <c r="CQ169" s="31" t="str">
        <f>_xlfn.IFNA(VLOOKUP($A169,Rhodium_market_balance!$A:$Z,4,FALSE), "NA")</f>
        <v>NA</v>
      </c>
      <c r="CR169" s="31" t="str">
        <f>_xlfn.IFNA(VLOOKUP($A169,Rhodium_market_balance!$A:$Z,5,FALSE), "NA")</f>
        <v>NA</v>
      </c>
      <c r="CS169" s="31">
        <f>_xlfn.IFNA(VLOOKUP($A169,CFTCs!$A:$Z,2,FALSE), "NA")</f>
        <v>24071.545454545401</v>
      </c>
      <c r="CT169" s="31">
        <f>_xlfn.IFNA(VLOOKUP($A169,CFTCs!$A:$Z,3,FALSE), "NA")</f>
        <v>3828</v>
      </c>
      <c r="CU169" s="31">
        <f>_xlfn.IFNA(VLOOKUP($A169,CFTCs!$A:$Z,4,FALSE), "NA")</f>
        <v>41875.090909090897</v>
      </c>
      <c r="CV169" s="31">
        <f>_xlfn.IFNA(VLOOKUP($A169,CFTCs!$A:$Z,5,FALSE), "NA")</f>
        <v>18788.227272727199</v>
      </c>
      <c r="CW169" s="31">
        <f>_xlfn.IFNA(VLOOKUP($A169,Open_interest!$A:$Z,2,FALSE), "NA")</f>
        <v>62847.090909090897</v>
      </c>
      <c r="CX169" s="31">
        <f>_xlfn.IFNA(VLOOKUP($A169,Open_interest!$A:$Z,3,FALSE), "NA")</f>
        <v>36602.4545454545</v>
      </c>
      <c r="CY169" s="31">
        <f>IF(_xlfn.IFNA(VLOOKUP($A169,ETF_holdings!$A:$Z,2,FALSE), "NA")=0,"NA",_xlfn.IFNA(VLOOKUP($A169,ETF_holdings!$A:$Z,2,FALSE), "NA"))</f>
        <v>2590066.90277272</v>
      </c>
      <c r="CZ169" s="31" t="str">
        <f>IF(_xlfn.IFNA(VLOOKUP($A169,ETF_holdings!$A:$Z,3,FALSE), "NA")=0,"NA",_xlfn.IFNA(VLOOKUP($A169,ETF_holdings!$A:$Z,3,FALSE), "NA"))</f>
        <v>NA</v>
      </c>
      <c r="DA169" s="31">
        <f>_xlfn.IFNA(VLOOKUP($A169,ETF_holdings!$A:$Z,4,FALSE), "NA")</f>
        <v>14729</v>
      </c>
      <c r="DB169" s="31">
        <f>IF(_xlfn.IFNA(VLOOKUP($A169,ETF_holdings!$A:$Z,4,FALSE), "NA")=0,"NA",_xlfn.IFNA(VLOOKUP($A169,ETF_holdings!$A:$Z,4,FALSE), "NA"))</f>
        <v>14729</v>
      </c>
      <c r="DC169" s="31" t="str">
        <f>IF(_xlfn.IFNA(VLOOKUP($A169,ETF_holdings!$A:$Z,6,FALSE), "NA")=0,"NA",_xlfn.IFNA(VLOOKUP($A169,ETF_holdings!$A:$Z,6,FALSE), "NA"))</f>
        <v>NA</v>
      </c>
      <c r="DD169" s="31" t="str">
        <f>IF(_xlfn.IFNA(VLOOKUP($A169,ETF_holdings!$A:$Z,7,FALSE), "NA")=0,"NA",_xlfn.IFNA(VLOOKUP($A169,ETF_holdings!$A:$Z,7,FALSE), "NA"))</f>
        <v>NA</v>
      </c>
      <c r="DE169" s="31" t="str">
        <f>IF(_xlfn.IFNA(VLOOKUP($A169,ETF_holdings!$A:$Z,8,FALSE), "NA")=0,"NA",_xlfn.IFNA(VLOOKUP($A169,ETF_holdings!$A:$Z,8,FALSE), "NA"))</f>
        <v>NA</v>
      </c>
      <c r="DF169" s="31" t="str">
        <f>IF(_xlfn.IFNA(VLOOKUP($A169,ETF_holdings!$A:$Z,10,FALSE), "NA")=0,"NA",_xlfn.IFNA(VLOOKUP($A169,ETF_holdings!$A:$Z,10,FALSE), "NA"))</f>
        <v>NA</v>
      </c>
      <c r="DG169" s="31" t="str">
        <f>IF(_xlfn.IFNA(VLOOKUP($A169,ETF_holdings!$A:$Z,10,FALSE), "NA")=0,"NA",_xlfn.IFNA(VLOOKUP($A169,ETF_holdings!$A:$Z,10,FALSE), "NA"))</f>
        <v>NA</v>
      </c>
      <c r="DH169" s="31">
        <f>IF(_xlfn.IFNA(VLOOKUP($A169,ETF_holdings!$A:$Z,11,FALSE), "NA")=0,"NA",_xlfn.IFNA(VLOOKUP($A169,ETF_holdings!$A:$Z,11,FALSE), "NA"))</f>
        <v>14729</v>
      </c>
      <c r="DI169" s="31" t="str">
        <f>IF(_xlfn.IFNA(VLOOKUP($A169,ETF_holdings!$A:$Z,12,FALSE), "NA")=0,"NA",_xlfn.IFNA(VLOOKUP($A169,ETF_holdings!$A:$Z,12,FALSE), "NA"))</f>
        <v>NA</v>
      </c>
      <c r="DJ169" s="31" t="str">
        <f>IF(_xlfn.IFNA(VLOOKUP($A169,ETF_holdings!$A:$Z,13,FALSE), "NA")=0,"NA",_xlfn.IFNA(VLOOKUP($A169,ETF_holdings!$A:$Z,13,FALSE), "NA"))</f>
        <v>NA</v>
      </c>
      <c r="DK169" s="31">
        <f>IF(_xlfn.IFNA(VLOOKUP($A169,Platinum_RSI!$A:$P,2,FALSE), "NA")=0,"NA",_xlfn.IFNA(VLOOKUP($A169,Platinum_RSI!$A:$P,2,FALSE), "NA"))</f>
        <v>33.450000000000003</v>
      </c>
      <c r="DL169" s="31">
        <f>IF(_xlfn.IFNA(VLOOKUP($A169,Platinum_RSI!$A:$P,3,FALSE), "NA")=0,"NA",_xlfn.IFNA(VLOOKUP($A169,Platinum_RSI!$A:$P,3,FALSE), "NA"))</f>
        <v>40.99</v>
      </c>
      <c r="DM169" s="31">
        <f>IF(_xlfn.IFNA(VLOOKUP($A169,Platinum_RSI!$A:$P,4,FALSE), "NA")=0,"NA",_xlfn.IFNA(VLOOKUP($A169,Platinum_RSI!$A:$P,4,FALSE), "NA"))</f>
        <v>43.41</v>
      </c>
      <c r="DN169" s="31">
        <f>IF(_xlfn.IFNA(VLOOKUP($A169,Platinum_RSI!$A:$P,5,FALSE), "NA")=0,"NA",_xlfn.IFNA(VLOOKUP($A169,Platinum_RSI!$A:$P,5,FALSE), "NA"))</f>
        <v>47.54</v>
      </c>
      <c r="DO169" s="31">
        <f>IF(_xlfn.IFNA(VLOOKUP($A169,Palladium_RSI!$A:$Q,2,FALSE), "NA")=0,"NA",_xlfn.IFNA(VLOOKUP($A169,Palladium_RSI!$A:$Q,2,FALSE), "NA"))</f>
        <v>44.87</v>
      </c>
      <c r="DP169" s="31">
        <f>IF(_xlfn.IFNA(VLOOKUP($A169,Palladium_RSI!$A:$Q, 3,FALSE), "NA")=0,"NA",_xlfn.IFNA(VLOOKUP($A169,Palladium_RSI!$A:$Q,3,FALSE), "NA"))</f>
        <v>52.48</v>
      </c>
      <c r="DQ169" s="31">
        <f>IF(_xlfn.IFNA(VLOOKUP($A169,Palladium_RSI!$A:$Q,4,FALSE), "NA")=0,"NA",_xlfn.IFNA(VLOOKUP($A169,Palladium_RSI!$A:$Q,4,FALSE), "NA"))</f>
        <v>53.52</v>
      </c>
      <c r="DR169" s="31">
        <f>IF(_xlfn.IFNA(VLOOKUP($A169,Palladium_RSI!$A:$Q,5,FALSE), "NA")=0,"NA",_xlfn.IFNA(VLOOKUP($A169,Palladium_RSI!$A:$Q,5,FALSE), "NA"))</f>
        <v>55.21</v>
      </c>
      <c r="DS169" s="31">
        <f>IF(_xlfn.IFNA(VLOOKUP($A169,Car_production!$A:$L,2,FALSE), "NA")=0,"NA",_xlfn.IFNA(VLOOKUP($A169,Car_production!$A:$L,2,FALSE), "NA"))</f>
        <v>368.9</v>
      </c>
      <c r="DT169" s="31">
        <f>IF(_xlfn.IFNA(VLOOKUP($A169,Car_production!$A:$L,3,FALSE), "NA")=0,"NA",_xlfn.IFNA(VLOOKUP($A169,Car_production!$A:$L,3,FALSE), "NA"))</f>
        <v>290.2439024390244</v>
      </c>
      <c r="DU169" s="31" t="e">
        <f>IF(_xlfn.IFNA(VLOOKUP($A169,Car_production!$A:$L,4,FALSE), "NA")=0,"NA",_xlfn.IFNA(VLOOKUP($A169,Car_production!$A:$L,13,FALSE), "NA"))</f>
        <v>#REF!</v>
      </c>
      <c r="DV169" s="31">
        <f>IF(_xlfn.IFNA(VLOOKUP($A169,Car_production!$A:$L,5,FALSE), "NA")=0,"NA",_xlfn.IFNA(VLOOKUP($A169,Car_production!$A:$L,5,FALSE), "NA"))</f>
        <v>85.801921424290057</v>
      </c>
      <c r="DW169" s="31">
        <f>IF(_xlfn.IFNA(VLOOKUP($A169,Car_production!$A:$L,6,FALSE), "NA")=0,"NA",_xlfn.IFNA(VLOOKUP($A169,Car_production!$A:$L,6,FALSE), "NA"))</f>
        <v>112.7</v>
      </c>
      <c r="DX169" s="31">
        <f>IF(_xlfn.IFNA(VLOOKUP($A169,Car_production!$A:$L,7,FALSE), "NA")=0,"NA",_xlfn.IFNA(VLOOKUP($A169,Car_production!$A:$L,7,FALSE), "NA"))</f>
        <v>110.16617790811341</v>
      </c>
      <c r="DY169" s="31">
        <f>IF(_xlfn.IFNA(VLOOKUP($A169,Car_production!$A:$L,8,FALSE), "NA")=0,"NA",_xlfn.IFNA(VLOOKUP($A169,Car_production!$A:$L,8,FALSE), "NA"))</f>
        <v>103.8</v>
      </c>
      <c r="DZ169" s="31">
        <f>IF(_xlfn.IFNA(VLOOKUP($A169,Car_production!$A:$L,9,FALSE), "NA")=0,"NA",_xlfn.IFNA(VLOOKUP($A169,Car_production!$A:$L,9,FALSE), "NA"))</f>
        <v>131.06060606060606</v>
      </c>
      <c r="EA169" s="31">
        <f>IF(_xlfn.IFNA(VLOOKUP($A169,Car_production!$A:$L,10,FALSE), "NA")=0,"NA",_xlfn.IFNA(VLOOKUP($A169,Car_production!$A:$L,10,FALSE), "NA"))</f>
        <v>100.89941931691288</v>
      </c>
      <c r="EB169" s="31">
        <f>IF(_xlfn.IFNA(VLOOKUP($A169,Car_production_index!$A:$L,2,FALSE), "NA")=0,"NA",_xlfn.IFNA(VLOOKUP($A169,Car_production_index!$A:$L,2,FALSE), "NA"))</f>
        <v>0.15085631777151459</v>
      </c>
      <c r="EC169" s="31">
        <f>IF(_xlfn.IFNA(VLOOKUP($A169,Car_production_index!$A:$L,3,FALSE), "NA")=0,"NA",_xlfn.IFNA(VLOOKUP($A169,Car_production_index!$A:$L,3,FALSE), "NA"))</f>
        <v>0.18248675170088827</v>
      </c>
      <c r="ED169" s="31">
        <f>IF(_xlfn.IFNA(VLOOKUP($A169,Car_production_index!$A:$L,4,FALSE), "NA")=0,"NA",_xlfn.IFNA(VLOOKUP($A169,Car_production_index!$A:$L,4,FALSE), "NA"))</f>
        <v>0.26735965766274594</v>
      </c>
      <c r="EE169" s="31">
        <f>IF(_xlfn.IFNA(VLOOKUP($A169,Car_production_index!$A:$L,5,FALSE), "NA")=0,"NA",_xlfn.IFNA(VLOOKUP($A169,Car_production_index!$A:$L,5,FALSE), "NA"))</f>
        <v>0.10735836701581072</v>
      </c>
      <c r="EF169" s="31">
        <f>IF(_xlfn.IFNA(VLOOKUP($A169,Car_production_index!$A:$L,6,FALSE), "NA")=0,"NA",_xlfn.IFNA(VLOOKUP($A169,Car_production_index!$A:$L,6,FALSE), "NA"))</f>
        <v>0.70806109415095952</v>
      </c>
    </row>
    <row r="170" spans="1:136">
      <c r="A170" s="26">
        <v>41640</v>
      </c>
      <c r="B170" s="25">
        <f>IFERROR(VLOOKUP($A170,Palladium_spot_price!$A:$B,2,FALSE), "NA")</f>
        <v>738.59090909090901</v>
      </c>
      <c r="C170" s="25">
        <f>IFERROR(VLOOKUP($A170,Platinum_spot_price!$A:$B,2,FALSE), "NA")</f>
        <v>1423.72727272727</v>
      </c>
      <c r="D170" s="25">
        <f>IFERROR(VLOOKUP($A170,Rhodium_spot_price!$A:$B,2,FALSE), "NA")</f>
        <v>1049.3181818181799</v>
      </c>
      <c r="E170" s="25">
        <f>IFERROR(VLOOKUP(A170,'Coal Australia'!A:B,2,FALSE), "NA")</f>
        <v>87.973538961038798</v>
      </c>
      <c r="F170" s="25">
        <f>IFERROR(VLOOKUP(A170,'Russian Ruble'!A:B,2,FALSE), "NA")</f>
        <v>33.457000000000001</v>
      </c>
      <c r="G170" s="25">
        <f>IFERROR(VLOOKUP($A170,'GDP Germany'!A:B,2,FALSE),"NA")</f>
        <v>678227.2</v>
      </c>
      <c r="H170" s="25">
        <f>IFERROR(VLOOKUP($A170,'GDP EU28'!A:B,2,FALSE),"NA")</f>
        <v>2924515.4</v>
      </c>
      <c r="I170" s="25">
        <f>IFERROR(VLOOKUP($A170,'GDP US'!A:B,2,FALSE),"NA")</f>
        <v>16712.759999999998</v>
      </c>
      <c r="J170" s="29">
        <f>IFERROR(VLOOKUP($A170,'GDP CNY'!A:C,2,FALSE),"NA")</f>
        <v>7.7</v>
      </c>
      <c r="K170" s="25">
        <f>IFERROR(VLOOKUP($A170,WTI!$A:$B,2,FALSE),"NA")</f>
        <v>94.62</v>
      </c>
      <c r="L170" s="25">
        <f>IFERROR(VLOOKUP($A170,Brent!$A:$B,2,FALSE),"NA")</f>
        <v>108.12</v>
      </c>
      <c r="M170" s="25">
        <f>IFERROR(VLOOKUP($A170,'EURO EXC RATE'!$A:$B,2,FALSE),"NA")</f>
        <v>1.3617999999999999</v>
      </c>
      <c r="N170" s="25">
        <f>IFERROR(VLOOKUP($A170,'Baltic Dry Index'!$A:$B,2,FALSE),"NA")</f>
        <v>1110</v>
      </c>
      <c r="O170" s="25">
        <f>IFERROR(VLOOKUP($A170,EXR_CNY_USD!$A:$B,2,FALSE),"NA")</f>
        <v>6.0509000000000004</v>
      </c>
      <c r="P170" s="25">
        <f>IFERROR(VLOOKUP($A170,'NATURAL GAS'!A:B,2,FALSE),"NA")</f>
        <v>4.71</v>
      </c>
      <c r="Q170" s="25">
        <f>IFERROR(VLOOKUP($A170,VIX!$A:$B,2,FALSE), "NA")</f>
        <v>18.41</v>
      </c>
      <c r="R170" s="25">
        <f>IFERROR(VLOOKUP($A170,CLI_US!$A:$B,2,FALSE), "NA")</f>
        <v>100.668165366343</v>
      </c>
      <c r="S170" s="25">
        <f>IFERROR(VLOOKUP($A170,CLI_CHN!$A:$B,2,FALSE), "NA")</f>
        <v>100.71210000000001</v>
      </c>
      <c r="T170" s="25">
        <f>IFERROR(VLOOKUP($A170,CLI_EURO!$A:$B,2,FALSE), "NA")</f>
        <v>100.152386645318</v>
      </c>
      <c r="U170" s="25">
        <f>IFERROR(VLOOKUP($A170,CPILFESL!$A:$B,2,FALSE), "NA")</f>
        <v>235.28800000000001</v>
      </c>
      <c r="V170" s="31">
        <f>_xlfn.IFNA(VLOOKUP($A170,'PET.RWTC.M'!$A:$B,2,FALSE), "NA")</f>
        <v>94.62</v>
      </c>
      <c r="W170" s="31">
        <f>_xlfn.IFNA(VLOOKUP($A170,PALLFNFINDEXQ!$A:$B,2,FALSE), "NA")</f>
        <v>169.14867849999999</v>
      </c>
      <c r="X170" s="31">
        <f>_xlfn.IFNA(VLOOKUP($A170,DEXSFUS!$A:$B,2,FALSE), "NA")</f>
        <v>10.484999999999999</v>
      </c>
      <c r="Y170" s="31">
        <f>_xlfn.IFNA(VLOOKUP($A170,PNICKUSDM!$A:$B,2,FALSE), "NA")</f>
        <v>14101.25</v>
      </c>
      <c r="Z170" s="31">
        <f>_xlfn.IFNA(VLOOKUP($A170,'WPU1011'!$A:$B,2,FALSE), "NA")</f>
        <v>133.30000000000001</v>
      </c>
      <c r="AA170" s="31">
        <f>_xlfn.IFNA(VLOOKUP($A170,PCU3399103399101!$A:$B,2,FALSE), "NA")</f>
        <v>217.3</v>
      </c>
      <c r="AB170" s="31">
        <f>_xlfn.IFNA(VLOOKUP($A170,TSIFRGHTC!$A:$B,2,FALSE), "NA")</f>
        <v>-1.3</v>
      </c>
      <c r="AC170" s="31">
        <f>_xlfn.IFNA(VLOOKUP($A170,TSIFRGHTC!$A:$B,2,FALSE), "NA")</f>
        <v>-1.3</v>
      </c>
      <c r="AD170" s="31">
        <f>_xlfn.IFNA(VLOOKUP($A170,PPICMM!$A:$B,2,FALSE), "NA")</f>
        <v>194.1</v>
      </c>
      <c r="AE170" s="31">
        <f>_xlfn.IFNA(VLOOKUP($A170,IPB50001N!$A:$B,2,FALSE), "NA")</f>
        <v>99.794499999999999</v>
      </c>
      <c r="AF170" s="31">
        <f>_xlfn.IFNA(VLOOKUP($A170,A31ATI!$A:$B,2,FALSE), "NA")</f>
        <v>21335</v>
      </c>
      <c r="AG170" s="31">
        <f>_xlfn.IFNA(VLOOKUP($A170,A31ANO!$A:$B,2,FALSE), "NA")</f>
        <v>11062</v>
      </c>
      <c r="AH170" s="31">
        <f>_xlfn.IFNA(VLOOKUP($A170,IPG21223S!$A:$B,2,FALSE), "NA")</f>
        <v>110.03879999999999</v>
      </c>
      <c r="AI170" s="31">
        <f>_xlfn.IFNA(VLOOKUP($A170,PIORECRUSDM!$A:$B,2,FALSE), "NA")</f>
        <v>122.63</v>
      </c>
      <c r="AJ170" s="31">
        <f>_xlfn.IFNA(VLOOKUP($A170,GVZCLS!$A:$B,2,FALSE), "NA")</f>
        <v>20.68</v>
      </c>
      <c r="AK170" s="31">
        <f>_xlfn.IFNA(VLOOKUP($A170,VXSLVCLS!$A:$B,2,FALSE), "NA")</f>
        <v>31.22</v>
      </c>
      <c r="AL170" s="31">
        <f>_xlfn.IFNA(VLOOKUP($A170,PNRGINDEXM!$A:$B,2,FALSE), "NA")</f>
        <v>229.9973</v>
      </c>
      <c r="AM170" s="31">
        <f>_xlfn.IFNA(VLOOKUP($A170,Nikkei225!$A:$B,2,FALSE), "NA")</f>
        <v>14201.57</v>
      </c>
      <c r="AN170" s="31">
        <f>_xlfn.IFNA(VLOOKUP($A170,EXJPUS!$A:$B,2,FALSE), "NA")</f>
        <v>103.76139999999999</v>
      </c>
      <c r="AO170" s="31">
        <f>_xlfn.IFNA(VLOOKUP($A170,PCU33613361!$A:$B,2,FALSE), "NA")</f>
        <v>108.7</v>
      </c>
      <c r="AP170" s="31">
        <f>_xlfn.IFNA(VLOOKUP($A170,TOTALSA!$A:$B,2,FALSE), "NA")</f>
        <v>15.614000000000001</v>
      </c>
      <c r="AQ170" s="31">
        <f>_xlfn.IFNA(VLOOKUP($A170,ZAFCPIALLMINMEI!$A:$B,2,FALSE), "NA")</f>
        <v>92.494659999999996</v>
      </c>
      <c r="AR170" s="31">
        <f>_xlfn.IFNA(VLOOKUP($A170,LCULMN01ZAQ661S!$A:$B,2,FALSE), "NA")</f>
        <v>92.598303779999995</v>
      </c>
      <c r="AS170" s="31">
        <f>_xlfn.IFNA(VLOOKUP($A170,NGDPRSAXDCZAQ!$A:$B,2,FALSE), "NA")</f>
        <v>1082916.8</v>
      </c>
      <c r="AT170" s="31">
        <f>_xlfn.IFNA(VLOOKUP($A170,'M.W00.PCOBA.USD'!$A:$B,2,FALSE), "NA")</f>
        <v>28134.57</v>
      </c>
      <c r="AU170" s="31">
        <f>_xlfn.IFNA(VLOOKUP($A170,BSCICP03O9M665S!$A:$B,2,FALSE), "NA")</f>
        <v>100.45151132399999</v>
      </c>
      <c r="AV170" s="31">
        <f>_xlfn.IFNA(VLOOKUP($A170,LOLITOAAOECDE!$A:$B,2,FALSE), "NA")</f>
        <v>100.7311947721</v>
      </c>
      <c r="AW170" s="31" t="str">
        <f>_xlfn.IFNA(VLOOKUP($A170,'IP7110'!$A:$B,2,FALSE), "NA")</f>
        <v>NA</v>
      </c>
      <c r="AX170" s="31">
        <f>_xlfn.IFNA(VLOOKUP($A170,'WPS061'!$A:$B,2,FALSE), "NA")</f>
        <v>94.6</v>
      </c>
      <c r="AY170" s="31">
        <f>_xlfn.IFNA(VLOOKUP($A170,'GS10'!$A:$B,2,FALSE), "NA")</f>
        <v>2.86</v>
      </c>
      <c r="AZ170" s="31">
        <f>_xlfn.IFNA(VLOOKUP($A170,'GS5'!$A:$B,2,FALSE), "NA")</f>
        <v>1.65</v>
      </c>
      <c r="BA170" s="31">
        <f>_xlfn.IFNA(VLOOKUP($A170,'GS30'!$A:$B,2,FALSE), "NA")</f>
        <v>3.77</v>
      </c>
      <c r="BB170" s="31">
        <f>_xlfn.IFNA(VLOOKUP($A170,DAX!$A:$B,2,FALSE), "NA")</f>
        <v>9306.48</v>
      </c>
      <c r="BC170" s="31">
        <f>_xlfn.IFNA(VLOOKUP($A170,SMI!$A:$B,2,FALSE), "NA")</f>
        <v>8191.33</v>
      </c>
      <c r="BD170" s="31">
        <f>_xlfn.IFNA(VLOOKUP($A170,NASDAQCOM!$A:$B,2,FALSE), "NA")</f>
        <v>4103.88</v>
      </c>
      <c r="BE170" s="31">
        <f>_xlfn.IFNA(VLOOKUP($A170,FTSE100!$A:$B,2,FALSE), "NA")</f>
        <v>6510.44</v>
      </c>
      <c r="BF170" s="31">
        <f>_xlfn.IFNA(VLOOKUP($A170,'M.W00.PGOLD.USD'!$A:$B,2,FALSE), "NA")</f>
        <v>1270</v>
      </c>
      <c r="BG170" s="31">
        <f>_xlfn.IFNA(VLOOKUP($A170,'M.W00.PSILVER.USD'!$A:$B,2,FALSE), "NA")</f>
        <v>20.29</v>
      </c>
      <c r="BH170" s="31">
        <f>_xlfn.IFNA(VLOOKUP($A170,WPU10170502!$A:$B,2,FALSE), "NA")</f>
        <v>88.4</v>
      </c>
      <c r="BI170" s="31">
        <f>_xlfn.IFNA(VLOOKUP($A170,'M.W00.PSILVER.USD'!$A:$B,2,FALSE), "NA")</f>
        <v>20.29</v>
      </c>
      <c r="BJ170" s="31">
        <f>_xlfn.IFNA(VLOOKUP($A170,'M.W00.PSILVER.USD'!$A:$B,2,FALSE), "NA")</f>
        <v>20.29</v>
      </c>
      <c r="BK170" s="31">
        <f>_xlfn.IFNA(VLOOKUP($A170,FEDfunds!$A:$B,2,FALSE), "NA")</f>
        <v>7.0000000000000007E-2</v>
      </c>
      <c r="BL170" s="31">
        <f>_xlfn.IFNA(VLOOKUP($A170,Vehicles_miles_traveled!$A:$B,2,FALSE), "NA")</f>
        <v>246033</v>
      </c>
      <c r="BM170" s="31">
        <f>_xlfn.IFNA(VLOOKUP($A170,New_car_dealer!$A:$B,2,FALSE), "NA")</f>
        <v>54772</v>
      </c>
      <c r="BN170" s="31" t="str">
        <f>_xlfn.IFNA(VLOOKUP($A170,Platinum_total_demand!$A:$Z,4,FALSE), "NA")</f>
        <v>NA</v>
      </c>
      <c r="BO170" s="31" t="str">
        <f>_xlfn.IFNA(VLOOKUP($A170,Palladium_total_demand!$A:$Z,4,FALSE), "NA")</f>
        <v>NA</v>
      </c>
      <c r="BP170" s="31" t="str">
        <f>_xlfn.IFNA(VLOOKUP($A170,Rhodium_total_demand!$A:$Z,4,FALSE), "NA")</f>
        <v>NA</v>
      </c>
      <c r="BQ170" s="31" t="str">
        <f>_xlfn.IFNA(VLOOKUP($A170,Platinum_total_supply!$A:$Z,4,FALSE), "NA")</f>
        <v>NA</v>
      </c>
      <c r="BR170" s="31" t="str">
        <f>_xlfn.IFNA(VLOOKUP($A170,Palladium_total_supply!$A:$Z,4,FALSE), "NA")</f>
        <v>NA</v>
      </c>
      <c r="BS170" s="31" t="str">
        <f>_xlfn.IFNA(VLOOKUP($A170,Rhodium_total_supply!$A:$Z,4,FALSE), "NA")</f>
        <v>NA</v>
      </c>
      <c r="BT170" s="31">
        <f>_xlfn.IFNA(VLOOKUP($A170,Equities!$A:$Z,2,FALSE), "NA")</f>
        <v>5977.3030434782504</v>
      </c>
      <c r="BU170" s="31">
        <f>_xlfn.IFNA(VLOOKUP($A170,Equities!$A:$Z,3,FALSE), "NA")</f>
        <v>6837.0647826086897</v>
      </c>
      <c r="BV170" s="31">
        <f>_xlfn.IFNA(VLOOKUP($A170,Equities!$A:$Z,4,FALSE), "NA")</f>
        <v>8562.7147826086893</v>
      </c>
      <c r="BW170" s="31">
        <f>_xlfn.IFNA(VLOOKUP($A170,Equities!$A:$Z,5,FALSE), "NA")</f>
        <v>5445.4180434782602</v>
      </c>
      <c r="BX170" s="31">
        <f>_xlfn.IFNA(VLOOKUP($A170,Equities!$A:$Z,6,FALSE), "NA")</f>
        <v>1884.64860869565</v>
      </c>
      <c r="BY170" s="31">
        <f>_xlfn.IFNA(VLOOKUP($A170,Income_equities!$A:$Z,2,FALSE), "NA")</f>
        <v>1820.21956521739</v>
      </c>
      <c r="BZ170" s="31">
        <f>_xlfn.IFNA(VLOOKUP($A170,Income_equities!$A:$Z,3,FALSE), "NA")</f>
        <v>350.50533478260797</v>
      </c>
      <c r="CA170" s="31">
        <f>_xlfn.IFNA(VLOOKUP($A170,Income_equities!$A:$Z,4,FALSE), "NA")</f>
        <v>196.92327826086901</v>
      </c>
      <c r="CB170" s="31">
        <f>_xlfn.IFNA(VLOOKUP($A170,Income_equities!$A:$Z,5,FALSE), "NA")</f>
        <v>211.67848260869499</v>
      </c>
      <c r="CC170" s="31">
        <f>_xlfn.IFNA(VLOOKUP($A170,PGM_equities!$A:$Z,2,FALSE), "NA")</f>
        <v>1423.4343478260801</v>
      </c>
      <c r="CD170" s="31">
        <f>_xlfn.IFNA(VLOOKUP($A170,PGM_equities!$A:$Z,3,FALSE), "NA")</f>
        <v>1243.6930434782601</v>
      </c>
      <c r="CE170" s="31">
        <f>_xlfn.IFNA(VLOOKUP($A170,PGM_equities!$A:$Z,4,FALSE), "NA")</f>
        <v>19.884343478260799</v>
      </c>
      <c r="CF170" s="31">
        <f>_xlfn.IFNA(VLOOKUP($A170,PGM_equities!$A:$Z,5,FALSE), "NA")</f>
        <v>733.46782608695605</v>
      </c>
      <c r="CG170" s="31" t="str">
        <f>_xlfn.IFNA(VLOOKUP($A170,Platinum_market_balance!$A:$Z,2,FALSE), "NA")</f>
        <v>NA</v>
      </c>
      <c r="CH170" s="31" t="str">
        <f>_xlfn.IFNA(VLOOKUP($A170,Platinum_market_balance!$A:$Z,3,FALSE), "NA")</f>
        <v>NA</v>
      </c>
      <c r="CI170" s="31" t="str">
        <f>_xlfn.IFNA(VLOOKUP($A170,Platinum_market_balance!$A:$Z,4,FALSE), "NA")</f>
        <v>NA</v>
      </c>
      <c r="CJ170" s="31" t="str">
        <f>_xlfn.IFNA(VLOOKUP($A170,Platinum_market_balance!$A:$Z,5,FALSE), "NA")</f>
        <v>NA</v>
      </c>
      <c r="CK170" s="31" t="str">
        <f>_xlfn.IFNA(VLOOKUP($A170,Palladium_market_balance!$A:$Z,2,FALSE), "NA")</f>
        <v>NA</v>
      </c>
      <c r="CL170" s="31" t="str">
        <f>_xlfn.IFNA(VLOOKUP($A170,Palladium_market_balance!$A:$Z,3,FALSE), "NA")</f>
        <v>NA</v>
      </c>
      <c r="CM170" s="31" t="str">
        <f>_xlfn.IFNA(VLOOKUP($A170,Palladium_market_balance!$A:$Z,4,FALSE), "NA")</f>
        <v>NA</v>
      </c>
      <c r="CN170" s="31" t="str">
        <f>_xlfn.IFNA(VLOOKUP($A170,Palladium_market_balance!$A:$Z,5,FALSE), "NA")</f>
        <v>NA</v>
      </c>
      <c r="CO170" s="31" t="str">
        <f>_xlfn.IFNA(VLOOKUP($A170,Rhodium_market_balance!$A:$Z,2,FALSE), "NA")</f>
        <v>NA</v>
      </c>
      <c r="CP170" s="31" t="str">
        <f>_xlfn.IFNA(VLOOKUP($A170,Rhodium_market_balance!$A:$Z,3,FALSE), "NA")</f>
        <v>NA</v>
      </c>
      <c r="CQ170" s="31" t="str">
        <f>_xlfn.IFNA(VLOOKUP($A170,Rhodium_market_balance!$A:$Z,4,FALSE), "NA")</f>
        <v>NA</v>
      </c>
      <c r="CR170" s="31" t="str">
        <f>_xlfn.IFNA(VLOOKUP($A170,Rhodium_market_balance!$A:$Z,5,FALSE), "NA")</f>
        <v>NA</v>
      </c>
      <c r="CS170" s="31">
        <f>_xlfn.IFNA(VLOOKUP($A170,CFTCs!$A:$Z,2,FALSE), "NA")</f>
        <v>24722.695652173901</v>
      </c>
      <c r="CT170" s="31">
        <f>_xlfn.IFNA(VLOOKUP($A170,CFTCs!$A:$Z,3,FALSE), "NA")</f>
        <v>4949.3478260869497</v>
      </c>
      <c r="CU170" s="31">
        <f>_xlfn.IFNA(VLOOKUP($A170,CFTCs!$A:$Z,4,FALSE), "NA")</f>
        <v>41479.347826086901</v>
      </c>
      <c r="CV170" s="31">
        <f>_xlfn.IFNA(VLOOKUP($A170,CFTCs!$A:$Z,5,FALSE), "NA")</f>
        <v>10531.3478260869</v>
      </c>
      <c r="CW170" s="31">
        <f>_xlfn.IFNA(VLOOKUP($A170,Open_interest!$A:$Z,2,FALSE), "NA")</f>
        <v>60200.652173912997</v>
      </c>
      <c r="CX170" s="31">
        <f>_xlfn.IFNA(VLOOKUP($A170,Open_interest!$A:$Z,3,FALSE), "NA")</f>
        <v>38987.565217391297</v>
      </c>
      <c r="CY170" s="31">
        <f>IF(_xlfn.IFNA(VLOOKUP($A170,ETF_holdings!$A:$Z,2,FALSE), "NA")=0,"NA",_xlfn.IFNA(VLOOKUP($A170,ETF_holdings!$A:$Z,2,FALSE), "NA"))</f>
        <v>2601860.2783181798</v>
      </c>
      <c r="CZ170" s="31" t="str">
        <f>IF(_xlfn.IFNA(VLOOKUP($A170,ETF_holdings!$A:$Z,3,FALSE), "NA")=0,"NA",_xlfn.IFNA(VLOOKUP($A170,ETF_holdings!$A:$Z,3,FALSE), "NA"))</f>
        <v>NA</v>
      </c>
      <c r="DA170" s="31">
        <f>_xlfn.IFNA(VLOOKUP($A170,ETF_holdings!$A:$Z,4,FALSE), "NA")</f>
        <v>14908.090909090901</v>
      </c>
      <c r="DB170" s="31">
        <f>IF(_xlfn.IFNA(VLOOKUP($A170,ETF_holdings!$A:$Z,4,FALSE), "NA")=0,"NA",_xlfn.IFNA(VLOOKUP($A170,ETF_holdings!$A:$Z,4,FALSE), "NA"))</f>
        <v>14908.090909090901</v>
      </c>
      <c r="DC170" s="31" t="str">
        <f>IF(_xlfn.IFNA(VLOOKUP($A170,ETF_holdings!$A:$Z,6,FALSE), "NA")=0,"NA",_xlfn.IFNA(VLOOKUP($A170,ETF_holdings!$A:$Z,6,FALSE), "NA"))</f>
        <v>NA</v>
      </c>
      <c r="DD170" s="31" t="str">
        <f>IF(_xlfn.IFNA(VLOOKUP($A170,ETF_holdings!$A:$Z,7,FALSE), "NA")=0,"NA",_xlfn.IFNA(VLOOKUP($A170,ETF_holdings!$A:$Z,7,FALSE), "NA"))</f>
        <v>NA</v>
      </c>
      <c r="DE170" s="31" t="str">
        <f>IF(_xlfn.IFNA(VLOOKUP($A170,ETF_holdings!$A:$Z,8,FALSE), "NA")=0,"NA",_xlfn.IFNA(VLOOKUP($A170,ETF_holdings!$A:$Z,8,FALSE), "NA"))</f>
        <v>NA</v>
      </c>
      <c r="DF170" s="31" t="str">
        <f>IF(_xlfn.IFNA(VLOOKUP($A170,ETF_holdings!$A:$Z,10,FALSE), "NA")=0,"NA",_xlfn.IFNA(VLOOKUP($A170,ETF_holdings!$A:$Z,10,FALSE), "NA"))</f>
        <v>NA</v>
      </c>
      <c r="DG170" s="31" t="str">
        <f>IF(_xlfn.IFNA(VLOOKUP($A170,ETF_holdings!$A:$Z,10,FALSE), "NA")=0,"NA",_xlfn.IFNA(VLOOKUP($A170,ETF_holdings!$A:$Z,10,FALSE), "NA"))</f>
        <v>NA</v>
      </c>
      <c r="DH170" s="31">
        <f>IF(_xlfn.IFNA(VLOOKUP($A170,ETF_holdings!$A:$Z,11,FALSE), "NA")=0,"NA",_xlfn.IFNA(VLOOKUP($A170,ETF_holdings!$A:$Z,11,FALSE), "NA"))</f>
        <v>14908.090909090901</v>
      </c>
      <c r="DI170" s="31" t="str">
        <f>IF(_xlfn.IFNA(VLOOKUP($A170,ETF_holdings!$A:$Z,12,FALSE), "NA")=0,"NA",_xlfn.IFNA(VLOOKUP($A170,ETF_holdings!$A:$Z,12,FALSE), "NA"))</f>
        <v>NA</v>
      </c>
      <c r="DJ170" s="31" t="str">
        <f>IF(_xlfn.IFNA(VLOOKUP($A170,ETF_holdings!$A:$Z,13,FALSE), "NA")=0,"NA",_xlfn.IFNA(VLOOKUP($A170,ETF_holdings!$A:$Z,13,FALSE), "NA"))</f>
        <v>NA</v>
      </c>
      <c r="DK170" s="31">
        <f>IF(_xlfn.IFNA(VLOOKUP($A170,Platinum_RSI!$A:$P,2,FALSE), "NA")=0,"NA",_xlfn.IFNA(VLOOKUP($A170,Platinum_RSI!$A:$P,2,FALSE), "NA"))</f>
        <v>36.18</v>
      </c>
      <c r="DL170" s="31">
        <f>IF(_xlfn.IFNA(VLOOKUP($A170,Platinum_RSI!$A:$P,3,FALSE), "NA")=0,"NA",_xlfn.IFNA(VLOOKUP($A170,Platinum_RSI!$A:$P,3,FALSE), "NA"))</f>
        <v>41.45</v>
      </c>
      <c r="DM170" s="31">
        <f>IF(_xlfn.IFNA(VLOOKUP($A170,Platinum_RSI!$A:$P,4,FALSE), "NA")=0,"NA",_xlfn.IFNA(VLOOKUP($A170,Platinum_RSI!$A:$P,4,FALSE), "NA"))</f>
        <v>43.66</v>
      </c>
      <c r="DN170" s="31">
        <f>IF(_xlfn.IFNA(VLOOKUP($A170,Platinum_RSI!$A:$P,5,FALSE), "NA")=0,"NA",_xlfn.IFNA(VLOOKUP($A170,Platinum_RSI!$A:$P,5,FALSE), "NA"))</f>
        <v>47.64</v>
      </c>
      <c r="DO170" s="31">
        <f>IF(_xlfn.IFNA(VLOOKUP($A170,Palladium_RSI!$A:$Q,2,FALSE), "NA")=0,"NA",_xlfn.IFNA(VLOOKUP($A170,Palladium_RSI!$A:$Q,2,FALSE), "NA"))</f>
        <v>29.7</v>
      </c>
      <c r="DP170" s="31">
        <f>IF(_xlfn.IFNA(VLOOKUP($A170,Palladium_RSI!$A:$Q, 3,FALSE), "NA")=0,"NA",_xlfn.IFNA(VLOOKUP($A170,Palladium_RSI!$A:$Q,3,FALSE), "NA"))</f>
        <v>49.41</v>
      </c>
      <c r="DQ170" s="31">
        <f>IF(_xlfn.IFNA(VLOOKUP($A170,Palladium_RSI!$A:$Q,4,FALSE), "NA")=0,"NA",_xlfn.IFNA(VLOOKUP($A170,Palladium_RSI!$A:$Q,4,FALSE), "NA"))</f>
        <v>51.75</v>
      </c>
      <c r="DR170" s="31">
        <f>IF(_xlfn.IFNA(VLOOKUP($A170,Palladium_RSI!$A:$Q,5,FALSE), "NA")=0,"NA",_xlfn.IFNA(VLOOKUP($A170,Palladium_RSI!$A:$Q,5,FALSE), "NA"))</f>
        <v>54.42</v>
      </c>
      <c r="DS170" s="31">
        <f>IF(_xlfn.IFNA(VLOOKUP($A170,Car_production!$A:$L,2,FALSE), "NA")=0,"NA",_xlfn.IFNA(VLOOKUP($A170,Car_production!$A:$L,2,FALSE), "NA"))</f>
        <v>352.3</v>
      </c>
      <c r="DT170" s="31">
        <f>IF(_xlfn.IFNA(VLOOKUP($A170,Car_production!$A:$L,3,FALSE), "NA")=0,"NA",_xlfn.IFNA(VLOOKUP($A170,Car_production!$A:$L,3,FALSE), "NA"))</f>
        <v>277.18332022029898</v>
      </c>
      <c r="DU170" s="31" t="e">
        <f>IF(_xlfn.IFNA(VLOOKUP($A170,Car_production!$A:$L,4,FALSE), "NA")=0,"NA",_xlfn.IFNA(VLOOKUP($A170,Car_production!$A:$L,13,FALSE), "NA"))</f>
        <v>#REF!</v>
      </c>
      <c r="DV170" s="31">
        <f>IF(_xlfn.IFNA(VLOOKUP($A170,Car_production!$A:$L,5,FALSE), "NA")=0,"NA",_xlfn.IFNA(VLOOKUP($A170,Car_production!$A:$L,5,FALSE), "NA"))</f>
        <v>82.353612359509981</v>
      </c>
      <c r="DW170" s="31">
        <f>IF(_xlfn.IFNA(VLOOKUP($A170,Car_production!$A:$L,6,FALSE), "NA")=0,"NA",_xlfn.IFNA(VLOOKUP($A170,Car_production!$A:$L,6,FALSE), "NA"))</f>
        <v>119.9</v>
      </c>
      <c r="DX170" s="31">
        <f>IF(_xlfn.IFNA(VLOOKUP($A170,Car_production!$A:$L,7,FALSE), "NA")=0,"NA",_xlfn.IFNA(VLOOKUP($A170,Car_production!$A:$L,7,FALSE), "NA"))</f>
        <v>117.20430107526883</v>
      </c>
      <c r="DY170" s="31">
        <f>IF(_xlfn.IFNA(VLOOKUP($A170,Car_production!$A:$L,8,FALSE), "NA")=0,"NA",_xlfn.IFNA(VLOOKUP($A170,Car_production!$A:$L,8,FALSE), "NA"))</f>
        <v>108.3</v>
      </c>
      <c r="DZ170" s="31">
        <f>IF(_xlfn.IFNA(VLOOKUP($A170,Car_production!$A:$L,9,FALSE), "NA")=0,"NA",_xlfn.IFNA(VLOOKUP($A170,Car_production!$A:$L,9,FALSE), "NA"))</f>
        <v>136.74242424242425</v>
      </c>
      <c r="EA170" s="31">
        <f>IF(_xlfn.IFNA(VLOOKUP($A170,Car_production!$A:$L,10,FALSE), "NA")=0,"NA",_xlfn.IFNA(VLOOKUP($A170,Car_production!$A:$L,10,FALSE), "NA"))</f>
        <v>102.31726941034215</v>
      </c>
      <c r="EB170" s="31">
        <f>IF(_xlfn.IFNA(VLOOKUP($A170,Car_production_index!$A:$L,2,FALSE), "NA")=0,"NA",_xlfn.IFNA(VLOOKUP($A170,Car_production_index!$A:$L,2,FALSE), "NA"))</f>
        <v>0.15411387033595464</v>
      </c>
      <c r="EC170" s="31">
        <f>IF(_xlfn.IFNA(VLOOKUP($A170,Car_production_index!$A:$L,3,FALSE), "NA")=0,"NA",_xlfn.IFNA(VLOOKUP($A170,Car_production_index!$A:$L,3,FALSE), "NA"))</f>
        <v>0.19924160637370791</v>
      </c>
      <c r="ED170" s="31">
        <f>IF(_xlfn.IFNA(VLOOKUP($A170,Car_production_index!$A:$L,4,FALSE), "NA")=0,"NA",_xlfn.IFNA(VLOOKUP($A170,Car_production_index!$A:$L,4,FALSE), "NA"))</f>
        <v>0.25114297888785148</v>
      </c>
      <c r="EE170" s="31">
        <f>IF(_xlfn.IFNA(VLOOKUP($A170,Car_production_index!$A:$L,5,FALSE), "NA")=0,"NA",_xlfn.IFNA(VLOOKUP($A170,Car_production_index!$A:$L,5,FALSE), "NA"))</f>
        <v>0.1138269302637213</v>
      </c>
      <c r="EF170" s="31">
        <f>IF(_xlfn.IFNA(VLOOKUP($A170,Car_production_index!$A:$L,6,FALSE), "NA")=0,"NA",_xlfn.IFNA(VLOOKUP($A170,Car_production_index!$A:$L,6,FALSE), "NA"))</f>
        <v>0.71832538586123529</v>
      </c>
    </row>
    <row r="171" spans="1:136">
      <c r="A171" s="26">
        <v>41671</v>
      </c>
      <c r="B171" s="25">
        <f>IFERROR(VLOOKUP($A171,Palladium_spot_price!$A:$B,2,FALSE), "NA")</f>
        <v>733.31578947368405</v>
      </c>
      <c r="C171" s="25">
        <f>IFERROR(VLOOKUP($A171,Platinum_spot_price!$A:$B,2,FALSE), "NA")</f>
        <v>1410.4736842105201</v>
      </c>
      <c r="D171" s="25">
        <f>IFERROR(VLOOKUP($A171,Rhodium_spot_price!$A:$B,2,FALSE), "NA")</f>
        <v>1073.6842105263099</v>
      </c>
      <c r="E171" s="25">
        <f>IFERROR(VLOOKUP(A171,'Coal Australia'!A:B,2,FALSE), "NA")</f>
        <v>83.027678571428496</v>
      </c>
      <c r="F171" s="25">
        <f>IFERROR(VLOOKUP(A171,'Russian Ruble'!A:B,2,FALSE), "NA")</f>
        <v>35.223700000000001</v>
      </c>
      <c r="G171" s="25" t="str">
        <f>IFERROR(VLOOKUP($A171,'GDP Germany'!A:B,2,FALSE),"NA")</f>
        <v>NA</v>
      </c>
      <c r="H171" s="25" t="str">
        <f>IFERROR(VLOOKUP($A171,'GDP EU28'!A:B,2,FALSE),"NA")</f>
        <v>NA</v>
      </c>
      <c r="I171" s="25" t="str">
        <f>IFERROR(VLOOKUP($A171,'GDP US'!A:B,2,FALSE),"NA")</f>
        <v>NA</v>
      </c>
      <c r="J171" s="29" t="str">
        <f>IFERROR(VLOOKUP($A171,'GDP CNY'!A:C,2,FALSE),"NA")</f>
        <v>NA</v>
      </c>
      <c r="K171" s="25">
        <f>IFERROR(VLOOKUP($A171,WTI!$A:$B,2,FALSE),"NA")</f>
        <v>100.82</v>
      </c>
      <c r="L171" s="25">
        <f>IFERROR(VLOOKUP($A171,Brent!$A:$B,2,FALSE),"NA")</f>
        <v>108.9</v>
      </c>
      <c r="M171" s="25">
        <f>IFERROR(VLOOKUP($A171,'EURO EXC RATE'!$A:$B,2,FALSE),"NA")</f>
        <v>1.3665</v>
      </c>
      <c r="N171" s="25">
        <f>IFERROR(VLOOKUP($A171,'Baltic Dry Index'!$A:$B,2,FALSE),"NA")</f>
        <v>1258</v>
      </c>
      <c r="O171" s="25">
        <f>IFERROR(VLOOKUP($A171,EXR_CNY_USD!$A:$B,2,FALSE),"NA")</f>
        <v>6.0815999999999999</v>
      </c>
      <c r="P171" s="25">
        <f>IFERROR(VLOOKUP($A171,'NATURAL GAS'!A:B,2,FALSE),"NA")</f>
        <v>6</v>
      </c>
      <c r="Q171" s="25">
        <f>IFERROR(VLOOKUP($A171,VIX!$A:$B,2,FALSE), "NA")</f>
        <v>14</v>
      </c>
      <c r="R171" s="25">
        <f>IFERROR(VLOOKUP($A171,CLI_US!$A:$B,2,FALSE), "NA")</f>
        <v>100.677981253631</v>
      </c>
      <c r="S171" s="25">
        <f>IFERROR(VLOOKUP($A171,CLI_CHN!$A:$B,2,FALSE), "NA")</f>
        <v>100.6065</v>
      </c>
      <c r="T171" s="25">
        <f>IFERROR(VLOOKUP($A171,CLI_EURO!$A:$B,2,FALSE), "NA")</f>
        <v>100.200511162411</v>
      </c>
      <c r="U171" s="25">
        <f>IFERROR(VLOOKUP($A171,CPILFESL!$A:$B,2,FALSE), "NA")</f>
        <v>235.547</v>
      </c>
      <c r="V171" s="31">
        <f>_xlfn.IFNA(VLOOKUP($A171,'PET.RWTC.M'!$A:$B,2,FALSE), "NA")</f>
        <v>100.82</v>
      </c>
      <c r="W171" s="31">
        <f>_xlfn.IFNA(VLOOKUP($A171,PALLFNFINDEXQ!$A:$B,2,FALSE), "NA")</f>
        <v>169.14867849999999</v>
      </c>
      <c r="X171" s="31">
        <f>_xlfn.IFNA(VLOOKUP($A171,DEXSFUS!$A:$B,2,FALSE), "NA")</f>
        <v>10.484999999999999</v>
      </c>
      <c r="Y171" s="31">
        <f>_xlfn.IFNA(VLOOKUP($A171,PNICKUSDM!$A:$B,2,FALSE), "NA")</f>
        <v>14203.55</v>
      </c>
      <c r="Z171" s="31">
        <f>_xlfn.IFNA(VLOOKUP($A171,'WPU1011'!$A:$B,2,FALSE), "NA")</f>
        <v>133.30000000000001</v>
      </c>
      <c r="AA171" s="31">
        <f>_xlfn.IFNA(VLOOKUP($A171,'WPU1011'!$A:$B,2,FALSE), "NA")</f>
        <v>133.30000000000001</v>
      </c>
      <c r="AB171" s="31">
        <f>_xlfn.IFNA(VLOOKUP($A171,TSIFRGHTC!$A:$B,2,FALSE), "NA")</f>
        <v>1.6</v>
      </c>
      <c r="AC171" s="31">
        <f>_xlfn.IFNA(VLOOKUP($A171,TSIFRGHTC!$A:$B,2,FALSE), "NA")</f>
        <v>1.6</v>
      </c>
      <c r="AD171" s="31">
        <f>_xlfn.IFNA(VLOOKUP($A171,PPICMM!$A:$B,2,FALSE), "NA")</f>
        <v>194.5</v>
      </c>
      <c r="AE171" s="31">
        <f>_xlfn.IFNA(VLOOKUP($A171,IPB50001N!$A:$B,2,FALSE), "NA")</f>
        <v>100.4165</v>
      </c>
      <c r="AF171" s="31">
        <f>_xlfn.IFNA(VLOOKUP($A171,A31ATI!$A:$B,2,FALSE), "NA")</f>
        <v>21234</v>
      </c>
      <c r="AG171" s="31">
        <f>_xlfn.IFNA(VLOOKUP($A171,A31ANO!$A:$B,2,FALSE), "NA")</f>
        <v>11100</v>
      </c>
      <c r="AH171" s="31">
        <f>_xlfn.IFNA(VLOOKUP($A171,IPG21223S!$A:$B,2,FALSE), "NA")</f>
        <v>109.64570000000001</v>
      </c>
      <c r="AI171" s="31">
        <f>_xlfn.IFNA(VLOOKUP($A171,PIORECRUSDM!$A:$B,2,FALSE), "NA")</f>
        <v>121.37</v>
      </c>
      <c r="AJ171" s="31">
        <f>_xlfn.IFNA(VLOOKUP($A171,GVZCLS!$A:$B,2,FALSE), "NA")</f>
        <v>20.68</v>
      </c>
      <c r="AK171" s="31">
        <f>_xlfn.IFNA(VLOOKUP($A171,VXSLVCLS!$A:$B,2,FALSE), "NA")</f>
        <v>31.22</v>
      </c>
      <c r="AL171" s="31">
        <f>_xlfn.IFNA(VLOOKUP($A171,PNRGINDEXM!$A:$B,2,FALSE), "NA")</f>
        <v>237.2088</v>
      </c>
      <c r="AM171" s="31">
        <f>_xlfn.IFNA(VLOOKUP($A171,Nikkei225!$A:$B,2,FALSE), "NA")</f>
        <v>14201.57</v>
      </c>
      <c r="AN171" s="31">
        <f>_xlfn.IFNA(VLOOKUP($A171,EXJPUS!$A:$B,2,FALSE), "NA")</f>
        <v>102.1253</v>
      </c>
      <c r="AO171" s="31">
        <f>_xlfn.IFNA(VLOOKUP($A171,PCU33613361!$A:$B,2,FALSE), "NA")</f>
        <v>108.6</v>
      </c>
      <c r="AP171" s="31">
        <f>_xlfn.IFNA(VLOOKUP($A171,TOTALSA!$A:$B,2,FALSE), "NA")</f>
        <v>15.993</v>
      </c>
      <c r="AQ171" s="31">
        <f>_xlfn.IFNA(VLOOKUP($A171,ZAFCPIALLMINMEI!$A:$B,2,FALSE), "NA")</f>
        <v>93.439859999999996</v>
      </c>
      <c r="AR171" s="31">
        <f>_xlfn.IFNA(VLOOKUP($A171,LCULMN01ZAQ661S!$A:$B,2,FALSE), "NA")</f>
        <v>92.598303779999995</v>
      </c>
      <c r="AS171" s="31">
        <f>_xlfn.IFNA(VLOOKUP($A171,NGDPRSAXDCZAQ!$A:$B,2,FALSE), "NA")</f>
        <v>1082916.8</v>
      </c>
      <c r="AT171" s="31">
        <f>_xlfn.IFNA(VLOOKUP($A171,'M.W00.PCOBA.USD'!$A:$B,2,FALSE), "NA")</f>
        <v>31081.85</v>
      </c>
      <c r="AU171" s="31">
        <f>_xlfn.IFNA(VLOOKUP($A171,BSCICP03O9M665S!$A:$B,2,FALSE), "NA")</f>
        <v>100.4675015326</v>
      </c>
      <c r="AV171" s="31">
        <f>_xlfn.IFNA(VLOOKUP($A171,LOLITOAAOECDE!$A:$B,2,FALSE), "NA")</f>
        <v>100.74414327469999</v>
      </c>
      <c r="AW171" s="31" t="str">
        <f>_xlfn.IFNA(VLOOKUP($A171,'IP7110'!$A:$B,2,FALSE), "NA")</f>
        <v>NA</v>
      </c>
      <c r="AX171" s="31">
        <f>_xlfn.IFNA(VLOOKUP($A171,'WPS061'!$A:$B,2,FALSE), "NA")</f>
        <v>95.3</v>
      </c>
      <c r="AY171" s="31">
        <f>_xlfn.IFNA(VLOOKUP($A171,'GS10'!$A:$B,2,FALSE), "NA")</f>
        <v>2.71</v>
      </c>
      <c r="AZ171" s="31">
        <f>_xlfn.IFNA(VLOOKUP($A171,'GS5'!$A:$B,2,FALSE), "NA")</f>
        <v>1.52</v>
      </c>
      <c r="BA171" s="31">
        <f>_xlfn.IFNA(VLOOKUP($A171,'GS30'!$A:$B,2,FALSE), "NA")</f>
        <v>3.66</v>
      </c>
      <c r="BB171" s="31">
        <f>_xlfn.IFNA(VLOOKUP($A171,DAX!$A:$B,2,FALSE), "NA")</f>
        <v>9692.08</v>
      </c>
      <c r="BC171" s="31">
        <f>_xlfn.IFNA(VLOOKUP($A171,SMI!$A:$B,2,FALSE), "NA")</f>
        <v>8475.33</v>
      </c>
      <c r="BD171" s="31">
        <f>_xlfn.IFNA(VLOOKUP($A171,NASDAQCOM!$A:$B,2,FALSE), "NA")</f>
        <v>4308.12</v>
      </c>
      <c r="BE171" s="31">
        <f>_xlfn.IFNA(VLOOKUP($A171,FTSE100!$A:$B,2,FALSE), "NA")</f>
        <v>6809.7</v>
      </c>
      <c r="BF171" s="31">
        <f>_xlfn.IFNA(VLOOKUP($A171,'M.W00.PGOLD.USD'!$A:$B,2,FALSE), "NA")</f>
        <v>1340</v>
      </c>
      <c r="BG171" s="31">
        <f>_xlfn.IFNA(VLOOKUP($A171,'M.W00.PSILVER.USD'!$A:$B,2,FALSE), "NA")</f>
        <v>22.05</v>
      </c>
      <c r="BH171" s="31">
        <f>_xlfn.IFNA(VLOOKUP($A171,WPU10170502!$A:$B,2,FALSE), "NA")</f>
        <v>88.7</v>
      </c>
      <c r="BI171" s="31">
        <f>_xlfn.IFNA(VLOOKUP($A171,'M.W00.PSILVER.USD'!$A:$B,2,FALSE), "NA")</f>
        <v>22.05</v>
      </c>
      <c r="BJ171" s="31">
        <f>_xlfn.IFNA(VLOOKUP($A171,'M.W00.PSILVER.USD'!$A:$B,2,FALSE), "NA")</f>
        <v>22.05</v>
      </c>
      <c r="BK171" s="31">
        <f>_xlfn.IFNA(VLOOKUP($A171,FEDfunds!$A:$B,2,FALSE), "NA")</f>
        <v>7.0000000000000007E-2</v>
      </c>
      <c r="BL171" s="31">
        <f>_xlfn.IFNA(VLOOKUP($A171,Vehicles_miles_traveled!$A:$B,2,FALSE), "NA")</f>
        <v>249598</v>
      </c>
      <c r="BM171" s="31">
        <f>_xlfn.IFNA(VLOOKUP($A171,New_car_dealer!$A:$B,2,FALSE), "NA")</f>
        <v>56533</v>
      </c>
      <c r="BN171" s="31" t="str">
        <f>_xlfn.IFNA(VLOOKUP($A171,Platinum_total_demand!$A:$Z,4,FALSE), "NA")</f>
        <v>NA</v>
      </c>
      <c r="BO171" s="31" t="str">
        <f>_xlfn.IFNA(VLOOKUP($A171,Palladium_total_demand!$A:$Z,4,FALSE), "NA")</f>
        <v>NA</v>
      </c>
      <c r="BP171" s="31" t="str">
        <f>_xlfn.IFNA(VLOOKUP($A171,Rhodium_total_demand!$A:$Z,4,FALSE), "NA")</f>
        <v>NA</v>
      </c>
      <c r="BQ171" s="31" t="str">
        <f>_xlfn.IFNA(VLOOKUP($A171,Platinum_total_supply!$A:$Z,4,FALSE), "NA")</f>
        <v>NA</v>
      </c>
      <c r="BR171" s="31" t="str">
        <f>_xlfn.IFNA(VLOOKUP($A171,Palladium_total_supply!$A:$Z,4,FALSE), "NA")</f>
        <v>NA</v>
      </c>
      <c r="BS171" s="31" t="str">
        <f>_xlfn.IFNA(VLOOKUP($A171,Rhodium_total_supply!$A:$Z,4,FALSE), "NA")</f>
        <v>NA</v>
      </c>
      <c r="BT171" s="31">
        <f>_xlfn.IFNA(VLOOKUP($A171,Equities!$A:$Z,2,FALSE), "NA")</f>
        <v>5971.5819999999903</v>
      </c>
      <c r="BU171" s="31">
        <f>_xlfn.IFNA(VLOOKUP($A171,Equities!$A:$Z,3,FALSE), "NA")</f>
        <v>6835.6970000000001</v>
      </c>
      <c r="BV171" s="31">
        <f>_xlfn.IFNA(VLOOKUP($A171,Equities!$A:$Z,4,FALSE), "NA")</f>
        <v>8637.7789999999895</v>
      </c>
      <c r="BW171" s="31">
        <f>_xlfn.IFNA(VLOOKUP($A171,Equities!$A:$Z,5,FALSE), "NA")</f>
        <v>5199.2226999999903</v>
      </c>
      <c r="BX171" s="31">
        <f>_xlfn.IFNA(VLOOKUP($A171,Equities!$A:$Z,6,FALSE), "NA")</f>
        <v>1853.2764999999999</v>
      </c>
      <c r="BY171" s="31">
        <f>_xlfn.IFNA(VLOOKUP($A171,Income_equities!$A:$Z,2,FALSE), "NA")</f>
        <v>1836.0934999999999</v>
      </c>
      <c r="BZ171" s="31">
        <f>_xlfn.IFNA(VLOOKUP($A171,Income_equities!$A:$Z,3,FALSE), "NA")</f>
        <v>353.54606999999999</v>
      </c>
      <c r="CA171" s="31">
        <f>_xlfn.IFNA(VLOOKUP($A171,Income_equities!$A:$Z,4,FALSE), "NA")</f>
        <v>199.62076499999901</v>
      </c>
      <c r="CB171" s="31">
        <f>_xlfn.IFNA(VLOOKUP($A171,Income_equities!$A:$Z,5,FALSE), "NA")</f>
        <v>212.73398499999999</v>
      </c>
      <c r="CC171" s="31">
        <f>_xlfn.IFNA(VLOOKUP($A171,PGM_equities!$A:$Z,2,FALSE), "NA")</f>
        <v>1413.076</v>
      </c>
      <c r="CD171" s="31">
        <f>_xlfn.IFNA(VLOOKUP($A171,PGM_equities!$A:$Z,3,FALSE), "NA")</f>
        <v>1302.5395000000001</v>
      </c>
      <c r="CE171" s="31">
        <f>_xlfn.IFNA(VLOOKUP($A171,PGM_equities!$A:$Z,4,FALSE), "NA")</f>
        <v>20.915414999999999</v>
      </c>
      <c r="CF171" s="31">
        <f>_xlfn.IFNA(VLOOKUP($A171,PGM_equities!$A:$Z,5,FALSE), "NA")</f>
        <v>728.24749999999995</v>
      </c>
      <c r="CG171" s="31" t="str">
        <f>_xlfn.IFNA(VLOOKUP($A171,Platinum_market_balance!$A:$Z,2,FALSE), "NA")</f>
        <v>NA</v>
      </c>
      <c r="CH171" s="31" t="str">
        <f>_xlfn.IFNA(VLOOKUP($A171,Platinum_market_balance!$A:$Z,3,FALSE), "NA")</f>
        <v>NA</v>
      </c>
      <c r="CI171" s="31" t="str">
        <f>_xlfn.IFNA(VLOOKUP($A171,Platinum_market_balance!$A:$Z,4,FALSE), "NA")</f>
        <v>NA</v>
      </c>
      <c r="CJ171" s="31" t="str">
        <f>_xlfn.IFNA(VLOOKUP($A171,Platinum_market_balance!$A:$Z,5,FALSE), "NA")</f>
        <v>NA</v>
      </c>
      <c r="CK171" s="31" t="str">
        <f>_xlfn.IFNA(VLOOKUP($A171,Palladium_market_balance!$A:$Z,2,FALSE), "NA")</f>
        <v>NA</v>
      </c>
      <c r="CL171" s="31" t="str">
        <f>_xlfn.IFNA(VLOOKUP($A171,Palladium_market_balance!$A:$Z,3,FALSE), "NA")</f>
        <v>NA</v>
      </c>
      <c r="CM171" s="31" t="str">
        <f>_xlfn.IFNA(VLOOKUP($A171,Palladium_market_balance!$A:$Z,4,FALSE), "NA")</f>
        <v>NA</v>
      </c>
      <c r="CN171" s="31" t="str">
        <f>_xlfn.IFNA(VLOOKUP($A171,Palladium_market_balance!$A:$Z,5,FALSE), "NA")</f>
        <v>NA</v>
      </c>
      <c r="CO171" s="31" t="str">
        <f>_xlfn.IFNA(VLOOKUP($A171,Rhodium_market_balance!$A:$Z,2,FALSE), "NA")</f>
        <v>NA</v>
      </c>
      <c r="CP171" s="31" t="str">
        <f>_xlfn.IFNA(VLOOKUP($A171,Rhodium_market_balance!$A:$Z,3,FALSE), "NA")</f>
        <v>NA</v>
      </c>
      <c r="CQ171" s="31" t="str">
        <f>_xlfn.IFNA(VLOOKUP($A171,Rhodium_market_balance!$A:$Z,4,FALSE), "NA")</f>
        <v>NA</v>
      </c>
      <c r="CR171" s="31" t="str">
        <f>_xlfn.IFNA(VLOOKUP($A171,Rhodium_market_balance!$A:$Z,5,FALSE), "NA")</f>
        <v>NA</v>
      </c>
      <c r="CS171" s="31">
        <f>_xlfn.IFNA(VLOOKUP($A171,CFTCs!$A:$Z,2,FALSE), "NA")</f>
        <v>23959.05</v>
      </c>
      <c r="CT171" s="31">
        <f>_xlfn.IFNA(VLOOKUP($A171,CFTCs!$A:$Z,3,FALSE), "NA")</f>
        <v>6468.55</v>
      </c>
      <c r="CU171" s="31">
        <f>_xlfn.IFNA(VLOOKUP($A171,CFTCs!$A:$Z,4,FALSE), "NA")</f>
        <v>43096.9</v>
      </c>
      <c r="CV171" s="31">
        <f>_xlfn.IFNA(VLOOKUP($A171,CFTCs!$A:$Z,5,FALSE), "NA")</f>
        <v>9444.25</v>
      </c>
      <c r="CW171" s="31">
        <f>_xlfn.IFNA(VLOOKUP($A171,Open_interest!$A:$Z,2,FALSE), "NA")</f>
        <v>62992.75</v>
      </c>
      <c r="CX171" s="31">
        <f>_xlfn.IFNA(VLOOKUP($A171,Open_interest!$A:$Z,3,FALSE), "NA")</f>
        <v>40248.75</v>
      </c>
      <c r="CY171" s="31">
        <f>IF(_xlfn.IFNA(VLOOKUP($A171,ETF_holdings!$A:$Z,2,FALSE), "NA")=0,"NA",_xlfn.IFNA(VLOOKUP($A171,ETF_holdings!$A:$Z,2,FALSE), "NA"))</f>
        <v>2580089.4166000001</v>
      </c>
      <c r="CZ171" s="31" t="str">
        <f>IF(_xlfn.IFNA(VLOOKUP($A171,ETF_holdings!$A:$Z,3,FALSE), "NA")=0,"NA",_xlfn.IFNA(VLOOKUP($A171,ETF_holdings!$A:$Z,3,FALSE), "NA"))</f>
        <v>NA</v>
      </c>
      <c r="DA171" s="31">
        <f>_xlfn.IFNA(VLOOKUP($A171,ETF_holdings!$A:$Z,4,FALSE), "NA")</f>
        <v>13988.975</v>
      </c>
      <c r="DB171" s="31">
        <f>IF(_xlfn.IFNA(VLOOKUP($A171,ETF_holdings!$A:$Z,4,FALSE), "NA")=0,"NA",_xlfn.IFNA(VLOOKUP($A171,ETF_holdings!$A:$Z,4,FALSE), "NA"))</f>
        <v>13988.975</v>
      </c>
      <c r="DC171" s="31" t="str">
        <f>IF(_xlfn.IFNA(VLOOKUP($A171,ETF_holdings!$A:$Z,6,FALSE), "NA")=0,"NA",_xlfn.IFNA(VLOOKUP($A171,ETF_holdings!$A:$Z,6,FALSE), "NA"))</f>
        <v>NA</v>
      </c>
      <c r="DD171" s="31" t="str">
        <f>IF(_xlfn.IFNA(VLOOKUP($A171,ETF_holdings!$A:$Z,7,FALSE), "NA")=0,"NA",_xlfn.IFNA(VLOOKUP($A171,ETF_holdings!$A:$Z,7,FALSE), "NA"))</f>
        <v>NA</v>
      </c>
      <c r="DE171" s="31" t="str">
        <f>IF(_xlfn.IFNA(VLOOKUP($A171,ETF_holdings!$A:$Z,8,FALSE), "NA")=0,"NA",_xlfn.IFNA(VLOOKUP($A171,ETF_holdings!$A:$Z,8,FALSE), "NA"))</f>
        <v>NA</v>
      </c>
      <c r="DF171" s="31" t="str">
        <f>IF(_xlfn.IFNA(VLOOKUP($A171,ETF_holdings!$A:$Z,10,FALSE), "NA")=0,"NA",_xlfn.IFNA(VLOOKUP($A171,ETF_holdings!$A:$Z,10,FALSE), "NA"))</f>
        <v>NA</v>
      </c>
      <c r="DG171" s="31" t="str">
        <f>IF(_xlfn.IFNA(VLOOKUP($A171,ETF_holdings!$A:$Z,10,FALSE), "NA")=0,"NA",_xlfn.IFNA(VLOOKUP($A171,ETF_holdings!$A:$Z,10,FALSE), "NA"))</f>
        <v>NA</v>
      </c>
      <c r="DH171" s="31">
        <f>IF(_xlfn.IFNA(VLOOKUP($A171,ETF_holdings!$A:$Z,11,FALSE), "NA")=0,"NA",_xlfn.IFNA(VLOOKUP($A171,ETF_holdings!$A:$Z,11,FALSE), "NA"))</f>
        <v>13988.975</v>
      </c>
      <c r="DI171" s="31" t="str">
        <f>IF(_xlfn.IFNA(VLOOKUP($A171,ETF_holdings!$A:$Z,12,FALSE), "NA")=0,"NA",_xlfn.IFNA(VLOOKUP($A171,ETF_holdings!$A:$Z,12,FALSE), "NA"))</f>
        <v>NA</v>
      </c>
      <c r="DJ171" s="31" t="str">
        <f>IF(_xlfn.IFNA(VLOOKUP($A171,ETF_holdings!$A:$Z,13,FALSE), "NA")=0,"NA",_xlfn.IFNA(VLOOKUP($A171,ETF_holdings!$A:$Z,13,FALSE), "NA"))</f>
        <v>NA</v>
      </c>
      <c r="DK171" s="31">
        <f>IF(_xlfn.IFNA(VLOOKUP($A171,Platinum_RSI!$A:$P,2,FALSE), "NA")=0,"NA",_xlfn.IFNA(VLOOKUP($A171,Platinum_RSI!$A:$P,2,FALSE), "NA"))</f>
        <v>67.290000000000006</v>
      </c>
      <c r="DL171" s="31">
        <f>IF(_xlfn.IFNA(VLOOKUP($A171,Platinum_RSI!$A:$P,3,FALSE), "NA")=0,"NA",_xlfn.IFNA(VLOOKUP($A171,Platinum_RSI!$A:$P,3,FALSE), "NA"))</f>
        <v>48.39</v>
      </c>
      <c r="DM171" s="31">
        <f>IF(_xlfn.IFNA(VLOOKUP($A171,Platinum_RSI!$A:$P,4,FALSE), "NA")=0,"NA",_xlfn.IFNA(VLOOKUP($A171,Platinum_RSI!$A:$P,4,FALSE), "NA"))</f>
        <v>47.59</v>
      </c>
      <c r="DN171" s="31">
        <f>IF(_xlfn.IFNA(VLOOKUP($A171,Platinum_RSI!$A:$P,5,FALSE), "NA")=0,"NA",_xlfn.IFNA(VLOOKUP($A171,Platinum_RSI!$A:$P,5,FALSE), "NA"))</f>
        <v>49.24</v>
      </c>
      <c r="DO171" s="31">
        <f>IF(_xlfn.IFNA(VLOOKUP($A171,Palladium_RSI!$A:$Q,2,FALSE), "NA")=0,"NA",_xlfn.IFNA(VLOOKUP($A171,Palladium_RSI!$A:$Q,2,FALSE), "NA"))</f>
        <v>70.28</v>
      </c>
      <c r="DP171" s="31">
        <f>IF(_xlfn.IFNA(VLOOKUP($A171,Palladium_RSI!$A:$Q, 3,FALSE), "NA")=0,"NA",_xlfn.IFNA(VLOOKUP($A171,Palladium_RSI!$A:$Q,3,FALSE), "NA"))</f>
        <v>57.01</v>
      </c>
      <c r="DQ171" s="31">
        <f>IF(_xlfn.IFNA(VLOOKUP($A171,Palladium_RSI!$A:$Q,4,FALSE), "NA")=0,"NA",_xlfn.IFNA(VLOOKUP($A171,Palladium_RSI!$A:$Q,4,FALSE), "NA"))</f>
        <v>55.97</v>
      </c>
      <c r="DR171" s="31">
        <f>IF(_xlfn.IFNA(VLOOKUP($A171,Palladium_RSI!$A:$Q,5,FALSE), "NA")=0,"NA",_xlfn.IFNA(VLOOKUP($A171,Palladium_RSI!$A:$Q,5,FALSE), "NA"))</f>
        <v>56.17</v>
      </c>
      <c r="DS171" s="31">
        <f>IF(_xlfn.IFNA(VLOOKUP($A171,Car_production!$A:$L,2,FALSE), "NA")=0,"NA",_xlfn.IFNA(VLOOKUP($A171,Car_production!$A:$L,2,FALSE), "NA"))</f>
        <v>359.6</v>
      </c>
      <c r="DT171" s="31">
        <f>IF(_xlfn.IFNA(VLOOKUP($A171,Car_production!$A:$L,3,FALSE), "NA")=0,"NA",_xlfn.IFNA(VLOOKUP($A171,Car_production!$A:$L,3,FALSE), "NA"))</f>
        <v>282.92682926829269</v>
      </c>
      <c r="DU171" s="31" t="e">
        <f>IF(_xlfn.IFNA(VLOOKUP($A171,Car_production!$A:$L,4,FALSE), "NA")=0,"NA",_xlfn.IFNA(VLOOKUP($A171,Car_production!$A:$L,13,FALSE), "NA"))</f>
        <v>#REF!</v>
      </c>
      <c r="DV171" s="31">
        <f>IF(_xlfn.IFNA(VLOOKUP($A171,Car_production!$A:$L,5,FALSE), "NA")=0,"NA",_xlfn.IFNA(VLOOKUP($A171,Car_production!$A:$L,5,FALSE), "NA"))</f>
        <v>64.454661656488227</v>
      </c>
      <c r="DW171" s="31">
        <f>IF(_xlfn.IFNA(VLOOKUP($A171,Car_production!$A:$L,6,FALSE), "NA")=0,"NA",_xlfn.IFNA(VLOOKUP($A171,Car_production!$A:$L,6,FALSE), "NA"))</f>
        <v>105.4</v>
      </c>
      <c r="DX171" s="31">
        <f>IF(_xlfn.IFNA(VLOOKUP($A171,Car_production!$A:$L,7,FALSE), "NA")=0,"NA",_xlfn.IFNA(VLOOKUP($A171,Car_production!$A:$L,7,FALSE), "NA"))</f>
        <v>103.03030303030305</v>
      </c>
      <c r="DY171" s="31">
        <f>IF(_xlfn.IFNA(VLOOKUP($A171,Car_production!$A:$L,8,FALSE), "NA")=0,"NA",_xlfn.IFNA(VLOOKUP($A171,Car_production!$A:$L,8,FALSE), "NA"))</f>
        <v>104.8</v>
      </c>
      <c r="DZ171" s="31">
        <f>IF(_xlfn.IFNA(VLOOKUP($A171,Car_production!$A:$L,9,FALSE), "NA")=0,"NA",_xlfn.IFNA(VLOOKUP($A171,Car_production!$A:$L,9,FALSE), "NA"))</f>
        <v>132.3232323232323</v>
      </c>
      <c r="EA171" s="31">
        <f>IF(_xlfn.IFNA(VLOOKUP($A171,Car_production!$A:$L,10,FALSE), "NA")=0,"NA",_xlfn.IFNA(VLOOKUP($A171,Car_production!$A:$L,10,FALSE), "NA"))</f>
        <v>95.380154830889708</v>
      </c>
      <c r="EB171" s="31">
        <f>IF(_xlfn.IFNA(VLOOKUP($A171,Car_production_index!$A:$L,2,FALSE), "NA")=0,"NA",_xlfn.IFNA(VLOOKUP($A171,Car_production_index!$A:$L,2,FALSE), "NA"))</f>
        <v>0.15411387033595464</v>
      </c>
      <c r="EC171" s="31">
        <f>IF(_xlfn.IFNA(VLOOKUP($A171,Car_production_index!$A:$L,3,FALSE), "NA")=0,"NA",_xlfn.IFNA(VLOOKUP($A171,Car_production_index!$A:$L,3,FALSE), "NA"))</f>
        <v>0.19924160637370791</v>
      </c>
      <c r="ED171" s="31">
        <f>IF(_xlfn.IFNA(VLOOKUP($A171,Car_production_index!$A:$L,4,FALSE), "NA")=0,"NA",_xlfn.IFNA(VLOOKUP($A171,Car_production_index!$A:$L,4,FALSE), "NA"))</f>
        <v>0.25114297888785148</v>
      </c>
      <c r="EE171" s="31">
        <f>IF(_xlfn.IFNA(VLOOKUP($A171,Car_production_index!$A:$L,5,FALSE), "NA")=0,"NA",_xlfn.IFNA(VLOOKUP($A171,Car_production_index!$A:$L,5,FALSE), "NA"))</f>
        <v>0.1138269302637213</v>
      </c>
      <c r="EF171" s="31">
        <f>IF(_xlfn.IFNA(VLOOKUP($A171,Car_production_index!$A:$L,6,FALSE), "NA")=0,"NA",_xlfn.IFNA(VLOOKUP($A171,Car_production_index!$A:$L,6,FALSE), "NA"))</f>
        <v>0.71832538586123529</v>
      </c>
    </row>
    <row r="172" spans="1:136">
      <c r="A172" s="26">
        <v>41699</v>
      </c>
      <c r="B172" s="25">
        <f>IFERROR(VLOOKUP($A172,Palladium_spot_price!$A:$B,2,FALSE), "NA")</f>
        <v>783.19047619047603</v>
      </c>
      <c r="C172" s="25">
        <f>IFERROR(VLOOKUP($A172,Platinum_spot_price!$A:$B,2,FALSE), "NA")</f>
        <v>1457.5238095238001</v>
      </c>
      <c r="D172" s="25">
        <f>IFERROR(VLOOKUP($A172,Rhodium_spot_price!$A:$B,2,FALSE), "NA")</f>
        <v>1102.38095238095</v>
      </c>
      <c r="E172" s="25">
        <f>IFERROR(VLOOKUP(A172,'Coal Australia'!A:B,2,FALSE), "NA")</f>
        <v>79.753061224489699</v>
      </c>
      <c r="F172" s="25">
        <f>IFERROR(VLOOKUP(A172,'Russian Ruble'!A:B,2,FALSE), "NA")</f>
        <v>36.210999999999999</v>
      </c>
      <c r="G172" s="25" t="str">
        <f>IFERROR(VLOOKUP($A172,'GDP Germany'!A:B,2,FALSE),"NA")</f>
        <v>NA</v>
      </c>
      <c r="H172" s="25" t="str">
        <f>IFERROR(VLOOKUP($A172,'GDP EU28'!A:B,2,FALSE),"NA")</f>
        <v>NA</v>
      </c>
      <c r="I172" s="25" t="str">
        <f>IFERROR(VLOOKUP($A172,'GDP US'!A:B,2,FALSE),"NA")</f>
        <v>NA</v>
      </c>
      <c r="J172" s="29" t="str">
        <f>IFERROR(VLOOKUP($A172,'GDP CNY'!A:C,2,FALSE),"NA")</f>
        <v>NA</v>
      </c>
      <c r="K172" s="25">
        <f>IFERROR(VLOOKUP($A172,WTI!$A:$B,2,FALSE),"NA")</f>
        <v>100.8</v>
      </c>
      <c r="L172" s="25">
        <f>IFERROR(VLOOKUP($A172,Brent!$A:$B,2,FALSE),"NA")</f>
        <v>107.48</v>
      </c>
      <c r="M172" s="25">
        <f>IFERROR(VLOOKUP($A172,'EURO EXC RATE'!$A:$B,2,FALSE),"NA")</f>
        <v>1.3828</v>
      </c>
      <c r="N172" s="25">
        <f>IFERROR(VLOOKUP($A172,'Baltic Dry Index'!$A:$B,2,FALSE),"NA")</f>
        <v>1362</v>
      </c>
      <c r="O172" s="25">
        <f>IFERROR(VLOOKUP($A172,EXR_CNY_USD!$A:$B,2,FALSE),"NA")</f>
        <v>6.1729000000000003</v>
      </c>
      <c r="P172" s="25">
        <f>IFERROR(VLOOKUP($A172,'NATURAL GAS'!A:B,2,FALSE),"NA")</f>
        <v>4.9000000000000004</v>
      </c>
      <c r="Q172" s="25">
        <f>IFERROR(VLOOKUP($A172,VIX!$A:$B,2,FALSE), "NA")</f>
        <v>13.88</v>
      </c>
      <c r="R172" s="25">
        <f>IFERROR(VLOOKUP($A172,CLI_US!$A:$B,2,FALSE), "NA")</f>
        <v>100.71539623784599</v>
      </c>
      <c r="S172" s="25">
        <f>IFERROR(VLOOKUP($A172,CLI_CHN!$A:$B,2,FALSE), "NA")</f>
        <v>100.5035</v>
      </c>
      <c r="T172" s="25">
        <f>IFERROR(VLOOKUP($A172,CLI_EURO!$A:$B,2,FALSE), "NA")</f>
        <v>100.215829316783</v>
      </c>
      <c r="U172" s="25">
        <f>IFERROR(VLOOKUP($A172,CPILFESL!$A:$B,2,FALSE), "NA")</f>
        <v>236.02799999999999</v>
      </c>
      <c r="V172" s="31">
        <f>_xlfn.IFNA(VLOOKUP($A172,'PET.RWTC.M'!$A:$B,2,FALSE), "NA")</f>
        <v>100.8</v>
      </c>
      <c r="W172" s="31">
        <f>_xlfn.IFNA(VLOOKUP($A172,PALLFNFINDEXQ!$A:$B,2,FALSE), "NA")</f>
        <v>169.14867849999999</v>
      </c>
      <c r="X172" s="31">
        <f>_xlfn.IFNA(VLOOKUP($A172,DEXSFUS!$A:$B,2,FALSE), "NA")</f>
        <v>10.484999999999999</v>
      </c>
      <c r="Y172" s="31">
        <f>_xlfn.IFNA(VLOOKUP($A172,PNICKUSDM!$A:$B,2,FALSE), "NA")</f>
        <v>15678.095240000001</v>
      </c>
      <c r="Z172" s="31">
        <f>_xlfn.IFNA(VLOOKUP($A172,'WPU1011'!$A:$B,2,FALSE), "NA")</f>
        <v>133.5</v>
      </c>
      <c r="AA172" s="31">
        <f>_xlfn.IFNA(VLOOKUP($A172,PCU3399103399101!$A:$B,2,FALSE), "NA")</f>
        <v>200.7</v>
      </c>
      <c r="AB172" s="31">
        <f>_xlfn.IFNA(VLOOKUP($A172,TSIFRGHTC!$A:$B,2,FALSE), "NA")</f>
        <v>1.6</v>
      </c>
      <c r="AC172" s="31">
        <f>_xlfn.IFNA(VLOOKUP($A172,TSIFRGHTC!$A:$B,2,FALSE), "NA")</f>
        <v>1.6</v>
      </c>
      <c r="AD172" s="31">
        <f>_xlfn.IFNA(VLOOKUP($A172,PPICMM!$A:$B,2,FALSE), "NA")</f>
        <v>195.3</v>
      </c>
      <c r="AE172" s="31">
        <f>_xlfn.IFNA(VLOOKUP($A172,IPB50001N!$A:$B,2,FALSE), "NA")</f>
        <v>101.8537</v>
      </c>
      <c r="AF172" s="31">
        <f>_xlfn.IFNA(VLOOKUP($A172,A31ATI!$A:$B,2,FALSE), "NA")</f>
        <v>21401</v>
      </c>
      <c r="AG172" s="31">
        <f>_xlfn.IFNA(VLOOKUP($A172,A31ANO!$A:$B,2,FALSE), "NA")</f>
        <v>11321</v>
      </c>
      <c r="AH172" s="31">
        <f>_xlfn.IFNA(VLOOKUP($A172,IPG21223S!$A:$B,2,FALSE), "NA")</f>
        <v>111.90179999999999</v>
      </c>
      <c r="AI172" s="31">
        <f>_xlfn.IFNA(VLOOKUP($A172,PIORECRUSDM!$A:$B,2,FALSE), "NA")</f>
        <v>111.83</v>
      </c>
      <c r="AJ172" s="31">
        <f>_xlfn.IFNA(VLOOKUP($A172,GVZCLS!$A:$B,2,FALSE), "NA")</f>
        <v>20.68</v>
      </c>
      <c r="AK172" s="31">
        <f>_xlfn.IFNA(VLOOKUP($A172,VXSLVCLS!$A:$B,2,FALSE), "NA")</f>
        <v>31.22</v>
      </c>
      <c r="AL172" s="31">
        <f>_xlfn.IFNA(VLOOKUP($A172,PNRGINDEXM!$A:$B,2,FALSE), "NA")</f>
        <v>229.72839999999999</v>
      </c>
      <c r="AM172" s="31">
        <f>_xlfn.IFNA(VLOOKUP($A172,Nikkei225!$A:$B,2,FALSE), "NA")</f>
        <v>14201.57</v>
      </c>
      <c r="AN172" s="31">
        <f>_xlfn.IFNA(VLOOKUP($A172,EXJPUS!$A:$B,2,FALSE), "NA")</f>
        <v>102.3395</v>
      </c>
      <c r="AO172" s="31">
        <f>_xlfn.IFNA(VLOOKUP($A172,PCU33613361!$A:$B,2,FALSE), "NA")</f>
        <v>107.8</v>
      </c>
      <c r="AP172" s="31">
        <f>_xlfn.IFNA(VLOOKUP($A172,TOTALSA!$A:$B,2,FALSE), "NA")</f>
        <v>16.984999999999999</v>
      </c>
      <c r="AQ172" s="31">
        <f>_xlfn.IFNA(VLOOKUP($A172,ZAFCPIALLMINMEI!$A:$B,2,FALSE), "NA")</f>
        <v>94.655109999999993</v>
      </c>
      <c r="AR172" s="31">
        <f>_xlfn.IFNA(VLOOKUP($A172,LCULMN01ZAQ661S!$A:$B,2,FALSE), "NA")</f>
        <v>92.598303779999995</v>
      </c>
      <c r="AS172" s="31">
        <f>_xlfn.IFNA(VLOOKUP($A172,NGDPRSAXDCZAQ!$A:$B,2,FALSE), "NA")</f>
        <v>1082916.8</v>
      </c>
      <c r="AT172" s="31">
        <f>_xlfn.IFNA(VLOOKUP($A172,'M.W00.PCOBA.USD'!$A:$B,2,FALSE), "NA")</f>
        <v>30699.43</v>
      </c>
      <c r="AU172" s="31">
        <f>_xlfn.IFNA(VLOOKUP($A172,BSCICP03O9M665S!$A:$B,2,FALSE), "NA")</f>
        <v>100.5662943314</v>
      </c>
      <c r="AV172" s="31">
        <f>_xlfn.IFNA(VLOOKUP($A172,LOLITOAAOECDE!$A:$B,2,FALSE), "NA")</f>
        <v>100.78764470110001</v>
      </c>
      <c r="AW172" s="31" t="str">
        <f>_xlfn.IFNA(VLOOKUP($A172,'IP7110'!$A:$B,2,FALSE), "NA")</f>
        <v>NA</v>
      </c>
      <c r="AX172" s="31">
        <f>_xlfn.IFNA(VLOOKUP($A172,'WPS061'!$A:$B,2,FALSE), "NA")</f>
        <v>95.9</v>
      </c>
      <c r="AY172" s="31">
        <f>_xlfn.IFNA(VLOOKUP($A172,'GS10'!$A:$B,2,FALSE), "NA")</f>
        <v>2.72</v>
      </c>
      <c r="AZ172" s="31">
        <f>_xlfn.IFNA(VLOOKUP($A172,'GS5'!$A:$B,2,FALSE), "NA")</f>
        <v>1.64</v>
      </c>
      <c r="BA172" s="31">
        <f>_xlfn.IFNA(VLOOKUP($A172,'GS30'!$A:$B,2,FALSE), "NA")</f>
        <v>3.62</v>
      </c>
      <c r="BB172" s="31">
        <f>_xlfn.IFNA(VLOOKUP($A172,DAX!$A:$B,2,FALSE), "NA")</f>
        <v>9555.91</v>
      </c>
      <c r="BC172" s="31">
        <f>_xlfn.IFNA(VLOOKUP($A172,SMI!$A:$B,2,FALSE), "NA")</f>
        <v>8453.82</v>
      </c>
      <c r="BD172" s="31">
        <f>_xlfn.IFNA(VLOOKUP($A172,NASDAQCOM!$A:$B,2,FALSE), "NA")</f>
        <v>4198.99</v>
      </c>
      <c r="BE172" s="31">
        <f>_xlfn.IFNA(VLOOKUP($A172,FTSE100!$A:$B,2,FALSE), "NA")</f>
        <v>6598.37</v>
      </c>
      <c r="BF172" s="31">
        <f>_xlfn.IFNA(VLOOKUP($A172,'M.W00.PGOLD.USD'!$A:$B,2,FALSE), "NA")</f>
        <v>1379</v>
      </c>
      <c r="BG172" s="31">
        <f>_xlfn.IFNA(VLOOKUP($A172,'M.W00.PSILVER.USD'!$A:$B,2,FALSE), "NA")</f>
        <v>21.46</v>
      </c>
      <c r="BH172" s="31">
        <f>_xlfn.IFNA(VLOOKUP($A172,WPU10170502!$A:$B,2,FALSE), "NA")</f>
        <v>89.3</v>
      </c>
      <c r="BI172" s="31">
        <f>_xlfn.IFNA(VLOOKUP($A172,'M.W00.PSILVER.USD'!$A:$B,2,FALSE), "NA")</f>
        <v>21.46</v>
      </c>
      <c r="BJ172" s="31">
        <f>_xlfn.IFNA(VLOOKUP($A172,'M.W00.PSILVER.USD'!$A:$B,2,FALSE), "NA")</f>
        <v>21.46</v>
      </c>
      <c r="BK172" s="31">
        <f>_xlfn.IFNA(VLOOKUP($A172,FEDfunds!$A:$B,2,FALSE), "NA")</f>
        <v>0.08</v>
      </c>
      <c r="BL172" s="31">
        <f>_xlfn.IFNA(VLOOKUP($A172,Vehicles_miles_traveled!$A:$B,2,FALSE), "NA")</f>
        <v>251195</v>
      </c>
      <c r="BM172" s="31">
        <f>_xlfn.IFNA(VLOOKUP($A172,New_car_dealer!$A:$B,2,FALSE), "NA")</f>
        <v>69342</v>
      </c>
      <c r="BN172" s="31" t="str">
        <f>_xlfn.IFNA(VLOOKUP($A172,Platinum_total_demand!$A:$Z,4,FALSE), "NA")</f>
        <v>NA</v>
      </c>
      <c r="BO172" s="31" t="str">
        <f>_xlfn.IFNA(VLOOKUP($A172,Palladium_total_demand!$A:$Z,4,FALSE), "NA")</f>
        <v>NA</v>
      </c>
      <c r="BP172" s="31" t="str">
        <f>_xlfn.IFNA(VLOOKUP($A172,Rhodium_total_demand!$A:$Z,4,FALSE), "NA")</f>
        <v>NA</v>
      </c>
      <c r="BQ172" s="31" t="str">
        <f>_xlfn.IFNA(VLOOKUP($A172,Platinum_total_supply!$A:$Z,4,FALSE), "NA")</f>
        <v>NA</v>
      </c>
      <c r="BR172" s="31" t="str">
        <f>_xlfn.IFNA(VLOOKUP($A172,Palladium_total_supply!$A:$Z,4,FALSE), "NA")</f>
        <v>NA</v>
      </c>
      <c r="BS172" s="31" t="str">
        <f>_xlfn.IFNA(VLOOKUP($A172,Rhodium_total_supply!$A:$Z,4,FALSE), "NA")</f>
        <v>NA</v>
      </c>
      <c r="BT172" s="31">
        <f>_xlfn.IFNA(VLOOKUP($A172,Equities!$A:$Z,2,FALSE), "NA")</f>
        <v>6082.3023809523802</v>
      </c>
      <c r="BU172" s="31">
        <f>_xlfn.IFNA(VLOOKUP($A172,Equities!$A:$Z,3,FALSE), "NA")</f>
        <v>7016.0571428571402</v>
      </c>
      <c r="BV172" s="31">
        <f>_xlfn.IFNA(VLOOKUP($A172,Equities!$A:$Z,4,FALSE), "NA")</f>
        <v>8733.0809523809494</v>
      </c>
      <c r="BW172" s="31">
        <f>_xlfn.IFNA(VLOOKUP($A172,Equities!$A:$Z,5,FALSE), "NA")</f>
        <v>5130.6138571428501</v>
      </c>
      <c r="BX172" s="31">
        <f>_xlfn.IFNA(VLOOKUP($A172,Equities!$A:$Z,6,FALSE), "NA")</f>
        <v>1874.54647619047</v>
      </c>
      <c r="BY172" s="31">
        <f>_xlfn.IFNA(VLOOKUP($A172,Income_equities!$A:$Z,2,FALSE), "NA")</f>
        <v>1838.8719047618999</v>
      </c>
      <c r="BZ172" s="31">
        <f>_xlfn.IFNA(VLOOKUP($A172,Income_equities!$A:$Z,3,FALSE), "NA")</f>
        <v>353.544604761904</v>
      </c>
      <c r="CA172" s="31">
        <f>_xlfn.IFNA(VLOOKUP($A172,Income_equities!$A:$Z,4,FALSE), "NA")</f>
        <v>201.57314285714199</v>
      </c>
      <c r="CB172" s="31">
        <f>_xlfn.IFNA(VLOOKUP($A172,Income_equities!$A:$Z,5,FALSE), "NA")</f>
        <v>212.66744761904701</v>
      </c>
      <c r="CC172" s="31">
        <f>_xlfn.IFNA(VLOOKUP($A172,PGM_equities!$A:$Z,2,FALSE), "NA")</f>
        <v>1450.58142857142</v>
      </c>
      <c r="CD172" s="31">
        <f>_xlfn.IFNA(VLOOKUP($A172,PGM_equities!$A:$Z,3,FALSE), "NA")</f>
        <v>1336.4814285714201</v>
      </c>
      <c r="CE172" s="31">
        <f>_xlfn.IFNA(VLOOKUP($A172,PGM_equities!$A:$Z,4,FALSE), "NA")</f>
        <v>20.708828571428501</v>
      </c>
      <c r="CF172" s="31">
        <f>_xlfn.IFNA(VLOOKUP($A172,PGM_equities!$A:$Z,5,FALSE), "NA")</f>
        <v>774.48571428571404</v>
      </c>
      <c r="CG172" s="31" t="str">
        <f>_xlfn.IFNA(VLOOKUP($A172,Platinum_market_balance!$A:$Z,2,FALSE), "NA")</f>
        <v>NA</v>
      </c>
      <c r="CH172" s="31" t="str">
        <f>_xlfn.IFNA(VLOOKUP($A172,Platinum_market_balance!$A:$Z,3,FALSE), "NA")</f>
        <v>NA</v>
      </c>
      <c r="CI172" s="31" t="str">
        <f>_xlfn.IFNA(VLOOKUP($A172,Platinum_market_balance!$A:$Z,4,FALSE), "NA")</f>
        <v>NA</v>
      </c>
      <c r="CJ172" s="31" t="str">
        <f>_xlfn.IFNA(VLOOKUP($A172,Platinum_market_balance!$A:$Z,5,FALSE), "NA")</f>
        <v>NA</v>
      </c>
      <c r="CK172" s="31" t="str">
        <f>_xlfn.IFNA(VLOOKUP($A172,Palladium_market_balance!$A:$Z,2,FALSE), "NA")</f>
        <v>NA</v>
      </c>
      <c r="CL172" s="31" t="str">
        <f>_xlfn.IFNA(VLOOKUP($A172,Palladium_market_balance!$A:$Z,3,FALSE), "NA")</f>
        <v>NA</v>
      </c>
      <c r="CM172" s="31" t="str">
        <f>_xlfn.IFNA(VLOOKUP($A172,Palladium_market_balance!$A:$Z,4,FALSE), "NA")</f>
        <v>NA</v>
      </c>
      <c r="CN172" s="31" t="str">
        <f>_xlfn.IFNA(VLOOKUP($A172,Palladium_market_balance!$A:$Z,5,FALSE), "NA")</f>
        <v>NA</v>
      </c>
      <c r="CO172" s="31" t="str">
        <f>_xlfn.IFNA(VLOOKUP($A172,Rhodium_market_balance!$A:$Z,2,FALSE), "NA")</f>
        <v>NA</v>
      </c>
      <c r="CP172" s="31" t="str">
        <f>_xlfn.IFNA(VLOOKUP($A172,Rhodium_market_balance!$A:$Z,3,FALSE), "NA")</f>
        <v>NA</v>
      </c>
      <c r="CQ172" s="31" t="str">
        <f>_xlfn.IFNA(VLOOKUP($A172,Rhodium_market_balance!$A:$Z,4,FALSE), "NA")</f>
        <v>NA</v>
      </c>
      <c r="CR172" s="31" t="str">
        <f>_xlfn.IFNA(VLOOKUP($A172,Rhodium_market_balance!$A:$Z,5,FALSE), "NA")</f>
        <v>NA</v>
      </c>
      <c r="CS172" s="31">
        <f>_xlfn.IFNA(VLOOKUP($A172,CFTCs!$A:$Z,2,FALSE), "NA")</f>
        <v>29203.904761904701</v>
      </c>
      <c r="CT172" s="31">
        <f>_xlfn.IFNA(VLOOKUP($A172,CFTCs!$A:$Z,3,FALSE), "NA")</f>
        <v>6659.6190476190404</v>
      </c>
      <c r="CU172" s="31">
        <f>_xlfn.IFNA(VLOOKUP($A172,CFTCs!$A:$Z,4,FALSE), "NA")</f>
        <v>49817.952380952302</v>
      </c>
      <c r="CV172" s="31">
        <f>_xlfn.IFNA(VLOOKUP($A172,CFTCs!$A:$Z,5,FALSE), "NA")</f>
        <v>6815.7619047619</v>
      </c>
      <c r="CW172" s="31">
        <f>_xlfn.IFNA(VLOOKUP($A172,Open_interest!$A:$Z,2,FALSE), "NA")</f>
        <v>69023.238095238004</v>
      </c>
      <c r="CX172" s="31">
        <f>_xlfn.IFNA(VLOOKUP($A172,Open_interest!$A:$Z,3,FALSE), "NA")</f>
        <v>41654.523809523802</v>
      </c>
      <c r="CY172" s="31">
        <f>IF(_xlfn.IFNA(VLOOKUP($A172,ETF_holdings!$A:$Z,2,FALSE), "NA")=0,"NA",_xlfn.IFNA(VLOOKUP($A172,ETF_holdings!$A:$Z,2,FALSE), "NA"))</f>
        <v>2646170.5645237998</v>
      </c>
      <c r="CZ172" s="31" t="str">
        <f>IF(_xlfn.IFNA(VLOOKUP($A172,ETF_holdings!$A:$Z,3,FALSE), "NA")=0,"NA",_xlfn.IFNA(VLOOKUP($A172,ETF_holdings!$A:$Z,3,FALSE), "NA"))</f>
        <v>NA</v>
      </c>
      <c r="DA172" s="31">
        <f>_xlfn.IFNA(VLOOKUP($A172,ETF_holdings!$A:$Z,4,FALSE), "NA")</f>
        <v>14620.3809523809</v>
      </c>
      <c r="DB172" s="31">
        <f>IF(_xlfn.IFNA(VLOOKUP($A172,ETF_holdings!$A:$Z,4,FALSE), "NA")=0,"NA",_xlfn.IFNA(VLOOKUP($A172,ETF_holdings!$A:$Z,4,FALSE), "NA"))</f>
        <v>14620.3809523809</v>
      </c>
      <c r="DC172" s="31" t="str">
        <f>IF(_xlfn.IFNA(VLOOKUP($A172,ETF_holdings!$A:$Z,6,FALSE), "NA")=0,"NA",_xlfn.IFNA(VLOOKUP($A172,ETF_holdings!$A:$Z,6,FALSE), "NA"))</f>
        <v>NA</v>
      </c>
      <c r="DD172" s="31" t="str">
        <f>IF(_xlfn.IFNA(VLOOKUP($A172,ETF_holdings!$A:$Z,7,FALSE), "NA")=0,"NA",_xlfn.IFNA(VLOOKUP($A172,ETF_holdings!$A:$Z,7,FALSE), "NA"))</f>
        <v>NA</v>
      </c>
      <c r="DE172" s="31" t="str">
        <f>IF(_xlfn.IFNA(VLOOKUP($A172,ETF_holdings!$A:$Z,8,FALSE), "NA")=0,"NA",_xlfn.IFNA(VLOOKUP($A172,ETF_holdings!$A:$Z,8,FALSE), "NA"))</f>
        <v>NA</v>
      </c>
      <c r="DF172" s="31" t="str">
        <f>IF(_xlfn.IFNA(VLOOKUP($A172,ETF_holdings!$A:$Z,10,FALSE), "NA")=0,"NA",_xlfn.IFNA(VLOOKUP($A172,ETF_holdings!$A:$Z,10,FALSE), "NA"))</f>
        <v>NA</v>
      </c>
      <c r="DG172" s="31" t="str">
        <f>IF(_xlfn.IFNA(VLOOKUP($A172,ETF_holdings!$A:$Z,10,FALSE), "NA")=0,"NA",_xlfn.IFNA(VLOOKUP($A172,ETF_holdings!$A:$Z,10,FALSE), "NA"))</f>
        <v>NA</v>
      </c>
      <c r="DH172" s="31">
        <f>IF(_xlfn.IFNA(VLOOKUP($A172,ETF_holdings!$A:$Z,11,FALSE), "NA")=0,"NA",_xlfn.IFNA(VLOOKUP($A172,ETF_holdings!$A:$Z,11,FALSE), "NA"))</f>
        <v>14620.3809523809</v>
      </c>
      <c r="DI172" s="31" t="str">
        <f>IF(_xlfn.IFNA(VLOOKUP($A172,ETF_holdings!$A:$Z,12,FALSE), "NA")=0,"NA",_xlfn.IFNA(VLOOKUP($A172,ETF_holdings!$A:$Z,12,FALSE), "NA"))</f>
        <v>NA</v>
      </c>
      <c r="DJ172" s="31" t="str">
        <f>IF(_xlfn.IFNA(VLOOKUP($A172,ETF_holdings!$A:$Z,13,FALSE), "NA")=0,"NA",_xlfn.IFNA(VLOOKUP($A172,ETF_holdings!$A:$Z,13,FALSE), "NA"))</f>
        <v>NA</v>
      </c>
      <c r="DK172" s="31">
        <f>IF(_xlfn.IFNA(VLOOKUP($A172,Platinum_RSI!$A:$P,2,FALSE), "NA")=0,"NA",_xlfn.IFNA(VLOOKUP($A172,Platinum_RSI!$A:$P,2,FALSE), "NA"))</f>
        <v>52.12</v>
      </c>
      <c r="DL172" s="31">
        <f>IF(_xlfn.IFNA(VLOOKUP($A172,Platinum_RSI!$A:$P,3,FALSE), "NA")=0,"NA",_xlfn.IFNA(VLOOKUP($A172,Platinum_RSI!$A:$P,3,FALSE), "NA"))</f>
        <v>45.95</v>
      </c>
      <c r="DM172" s="31">
        <f>IF(_xlfn.IFNA(VLOOKUP($A172,Platinum_RSI!$A:$P,4,FALSE), "NA")=0,"NA",_xlfn.IFNA(VLOOKUP($A172,Platinum_RSI!$A:$P,4,FALSE), "NA"))</f>
        <v>46.21</v>
      </c>
      <c r="DN172" s="31">
        <f>IF(_xlfn.IFNA(VLOOKUP($A172,Platinum_RSI!$A:$P,5,FALSE), "NA")=0,"NA",_xlfn.IFNA(VLOOKUP($A172,Platinum_RSI!$A:$P,5,FALSE), "NA"))</f>
        <v>48.63</v>
      </c>
      <c r="DO172" s="31">
        <f>IF(_xlfn.IFNA(VLOOKUP($A172,Palladium_RSI!$A:$Q,2,FALSE), "NA")=0,"NA",_xlfn.IFNA(VLOOKUP($A172,Palladium_RSI!$A:$Q,2,FALSE), "NA"))</f>
        <v>82.6</v>
      </c>
      <c r="DP172" s="31">
        <f>IF(_xlfn.IFNA(VLOOKUP($A172,Palladium_RSI!$A:$Q, 3,FALSE), "NA")=0,"NA",_xlfn.IFNA(VLOOKUP($A172,Palladium_RSI!$A:$Q,3,FALSE), "NA"))</f>
        <v>62.23</v>
      </c>
      <c r="DQ172" s="31">
        <f>IF(_xlfn.IFNA(VLOOKUP($A172,Palladium_RSI!$A:$Q,4,FALSE), "NA")=0,"NA",_xlfn.IFNA(VLOOKUP($A172,Palladium_RSI!$A:$Q,4,FALSE), "NA"))</f>
        <v>59.11</v>
      </c>
      <c r="DR172" s="31">
        <f>IF(_xlfn.IFNA(VLOOKUP($A172,Palladium_RSI!$A:$Q,5,FALSE), "NA")=0,"NA",_xlfn.IFNA(VLOOKUP($A172,Palladium_RSI!$A:$Q,5,FALSE), "NA"))</f>
        <v>57.54</v>
      </c>
      <c r="DS172" s="31">
        <f>IF(_xlfn.IFNA(VLOOKUP($A172,Car_production!$A:$L,2,FALSE), "NA")=0,"NA",_xlfn.IFNA(VLOOKUP($A172,Car_production!$A:$L,2,FALSE), "NA"))</f>
        <v>347.3</v>
      </c>
      <c r="DT172" s="31">
        <f>IF(_xlfn.IFNA(VLOOKUP($A172,Car_production!$A:$L,3,FALSE), "NA")=0,"NA",_xlfn.IFNA(VLOOKUP($A172,Car_production!$A:$L,3,FALSE), "NA"))</f>
        <v>273.24940991345403</v>
      </c>
      <c r="DU172" s="31" t="e">
        <f>IF(_xlfn.IFNA(VLOOKUP($A172,Car_production!$A:$L,4,FALSE), "NA")=0,"NA",_xlfn.IFNA(VLOOKUP($A172,Car_production!$A:$L,13,FALSE), "NA"))</f>
        <v>#REF!</v>
      </c>
      <c r="DV172" s="31">
        <f>IF(_xlfn.IFNA(VLOOKUP($A172,Car_production!$A:$L,5,FALSE), "NA")=0,"NA",_xlfn.IFNA(VLOOKUP($A172,Car_production!$A:$L,5,FALSE), "NA"))</f>
        <v>84.171527197710276</v>
      </c>
      <c r="DW172" s="31">
        <f>IF(_xlfn.IFNA(VLOOKUP($A172,Car_production!$A:$L,6,FALSE), "NA")=0,"NA",_xlfn.IFNA(VLOOKUP($A172,Car_production!$A:$L,6,FALSE), "NA"))</f>
        <v>101</v>
      </c>
      <c r="DX172" s="31">
        <f>IF(_xlfn.IFNA(VLOOKUP($A172,Car_production!$A:$L,7,FALSE), "NA")=0,"NA",_xlfn.IFNA(VLOOKUP($A172,Car_production!$A:$L,7,FALSE), "NA"))</f>
        <v>98.729227761485831</v>
      </c>
      <c r="DY172" s="31">
        <f>IF(_xlfn.IFNA(VLOOKUP($A172,Car_production!$A:$L,8,FALSE), "NA")=0,"NA",_xlfn.IFNA(VLOOKUP($A172,Car_production!$A:$L,8,FALSE), "NA"))</f>
        <v>108</v>
      </c>
      <c r="DZ172" s="31">
        <f>IF(_xlfn.IFNA(VLOOKUP($A172,Car_production!$A:$L,9,FALSE), "NA")=0,"NA",_xlfn.IFNA(VLOOKUP($A172,Car_production!$A:$L,9,FALSE), "NA"))</f>
        <v>136.36363636363635</v>
      </c>
      <c r="EA172" s="31">
        <f>IF(_xlfn.IFNA(VLOOKUP($A172,Car_production!$A:$L,10,FALSE), "NA")=0,"NA",_xlfn.IFNA(VLOOKUP($A172,Car_production!$A:$L,10,FALSE), "NA"))</f>
        <v>98.443436268856146</v>
      </c>
      <c r="EB172" s="31">
        <f>IF(_xlfn.IFNA(VLOOKUP($A172,Car_production_index!$A:$L,2,FALSE), "NA")=0,"NA",_xlfn.IFNA(VLOOKUP($A172,Car_production_index!$A:$L,2,FALSE), "NA"))</f>
        <v>0.15411387033595464</v>
      </c>
      <c r="EC172" s="31">
        <f>IF(_xlfn.IFNA(VLOOKUP($A172,Car_production_index!$A:$L,3,FALSE), "NA")=0,"NA",_xlfn.IFNA(VLOOKUP($A172,Car_production_index!$A:$L,3,FALSE), "NA"))</f>
        <v>0.19924160637370791</v>
      </c>
      <c r="ED172" s="31">
        <f>IF(_xlfn.IFNA(VLOOKUP($A172,Car_production_index!$A:$L,4,FALSE), "NA")=0,"NA",_xlfn.IFNA(VLOOKUP($A172,Car_production_index!$A:$L,4,FALSE), "NA"))</f>
        <v>0.25114297888785148</v>
      </c>
      <c r="EE172" s="31">
        <f>IF(_xlfn.IFNA(VLOOKUP($A172,Car_production_index!$A:$L,5,FALSE), "NA")=0,"NA",_xlfn.IFNA(VLOOKUP($A172,Car_production_index!$A:$L,5,FALSE), "NA"))</f>
        <v>0.1138269302637213</v>
      </c>
      <c r="EF172" s="31">
        <f>IF(_xlfn.IFNA(VLOOKUP($A172,Car_production_index!$A:$L,6,FALSE), "NA")=0,"NA",_xlfn.IFNA(VLOOKUP($A172,Car_production_index!$A:$L,6,FALSE), "NA"))</f>
        <v>0.71832538586123529</v>
      </c>
    </row>
    <row r="173" spans="1:136">
      <c r="A173" s="26">
        <v>41730</v>
      </c>
      <c r="B173" s="25">
        <f>IFERROR(VLOOKUP($A173,Palladium_spot_price!$A:$B,2,FALSE), "NA")</f>
        <v>804.61904761904702</v>
      </c>
      <c r="C173" s="25">
        <f>IFERROR(VLOOKUP($A173,Platinum_spot_price!$A:$B,2,FALSE), "NA")</f>
        <v>1435.38095238095</v>
      </c>
      <c r="D173" s="25">
        <f>IFERROR(VLOOKUP($A173,Rhodium_spot_price!$A:$B,2,FALSE), "NA")</f>
        <v>1132.61904761904</v>
      </c>
      <c r="E173" s="25">
        <f>IFERROR(VLOOKUP(A173,'Coal Australia'!A:B,2,FALSE), "NA")</f>
        <v>78.520714285714206</v>
      </c>
      <c r="F173" s="25">
        <f>IFERROR(VLOOKUP(A173,'Russian Ruble'!A:B,2,FALSE), "NA")</f>
        <v>35.661799999999999</v>
      </c>
      <c r="G173" s="25">
        <f>IFERROR(VLOOKUP($A173,'GDP Germany'!A:B,2,FALSE),"NA")</f>
        <v>684570</v>
      </c>
      <c r="H173" s="25">
        <f>IFERROR(VLOOKUP($A173,'GDP EU28'!A:B,2,FALSE),"NA")</f>
        <v>2936381.7</v>
      </c>
      <c r="I173" s="25">
        <f>IFERROR(VLOOKUP($A173,'GDP US'!A:B,2,FALSE),"NA")</f>
        <v>16654.246999999999</v>
      </c>
      <c r="J173" s="29">
        <f>IFERROR(VLOOKUP($A173,'GDP CNY'!A:C,2,FALSE),"NA")</f>
        <v>7.5</v>
      </c>
      <c r="K173" s="25">
        <f>IFERROR(VLOOKUP($A173,WTI!$A:$B,2,FALSE),"NA")</f>
        <v>102.07</v>
      </c>
      <c r="L173" s="25">
        <f>IFERROR(VLOOKUP($A173,Brent!$A:$B,2,FALSE),"NA")</f>
        <v>107.76</v>
      </c>
      <c r="M173" s="25">
        <f>IFERROR(VLOOKUP($A173,'EURO EXC RATE'!$A:$B,2,FALSE),"NA")</f>
        <v>1.381</v>
      </c>
      <c r="N173" s="25">
        <f>IFERROR(VLOOKUP($A173,'Baltic Dry Index'!$A:$B,2,FALSE),"NA")</f>
        <v>943</v>
      </c>
      <c r="O173" s="25">
        <f>IFERROR(VLOOKUP($A173,EXR_CNY_USD!$A:$B,2,FALSE),"NA")</f>
        <v>6.2245999999999997</v>
      </c>
      <c r="P173" s="25">
        <f>IFERROR(VLOOKUP($A173,'NATURAL GAS'!A:B,2,FALSE),"NA")</f>
        <v>4.66</v>
      </c>
      <c r="Q173" s="25">
        <f>IFERROR(VLOOKUP($A173,VIX!$A:$B,2,FALSE), "NA")</f>
        <v>13.41</v>
      </c>
      <c r="R173" s="25">
        <f>IFERROR(VLOOKUP($A173,CLI_US!$A:$B,2,FALSE), "NA")</f>
        <v>100.76525285632</v>
      </c>
      <c r="S173" s="25">
        <f>IFERROR(VLOOKUP($A173,CLI_CHN!$A:$B,2,FALSE), "NA")</f>
        <v>100.4061</v>
      </c>
      <c r="T173" s="25">
        <f>IFERROR(VLOOKUP($A173,CLI_EURO!$A:$B,2,FALSE), "NA")</f>
        <v>100.197071553537</v>
      </c>
      <c r="U173" s="25">
        <f>IFERROR(VLOOKUP($A173,CPILFESL!$A:$B,2,FALSE), "NA")</f>
        <v>236.46799999999999</v>
      </c>
      <c r="V173" s="31">
        <f>_xlfn.IFNA(VLOOKUP($A173,'PET.RWTC.M'!$A:$B,2,FALSE), "NA")</f>
        <v>102.07</v>
      </c>
      <c r="W173" s="31">
        <f>_xlfn.IFNA(VLOOKUP($A173,PALLFNFINDEXQ!$A:$B,2,FALSE), "NA")</f>
        <v>169.59578619999999</v>
      </c>
      <c r="X173" s="31">
        <f>_xlfn.IFNA(VLOOKUP($A173,DEXSFUS!$A:$B,2,FALSE), "NA")</f>
        <v>10.563000000000001</v>
      </c>
      <c r="Y173" s="31">
        <f>_xlfn.IFNA(VLOOKUP($A173,PNICKUSDM!$A:$B,2,FALSE), "NA")</f>
        <v>17373.599999999999</v>
      </c>
      <c r="Z173" s="31">
        <f>_xlfn.IFNA(VLOOKUP($A173,'WPU1011'!$A:$B,2,FALSE), "NA")</f>
        <v>142.80000000000001</v>
      </c>
      <c r="AA173" s="31">
        <f>_xlfn.IFNA(VLOOKUP($A173,'WPU1011'!$A:$B,2,FALSE), "NA")</f>
        <v>142.80000000000001</v>
      </c>
      <c r="AB173" s="31">
        <f>_xlfn.IFNA(VLOOKUP($A173,TSIFRGHTC!$A:$B,2,FALSE), "NA")</f>
        <v>0.4</v>
      </c>
      <c r="AC173" s="31">
        <f>_xlfn.IFNA(VLOOKUP($A173,TSIFRGHTC!$A:$B,2,FALSE), "NA")</f>
        <v>0.4</v>
      </c>
      <c r="AD173" s="31">
        <f>_xlfn.IFNA(VLOOKUP($A173,PPICMM!$A:$B,2,FALSE), "NA")</f>
        <v>195.4</v>
      </c>
      <c r="AE173" s="31">
        <f>_xlfn.IFNA(VLOOKUP($A173,IPB50001N!$A:$B,2,FALSE), "NA")</f>
        <v>100.4041</v>
      </c>
      <c r="AF173" s="31">
        <f>_xlfn.IFNA(VLOOKUP($A173,A31ATI!$A:$B,2,FALSE), "NA")</f>
        <v>21409</v>
      </c>
      <c r="AG173" s="31">
        <f>_xlfn.IFNA(VLOOKUP($A173,A31ANO!$A:$B,2,FALSE), "NA")</f>
        <v>11003</v>
      </c>
      <c r="AH173" s="31">
        <f>_xlfn.IFNA(VLOOKUP($A173,IPG21223S!$A:$B,2,FALSE), "NA")</f>
        <v>109.4109</v>
      </c>
      <c r="AI173" s="31">
        <f>_xlfn.IFNA(VLOOKUP($A173,PIORECRUSDM!$A:$B,2,FALSE), "NA")</f>
        <v>114.58</v>
      </c>
      <c r="AJ173" s="31">
        <f>_xlfn.IFNA(VLOOKUP($A173,GVZCLS!$A:$B,2,FALSE), "NA")</f>
        <v>16.649999999999999</v>
      </c>
      <c r="AK173" s="31">
        <f>_xlfn.IFNA(VLOOKUP($A173,VXSLVCLS!$A:$B,2,FALSE), "NA")</f>
        <v>25.65</v>
      </c>
      <c r="AL173" s="31">
        <f>_xlfn.IFNA(VLOOKUP($A173,PNRGINDEXM!$A:$B,2,FALSE), "NA")</f>
        <v>230.82900000000001</v>
      </c>
      <c r="AM173" s="31">
        <f>_xlfn.IFNA(VLOOKUP($A173,Nikkei225!$A:$B,2,FALSE), "NA")</f>
        <v>14791.99</v>
      </c>
      <c r="AN173" s="31">
        <f>_xlfn.IFNA(VLOOKUP($A173,EXJPUS!$A:$B,2,FALSE), "NA")</f>
        <v>102.45820000000001</v>
      </c>
      <c r="AO173" s="31">
        <f>_xlfn.IFNA(VLOOKUP($A173,PCU33613361!$A:$B,2,FALSE), "NA")</f>
        <v>107.6</v>
      </c>
      <c r="AP173" s="31">
        <f>_xlfn.IFNA(VLOOKUP($A173,TOTALSA!$A:$B,2,FALSE), "NA")</f>
        <v>16.695</v>
      </c>
      <c r="AQ173" s="31">
        <f>_xlfn.IFNA(VLOOKUP($A173,ZAFCPIALLMINMEI!$A:$B,2,FALSE), "NA")</f>
        <v>95.195229999999995</v>
      </c>
      <c r="AR173" s="31">
        <f>_xlfn.IFNA(VLOOKUP($A173,LCULMN01ZAQ661S!$A:$B,2,FALSE), "NA")</f>
        <v>94.217424829999999</v>
      </c>
      <c r="AS173" s="31">
        <f>_xlfn.IFNA(VLOOKUP($A173,NGDPRSAXDCZAQ!$A:$B,2,FALSE), "NA")</f>
        <v>1087190.7</v>
      </c>
      <c r="AT173" s="31">
        <f>_xlfn.IFNA(VLOOKUP($A173,'M.W00.PCOBA.USD'!$A:$B,2,FALSE), "NA")</f>
        <v>29771.85</v>
      </c>
      <c r="AU173" s="31">
        <f>_xlfn.IFNA(VLOOKUP($A173,BSCICP03O9M665S!$A:$B,2,FALSE), "NA")</f>
        <v>100.6853930223</v>
      </c>
      <c r="AV173" s="31">
        <f>_xlfn.IFNA(VLOOKUP($A173,LOLITOAAOECDE!$A:$B,2,FALSE), "NA")</f>
        <v>100.84426387800001</v>
      </c>
      <c r="AW173" s="31" t="str">
        <f>_xlfn.IFNA(VLOOKUP($A173,'IP7110'!$A:$B,2,FALSE), "NA")</f>
        <v>NA</v>
      </c>
      <c r="AX173" s="31">
        <f>_xlfn.IFNA(VLOOKUP($A173,'WPS061'!$A:$B,2,FALSE), "NA")</f>
        <v>94.6</v>
      </c>
      <c r="AY173" s="31">
        <f>_xlfn.IFNA(VLOOKUP($A173,'GS10'!$A:$B,2,FALSE), "NA")</f>
        <v>2.71</v>
      </c>
      <c r="AZ173" s="31">
        <f>_xlfn.IFNA(VLOOKUP($A173,'GS5'!$A:$B,2,FALSE), "NA")</f>
        <v>1.7</v>
      </c>
      <c r="BA173" s="31">
        <f>_xlfn.IFNA(VLOOKUP($A173,'GS30'!$A:$B,2,FALSE), "NA")</f>
        <v>3.52</v>
      </c>
      <c r="BB173" s="31">
        <f>_xlfn.IFNA(VLOOKUP($A173,DAX!$A:$B,2,FALSE), "NA")</f>
        <v>9603.23</v>
      </c>
      <c r="BC173" s="31">
        <f>_xlfn.IFNA(VLOOKUP($A173,SMI!$A:$B,2,FALSE), "NA")</f>
        <v>8476.66</v>
      </c>
      <c r="BD173" s="31">
        <f>_xlfn.IFNA(VLOOKUP($A173,NASDAQCOM!$A:$B,2,FALSE), "NA")</f>
        <v>4114.5600000000004</v>
      </c>
      <c r="BE173" s="31">
        <f>_xlfn.IFNA(VLOOKUP($A173,FTSE100!$A:$B,2,FALSE), "NA")</f>
        <v>6780.03</v>
      </c>
      <c r="BF173" s="31">
        <f>_xlfn.IFNA(VLOOKUP($A173,'M.W00.PGOLD.USD'!$A:$B,2,FALSE), "NA")</f>
        <v>1324.5</v>
      </c>
      <c r="BG173" s="31">
        <f>_xlfn.IFNA(VLOOKUP($A173,'M.W00.PSILVER.USD'!$A:$B,2,FALSE), "NA")</f>
        <v>20.239999999999998</v>
      </c>
      <c r="BH173" s="31">
        <f>_xlfn.IFNA(VLOOKUP($A173,WPU10170502!$A:$B,2,FALSE), "NA")</f>
        <v>92.4</v>
      </c>
      <c r="BI173" s="31">
        <f>_xlfn.IFNA(VLOOKUP($A173,'M.W00.PSILVER.USD'!$A:$B,2,FALSE), "NA")</f>
        <v>20.239999999999998</v>
      </c>
      <c r="BJ173" s="31">
        <f>_xlfn.IFNA(VLOOKUP($A173,'M.W00.PSILVER.USD'!$A:$B,2,FALSE), "NA")</f>
        <v>20.239999999999998</v>
      </c>
      <c r="BK173" s="31">
        <f>_xlfn.IFNA(VLOOKUP($A173,FEDfunds!$A:$B,2,FALSE), "NA")</f>
        <v>0.09</v>
      </c>
      <c r="BL173" s="31">
        <f>_xlfn.IFNA(VLOOKUP($A173,Vehicles_miles_traveled!$A:$B,2,FALSE), "NA")</f>
        <v>252055</v>
      </c>
      <c r="BM173" s="31">
        <f>_xlfn.IFNA(VLOOKUP($A173,New_car_dealer!$A:$B,2,FALSE), "NA")</f>
        <v>67230</v>
      </c>
      <c r="BN173" s="31" t="str">
        <f>_xlfn.IFNA(VLOOKUP($A173,Platinum_total_demand!$A:$Z,4,FALSE), "NA")</f>
        <v>NA</v>
      </c>
      <c r="BO173" s="31" t="str">
        <f>_xlfn.IFNA(VLOOKUP($A173,Palladium_total_demand!$A:$Z,4,FALSE), "NA")</f>
        <v>NA</v>
      </c>
      <c r="BP173" s="31" t="str">
        <f>_xlfn.IFNA(VLOOKUP($A173,Rhodium_total_demand!$A:$Z,4,FALSE), "NA")</f>
        <v>NA</v>
      </c>
      <c r="BQ173" s="31" t="str">
        <f>_xlfn.IFNA(VLOOKUP($A173,Platinum_total_supply!$A:$Z,4,FALSE), "NA")</f>
        <v>NA</v>
      </c>
      <c r="BR173" s="31" t="str">
        <f>_xlfn.IFNA(VLOOKUP($A173,Palladium_total_supply!$A:$Z,4,FALSE), "NA")</f>
        <v>NA</v>
      </c>
      <c r="BS173" s="31" t="str">
        <f>_xlfn.IFNA(VLOOKUP($A173,Rhodium_total_supply!$A:$Z,4,FALSE), "NA")</f>
        <v>NA</v>
      </c>
      <c r="BT173" s="31">
        <f>_xlfn.IFNA(VLOOKUP($A173,Equities!$A:$Z,2,FALSE), "NA")</f>
        <v>6127.64681818181</v>
      </c>
      <c r="BU173" s="31">
        <f>_xlfn.IFNA(VLOOKUP($A173,Equities!$A:$Z,3,FALSE), "NA")</f>
        <v>7019.3281818181804</v>
      </c>
      <c r="BV173" s="31">
        <f>_xlfn.IFNA(VLOOKUP($A173,Equities!$A:$Z,4,FALSE), "NA")</f>
        <v>8883.2709090908993</v>
      </c>
      <c r="BW173" s="31">
        <f>_xlfn.IFNA(VLOOKUP($A173,Equities!$A:$Z,5,FALSE), "NA")</f>
        <v>5079.0574999999999</v>
      </c>
      <c r="BX173" s="31">
        <f>_xlfn.IFNA(VLOOKUP($A173,Equities!$A:$Z,6,FALSE), "NA")</f>
        <v>1973.5815</v>
      </c>
      <c r="BY173" s="31">
        <f>_xlfn.IFNA(VLOOKUP($A173,Income_equities!$A:$Z,2,FALSE), "NA")</f>
        <v>1848.5468181818101</v>
      </c>
      <c r="BZ173" s="31">
        <f>_xlfn.IFNA(VLOOKUP($A173,Income_equities!$A:$Z,3,FALSE), "NA")</f>
        <v>354.65496818181799</v>
      </c>
      <c r="CA173" s="31">
        <f>_xlfn.IFNA(VLOOKUP($A173,Income_equities!$A:$Z,4,FALSE), "NA")</f>
        <v>203.6086</v>
      </c>
      <c r="CB173" s="31">
        <f>_xlfn.IFNA(VLOOKUP($A173,Income_equities!$A:$Z,5,FALSE), "NA")</f>
        <v>212.794122727272</v>
      </c>
      <c r="CC173" s="31">
        <f>_xlfn.IFNA(VLOOKUP($A173,PGM_equities!$A:$Z,2,FALSE), "NA")</f>
        <v>1430.89227272727</v>
      </c>
      <c r="CD173" s="31">
        <f>_xlfn.IFNA(VLOOKUP($A173,PGM_equities!$A:$Z,3,FALSE), "NA")</f>
        <v>1298.3936363636301</v>
      </c>
      <c r="CE173" s="31">
        <f>_xlfn.IFNA(VLOOKUP($A173,PGM_equities!$A:$Z,4,FALSE), "NA")</f>
        <v>19.714722727272701</v>
      </c>
      <c r="CF173" s="31">
        <f>_xlfn.IFNA(VLOOKUP($A173,PGM_equities!$A:$Z,5,FALSE), "NA")</f>
        <v>793.88681818181794</v>
      </c>
      <c r="CG173" s="31" t="str">
        <f>_xlfn.IFNA(VLOOKUP($A173,Platinum_market_balance!$A:$Z,2,FALSE), "NA")</f>
        <v>NA</v>
      </c>
      <c r="CH173" s="31" t="str">
        <f>_xlfn.IFNA(VLOOKUP($A173,Platinum_market_balance!$A:$Z,3,FALSE), "NA")</f>
        <v>NA</v>
      </c>
      <c r="CI173" s="31" t="str">
        <f>_xlfn.IFNA(VLOOKUP($A173,Platinum_market_balance!$A:$Z,4,FALSE), "NA")</f>
        <v>NA</v>
      </c>
      <c r="CJ173" s="31" t="str">
        <f>_xlfn.IFNA(VLOOKUP($A173,Platinum_market_balance!$A:$Z,5,FALSE), "NA")</f>
        <v>NA</v>
      </c>
      <c r="CK173" s="31" t="str">
        <f>_xlfn.IFNA(VLOOKUP($A173,Palladium_market_balance!$A:$Z,2,FALSE), "NA")</f>
        <v>NA</v>
      </c>
      <c r="CL173" s="31" t="str">
        <f>_xlfn.IFNA(VLOOKUP($A173,Palladium_market_balance!$A:$Z,3,FALSE), "NA")</f>
        <v>NA</v>
      </c>
      <c r="CM173" s="31" t="str">
        <f>_xlfn.IFNA(VLOOKUP($A173,Palladium_market_balance!$A:$Z,4,FALSE), "NA")</f>
        <v>NA</v>
      </c>
      <c r="CN173" s="31" t="str">
        <f>_xlfn.IFNA(VLOOKUP($A173,Palladium_market_balance!$A:$Z,5,FALSE), "NA")</f>
        <v>NA</v>
      </c>
      <c r="CO173" s="31" t="str">
        <f>_xlfn.IFNA(VLOOKUP($A173,Rhodium_market_balance!$A:$Z,2,FALSE), "NA")</f>
        <v>NA</v>
      </c>
      <c r="CP173" s="31" t="str">
        <f>_xlfn.IFNA(VLOOKUP($A173,Rhodium_market_balance!$A:$Z,3,FALSE), "NA")</f>
        <v>NA</v>
      </c>
      <c r="CQ173" s="31" t="str">
        <f>_xlfn.IFNA(VLOOKUP($A173,Rhodium_market_balance!$A:$Z,4,FALSE), "NA")</f>
        <v>NA</v>
      </c>
      <c r="CR173" s="31" t="str">
        <f>_xlfn.IFNA(VLOOKUP($A173,Rhodium_market_balance!$A:$Z,5,FALSE), "NA")</f>
        <v>NA</v>
      </c>
      <c r="CS173" s="31">
        <f>_xlfn.IFNA(VLOOKUP($A173,CFTCs!$A:$Z,2,FALSE), "NA")</f>
        <v>27968.3636363636</v>
      </c>
      <c r="CT173" s="31">
        <f>_xlfn.IFNA(VLOOKUP($A173,CFTCs!$A:$Z,3,FALSE), "NA")</f>
        <v>5558.4545454545396</v>
      </c>
      <c r="CU173" s="31">
        <f>_xlfn.IFNA(VLOOKUP($A173,CFTCs!$A:$Z,4,FALSE), "NA")</f>
        <v>49488.772727272699</v>
      </c>
      <c r="CV173" s="31">
        <f>_xlfn.IFNA(VLOOKUP($A173,CFTCs!$A:$Z,5,FALSE), "NA")</f>
        <v>7042.5909090908999</v>
      </c>
      <c r="CW173" s="31">
        <f>_xlfn.IFNA(VLOOKUP($A173,Open_interest!$A:$Z,2,FALSE), "NA")</f>
        <v>65811.318181818104</v>
      </c>
      <c r="CX173" s="31">
        <f>_xlfn.IFNA(VLOOKUP($A173,Open_interest!$A:$Z,3,FALSE), "NA")</f>
        <v>41749.5</v>
      </c>
      <c r="CY173" s="31">
        <f>IF(_xlfn.IFNA(VLOOKUP($A173,ETF_holdings!$A:$Z,2,FALSE), "NA")=0,"NA",_xlfn.IFNA(VLOOKUP($A173,ETF_holdings!$A:$Z,2,FALSE), "NA"))</f>
        <v>2744964.7362727202</v>
      </c>
      <c r="CZ173" s="31" t="str">
        <f>IF(_xlfn.IFNA(VLOOKUP($A173,ETF_holdings!$A:$Z,3,FALSE), "NA")=0,"NA",_xlfn.IFNA(VLOOKUP($A173,ETF_holdings!$A:$Z,3,FALSE), "NA"))</f>
        <v>NA</v>
      </c>
      <c r="DA173" s="31">
        <f>_xlfn.IFNA(VLOOKUP($A173,ETF_holdings!$A:$Z,4,FALSE), "NA")</f>
        <v>14154.909090908999</v>
      </c>
      <c r="DB173" s="31">
        <f>IF(_xlfn.IFNA(VLOOKUP($A173,ETF_holdings!$A:$Z,4,FALSE), "NA")=0,"NA",_xlfn.IFNA(VLOOKUP($A173,ETF_holdings!$A:$Z,4,FALSE), "NA"))</f>
        <v>14154.909090908999</v>
      </c>
      <c r="DC173" s="31" t="str">
        <f>IF(_xlfn.IFNA(VLOOKUP($A173,ETF_holdings!$A:$Z,6,FALSE), "NA")=0,"NA",_xlfn.IFNA(VLOOKUP($A173,ETF_holdings!$A:$Z,6,FALSE), "NA"))</f>
        <v>NA</v>
      </c>
      <c r="DD173" s="31" t="str">
        <f>IF(_xlfn.IFNA(VLOOKUP($A173,ETF_holdings!$A:$Z,7,FALSE), "NA")=0,"NA",_xlfn.IFNA(VLOOKUP($A173,ETF_holdings!$A:$Z,7,FALSE), "NA"))</f>
        <v>NA</v>
      </c>
      <c r="DE173" s="31" t="str">
        <f>IF(_xlfn.IFNA(VLOOKUP($A173,ETF_holdings!$A:$Z,8,FALSE), "NA")=0,"NA",_xlfn.IFNA(VLOOKUP($A173,ETF_holdings!$A:$Z,8,FALSE), "NA"))</f>
        <v>NA</v>
      </c>
      <c r="DF173" s="31" t="str">
        <f>IF(_xlfn.IFNA(VLOOKUP($A173,ETF_holdings!$A:$Z,10,FALSE), "NA")=0,"NA",_xlfn.IFNA(VLOOKUP($A173,ETF_holdings!$A:$Z,10,FALSE), "NA"))</f>
        <v>NA</v>
      </c>
      <c r="DG173" s="31" t="str">
        <f>IF(_xlfn.IFNA(VLOOKUP($A173,ETF_holdings!$A:$Z,10,FALSE), "NA")=0,"NA",_xlfn.IFNA(VLOOKUP($A173,ETF_holdings!$A:$Z,10,FALSE), "NA"))</f>
        <v>NA</v>
      </c>
      <c r="DH173" s="31">
        <f>IF(_xlfn.IFNA(VLOOKUP($A173,ETF_holdings!$A:$Z,11,FALSE), "NA")=0,"NA",_xlfn.IFNA(VLOOKUP($A173,ETF_holdings!$A:$Z,11,FALSE), "NA"))</f>
        <v>14154.909090908999</v>
      </c>
      <c r="DI173" s="31" t="str">
        <f>IF(_xlfn.IFNA(VLOOKUP($A173,ETF_holdings!$A:$Z,12,FALSE), "NA")=0,"NA",_xlfn.IFNA(VLOOKUP($A173,ETF_holdings!$A:$Z,12,FALSE), "NA"))</f>
        <v>NA</v>
      </c>
      <c r="DJ173" s="31" t="str">
        <f>IF(_xlfn.IFNA(VLOOKUP($A173,ETF_holdings!$A:$Z,13,FALSE), "NA")=0,"NA",_xlfn.IFNA(VLOOKUP($A173,ETF_holdings!$A:$Z,13,FALSE), "NA"))</f>
        <v>NA</v>
      </c>
      <c r="DK173" s="31">
        <f>IF(_xlfn.IFNA(VLOOKUP($A173,Platinum_RSI!$A:$P,2,FALSE), "NA")=0,"NA",_xlfn.IFNA(VLOOKUP($A173,Platinum_RSI!$A:$P,2,FALSE), "NA"))</f>
        <v>56.96</v>
      </c>
      <c r="DL173" s="31">
        <f>IF(_xlfn.IFNA(VLOOKUP($A173,Platinum_RSI!$A:$P,3,FALSE), "NA")=0,"NA",_xlfn.IFNA(VLOOKUP($A173,Platinum_RSI!$A:$P,3,FALSE), "NA"))</f>
        <v>46.95</v>
      </c>
      <c r="DM173" s="31">
        <f>IF(_xlfn.IFNA(VLOOKUP($A173,Platinum_RSI!$A:$P,4,FALSE), "NA")=0,"NA",_xlfn.IFNA(VLOOKUP($A173,Platinum_RSI!$A:$P,4,FALSE), "NA"))</f>
        <v>46.76</v>
      </c>
      <c r="DN173" s="31">
        <f>IF(_xlfn.IFNA(VLOOKUP($A173,Platinum_RSI!$A:$P,5,FALSE), "NA")=0,"NA",_xlfn.IFNA(VLOOKUP($A173,Platinum_RSI!$A:$P,5,FALSE), "NA"))</f>
        <v>48.85</v>
      </c>
      <c r="DO173" s="31">
        <f>IF(_xlfn.IFNA(VLOOKUP($A173,Palladium_RSI!$A:$Q,2,FALSE), "NA")=0,"NA",_xlfn.IFNA(VLOOKUP($A173,Palladium_RSI!$A:$Q,2,FALSE), "NA"))</f>
        <v>89.53</v>
      </c>
      <c r="DP173" s="31">
        <f>IF(_xlfn.IFNA(VLOOKUP($A173,Palladium_RSI!$A:$Q, 3,FALSE), "NA")=0,"NA",_xlfn.IFNA(VLOOKUP($A173,Palladium_RSI!$A:$Q,3,FALSE), "NA"))</f>
        <v>67.03</v>
      </c>
      <c r="DQ173" s="31">
        <f>IF(_xlfn.IFNA(VLOOKUP($A173,Palladium_RSI!$A:$Q,4,FALSE), "NA")=0,"NA",_xlfn.IFNA(VLOOKUP($A173,Palladium_RSI!$A:$Q,4,FALSE), "NA"))</f>
        <v>62.21</v>
      </c>
      <c r="DR173" s="31">
        <f>IF(_xlfn.IFNA(VLOOKUP($A173,Palladium_RSI!$A:$Q,5,FALSE), "NA")=0,"NA",_xlfn.IFNA(VLOOKUP($A173,Palladium_RSI!$A:$Q,5,FALSE), "NA"))</f>
        <v>58.96</v>
      </c>
      <c r="DS173" s="31">
        <f>IF(_xlfn.IFNA(VLOOKUP($A173,Car_production!$A:$L,2,FALSE), "NA")=0,"NA",_xlfn.IFNA(VLOOKUP($A173,Car_production!$A:$L,2,FALSE), "NA"))</f>
        <v>332.2</v>
      </c>
      <c r="DT173" s="31">
        <f>IF(_xlfn.IFNA(VLOOKUP($A173,Car_production!$A:$L,3,FALSE), "NA")=0,"NA",_xlfn.IFNA(VLOOKUP($A173,Car_production!$A:$L,3,FALSE), "NA"))</f>
        <v>261.36900078678207</v>
      </c>
      <c r="DU173" s="31" t="e">
        <f>IF(_xlfn.IFNA(VLOOKUP($A173,Car_production!$A:$L,4,FALSE), "NA")=0,"NA",_xlfn.IFNA(VLOOKUP($A173,Car_production!$A:$L,13,FALSE), "NA"))</f>
        <v>#REF!</v>
      </c>
      <c r="DV173" s="31">
        <f>IF(_xlfn.IFNA(VLOOKUP($A173,Car_production!$A:$L,5,FALSE), "NA")=0,"NA",_xlfn.IFNA(VLOOKUP($A173,Car_production!$A:$L,5,FALSE), "NA"))</f>
        <v>80.274853702629372</v>
      </c>
      <c r="DW173" s="31">
        <f>IF(_xlfn.IFNA(VLOOKUP($A173,Car_production!$A:$L,6,FALSE), "NA")=0,"NA",_xlfn.IFNA(VLOOKUP($A173,Car_production!$A:$L,6,FALSE), "NA"))</f>
        <v>111.2</v>
      </c>
      <c r="DX173" s="31">
        <f>IF(_xlfn.IFNA(VLOOKUP($A173,Car_production!$A:$L,7,FALSE), "NA")=0,"NA",_xlfn.IFNA(VLOOKUP($A173,Car_production!$A:$L,7,FALSE), "NA"))</f>
        <v>108.69990224828936</v>
      </c>
      <c r="DY173" s="31">
        <f>IF(_xlfn.IFNA(VLOOKUP($A173,Car_production!$A:$L,8,FALSE), "NA")=0,"NA",_xlfn.IFNA(VLOOKUP($A173,Car_production!$A:$L,8,FALSE), "NA"))</f>
        <v>104</v>
      </c>
      <c r="DZ173" s="31">
        <f>IF(_xlfn.IFNA(VLOOKUP($A173,Car_production!$A:$L,9,FALSE), "NA")=0,"NA",_xlfn.IFNA(VLOOKUP($A173,Car_production!$A:$L,9,FALSE), "NA"))</f>
        <v>131.31313131313132</v>
      </c>
      <c r="EA173" s="31">
        <f>IF(_xlfn.IFNA(VLOOKUP($A173,Car_production!$A:$L,10,FALSE), "NA")=0,"NA",_xlfn.IFNA(VLOOKUP($A173,Car_production!$A:$L,10,FALSE), "NA"))</f>
        <v>97.599156673788812</v>
      </c>
      <c r="EB173" s="31">
        <f>IF(_xlfn.IFNA(VLOOKUP($A173,Car_production_index!$A:$L,2,FALSE), "NA")=0,"NA",_xlfn.IFNA(VLOOKUP($A173,Car_production_index!$A:$L,2,FALSE), "NA"))</f>
        <v>0.16152965623745263</v>
      </c>
      <c r="EC173" s="31">
        <f>IF(_xlfn.IFNA(VLOOKUP($A173,Car_production_index!$A:$L,3,FALSE), "NA")=0,"NA",_xlfn.IFNA(VLOOKUP($A173,Car_production_index!$A:$L,3,FALSE), "NA"))</f>
        <v>0.20011701427423129</v>
      </c>
      <c r="ED173" s="31">
        <f>IF(_xlfn.IFNA(VLOOKUP($A173,Car_production_index!$A:$L,4,FALSE), "NA")=0,"NA",_xlfn.IFNA(VLOOKUP($A173,Car_production_index!$A:$L,4,FALSE), "NA"))</f>
        <v>0.25221128812045607</v>
      </c>
      <c r="EE173" s="31">
        <f>IF(_xlfn.IFNA(VLOOKUP($A173,Car_production_index!$A:$L,5,FALSE), "NA")=0,"NA",_xlfn.IFNA(VLOOKUP($A173,Car_production_index!$A:$L,5,FALSE), "NA"))</f>
        <v>0.10190441386866453</v>
      </c>
      <c r="EF173" s="31">
        <f>IF(_xlfn.IFNA(VLOOKUP($A173,Car_production_index!$A:$L,6,FALSE), "NA")=0,"NA",_xlfn.IFNA(VLOOKUP($A173,Car_production_index!$A:$L,6,FALSE), "NA"))</f>
        <v>0.71576237250080454</v>
      </c>
    </row>
    <row r="174" spans="1:136">
      <c r="A174" s="26">
        <v>41760</v>
      </c>
      <c r="B174" s="25">
        <f>IFERROR(VLOOKUP($A174,Palladium_spot_price!$A:$B,2,FALSE), "NA")</f>
        <v>829.66666666666595</v>
      </c>
      <c r="C174" s="25">
        <f>IFERROR(VLOOKUP($A174,Platinum_spot_price!$A:$B,2,FALSE), "NA")</f>
        <v>1461.07142857142</v>
      </c>
      <c r="D174" s="25">
        <f>IFERROR(VLOOKUP($A174,Rhodium_spot_price!$A:$B,2,FALSE), "NA")</f>
        <v>1074.2857142857099</v>
      </c>
      <c r="E174" s="25">
        <f>IFERROR(VLOOKUP(A174,'Coal Australia'!A:B,2,FALSE), "NA")</f>
        <v>78.834642857142697</v>
      </c>
      <c r="F174" s="25">
        <f>IFERROR(VLOOKUP(A174,'Russian Ruble'!A:B,2,FALSE), "NA")</f>
        <v>34.926900000000003</v>
      </c>
      <c r="G174" s="25" t="str">
        <f>IFERROR(VLOOKUP($A174,'GDP Germany'!A:B,2,FALSE),"NA")</f>
        <v>NA</v>
      </c>
      <c r="H174" s="25" t="str">
        <f>IFERROR(VLOOKUP($A174,'GDP EU28'!A:B,2,FALSE),"NA")</f>
        <v>NA</v>
      </c>
      <c r="I174" s="25" t="str">
        <f>IFERROR(VLOOKUP($A174,'GDP US'!A:B,2,FALSE),"NA")</f>
        <v>NA</v>
      </c>
      <c r="J174" s="29" t="str">
        <f>IFERROR(VLOOKUP($A174,'GDP CNY'!A:C,2,FALSE),"NA")</f>
        <v>NA</v>
      </c>
      <c r="K174" s="25">
        <f>IFERROR(VLOOKUP($A174,WTI!$A:$B,2,FALSE),"NA")</f>
        <v>102.18</v>
      </c>
      <c r="L174" s="25">
        <f>IFERROR(VLOOKUP($A174,Brent!$A:$B,2,FALSE),"NA")</f>
        <v>109.54</v>
      </c>
      <c r="M174" s="25">
        <f>IFERROR(VLOOKUP($A174,'EURO EXC RATE'!$A:$B,2,FALSE),"NA")</f>
        <v>1.3738999999999999</v>
      </c>
      <c r="N174" s="25">
        <f>IFERROR(VLOOKUP($A174,'Baltic Dry Index'!$A:$B,2,FALSE),"NA")</f>
        <v>934</v>
      </c>
      <c r="O174" s="25">
        <f>IFERROR(VLOOKUP($A174,EXR_CNY_USD!$A:$B,2,FALSE),"NA")</f>
        <v>6.2380000000000004</v>
      </c>
      <c r="P174" s="25">
        <f>IFERROR(VLOOKUP($A174,'NATURAL GAS'!A:B,2,FALSE),"NA")</f>
        <v>4.58</v>
      </c>
      <c r="Q174" s="25">
        <f>IFERROR(VLOOKUP($A174,VIX!$A:$B,2,FALSE), "NA")</f>
        <v>11.4</v>
      </c>
      <c r="R174" s="25">
        <f>IFERROR(VLOOKUP($A174,CLI_US!$A:$B,2,FALSE), "NA")</f>
        <v>100.812997241185</v>
      </c>
      <c r="S174" s="25">
        <f>IFERROR(VLOOKUP($A174,CLI_CHN!$A:$B,2,FALSE), "NA")</f>
        <v>100.3201</v>
      </c>
      <c r="T174" s="25">
        <f>IFERROR(VLOOKUP($A174,CLI_EURO!$A:$B,2,FALSE), "NA")</f>
        <v>100.14689080235399</v>
      </c>
      <c r="U174" s="25">
        <f>IFERROR(VLOOKUP($A174,CPILFESL!$A:$B,2,FALSE), "NA")</f>
        <v>236.91800000000001</v>
      </c>
      <c r="V174" s="31">
        <f>_xlfn.IFNA(VLOOKUP($A174,'PET.RWTC.M'!$A:$B,2,FALSE), "NA")</f>
        <v>102.18</v>
      </c>
      <c r="W174" s="31">
        <f>_xlfn.IFNA(VLOOKUP($A174,PALLFNFINDEXQ!$A:$B,2,FALSE), "NA")</f>
        <v>169.59578619999999</v>
      </c>
      <c r="X174" s="31">
        <f>_xlfn.IFNA(VLOOKUP($A174,DEXSFUS!$A:$B,2,FALSE), "NA")</f>
        <v>10.481999999999999</v>
      </c>
      <c r="Y174" s="31">
        <f>_xlfn.IFNA(VLOOKUP($A174,PNICKUSDM!$A:$B,2,FALSE), "NA")</f>
        <v>19401.075000000001</v>
      </c>
      <c r="Z174" s="31">
        <f>_xlfn.IFNA(VLOOKUP($A174,'WPU1011'!$A:$B,2,FALSE), "NA")</f>
        <v>144.9</v>
      </c>
      <c r="AA174" s="31">
        <f>_xlfn.IFNA(VLOOKUP($A174,PCU3399103399101!$A:$B,2,FALSE), "NA")</f>
        <v>200.4</v>
      </c>
      <c r="AB174" s="31">
        <f>_xlfn.IFNA(VLOOKUP($A174,TSIFRGHTC!$A:$B,2,FALSE), "NA")</f>
        <v>0.4</v>
      </c>
      <c r="AC174" s="31">
        <f>_xlfn.IFNA(VLOOKUP($A174,TSIFRGHTC!$A:$B,2,FALSE), "NA")</f>
        <v>0.4</v>
      </c>
      <c r="AD174" s="31">
        <f>_xlfn.IFNA(VLOOKUP($A174,PPICMM!$A:$B,2,FALSE), "NA")</f>
        <v>195.6</v>
      </c>
      <c r="AE174" s="31">
        <f>_xlfn.IFNA(VLOOKUP($A174,IPB50001N!$A:$B,2,FALSE), "NA")</f>
        <v>101.2595</v>
      </c>
      <c r="AF174" s="31">
        <f>_xlfn.IFNA(VLOOKUP($A174,A31ATI!$A:$B,2,FALSE), "NA")</f>
        <v>21610</v>
      </c>
      <c r="AG174" s="31">
        <f>_xlfn.IFNA(VLOOKUP($A174,A31ANO!$A:$B,2,FALSE), "NA")</f>
        <v>10985</v>
      </c>
      <c r="AH174" s="31">
        <f>_xlfn.IFNA(VLOOKUP($A174,IPG21223S!$A:$B,2,FALSE), "NA")</f>
        <v>106.2226</v>
      </c>
      <c r="AI174" s="31">
        <f>_xlfn.IFNA(VLOOKUP($A174,PIORECRUSDM!$A:$B,2,FALSE), "NA")</f>
        <v>100.89</v>
      </c>
      <c r="AJ174" s="31">
        <f>_xlfn.IFNA(VLOOKUP($A174,GVZCLS!$A:$B,2,FALSE), "NA")</f>
        <v>15.15</v>
      </c>
      <c r="AK174" s="31">
        <f>_xlfn.IFNA(VLOOKUP($A174,VXSLVCLS!$A:$B,2,FALSE), "NA")</f>
        <v>26.78</v>
      </c>
      <c r="AL174" s="31">
        <f>_xlfn.IFNA(VLOOKUP($A174,PNRGINDEXM!$A:$B,2,FALSE), "NA")</f>
        <v>231.31700000000001</v>
      </c>
      <c r="AM174" s="31">
        <f>_xlfn.IFNA(VLOOKUP($A174,Nikkei225!$A:$B,2,FALSE), "NA")</f>
        <v>14485.13</v>
      </c>
      <c r="AN174" s="31">
        <f>_xlfn.IFNA(VLOOKUP($A174,EXJPUS!$A:$B,2,FALSE), "NA")</f>
        <v>101.77379999999999</v>
      </c>
      <c r="AO174" s="31">
        <f>_xlfn.IFNA(VLOOKUP($A174,PCU33613361!$A:$B,2,FALSE), "NA")</f>
        <v>107.1</v>
      </c>
      <c r="AP174" s="31">
        <f>_xlfn.IFNA(VLOOKUP($A174,TOTALSA!$A:$B,2,FALSE), "NA")</f>
        <v>17.137</v>
      </c>
      <c r="AQ174" s="31">
        <f>_xlfn.IFNA(VLOOKUP($A174,ZAFCPIALLMINMEI!$A:$B,2,FALSE), "NA")</f>
        <v>95.465289999999996</v>
      </c>
      <c r="AR174" s="31">
        <f>_xlfn.IFNA(VLOOKUP($A174,LCULMN01ZAQ661S!$A:$B,2,FALSE), "NA")</f>
        <v>94.217424829999999</v>
      </c>
      <c r="AS174" s="31">
        <f>_xlfn.IFNA(VLOOKUP($A174,NGDPRSAXDCZAQ!$A:$B,2,FALSE), "NA")</f>
        <v>1087190.7</v>
      </c>
      <c r="AT174" s="31">
        <f>_xlfn.IFNA(VLOOKUP($A174,'M.W00.PCOBA.USD'!$A:$B,2,FALSE), "NA")</f>
        <v>29993.23</v>
      </c>
      <c r="AU174" s="31">
        <f>_xlfn.IFNA(VLOOKUP($A174,BSCICP03O9M665S!$A:$B,2,FALSE), "NA")</f>
        <v>100.7272451355</v>
      </c>
      <c r="AV174" s="31">
        <f>_xlfn.IFNA(VLOOKUP($A174,LOLITOAAOECDE!$A:$B,2,FALSE), "NA")</f>
        <v>100.8983724652</v>
      </c>
      <c r="AW174" s="31" t="str">
        <f>_xlfn.IFNA(VLOOKUP($A174,'IP7110'!$A:$B,2,FALSE), "NA")</f>
        <v>NA</v>
      </c>
      <c r="AX174" s="31">
        <f>_xlfn.IFNA(VLOOKUP($A174,'WPS061'!$A:$B,2,FALSE), "NA")</f>
        <v>95.2</v>
      </c>
      <c r="AY174" s="31">
        <f>_xlfn.IFNA(VLOOKUP($A174,'GS10'!$A:$B,2,FALSE), "NA")</f>
        <v>2.56</v>
      </c>
      <c r="AZ174" s="31">
        <f>_xlfn.IFNA(VLOOKUP($A174,'GS5'!$A:$B,2,FALSE), "NA")</f>
        <v>1.59</v>
      </c>
      <c r="BA174" s="31">
        <f>_xlfn.IFNA(VLOOKUP($A174,'GS30'!$A:$B,2,FALSE), "NA")</f>
        <v>3.39</v>
      </c>
      <c r="BB174" s="31">
        <f>_xlfn.IFNA(VLOOKUP($A174,DAX!$A:$B,2,FALSE), "NA")</f>
        <v>9943.27</v>
      </c>
      <c r="BC174" s="31">
        <f>_xlfn.IFNA(VLOOKUP($A174,SMI!$A:$B,2,FALSE), "NA")</f>
        <v>8674.52</v>
      </c>
      <c r="BD174" s="31">
        <f>_xlfn.IFNA(VLOOKUP($A174,NASDAQCOM!$A:$B,2,FALSE), "NA")</f>
        <v>4242.62</v>
      </c>
      <c r="BE174" s="31">
        <f>_xlfn.IFNA(VLOOKUP($A174,FTSE100!$A:$B,2,FALSE), "NA")</f>
        <v>6844.51</v>
      </c>
      <c r="BF174" s="31">
        <f>_xlfn.IFNA(VLOOKUP($A174,'M.W00.PGOLD.USD'!$A:$B,2,FALSE), "NA")</f>
        <v>1311</v>
      </c>
      <c r="BG174" s="31">
        <f>_xlfn.IFNA(VLOOKUP($A174,'M.W00.PSILVER.USD'!$A:$B,2,FALSE), "NA")</f>
        <v>19.87</v>
      </c>
      <c r="BH174" s="31">
        <f>_xlfn.IFNA(VLOOKUP($A174,WPU10170502!$A:$B,2,FALSE), "NA")</f>
        <v>93.7</v>
      </c>
      <c r="BI174" s="31">
        <f>_xlfn.IFNA(VLOOKUP($A174,'M.W00.PSILVER.USD'!$A:$B,2,FALSE), "NA")</f>
        <v>19.87</v>
      </c>
      <c r="BJ174" s="31">
        <f>_xlfn.IFNA(VLOOKUP($A174,'M.W00.PSILVER.USD'!$A:$B,2,FALSE), "NA")</f>
        <v>19.87</v>
      </c>
      <c r="BK174" s="31">
        <f>_xlfn.IFNA(VLOOKUP($A174,FEDfunds!$A:$B,2,FALSE), "NA")</f>
        <v>0.09</v>
      </c>
      <c r="BL174" s="31">
        <f>_xlfn.IFNA(VLOOKUP($A174,Vehicles_miles_traveled!$A:$B,2,FALSE), "NA")</f>
        <v>252190</v>
      </c>
      <c r="BM174" s="31">
        <f>_xlfn.IFNA(VLOOKUP($A174,New_car_dealer!$A:$B,2,FALSE), "NA")</f>
        <v>71679</v>
      </c>
      <c r="BN174" s="31" t="str">
        <f>_xlfn.IFNA(VLOOKUP($A174,Platinum_total_demand!$A:$Z,4,FALSE), "NA")</f>
        <v>NA</v>
      </c>
      <c r="BO174" s="31" t="str">
        <f>_xlfn.IFNA(VLOOKUP($A174,Palladium_total_demand!$A:$Z,4,FALSE), "NA")</f>
        <v>NA</v>
      </c>
      <c r="BP174" s="31" t="str">
        <f>_xlfn.IFNA(VLOOKUP($A174,Rhodium_total_demand!$A:$Z,4,FALSE), "NA")</f>
        <v>NA</v>
      </c>
      <c r="BQ174" s="31" t="str">
        <f>_xlfn.IFNA(VLOOKUP($A174,Platinum_total_supply!$A:$Z,4,FALSE), "NA")</f>
        <v>NA</v>
      </c>
      <c r="BR174" s="31" t="str">
        <f>_xlfn.IFNA(VLOOKUP($A174,Palladium_total_supply!$A:$Z,4,FALSE), "NA")</f>
        <v>NA</v>
      </c>
      <c r="BS174" s="31" t="str">
        <f>_xlfn.IFNA(VLOOKUP($A174,Rhodium_total_supply!$A:$Z,4,FALSE), "NA")</f>
        <v>NA</v>
      </c>
      <c r="BT174" s="31">
        <f>_xlfn.IFNA(VLOOKUP($A174,Equities!$A:$Z,2,FALSE), "NA")</f>
        <v>6234.4322727272702</v>
      </c>
      <c r="BU174" s="31">
        <f>_xlfn.IFNA(VLOOKUP($A174,Equities!$A:$Z,3,FALSE), "NA")</f>
        <v>7129.085</v>
      </c>
      <c r="BV174" s="31">
        <f>_xlfn.IFNA(VLOOKUP($A174,Equities!$A:$Z,4,FALSE), "NA")</f>
        <v>9092.4790909090898</v>
      </c>
      <c r="BW174" s="31">
        <f>_xlfn.IFNA(VLOOKUP($A174,Equities!$A:$Z,5,FALSE), "NA")</f>
        <v>5141.4182727272701</v>
      </c>
      <c r="BX174" s="31">
        <f>_xlfn.IFNA(VLOOKUP($A174,Equities!$A:$Z,6,FALSE), "NA")</f>
        <v>2013.83522727272</v>
      </c>
      <c r="BY174" s="31">
        <f>_xlfn.IFNA(VLOOKUP($A174,Income_equities!$A:$Z,2,FALSE), "NA")</f>
        <v>1867.6777272727199</v>
      </c>
      <c r="BZ174" s="31">
        <f>_xlfn.IFNA(VLOOKUP($A174,Income_equities!$A:$Z,3,FALSE), "NA")</f>
        <v>357.94497272727199</v>
      </c>
      <c r="CA174" s="31">
        <f>_xlfn.IFNA(VLOOKUP($A174,Income_equities!$A:$Z,4,FALSE), "NA")</f>
        <v>205.50710909090901</v>
      </c>
      <c r="CB174" s="31">
        <f>_xlfn.IFNA(VLOOKUP($A174,Income_equities!$A:$Z,5,FALSE), "NA")</f>
        <v>213.063554545454</v>
      </c>
      <c r="CC174" s="31">
        <f>_xlfn.IFNA(VLOOKUP($A174,PGM_equities!$A:$Z,2,FALSE), "NA")</f>
        <v>1457.4468181818099</v>
      </c>
      <c r="CD174" s="31">
        <f>_xlfn.IFNA(VLOOKUP($A174,PGM_equities!$A:$Z,3,FALSE), "NA")</f>
        <v>1288.3872727272701</v>
      </c>
      <c r="CE174" s="31">
        <f>_xlfn.IFNA(VLOOKUP($A174,PGM_equities!$A:$Z,4,FALSE), "NA")</f>
        <v>19.352472727272701</v>
      </c>
      <c r="CF174" s="31">
        <f>_xlfn.IFNA(VLOOKUP($A174,PGM_equities!$A:$Z,5,FALSE), "NA")</f>
        <v>821.00590909090897</v>
      </c>
      <c r="CG174" s="31" t="str">
        <f>_xlfn.IFNA(VLOOKUP($A174,Platinum_market_balance!$A:$Z,2,FALSE), "NA")</f>
        <v>NA</v>
      </c>
      <c r="CH174" s="31" t="str">
        <f>_xlfn.IFNA(VLOOKUP($A174,Platinum_market_balance!$A:$Z,3,FALSE), "NA")</f>
        <v>NA</v>
      </c>
      <c r="CI174" s="31" t="str">
        <f>_xlfn.IFNA(VLOOKUP($A174,Platinum_market_balance!$A:$Z,4,FALSE), "NA")</f>
        <v>NA</v>
      </c>
      <c r="CJ174" s="31" t="str">
        <f>_xlfn.IFNA(VLOOKUP($A174,Platinum_market_balance!$A:$Z,5,FALSE), "NA")</f>
        <v>NA</v>
      </c>
      <c r="CK174" s="31" t="str">
        <f>_xlfn.IFNA(VLOOKUP($A174,Palladium_market_balance!$A:$Z,2,FALSE), "NA")</f>
        <v>NA</v>
      </c>
      <c r="CL174" s="31" t="str">
        <f>_xlfn.IFNA(VLOOKUP($A174,Palladium_market_balance!$A:$Z,3,FALSE), "NA")</f>
        <v>NA</v>
      </c>
      <c r="CM174" s="31" t="str">
        <f>_xlfn.IFNA(VLOOKUP($A174,Palladium_market_balance!$A:$Z,4,FALSE), "NA")</f>
        <v>NA</v>
      </c>
      <c r="CN174" s="31" t="str">
        <f>_xlfn.IFNA(VLOOKUP($A174,Palladium_market_balance!$A:$Z,5,FALSE), "NA")</f>
        <v>NA</v>
      </c>
      <c r="CO174" s="31" t="str">
        <f>_xlfn.IFNA(VLOOKUP($A174,Rhodium_market_balance!$A:$Z,2,FALSE), "NA")</f>
        <v>NA</v>
      </c>
      <c r="CP174" s="31" t="str">
        <f>_xlfn.IFNA(VLOOKUP($A174,Rhodium_market_balance!$A:$Z,3,FALSE), "NA")</f>
        <v>NA</v>
      </c>
      <c r="CQ174" s="31" t="str">
        <f>_xlfn.IFNA(VLOOKUP($A174,Rhodium_market_balance!$A:$Z,4,FALSE), "NA")</f>
        <v>NA</v>
      </c>
      <c r="CR174" s="31" t="str">
        <f>_xlfn.IFNA(VLOOKUP($A174,Rhodium_market_balance!$A:$Z,5,FALSE), "NA")</f>
        <v>NA</v>
      </c>
      <c r="CS174" s="31">
        <f>_xlfn.IFNA(VLOOKUP($A174,CFTCs!$A:$Z,2,FALSE), "NA")</f>
        <v>28254.636363636298</v>
      </c>
      <c r="CT174" s="31">
        <f>_xlfn.IFNA(VLOOKUP($A174,CFTCs!$A:$Z,3,FALSE), "NA")</f>
        <v>5699.9090909090901</v>
      </c>
      <c r="CU174" s="31">
        <f>_xlfn.IFNA(VLOOKUP($A174,CFTCs!$A:$Z,4,FALSE), "NA")</f>
        <v>51285.590909090897</v>
      </c>
      <c r="CV174" s="31">
        <f>_xlfn.IFNA(VLOOKUP($A174,CFTCs!$A:$Z,5,FALSE), "NA")</f>
        <v>6632.7727272727197</v>
      </c>
      <c r="CW174" s="31">
        <f>_xlfn.IFNA(VLOOKUP($A174,Open_interest!$A:$Z,2,FALSE), "NA")</f>
        <v>67449.863636363603</v>
      </c>
      <c r="CX174" s="31">
        <f>_xlfn.IFNA(VLOOKUP($A174,Open_interest!$A:$Z,3,FALSE), "NA")</f>
        <v>43666.636363636302</v>
      </c>
      <c r="CY174" s="31">
        <f>IF(_xlfn.IFNA(VLOOKUP($A174,ETF_holdings!$A:$Z,2,FALSE), "NA")=0,"NA",_xlfn.IFNA(VLOOKUP($A174,ETF_holdings!$A:$Z,2,FALSE), "NA"))</f>
        <v>2850634.2491818098</v>
      </c>
      <c r="CZ174" s="31" t="str">
        <f>IF(_xlfn.IFNA(VLOOKUP($A174,ETF_holdings!$A:$Z,3,FALSE), "NA")=0,"NA",_xlfn.IFNA(VLOOKUP($A174,ETF_holdings!$A:$Z,3,FALSE), "NA"))</f>
        <v>NA</v>
      </c>
      <c r="DA174" s="31">
        <f>_xlfn.IFNA(VLOOKUP($A174,ETF_holdings!$A:$Z,4,FALSE), "NA")</f>
        <v>15306.522727272701</v>
      </c>
      <c r="DB174" s="31">
        <f>IF(_xlfn.IFNA(VLOOKUP($A174,ETF_holdings!$A:$Z,4,FALSE), "NA")=0,"NA",_xlfn.IFNA(VLOOKUP($A174,ETF_holdings!$A:$Z,4,FALSE), "NA"))</f>
        <v>15306.522727272701</v>
      </c>
      <c r="DC174" s="31" t="str">
        <f>IF(_xlfn.IFNA(VLOOKUP($A174,ETF_holdings!$A:$Z,6,FALSE), "NA")=0,"NA",_xlfn.IFNA(VLOOKUP($A174,ETF_holdings!$A:$Z,6,FALSE), "NA"))</f>
        <v>NA</v>
      </c>
      <c r="DD174" s="31" t="str">
        <f>IF(_xlfn.IFNA(VLOOKUP($A174,ETF_holdings!$A:$Z,7,FALSE), "NA")=0,"NA",_xlfn.IFNA(VLOOKUP($A174,ETF_holdings!$A:$Z,7,FALSE), "NA"))</f>
        <v>NA</v>
      </c>
      <c r="DE174" s="31" t="str">
        <f>IF(_xlfn.IFNA(VLOOKUP($A174,ETF_holdings!$A:$Z,8,FALSE), "NA")=0,"NA",_xlfn.IFNA(VLOOKUP($A174,ETF_holdings!$A:$Z,8,FALSE), "NA"))</f>
        <v>NA</v>
      </c>
      <c r="DF174" s="31" t="str">
        <f>IF(_xlfn.IFNA(VLOOKUP($A174,ETF_holdings!$A:$Z,10,FALSE), "NA")=0,"NA",_xlfn.IFNA(VLOOKUP($A174,ETF_holdings!$A:$Z,10,FALSE), "NA"))</f>
        <v>NA</v>
      </c>
      <c r="DG174" s="31" t="str">
        <f>IF(_xlfn.IFNA(VLOOKUP($A174,ETF_holdings!$A:$Z,10,FALSE), "NA")=0,"NA",_xlfn.IFNA(VLOOKUP($A174,ETF_holdings!$A:$Z,10,FALSE), "NA"))</f>
        <v>NA</v>
      </c>
      <c r="DH174" s="31">
        <f>IF(_xlfn.IFNA(VLOOKUP($A174,ETF_holdings!$A:$Z,11,FALSE), "NA")=0,"NA",_xlfn.IFNA(VLOOKUP($A174,ETF_holdings!$A:$Z,11,FALSE), "NA"))</f>
        <v>15306.522727272701</v>
      </c>
      <c r="DI174" s="31" t="str">
        <f>IF(_xlfn.IFNA(VLOOKUP($A174,ETF_holdings!$A:$Z,12,FALSE), "NA")=0,"NA",_xlfn.IFNA(VLOOKUP($A174,ETF_holdings!$A:$Z,12,FALSE), "NA"))</f>
        <v>NA</v>
      </c>
      <c r="DJ174" s="31" t="str">
        <f>IF(_xlfn.IFNA(VLOOKUP($A174,ETF_holdings!$A:$Z,13,FALSE), "NA")=0,"NA",_xlfn.IFNA(VLOOKUP($A174,ETF_holdings!$A:$Z,13,FALSE), "NA"))</f>
        <v>NA</v>
      </c>
      <c r="DK174" s="31">
        <f>IF(_xlfn.IFNA(VLOOKUP($A174,Platinum_RSI!$A:$P,2,FALSE), "NA")=0,"NA",_xlfn.IFNA(VLOOKUP($A174,Platinum_RSI!$A:$P,2,FALSE), "NA"))</f>
        <v>69.25</v>
      </c>
      <c r="DL174" s="31">
        <f>IF(_xlfn.IFNA(VLOOKUP($A174,Platinum_RSI!$A:$P,3,FALSE), "NA")=0,"NA",_xlfn.IFNA(VLOOKUP($A174,Platinum_RSI!$A:$P,3,FALSE), "NA"))</f>
        <v>49.71</v>
      </c>
      <c r="DM174" s="31">
        <f>IF(_xlfn.IFNA(VLOOKUP($A174,Platinum_RSI!$A:$P,4,FALSE), "NA")=0,"NA",_xlfn.IFNA(VLOOKUP($A174,Platinum_RSI!$A:$P,4,FALSE), "NA"))</f>
        <v>48.27</v>
      </c>
      <c r="DN174" s="31">
        <f>IF(_xlfn.IFNA(VLOOKUP($A174,Platinum_RSI!$A:$P,5,FALSE), "NA")=0,"NA",_xlfn.IFNA(VLOOKUP($A174,Platinum_RSI!$A:$P,5,FALSE), "NA"))</f>
        <v>49.43</v>
      </c>
      <c r="DO174" s="31">
        <f>IF(_xlfn.IFNA(VLOOKUP($A174,Palladium_RSI!$A:$Q,2,FALSE), "NA")=0,"NA",_xlfn.IFNA(VLOOKUP($A174,Palladium_RSI!$A:$Q,2,FALSE), "NA"))</f>
        <v>92.47</v>
      </c>
      <c r="DP174" s="31">
        <f>IF(_xlfn.IFNA(VLOOKUP($A174,Palladium_RSI!$A:$Q, 3,FALSE), "NA")=0,"NA",_xlfn.IFNA(VLOOKUP($A174,Palladium_RSI!$A:$Q,3,FALSE), "NA"))</f>
        <v>69.84</v>
      </c>
      <c r="DQ174" s="31">
        <f>IF(_xlfn.IFNA(VLOOKUP($A174,Palladium_RSI!$A:$Q,4,FALSE), "NA")=0,"NA",_xlfn.IFNA(VLOOKUP($A174,Palladium_RSI!$A:$Q,4,FALSE), "NA"))</f>
        <v>64.12</v>
      </c>
      <c r="DR174" s="31">
        <f>IF(_xlfn.IFNA(VLOOKUP($A174,Palladium_RSI!$A:$Q,5,FALSE), "NA")=0,"NA",_xlfn.IFNA(VLOOKUP($A174,Palladium_RSI!$A:$Q,5,FALSE), "NA"))</f>
        <v>59.87</v>
      </c>
      <c r="DS174" s="31">
        <f>IF(_xlfn.IFNA(VLOOKUP($A174,Car_production!$A:$L,2,FALSE), "NA")=0,"NA",_xlfn.IFNA(VLOOKUP($A174,Car_production!$A:$L,2,FALSE), "NA"))</f>
        <v>331.6</v>
      </c>
      <c r="DT174" s="31">
        <f>IF(_xlfn.IFNA(VLOOKUP($A174,Car_production!$A:$L,3,FALSE), "NA")=0,"NA",_xlfn.IFNA(VLOOKUP($A174,Car_production!$A:$L,3,FALSE), "NA"))</f>
        <v>260.8969315499607</v>
      </c>
      <c r="DU174" s="31" t="e">
        <f>IF(_xlfn.IFNA(VLOOKUP($A174,Car_production!$A:$L,4,FALSE), "NA")=0,"NA",_xlfn.IFNA(VLOOKUP($A174,Car_production!$A:$L,13,FALSE), "NA"))</f>
        <v>#REF!</v>
      </c>
      <c r="DV174" s="31">
        <f>IF(_xlfn.IFNA(VLOOKUP($A174,Car_production!$A:$L,5,FALSE), "NA")=0,"NA",_xlfn.IFNA(VLOOKUP($A174,Car_production!$A:$L,5,FALSE), "NA"))</f>
        <v>79.418950895597476</v>
      </c>
      <c r="DW174" s="31">
        <f>IF(_xlfn.IFNA(VLOOKUP($A174,Car_production!$A:$L,6,FALSE), "NA")=0,"NA",_xlfn.IFNA(VLOOKUP($A174,Car_production!$A:$L,6,FALSE), "NA"))</f>
        <v>111</v>
      </c>
      <c r="DX174" s="31">
        <f>IF(_xlfn.IFNA(VLOOKUP($A174,Car_production!$A:$L,7,FALSE), "NA")=0,"NA",_xlfn.IFNA(VLOOKUP($A174,Car_production!$A:$L,7,FALSE), "NA"))</f>
        <v>108.50439882697947</v>
      </c>
      <c r="DY174" s="31">
        <f>IF(_xlfn.IFNA(VLOOKUP($A174,Car_production!$A:$L,8,FALSE), "NA")=0,"NA",_xlfn.IFNA(VLOOKUP($A174,Car_production!$A:$L,8,FALSE), "NA"))</f>
        <v>108.2</v>
      </c>
      <c r="DZ174" s="31">
        <f>IF(_xlfn.IFNA(VLOOKUP($A174,Car_production!$A:$L,9,FALSE), "NA")=0,"NA",_xlfn.IFNA(VLOOKUP($A174,Car_production!$A:$L,9,FALSE), "NA"))</f>
        <v>136.61616161616161</v>
      </c>
      <c r="EA174" s="31">
        <f>IF(_xlfn.IFNA(VLOOKUP($A174,Car_production!$A:$L,10,FALSE), "NA")=0,"NA",_xlfn.IFNA(VLOOKUP($A174,Car_production!$A:$L,10,FALSE), "NA"))</f>
        <v>97.80831377658248</v>
      </c>
      <c r="EB174" s="31">
        <f>IF(_xlfn.IFNA(VLOOKUP($A174,Car_production_index!$A:$L,2,FALSE), "NA")=0,"NA",_xlfn.IFNA(VLOOKUP($A174,Car_production_index!$A:$L,2,FALSE), "NA"))</f>
        <v>0.16152965623745263</v>
      </c>
      <c r="EC174" s="31">
        <f>IF(_xlfn.IFNA(VLOOKUP($A174,Car_production_index!$A:$L,3,FALSE), "NA")=0,"NA",_xlfn.IFNA(VLOOKUP($A174,Car_production_index!$A:$L,3,FALSE), "NA"))</f>
        <v>0.20011701427423129</v>
      </c>
      <c r="ED174" s="31">
        <f>IF(_xlfn.IFNA(VLOOKUP($A174,Car_production_index!$A:$L,4,FALSE), "NA")=0,"NA",_xlfn.IFNA(VLOOKUP($A174,Car_production_index!$A:$L,4,FALSE), "NA"))</f>
        <v>0.25221128812045607</v>
      </c>
      <c r="EE174" s="31">
        <f>IF(_xlfn.IFNA(VLOOKUP($A174,Car_production_index!$A:$L,5,FALSE), "NA")=0,"NA",_xlfn.IFNA(VLOOKUP($A174,Car_production_index!$A:$L,5,FALSE), "NA"))</f>
        <v>0.10190441386866453</v>
      </c>
      <c r="EF174" s="31">
        <f>IF(_xlfn.IFNA(VLOOKUP($A174,Car_production_index!$A:$L,6,FALSE), "NA")=0,"NA",_xlfn.IFNA(VLOOKUP($A174,Car_production_index!$A:$L,6,FALSE), "NA"))</f>
        <v>0.71576237250080454</v>
      </c>
    </row>
    <row r="175" spans="1:136">
      <c r="A175" s="26">
        <v>41791</v>
      </c>
      <c r="B175" s="25">
        <f>IFERROR(VLOOKUP($A175,Palladium_spot_price!$A:$B,2,FALSE), "NA")</f>
        <v>841.19047619047603</v>
      </c>
      <c r="C175" s="25">
        <f>IFERROR(VLOOKUP($A175,Platinum_spot_price!$A:$B,2,FALSE), "NA")</f>
        <v>1457.80952380952</v>
      </c>
      <c r="D175" s="25">
        <f>IFERROR(VLOOKUP($A175,Rhodium_spot_price!$A:$B,2,FALSE), "NA")</f>
        <v>1125</v>
      </c>
      <c r="E175" s="25">
        <f>IFERROR(VLOOKUP(A175,'Coal Australia'!A:B,2,FALSE), "NA")</f>
        <v>77.348469387755003</v>
      </c>
      <c r="F175" s="25">
        <f>IFERROR(VLOOKUP(A175,'Russian Ruble'!A:B,2,FALSE), "NA")</f>
        <v>34.406500000000001</v>
      </c>
      <c r="G175" s="25" t="str">
        <f>IFERROR(VLOOKUP($A175,'GDP Germany'!A:B,2,FALSE),"NA")</f>
        <v>NA</v>
      </c>
      <c r="H175" s="25" t="str">
        <f>IFERROR(VLOOKUP($A175,'GDP EU28'!A:B,2,FALSE),"NA")</f>
        <v>NA</v>
      </c>
      <c r="I175" s="25" t="str">
        <f>IFERROR(VLOOKUP($A175,'GDP US'!A:B,2,FALSE),"NA")</f>
        <v>NA</v>
      </c>
      <c r="J175" s="29" t="str">
        <f>IFERROR(VLOOKUP($A175,'GDP CNY'!A:C,2,FALSE),"NA")</f>
        <v>NA</v>
      </c>
      <c r="K175" s="25">
        <f>IFERROR(VLOOKUP($A175,WTI!$A:$B,2,FALSE),"NA")</f>
        <v>105.79</v>
      </c>
      <c r="L175" s="25">
        <f>IFERROR(VLOOKUP($A175,Brent!$A:$B,2,FALSE),"NA")</f>
        <v>111.8</v>
      </c>
      <c r="M175" s="25">
        <f>IFERROR(VLOOKUP($A175,'EURO EXC RATE'!$A:$B,2,FALSE),"NA")</f>
        <v>1.3594999999999999</v>
      </c>
      <c r="N175" s="25">
        <f>IFERROR(VLOOKUP($A175,'Baltic Dry Index'!$A:$B,2,FALSE),"NA")</f>
        <v>850</v>
      </c>
      <c r="O175" s="25">
        <f>IFERROR(VLOOKUP($A175,EXR_CNY_USD!$A:$B,2,FALSE),"NA")</f>
        <v>6.2305999999999999</v>
      </c>
      <c r="P175" s="25">
        <f>IFERROR(VLOOKUP($A175,'NATURAL GAS'!A:B,2,FALSE),"NA")</f>
        <v>4.59</v>
      </c>
      <c r="Q175" s="25">
        <f>IFERROR(VLOOKUP($A175,VIX!$A:$B,2,FALSE), "NA")</f>
        <v>11.57</v>
      </c>
      <c r="R175" s="25">
        <f>IFERROR(VLOOKUP($A175,CLI_US!$A:$B,2,FALSE), "NA")</f>
        <v>100.853816508405</v>
      </c>
      <c r="S175" s="25">
        <f>IFERROR(VLOOKUP($A175,CLI_CHN!$A:$B,2,FALSE), "NA")</f>
        <v>100.2479</v>
      </c>
      <c r="T175" s="25">
        <f>IFERROR(VLOOKUP($A175,CLI_EURO!$A:$B,2,FALSE), "NA")</f>
        <v>100.077081334146</v>
      </c>
      <c r="U175" s="25">
        <f>IFERROR(VLOOKUP($A175,CPILFESL!$A:$B,2,FALSE), "NA")</f>
        <v>237.23099999999999</v>
      </c>
      <c r="V175" s="31">
        <f>_xlfn.IFNA(VLOOKUP($A175,'PET.RWTC.M'!$A:$B,2,FALSE), "NA")</f>
        <v>105.79</v>
      </c>
      <c r="W175" s="31">
        <f>_xlfn.IFNA(VLOOKUP($A175,PALLFNFINDEXQ!$A:$B,2,FALSE), "NA")</f>
        <v>169.59578619999999</v>
      </c>
      <c r="X175" s="31">
        <f>_xlfn.IFNA(VLOOKUP($A175,DEXSFUS!$A:$B,2,FALSE), "NA")</f>
        <v>10.481999999999999</v>
      </c>
      <c r="Y175" s="31">
        <f>_xlfn.IFNA(VLOOKUP($A175,PNICKUSDM!$A:$B,2,FALSE), "NA")</f>
        <v>18628.809519999999</v>
      </c>
      <c r="Z175" s="31">
        <f>_xlfn.IFNA(VLOOKUP($A175,'WPU1011'!$A:$B,2,FALSE), "NA")</f>
        <v>145.5</v>
      </c>
      <c r="AA175" s="31">
        <f>_xlfn.IFNA(VLOOKUP($A175,'WPU1011'!$A:$B,2,FALSE), "NA")</f>
        <v>145.5</v>
      </c>
      <c r="AB175" s="31">
        <f>_xlfn.IFNA(VLOOKUP($A175,TSIFRGHTC!$A:$B,2,FALSE), "NA")</f>
        <v>-1</v>
      </c>
      <c r="AC175" s="31">
        <f>_xlfn.IFNA(VLOOKUP($A175,TSIFRGHTC!$A:$B,2,FALSE), "NA")</f>
        <v>-1</v>
      </c>
      <c r="AD175" s="31">
        <f>_xlfn.IFNA(VLOOKUP($A175,PPICMM!$A:$B,2,FALSE), "NA")</f>
        <v>197.6</v>
      </c>
      <c r="AE175" s="31">
        <f>_xlfn.IFNA(VLOOKUP($A175,IPB50001N!$A:$B,2,FALSE), "NA")</f>
        <v>104.1221</v>
      </c>
      <c r="AF175" s="31">
        <f>_xlfn.IFNA(VLOOKUP($A175,A31ATI!$A:$B,2,FALSE), "NA")</f>
        <v>21830</v>
      </c>
      <c r="AG175" s="31">
        <f>_xlfn.IFNA(VLOOKUP($A175,A31ANO!$A:$B,2,FALSE), "NA")</f>
        <v>11556</v>
      </c>
      <c r="AH175" s="31">
        <f>_xlfn.IFNA(VLOOKUP($A175,IPG21223S!$A:$B,2,FALSE), "NA")</f>
        <v>108.35429999999999</v>
      </c>
      <c r="AI175" s="31">
        <f>_xlfn.IFNA(VLOOKUP($A175,PIORECRUSDM!$A:$B,2,FALSE), "NA")</f>
        <v>92.74</v>
      </c>
      <c r="AJ175" s="31">
        <f>_xlfn.IFNA(VLOOKUP($A175,GVZCLS!$A:$B,2,FALSE), "NA")</f>
        <v>15.15</v>
      </c>
      <c r="AK175" s="31">
        <f>_xlfn.IFNA(VLOOKUP($A175,VXSLVCLS!$A:$B,2,FALSE), "NA")</f>
        <v>26.78</v>
      </c>
      <c r="AL175" s="31">
        <f>_xlfn.IFNA(VLOOKUP($A175,PNRGINDEXM!$A:$B,2,FALSE), "NA")</f>
        <v>235.19229999999999</v>
      </c>
      <c r="AM175" s="31">
        <f>_xlfn.IFNA(VLOOKUP($A175,Nikkei225!$A:$B,2,FALSE), "NA")</f>
        <v>14485.13</v>
      </c>
      <c r="AN175" s="31">
        <f>_xlfn.IFNA(VLOOKUP($A175,EXJPUS!$A:$B,2,FALSE), "NA")</f>
        <v>102.0629</v>
      </c>
      <c r="AO175" s="31">
        <f>_xlfn.IFNA(VLOOKUP($A175,PCU33613361!$A:$B,2,FALSE), "NA")</f>
        <v>106.7</v>
      </c>
      <c r="AP175" s="31">
        <f>_xlfn.IFNA(VLOOKUP($A175,TOTALSA!$A:$B,2,FALSE), "NA")</f>
        <v>17.515999999999998</v>
      </c>
      <c r="AQ175" s="31">
        <f>_xlfn.IFNA(VLOOKUP($A175,ZAFCPIALLMINMEI!$A:$B,2,FALSE), "NA")</f>
        <v>95.735339999999994</v>
      </c>
      <c r="AR175" s="31">
        <f>_xlfn.IFNA(VLOOKUP($A175,LCULMN01ZAQ661S!$A:$B,2,FALSE), "NA")</f>
        <v>94.217424829999999</v>
      </c>
      <c r="AS175" s="31">
        <f>_xlfn.IFNA(VLOOKUP($A175,NGDPRSAXDCZAQ!$A:$B,2,FALSE), "NA")</f>
        <v>1087190.7</v>
      </c>
      <c r="AT175" s="31">
        <f>_xlfn.IFNA(VLOOKUP($A175,'M.W00.PCOBA.USD'!$A:$B,2,FALSE), "NA")</f>
        <v>30458.6</v>
      </c>
      <c r="AU175" s="31">
        <f>_xlfn.IFNA(VLOOKUP($A175,BSCICP03O9M665S!$A:$B,2,FALSE), "NA")</f>
        <v>100.6904300792</v>
      </c>
      <c r="AV175" s="31">
        <f>_xlfn.IFNA(VLOOKUP($A175,LOLITOAAOECDE!$A:$B,2,FALSE), "NA")</f>
        <v>100.9446776457</v>
      </c>
      <c r="AW175" s="31" t="str">
        <f>_xlfn.IFNA(VLOOKUP($A175,'IP7110'!$A:$B,2,FALSE), "NA")</f>
        <v>NA</v>
      </c>
      <c r="AX175" s="31">
        <f>_xlfn.IFNA(VLOOKUP($A175,'WPS061'!$A:$B,2,FALSE), "NA")</f>
        <v>96.9</v>
      </c>
      <c r="AY175" s="31">
        <f>_xlfn.IFNA(VLOOKUP($A175,'GS10'!$A:$B,2,FALSE), "NA")</f>
        <v>2.6</v>
      </c>
      <c r="AZ175" s="31">
        <f>_xlfn.IFNA(VLOOKUP($A175,'GS5'!$A:$B,2,FALSE), "NA")</f>
        <v>1.68</v>
      </c>
      <c r="BA175" s="31">
        <f>_xlfn.IFNA(VLOOKUP($A175,'GS30'!$A:$B,2,FALSE), "NA")</f>
        <v>3.42</v>
      </c>
      <c r="BB175" s="31">
        <f>_xlfn.IFNA(VLOOKUP($A175,DAX!$A:$B,2,FALSE), "NA")</f>
        <v>9833.07</v>
      </c>
      <c r="BC175" s="31">
        <f>_xlfn.IFNA(VLOOKUP($A175,SMI!$A:$B,2,FALSE), "NA")</f>
        <v>8554.52</v>
      </c>
      <c r="BD175" s="31">
        <f>_xlfn.IFNA(VLOOKUP($A175,NASDAQCOM!$A:$B,2,FALSE), "NA")</f>
        <v>4408.18</v>
      </c>
      <c r="BE175" s="31">
        <f>_xlfn.IFNA(VLOOKUP($A175,FTSE100!$A:$B,2,FALSE), "NA")</f>
        <v>6743.94</v>
      </c>
      <c r="BF175" s="31">
        <f>_xlfn.IFNA(VLOOKUP($A175,'M.W00.PGOLD.USD'!$A:$B,2,FALSE), "NA")</f>
        <v>1323</v>
      </c>
      <c r="BG175" s="31">
        <f>_xlfn.IFNA(VLOOKUP($A175,'M.W00.PSILVER.USD'!$A:$B,2,FALSE), "NA")</f>
        <v>21.12</v>
      </c>
      <c r="BH175" s="31">
        <f>_xlfn.IFNA(VLOOKUP($A175,WPU10170502!$A:$B,2,FALSE), "NA")</f>
        <v>97.7</v>
      </c>
      <c r="BI175" s="31">
        <f>_xlfn.IFNA(VLOOKUP($A175,'M.W00.PSILVER.USD'!$A:$B,2,FALSE), "NA")</f>
        <v>21.12</v>
      </c>
      <c r="BJ175" s="31">
        <f>_xlfn.IFNA(VLOOKUP($A175,'M.W00.PSILVER.USD'!$A:$B,2,FALSE), "NA")</f>
        <v>21.12</v>
      </c>
      <c r="BK175" s="31">
        <f>_xlfn.IFNA(VLOOKUP($A175,FEDfunds!$A:$B,2,FALSE), "NA")</f>
        <v>0.1</v>
      </c>
      <c r="BL175" s="31">
        <f>_xlfn.IFNA(VLOOKUP($A175,Vehicles_miles_traveled!$A:$B,2,FALSE), "NA")</f>
        <v>252166</v>
      </c>
      <c r="BM175" s="31">
        <f>_xlfn.IFNA(VLOOKUP($A175,New_car_dealer!$A:$B,2,FALSE), "NA")</f>
        <v>65946</v>
      </c>
      <c r="BN175" s="31" t="str">
        <f>_xlfn.IFNA(VLOOKUP($A175,Platinum_total_demand!$A:$Z,4,FALSE), "NA")</f>
        <v>NA</v>
      </c>
      <c r="BO175" s="31" t="str">
        <f>_xlfn.IFNA(VLOOKUP($A175,Palladium_total_demand!$A:$Z,4,FALSE), "NA")</f>
        <v>NA</v>
      </c>
      <c r="BP175" s="31" t="str">
        <f>_xlfn.IFNA(VLOOKUP($A175,Rhodium_total_demand!$A:$Z,4,FALSE), "NA")</f>
        <v>NA</v>
      </c>
      <c r="BQ175" s="31" t="str">
        <f>_xlfn.IFNA(VLOOKUP($A175,Platinum_total_supply!$A:$Z,4,FALSE), "NA")</f>
        <v>NA</v>
      </c>
      <c r="BR175" s="31" t="str">
        <f>_xlfn.IFNA(VLOOKUP($A175,Palladium_total_supply!$A:$Z,4,FALSE), "NA")</f>
        <v>NA</v>
      </c>
      <c r="BS175" s="31" t="str">
        <f>_xlfn.IFNA(VLOOKUP($A175,Rhodium_total_supply!$A:$Z,4,FALSE), "NA")</f>
        <v>NA</v>
      </c>
      <c r="BT175" s="31">
        <f>_xlfn.IFNA(VLOOKUP($A175,Equities!$A:$Z,2,FALSE), "NA")</f>
        <v>6399.90333333333</v>
      </c>
      <c r="BU175" s="31">
        <f>_xlfn.IFNA(VLOOKUP($A175,Equities!$A:$Z,3,FALSE), "NA")</f>
        <v>7358.6476190476096</v>
      </c>
      <c r="BV175" s="31">
        <f>_xlfn.IFNA(VLOOKUP($A175,Equities!$A:$Z,4,FALSE), "NA")</f>
        <v>9179.7561904761897</v>
      </c>
      <c r="BW175" s="31">
        <f>_xlfn.IFNA(VLOOKUP($A175,Equities!$A:$Z,5,FALSE), "NA")</f>
        <v>5434.3400952380898</v>
      </c>
      <c r="BX175" s="31">
        <f>_xlfn.IFNA(VLOOKUP($A175,Equities!$A:$Z,6,FALSE), "NA")</f>
        <v>2064.04409523809</v>
      </c>
      <c r="BY175" s="31">
        <f>_xlfn.IFNA(VLOOKUP($A175,Income_equities!$A:$Z,2,FALSE), "NA")</f>
        <v>1869.05142857142</v>
      </c>
      <c r="BZ175" s="31">
        <f>_xlfn.IFNA(VLOOKUP($A175,Income_equities!$A:$Z,3,FALSE), "NA")</f>
        <v>357.55646666666598</v>
      </c>
      <c r="CA175" s="31">
        <f>_xlfn.IFNA(VLOOKUP($A175,Income_equities!$A:$Z,4,FALSE), "NA")</f>
        <v>207.55371904761901</v>
      </c>
      <c r="CB175" s="31">
        <f>_xlfn.IFNA(VLOOKUP($A175,Income_equities!$A:$Z,5,FALSE), "NA")</f>
        <v>213.44454285714201</v>
      </c>
      <c r="CC175" s="31">
        <f>_xlfn.IFNA(VLOOKUP($A175,PGM_equities!$A:$Z,2,FALSE), "NA")</f>
        <v>1454.8847619047599</v>
      </c>
      <c r="CD175" s="31">
        <f>_xlfn.IFNA(VLOOKUP($A175,PGM_equities!$A:$Z,3,FALSE), "NA")</f>
        <v>1281.8595238095199</v>
      </c>
      <c r="CE175" s="31">
        <f>_xlfn.IFNA(VLOOKUP($A175,PGM_equities!$A:$Z,4,FALSE), "NA")</f>
        <v>19.904028571428501</v>
      </c>
      <c r="CF175" s="31">
        <f>_xlfn.IFNA(VLOOKUP($A175,PGM_equities!$A:$Z,5,FALSE), "NA")</f>
        <v>833.17333333333295</v>
      </c>
      <c r="CG175" s="31" t="str">
        <f>_xlfn.IFNA(VLOOKUP($A175,Platinum_market_balance!$A:$Z,2,FALSE), "NA")</f>
        <v>NA</v>
      </c>
      <c r="CH175" s="31" t="str">
        <f>_xlfn.IFNA(VLOOKUP($A175,Platinum_market_balance!$A:$Z,3,FALSE), "NA")</f>
        <v>NA</v>
      </c>
      <c r="CI175" s="31" t="str">
        <f>_xlfn.IFNA(VLOOKUP($A175,Platinum_market_balance!$A:$Z,4,FALSE), "NA")</f>
        <v>NA</v>
      </c>
      <c r="CJ175" s="31" t="str">
        <f>_xlfn.IFNA(VLOOKUP($A175,Platinum_market_balance!$A:$Z,5,FALSE), "NA")</f>
        <v>NA</v>
      </c>
      <c r="CK175" s="31" t="str">
        <f>_xlfn.IFNA(VLOOKUP($A175,Palladium_market_balance!$A:$Z,2,FALSE), "NA")</f>
        <v>NA</v>
      </c>
      <c r="CL175" s="31" t="str">
        <f>_xlfn.IFNA(VLOOKUP($A175,Palladium_market_balance!$A:$Z,3,FALSE), "NA")</f>
        <v>NA</v>
      </c>
      <c r="CM175" s="31" t="str">
        <f>_xlfn.IFNA(VLOOKUP($A175,Palladium_market_balance!$A:$Z,4,FALSE), "NA")</f>
        <v>NA</v>
      </c>
      <c r="CN175" s="31" t="str">
        <f>_xlfn.IFNA(VLOOKUP($A175,Palladium_market_balance!$A:$Z,5,FALSE), "NA")</f>
        <v>NA</v>
      </c>
      <c r="CO175" s="31" t="str">
        <f>_xlfn.IFNA(VLOOKUP($A175,Rhodium_market_balance!$A:$Z,2,FALSE), "NA")</f>
        <v>NA</v>
      </c>
      <c r="CP175" s="31" t="str">
        <f>_xlfn.IFNA(VLOOKUP($A175,Rhodium_market_balance!$A:$Z,3,FALSE), "NA")</f>
        <v>NA</v>
      </c>
      <c r="CQ175" s="31" t="str">
        <f>_xlfn.IFNA(VLOOKUP($A175,Rhodium_market_balance!$A:$Z,4,FALSE), "NA")</f>
        <v>NA</v>
      </c>
      <c r="CR175" s="31" t="str">
        <f>_xlfn.IFNA(VLOOKUP($A175,Rhodium_market_balance!$A:$Z,5,FALSE), "NA")</f>
        <v>NA</v>
      </c>
      <c r="CS175" s="31">
        <f>_xlfn.IFNA(VLOOKUP($A175,CFTCs!$A:$Z,2,FALSE), "NA")</f>
        <v>29184.4761904761</v>
      </c>
      <c r="CT175" s="31">
        <f>_xlfn.IFNA(VLOOKUP($A175,CFTCs!$A:$Z,3,FALSE), "NA")</f>
        <v>6394.3333333333303</v>
      </c>
      <c r="CU175" s="31">
        <f>_xlfn.IFNA(VLOOKUP($A175,CFTCs!$A:$Z,4,FALSE), "NA")</f>
        <v>50106.857142857101</v>
      </c>
      <c r="CV175" s="31">
        <f>_xlfn.IFNA(VLOOKUP($A175,CFTCs!$A:$Z,5,FALSE), "NA")</f>
        <v>6844.8571428571404</v>
      </c>
      <c r="CW175" s="31">
        <f>_xlfn.IFNA(VLOOKUP($A175,Open_interest!$A:$Z,2,FALSE), "NA")</f>
        <v>68350.190476190401</v>
      </c>
      <c r="CX175" s="31">
        <f>_xlfn.IFNA(VLOOKUP($A175,Open_interest!$A:$Z,3,FALSE), "NA")</f>
        <v>40279.285714285703</v>
      </c>
      <c r="CY175" s="31">
        <f>IF(_xlfn.IFNA(VLOOKUP($A175,ETF_holdings!$A:$Z,2,FALSE), "NA")=0,"NA",_xlfn.IFNA(VLOOKUP($A175,ETF_holdings!$A:$Z,2,FALSE), "NA"))</f>
        <v>2927433.6038571401</v>
      </c>
      <c r="CZ175" s="31" t="str">
        <f>IF(_xlfn.IFNA(VLOOKUP($A175,ETF_holdings!$A:$Z,3,FALSE), "NA")=0,"NA",_xlfn.IFNA(VLOOKUP($A175,ETF_holdings!$A:$Z,3,FALSE), "NA"))</f>
        <v>NA</v>
      </c>
      <c r="DA175" s="31">
        <f>_xlfn.IFNA(VLOOKUP($A175,ETF_holdings!$A:$Z,4,FALSE), "NA")</f>
        <v>15457.4761904761</v>
      </c>
      <c r="DB175" s="31">
        <f>IF(_xlfn.IFNA(VLOOKUP($A175,ETF_holdings!$A:$Z,4,FALSE), "NA")=0,"NA",_xlfn.IFNA(VLOOKUP($A175,ETF_holdings!$A:$Z,4,FALSE), "NA"))</f>
        <v>15457.4761904761</v>
      </c>
      <c r="DC175" s="31" t="str">
        <f>IF(_xlfn.IFNA(VLOOKUP($A175,ETF_holdings!$A:$Z,6,FALSE), "NA")=0,"NA",_xlfn.IFNA(VLOOKUP($A175,ETF_holdings!$A:$Z,6,FALSE), "NA"))</f>
        <v>NA</v>
      </c>
      <c r="DD175" s="31" t="str">
        <f>IF(_xlfn.IFNA(VLOOKUP($A175,ETF_holdings!$A:$Z,7,FALSE), "NA")=0,"NA",_xlfn.IFNA(VLOOKUP($A175,ETF_holdings!$A:$Z,7,FALSE), "NA"))</f>
        <v>NA</v>
      </c>
      <c r="DE175" s="31" t="str">
        <f>IF(_xlfn.IFNA(VLOOKUP($A175,ETF_holdings!$A:$Z,8,FALSE), "NA")=0,"NA",_xlfn.IFNA(VLOOKUP($A175,ETF_holdings!$A:$Z,8,FALSE), "NA"))</f>
        <v>NA</v>
      </c>
      <c r="DF175" s="31" t="str">
        <f>IF(_xlfn.IFNA(VLOOKUP($A175,ETF_holdings!$A:$Z,10,FALSE), "NA")=0,"NA",_xlfn.IFNA(VLOOKUP($A175,ETF_holdings!$A:$Z,10,FALSE), "NA"))</f>
        <v>NA</v>
      </c>
      <c r="DG175" s="31" t="str">
        <f>IF(_xlfn.IFNA(VLOOKUP($A175,ETF_holdings!$A:$Z,10,FALSE), "NA")=0,"NA",_xlfn.IFNA(VLOOKUP($A175,ETF_holdings!$A:$Z,10,FALSE), "NA"))</f>
        <v>NA</v>
      </c>
      <c r="DH175" s="31">
        <f>IF(_xlfn.IFNA(VLOOKUP($A175,ETF_holdings!$A:$Z,11,FALSE), "NA")=0,"NA",_xlfn.IFNA(VLOOKUP($A175,ETF_holdings!$A:$Z,11,FALSE), "NA"))</f>
        <v>15457.4761904761</v>
      </c>
      <c r="DI175" s="31" t="str">
        <f>IF(_xlfn.IFNA(VLOOKUP($A175,ETF_holdings!$A:$Z,12,FALSE), "NA")=0,"NA",_xlfn.IFNA(VLOOKUP($A175,ETF_holdings!$A:$Z,12,FALSE), "NA"))</f>
        <v>NA</v>
      </c>
      <c r="DJ175" s="31" t="str">
        <f>IF(_xlfn.IFNA(VLOOKUP($A175,ETF_holdings!$A:$Z,13,FALSE), "NA")=0,"NA",_xlfn.IFNA(VLOOKUP($A175,ETF_holdings!$A:$Z,13,FALSE), "NA"))</f>
        <v>NA</v>
      </c>
      <c r="DK175" s="31">
        <f>IF(_xlfn.IFNA(VLOOKUP($A175,Platinum_RSI!$A:$P,2,FALSE), "NA")=0,"NA",_xlfn.IFNA(VLOOKUP($A175,Platinum_RSI!$A:$P,2,FALSE), "NA"))</f>
        <v>79.34</v>
      </c>
      <c r="DL175" s="31">
        <f>IF(_xlfn.IFNA(VLOOKUP($A175,Platinum_RSI!$A:$P,3,FALSE), "NA")=0,"NA",_xlfn.IFNA(VLOOKUP($A175,Platinum_RSI!$A:$P,3,FALSE), "NA"))</f>
        <v>52.85</v>
      </c>
      <c r="DM175" s="31">
        <f>IF(_xlfn.IFNA(VLOOKUP($A175,Platinum_RSI!$A:$P,4,FALSE), "NA")=0,"NA",_xlfn.IFNA(VLOOKUP($A175,Platinum_RSI!$A:$P,4,FALSE), "NA"))</f>
        <v>50.02</v>
      </c>
      <c r="DN175" s="31">
        <f>IF(_xlfn.IFNA(VLOOKUP($A175,Platinum_RSI!$A:$P,5,FALSE), "NA")=0,"NA",_xlfn.IFNA(VLOOKUP($A175,Platinum_RSI!$A:$P,5,FALSE), "NA"))</f>
        <v>50.11</v>
      </c>
      <c r="DO175" s="31">
        <f>IF(_xlfn.IFNA(VLOOKUP($A175,Palladium_RSI!$A:$Q,2,FALSE), "NA")=0,"NA",_xlfn.IFNA(VLOOKUP($A175,Palladium_RSI!$A:$Q,2,FALSE), "NA"))</f>
        <v>93.38</v>
      </c>
      <c r="DP175" s="31">
        <f>IF(_xlfn.IFNA(VLOOKUP($A175,Palladium_RSI!$A:$Q, 3,FALSE), "NA")=0,"NA",_xlfn.IFNA(VLOOKUP($A175,Palladium_RSI!$A:$Q,3,FALSE), "NA"))</f>
        <v>70.75</v>
      </c>
      <c r="DQ175" s="31">
        <f>IF(_xlfn.IFNA(VLOOKUP($A175,Palladium_RSI!$A:$Q,4,FALSE), "NA")=0,"NA",_xlfn.IFNA(VLOOKUP($A175,Palladium_RSI!$A:$Q,4,FALSE), "NA"))</f>
        <v>64.75</v>
      </c>
      <c r="DR175" s="31">
        <f>IF(_xlfn.IFNA(VLOOKUP($A175,Palladium_RSI!$A:$Q,5,FALSE), "NA")=0,"NA",_xlfn.IFNA(VLOOKUP($A175,Palladium_RSI!$A:$Q,5,FALSE), "NA"))</f>
        <v>60.16</v>
      </c>
      <c r="DS175" s="31">
        <f>IF(_xlfn.IFNA(VLOOKUP($A175,Car_production!$A:$L,2,FALSE), "NA")=0,"NA",_xlfn.IFNA(VLOOKUP($A175,Car_production!$A:$L,2,FALSE), "NA"))</f>
        <v>366.5</v>
      </c>
      <c r="DT175" s="31">
        <f>IF(_xlfn.IFNA(VLOOKUP($A175,Car_production!$A:$L,3,FALSE), "NA")=0,"NA",_xlfn.IFNA(VLOOKUP($A175,Car_production!$A:$L,3,FALSE), "NA"))</f>
        <v>288.35562549173881</v>
      </c>
      <c r="DU175" s="31" t="e">
        <f>IF(_xlfn.IFNA(VLOOKUP($A175,Car_production!$A:$L,4,FALSE), "NA")=0,"NA",_xlfn.IFNA(VLOOKUP($A175,Car_production!$A:$L,13,FALSE), "NA"))</f>
        <v>#REF!</v>
      </c>
      <c r="DV175" s="31">
        <f>IF(_xlfn.IFNA(VLOOKUP($A175,Car_production!$A:$L,5,FALSE), "NA")=0,"NA",_xlfn.IFNA(VLOOKUP($A175,Car_production!$A:$L,5,FALSE), "NA"))</f>
        <v>76.980220065909037</v>
      </c>
      <c r="DW175" s="31">
        <f>IF(_xlfn.IFNA(VLOOKUP($A175,Car_production!$A:$L,6,FALSE), "NA")=0,"NA",_xlfn.IFNA(VLOOKUP($A175,Car_production!$A:$L,6,FALSE), "NA"))</f>
        <v>103.8</v>
      </c>
      <c r="DX175" s="31">
        <f>IF(_xlfn.IFNA(VLOOKUP($A175,Car_production!$A:$L,7,FALSE), "NA")=0,"NA",_xlfn.IFNA(VLOOKUP($A175,Car_production!$A:$L,7,FALSE), "NA"))</f>
        <v>101.46627565982405</v>
      </c>
      <c r="DY175" s="31">
        <f>IF(_xlfn.IFNA(VLOOKUP($A175,Car_production!$A:$L,8,FALSE), "NA")=0,"NA",_xlfn.IFNA(VLOOKUP($A175,Car_production!$A:$L,8,FALSE), "NA"))</f>
        <v>103.5</v>
      </c>
      <c r="DZ175" s="31">
        <f>IF(_xlfn.IFNA(VLOOKUP($A175,Car_production!$A:$L,9,FALSE), "NA")=0,"NA",_xlfn.IFNA(VLOOKUP($A175,Car_production!$A:$L,9,FALSE), "NA"))</f>
        <v>130.68181818181819</v>
      </c>
      <c r="EA175" s="31">
        <f>IF(_xlfn.IFNA(VLOOKUP($A175,Car_production!$A:$L,10,FALSE), "NA")=0,"NA",_xlfn.IFNA(VLOOKUP($A175,Car_production!$A:$L,10,FALSE), "NA"))</f>
        <v>99.615447742114966</v>
      </c>
      <c r="EB175" s="31">
        <f>IF(_xlfn.IFNA(VLOOKUP($A175,Car_production_index!$A:$L,2,FALSE), "NA")=0,"NA",_xlfn.IFNA(VLOOKUP($A175,Car_production_index!$A:$L,2,FALSE), "NA"))</f>
        <v>0.16152965623745263</v>
      </c>
      <c r="EC175" s="31">
        <f>IF(_xlfn.IFNA(VLOOKUP($A175,Car_production_index!$A:$L,3,FALSE), "NA")=0,"NA",_xlfn.IFNA(VLOOKUP($A175,Car_production_index!$A:$L,3,FALSE), "NA"))</f>
        <v>0.20011701427423129</v>
      </c>
      <c r="ED175" s="31">
        <f>IF(_xlfn.IFNA(VLOOKUP($A175,Car_production_index!$A:$L,4,FALSE), "NA")=0,"NA",_xlfn.IFNA(VLOOKUP($A175,Car_production_index!$A:$L,4,FALSE), "NA"))</f>
        <v>0.25221128812045607</v>
      </c>
      <c r="EE175" s="31">
        <f>IF(_xlfn.IFNA(VLOOKUP($A175,Car_production_index!$A:$L,5,FALSE), "NA")=0,"NA",_xlfn.IFNA(VLOOKUP($A175,Car_production_index!$A:$L,5,FALSE), "NA"))</f>
        <v>0.10190441386866453</v>
      </c>
      <c r="EF175" s="31">
        <f>IF(_xlfn.IFNA(VLOOKUP($A175,Car_production_index!$A:$L,6,FALSE), "NA")=0,"NA",_xlfn.IFNA(VLOOKUP($A175,Car_production_index!$A:$L,6,FALSE), "NA"))</f>
        <v>0.71576237250080454</v>
      </c>
    </row>
    <row r="176" spans="1:136">
      <c r="A176" s="26">
        <v>41821</v>
      </c>
      <c r="B176" s="25">
        <f>IFERROR(VLOOKUP($A176,Palladium_spot_price!$A:$B,2,FALSE), "NA")</f>
        <v>880.95454545454504</v>
      </c>
      <c r="C176" s="25">
        <f>IFERROR(VLOOKUP($A176,Platinum_spot_price!$A:$B,2,FALSE), "NA")</f>
        <v>1497.04545454545</v>
      </c>
      <c r="D176" s="25">
        <f>IFERROR(VLOOKUP($A176,Rhodium_spot_price!$A:$B,2,FALSE), "NA")</f>
        <v>1183.6363636363601</v>
      </c>
      <c r="E176" s="25">
        <f>IFERROR(VLOOKUP(A176,'Coal Australia'!A:B,2,FALSE), "NA")</f>
        <v>74.038043478260704</v>
      </c>
      <c r="F176" s="25">
        <f>IFERROR(VLOOKUP(A176,'Russian Ruble'!A:B,2,FALSE), "NA")</f>
        <v>34.635199999999998</v>
      </c>
      <c r="G176" s="25">
        <f>IFERROR(VLOOKUP($A176,'GDP Germany'!A:B,2,FALSE),"NA")</f>
        <v>684570</v>
      </c>
      <c r="H176" s="25">
        <f>IFERROR(VLOOKUP($A176,'GDP EU28'!A:B,2,FALSE),"NA")</f>
        <v>2954845.3</v>
      </c>
      <c r="I176" s="25">
        <f>IFERROR(VLOOKUP($A176,'GDP US'!A:B,2,FALSE),"NA")</f>
        <v>16868.109</v>
      </c>
      <c r="J176" s="29">
        <f>IFERROR(VLOOKUP($A176,'GDP CNY'!A:C,2,FALSE),"NA")</f>
        <v>7.6</v>
      </c>
      <c r="K176" s="25">
        <f>IFERROR(VLOOKUP($A176,WTI!$A:$B,2,FALSE),"NA")</f>
        <v>103.59</v>
      </c>
      <c r="L176" s="25">
        <f>IFERROR(VLOOKUP($A176,Brent!$A:$B,2,FALSE),"NA")</f>
        <v>106.77</v>
      </c>
      <c r="M176" s="25">
        <f>IFERROR(VLOOKUP($A176,'EURO EXC RATE'!$A:$B,2,FALSE),"NA")</f>
        <v>1.3532999999999999</v>
      </c>
      <c r="N176" s="25">
        <f>IFERROR(VLOOKUP($A176,'Baltic Dry Index'!$A:$B,2,FALSE),"NA")</f>
        <v>755</v>
      </c>
      <c r="O176" s="25">
        <f>IFERROR(VLOOKUP($A176,EXR_CNY_USD!$A:$B,2,FALSE),"NA")</f>
        <v>6.1984000000000004</v>
      </c>
      <c r="P176" s="25">
        <f>IFERROR(VLOOKUP($A176,'NATURAL GAS'!A:B,2,FALSE),"NA")</f>
        <v>4.05</v>
      </c>
      <c r="Q176" s="25">
        <f>IFERROR(VLOOKUP($A176,VIX!$A:$B,2,FALSE), "NA")</f>
        <v>16.95</v>
      </c>
      <c r="R176" s="25">
        <f>IFERROR(VLOOKUP($A176,CLI_US!$A:$B,2,FALSE), "NA")</f>
        <v>100.87963037404199</v>
      </c>
      <c r="S176" s="25">
        <f>IFERROR(VLOOKUP($A176,CLI_CHN!$A:$B,2,FALSE), "NA")</f>
        <v>100.1895</v>
      </c>
      <c r="T176" s="25">
        <f>IFERROR(VLOOKUP($A176,CLI_EURO!$A:$B,2,FALSE), "NA")</f>
        <v>100.001023053917</v>
      </c>
      <c r="U176" s="25">
        <f>IFERROR(VLOOKUP($A176,CPILFESL!$A:$B,2,FALSE), "NA")</f>
        <v>237.49799999999999</v>
      </c>
      <c r="V176" s="31">
        <f>_xlfn.IFNA(VLOOKUP($A176,'PET.RWTC.M'!$A:$B,2,FALSE), "NA")</f>
        <v>103.59</v>
      </c>
      <c r="W176" s="31">
        <f>_xlfn.IFNA(VLOOKUP($A176,PALLFNFINDEXQ!$A:$B,2,FALSE), "NA")</f>
        <v>160.39218020000001</v>
      </c>
      <c r="X176" s="31">
        <f>_xlfn.IFNA(VLOOKUP($A176,DEXSFUS!$A:$B,2,FALSE), "NA")</f>
        <v>10.675000000000001</v>
      </c>
      <c r="Y176" s="31">
        <f>_xlfn.IFNA(VLOOKUP($A176,PNICKUSDM!$A:$B,2,FALSE), "NA")</f>
        <v>19117.652170000001</v>
      </c>
      <c r="Z176" s="31">
        <f>_xlfn.IFNA(VLOOKUP($A176,'WPU1011'!$A:$B,2,FALSE), "NA")</f>
        <v>139.6</v>
      </c>
      <c r="AA176" s="31">
        <f>_xlfn.IFNA(VLOOKUP($A176,PCU3399103399101!$A:$B,2,FALSE), "NA")</f>
        <v>202.1</v>
      </c>
      <c r="AB176" s="31">
        <f>_xlfn.IFNA(VLOOKUP($A176,TSIFRGHTC!$A:$B,2,FALSE), "NA")</f>
        <v>0.5</v>
      </c>
      <c r="AC176" s="31">
        <f>_xlfn.IFNA(VLOOKUP($A176,TSIFRGHTC!$A:$B,2,FALSE), "NA")</f>
        <v>0.5</v>
      </c>
      <c r="AD176" s="31">
        <f>_xlfn.IFNA(VLOOKUP($A176,PPICMM!$A:$B,2,FALSE), "NA")</f>
        <v>201</v>
      </c>
      <c r="AE176" s="31">
        <f>_xlfn.IFNA(VLOOKUP($A176,IPB50001N!$A:$B,2,FALSE), "NA")</f>
        <v>102.3826</v>
      </c>
      <c r="AF176" s="31">
        <f>_xlfn.IFNA(VLOOKUP($A176,A31ATI!$A:$B,2,FALSE), "NA")</f>
        <v>21795</v>
      </c>
      <c r="AG176" s="31">
        <f>_xlfn.IFNA(VLOOKUP($A176,A31ANO!$A:$B,2,FALSE), "NA")</f>
        <v>11314</v>
      </c>
      <c r="AH176" s="31">
        <f>_xlfn.IFNA(VLOOKUP($A176,IPG21223S!$A:$B,2,FALSE), "NA")</f>
        <v>107.79510000000001</v>
      </c>
      <c r="AI176" s="31">
        <f>_xlfn.IFNA(VLOOKUP($A176,PIORECRUSDM!$A:$B,2,FALSE), "NA")</f>
        <v>96.05</v>
      </c>
      <c r="AJ176" s="31">
        <f>_xlfn.IFNA(VLOOKUP($A176,GVZCLS!$A:$B,2,FALSE), "NA")</f>
        <v>13.74</v>
      </c>
      <c r="AK176" s="31">
        <f>_xlfn.IFNA(VLOOKUP($A176,VXSLVCLS!$A:$B,2,FALSE), "NA")</f>
        <v>22.48</v>
      </c>
      <c r="AL176" s="31">
        <f>_xlfn.IFNA(VLOOKUP($A176,PNRGINDEXM!$A:$B,2,FALSE), "NA")</f>
        <v>226.53909999999999</v>
      </c>
      <c r="AM176" s="31">
        <f>_xlfn.IFNA(VLOOKUP($A176,Nikkei225!$A:$B,2,FALSE), "NA")</f>
        <v>15326.2</v>
      </c>
      <c r="AN176" s="31">
        <f>_xlfn.IFNA(VLOOKUP($A176,EXJPUS!$A:$B,2,FALSE), "NA")</f>
        <v>101.74</v>
      </c>
      <c r="AO176" s="31">
        <f>_xlfn.IFNA(VLOOKUP($A176,PCU33613361!$A:$B,2,FALSE), "NA")</f>
        <v>106.6</v>
      </c>
      <c r="AP176" s="31">
        <f>_xlfn.IFNA(VLOOKUP($A176,TOTALSA!$A:$B,2,FALSE), "NA")</f>
        <v>17.277000000000001</v>
      </c>
      <c r="AQ176" s="31">
        <f>_xlfn.IFNA(VLOOKUP($A176,ZAFCPIALLMINMEI!$A:$B,2,FALSE), "NA")</f>
        <v>96.545519999999996</v>
      </c>
      <c r="AR176" s="31">
        <f>_xlfn.IFNA(VLOOKUP($A176,LCULMN01ZAQ661S!$A:$B,2,FALSE), "NA")</f>
        <v>97.070161909999996</v>
      </c>
      <c r="AS176" s="31">
        <f>_xlfn.IFNA(VLOOKUP($A176,NGDPRSAXDCZAQ!$A:$B,2,FALSE), "NA")</f>
        <v>1092415.5</v>
      </c>
      <c r="AT176" s="31">
        <f>_xlfn.IFNA(VLOOKUP($A176,'M.W00.PCOBA.USD'!$A:$B,2,FALSE), "NA")</f>
        <v>31697.200000000001</v>
      </c>
      <c r="AU176" s="31">
        <f>_xlfn.IFNA(VLOOKUP($A176,BSCICP03O9M665S!$A:$B,2,FALSE), "NA")</f>
        <v>100.6201835075</v>
      </c>
      <c r="AV176" s="31">
        <f>_xlfn.IFNA(VLOOKUP($A176,LOLITOAAOECDE!$A:$B,2,FALSE), "NA")</f>
        <v>100.974191598</v>
      </c>
      <c r="AW176" s="31" t="str">
        <f>_xlfn.IFNA(VLOOKUP($A176,'IP7110'!$A:$B,2,FALSE), "NA")</f>
        <v>NA</v>
      </c>
      <c r="AX176" s="31">
        <f>_xlfn.IFNA(VLOOKUP($A176,'WPS061'!$A:$B,2,FALSE), "NA")</f>
        <v>99.7</v>
      </c>
      <c r="AY176" s="31">
        <f>_xlfn.IFNA(VLOOKUP($A176,'GS10'!$A:$B,2,FALSE), "NA")</f>
        <v>2.54</v>
      </c>
      <c r="AZ176" s="31">
        <f>_xlfn.IFNA(VLOOKUP($A176,'GS5'!$A:$B,2,FALSE), "NA")</f>
        <v>1.7</v>
      </c>
      <c r="BA176" s="31">
        <f>_xlfn.IFNA(VLOOKUP($A176,'GS30'!$A:$B,2,FALSE), "NA")</f>
        <v>3.33</v>
      </c>
      <c r="BB176" s="31">
        <f>_xlfn.IFNA(VLOOKUP($A176,DAX!$A:$B,2,FALSE), "NA")</f>
        <v>9407.48</v>
      </c>
      <c r="BC176" s="31">
        <f>_xlfn.IFNA(VLOOKUP($A176,SMI!$A:$B,2,FALSE), "NA")</f>
        <v>8410.27</v>
      </c>
      <c r="BD176" s="31">
        <f>_xlfn.IFNA(VLOOKUP($A176,NASDAQCOM!$A:$B,2,FALSE), "NA")</f>
        <v>4369.7700000000004</v>
      </c>
      <c r="BE176" s="31">
        <f>_xlfn.IFNA(VLOOKUP($A176,FTSE100!$A:$B,2,FALSE), "NA")</f>
        <v>6730.11</v>
      </c>
      <c r="BF176" s="31">
        <f>_xlfn.IFNA(VLOOKUP($A176,'M.W00.PGOLD.USD'!$A:$B,2,FALSE), "NA")</f>
        <v>1343.25</v>
      </c>
      <c r="BG176" s="31">
        <f>_xlfn.IFNA(VLOOKUP($A176,'M.W00.PSILVER.USD'!$A:$B,2,FALSE), "NA")</f>
        <v>21.5</v>
      </c>
      <c r="BH176" s="31">
        <f>_xlfn.IFNA(VLOOKUP($A176,WPU10170502!$A:$B,2,FALSE), "NA")</f>
        <v>98.8</v>
      </c>
      <c r="BI176" s="31">
        <f>_xlfn.IFNA(VLOOKUP($A176,'M.W00.PSILVER.USD'!$A:$B,2,FALSE), "NA")</f>
        <v>21.5</v>
      </c>
      <c r="BJ176" s="31">
        <f>_xlfn.IFNA(VLOOKUP($A176,'M.W00.PSILVER.USD'!$A:$B,2,FALSE), "NA")</f>
        <v>21.5</v>
      </c>
      <c r="BK176" s="31">
        <f>_xlfn.IFNA(VLOOKUP($A176,FEDfunds!$A:$B,2,FALSE), "NA")</f>
        <v>0.09</v>
      </c>
      <c r="BL176" s="31">
        <f>_xlfn.IFNA(VLOOKUP($A176,Vehicles_miles_traveled!$A:$B,2,FALSE), "NA")</f>
        <v>251864</v>
      </c>
      <c r="BM176" s="31">
        <f>_xlfn.IFNA(VLOOKUP($A176,New_car_dealer!$A:$B,2,FALSE), "NA")</f>
        <v>70344</v>
      </c>
      <c r="BN176" s="31" t="str">
        <f>_xlfn.IFNA(VLOOKUP($A176,Platinum_total_demand!$A:$Z,4,FALSE), "NA")</f>
        <v>NA</v>
      </c>
      <c r="BO176" s="31" t="str">
        <f>_xlfn.IFNA(VLOOKUP($A176,Palladium_total_demand!$A:$Z,4,FALSE), "NA")</f>
        <v>NA</v>
      </c>
      <c r="BP176" s="31" t="str">
        <f>_xlfn.IFNA(VLOOKUP($A176,Rhodium_total_demand!$A:$Z,4,FALSE), "NA")</f>
        <v>NA</v>
      </c>
      <c r="BQ176" s="31" t="str">
        <f>_xlfn.IFNA(VLOOKUP($A176,Platinum_total_supply!$A:$Z,4,FALSE), "NA")</f>
        <v>NA</v>
      </c>
      <c r="BR176" s="31" t="str">
        <f>_xlfn.IFNA(VLOOKUP($A176,Palladium_total_supply!$A:$Z,4,FALSE), "NA")</f>
        <v>NA</v>
      </c>
      <c r="BS176" s="31" t="str">
        <f>_xlfn.IFNA(VLOOKUP($A176,Rhodium_total_supply!$A:$Z,4,FALSE), "NA")</f>
        <v>NA</v>
      </c>
      <c r="BT176" s="31">
        <f>_xlfn.IFNA(VLOOKUP($A176,Equities!$A:$Z,2,FALSE), "NA")</f>
        <v>6457.3447826086904</v>
      </c>
      <c r="BU176" s="31">
        <f>_xlfn.IFNA(VLOOKUP($A176,Equities!$A:$Z,3,FALSE), "NA")</f>
        <v>7468.3113043478197</v>
      </c>
      <c r="BV176" s="31">
        <f>_xlfn.IFNA(VLOOKUP($A176,Equities!$A:$Z,4,FALSE), "NA")</f>
        <v>9050.1660869565203</v>
      </c>
      <c r="BW176" s="31">
        <f>_xlfn.IFNA(VLOOKUP($A176,Equities!$A:$Z,5,FALSE), "NA")</f>
        <v>5566.0496956521702</v>
      </c>
      <c r="BX176" s="31">
        <f>_xlfn.IFNA(VLOOKUP($A176,Equities!$A:$Z,6,FALSE), "NA")</f>
        <v>2121.0237391304299</v>
      </c>
      <c r="BY176" s="31">
        <f>_xlfn.IFNA(VLOOKUP($A176,Income_equities!$A:$Z,2,FALSE), "NA")</f>
        <v>1875.02652173913</v>
      </c>
      <c r="BZ176" s="31">
        <f>_xlfn.IFNA(VLOOKUP($A176,Income_equities!$A:$Z,3,FALSE), "NA")</f>
        <v>358.83598260869502</v>
      </c>
      <c r="CA176" s="31">
        <f>_xlfn.IFNA(VLOOKUP($A176,Income_equities!$A:$Z,4,FALSE), "NA")</f>
        <v>209.60051739130401</v>
      </c>
      <c r="CB176" s="31">
        <f>_xlfn.IFNA(VLOOKUP($A176,Income_equities!$A:$Z,5,FALSE), "NA")</f>
        <v>214.192913043478</v>
      </c>
      <c r="CC176" s="31">
        <f>_xlfn.IFNA(VLOOKUP($A176,PGM_equities!$A:$Z,2,FALSE), "NA")</f>
        <v>1490.8739130434701</v>
      </c>
      <c r="CD176" s="31">
        <f>_xlfn.IFNA(VLOOKUP($A176,PGM_equities!$A:$Z,3,FALSE), "NA")</f>
        <v>1311.25304347826</v>
      </c>
      <c r="CE176" s="31">
        <f>_xlfn.IFNA(VLOOKUP($A176,PGM_equities!$A:$Z,4,FALSE), "NA")</f>
        <v>20.914134782608599</v>
      </c>
      <c r="CF176" s="31">
        <f>_xlfn.IFNA(VLOOKUP($A176,PGM_equities!$A:$Z,5,FALSE), "NA")</f>
        <v>872.41913043478201</v>
      </c>
      <c r="CG176" s="31" t="str">
        <f>_xlfn.IFNA(VLOOKUP($A176,Platinum_market_balance!$A:$Z,2,FALSE), "NA")</f>
        <v>NA</v>
      </c>
      <c r="CH176" s="31" t="str">
        <f>_xlfn.IFNA(VLOOKUP($A176,Platinum_market_balance!$A:$Z,3,FALSE), "NA")</f>
        <v>NA</v>
      </c>
      <c r="CI176" s="31" t="str">
        <f>_xlfn.IFNA(VLOOKUP($A176,Platinum_market_balance!$A:$Z,4,FALSE), "NA")</f>
        <v>NA</v>
      </c>
      <c r="CJ176" s="31" t="str">
        <f>_xlfn.IFNA(VLOOKUP($A176,Platinum_market_balance!$A:$Z,5,FALSE), "NA")</f>
        <v>NA</v>
      </c>
      <c r="CK176" s="31" t="str">
        <f>_xlfn.IFNA(VLOOKUP($A176,Palladium_market_balance!$A:$Z,2,FALSE), "NA")</f>
        <v>NA</v>
      </c>
      <c r="CL176" s="31" t="str">
        <f>_xlfn.IFNA(VLOOKUP($A176,Palladium_market_balance!$A:$Z,3,FALSE), "NA")</f>
        <v>NA</v>
      </c>
      <c r="CM176" s="31" t="str">
        <f>_xlfn.IFNA(VLOOKUP($A176,Palladium_market_balance!$A:$Z,4,FALSE), "NA")</f>
        <v>NA</v>
      </c>
      <c r="CN176" s="31" t="str">
        <f>_xlfn.IFNA(VLOOKUP($A176,Palladium_market_balance!$A:$Z,5,FALSE), "NA")</f>
        <v>NA</v>
      </c>
      <c r="CO176" s="31" t="str">
        <f>_xlfn.IFNA(VLOOKUP($A176,Rhodium_market_balance!$A:$Z,2,FALSE), "NA")</f>
        <v>NA</v>
      </c>
      <c r="CP176" s="31" t="str">
        <f>_xlfn.IFNA(VLOOKUP($A176,Rhodium_market_balance!$A:$Z,3,FALSE), "NA")</f>
        <v>NA</v>
      </c>
      <c r="CQ176" s="31" t="str">
        <f>_xlfn.IFNA(VLOOKUP($A176,Rhodium_market_balance!$A:$Z,4,FALSE), "NA")</f>
        <v>NA</v>
      </c>
      <c r="CR176" s="31" t="str">
        <f>_xlfn.IFNA(VLOOKUP($A176,Rhodium_market_balance!$A:$Z,5,FALSE), "NA")</f>
        <v>NA</v>
      </c>
      <c r="CS176" s="31">
        <f>_xlfn.IFNA(VLOOKUP($A176,CFTCs!$A:$Z,2,FALSE), "NA")</f>
        <v>30996.434782608601</v>
      </c>
      <c r="CT176" s="31">
        <f>_xlfn.IFNA(VLOOKUP($A176,CFTCs!$A:$Z,3,FALSE), "NA")</f>
        <v>6371.6956521739103</v>
      </c>
      <c r="CU176" s="31">
        <f>_xlfn.IFNA(VLOOKUP($A176,CFTCs!$A:$Z,4,FALSE), "NA")</f>
        <v>54899.1739130434</v>
      </c>
      <c r="CV176" s="31">
        <f>_xlfn.IFNA(VLOOKUP($A176,CFTCs!$A:$Z,5,FALSE), "NA")</f>
        <v>6720.5217391304304</v>
      </c>
      <c r="CW176" s="31">
        <f>_xlfn.IFNA(VLOOKUP($A176,Open_interest!$A:$Z,2,FALSE), "NA")</f>
        <v>71151.913043478198</v>
      </c>
      <c r="CX176" s="31">
        <f>_xlfn.IFNA(VLOOKUP($A176,Open_interest!$A:$Z,3,FALSE), "NA")</f>
        <v>43148.913043478198</v>
      </c>
      <c r="CY176" s="31">
        <f>IF(_xlfn.IFNA(VLOOKUP($A176,ETF_holdings!$A:$Z,2,FALSE), "NA")=0,"NA",_xlfn.IFNA(VLOOKUP($A176,ETF_holdings!$A:$Z,2,FALSE), "NA"))</f>
        <v>2975782.4511304302</v>
      </c>
      <c r="CZ176" s="31" t="str">
        <f>IF(_xlfn.IFNA(VLOOKUP($A176,ETF_holdings!$A:$Z,3,FALSE), "NA")=0,"NA",_xlfn.IFNA(VLOOKUP($A176,ETF_holdings!$A:$Z,3,FALSE), "NA"))</f>
        <v>NA</v>
      </c>
      <c r="DA176" s="31">
        <f>_xlfn.IFNA(VLOOKUP($A176,ETF_holdings!$A:$Z,4,FALSE), "NA")</f>
        <v>15577.8260869565</v>
      </c>
      <c r="DB176" s="31">
        <f>IF(_xlfn.IFNA(VLOOKUP($A176,ETF_holdings!$A:$Z,4,FALSE), "NA")=0,"NA",_xlfn.IFNA(VLOOKUP($A176,ETF_holdings!$A:$Z,4,FALSE), "NA"))</f>
        <v>15577.8260869565</v>
      </c>
      <c r="DC176" s="31" t="str">
        <f>IF(_xlfn.IFNA(VLOOKUP($A176,ETF_holdings!$A:$Z,6,FALSE), "NA")=0,"NA",_xlfn.IFNA(VLOOKUP($A176,ETF_holdings!$A:$Z,6,FALSE), "NA"))</f>
        <v>NA</v>
      </c>
      <c r="DD176" s="31" t="str">
        <f>IF(_xlfn.IFNA(VLOOKUP($A176,ETF_holdings!$A:$Z,7,FALSE), "NA")=0,"NA",_xlfn.IFNA(VLOOKUP($A176,ETF_holdings!$A:$Z,7,FALSE), "NA"))</f>
        <v>NA</v>
      </c>
      <c r="DE176" s="31" t="str">
        <f>IF(_xlfn.IFNA(VLOOKUP($A176,ETF_holdings!$A:$Z,8,FALSE), "NA")=0,"NA",_xlfn.IFNA(VLOOKUP($A176,ETF_holdings!$A:$Z,8,FALSE), "NA"))</f>
        <v>NA</v>
      </c>
      <c r="DF176" s="31" t="str">
        <f>IF(_xlfn.IFNA(VLOOKUP($A176,ETF_holdings!$A:$Z,10,FALSE), "NA")=0,"NA",_xlfn.IFNA(VLOOKUP($A176,ETF_holdings!$A:$Z,10,FALSE), "NA"))</f>
        <v>NA</v>
      </c>
      <c r="DG176" s="31" t="str">
        <f>IF(_xlfn.IFNA(VLOOKUP($A176,ETF_holdings!$A:$Z,10,FALSE), "NA")=0,"NA",_xlfn.IFNA(VLOOKUP($A176,ETF_holdings!$A:$Z,10,FALSE), "NA"))</f>
        <v>NA</v>
      </c>
      <c r="DH176" s="31">
        <f>IF(_xlfn.IFNA(VLOOKUP($A176,ETF_holdings!$A:$Z,11,FALSE), "NA")=0,"NA",_xlfn.IFNA(VLOOKUP($A176,ETF_holdings!$A:$Z,11,FALSE), "NA"))</f>
        <v>15577.8260869565</v>
      </c>
      <c r="DI176" s="31" t="str">
        <f>IF(_xlfn.IFNA(VLOOKUP($A176,ETF_holdings!$A:$Z,12,FALSE), "NA")=0,"NA",_xlfn.IFNA(VLOOKUP($A176,ETF_holdings!$A:$Z,12,FALSE), "NA"))</f>
        <v>NA</v>
      </c>
      <c r="DJ176" s="31" t="str">
        <f>IF(_xlfn.IFNA(VLOOKUP($A176,ETF_holdings!$A:$Z,13,FALSE), "NA")=0,"NA",_xlfn.IFNA(VLOOKUP($A176,ETF_holdings!$A:$Z,13,FALSE), "NA"))</f>
        <v>NA</v>
      </c>
      <c r="DK176" s="31">
        <f>IF(_xlfn.IFNA(VLOOKUP($A176,Platinum_RSI!$A:$P,2,FALSE), "NA")=0,"NA",_xlfn.IFNA(VLOOKUP($A176,Platinum_RSI!$A:$P,2,FALSE), "NA"))</f>
        <v>62.23</v>
      </c>
      <c r="DL176" s="31">
        <f>IF(_xlfn.IFNA(VLOOKUP($A176,Platinum_RSI!$A:$P,3,FALSE), "NA")=0,"NA",_xlfn.IFNA(VLOOKUP($A176,Platinum_RSI!$A:$P,3,FALSE), "NA"))</f>
        <v>50.86</v>
      </c>
      <c r="DM176" s="31">
        <f>IF(_xlfn.IFNA(VLOOKUP($A176,Platinum_RSI!$A:$P,4,FALSE), "NA")=0,"NA",_xlfn.IFNA(VLOOKUP($A176,Platinum_RSI!$A:$P,4,FALSE), "NA"))</f>
        <v>49.02</v>
      </c>
      <c r="DN176" s="31">
        <f>IF(_xlfn.IFNA(VLOOKUP($A176,Platinum_RSI!$A:$P,5,FALSE), "NA")=0,"NA",_xlfn.IFNA(VLOOKUP($A176,Platinum_RSI!$A:$P,5,FALSE), "NA"))</f>
        <v>49.73</v>
      </c>
      <c r="DO176" s="31">
        <f>IF(_xlfn.IFNA(VLOOKUP($A176,Palladium_RSI!$A:$Q,2,FALSE), "NA")=0,"NA",_xlfn.IFNA(VLOOKUP($A176,Palladium_RSI!$A:$Q,2,FALSE), "NA"))</f>
        <v>96.18</v>
      </c>
      <c r="DP176" s="31">
        <f>IF(_xlfn.IFNA(VLOOKUP($A176,Palladium_RSI!$A:$Q, 3,FALSE), "NA")=0,"NA",_xlfn.IFNA(VLOOKUP($A176,Palladium_RSI!$A:$Q,3,FALSE), "NA"))</f>
        <v>74.31</v>
      </c>
      <c r="DQ176" s="31">
        <f>IF(_xlfn.IFNA(VLOOKUP($A176,Palladium_RSI!$A:$Q,4,FALSE), "NA")=0,"NA",_xlfn.IFNA(VLOOKUP($A176,Palladium_RSI!$A:$Q,4,FALSE), "NA"))</f>
        <v>67.239999999999995</v>
      </c>
      <c r="DR176" s="31">
        <f>IF(_xlfn.IFNA(VLOOKUP($A176,Palladium_RSI!$A:$Q,5,FALSE), "NA")=0,"NA",_xlfn.IFNA(VLOOKUP($A176,Palladium_RSI!$A:$Q,5,FALSE), "NA"))</f>
        <v>61.36</v>
      </c>
      <c r="DS176" s="31">
        <f>IF(_xlfn.IFNA(VLOOKUP($A176,Car_production!$A:$L,2,FALSE), "NA")=0,"NA",_xlfn.IFNA(VLOOKUP($A176,Car_production!$A:$L,2,FALSE), "NA"))</f>
        <v>382.3</v>
      </c>
      <c r="DT176" s="31">
        <f>IF(_xlfn.IFNA(VLOOKUP($A176,Car_production!$A:$L,3,FALSE), "NA")=0,"NA",_xlfn.IFNA(VLOOKUP($A176,Car_production!$A:$L,3,FALSE), "NA"))</f>
        <v>300.78678206136902</v>
      </c>
      <c r="DU176" s="31" t="e">
        <f>IF(_xlfn.IFNA(VLOOKUP($A176,Car_production!$A:$L,4,FALSE), "NA")=0,"NA",_xlfn.IFNA(VLOOKUP($A176,Car_production!$A:$L,13,FALSE), "NA"))</f>
        <v>#REF!</v>
      </c>
      <c r="DV176" s="31">
        <f>IF(_xlfn.IFNA(VLOOKUP($A176,Car_production!$A:$L,5,FALSE), "NA")=0,"NA",_xlfn.IFNA(VLOOKUP($A176,Car_production!$A:$L,5,FALSE), "NA"))</f>
        <v>70.900941454572589</v>
      </c>
      <c r="DW176" s="31">
        <f>IF(_xlfn.IFNA(VLOOKUP($A176,Car_production!$A:$L,6,FALSE), "NA")=0,"NA",_xlfn.IFNA(VLOOKUP($A176,Car_production!$A:$L,6,FALSE), "NA"))</f>
        <v>103</v>
      </c>
      <c r="DX176" s="31">
        <f>IF(_xlfn.IFNA(VLOOKUP($A176,Car_production!$A:$L,7,FALSE), "NA")=0,"NA",_xlfn.IFNA(VLOOKUP($A176,Car_production!$A:$L,7,FALSE), "NA"))</f>
        <v>100.68426197458456</v>
      </c>
      <c r="DY176" s="31">
        <f>IF(_xlfn.IFNA(VLOOKUP($A176,Car_production!$A:$L,8,FALSE), "NA")=0,"NA",_xlfn.IFNA(VLOOKUP($A176,Car_production!$A:$L,8,FALSE), "NA"))</f>
        <v>100.5</v>
      </c>
      <c r="DZ176" s="31">
        <f>IF(_xlfn.IFNA(VLOOKUP($A176,Car_production!$A:$L,9,FALSE), "NA")=0,"NA",_xlfn.IFNA(VLOOKUP($A176,Car_production!$A:$L,9,FALSE), "NA"))</f>
        <v>126.89393939393938</v>
      </c>
      <c r="EA176" s="31">
        <f>IF(_xlfn.IFNA(VLOOKUP($A176,Car_production!$A:$L,10,FALSE), "NA")=0,"NA",_xlfn.IFNA(VLOOKUP($A176,Car_production!$A:$L,10,FALSE), "NA"))</f>
        <v>99.140383643408285</v>
      </c>
      <c r="EB176" s="31">
        <f>IF(_xlfn.IFNA(VLOOKUP($A176,Car_production_index!$A:$L,2,FALSE), "NA")=0,"NA",_xlfn.IFNA(VLOOKUP($A176,Car_production_index!$A:$L,2,FALSE), "NA"))</f>
        <v>0.1631031246735451</v>
      </c>
      <c r="EC176" s="31">
        <f>IF(_xlfn.IFNA(VLOOKUP($A176,Car_production_index!$A:$L,3,FALSE), "NA")=0,"NA",_xlfn.IFNA(VLOOKUP($A176,Car_production_index!$A:$L,3,FALSE), "NA"))</f>
        <v>0.18317717658058924</v>
      </c>
      <c r="ED176" s="31">
        <f>IF(_xlfn.IFNA(VLOOKUP($A176,Car_production_index!$A:$L,4,FALSE), "NA")=0,"NA",_xlfn.IFNA(VLOOKUP($A176,Car_production_index!$A:$L,4,FALSE), "NA"))</f>
        <v>0.25250314207963209</v>
      </c>
      <c r="EE176" s="31">
        <f>IF(_xlfn.IFNA(VLOOKUP($A176,Car_production_index!$A:$L,5,FALSE), "NA")=0,"NA",_xlfn.IFNA(VLOOKUP($A176,Car_production_index!$A:$L,5,FALSE), "NA"))</f>
        <v>0.10824276057636523</v>
      </c>
      <c r="EF176" s="31">
        <f>IF(_xlfn.IFNA(VLOOKUP($A176,Car_production_index!$A:$L,6,FALSE), "NA")=0,"NA",_xlfn.IFNA(VLOOKUP($A176,Car_production_index!$A:$L,6,FALSE), "NA"))</f>
        <v>0.7070262039101316</v>
      </c>
    </row>
    <row r="177" spans="1:136">
      <c r="A177" s="26">
        <v>41852</v>
      </c>
      <c r="B177" s="25">
        <f>IFERROR(VLOOKUP($A177,Palladium_spot_price!$A:$B,2,FALSE), "NA")</f>
        <v>884.09523809523796</v>
      </c>
      <c r="C177" s="25">
        <f>IFERROR(VLOOKUP($A177,Platinum_spot_price!$A:$B,2,FALSE), "NA")</f>
        <v>1449.9047619047601</v>
      </c>
      <c r="D177" s="25">
        <f>IFERROR(VLOOKUP($A177,Rhodium_spot_price!$A:$B,2,FALSE), "NA")</f>
        <v>1381.19047619047</v>
      </c>
      <c r="E177" s="25">
        <f>IFERROR(VLOOKUP(A177,'Coal Australia'!A:B,2,FALSE), "NA")</f>
        <v>74.248392857142804</v>
      </c>
      <c r="F177" s="25">
        <f>IFERROR(VLOOKUP(A177,'Russian Ruble'!A:B,2,FALSE), "NA")</f>
        <v>36.109972890000002</v>
      </c>
      <c r="G177" s="25" t="str">
        <f>IFERROR(VLOOKUP($A177,'GDP Germany'!A:B,2,FALSE),"NA")</f>
        <v>NA</v>
      </c>
      <c r="H177" s="25" t="str">
        <f>IFERROR(VLOOKUP($A177,'GDP EU28'!A:B,2,FALSE),"NA")</f>
        <v>NA</v>
      </c>
      <c r="I177" s="25" t="str">
        <f>IFERROR(VLOOKUP($A177,'GDP US'!A:B,2,FALSE),"NA")</f>
        <v>NA</v>
      </c>
      <c r="J177" s="29" t="str">
        <f>IFERROR(VLOOKUP($A177,'GDP CNY'!A:C,2,FALSE),"NA")</f>
        <v>NA</v>
      </c>
      <c r="K177" s="25">
        <f>IFERROR(VLOOKUP($A177,WTI!$A:$B,2,FALSE),"NA")</f>
        <v>96.54</v>
      </c>
      <c r="L177" s="25">
        <f>IFERROR(VLOOKUP($A177,Brent!$A:$B,2,FALSE),"NA")</f>
        <v>101.61</v>
      </c>
      <c r="M177" s="25">
        <f>IFERROR(VLOOKUP($A177,'EURO EXC RATE'!$A:$B,2,FALSE),"NA")</f>
        <v>1.3314999999999999</v>
      </c>
      <c r="N177" s="25">
        <f>IFERROR(VLOOKUP($A177,'Baltic Dry Index'!$A:$B,2,FALSE),"NA")</f>
        <v>1147</v>
      </c>
      <c r="O177" s="25">
        <f>IFERROR(VLOOKUP($A177,EXR_CNY_USD!$A:$B,2,FALSE),"NA")</f>
        <v>6.1540999999999997</v>
      </c>
      <c r="P177" s="25">
        <f>IFERROR(VLOOKUP($A177,'NATURAL GAS'!A:B,2,FALSE),"NA")</f>
        <v>3.91</v>
      </c>
      <c r="Q177" s="25">
        <f>IFERROR(VLOOKUP($A177,VIX!$A:$B,2,FALSE), "NA")</f>
        <v>11.98</v>
      </c>
      <c r="R177" s="25">
        <f>IFERROR(VLOOKUP($A177,CLI_US!$A:$B,2,FALSE), "NA")</f>
        <v>100.892247045435</v>
      </c>
      <c r="S177" s="25">
        <f>IFERROR(VLOOKUP($A177,CLI_CHN!$A:$B,2,FALSE), "NA")</f>
        <v>100.1388</v>
      </c>
      <c r="T177" s="25">
        <f>IFERROR(VLOOKUP($A177,CLI_EURO!$A:$B,2,FALSE), "NA")</f>
        <v>99.932119221620496</v>
      </c>
      <c r="U177" s="25">
        <f>IFERROR(VLOOKUP($A177,CPILFESL!$A:$B,2,FALSE), "NA")</f>
        <v>237.46</v>
      </c>
      <c r="V177" s="31">
        <f>_xlfn.IFNA(VLOOKUP($A177,'PET.RWTC.M'!$A:$B,2,FALSE), "NA")</f>
        <v>96.54</v>
      </c>
      <c r="W177" s="31">
        <f>_xlfn.IFNA(VLOOKUP($A177,PALLFNFINDEXQ!$A:$B,2,FALSE), "NA")</f>
        <v>160.39218020000001</v>
      </c>
      <c r="X177" s="31">
        <f>_xlfn.IFNA(VLOOKUP($A177,DEXSFUS!$A:$B,2,FALSE), "NA")</f>
        <v>10.701499999999999</v>
      </c>
      <c r="Y177" s="31">
        <f>_xlfn.IFNA(VLOOKUP($A177,PNICKUSDM!$A:$B,2,FALSE), "NA")</f>
        <v>18600.2</v>
      </c>
      <c r="Z177" s="31">
        <f>_xlfn.IFNA(VLOOKUP($A177,'WPU1011'!$A:$B,2,FALSE), "NA")</f>
        <v>134.5</v>
      </c>
      <c r="AA177" s="31">
        <f>_xlfn.IFNA(VLOOKUP($A177,'WPU1011'!$A:$B,2,FALSE), "NA")</f>
        <v>134.5</v>
      </c>
      <c r="AB177" s="31">
        <f>_xlfn.IFNA(VLOOKUP($A177,TSIFRGHTC!$A:$B,2,FALSE), "NA")</f>
        <v>0.2</v>
      </c>
      <c r="AC177" s="31">
        <f>_xlfn.IFNA(VLOOKUP($A177,TSIFRGHTC!$A:$B,2,FALSE), "NA")</f>
        <v>0.2</v>
      </c>
      <c r="AD177" s="31">
        <f>_xlfn.IFNA(VLOOKUP($A177,PPICMM!$A:$B,2,FALSE), "NA")</f>
        <v>203.2</v>
      </c>
      <c r="AE177" s="31">
        <f>_xlfn.IFNA(VLOOKUP($A177,IPB50001N!$A:$B,2,FALSE), "NA")</f>
        <v>104.8066</v>
      </c>
      <c r="AF177" s="31">
        <f>_xlfn.IFNA(VLOOKUP($A177,A31ATI!$A:$B,2,FALSE), "NA")</f>
        <v>22169</v>
      </c>
      <c r="AG177" s="31">
        <f>_xlfn.IFNA(VLOOKUP($A177,A31ANO!$A:$B,2,FALSE), "NA")</f>
        <v>10860</v>
      </c>
      <c r="AH177" s="31">
        <f>_xlfn.IFNA(VLOOKUP($A177,IPG21223S!$A:$B,2,FALSE), "NA")</f>
        <v>107.21550000000001</v>
      </c>
      <c r="AI177" s="31">
        <f>_xlfn.IFNA(VLOOKUP($A177,PIORECRUSDM!$A:$B,2,FALSE), "NA")</f>
        <v>92.84</v>
      </c>
      <c r="AJ177" s="31">
        <f>_xlfn.IFNA(VLOOKUP($A177,GVZCLS!$A:$B,2,FALSE), "NA")</f>
        <v>14.37</v>
      </c>
      <c r="AK177" s="31">
        <f>_xlfn.IFNA(VLOOKUP($A177,VXSLVCLS!$A:$B,2,FALSE), "NA")</f>
        <v>20.64</v>
      </c>
      <c r="AL177" s="31">
        <f>_xlfn.IFNA(VLOOKUP($A177,PNRGINDEXM!$A:$B,2,FALSE), "NA")</f>
        <v>218.0609</v>
      </c>
      <c r="AM177" s="31">
        <f>_xlfn.IFNA(VLOOKUP($A177,Nikkei225!$A:$B,2,FALSE), "NA")</f>
        <v>15523.11</v>
      </c>
      <c r="AN177" s="31">
        <f>_xlfn.IFNA(VLOOKUP($A177,EXJPUS!$A:$B,2,FALSE), "NA")</f>
        <v>102.9438</v>
      </c>
      <c r="AO177" s="31">
        <f>_xlfn.IFNA(VLOOKUP($A177,PCU33613361!$A:$B,2,FALSE), "NA")</f>
        <v>106.4</v>
      </c>
      <c r="AP177" s="31">
        <f>_xlfn.IFNA(VLOOKUP($A177,TOTALSA!$A:$B,2,FALSE), "NA")</f>
        <v>17.239000000000001</v>
      </c>
      <c r="AQ177" s="31">
        <f>_xlfn.IFNA(VLOOKUP($A177,ZAFCPIALLMINMEI!$A:$B,2,FALSE), "NA")</f>
        <v>96.815569999999994</v>
      </c>
      <c r="AR177" s="31">
        <f>_xlfn.IFNA(VLOOKUP($A177,LCULMN01ZAQ661S!$A:$B,2,FALSE), "NA")</f>
        <v>97.070161909999996</v>
      </c>
      <c r="AS177" s="31">
        <f>_xlfn.IFNA(VLOOKUP($A177,NGDPRSAXDCZAQ!$A:$B,2,FALSE), "NA")</f>
        <v>1092415.5</v>
      </c>
      <c r="AT177" s="31">
        <f>_xlfn.IFNA(VLOOKUP($A177,'M.W00.PCOBA.USD'!$A:$B,2,FALSE), "NA")</f>
        <v>32341.56</v>
      </c>
      <c r="AU177" s="31">
        <f>_xlfn.IFNA(VLOOKUP($A177,BSCICP03O9M665S!$A:$B,2,FALSE), "NA")</f>
        <v>100.561881923</v>
      </c>
      <c r="AV177" s="31">
        <f>_xlfn.IFNA(VLOOKUP($A177,LOLITOAAOECDE!$A:$B,2,FALSE), "NA")</f>
        <v>100.9892589774</v>
      </c>
      <c r="AW177" s="31" t="str">
        <f>_xlfn.IFNA(VLOOKUP($A177,'IP7110'!$A:$B,2,FALSE), "NA")</f>
        <v>NA</v>
      </c>
      <c r="AX177" s="31">
        <f>_xlfn.IFNA(VLOOKUP($A177,'WPS061'!$A:$B,2,FALSE), "NA")</f>
        <v>99.9</v>
      </c>
      <c r="AY177" s="31">
        <f>_xlfn.IFNA(VLOOKUP($A177,'GS10'!$A:$B,2,FALSE), "NA")</f>
        <v>2.42</v>
      </c>
      <c r="AZ177" s="31">
        <f>_xlfn.IFNA(VLOOKUP($A177,'GS5'!$A:$B,2,FALSE), "NA")</f>
        <v>1.63</v>
      </c>
      <c r="BA177" s="31">
        <f>_xlfn.IFNA(VLOOKUP($A177,'GS30'!$A:$B,2,FALSE), "NA")</f>
        <v>3.2</v>
      </c>
      <c r="BB177" s="31">
        <f>_xlfn.IFNA(VLOOKUP($A177,DAX!$A:$B,2,FALSE), "NA")</f>
        <v>9470.17</v>
      </c>
      <c r="BC177" s="31">
        <f>_xlfn.IFNA(VLOOKUP($A177,SMI!$A:$B,2,FALSE), "NA")</f>
        <v>8658.9699999999993</v>
      </c>
      <c r="BD177" s="31">
        <f>_xlfn.IFNA(VLOOKUP($A177,NASDAQCOM!$A:$B,2,FALSE), "NA")</f>
        <v>4580.2700000000004</v>
      </c>
      <c r="BE177" s="31">
        <f>_xlfn.IFNA(VLOOKUP($A177,FTSE100!$A:$B,2,FALSE), "NA")</f>
        <v>6819.75</v>
      </c>
      <c r="BF177" s="31">
        <f>_xlfn.IFNA(VLOOKUP($A177,'M.W00.PGOLD.USD'!$A:$B,2,FALSE), "NA")</f>
        <v>1317.5</v>
      </c>
      <c r="BG177" s="31">
        <f>_xlfn.IFNA(VLOOKUP($A177,'M.W00.PSILVER.USD'!$A:$B,2,FALSE), "NA")</f>
        <v>20.350000000000001</v>
      </c>
      <c r="BH177" s="31">
        <f>_xlfn.IFNA(VLOOKUP($A177,WPU10170502!$A:$B,2,FALSE), "NA")</f>
        <v>98.5</v>
      </c>
      <c r="BI177" s="31">
        <f>_xlfn.IFNA(VLOOKUP($A177,'M.W00.PSILVER.USD'!$A:$B,2,FALSE), "NA")</f>
        <v>20.350000000000001</v>
      </c>
      <c r="BJ177" s="31">
        <f>_xlfn.IFNA(VLOOKUP($A177,'M.W00.PSILVER.USD'!$A:$B,2,FALSE), "NA")</f>
        <v>20.350000000000001</v>
      </c>
      <c r="BK177" s="31">
        <f>_xlfn.IFNA(VLOOKUP($A177,FEDfunds!$A:$B,2,FALSE), "NA")</f>
        <v>0.09</v>
      </c>
      <c r="BL177" s="31">
        <f>_xlfn.IFNA(VLOOKUP($A177,Vehicles_miles_traveled!$A:$B,2,FALSE), "NA")</f>
        <v>252545</v>
      </c>
      <c r="BM177" s="31">
        <f>_xlfn.IFNA(VLOOKUP($A177,New_car_dealer!$A:$B,2,FALSE), "NA")</f>
        <v>72415</v>
      </c>
      <c r="BN177" s="31" t="str">
        <f>_xlfn.IFNA(VLOOKUP($A177,Platinum_total_demand!$A:$Z,4,FALSE), "NA")</f>
        <v>NA</v>
      </c>
      <c r="BO177" s="31" t="str">
        <f>_xlfn.IFNA(VLOOKUP($A177,Palladium_total_demand!$A:$Z,4,FALSE), "NA")</f>
        <v>NA</v>
      </c>
      <c r="BP177" s="31" t="str">
        <f>_xlfn.IFNA(VLOOKUP($A177,Rhodium_total_demand!$A:$Z,4,FALSE), "NA")</f>
        <v>NA</v>
      </c>
      <c r="BQ177" s="31" t="str">
        <f>_xlfn.IFNA(VLOOKUP($A177,Platinum_total_supply!$A:$Z,4,FALSE), "NA")</f>
        <v>NA</v>
      </c>
      <c r="BR177" s="31" t="str">
        <f>_xlfn.IFNA(VLOOKUP($A177,Palladium_total_supply!$A:$Z,4,FALSE), "NA")</f>
        <v>NA</v>
      </c>
      <c r="BS177" s="31" t="str">
        <f>_xlfn.IFNA(VLOOKUP($A177,Rhodium_total_supply!$A:$Z,4,FALSE), "NA")</f>
        <v>NA</v>
      </c>
      <c r="BT177" s="31">
        <f>_xlfn.IFNA(VLOOKUP($A177,Equities!$A:$Z,2,FALSE), "NA")</f>
        <v>6373.0904761904703</v>
      </c>
      <c r="BU177" s="31">
        <f>_xlfn.IFNA(VLOOKUP($A177,Equities!$A:$Z,3,FALSE), "NA")</f>
        <v>7438.5209523809499</v>
      </c>
      <c r="BV177" s="31">
        <f>_xlfn.IFNA(VLOOKUP($A177,Equities!$A:$Z,4,FALSE), "NA")</f>
        <v>8726.2033333333293</v>
      </c>
      <c r="BW177" s="31">
        <f>_xlfn.IFNA(VLOOKUP($A177,Equities!$A:$Z,5,FALSE), "NA")</f>
        <v>5478.1650476190398</v>
      </c>
      <c r="BX177" s="31">
        <f>_xlfn.IFNA(VLOOKUP($A177,Equities!$A:$Z,6,FALSE), "NA")</f>
        <v>2139.5202857142799</v>
      </c>
      <c r="BY177" s="31">
        <f>_xlfn.IFNA(VLOOKUP($A177,Income_equities!$A:$Z,2,FALSE), "NA")</f>
        <v>1885.5304761904699</v>
      </c>
      <c r="BZ177" s="31">
        <f>_xlfn.IFNA(VLOOKUP($A177,Income_equities!$A:$Z,3,FALSE), "NA")</f>
        <v>361.44547619047597</v>
      </c>
      <c r="CA177" s="31">
        <f>_xlfn.IFNA(VLOOKUP($A177,Income_equities!$A:$Z,4,FALSE), "NA")</f>
        <v>212.45165714285699</v>
      </c>
      <c r="CB177" s="31">
        <f>_xlfn.IFNA(VLOOKUP($A177,Income_equities!$A:$Z,5,FALSE), "NA")</f>
        <v>214.692585714285</v>
      </c>
      <c r="CC177" s="31">
        <f>_xlfn.IFNA(VLOOKUP($A177,PGM_equities!$A:$Z,2,FALSE), "NA")</f>
        <v>1446.9119047618999</v>
      </c>
      <c r="CD177" s="31">
        <f>_xlfn.IFNA(VLOOKUP($A177,PGM_equities!$A:$Z,3,FALSE), "NA")</f>
        <v>1295.8942857142799</v>
      </c>
      <c r="CE177" s="31">
        <f>_xlfn.IFNA(VLOOKUP($A177,PGM_equities!$A:$Z,4,FALSE), "NA")</f>
        <v>19.726033333333302</v>
      </c>
      <c r="CF177" s="31">
        <f>_xlfn.IFNA(VLOOKUP($A177,PGM_equities!$A:$Z,5,FALSE), "NA")</f>
        <v>877.64952380952298</v>
      </c>
      <c r="CG177" s="31" t="str">
        <f>_xlfn.IFNA(VLOOKUP($A177,Platinum_market_balance!$A:$Z,2,FALSE), "NA")</f>
        <v>NA</v>
      </c>
      <c r="CH177" s="31" t="str">
        <f>_xlfn.IFNA(VLOOKUP($A177,Platinum_market_balance!$A:$Z,3,FALSE), "NA")</f>
        <v>NA</v>
      </c>
      <c r="CI177" s="31" t="str">
        <f>_xlfn.IFNA(VLOOKUP($A177,Platinum_market_balance!$A:$Z,4,FALSE), "NA")</f>
        <v>NA</v>
      </c>
      <c r="CJ177" s="31" t="str">
        <f>_xlfn.IFNA(VLOOKUP($A177,Platinum_market_balance!$A:$Z,5,FALSE), "NA")</f>
        <v>NA</v>
      </c>
      <c r="CK177" s="31" t="str">
        <f>_xlfn.IFNA(VLOOKUP($A177,Palladium_market_balance!$A:$Z,2,FALSE), "NA")</f>
        <v>NA</v>
      </c>
      <c r="CL177" s="31" t="str">
        <f>_xlfn.IFNA(VLOOKUP($A177,Palladium_market_balance!$A:$Z,3,FALSE), "NA")</f>
        <v>NA</v>
      </c>
      <c r="CM177" s="31" t="str">
        <f>_xlfn.IFNA(VLOOKUP($A177,Palladium_market_balance!$A:$Z,4,FALSE), "NA")</f>
        <v>NA</v>
      </c>
      <c r="CN177" s="31" t="str">
        <f>_xlfn.IFNA(VLOOKUP($A177,Palladium_market_balance!$A:$Z,5,FALSE), "NA")</f>
        <v>NA</v>
      </c>
      <c r="CO177" s="31" t="str">
        <f>_xlfn.IFNA(VLOOKUP($A177,Rhodium_market_balance!$A:$Z,2,FALSE), "NA")</f>
        <v>NA</v>
      </c>
      <c r="CP177" s="31" t="str">
        <f>_xlfn.IFNA(VLOOKUP($A177,Rhodium_market_balance!$A:$Z,3,FALSE), "NA")</f>
        <v>NA</v>
      </c>
      <c r="CQ177" s="31" t="str">
        <f>_xlfn.IFNA(VLOOKUP($A177,Rhodium_market_balance!$A:$Z,4,FALSE), "NA")</f>
        <v>NA</v>
      </c>
      <c r="CR177" s="31" t="str">
        <f>_xlfn.IFNA(VLOOKUP($A177,Rhodium_market_balance!$A:$Z,5,FALSE), "NA")</f>
        <v>NA</v>
      </c>
      <c r="CS177" s="31">
        <f>_xlfn.IFNA(VLOOKUP($A177,CFTCs!$A:$Z,2,FALSE), "NA")</f>
        <v>31739.523809523798</v>
      </c>
      <c r="CT177" s="31">
        <f>_xlfn.IFNA(VLOOKUP($A177,CFTCs!$A:$Z,3,FALSE), "NA")</f>
        <v>5993.6190476190404</v>
      </c>
      <c r="CU177" s="31">
        <f>_xlfn.IFNA(VLOOKUP($A177,CFTCs!$A:$Z,4,FALSE), "NA")</f>
        <v>50664.571428571398</v>
      </c>
      <c r="CV177" s="31">
        <f>_xlfn.IFNA(VLOOKUP($A177,CFTCs!$A:$Z,5,FALSE), "NA")</f>
        <v>5303.9047619047597</v>
      </c>
      <c r="CW177" s="31">
        <f>_xlfn.IFNA(VLOOKUP($A177,Open_interest!$A:$Z,2,FALSE), "NA")</f>
        <v>65205.285714285703</v>
      </c>
      <c r="CX177" s="31">
        <f>_xlfn.IFNA(VLOOKUP($A177,Open_interest!$A:$Z,3,FALSE), "NA")</f>
        <v>44253.619047619002</v>
      </c>
      <c r="CY177" s="31">
        <f>IF(_xlfn.IFNA(VLOOKUP($A177,ETF_holdings!$A:$Z,2,FALSE), "NA")=0,"NA",_xlfn.IFNA(VLOOKUP($A177,ETF_holdings!$A:$Z,2,FALSE), "NA"))</f>
        <v>2957540.0198571398</v>
      </c>
      <c r="CZ177" s="31" t="str">
        <f>IF(_xlfn.IFNA(VLOOKUP($A177,ETF_holdings!$A:$Z,3,FALSE), "NA")=0,"NA",_xlfn.IFNA(VLOOKUP($A177,ETF_holdings!$A:$Z,3,FALSE), "NA"))</f>
        <v>NA</v>
      </c>
      <c r="DA177" s="31">
        <f>_xlfn.IFNA(VLOOKUP($A177,ETF_holdings!$A:$Z,4,FALSE), "NA")</f>
        <v>15111.666666666601</v>
      </c>
      <c r="DB177" s="31">
        <f>IF(_xlfn.IFNA(VLOOKUP($A177,ETF_holdings!$A:$Z,4,FALSE), "NA")=0,"NA",_xlfn.IFNA(VLOOKUP($A177,ETF_holdings!$A:$Z,4,FALSE), "NA"))</f>
        <v>15111.666666666601</v>
      </c>
      <c r="DC177" s="31" t="str">
        <f>IF(_xlfn.IFNA(VLOOKUP($A177,ETF_holdings!$A:$Z,6,FALSE), "NA")=0,"NA",_xlfn.IFNA(VLOOKUP($A177,ETF_holdings!$A:$Z,6,FALSE), "NA"))</f>
        <v>NA</v>
      </c>
      <c r="DD177" s="31" t="str">
        <f>IF(_xlfn.IFNA(VLOOKUP($A177,ETF_holdings!$A:$Z,7,FALSE), "NA")=0,"NA",_xlfn.IFNA(VLOOKUP($A177,ETF_holdings!$A:$Z,7,FALSE), "NA"))</f>
        <v>NA</v>
      </c>
      <c r="DE177" s="31" t="str">
        <f>IF(_xlfn.IFNA(VLOOKUP($A177,ETF_holdings!$A:$Z,8,FALSE), "NA")=0,"NA",_xlfn.IFNA(VLOOKUP($A177,ETF_holdings!$A:$Z,8,FALSE), "NA"))</f>
        <v>NA</v>
      </c>
      <c r="DF177" s="31" t="str">
        <f>IF(_xlfn.IFNA(VLOOKUP($A177,ETF_holdings!$A:$Z,10,FALSE), "NA")=0,"NA",_xlfn.IFNA(VLOOKUP($A177,ETF_holdings!$A:$Z,10,FALSE), "NA"))</f>
        <v>NA</v>
      </c>
      <c r="DG177" s="31" t="str">
        <f>IF(_xlfn.IFNA(VLOOKUP($A177,ETF_holdings!$A:$Z,10,FALSE), "NA")=0,"NA",_xlfn.IFNA(VLOOKUP($A177,ETF_holdings!$A:$Z,10,FALSE), "NA"))</f>
        <v>NA</v>
      </c>
      <c r="DH177" s="31">
        <f>IF(_xlfn.IFNA(VLOOKUP($A177,ETF_holdings!$A:$Z,11,FALSE), "NA")=0,"NA",_xlfn.IFNA(VLOOKUP($A177,ETF_holdings!$A:$Z,11,FALSE), "NA"))</f>
        <v>15111.666666666601</v>
      </c>
      <c r="DI177" s="31" t="str">
        <f>IF(_xlfn.IFNA(VLOOKUP($A177,ETF_holdings!$A:$Z,12,FALSE), "NA")=0,"NA",_xlfn.IFNA(VLOOKUP($A177,ETF_holdings!$A:$Z,12,FALSE), "NA"))</f>
        <v>NA</v>
      </c>
      <c r="DJ177" s="31" t="str">
        <f>IF(_xlfn.IFNA(VLOOKUP($A177,ETF_holdings!$A:$Z,13,FALSE), "NA")=0,"NA",_xlfn.IFNA(VLOOKUP($A177,ETF_holdings!$A:$Z,13,FALSE), "NA"))</f>
        <v>NA</v>
      </c>
      <c r="DK177" s="31">
        <f>IF(_xlfn.IFNA(VLOOKUP($A177,Platinum_RSI!$A:$P,2,FALSE), "NA")=0,"NA",_xlfn.IFNA(VLOOKUP($A177,Platinum_RSI!$A:$P,2,FALSE), "NA"))</f>
        <v>34.020000000000003</v>
      </c>
      <c r="DL177" s="31">
        <f>IF(_xlfn.IFNA(VLOOKUP($A177,Platinum_RSI!$A:$P,3,FALSE), "NA")=0,"NA",_xlfn.IFNA(VLOOKUP($A177,Platinum_RSI!$A:$P,3,FALSE), "NA"))</f>
        <v>45.85</v>
      </c>
      <c r="DM177" s="31">
        <f>IF(_xlfn.IFNA(VLOOKUP($A177,Platinum_RSI!$A:$P,4,FALSE), "NA")=0,"NA",_xlfn.IFNA(VLOOKUP($A177,Platinum_RSI!$A:$P,4,FALSE), "NA"))</f>
        <v>46.48</v>
      </c>
      <c r="DN177" s="31">
        <f>IF(_xlfn.IFNA(VLOOKUP($A177,Platinum_RSI!$A:$P,5,FALSE), "NA")=0,"NA",_xlfn.IFNA(VLOOKUP($A177,Platinum_RSI!$A:$P,5,FALSE), "NA"))</f>
        <v>48.74</v>
      </c>
      <c r="DO177" s="31">
        <f>IF(_xlfn.IFNA(VLOOKUP($A177,Palladium_RSI!$A:$Q,2,FALSE), "NA")=0,"NA",_xlfn.IFNA(VLOOKUP($A177,Palladium_RSI!$A:$Q,2,FALSE), "NA"))</f>
        <v>97.79</v>
      </c>
      <c r="DP177" s="31">
        <f>IF(_xlfn.IFNA(VLOOKUP($A177,Palladium_RSI!$A:$Q, 3,FALSE), "NA")=0,"NA",_xlfn.IFNA(VLOOKUP($A177,Palladium_RSI!$A:$Q,3,FALSE), "NA"))</f>
        <v>77.78</v>
      </c>
      <c r="DQ177" s="31">
        <f>IF(_xlfn.IFNA(VLOOKUP($A177,Palladium_RSI!$A:$Q,4,FALSE), "NA")=0,"NA",_xlfn.IFNA(VLOOKUP($A177,Palladium_RSI!$A:$Q,4,FALSE), "NA"))</f>
        <v>69.87</v>
      </c>
      <c r="DR177" s="31">
        <f>IF(_xlfn.IFNA(VLOOKUP($A177,Palladium_RSI!$A:$Q,5,FALSE), "NA")=0,"NA",_xlfn.IFNA(VLOOKUP($A177,Palladium_RSI!$A:$Q,5,FALSE), "NA"))</f>
        <v>62.69</v>
      </c>
      <c r="DS177" s="31">
        <f>IF(_xlfn.IFNA(VLOOKUP($A177,Car_production!$A:$L,2,FALSE), "NA")=0,"NA",_xlfn.IFNA(VLOOKUP($A177,Car_production!$A:$L,2,FALSE), "NA"))</f>
        <v>355.6</v>
      </c>
      <c r="DT177" s="31">
        <f>IF(_xlfn.IFNA(VLOOKUP($A177,Car_production!$A:$L,3,FALSE), "NA")=0,"NA",_xlfn.IFNA(VLOOKUP($A177,Car_production!$A:$L,3,FALSE), "NA"))</f>
        <v>279.77970102281671</v>
      </c>
      <c r="DU177" s="31" t="e">
        <f>IF(_xlfn.IFNA(VLOOKUP($A177,Car_production!$A:$L,4,FALSE), "NA")=0,"NA",_xlfn.IFNA(VLOOKUP($A177,Car_production!$A:$L,13,FALSE), "NA"))</f>
        <v>#REF!</v>
      </c>
      <c r="DV177" s="31">
        <f>IF(_xlfn.IFNA(VLOOKUP($A177,Car_production!$A:$L,5,FALSE), "NA")=0,"NA",_xlfn.IFNA(VLOOKUP($A177,Car_production!$A:$L,5,FALSE), "NA"))</f>
        <v>71.301643393087971</v>
      </c>
      <c r="DW177" s="31">
        <f>IF(_xlfn.IFNA(VLOOKUP($A177,Car_production!$A:$L,6,FALSE), "NA")=0,"NA",_xlfn.IFNA(VLOOKUP($A177,Car_production!$A:$L,6,FALSE), "NA"))</f>
        <v>104.9</v>
      </c>
      <c r="DX177" s="31">
        <f>IF(_xlfn.IFNA(VLOOKUP($A177,Car_production!$A:$L,7,FALSE), "NA")=0,"NA",_xlfn.IFNA(VLOOKUP($A177,Car_production!$A:$L,7,FALSE), "NA"))</f>
        <v>102.54154447702834</v>
      </c>
      <c r="DY177" s="31">
        <f>IF(_xlfn.IFNA(VLOOKUP($A177,Car_production!$A:$L,8,FALSE), "NA")=0,"NA",_xlfn.IFNA(VLOOKUP($A177,Car_production!$A:$L,8,FALSE), "NA"))</f>
        <v>99.8</v>
      </c>
      <c r="DZ177" s="31">
        <f>IF(_xlfn.IFNA(VLOOKUP($A177,Car_production!$A:$L,9,FALSE), "NA")=0,"NA",_xlfn.IFNA(VLOOKUP($A177,Car_production!$A:$L,9,FALSE), "NA"))</f>
        <v>126.010101010101</v>
      </c>
      <c r="EA177" s="31">
        <f>IF(_xlfn.IFNA(VLOOKUP($A177,Car_production!$A:$L,10,FALSE), "NA")=0,"NA",_xlfn.IFNA(VLOOKUP($A177,Car_production!$A:$L,10,FALSE), "NA"))</f>
        <v>96.059784242602731</v>
      </c>
      <c r="EB177" s="31">
        <f>IF(_xlfn.IFNA(VLOOKUP($A177,Car_production_index!$A:$L,2,FALSE), "NA")=0,"NA",_xlfn.IFNA(VLOOKUP($A177,Car_production_index!$A:$L,2,FALSE), "NA"))</f>
        <v>0.1631031246735451</v>
      </c>
      <c r="EC177" s="31">
        <f>IF(_xlfn.IFNA(VLOOKUP($A177,Car_production_index!$A:$L,3,FALSE), "NA")=0,"NA",_xlfn.IFNA(VLOOKUP($A177,Car_production_index!$A:$L,3,FALSE), "NA"))</f>
        <v>0.18317717658058924</v>
      </c>
      <c r="ED177" s="31">
        <f>IF(_xlfn.IFNA(VLOOKUP($A177,Car_production_index!$A:$L,4,FALSE), "NA")=0,"NA",_xlfn.IFNA(VLOOKUP($A177,Car_production_index!$A:$L,4,FALSE), "NA"))</f>
        <v>0.25250314207963209</v>
      </c>
      <c r="EE177" s="31">
        <f>IF(_xlfn.IFNA(VLOOKUP($A177,Car_production_index!$A:$L,5,FALSE), "NA")=0,"NA",_xlfn.IFNA(VLOOKUP($A177,Car_production_index!$A:$L,5,FALSE), "NA"))</f>
        <v>0.10824276057636523</v>
      </c>
      <c r="EF177" s="31">
        <f>IF(_xlfn.IFNA(VLOOKUP($A177,Car_production_index!$A:$L,6,FALSE), "NA")=0,"NA",_xlfn.IFNA(VLOOKUP($A177,Car_production_index!$A:$L,6,FALSE), "NA"))</f>
        <v>0.7070262039101316</v>
      </c>
    </row>
    <row r="178" spans="1:136">
      <c r="A178" s="26">
        <v>41883</v>
      </c>
      <c r="B178" s="25">
        <f>IFERROR(VLOOKUP($A178,Palladium_spot_price!$A:$B,2,FALSE), "NA")</f>
        <v>844.76190476190402</v>
      </c>
      <c r="C178" s="25">
        <f>IFERROR(VLOOKUP($A178,Platinum_spot_price!$A:$B,2,FALSE), "NA")</f>
        <v>1362.4761904761899</v>
      </c>
      <c r="D178" s="25">
        <f>IFERROR(VLOOKUP($A178,Rhodium_spot_price!$A:$B,2,FALSE), "NA")</f>
        <v>1308.80952380952</v>
      </c>
      <c r="E178" s="25">
        <f>IFERROR(VLOOKUP(A178,'Coal Australia'!A:B,2,FALSE), "NA")</f>
        <v>71.525649350649203</v>
      </c>
      <c r="F178" s="25">
        <f>IFERROR(VLOOKUP(A178,'Russian Ruble'!A:B,2,FALSE), "NA")</f>
        <v>37.869515479999997</v>
      </c>
      <c r="G178" s="25" t="str">
        <f>IFERROR(VLOOKUP($A178,'GDP Germany'!A:B,2,FALSE),"NA")</f>
        <v>NA</v>
      </c>
      <c r="H178" s="25" t="str">
        <f>IFERROR(VLOOKUP($A178,'GDP EU28'!A:B,2,FALSE),"NA")</f>
        <v>NA</v>
      </c>
      <c r="I178" s="25" t="str">
        <f>IFERROR(VLOOKUP($A178,'GDP US'!A:B,2,FALSE),"NA")</f>
        <v>NA</v>
      </c>
      <c r="J178" s="29" t="str">
        <f>IFERROR(VLOOKUP($A178,'GDP CNY'!A:C,2,FALSE),"NA")</f>
        <v>NA</v>
      </c>
      <c r="K178" s="25">
        <f>IFERROR(VLOOKUP($A178,WTI!$A:$B,2,FALSE),"NA")</f>
        <v>93.21</v>
      </c>
      <c r="L178" s="25">
        <f>IFERROR(VLOOKUP($A178,Brent!$A:$B,2,FALSE),"NA")</f>
        <v>97.09</v>
      </c>
      <c r="M178" s="25">
        <f>IFERROR(VLOOKUP($A178,'EURO EXC RATE'!$A:$B,2,FALSE),"NA")</f>
        <v>1.2888999999999999</v>
      </c>
      <c r="N178" s="25">
        <f>IFERROR(VLOOKUP($A178,'Baltic Dry Index'!$A:$B,2,FALSE),"NA")</f>
        <v>1063</v>
      </c>
      <c r="O178" s="25">
        <f>IFERROR(VLOOKUP($A178,EXR_CNY_USD!$A:$B,2,FALSE),"NA")</f>
        <v>6.1382000000000003</v>
      </c>
      <c r="P178" s="25">
        <f>IFERROR(VLOOKUP($A178,'NATURAL GAS'!A:B,2,FALSE),"NA")</f>
        <v>3.92</v>
      </c>
      <c r="Q178" s="25">
        <f>IFERROR(VLOOKUP($A178,VIX!$A:$B,2,FALSE), "NA")</f>
        <v>16.309999999999999</v>
      </c>
      <c r="R178" s="25">
        <f>IFERROR(VLOOKUP($A178,CLI_US!$A:$B,2,FALSE), "NA")</f>
        <v>100.890669157958</v>
      </c>
      <c r="S178" s="25">
        <f>IFERROR(VLOOKUP($A178,CLI_CHN!$A:$B,2,FALSE), "NA")</f>
        <v>100.08759999999999</v>
      </c>
      <c r="T178" s="25">
        <f>IFERROR(VLOOKUP($A178,CLI_EURO!$A:$B,2,FALSE), "NA")</f>
        <v>99.887596590987798</v>
      </c>
      <c r="U178" s="25">
        <f>IFERROR(VLOOKUP($A178,CPILFESL!$A:$B,2,FALSE), "NA")</f>
        <v>237.477</v>
      </c>
      <c r="V178" s="31">
        <f>_xlfn.IFNA(VLOOKUP($A178,'PET.RWTC.M'!$A:$B,2,FALSE), "NA")</f>
        <v>93.21</v>
      </c>
      <c r="W178" s="31">
        <f>_xlfn.IFNA(VLOOKUP($A178,PALLFNFINDEXQ!$A:$B,2,FALSE), "NA")</f>
        <v>160.39218020000001</v>
      </c>
      <c r="X178" s="31">
        <f>_xlfn.IFNA(VLOOKUP($A178,DEXSFUS!$A:$B,2,FALSE), "NA")</f>
        <v>10.647500000000001</v>
      </c>
      <c r="Y178" s="31">
        <f>_xlfn.IFNA(VLOOKUP($A178,PNICKUSDM!$A:$B,2,FALSE), "NA")</f>
        <v>18034.795450000001</v>
      </c>
      <c r="Z178" s="31">
        <f>_xlfn.IFNA(VLOOKUP($A178,'WPU1011'!$A:$B,2,FALSE), "NA")</f>
        <v>130</v>
      </c>
      <c r="AA178" s="31">
        <f>_xlfn.IFNA(VLOOKUP($A178,PCU3399103399101!$A:$B,2,FALSE), "NA")</f>
        <v>202.4</v>
      </c>
      <c r="AB178" s="31">
        <f>_xlfn.IFNA(VLOOKUP($A178,TSIFRGHTC!$A:$B,2,FALSE), "NA")</f>
        <v>0.9</v>
      </c>
      <c r="AC178" s="31">
        <f>_xlfn.IFNA(VLOOKUP($A178,TSIFRGHTC!$A:$B,2,FALSE), "NA")</f>
        <v>0.9</v>
      </c>
      <c r="AD178" s="31">
        <f>_xlfn.IFNA(VLOOKUP($A178,PPICMM!$A:$B,2,FALSE), "NA")</f>
        <v>201.5</v>
      </c>
      <c r="AE178" s="31">
        <f>_xlfn.IFNA(VLOOKUP($A178,IPB50001N!$A:$B,2,FALSE), "NA")</f>
        <v>103.96559999999999</v>
      </c>
      <c r="AF178" s="31">
        <f>_xlfn.IFNA(VLOOKUP($A178,A31ATI!$A:$B,2,FALSE), "NA")</f>
        <v>22267</v>
      </c>
      <c r="AG178" s="31">
        <f>_xlfn.IFNA(VLOOKUP($A178,A31ANO!$A:$B,2,FALSE), "NA")</f>
        <v>11869</v>
      </c>
      <c r="AH178" s="31">
        <f>_xlfn.IFNA(VLOOKUP($A178,IPG21223S!$A:$B,2,FALSE), "NA")</f>
        <v>109.3154</v>
      </c>
      <c r="AI178" s="31">
        <f>_xlfn.IFNA(VLOOKUP($A178,PIORECRUSDM!$A:$B,2,FALSE), "NA")</f>
        <v>82.27</v>
      </c>
      <c r="AJ178" s="31">
        <f>_xlfn.IFNA(VLOOKUP($A178,GVZCLS!$A:$B,2,FALSE), "NA")</f>
        <v>14.37</v>
      </c>
      <c r="AK178" s="31">
        <f>_xlfn.IFNA(VLOOKUP($A178,VXSLVCLS!$A:$B,2,FALSE), "NA")</f>
        <v>20.64</v>
      </c>
      <c r="AL178" s="31">
        <f>_xlfn.IFNA(VLOOKUP($A178,PNRGINDEXM!$A:$B,2,FALSE), "NA")</f>
        <v>210.90719999999999</v>
      </c>
      <c r="AM178" s="31">
        <f>_xlfn.IFNA(VLOOKUP($A178,Nikkei225!$A:$B,2,FALSE), "NA")</f>
        <v>15476.6</v>
      </c>
      <c r="AN178" s="31">
        <f>_xlfn.IFNA(VLOOKUP($A178,EXJPUS!$A:$B,2,FALSE), "NA")</f>
        <v>107.42570000000001</v>
      </c>
      <c r="AO178" s="31">
        <f>_xlfn.IFNA(VLOOKUP($A178,PCU33613361!$A:$B,2,FALSE), "NA")</f>
        <v>105.9</v>
      </c>
      <c r="AP178" s="31">
        <f>_xlfn.IFNA(VLOOKUP($A178,TOTALSA!$A:$B,2,FALSE), "NA")</f>
        <v>16.959</v>
      </c>
      <c r="AQ178" s="31">
        <f>_xlfn.IFNA(VLOOKUP($A178,ZAFCPIALLMINMEI!$A:$B,2,FALSE), "NA")</f>
        <v>96.815569999999994</v>
      </c>
      <c r="AR178" s="31">
        <f>_xlfn.IFNA(VLOOKUP($A178,LCULMN01ZAQ661S!$A:$B,2,FALSE), "NA")</f>
        <v>97.070161909999996</v>
      </c>
      <c r="AS178" s="31">
        <f>_xlfn.IFNA(VLOOKUP($A178,NGDPRSAXDCZAQ!$A:$B,2,FALSE), "NA")</f>
        <v>1092415.5</v>
      </c>
      <c r="AT178" s="31">
        <f>_xlfn.IFNA(VLOOKUP($A178,'M.W00.PCOBA.USD'!$A:$B,2,FALSE), "NA")</f>
        <v>32350.74</v>
      </c>
      <c r="AU178" s="31">
        <f>_xlfn.IFNA(VLOOKUP($A178,BSCICP03O9M665S!$A:$B,2,FALSE), "NA")</f>
        <v>100.5394367153</v>
      </c>
      <c r="AV178" s="31">
        <f>_xlfn.IFNA(VLOOKUP($A178,LOLITOAAOECDE!$A:$B,2,FALSE), "NA")</f>
        <v>100.9887567185</v>
      </c>
      <c r="AW178" s="31" t="str">
        <f>_xlfn.IFNA(VLOOKUP($A178,'IP7110'!$A:$B,2,FALSE), "NA")</f>
        <v>NA</v>
      </c>
      <c r="AX178" s="31">
        <f>_xlfn.IFNA(VLOOKUP($A178,'WPS061'!$A:$B,2,FALSE), "NA")</f>
        <v>102.2</v>
      </c>
      <c r="AY178" s="31">
        <f>_xlfn.IFNA(VLOOKUP($A178,'GS10'!$A:$B,2,FALSE), "NA")</f>
        <v>2.5299999999999998</v>
      </c>
      <c r="AZ178" s="31">
        <f>_xlfn.IFNA(VLOOKUP($A178,'GS5'!$A:$B,2,FALSE), "NA")</f>
        <v>1.77</v>
      </c>
      <c r="BA178" s="31">
        <f>_xlfn.IFNA(VLOOKUP($A178,'GS30'!$A:$B,2,FALSE), "NA")</f>
        <v>3.26</v>
      </c>
      <c r="BB178" s="31">
        <f>_xlfn.IFNA(VLOOKUP($A178,DAX!$A:$B,2,FALSE), "NA")</f>
        <v>9474.2999999999993</v>
      </c>
      <c r="BC178" s="31">
        <f>_xlfn.IFNA(VLOOKUP($A178,SMI!$A:$B,2,FALSE), "NA")</f>
        <v>8835.14</v>
      </c>
      <c r="BD178" s="31">
        <f>_xlfn.IFNA(VLOOKUP($A178,NASDAQCOM!$A:$B,2,FALSE), "NA")</f>
        <v>4493.3900000000003</v>
      </c>
      <c r="BE178" s="31">
        <f>_xlfn.IFNA(VLOOKUP($A178,FTSE100!$A:$B,2,FALSE), "NA")</f>
        <v>6622.72</v>
      </c>
      <c r="BF178" s="31">
        <f>_xlfn.IFNA(VLOOKUP($A178,'M.W00.PGOLD.USD'!$A:$B,2,FALSE), "NA")</f>
        <v>1287.25</v>
      </c>
      <c r="BG178" s="31">
        <f>_xlfn.IFNA(VLOOKUP($A178,'M.W00.PSILVER.USD'!$A:$B,2,FALSE), "NA")</f>
        <v>19.489999999999998</v>
      </c>
      <c r="BH178" s="31">
        <f>_xlfn.IFNA(VLOOKUP($A178,WPU10170502!$A:$B,2,FALSE), "NA")</f>
        <v>99</v>
      </c>
      <c r="BI178" s="31">
        <f>_xlfn.IFNA(VLOOKUP($A178,'M.W00.PSILVER.USD'!$A:$B,2,FALSE), "NA")</f>
        <v>19.489999999999998</v>
      </c>
      <c r="BJ178" s="31">
        <f>_xlfn.IFNA(VLOOKUP($A178,'M.W00.PSILVER.USD'!$A:$B,2,FALSE), "NA")</f>
        <v>19.489999999999998</v>
      </c>
      <c r="BK178" s="31">
        <f>_xlfn.IFNA(VLOOKUP($A178,FEDfunds!$A:$B,2,FALSE), "NA")</f>
        <v>0.09</v>
      </c>
      <c r="BL178" s="31">
        <f>_xlfn.IFNA(VLOOKUP($A178,Vehicles_miles_traveled!$A:$B,2,FALSE), "NA")</f>
        <v>253495</v>
      </c>
      <c r="BM178" s="31">
        <f>_xlfn.IFNA(VLOOKUP($A178,New_car_dealer!$A:$B,2,FALSE), "NA")</f>
        <v>64100</v>
      </c>
      <c r="BN178" s="31" t="str">
        <f>_xlfn.IFNA(VLOOKUP($A178,Platinum_total_demand!$A:$Z,4,FALSE), "NA")</f>
        <v>NA</v>
      </c>
      <c r="BO178" s="31" t="str">
        <f>_xlfn.IFNA(VLOOKUP($A178,Palladium_total_demand!$A:$Z,4,FALSE), "NA")</f>
        <v>NA</v>
      </c>
      <c r="BP178" s="31" t="str">
        <f>_xlfn.IFNA(VLOOKUP($A178,Rhodium_total_demand!$A:$Z,4,FALSE), "NA")</f>
        <v>NA</v>
      </c>
      <c r="BQ178" s="31" t="str">
        <f>_xlfn.IFNA(VLOOKUP($A178,Platinum_total_supply!$A:$Z,4,FALSE), "NA")</f>
        <v>NA</v>
      </c>
      <c r="BR178" s="31" t="str">
        <f>_xlfn.IFNA(VLOOKUP($A178,Palladium_total_supply!$A:$Z,4,FALSE), "NA")</f>
        <v>NA</v>
      </c>
      <c r="BS178" s="31" t="str">
        <f>_xlfn.IFNA(VLOOKUP($A178,Rhodium_total_supply!$A:$Z,4,FALSE), "NA")</f>
        <v>NA</v>
      </c>
      <c r="BT178" s="31">
        <f>_xlfn.IFNA(VLOOKUP($A178,Equities!$A:$Z,2,FALSE), "NA")</f>
        <v>6423.8672727272697</v>
      </c>
      <c r="BU178" s="31">
        <f>_xlfn.IFNA(VLOOKUP($A178,Equities!$A:$Z,3,FALSE), "NA")</f>
        <v>7570.2013636363599</v>
      </c>
      <c r="BV178" s="31">
        <f>_xlfn.IFNA(VLOOKUP($A178,Equities!$A:$Z,4,FALSE), "NA")</f>
        <v>8731.9763636363605</v>
      </c>
      <c r="BW178" s="31">
        <f>_xlfn.IFNA(VLOOKUP($A178,Equities!$A:$Z,5,FALSE), "NA")</f>
        <v>5446.1463636363596</v>
      </c>
      <c r="BX178" s="31">
        <f>_xlfn.IFNA(VLOOKUP($A178,Equities!$A:$Z,6,FALSE), "NA")</f>
        <v>2117.2915909090898</v>
      </c>
      <c r="BY178" s="31">
        <f>_xlfn.IFNA(VLOOKUP($A178,Income_equities!$A:$Z,2,FALSE), "NA")</f>
        <v>1880.81772727272</v>
      </c>
      <c r="BZ178" s="31">
        <f>_xlfn.IFNA(VLOOKUP($A178,Income_equities!$A:$Z,3,FALSE), "NA")</f>
        <v>360.22988181818101</v>
      </c>
      <c r="CA178" s="31">
        <f>_xlfn.IFNA(VLOOKUP($A178,Income_equities!$A:$Z,4,FALSE), "NA")</f>
        <v>213.87881363636299</v>
      </c>
      <c r="CB178" s="31">
        <f>_xlfn.IFNA(VLOOKUP($A178,Income_equities!$A:$Z,5,FALSE), "NA")</f>
        <v>214.71149090909</v>
      </c>
      <c r="CC178" s="31">
        <f>_xlfn.IFNA(VLOOKUP($A178,PGM_equities!$A:$Z,2,FALSE), "NA")</f>
        <v>1361.4363636363601</v>
      </c>
      <c r="CD178" s="31">
        <f>_xlfn.IFNA(VLOOKUP($A178,PGM_equities!$A:$Z,3,FALSE), "NA")</f>
        <v>1238.3463636363599</v>
      </c>
      <c r="CE178" s="31">
        <f>_xlfn.IFNA(VLOOKUP($A178,PGM_equities!$A:$Z,4,FALSE), "NA")</f>
        <v>18.442640909090901</v>
      </c>
      <c r="CF178" s="31">
        <f>_xlfn.IFNA(VLOOKUP($A178,PGM_equities!$A:$Z,5,FALSE), "NA")</f>
        <v>838.71681818181798</v>
      </c>
      <c r="CG178" s="31" t="str">
        <f>_xlfn.IFNA(VLOOKUP($A178,Platinum_market_balance!$A:$Z,2,FALSE), "NA")</f>
        <v>NA</v>
      </c>
      <c r="CH178" s="31" t="str">
        <f>_xlfn.IFNA(VLOOKUP($A178,Platinum_market_balance!$A:$Z,3,FALSE), "NA")</f>
        <v>NA</v>
      </c>
      <c r="CI178" s="31" t="str">
        <f>_xlfn.IFNA(VLOOKUP($A178,Platinum_market_balance!$A:$Z,4,FALSE), "NA")</f>
        <v>NA</v>
      </c>
      <c r="CJ178" s="31" t="str">
        <f>_xlfn.IFNA(VLOOKUP($A178,Platinum_market_balance!$A:$Z,5,FALSE), "NA")</f>
        <v>NA</v>
      </c>
      <c r="CK178" s="31" t="str">
        <f>_xlfn.IFNA(VLOOKUP($A178,Palladium_market_balance!$A:$Z,2,FALSE), "NA")</f>
        <v>NA</v>
      </c>
      <c r="CL178" s="31" t="str">
        <f>_xlfn.IFNA(VLOOKUP($A178,Palladium_market_balance!$A:$Z,3,FALSE), "NA")</f>
        <v>NA</v>
      </c>
      <c r="CM178" s="31" t="str">
        <f>_xlfn.IFNA(VLOOKUP($A178,Palladium_market_balance!$A:$Z,4,FALSE), "NA")</f>
        <v>NA</v>
      </c>
      <c r="CN178" s="31" t="str">
        <f>_xlfn.IFNA(VLOOKUP($A178,Palladium_market_balance!$A:$Z,5,FALSE), "NA")</f>
        <v>NA</v>
      </c>
      <c r="CO178" s="31" t="str">
        <f>_xlfn.IFNA(VLOOKUP($A178,Rhodium_market_balance!$A:$Z,2,FALSE), "NA")</f>
        <v>NA</v>
      </c>
      <c r="CP178" s="31" t="str">
        <f>_xlfn.IFNA(VLOOKUP($A178,Rhodium_market_balance!$A:$Z,3,FALSE), "NA")</f>
        <v>NA</v>
      </c>
      <c r="CQ178" s="31" t="str">
        <f>_xlfn.IFNA(VLOOKUP($A178,Rhodium_market_balance!$A:$Z,4,FALSE), "NA")</f>
        <v>NA</v>
      </c>
      <c r="CR178" s="31" t="str">
        <f>_xlfn.IFNA(VLOOKUP($A178,Rhodium_market_balance!$A:$Z,5,FALSE), "NA")</f>
        <v>NA</v>
      </c>
      <c r="CS178" s="31">
        <f>_xlfn.IFNA(VLOOKUP($A178,CFTCs!$A:$Z,2,FALSE), "NA")</f>
        <v>31068.636363636298</v>
      </c>
      <c r="CT178" s="31">
        <f>_xlfn.IFNA(VLOOKUP($A178,CFTCs!$A:$Z,3,FALSE), "NA")</f>
        <v>3754.3636363636301</v>
      </c>
      <c r="CU178" s="31">
        <f>_xlfn.IFNA(VLOOKUP($A178,CFTCs!$A:$Z,4,FALSE), "NA")</f>
        <v>47290.227272727199</v>
      </c>
      <c r="CV178" s="31">
        <f>_xlfn.IFNA(VLOOKUP($A178,CFTCs!$A:$Z,5,FALSE), "NA")</f>
        <v>12704.8181818181</v>
      </c>
      <c r="CW178" s="31">
        <f>_xlfn.IFNA(VLOOKUP($A178,Open_interest!$A:$Z,2,FALSE), "NA")</f>
        <v>64818.5</v>
      </c>
      <c r="CX178" s="31">
        <f>_xlfn.IFNA(VLOOKUP($A178,Open_interest!$A:$Z,3,FALSE), "NA")</f>
        <v>40397.136363636302</v>
      </c>
      <c r="CY178" s="31">
        <f>IF(_xlfn.IFNA(VLOOKUP($A178,ETF_holdings!$A:$Z,2,FALSE), "NA")=0,"NA",_xlfn.IFNA(VLOOKUP($A178,ETF_holdings!$A:$Z,2,FALSE), "NA"))</f>
        <v>2868554.3897727202</v>
      </c>
      <c r="CZ178" s="31" t="str">
        <f>IF(_xlfn.IFNA(VLOOKUP($A178,ETF_holdings!$A:$Z,3,FALSE), "NA")=0,"NA",_xlfn.IFNA(VLOOKUP($A178,ETF_holdings!$A:$Z,3,FALSE), "NA"))</f>
        <v>NA</v>
      </c>
      <c r="DA178" s="31">
        <f>_xlfn.IFNA(VLOOKUP($A178,ETF_holdings!$A:$Z,4,FALSE), "NA")</f>
        <v>15211.159090908999</v>
      </c>
      <c r="DB178" s="31">
        <f>IF(_xlfn.IFNA(VLOOKUP($A178,ETF_holdings!$A:$Z,4,FALSE), "NA")=0,"NA",_xlfn.IFNA(VLOOKUP($A178,ETF_holdings!$A:$Z,4,FALSE), "NA"))</f>
        <v>15211.159090908999</v>
      </c>
      <c r="DC178" s="31" t="str">
        <f>IF(_xlfn.IFNA(VLOOKUP($A178,ETF_holdings!$A:$Z,6,FALSE), "NA")=0,"NA",_xlfn.IFNA(VLOOKUP($A178,ETF_holdings!$A:$Z,6,FALSE), "NA"))</f>
        <v>NA</v>
      </c>
      <c r="DD178" s="31" t="str">
        <f>IF(_xlfn.IFNA(VLOOKUP($A178,ETF_holdings!$A:$Z,7,FALSE), "NA")=0,"NA",_xlfn.IFNA(VLOOKUP($A178,ETF_holdings!$A:$Z,7,FALSE), "NA"))</f>
        <v>NA</v>
      </c>
      <c r="DE178" s="31" t="str">
        <f>IF(_xlfn.IFNA(VLOOKUP($A178,ETF_holdings!$A:$Z,8,FALSE), "NA")=0,"NA",_xlfn.IFNA(VLOOKUP($A178,ETF_holdings!$A:$Z,8,FALSE), "NA"))</f>
        <v>NA</v>
      </c>
      <c r="DF178" s="31" t="str">
        <f>IF(_xlfn.IFNA(VLOOKUP($A178,ETF_holdings!$A:$Z,10,FALSE), "NA")=0,"NA",_xlfn.IFNA(VLOOKUP($A178,ETF_holdings!$A:$Z,10,FALSE), "NA"))</f>
        <v>NA</v>
      </c>
      <c r="DG178" s="31" t="str">
        <f>IF(_xlfn.IFNA(VLOOKUP($A178,ETF_holdings!$A:$Z,10,FALSE), "NA")=0,"NA",_xlfn.IFNA(VLOOKUP($A178,ETF_holdings!$A:$Z,10,FALSE), "NA"))</f>
        <v>NA</v>
      </c>
      <c r="DH178" s="31">
        <f>IF(_xlfn.IFNA(VLOOKUP($A178,ETF_holdings!$A:$Z,11,FALSE), "NA")=0,"NA",_xlfn.IFNA(VLOOKUP($A178,ETF_holdings!$A:$Z,11,FALSE), "NA"))</f>
        <v>15211.159090908999</v>
      </c>
      <c r="DI178" s="31" t="str">
        <f>IF(_xlfn.IFNA(VLOOKUP($A178,ETF_holdings!$A:$Z,12,FALSE), "NA")=0,"NA",_xlfn.IFNA(VLOOKUP($A178,ETF_holdings!$A:$Z,12,FALSE), "NA"))</f>
        <v>NA</v>
      </c>
      <c r="DJ178" s="31" t="str">
        <f>IF(_xlfn.IFNA(VLOOKUP($A178,ETF_holdings!$A:$Z,13,FALSE), "NA")=0,"NA",_xlfn.IFNA(VLOOKUP($A178,ETF_holdings!$A:$Z,13,FALSE), "NA"))</f>
        <v>NA</v>
      </c>
      <c r="DK178" s="31">
        <f>IF(_xlfn.IFNA(VLOOKUP($A178,Platinum_RSI!$A:$P,2,FALSE), "NA")=0,"NA",_xlfn.IFNA(VLOOKUP($A178,Platinum_RSI!$A:$P,2,FALSE), "NA"))</f>
        <v>10.91</v>
      </c>
      <c r="DL178" s="31">
        <f>IF(_xlfn.IFNA(VLOOKUP($A178,Platinum_RSI!$A:$P,3,FALSE), "NA")=0,"NA",_xlfn.IFNA(VLOOKUP($A178,Platinum_RSI!$A:$P,3,FALSE), "NA"))</f>
        <v>34.1</v>
      </c>
      <c r="DM178" s="31">
        <f>IF(_xlfn.IFNA(VLOOKUP($A178,Platinum_RSI!$A:$P,4,FALSE), "NA")=0,"NA",_xlfn.IFNA(VLOOKUP($A178,Platinum_RSI!$A:$P,4,FALSE), "NA"))</f>
        <v>39.57</v>
      </c>
      <c r="DN178" s="31">
        <f>IF(_xlfn.IFNA(VLOOKUP($A178,Platinum_RSI!$A:$P,5,FALSE), "NA")=0,"NA",_xlfn.IFNA(VLOOKUP($A178,Platinum_RSI!$A:$P,5,FALSE), "NA"))</f>
        <v>45.8</v>
      </c>
      <c r="DO178" s="31">
        <f>IF(_xlfn.IFNA(VLOOKUP($A178,Palladium_RSI!$A:$Q,2,FALSE), "NA")=0,"NA",_xlfn.IFNA(VLOOKUP($A178,Palladium_RSI!$A:$Q,2,FALSE), "NA"))</f>
        <v>28.67</v>
      </c>
      <c r="DP178" s="31">
        <f>IF(_xlfn.IFNA(VLOOKUP($A178,Palladium_RSI!$A:$Q, 3,FALSE), "NA")=0,"NA",_xlfn.IFNA(VLOOKUP($A178,Palladium_RSI!$A:$Q,3,FALSE), "NA"))</f>
        <v>49.19</v>
      </c>
      <c r="DQ178" s="31">
        <f>IF(_xlfn.IFNA(VLOOKUP($A178,Palladium_RSI!$A:$Q,4,FALSE), "NA")=0,"NA",_xlfn.IFNA(VLOOKUP($A178,Palladium_RSI!$A:$Q,4,FALSE), "NA"))</f>
        <v>52.54</v>
      </c>
      <c r="DR178" s="31">
        <f>IF(_xlfn.IFNA(VLOOKUP($A178,Palladium_RSI!$A:$Q,5,FALSE), "NA")=0,"NA",_xlfn.IFNA(VLOOKUP($A178,Palladium_RSI!$A:$Q,5,FALSE), "NA"))</f>
        <v>55.2</v>
      </c>
      <c r="DS178" s="31">
        <f>IF(_xlfn.IFNA(VLOOKUP($A178,Car_production!$A:$L,2,FALSE), "NA")=0,"NA",_xlfn.IFNA(VLOOKUP($A178,Car_production!$A:$L,2,FALSE), "NA"))</f>
        <v>354.1</v>
      </c>
      <c r="DT178" s="31">
        <f>IF(_xlfn.IFNA(VLOOKUP($A178,Car_production!$A:$L,3,FALSE), "NA")=0,"NA",_xlfn.IFNA(VLOOKUP($A178,Car_production!$A:$L,3,FALSE), "NA"))</f>
        <v>278.5995279307632</v>
      </c>
      <c r="DU178" s="31" t="e">
        <f>IF(_xlfn.IFNA(VLOOKUP($A178,Car_production!$A:$L,4,FALSE), "NA")=0,"NA",_xlfn.IFNA(VLOOKUP($A178,Car_production!$A:$L,13,FALSE), "NA"))</f>
        <v>#REF!</v>
      </c>
      <c r="DV178" s="31">
        <f>IF(_xlfn.IFNA(VLOOKUP($A178,Car_production!$A:$L,5,FALSE), "NA")=0,"NA",_xlfn.IFNA(VLOOKUP($A178,Car_production!$A:$L,5,FALSE), "NA"))</f>
        <v>83.017180161811751</v>
      </c>
      <c r="DW178" s="31">
        <f>IF(_xlfn.IFNA(VLOOKUP($A178,Car_production!$A:$L,6,FALSE), "NA")=0,"NA",_xlfn.IFNA(VLOOKUP($A178,Car_production!$A:$L,6,FALSE), "NA"))</f>
        <v>112.5</v>
      </c>
      <c r="DX178" s="31">
        <f>IF(_xlfn.IFNA(VLOOKUP($A178,Car_production!$A:$L,7,FALSE), "NA")=0,"NA",_xlfn.IFNA(VLOOKUP($A178,Car_production!$A:$L,7,FALSE), "NA"))</f>
        <v>109.97067448680353</v>
      </c>
      <c r="DY178" s="31">
        <f>IF(_xlfn.IFNA(VLOOKUP($A178,Car_production!$A:$L,8,FALSE), "NA")=0,"NA",_xlfn.IFNA(VLOOKUP($A178,Car_production!$A:$L,8,FALSE), "NA"))</f>
        <v>100</v>
      </c>
      <c r="DZ178" s="31">
        <f>IF(_xlfn.IFNA(VLOOKUP($A178,Car_production!$A:$L,9,FALSE), "NA")=0,"NA",_xlfn.IFNA(VLOOKUP($A178,Car_production!$A:$L,9,FALSE), "NA"))</f>
        <v>126.26262626262626</v>
      </c>
      <c r="EA178" s="31">
        <f>IF(_xlfn.IFNA(VLOOKUP($A178,Car_production!$A:$L,10,FALSE), "NA")=0,"NA",_xlfn.IFNA(VLOOKUP($A178,Car_production!$A:$L,10,FALSE), "NA"))</f>
        <v>100.21368525897469</v>
      </c>
      <c r="EB178" s="31">
        <f>IF(_xlfn.IFNA(VLOOKUP($A178,Car_production_index!$A:$L,2,FALSE), "NA")=0,"NA",_xlfn.IFNA(VLOOKUP($A178,Car_production_index!$A:$L,2,FALSE), "NA"))</f>
        <v>0.1631031246735451</v>
      </c>
      <c r="EC178" s="31">
        <f>IF(_xlfn.IFNA(VLOOKUP($A178,Car_production_index!$A:$L,3,FALSE), "NA")=0,"NA",_xlfn.IFNA(VLOOKUP($A178,Car_production_index!$A:$L,3,FALSE), "NA"))</f>
        <v>0.18317717658058924</v>
      </c>
      <c r="ED178" s="31">
        <f>IF(_xlfn.IFNA(VLOOKUP($A178,Car_production_index!$A:$L,4,FALSE), "NA")=0,"NA",_xlfn.IFNA(VLOOKUP($A178,Car_production_index!$A:$L,4,FALSE), "NA"))</f>
        <v>0.25250314207963209</v>
      </c>
      <c r="EE178" s="31">
        <f>IF(_xlfn.IFNA(VLOOKUP($A178,Car_production_index!$A:$L,5,FALSE), "NA")=0,"NA",_xlfn.IFNA(VLOOKUP($A178,Car_production_index!$A:$L,5,FALSE), "NA"))</f>
        <v>0.10824276057636523</v>
      </c>
      <c r="EF178" s="31">
        <f>IF(_xlfn.IFNA(VLOOKUP($A178,Car_production_index!$A:$L,6,FALSE), "NA")=0,"NA",_xlfn.IFNA(VLOOKUP($A178,Car_production_index!$A:$L,6,FALSE), "NA"))</f>
        <v>0.7070262039101316</v>
      </c>
    </row>
    <row r="179" spans="1:136">
      <c r="A179" s="26">
        <v>41913</v>
      </c>
      <c r="B179" s="25">
        <f>IFERROR(VLOOKUP($A179,Palladium_spot_price!$A:$B,2,FALSE), "NA")</f>
        <v>784.304347826087</v>
      </c>
      <c r="C179" s="25">
        <f>IFERROR(VLOOKUP($A179,Platinum_spot_price!$A:$B,2,FALSE), "NA")</f>
        <v>1263.6086956521699</v>
      </c>
      <c r="D179" s="25">
        <f>IFERROR(VLOOKUP($A179,Rhodium_spot_price!$A:$B,2,FALSE), "NA")</f>
        <v>1234.3478260869499</v>
      </c>
      <c r="E179" s="25">
        <f>IFERROR(VLOOKUP(A179,'Coal Australia'!A:B,2,FALSE), "NA")</f>
        <v>68.984627329192406</v>
      </c>
      <c r="F179" s="25">
        <f>IFERROR(VLOOKUP(A179,'Russian Ruble'!A:B,2,FALSE), "NA")</f>
        <v>40.758899999999997</v>
      </c>
      <c r="G179" s="25">
        <f>IFERROR(VLOOKUP($A179,'GDP Germany'!A:B,2,FALSE),"NA")</f>
        <v>688264.3</v>
      </c>
      <c r="H179" s="25">
        <f>IFERROR(VLOOKUP($A179,'GDP EU28'!A:B,2,FALSE),"NA")</f>
        <v>2975690.1</v>
      </c>
      <c r="I179" s="25">
        <f>IFERROR(VLOOKUP($A179,'GDP US'!A:B,2,FALSE),"NA")</f>
        <v>17064.616000000002</v>
      </c>
      <c r="J179" s="29">
        <f>IFERROR(VLOOKUP($A179,'GDP CNY'!A:C,2,FALSE),"NA")</f>
        <v>7.2</v>
      </c>
      <c r="K179" s="25">
        <f>IFERROR(VLOOKUP($A179,WTI!$A:$B,2,FALSE),"NA")</f>
        <v>84.4</v>
      </c>
      <c r="L179" s="25">
        <f>IFERROR(VLOOKUP($A179,Brent!$A:$B,2,FALSE),"NA")</f>
        <v>87.43</v>
      </c>
      <c r="M179" s="25">
        <f>IFERROR(VLOOKUP($A179,'EURO EXC RATE'!$A:$B,2,FALSE),"NA")</f>
        <v>1.2677</v>
      </c>
      <c r="N179" s="25">
        <f>IFERROR(VLOOKUP($A179,'Baltic Dry Index'!$A:$B,2,FALSE),"NA")</f>
        <v>1428</v>
      </c>
      <c r="O179" s="25">
        <f>IFERROR(VLOOKUP($A179,EXR_CNY_USD!$A:$B,2,FALSE),"NA")</f>
        <v>6.1250999999999998</v>
      </c>
      <c r="P179" s="25">
        <f>IFERROR(VLOOKUP($A179,'NATURAL GAS'!A:B,2,FALSE),"NA")</f>
        <v>3.78</v>
      </c>
      <c r="Q179" s="25">
        <f>IFERROR(VLOOKUP($A179,VIX!$A:$B,2,FALSE), "NA")</f>
        <v>14.03</v>
      </c>
      <c r="R179" s="25">
        <f>IFERROR(VLOOKUP($A179,CLI_US!$A:$B,2,FALSE), "NA")</f>
        <v>100.86503367656699</v>
      </c>
      <c r="S179" s="25">
        <f>IFERROR(VLOOKUP($A179,CLI_CHN!$A:$B,2,FALSE), "NA")</f>
        <v>100.0446</v>
      </c>
      <c r="T179" s="25">
        <f>IFERROR(VLOOKUP($A179,CLI_EURO!$A:$B,2,FALSE), "NA")</f>
        <v>99.874832751619294</v>
      </c>
      <c r="U179" s="25">
        <f>IFERROR(VLOOKUP($A179,CPILFESL!$A:$B,2,FALSE), "NA")</f>
        <v>237.43</v>
      </c>
      <c r="V179" s="31">
        <f>_xlfn.IFNA(VLOOKUP($A179,'PET.RWTC.M'!$A:$B,2,FALSE), "NA")</f>
        <v>84.4</v>
      </c>
      <c r="W179" s="31">
        <f>_xlfn.IFNA(VLOOKUP($A179,PALLFNFINDEXQ!$A:$B,2,FALSE), "NA")</f>
        <v>137.45569169999999</v>
      </c>
      <c r="X179" s="31">
        <f>_xlfn.IFNA(VLOOKUP($A179,DEXSFUS!$A:$B,2,FALSE), "NA")</f>
        <v>11.25</v>
      </c>
      <c r="Y179" s="31">
        <f>_xlfn.IFNA(VLOOKUP($A179,PNICKUSDM!$A:$B,2,FALSE), "NA")</f>
        <v>15812.369570000001</v>
      </c>
      <c r="Z179" s="31">
        <f>_xlfn.IFNA(VLOOKUP($A179,'WPU1011'!$A:$B,2,FALSE), "NA")</f>
        <v>131.1</v>
      </c>
      <c r="AA179" s="31">
        <f>_xlfn.IFNA(VLOOKUP($A179,'WPU1011'!$A:$B,2,FALSE), "NA")</f>
        <v>131.1</v>
      </c>
      <c r="AB179" s="31">
        <f>_xlfn.IFNA(VLOOKUP($A179,TSIFRGHTC!$A:$B,2,FALSE), "NA")</f>
        <v>0.6</v>
      </c>
      <c r="AC179" s="31">
        <f>_xlfn.IFNA(VLOOKUP($A179,TSIFRGHTC!$A:$B,2,FALSE), "NA")</f>
        <v>0.6</v>
      </c>
      <c r="AD179" s="31">
        <f>_xlfn.IFNA(VLOOKUP($A179,PPICMM!$A:$B,2,FALSE), "NA")</f>
        <v>194.5</v>
      </c>
      <c r="AE179" s="31">
        <f>_xlfn.IFNA(VLOOKUP($A179,IPB50001N!$A:$B,2,FALSE), "NA")</f>
        <v>102.87649999999999</v>
      </c>
      <c r="AF179" s="31">
        <f>_xlfn.IFNA(VLOOKUP($A179,A31ATI!$A:$B,2,FALSE), "NA")</f>
        <v>22508</v>
      </c>
      <c r="AG179" s="31">
        <f>_xlfn.IFNA(VLOOKUP($A179,A31ANO!$A:$B,2,FALSE), "NA")</f>
        <v>10989</v>
      </c>
      <c r="AH179" s="31">
        <f>_xlfn.IFNA(VLOOKUP($A179,IPG21223S!$A:$B,2,FALSE), "NA")</f>
        <v>105.0206</v>
      </c>
      <c r="AI179" s="31">
        <f>_xlfn.IFNA(VLOOKUP($A179,PIORECRUSDM!$A:$B,2,FALSE), "NA")</f>
        <v>80.08</v>
      </c>
      <c r="AJ179" s="31">
        <f>_xlfn.IFNA(VLOOKUP($A179,GVZCLS!$A:$B,2,FALSE), "NA")</f>
        <v>18.73</v>
      </c>
      <c r="AK179" s="31">
        <f>_xlfn.IFNA(VLOOKUP($A179,VXSLVCLS!$A:$B,2,FALSE), "NA")</f>
        <v>35.340000000000003</v>
      </c>
      <c r="AL179" s="31">
        <f>_xlfn.IFNA(VLOOKUP($A179,PNRGINDEXM!$A:$B,2,FALSE), "NA")</f>
        <v>193.018</v>
      </c>
      <c r="AM179" s="31">
        <f>_xlfn.IFNA(VLOOKUP($A179,Nikkei225!$A:$B,2,FALSE), "NA")</f>
        <v>16082.25</v>
      </c>
      <c r="AN179" s="31">
        <f>_xlfn.IFNA(VLOOKUP($A179,EXJPUS!$A:$B,2,FALSE), "NA")</f>
        <v>108.0264</v>
      </c>
      <c r="AO179" s="31">
        <f>_xlfn.IFNA(VLOOKUP($A179,PCU33613361!$A:$B,2,FALSE), "NA")</f>
        <v>109.6</v>
      </c>
      <c r="AP179" s="31">
        <f>_xlfn.IFNA(VLOOKUP($A179,TOTALSA!$A:$B,2,FALSE), "NA")</f>
        <v>16.756</v>
      </c>
      <c r="AQ179" s="31">
        <f>_xlfn.IFNA(VLOOKUP($A179,ZAFCPIALLMINMEI!$A:$B,2,FALSE), "NA")</f>
        <v>96.950599999999994</v>
      </c>
      <c r="AR179" s="31">
        <f>_xlfn.IFNA(VLOOKUP($A179,LCULMN01ZAQ661S!$A:$B,2,FALSE), "NA")</f>
        <v>95.759444869999996</v>
      </c>
      <c r="AS179" s="31">
        <f>_xlfn.IFNA(VLOOKUP($A179,NGDPRSAXDCZAQ!$A:$B,2,FALSE), "NA")</f>
        <v>1100595.2</v>
      </c>
      <c r="AT179" s="31">
        <f>_xlfn.IFNA(VLOOKUP($A179,'M.W00.PCOBA.USD'!$A:$B,2,FALSE), "NA")</f>
        <v>31142.42</v>
      </c>
      <c r="AU179" s="31">
        <f>_xlfn.IFNA(VLOOKUP($A179,BSCICP03O9M665S!$A:$B,2,FALSE), "NA")</f>
        <v>100.58249988439999</v>
      </c>
      <c r="AV179" s="31">
        <f>_xlfn.IFNA(VLOOKUP($A179,LOLITOAAOECDE!$A:$B,2,FALSE), "NA")</f>
        <v>100.9613097464</v>
      </c>
      <c r="AW179" s="31" t="str">
        <f>_xlfn.IFNA(VLOOKUP($A179,'IP7110'!$A:$B,2,FALSE), "NA")</f>
        <v>NA</v>
      </c>
      <c r="AX179" s="31">
        <f>_xlfn.IFNA(VLOOKUP($A179,'WPS061'!$A:$B,2,FALSE), "NA")</f>
        <v>104.1</v>
      </c>
      <c r="AY179" s="31">
        <f>_xlfn.IFNA(VLOOKUP($A179,'GS10'!$A:$B,2,FALSE), "NA")</f>
        <v>2.2999999999999998</v>
      </c>
      <c r="AZ179" s="31">
        <f>_xlfn.IFNA(VLOOKUP($A179,'GS5'!$A:$B,2,FALSE), "NA")</f>
        <v>1.55</v>
      </c>
      <c r="BA179" s="31">
        <f>_xlfn.IFNA(VLOOKUP($A179,'GS30'!$A:$B,2,FALSE), "NA")</f>
        <v>3.04</v>
      </c>
      <c r="BB179" s="31">
        <f>_xlfn.IFNA(VLOOKUP($A179,DAX!$A:$B,2,FALSE), "NA")</f>
        <v>9326.8700000000008</v>
      </c>
      <c r="BC179" s="31">
        <f>_xlfn.IFNA(VLOOKUP($A179,SMI!$A:$B,2,FALSE), "NA")</f>
        <v>8837.7800000000007</v>
      </c>
      <c r="BD179" s="31">
        <f>_xlfn.IFNA(VLOOKUP($A179,NASDAQCOM!$A:$B,2,FALSE), "NA")</f>
        <v>4630.74</v>
      </c>
      <c r="BE179" s="31">
        <f>_xlfn.IFNA(VLOOKUP($A179,FTSE100!$A:$B,2,FALSE), "NA")</f>
        <v>6546.47</v>
      </c>
      <c r="BF179" s="31">
        <f>_xlfn.IFNA(VLOOKUP($A179,'M.W00.PGOLD.USD'!$A:$B,2,FALSE), "NA")</f>
        <v>1251.75</v>
      </c>
      <c r="BG179" s="31">
        <f>_xlfn.IFNA(VLOOKUP($A179,'M.W00.PSILVER.USD'!$A:$B,2,FALSE), "NA")</f>
        <v>17.64</v>
      </c>
      <c r="BH179" s="31">
        <f>_xlfn.IFNA(VLOOKUP($A179,WPU10170502!$A:$B,2,FALSE), "NA")</f>
        <v>97</v>
      </c>
      <c r="BI179" s="31">
        <f>_xlfn.IFNA(VLOOKUP($A179,'M.W00.PSILVER.USD'!$A:$B,2,FALSE), "NA")</f>
        <v>17.64</v>
      </c>
      <c r="BJ179" s="31">
        <f>_xlfn.IFNA(VLOOKUP($A179,'M.W00.PSILVER.USD'!$A:$B,2,FALSE), "NA")</f>
        <v>17.64</v>
      </c>
      <c r="BK179" s="31">
        <f>_xlfn.IFNA(VLOOKUP($A179,FEDfunds!$A:$B,2,FALSE), "NA")</f>
        <v>0.09</v>
      </c>
      <c r="BL179" s="31">
        <f>_xlfn.IFNA(VLOOKUP($A179,Vehicles_miles_traveled!$A:$B,2,FALSE), "NA")</f>
        <v>253987</v>
      </c>
      <c r="BM179" s="31">
        <f>_xlfn.IFNA(VLOOKUP($A179,New_car_dealer!$A:$B,2,FALSE), "NA")</f>
        <v>64863</v>
      </c>
      <c r="BN179" s="31" t="str">
        <f>_xlfn.IFNA(VLOOKUP($A179,Platinum_total_demand!$A:$Z,4,FALSE), "NA")</f>
        <v>NA</v>
      </c>
      <c r="BO179" s="31" t="str">
        <f>_xlfn.IFNA(VLOOKUP($A179,Palladium_total_demand!$A:$Z,4,FALSE), "NA")</f>
        <v>NA</v>
      </c>
      <c r="BP179" s="31" t="str">
        <f>_xlfn.IFNA(VLOOKUP($A179,Rhodium_total_demand!$A:$Z,4,FALSE), "NA")</f>
        <v>NA</v>
      </c>
      <c r="BQ179" s="31" t="str">
        <f>_xlfn.IFNA(VLOOKUP($A179,Platinum_total_supply!$A:$Z,4,FALSE), "NA")</f>
        <v>NA</v>
      </c>
      <c r="BR179" s="31" t="str">
        <f>_xlfn.IFNA(VLOOKUP($A179,Palladium_total_supply!$A:$Z,4,FALSE), "NA")</f>
        <v>NA</v>
      </c>
      <c r="BS179" s="31" t="str">
        <f>_xlfn.IFNA(VLOOKUP($A179,Rhodium_total_supply!$A:$Z,4,FALSE), "NA")</f>
        <v>NA</v>
      </c>
      <c r="BT179" s="31">
        <f>_xlfn.IFNA(VLOOKUP($A179,Equities!$A:$Z,2,FALSE), "NA")</f>
        <v>6146.8147826086897</v>
      </c>
      <c r="BU179" s="31">
        <f>_xlfn.IFNA(VLOOKUP($A179,Equities!$A:$Z,3,FALSE), "NA")</f>
        <v>7358.3821739130399</v>
      </c>
      <c r="BV179" s="31">
        <f>_xlfn.IFNA(VLOOKUP($A179,Equities!$A:$Z,4,FALSE), "NA")</f>
        <v>8126.54347826087</v>
      </c>
      <c r="BW179" s="31">
        <f>_xlfn.IFNA(VLOOKUP($A179,Equities!$A:$Z,5,FALSE), "NA")</f>
        <v>5201.1803478260799</v>
      </c>
      <c r="BX179" s="31">
        <f>_xlfn.IFNA(VLOOKUP($A179,Equities!$A:$Z,6,FALSE), "NA")</f>
        <v>1986.1347826086901</v>
      </c>
      <c r="BY179" s="31">
        <f>_xlfn.IFNA(VLOOKUP($A179,Income_equities!$A:$Z,2,FALSE), "NA")</f>
        <v>1901.8069565217299</v>
      </c>
      <c r="BZ179" s="31">
        <f>_xlfn.IFNA(VLOOKUP($A179,Income_equities!$A:$Z,3,FALSE), "NA")</f>
        <v>365.43040434782603</v>
      </c>
      <c r="CA179" s="31">
        <f>_xlfn.IFNA(VLOOKUP($A179,Income_equities!$A:$Z,4,FALSE), "NA")</f>
        <v>214.731960869565</v>
      </c>
      <c r="CB179" s="31">
        <f>_xlfn.IFNA(VLOOKUP($A179,Income_equities!$A:$Z,5,FALSE), "NA")</f>
        <v>215.58879130434701</v>
      </c>
      <c r="CC179" s="31">
        <f>_xlfn.IFNA(VLOOKUP($A179,PGM_equities!$A:$Z,2,FALSE), "NA")</f>
        <v>1261.0856521739099</v>
      </c>
      <c r="CD179" s="31">
        <f>_xlfn.IFNA(VLOOKUP($A179,PGM_equities!$A:$Z,3,FALSE), "NA")</f>
        <v>1223.45652173913</v>
      </c>
      <c r="CE179" s="31">
        <f>_xlfn.IFNA(VLOOKUP($A179,PGM_equities!$A:$Z,4,FALSE), "NA")</f>
        <v>17.197552173913</v>
      </c>
      <c r="CF179" s="31">
        <f>_xlfn.IFNA(VLOOKUP($A179,PGM_equities!$A:$Z,5,FALSE), "NA")</f>
        <v>778.851739130434</v>
      </c>
      <c r="CG179" s="31" t="str">
        <f>_xlfn.IFNA(VLOOKUP($A179,Platinum_market_balance!$A:$Z,2,FALSE), "NA")</f>
        <v>NA</v>
      </c>
      <c r="CH179" s="31" t="str">
        <f>_xlfn.IFNA(VLOOKUP($A179,Platinum_market_balance!$A:$Z,3,FALSE), "NA")</f>
        <v>NA</v>
      </c>
      <c r="CI179" s="31" t="str">
        <f>_xlfn.IFNA(VLOOKUP($A179,Platinum_market_balance!$A:$Z,4,FALSE), "NA")</f>
        <v>NA</v>
      </c>
      <c r="CJ179" s="31" t="str">
        <f>_xlfn.IFNA(VLOOKUP($A179,Platinum_market_balance!$A:$Z,5,FALSE), "NA")</f>
        <v>NA</v>
      </c>
      <c r="CK179" s="31" t="str">
        <f>_xlfn.IFNA(VLOOKUP($A179,Palladium_market_balance!$A:$Z,2,FALSE), "NA")</f>
        <v>NA</v>
      </c>
      <c r="CL179" s="31" t="str">
        <f>_xlfn.IFNA(VLOOKUP($A179,Palladium_market_balance!$A:$Z,3,FALSE), "NA")</f>
        <v>NA</v>
      </c>
      <c r="CM179" s="31" t="str">
        <f>_xlfn.IFNA(VLOOKUP($A179,Palladium_market_balance!$A:$Z,4,FALSE), "NA")</f>
        <v>NA</v>
      </c>
      <c r="CN179" s="31" t="str">
        <f>_xlfn.IFNA(VLOOKUP($A179,Palladium_market_balance!$A:$Z,5,FALSE), "NA")</f>
        <v>NA</v>
      </c>
      <c r="CO179" s="31" t="str">
        <f>_xlfn.IFNA(VLOOKUP($A179,Rhodium_market_balance!$A:$Z,2,FALSE), "NA")</f>
        <v>NA</v>
      </c>
      <c r="CP179" s="31" t="str">
        <f>_xlfn.IFNA(VLOOKUP($A179,Rhodium_market_balance!$A:$Z,3,FALSE), "NA")</f>
        <v>NA</v>
      </c>
      <c r="CQ179" s="31" t="str">
        <f>_xlfn.IFNA(VLOOKUP($A179,Rhodium_market_balance!$A:$Z,4,FALSE), "NA")</f>
        <v>NA</v>
      </c>
      <c r="CR179" s="31" t="str">
        <f>_xlfn.IFNA(VLOOKUP($A179,Rhodium_market_balance!$A:$Z,5,FALSE), "NA")</f>
        <v>NA</v>
      </c>
      <c r="CS179" s="31">
        <f>_xlfn.IFNA(VLOOKUP($A179,CFTCs!$A:$Z,2,FALSE), "NA")</f>
        <v>25216.913043478198</v>
      </c>
      <c r="CT179" s="31">
        <f>_xlfn.IFNA(VLOOKUP($A179,CFTCs!$A:$Z,3,FALSE), "NA")</f>
        <v>3965.2173913043398</v>
      </c>
      <c r="CU179" s="31">
        <f>_xlfn.IFNA(VLOOKUP($A179,CFTCs!$A:$Z,4,FALSE), "NA")</f>
        <v>40457.304347826001</v>
      </c>
      <c r="CV179" s="31">
        <f>_xlfn.IFNA(VLOOKUP($A179,CFTCs!$A:$Z,5,FALSE), "NA")</f>
        <v>17171.304347826001</v>
      </c>
      <c r="CW179" s="31">
        <f>_xlfn.IFNA(VLOOKUP($A179,Open_interest!$A:$Z,2,FALSE), "NA")</f>
        <v>59544.260869565202</v>
      </c>
      <c r="CX179" s="31">
        <f>_xlfn.IFNA(VLOOKUP($A179,Open_interest!$A:$Z,3,FALSE), "NA")</f>
        <v>33537.695652173898</v>
      </c>
      <c r="CY179" s="31">
        <f>IF(_xlfn.IFNA(VLOOKUP($A179,ETF_holdings!$A:$Z,2,FALSE), "NA")=0,"NA",_xlfn.IFNA(VLOOKUP($A179,ETF_holdings!$A:$Z,2,FALSE), "NA"))</f>
        <v>2872039.7771739098</v>
      </c>
      <c r="CZ179" s="31" t="str">
        <f>IF(_xlfn.IFNA(VLOOKUP($A179,ETF_holdings!$A:$Z,3,FALSE), "NA")=0,"NA",_xlfn.IFNA(VLOOKUP($A179,ETF_holdings!$A:$Z,3,FALSE), "NA"))</f>
        <v>NA</v>
      </c>
      <c r="DA179" s="31">
        <f>_xlfn.IFNA(VLOOKUP($A179,ETF_holdings!$A:$Z,4,FALSE), "NA")</f>
        <v>15731.0869565217</v>
      </c>
      <c r="DB179" s="31">
        <f>IF(_xlfn.IFNA(VLOOKUP($A179,ETF_holdings!$A:$Z,4,FALSE), "NA")=0,"NA",_xlfn.IFNA(VLOOKUP($A179,ETF_holdings!$A:$Z,4,FALSE), "NA"))</f>
        <v>15731.0869565217</v>
      </c>
      <c r="DC179" s="31" t="str">
        <f>IF(_xlfn.IFNA(VLOOKUP($A179,ETF_holdings!$A:$Z,6,FALSE), "NA")=0,"NA",_xlfn.IFNA(VLOOKUP($A179,ETF_holdings!$A:$Z,6,FALSE), "NA"))</f>
        <v>NA</v>
      </c>
      <c r="DD179" s="31" t="str">
        <f>IF(_xlfn.IFNA(VLOOKUP($A179,ETF_holdings!$A:$Z,7,FALSE), "NA")=0,"NA",_xlfn.IFNA(VLOOKUP($A179,ETF_holdings!$A:$Z,7,FALSE), "NA"))</f>
        <v>NA</v>
      </c>
      <c r="DE179" s="31" t="str">
        <f>IF(_xlfn.IFNA(VLOOKUP($A179,ETF_holdings!$A:$Z,8,FALSE), "NA")=0,"NA",_xlfn.IFNA(VLOOKUP($A179,ETF_holdings!$A:$Z,8,FALSE), "NA"))</f>
        <v>NA</v>
      </c>
      <c r="DF179" s="31" t="str">
        <f>IF(_xlfn.IFNA(VLOOKUP($A179,ETF_holdings!$A:$Z,10,FALSE), "NA")=0,"NA",_xlfn.IFNA(VLOOKUP($A179,ETF_holdings!$A:$Z,10,FALSE), "NA"))</f>
        <v>NA</v>
      </c>
      <c r="DG179" s="31" t="str">
        <f>IF(_xlfn.IFNA(VLOOKUP($A179,ETF_holdings!$A:$Z,10,FALSE), "NA")=0,"NA",_xlfn.IFNA(VLOOKUP($A179,ETF_holdings!$A:$Z,10,FALSE), "NA"))</f>
        <v>NA</v>
      </c>
      <c r="DH179" s="31">
        <f>IF(_xlfn.IFNA(VLOOKUP($A179,ETF_holdings!$A:$Z,11,FALSE), "NA")=0,"NA",_xlfn.IFNA(VLOOKUP($A179,ETF_holdings!$A:$Z,11,FALSE), "NA"))</f>
        <v>15731.0869565217</v>
      </c>
      <c r="DI179" s="31" t="str">
        <f>IF(_xlfn.IFNA(VLOOKUP($A179,ETF_holdings!$A:$Z,12,FALSE), "NA")=0,"NA",_xlfn.IFNA(VLOOKUP($A179,ETF_holdings!$A:$Z,12,FALSE), "NA"))</f>
        <v>NA</v>
      </c>
      <c r="DJ179" s="31" t="str">
        <f>IF(_xlfn.IFNA(VLOOKUP($A179,ETF_holdings!$A:$Z,13,FALSE), "NA")=0,"NA",_xlfn.IFNA(VLOOKUP($A179,ETF_holdings!$A:$Z,13,FALSE), "NA"))</f>
        <v>NA</v>
      </c>
      <c r="DK179" s="31">
        <f>IF(_xlfn.IFNA(VLOOKUP($A179,Platinum_RSI!$A:$P,2,FALSE), "NA")=0,"NA",_xlfn.IFNA(VLOOKUP($A179,Platinum_RSI!$A:$P,2,FALSE), "NA"))</f>
        <v>7.22</v>
      </c>
      <c r="DL179" s="31">
        <f>IF(_xlfn.IFNA(VLOOKUP($A179,Platinum_RSI!$A:$P,3,FALSE), "NA")=0,"NA",_xlfn.IFNA(VLOOKUP($A179,Platinum_RSI!$A:$P,3,FALSE), "NA"))</f>
        <v>29.79</v>
      </c>
      <c r="DM179" s="31">
        <f>IF(_xlfn.IFNA(VLOOKUP($A179,Platinum_RSI!$A:$P,4,FALSE), "NA")=0,"NA",_xlfn.IFNA(VLOOKUP($A179,Platinum_RSI!$A:$P,4,FALSE), "NA"))</f>
        <v>36.630000000000003</v>
      </c>
      <c r="DN179" s="31">
        <f>IF(_xlfn.IFNA(VLOOKUP($A179,Platinum_RSI!$A:$P,5,FALSE), "NA")=0,"NA",_xlfn.IFNA(VLOOKUP($A179,Platinum_RSI!$A:$P,5,FALSE), "NA"))</f>
        <v>44.41</v>
      </c>
      <c r="DO179" s="31">
        <f>IF(_xlfn.IFNA(VLOOKUP($A179,Palladium_RSI!$A:$Q,2,FALSE), "NA")=0,"NA",_xlfn.IFNA(VLOOKUP($A179,Palladium_RSI!$A:$Q,2,FALSE), "NA"))</f>
        <v>37</v>
      </c>
      <c r="DP179" s="31">
        <f>IF(_xlfn.IFNA(VLOOKUP($A179,Palladium_RSI!$A:$Q, 3,FALSE), "NA")=0,"NA",_xlfn.IFNA(VLOOKUP($A179,Palladium_RSI!$A:$Q,3,FALSE), "NA"))</f>
        <v>51.68</v>
      </c>
      <c r="DQ179" s="31">
        <f>IF(_xlfn.IFNA(VLOOKUP($A179,Palladium_RSI!$A:$Q,4,FALSE), "NA")=0,"NA",_xlfn.IFNA(VLOOKUP($A179,Palladium_RSI!$A:$Q,4,FALSE), "NA"))</f>
        <v>54.07</v>
      </c>
      <c r="DR179" s="31">
        <f>IF(_xlfn.IFNA(VLOOKUP($A179,Palladium_RSI!$A:$Q,5,FALSE), "NA")=0,"NA",_xlfn.IFNA(VLOOKUP($A179,Palladium_RSI!$A:$Q,5,FALSE), "NA"))</f>
        <v>55.88</v>
      </c>
      <c r="DS179" s="31">
        <f>IF(_xlfn.IFNA(VLOOKUP($A179,Car_production!$A:$L,2,FALSE), "NA")=0,"NA",_xlfn.IFNA(VLOOKUP($A179,Car_production!$A:$L,2,FALSE), "NA"))</f>
        <v>336.9</v>
      </c>
      <c r="DT179" s="31">
        <f>IF(_xlfn.IFNA(VLOOKUP($A179,Car_production!$A:$L,3,FALSE), "NA")=0,"NA",_xlfn.IFNA(VLOOKUP($A179,Car_production!$A:$L,3,FALSE), "NA"))</f>
        <v>265.06687647521636</v>
      </c>
      <c r="DU179" s="31" t="e">
        <f>IF(_xlfn.IFNA(VLOOKUP($A179,Car_production!$A:$L,4,FALSE), "NA")=0,"NA",_xlfn.IFNA(VLOOKUP($A179,Car_production!$A:$L,13,FALSE), "NA"))</f>
        <v>#REF!</v>
      </c>
      <c r="DV179" s="31">
        <f>IF(_xlfn.IFNA(VLOOKUP($A179,Car_production!$A:$L,5,FALSE), "NA")=0,"NA",_xlfn.IFNA(VLOOKUP($A179,Car_production!$A:$L,5,FALSE), "NA"))</f>
        <v>84.626679922295693</v>
      </c>
      <c r="DW179" s="31">
        <f>IF(_xlfn.IFNA(VLOOKUP($A179,Car_production!$A:$L,6,FALSE), "NA")=0,"NA",_xlfn.IFNA(VLOOKUP($A179,Car_production!$A:$L,6,FALSE), "NA"))</f>
        <v>81.5</v>
      </c>
      <c r="DX179" s="31">
        <f>IF(_xlfn.IFNA(VLOOKUP($A179,Car_production!$A:$L,7,FALSE), "NA")=0,"NA",_xlfn.IFNA(VLOOKUP($A179,Car_production!$A:$L,7,FALSE), "NA"))</f>
        <v>79.66764418377322</v>
      </c>
      <c r="DY179" s="31">
        <f>IF(_xlfn.IFNA(VLOOKUP($A179,Car_production!$A:$L,8,FALSE), "NA")=0,"NA",_xlfn.IFNA(VLOOKUP($A179,Car_production!$A:$L,8,FALSE), "NA"))</f>
        <v>96.7</v>
      </c>
      <c r="DZ179" s="31">
        <f>IF(_xlfn.IFNA(VLOOKUP($A179,Car_production!$A:$L,9,FALSE), "NA")=0,"NA",_xlfn.IFNA(VLOOKUP($A179,Car_production!$A:$L,9,FALSE), "NA"))</f>
        <v>122.0959595959596</v>
      </c>
      <c r="EA179" s="31">
        <f>IF(_xlfn.IFNA(VLOOKUP($A179,Car_production!$A:$L,10,FALSE), "NA")=0,"NA",_xlfn.IFNA(VLOOKUP($A179,Car_production!$A:$L,10,FALSE), "NA"))</f>
        <v>90.694278854743231</v>
      </c>
      <c r="EB179" s="31">
        <f>IF(_xlfn.IFNA(VLOOKUP($A179,Car_production_index!$A:$L,2,FALSE), "NA")=0,"NA",_xlfn.IFNA(VLOOKUP($A179,Car_production_index!$A:$L,2,FALSE), "NA"))</f>
        <v>0.15227562420469007</v>
      </c>
      <c r="EC179" s="31">
        <f>IF(_xlfn.IFNA(VLOOKUP($A179,Car_production_index!$A:$L,3,FALSE), "NA")=0,"NA",_xlfn.IFNA(VLOOKUP($A179,Car_production_index!$A:$L,3,FALSE), "NA"))</f>
        <v>0.18509824481377368</v>
      </c>
      <c r="ED179" s="31">
        <f>IF(_xlfn.IFNA(VLOOKUP($A179,Car_production_index!$A:$L,4,FALSE), "NA")=0,"NA",_xlfn.IFNA(VLOOKUP($A179,Car_production_index!$A:$L,4,FALSE), "NA"))</f>
        <v>0.27925809280719838</v>
      </c>
      <c r="EE179" s="31">
        <f>IF(_xlfn.IFNA(VLOOKUP($A179,Car_production_index!$A:$L,5,FALSE), "NA")=0,"NA",_xlfn.IFNA(VLOOKUP($A179,Car_production_index!$A:$L,5,FALSE), "NA"))</f>
        <v>9.7890450105586557E-2</v>
      </c>
      <c r="EF179" s="31">
        <f>IF(_xlfn.IFNA(VLOOKUP($A179,Car_production_index!$A:$L,6,FALSE), "NA")=0,"NA",_xlfn.IFNA(VLOOKUP($A179,Car_production_index!$A:$L,6,FALSE), "NA"))</f>
        <v>0.71452241193124877</v>
      </c>
    </row>
    <row r="180" spans="1:136">
      <c r="A180" s="26">
        <v>41944</v>
      </c>
      <c r="B180" s="25">
        <f>IFERROR(VLOOKUP($A180,Palladium_spot_price!$A:$B,2,FALSE), "NA")</f>
        <v>783.77777777777703</v>
      </c>
      <c r="C180" s="25">
        <f>IFERROR(VLOOKUP($A180,Platinum_spot_price!$A:$B,2,FALSE), "NA")</f>
        <v>1213</v>
      </c>
      <c r="D180" s="25">
        <f>IFERROR(VLOOKUP($A180,Rhodium_spot_price!$A:$B,2,FALSE), "NA")</f>
        <v>1220</v>
      </c>
      <c r="E180" s="25">
        <f>IFERROR(VLOOKUP(A180,'Coal Australia'!A:B,2,FALSE), "NA")</f>
        <v>67.330714285714194</v>
      </c>
      <c r="F180" s="25">
        <f>IFERROR(VLOOKUP(A180,'Russian Ruble'!A:B,2,FALSE), "NA")</f>
        <v>45.864897370000001</v>
      </c>
      <c r="G180" s="25" t="str">
        <f>IFERROR(VLOOKUP($A180,'GDP Germany'!A:B,2,FALSE),"NA")</f>
        <v>NA</v>
      </c>
      <c r="H180" s="25" t="str">
        <f>IFERROR(VLOOKUP($A180,'GDP EU28'!A:B,2,FALSE),"NA")</f>
        <v>NA</v>
      </c>
      <c r="I180" s="25" t="str">
        <f>IFERROR(VLOOKUP($A180,'GDP US'!A:B,2,FALSE),"NA")</f>
        <v>NA</v>
      </c>
      <c r="J180" s="29" t="str">
        <f>IFERROR(VLOOKUP($A180,'GDP CNY'!A:C,2,FALSE),"NA")</f>
        <v>NA</v>
      </c>
      <c r="K180" s="25">
        <f>IFERROR(VLOOKUP($A180,WTI!$A:$B,2,FALSE),"NA")</f>
        <v>75.790000000000006</v>
      </c>
      <c r="L180" s="25">
        <f>IFERROR(VLOOKUP($A180,Brent!$A:$B,2,FALSE),"NA")</f>
        <v>79.44</v>
      </c>
      <c r="M180" s="25">
        <f>IFERROR(VLOOKUP($A180,'EURO EXC RATE'!$A:$B,2,FALSE),"NA")</f>
        <v>1.2473000000000001</v>
      </c>
      <c r="N180" s="25">
        <f>IFERROR(VLOOKUP($A180,'Baltic Dry Index'!$A:$B,2,FALSE),"NA")</f>
        <v>1153</v>
      </c>
      <c r="O180" s="25">
        <f>IFERROR(VLOOKUP($A180,EXR_CNY_USD!$A:$B,2,FALSE),"NA")</f>
        <v>6.1249000000000002</v>
      </c>
      <c r="P180" s="25">
        <f>IFERROR(VLOOKUP($A180,'NATURAL GAS'!A:B,2,FALSE),"NA")</f>
        <v>4.12</v>
      </c>
      <c r="Q180" s="25">
        <f>IFERROR(VLOOKUP($A180,VIX!$A:$B,2,FALSE), "NA")</f>
        <v>13.33</v>
      </c>
      <c r="R180" s="25">
        <f>IFERROR(VLOOKUP($A180,CLI_US!$A:$B,2,FALSE), "NA")</f>
        <v>100.818935022928</v>
      </c>
      <c r="S180" s="25">
        <f>IFERROR(VLOOKUP($A180,CLI_CHN!$A:$B,2,FALSE), "NA")</f>
        <v>100.01909999999999</v>
      </c>
      <c r="T180" s="25">
        <f>IFERROR(VLOOKUP($A180,CLI_EURO!$A:$B,2,FALSE), "NA")</f>
        <v>99.894190351240596</v>
      </c>
      <c r="U180" s="25">
        <f>IFERROR(VLOOKUP($A180,CPILFESL!$A:$B,2,FALSE), "NA")</f>
        <v>236.983</v>
      </c>
      <c r="V180" s="31">
        <f>_xlfn.IFNA(VLOOKUP($A180,'PET.RWTC.M'!$A:$B,2,FALSE), "NA")</f>
        <v>75.790000000000006</v>
      </c>
      <c r="W180" s="31">
        <f>_xlfn.IFNA(VLOOKUP($A180,PALLFNFINDEXQ!$A:$B,2,FALSE), "NA")</f>
        <v>137.45569169999999</v>
      </c>
      <c r="X180" s="31">
        <f>_xlfn.IFNA(VLOOKUP($A180,DEXSFUS!$A:$B,2,FALSE), "NA")</f>
        <v>11.25</v>
      </c>
      <c r="Y180" s="31">
        <f>_xlfn.IFNA(VLOOKUP($A180,PNICKUSDM!$A:$B,2,FALSE), "NA")</f>
        <v>15807.05</v>
      </c>
      <c r="Z180" s="31">
        <f>_xlfn.IFNA(VLOOKUP($A180,'WPU1011'!$A:$B,2,FALSE), "NA")</f>
        <v>130.30000000000001</v>
      </c>
      <c r="AA180" s="31">
        <f>_xlfn.IFNA(VLOOKUP($A180,PCU3399103399101!$A:$B,2,FALSE), "NA")</f>
        <v>200.4</v>
      </c>
      <c r="AB180" s="31">
        <f>_xlfn.IFNA(VLOOKUP($A180,TSIFRGHTC!$A:$B,2,FALSE), "NA")</f>
        <v>0.6</v>
      </c>
      <c r="AC180" s="31">
        <f>_xlfn.IFNA(VLOOKUP($A180,TSIFRGHTC!$A:$B,2,FALSE), "NA")</f>
        <v>0.6</v>
      </c>
      <c r="AD180" s="31">
        <f>_xlfn.IFNA(VLOOKUP($A180,PPICMM!$A:$B,2,FALSE), "NA")</f>
        <v>194.7</v>
      </c>
      <c r="AE180" s="31">
        <f>_xlfn.IFNA(VLOOKUP($A180,IPB50001N!$A:$B,2,FALSE), "NA")</f>
        <v>103.1159</v>
      </c>
      <c r="AF180" s="31">
        <f>_xlfn.IFNA(VLOOKUP($A180,A31ATI!$A:$B,2,FALSE), "NA")</f>
        <v>22422</v>
      </c>
      <c r="AG180" s="31">
        <f>_xlfn.IFNA(VLOOKUP($A180,A31ANO!$A:$B,2,FALSE), "NA")</f>
        <v>10487</v>
      </c>
      <c r="AH180" s="31">
        <f>_xlfn.IFNA(VLOOKUP($A180,IPG21223S!$A:$B,2,FALSE), "NA")</f>
        <v>110.9846</v>
      </c>
      <c r="AI180" s="31">
        <f>_xlfn.IFNA(VLOOKUP($A180,PIORECRUSDM!$A:$B,2,FALSE), "NA")</f>
        <v>73.13</v>
      </c>
      <c r="AJ180" s="31">
        <f>_xlfn.IFNA(VLOOKUP($A180,GVZCLS!$A:$B,2,FALSE), "NA")</f>
        <v>18.73</v>
      </c>
      <c r="AK180" s="31">
        <f>_xlfn.IFNA(VLOOKUP($A180,VXSLVCLS!$A:$B,2,FALSE), "NA")</f>
        <v>35.340000000000003</v>
      </c>
      <c r="AL180" s="31">
        <f>_xlfn.IFNA(VLOOKUP($A180,PNRGINDEXM!$A:$B,2,FALSE), "NA")</f>
        <v>178.4572</v>
      </c>
      <c r="AM180" s="31">
        <f>_xlfn.IFNA(VLOOKUP($A180,Nikkei225!$A:$B,2,FALSE), "NA")</f>
        <v>16082.25</v>
      </c>
      <c r="AN180" s="31">
        <f>_xlfn.IFNA(VLOOKUP($A180,EXJPUS!$A:$B,2,FALSE), "NA")</f>
        <v>116.29940000000001</v>
      </c>
      <c r="AO180" s="31">
        <f>_xlfn.IFNA(VLOOKUP($A180,PCU33613361!$A:$B,2,FALSE), "NA")</f>
        <v>109.4</v>
      </c>
      <c r="AP180" s="31">
        <f>_xlfn.IFNA(VLOOKUP($A180,TOTALSA!$A:$B,2,FALSE), "NA")</f>
        <v>16.949000000000002</v>
      </c>
      <c r="AQ180" s="31">
        <f>_xlfn.IFNA(VLOOKUP($A180,ZAFCPIALLMINMEI!$A:$B,2,FALSE), "NA")</f>
        <v>96.950599999999994</v>
      </c>
      <c r="AR180" s="31">
        <f>_xlfn.IFNA(VLOOKUP($A180,LCULMN01ZAQ661S!$A:$B,2,FALSE), "NA")</f>
        <v>95.759444869999996</v>
      </c>
      <c r="AS180" s="31">
        <f>_xlfn.IFNA(VLOOKUP($A180,NGDPRSAXDCZAQ!$A:$B,2,FALSE), "NA")</f>
        <v>1100595.2</v>
      </c>
      <c r="AT180" s="31">
        <f>_xlfn.IFNA(VLOOKUP($A180,'M.W00.PCOBA.USD'!$A:$B,2,FALSE), "NA")</f>
        <v>30752.14</v>
      </c>
      <c r="AU180" s="31">
        <f>_xlfn.IFNA(VLOOKUP($A180,BSCICP03O9M665S!$A:$B,2,FALSE), "NA")</f>
        <v>100.58335780199999</v>
      </c>
      <c r="AV180" s="31">
        <f>_xlfn.IFNA(VLOOKUP($A180,LOLITOAAOECDE!$A:$B,2,FALSE), "NA")</f>
        <v>100.9107135285</v>
      </c>
      <c r="AW180" s="31" t="str">
        <f>_xlfn.IFNA(VLOOKUP($A180,'IP7110'!$A:$B,2,FALSE), "NA")</f>
        <v>NA</v>
      </c>
      <c r="AX180" s="31">
        <f>_xlfn.IFNA(VLOOKUP($A180,'WPS061'!$A:$B,2,FALSE), "NA")</f>
        <v>101.7</v>
      </c>
      <c r="AY180" s="31">
        <f>_xlfn.IFNA(VLOOKUP($A180,'GS10'!$A:$B,2,FALSE), "NA")</f>
        <v>2.33</v>
      </c>
      <c r="AZ180" s="31">
        <f>_xlfn.IFNA(VLOOKUP($A180,'GS5'!$A:$B,2,FALSE), "NA")</f>
        <v>1.62</v>
      </c>
      <c r="BA180" s="31">
        <f>_xlfn.IFNA(VLOOKUP($A180,'GS30'!$A:$B,2,FALSE), "NA")</f>
        <v>3.04</v>
      </c>
      <c r="BB180" s="31">
        <f>_xlfn.IFNA(VLOOKUP($A180,DAX!$A:$B,2,FALSE), "NA")</f>
        <v>9980.85</v>
      </c>
      <c r="BC180" s="31">
        <f>_xlfn.IFNA(VLOOKUP($A180,SMI!$A:$B,2,FALSE), "NA")</f>
        <v>9150.4599999999991</v>
      </c>
      <c r="BD180" s="31">
        <f>_xlfn.IFNA(VLOOKUP($A180,NASDAQCOM!$A:$B,2,FALSE), "NA")</f>
        <v>4791.63</v>
      </c>
      <c r="BE180" s="31">
        <f>_xlfn.IFNA(VLOOKUP($A180,FTSE100!$A:$B,2,FALSE), "NA")</f>
        <v>6722.62</v>
      </c>
      <c r="BF180" s="31">
        <f>_xlfn.IFNA(VLOOKUP($A180,'M.W00.PGOLD.USD'!$A:$B,2,FALSE), "NA")</f>
        <v>1202.25</v>
      </c>
      <c r="BG180" s="31">
        <f>_xlfn.IFNA(VLOOKUP($A180,'M.W00.PSILVER.USD'!$A:$B,2,FALSE), "NA")</f>
        <v>16.66</v>
      </c>
      <c r="BH180" s="31">
        <f>_xlfn.IFNA(VLOOKUP($A180,WPU10170502!$A:$B,2,FALSE), "NA")</f>
        <v>97.5</v>
      </c>
      <c r="BI180" s="31">
        <f>_xlfn.IFNA(VLOOKUP($A180,'M.W00.PSILVER.USD'!$A:$B,2,FALSE), "NA")</f>
        <v>16.66</v>
      </c>
      <c r="BJ180" s="31">
        <f>_xlfn.IFNA(VLOOKUP($A180,'M.W00.PSILVER.USD'!$A:$B,2,FALSE), "NA")</f>
        <v>16.66</v>
      </c>
      <c r="BK180" s="31">
        <f>_xlfn.IFNA(VLOOKUP($A180,FEDfunds!$A:$B,2,FALSE), "NA")</f>
        <v>0.09</v>
      </c>
      <c r="BL180" s="31">
        <f>_xlfn.IFNA(VLOOKUP($A180,Vehicles_miles_traveled!$A:$B,2,FALSE), "NA")</f>
        <v>253123</v>
      </c>
      <c r="BM180" s="31">
        <f>_xlfn.IFNA(VLOOKUP($A180,New_car_dealer!$A:$B,2,FALSE), "NA")</f>
        <v>62143</v>
      </c>
      <c r="BN180" s="31" t="str">
        <f>_xlfn.IFNA(VLOOKUP($A180,Platinum_total_demand!$A:$Z,4,FALSE), "NA")</f>
        <v>NA</v>
      </c>
      <c r="BO180" s="31" t="str">
        <f>_xlfn.IFNA(VLOOKUP($A180,Palladium_total_demand!$A:$Z,4,FALSE), "NA")</f>
        <v>NA</v>
      </c>
      <c r="BP180" s="31" t="str">
        <f>_xlfn.IFNA(VLOOKUP($A180,Rhodium_total_demand!$A:$Z,4,FALSE), "NA")</f>
        <v>NA</v>
      </c>
      <c r="BQ180" s="31" t="str">
        <f>_xlfn.IFNA(VLOOKUP($A180,Platinum_total_supply!$A:$Z,4,FALSE), "NA")</f>
        <v>NA</v>
      </c>
      <c r="BR180" s="31" t="str">
        <f>_xlfn.IFNA(VLOOKUP($A180,Palladium_total_supply!$A:$Z,4,FALSE), "NA")</f>
        <v>NA</v>
      </c>
      <c r="BS180" s="31" t="str">
        <f>_xlfn.IFNA(VLOOKUP($A180,Rhodium_total_supply!$A:$Z,4,FALSE), "NA")</f>
        <v>NA</v>
      </c>
      <c r="BT180" s="31">
        <f>_xlfn.IFNA(VLOOKUP($A180,Equities!$A:$Z,2,FALSE), "NA")</f>
        <v>6413.1350000000002</v>
      </c>
      <c r="BU180" s="31">
        <f>_xlfn.IFNA(VLOOKUP($A180,Equities!$A:$Z,3,FALSE), "NA")</f>
        <v>7781.5649999999996</v>
      </c>
      <c r="BV180" s="31">
        <f>_xlfn.IFNA(VLOOKUP($A180,Equities!$A:$Z,4,FALSE), "NA")</f>
        <v>8328.9984999999997</v>
      </c>
      <c r="BW180" s="31">
        <f>_xlfn.IFNA(VLOOKUP($A180,Equities!$A:$Z,5,FALSE), "NA")</f>
        <v>5364.3414499999899</v>
      </c>
      <c r="BX180" s="31">
        <f>_xlfn.IFNA(VLOOKUP($A180,Equities!$A:$Z,6,FALSE), "NA")</f>
        <v>1999.8505499999901</v>
      </c>
      <c r="BY180" s="31">
        <f>_xlfn.IFNA(VLOOKUP($A180,Income_equities!$A:$Z,2,FALSE), "NA")</f>
        <v>1901.491</v>
      </c>
      <c r="BZ180" s="31">
        <f>_xlfn.IFNA(VLOOKUP($A180,Income_equities!$A:$Z,3,FALSE), "NA")</f>
        <v>365.34676499999898</v>
      </c>
      <c r="CA180" s="31">
        <f>_xlfn.IFNA(VLOOKUP($A180,Income_equities!$A:$Z,4,FALSE), "NA")</f>
        <v>215.91477499999999</v>
      </c>
      <c r="CB180" s="31">
        <f>_xlfn.IFNA(VLOOKUP($A180,Income_equities!$A:$Z,5,FALSE), "NA")</f>
        <v>216.68097499999999</v>
      </c>
      <c r="CC180" s="31">
        <f>_xlfn.IFNA(VLOOKUP($A180,PGM_equities!$A:$Z,2,FALSE), "NA")</f>
        <v>1211.511</v>
      </c>
      <c r="CD180" s="31">
        <f>_xlfn.IFNA(VLOOKUP($A180,PGM_equities!$A:$Z,3,FALSE), "NA")</f>
        <v>1178.393</v>
      </c>
      <c r="CE180" s="31">
        <f>_xlfn.IFNA(VLOOKUP($A180,PGM_equities!$A:$Z,4,FALSE), "NA")</f>
        <v>16.031154999999998</v>
      </c>
      <c r="CF180" s="31">
        <f>_xlfn.IFNA(VLOOKUP($A180,PGM_equities!$A:$Z,5,FALSE), "NA")</f>
        <v>780.45749999999998</v>
      </c>
      <c r="CG180" s="31" t="str">
        <f>_xlfn.IFNA(VLOOKUP($A180,Platinum_market_balance!$A:$Z,2,FALSE), "NA")</f>
        <v>NA</v>
      </c>
      <c r="CH180" s="31" t="str">
        <f>_xlfn.IFNA(VLOOKUP($A180,Platinum_market_balance!$A:$Z,3,FALSE), "NA")</f>
        <v>NA</v>
      </c>
      <c r="CI180" s="31" t="str">
        <f>_xlfn.IFNA(VLOOKUP($A180,Platinum_market_balance!$A:$Z,4,FALSE), "NA")</f>
        <v>NA</v>
      </c>
      <c r="CJ180" s="31" t="str">
        <f>_xlfn.IFNA(VLOOKUP($A180,Platinum_market_balance!$A:$Z,5,FALSE), "NA")</f>
        <v>NA</v>
      </c>
      <c r="CK180" s="31" t="str">
        <f>_xlfn.IFNA(VLOOKUP($A180,Palladium_market_balance!$A:$Z,2,FALSE), "NA")</f>
        <v>NA</v>
      </c>
      <c r="CL180" s="31" t="str">
        <f>_xlfn.IFNA(VLOOKUP($A180,Palladium_market_balance!$A:$Z,3,FALSE), "NA")</f>
        <v>NA</v>
      </c>
      <c r="CM180" s="31" t="str">
        <f>_xlfn.IFNA(VLOOKUP($A180,Palladium_market_balance!$A:$Z,4,FALSE), "NA")</f>
        <v>NA</v>
      </c>
      <c r="CN180" s="31" t="str">
        <f>_xlfn.IFNA(VLOOKUP($A180,Palladium_market_balance!$A:$Z,5,FALSE), "NA")</f>
        <v>NA</v>
      </c>
      <c r="CO180" s="31" t="str">
        <f>_xlfn.IFNA(VLOOKUP($A180,Rhodium_market_balance!$A:$Z,2,FALSE), "NA")</f>
        <v>NA</v>
      </c>
      <c r="CP180" s="31" t="str">
        <f>_xlfn.IFNA(VLOOKUP($A180,Rhodium_market_balance!$A:$Z,3,FALSE), "NA")</f>
        <v>NA</v>
      </c>
      <c r="CQ180" s="31" t="str">
        <f>_xlfn.IFNA(VLOOKUP($A180,Rhodium_market_balance!$A:$Z,4,FALSE), "NA")</f>
        <v>NA</v>
      </c>
      <c r="CR180" s="31" t="str">
        <f>_xlfn.IFNA(VLOOKUP($A180,Rhodium_market_balance!$A:$Z,5,FALSE), "NA")</f>
        <v>NA</v>
      </c>
      <c r="CS180" s="31">
        <f>_xlfn.IFNA(VLOOKUP($A180,CFTCs!$A:$Z,2,FALSE), "NA")</f>
        <v>24190.5</v>
      </c>
      <c r="CT180" s="31">
        <f>_xlfn.IFNA(VLOOKUP($A180,CFTCs!$A:$Z,3,FALSE), "NA")</f>
        <v>3288.65</v>
      </c>
      <c r="CU180" s="31">
        <f>_xlfn.IFNA(VLOOKUP($A180,CFTCs!$A:$Z,4,FALSE), "NA")</f>
        <v>41075.4</v>
      </c>
      <c r="CV180" s="31">
        <f>_xlfn.IFNA(VLOOKUP($A180,CFTCs!$A:$Z,5,FALSE), "NA")</f>
        <v>19626</v>
      </c>
      <c r="CW180" s="31">
        <f>_xlfn.IFNA(VLOOKUP($A180,Open_interest!$A:$Z,2,FALSE), "NA")</f>
        <v>61498.400000000001</v>
      </c>
      <c r="CX180" s="31">
        <f>_xlfn.IFNA(VLOOKUP($A180,Open_interest!$A:$Z,3,FALSE), "NA")</f>
        <v>34168.25</v>
      </c>
      <c r="CY180" s="31">
        <f>IF(_xlfn.IFNA(VLOOKUP($A180,ETF_holdings!$A:$Z,2,FALSE), "NA")=0,"NA",_xlfn.IFNA(VLOOKUP($A180,ETF_holdings!$A:$Z,2,FALSE), "NA"))</f>
        <v>2891448.9791000001</v>
      </c>
      <c r="CZ180" s="31" t="str">
        <f>IF(_xlfn.IFNA(VLOOKUP($A180,ETF_holdings!$A:$Z,3,FALSE), "NA")=0,"NA",_xlfn.IFNA(VLOOKUP($A180,ETF_holdings!$A:$Z,3,FALSE), "NA"))</f>
        <v>NA</v>
      </c>
      <c r="DA180" s="31">
        <f>_xlfn.IFNA(VLOOKUP($A180,ETF_holdings!$A:$Z,4,FALSE), "NA")</f>
        <v>15671.775</v>
      </c>
      <c r="DB180" s="31">
        <f>IF(_xlfn.IFNA(VLOOKUP($A180,ETF_holdings!$A:$Z,4,FALSE), "NA")=0,"NA",_xlfn.IFNA(VLOOKUP($A180,ETF_holdings!$A:$Z,4,FALSE), "NA"))</f>
        <v>15671.775</v>
      </c>
      <c r="DC180" s="31" t="str">
        <f>IF(_xlfn.IFNA(VLOOKUP($A180,ETF_holdings!$A:$Z,6,FALSE), "NA")=0,"NA",_xlfn.IFNA(VLOOKUP($A180,ETF_holdings!$A:$Z,6,FALSE), "NA"))</f>
        <v>NA</v>
      </c>
      <c r="DD180" s="31" t="str">
        <f>IF(_xlfn.IFNA(VLOOKUP($A180,ETF_holdings!$A:$Z,7,FALSE), "NA")=0,"NA",_xlfn.IFNA(VLOOKUP($A180,ETF_holdings!$A:$Z,7,FALSE), "NA"))</f>
        <v>NA</v>
      </c>
      <c r="DE180" s="31" t="str">
        <f>IF(_xlfn.IFNA(VLOOKUP($A180,ETF_holdings!$A:$Z,8,FALSE), "NA")=0,"NA",_xlfn.IFNA(VLOOKUP($A180,ETF_holdings!$A:$Z,8,FALSE), "NA"))</f>
        <v>NA</v>
      </c>
      <c r="DF180" s="31" t="str">
        <f>IF(_xlfn.IFNA(VLOOKUP($A180,ETF_holdings!$A:$Z,10,FALSE), "NA")=0,"NA",_xlfn.IFNA(VLOOKUP($A180,ETF_holdings!$A:$Z,10,FALSE), "NA"))</f>
        <v>NA</v>
      </c>
      <c r="DG180" s="31" t="str">
        <f>IF(_xlfn.IFNA(VLOOKUP($A180,ETF_holdings!$A:$Z,10,FALSE), "NA")=0,"NA",_xlfn.IFNA(VLOOKUP($A180,ETF_holdings!$A:$Z,10,FALSE), "NA"))</f>
        <v>NA</v>
      </c>
      <c r="DH180" s="31">
        <f>IF(_xlfn.IFNA(VLOOKUP($A180,ETF_holdings!$A:$Z,11,FALSE), "NA")=0,"NA",_xlfn.IFNA(VLOOKUP($A180,ETF_holdings!$A:$Z,11,FALSE), "NA"))</f>
        <v>15671.775</v>
      </c>
      <c r="DI180" s="31" t="str">
        <f>IF(_xlfn.IFNA(VLOOKUP($A180,ETF_holdings!$A:$Z,12,FALSE), "NA")=0,"NA",_xlfn.IFNA(VLOOKUP($A180,ETF_holdings!$A:$Z,12,FALSE), "NA"))</f>
        <v>NA</v>
      </c>
      <c r="DJ180" s="31" t="str">
        <f>IF(_xlfn.IFNA(VLOOKUP($A180,ETF_holdings!$A:$Z,13,FALSE), "NA")=0,"NA",_xlfn.IFNA(VLOOKUP($A180,ETF_holdings!$A:$Z,13,FALSE), "NA"))</f>
        <v>NA</v>
      </c>
      <c r="DK180" s="31">
        <f>IF(_xlfn.IFNA(VLOOKUP($A180,Platinum_RSI!$A:$P,2,FALSE), "NA")=0,"NA",_xlfn.IFNA(VLOOKUP($A180,Platinum_RSI!$A:$P,2,FALSE), "NA"))</f>
        <v>6.06</v>
      </c>
      <c r="DL180" s="31">
        <f>IF(_xlfn.IFNA(VLOOKUP($A180,Platinum_RSI!$A:$P,3,FALSE), "NA")=0,"NA",_xlfn.IFNA(VLOOKUP($A180,Platinum_RSI!$A:$P,3,FALSE), "NA"))</f>
        <v>28.27</v>
      </c>
      <c r="DM180" s="31">
        <f>IF(_xlfn.IFNA(VLOOKUP($A180,Platinum_RSI!$A:$P,4,FALSE), "NA")=0,"NA",_xlfn.IFNA(VLOOKUP($A180,Platinum_RSI!$A:$P,4,FALSE), "NA"))</f>
        <v>35.56</v>
      </c>
      <c r="DN180" s="31">
        <f>IF(_xlfn.IFNA(VLOOKUP($A180,Platinum_RSI!$A:$P,5,FALSE), "NA")=0,"NA",_xlfn.IFNA(VLOOKUP($A180,Platinum_RSI!$A:$P,5,FALSE), "NA"))</f>
        <v>43.89</v>
      </c>
      <c r="DO180" s="31">
        <f>IF(_xlfn.IFNA(VLOOKUP($A180,Palladium_RSI!$A:$Q,2,FALSE), "NA")=0,"NA",_xlfn.IFNA(VLOOKUP($A180,Palladium_RSI!$A:$Q,2,FALSE), "NA"))</f>
        <v>48.22</v>
      </c>
      <c r="DP180" s="31">
        <f>IF(_xlfn.IFNA(VLOOKUP($A180,Palladium_RSI!$A:$Q, 3,FALSE), "NA")=0,"NA",_xlfn.IFNA(VLOOKUP($A180,Palladium_RSI!$A:$Q,3,FALSE), "NA"))</f>
        <v>54.77</v>
      </c>
      <c r="DQ180" s="31">
        <f>IF(_xlfn.IFNA(VLOOKUP($A180,Palladium_RSI!$A:$Q,4,FALSE), "NA")=0,"NA",_xlfn.IFNA(VLOOKUP($A180,Palladium_RSI!$A:$Q,4,FALSE), "NA"))</f>
        <v>55.96</v>
      </c>
      <c r="DR180" s="31">
        <f>IF(_xlfn.IFNA(VLOOKUP($A180,Palladium_RSI!$A:$Q,5,FALSE), "NA")=0,"NA",_xlfn.IFNA(VLOOKUP($A180,Palladium_RSI!$A:$Q,5,FALSE), "NA"))</f>
        <v>56.72</v>
      </c>
      <c r="DS180" s="31">
        <f>IF(_xlfn.IFNA(VLOOKUP($A180,Car_production!$A:$L,2,FALSE), "NA")=0,"NA",_xlfn.IFNA(VLOOKUP($A180,Car_production!$A:$L,2,FALSE), "NA"))</f>
        <v>367.8</v>
      </c>
      <c r="DT180" s="31">
        <f>IF(_xlfn.IFNA(VLOOKUP($A180,Car_production!$A:$L,3,FALSE), "NA")=0,"NA",_xlfn.IFNA(VLOOKUP($A180,Car_production!$A:$L,3,FALSE), "NA"))</f>
        <v>289.37844217151849</v>
      </c>
      <c r="DU180" s="31" t="e">
        <f>IF(_xlfn.IFNA(VLOOKUP($A180,Car_production!$A:$L,4,FALSE), "NA")=0,"NA",_xlfn.IFNA(VLOOKUP($A180,Car_production!$A:$L,13,FALSE), "NA"))</f>
        <v>#REF!</v>
      </c>
      <c r="DV180" s="31">
        <f>IF(_xlfn.IFNA(VLOOKUP($A180,Car_production!$A:$L,5,FALSE), "NA")=0,"NA",_xlfn.IFNA(VLOOKUP($A180,Car_production!$A:$L,5,FALSE), "NA"))</f>
        <v>88.326541027054489</v>
      </c>
      <c r="DW180" s="31">
        <f>IF(_xlfn.IFNA(VLOOKUP($A180,Car_production!$A:$L,6,FALSE), "NA")=0,"NA",_xlfn.IFNA(VLOOKUP($A180,Car_production!$A:$L,6,FALSE), "NA"))</f>
        <v>97.7</v>
      </c>
      <c r="DX180" s="31">
        <f>IF(_xlfn.IFNA(VLOOKUP($A180,Car_production!$A:$L,7,FALSE), "NA")=0,"NA",_xlfn.IFNA(VLOOKUP($A180,Car_production!$A:$L,7,FALSE), "NA"))</f>
        <v>95.50342130987292</v>
      </c>
      <c r="DY180" s="31">
        <f>IF(_xlfn.IFNA(VLOOKUP($A180,Car_production!$A:$L,8,FALSE), "NA")=0,"NA",_xlfn.IFNA(VLOOKUP($A180,Car_production!$A:$L,8,FALSE), "NA"))</f>
        <v>96.9</v>
      </c>
      <c r="DZ180" s="31">
        <f>IF(_xlfn.IFNA(VLOOKUP($A180,Car_production!$A:$L,9,FALSE), "NA")=0,"NA",_xlfn.IFNA(VLOOKUP($A180,Car_production!$A:$L,9,FALSE), "NA"))</f>
        <v>122.34848484848486</v>
      </c>
      <c r="EA180" s="31">
        <f>IF(_xlfn.IFNA(VLOOKUP($A180,Car_production!$A:$L,10,FALSE), "NA")=0,"NA",_xlfn.IFNA(VLOOKUP($A180,Car_production!$A:$L,10,FALSE), "NA"))</f>
        <v>98.38544821424334</v>
      </c>
      <c r="EB180" s="31">
        <f>IF(_xlfn.IFNA(VLOOKUP($A180,Car_production_index!$A:$L,2,FALSE), "NA")=0,"NA",_xlfn.IFNA(VLOOKUP($A180,Car_production_index!$A:$L,2,FALSE), "NA"))</f>
        <v>0.15227562420469007</v>
      </c>
      <c r="EC180" s="31">
        <f>IF(_xlfn.IFNA(VLOOKUP($A180,Car_production_index!$A:$L,3,FALSE), "NA")=0,"NA",_xlfn.IFNA(VLOOKUP($A180,Car_production_index!$A:$L,3,FALSE), "NA"))</f>
        <v>0.18509824481377368</v>
      </c>
      <c r="ED180" s="31">
        <f>IF(_xlfn.IFNA(VLOOKUP($A180,Car_production_index!$A:$L,4,FALSE), "NA")=0,"NA",_xlfn.IFNA(VLOOKUP($A180,Car_production_index!$A:$L,4,FALSE), "NA"))</f>
        <v>0.27925809280719838</v>
      </c>
      <c r="EE180" s="31">
        <f>IF(_xlfn.IFNA(VLOOKUP($A180,Car_production_index!$A:$L,5,FALSE), "NA")=0,"NA",_xlfn.IFNA(VLOOKUP($A180,Car_production_index!$A:$L,5,FALSE), "NA"))</f>
        <v>9.7890450105586557E-2</v>
      </c>
      <c r="EF180" s="31">
        <f>IF(_xlfn.IFNA(VLOOKUP($A180,Car_production_index!$A:$L,6,FALSE), "NA")=0,"NA",_xlfn.IFNA(VLOOKUP($A180,Car_production_index!$A:$L,6,FALSE), "NA"))</f>
        <v>0.71452241193124877</v>
      </c>
    </row>
    <row r="181" spans="1:136">
      <c r="A181" s="26">
        <v>41974</v>
      </c>
      <c r="B181" s="25">
        <f>IFERROR(VLOOKUP($A181,Palladium_spot_price!$A:$B,2,FALSE), "NA")</f>
        <v>810.71428571428498</v>
      </c>
      <c r="C181" s="25">
        <f>IFERROR(VLOOKUP($A181,Platinum_spot_price!$A:$B,2,FALSE), "NA")</f>
        <v>1222.4761904761899</v>
      </c>
      <c r="D181" s="25">
        <f>IFERROR(VLOOKUP($A181,Rhodium_spot_price!$A:$B,2,FALSE), "NA")</f>
        <v>1207.38095238095</v>
      </c>
      <c r="E181" s="25">
        <f>IFERROR(VLOOKUP(A181,'Coal Australia'!A:B,2,FALSE), "NA")</f>
        <v>67.162244897959098</v>
      </c>
      <c r="F181" s="25">
        <f>IFERROR(VLOOKUP(A181,'Russian Ruble'!A:B,2,FALSE), "NA")</f>
        <v>55.4131</v>
      </c>
      <c r="G181" s="25" t="str">
        <f>IFERROR(VLOOKUP($A181,'GDP Germany'!A:B,2,FALSE),"NA")</f>
        <v>NA</v>
      </c>
      <c r="H181" s="25" t="str">
        <f>IFERROR(VLOOKUP($A181,'GDP EU28'!A:B,2,FALSE),"NA")</f>
        <v>NA</v>
      </c>
      <c r="I181" s="25" t="str">
        <f>IFERROR(VLOOKUP($A181,'GDP US'!A:B,2,FALSE),"NA")</f>
        <v>NA</v>
      </c>
      <c r="J181" s="29" t="str">
        <f>IFERROR(VLOOKUP($A181,'GDP CNY'!A:C,2,FALSE),"NA")</f>
        <v>NA</v>
      </c>
      <c r="K181" s="25">
        <f>IFERROR(VLOOKUP($A181,WTI!$A:$B,2,FALSE),"NA")</f>
        <v>59.29</v>
      </c>
      <c r="L181" s="25">
        <f>IFERROR(VLOOKUP($A181,Brent!$A:$B,2,FALSE),"NA")</f>
        <v>62.34</v>
      </c>
      <c r="M181" s="25">
        <f>IFERROR(VLOOKUP($A181,'EURO EXC RATE'!$A:$B,2,FALSE),"NA")</f>
        <v>1.2329000000000001</v>
      </c>
      <c r="N181" s="25">
        <f>IFERROR(VLOOKUP($A181,'Baltic Dry Index'!$A:$B,2,FALSE),"NA")</f>
        <v>782</v>
      </c>
      <c r="O181" s="25">
        <f>IFERROR(VLOOKUP($A181,EXR_CNY_USD!$A:$B,2,FALSE),"NA")</f>
        <v>6.1886000000000001</v>
      </c>
      <c r="P181" s="25">
        <f>IFERROR(VLOOKUP($A181,'NATURAL GAS'!A:B,2,FALSE),"NA")</f>
        <v>3.48</v>
      </c>
      <c r="Q181" s="25">
        <f>IFERROR(VLOOKUP($A181,VIX!$A:$B,2,FALSE), "NA")</f>
        <v>19.2</v>
      </c>
      <c r="R181" s="25">
        <f>IFERROR(VLOOKUP($A181,CLI_US!$A:$B,2,FALSE), "NA")</f>
        <v>100.749245141792</v>
      </c>
      <c r="S181" s="25">
        <f>IFERROR(VLOOKUP($A181,CLI_CHN!$A:$B,2,FALSE), "NA")</f>
        <v>100.01009999999999</v>
      </c>
      <c r="T181" s="25">
        <f>IFERROR(VLOOKUP($A181,CLI_EURO!$A:$B,2,FALSE), "NA")</f>
        <v>99.942740174773604</v>
      </c>
      <c r="U181" s="25">
        <f>IFERROR(VLOOKUP($A181,CPILFESL!$A:$B,2,FALSE), "NA")</f>
        <v>236.25200000000001</v>
      </c>
      <c r="V181" s="31">
        <f>_xlfn.IFNA(VLOOKUP($A181,'PET.RWTC.M'!$A:$B,2,FALSE), "NA")</f>
        <v>59.29</v>
      </c>
      <c r="W181" s="31">
        <f>_xlfn.IFNA(VLOOKUP($A181,PALLFNFINDEXQ!$A:$B,2,FALSE), "NA")</f>
        <v>137.45569169999999</v>
      </c>
      <c r="X181" s="31">
        <f>_xlfn.IFNA(VLOOKUP($A181,DEXSFUS!$A:$B,2,FALSE), "NA")</f>
        <v>10.994</v>
      </c>
      <c r="Y181" s="31">
        <f>_xlfn.IFNA(VLOOKUP($A181,PNICKUSDM!$A:$B,2,FALSE), "NA")</f>
        <v>15962.047619999999</v>
      </c>
      <c r="Z181" s="31">
        <f>_xlfn.IFNA(VLOOKUP($A181,'WPU1011'!$A:$B,2,FALSE), "NA")</f>
        <v>126.3</v>
      </c>
      <c r="AA181" s="31">
        <f>_xlfn.IFNA(VLOOKUP($A181,'WPU1011'!$A:$B,2,FALSE), "NA")</f>
        <v>126.3</v>
      </c>
      <c r="AB181" s="31">
        <f>_xlfn.IFNA(VLOOKUP($A181,TSIFRGHTC!$A:$B,2,FALSE), "NA")</f>
        <v>-0.1</v>
      </c>
      <c r="AC181" s="31">
        <f>_xlfn.IFNA(VLOOKUP($A181,TSIFRGHTC!$A:$B,2,FALSE), "NA")</f>
        <v>-0.1</v>
      </c>
      <c r="AD181" s="31">
        <f>_xlfn.IFNA(VLOOKUP($A181,PPICMM!$A:$B,2,FALSE), "NA")</f>
        <v>193.7</v>
      </c>
      <c r="AE181" s="31">
        <f>_xlfn.IFNA(VLOOKUP($A181,IPB50001N!$A:$B,2,FALSE), "NA")</f>
        <v>103.00360000000001</v>
      </c>
      <c r="AF181" s="31">
        <f>_xlfn.IFNA(VLOOKUP($A181,A31ATI!$A:$B,2,FALSE), "NA")</f>
        <v>22593</v>
      </c>
      <c r="AG181" s="31">
        <f>_xlfn.IFNA(VLOOKUP($A181,A31ANO!$A:$B,2,FALSE), "NA")</f>
        <v>10285</v>
      </c>
      <c r="AH181" s="31">
        <f>_xlfn.IFNA(VLOOKUP($A181,IPG21223S!$A:$B,2,FALSE), "NA")</f>
        <v>112.1922</v>
      </c>
      <c r="AI181" s="31">
        <f>_xlfn.IFNA(VLOOKUP($A181,PIORECRUSDM!$A:$B,2,FALSE), "NA")</f>
        <v>68.92</v>
      </c>
      <c r="AJ181" s="31">
        <f>_xlfn.IFNA(VLOOKUP($A181,GVZCLS!$A:$B,2,FALSE), "NA")</f>
        <v>22.33</v>
      </c>
      <c r="AK181" s="31">
        <f>_xlfn.IFNA(VLOOKUP($A181,VXSLVCLS!$A:$B,2,FALSE), "NA")</f>
        <v>40.68</v>
      </c>
      <c r="AL181" s="31">
        <f>_xlfn.IFNA(VLOOKUP($A181,PNRGINDEXM!$A:$B,2,FALSE), "NA")</f>
        <v>148.55350000000001</v>
      </c>
      <c r="AM181" s="31">
        <f>_xlfn.IFNA(VLOOKUP($A181,Nikkei225!$A:$B,2,FALSE), "NA")</f>
        <v>17590.099999999999</v>
      </c>
      <c r="AN181" s="31">
        <f>_xlfn.IFNA(VLOOKUP($A181,EXJPUS!$A:$B,2,FALSE), "NA")</f>
        <v>119.3233</v>
      </c>
      <c r="AO181" s="31">
        <f>_xlfn.IFNA(VLOOKUP($A181,PCU33613361!$A:$B,2,FALSE), "NA")</f>
        <v>108.4</v>
      </c>
      <c r="AP181" s="31">
        <f>_xlfn.IFNA(VLOOKUP($A181,TOTALSA!$A:$B,2,FALSE), "NA")</f>
        <v>17.178000000000001</v>
      </c>
      <c r="AQ181" s="31">
        <f>_xlfn.IFNA(VLOOKUP($A181,ZAFCPIALLMINMEI!$A:$B,2,FALSE), "NA")</f>
        <v>96.815569999999994</v>
      </c>
      <c r="AR181" s="31">
        <f>_xlfn.IFNA(VLOOKUP($A181,LCULMN01ZAQ661S!$A:$B,2,FALSE), "NA")</f>
        <v>95.759444869999996</v>
      </c>
      <c r="AS181" s="31">
        <f>_xlfn.IFNA(VLOOKUP($A181,NGDPRSAXDCZAQ!$A:$B,2,FALSE), "NA")</f>
        <v>1100595.2</v>
      </c>
      <c r="AT181" s="31">
        <f>_xlfn.IFNA(VLOOKUP($A181,'M.W00.PCOBA.USD'!$A:$B,2,FALSE), "NA")</f>
        <v>30945.21</v>
      </c>
      <c r="AU181" s="31">
        <f>_xlfn.IFNA(VLOOKUP($A181,BSCICP03O9M665S!$A:$B,2,FALSE), "NA")</f>
        <v>100.5384567274</v>
      </c>
      <c r="AV181" s="31">
        <f>_xlfn.IFNA(VLOOKUP($A181,LOLITOAAOECDE!$A:$B,2,FALSE), "NA")</f>
        <v>100.8329236543</v>
      </c>
      <c r="AW181" s="31" t="str">
        <f>_xlfn.IFNA(VLOOKUP($A181,'IP7110'!$A:$B,2,FALSE), "NA")</f>
        <v>NA</v>
      </c>
      <c r="AX181" s="31">
        <f>_xlfn.IFNA(VLOOKUP($A181,'WPS061'!$A:$B,2,FALSE), "NA")</f>
        <v>104.9</v>
      </c>
      <c r="AY181" s="31">
        <f>_xlfn.IFNA(VLOOKUP($A181,'GS10'!$A:$B,2,FALSE), "NA")</f>
        <v>2.21</v>
      </c>
      <c r="AZ181" s="31">
        <f>_xlfn.IFNA(VLOOKUP($A181,'GS5'!$A:$B,2,FALSE), "NA")</f>
        <v>1.64</v>
      </c>
      <c r="BA181" s="31">
        <f>_xlfn.IFNA(VLOOKUP($A181,'GS30'!$A:$B,2,FALSE), "NA")</f>
        <v>2.83</v>
      </c>
      <c r="BB181" s="31">
        <f>_xlfn.IFNA(VLOOKUP($A181,DAX!$A:$B,2,FALSE), "NA")</f>
        <v>9805.5499999999993</v>
      </c>
      <c r="BC181" s="31">
        <f>_xlfn.IFNA(VLOOKUP($A181,SMI!$A:$B,2,FALSE), "NA")</f>
        <v>8983.3700000000008</v>
      </c>
      <c r="BD181" s="31">
        <f>_xlfn.IFNA(VLOOKUP($A181,NASDAQCOM!$A:$B,2,FALSE), "NA")</f>
        <v>4736.05</v>
      </c>
      <c r="BE181" s="31">
        <f>_xlfn.IFNA(VLOOKUP($A181,FTSE100!$A:$B,2,FALSE), "NA")</f>
        <v>6566.09</v>
      </c>
      <c r="BF181" s="31">
        <f>_xlfn.IFNA(VLOOKUP($A181,'M.W00.PGOLD.USD'!$A:$B,2,FALSE), "NA")</f>
        <v>1228.25</v>
      </c>
      <c r="BG181" s="31">
        <f>_xlfn.IFNA(VLOOKUP($A181,'M.W00.PSILVER.USD'!$A:$B,2,FALSE), "NA")</f>
        <v>17.07</v>
      </c>
      <c r="BH181" s="31">
        <f>_xlfn.IFNA(VLOOKUP($A181,WPU10170502!$A:$B,2,FALSE), "NA")</f>
        <v>96.2</v>
      </c>
      <c r="BI181" s="31">
        <f>_xlfn.IFNA(VLOOKUP($A181,'M.W00.PSILVER.USD'!$A:$B,2,FALSE), "NA")</f>
        <v>17.07</v>
      </c>
      <c r="BJ181" s="31">
        <f>_xlfn.IFNA(VLOOKUP($A181,'M.W00.PSILVER.USD'!$A:$B,2,FALSE), "NA")</f>
        <v>17.07</v>
      </c>
      <c r="BK181" s="31">
        <f>_xlfn.IFNA(VLOOKUP($A181,FEDfunds!$A:$B,2,FALSE), "NA")</f>
        <v>0.12</v>
      </c>
      <c r="BL181" s="31">
        <f>_xlfn.IFNA(VLOOKUP($A181,Vehicles_miles_traveled!$A:$B,2,FALSE), "NA")</f>
        <v>255777</v>
      </c>
      <c r="BM181" s="31">
        <f>_xlfn.IFNA(VLOOKUP($A181,New_car_dealer!$A:$B,2,FALSE), "NA")</f>
        <v>69671</v>
      </c>
      <c r="BN181" s="31" t="str">
        <f>_xlfn.IFNA(VLOOKUP($A181,Platinum_total_demand!$A:$Z,4,FALSE), "NA")</f>
        <v>NA</v>
      </c>
      <c r="BO181" s="31" t="str">
        <f>_xlfn.IFNA(VLOOKUP($A181,Palladium_total_demand!$A:$Z,4,FALSE), "NA")</f>
        <v>NA</v>
      </c>
      <c r="BP181" s="31" t="str">
        <f>_xlfn.IFNA(VLOOKUP($A181,Rhodium_total_demand!$A:$Z,4,FALSE), "NA")</f>
        <v>NA</v>
      </c>
      <c r="BQ181" s="31" t="str">
        <f>_xlfn.IFNA(VLOOKUP($A181,Platinum_total_supply!$A:$Z,4,FALSE), "NA")</f>
        <v>NA</v>
      </c>
      <c r="BR181" s="31" t="str">
        <f>_xlfn.IFNA(VLOOKUP($A181,Palladium_total_supply!$A:$Z,4,FALSE), "NA")</f>
        <v>NA</v>
      </c>
      <c r="BS181" s="31" t="str">
        <f>_xlfn.IFNA(VLOOKUP($A181,Rhodium_total_supply!$A:$Z,4,FALSE), "NA")</f>
        <v>NA</v>
      </c>
      <c r="BT181" s="31">
        <f>_xlfn.IFNA(VLOOKUP($A181,Equities!$A:$Z,2,FALSE), "NA")</f>
        <v>6388.9208695652096</v>
      </c>
      <c r="BU181" s="31">
        <f>_xlfn.IFNA(VLOOKUP($A181,Equities!$A:$Z,3,FALSE), "NA")</f>
        <v>7827.3282608695599</v>
      </c>
      <c r="BV181" s="31">
        <f>_xlfn.IFNA(VLOOKUP($A181,Equities!$A:$Z,4,FALSE), "NA")</f>
        <v>8253.8895652173906</v>
      </c>
      <c r="BW181" s="31">
        <f>_xlfn.IFNA(VLOOKUP($A181,Equities!$A:$Z,5,FALSE), "NA")</f>
        <v>5325.28334782608</v>
      </c>
      <c r="BX181" s="31">
        <f>_xlfn.IFNA(VLOOKUP($A181,Equities!$A:$Z,6,FALSE), "NA")</f>
        <v>1915.4994347826</v>
      </c>
      <c r="BY181" s="31">
        <f>_xlfn.IFNA(VLOOKUP($A181,Income_equities!$A:$Z,2,FALSE), "NA")</f>
        <v>1909.94565217391</v>
      </c>
      <c r="BZ181" s="31">
        <f>_xlfn.IFNA(VLOOKUP($A181,Income_equities!$A:$Z,3,FALSE), "NA")</f>
        <v>367.98525652173902</v>
      </c>
      <c r="CA181" s="31">
        <f>_xlfn.IFNA(VLOOKUP($A181,Income_equities!$A:$Z,4,FALSE), "NA")</f>
        <v>218.99759999999901</v>
      </c>
      <c r="CB181" s="31">
        <f>_xlfn.IFNA(VLOOKUP($A181,Income_equities!$A:$Z,5,FALSE), "NA")</f>
        <v>218.60503913043399</v>
      </c>
      <c r="CC181" s="31">
        <f>_xlfn.IFNA(VLOOKUP($A181,PGM_equities!$A:$Z,2,FALSE), "NA")</f>
        <v>1215.9204347826001</v>
      </c>
      <c r="CD181" s="31">
        <f>_xlfn.IFNA(VLOOKUP($A181,PGM_equities!$A:$Z,3,FALSE), "NA")</f>
        <v>1199.74260869565</v>
      </c>
      <c r="CE181" s="31">
        <f>_xlfn.IFNA(VLOOKUP($A181,PGM_equities!$A:$Z,4,FALSE), "NA")</f>
        <v>16.267308695652101</v>
      </c>
      <c r="CF181" s="31">
        <f>_xlfn.IFNA(VLOOKUP($A181,PGM_equities!$A:$Z,5,FALSE), "NA")</f>
        <v>805.323913043478</v>
      </c>
      <c r="CG181" s="31" t="str">
        <f>_xlfn.IFNA(VLOOKUP($A181,Platinum_market_balance!$A:$Z,2,FALSE), "NA")</f>
        <v>NA</v>
      </c>
      <c r="CH181" s="31" t="str">
        <f>_xlfn.IFNA(VLOOKUP($A181,Platinum_market_balance!$A:$Z,3,FALSE), "NA")</f>
        <v>NA</v>
      </c>
      <c r="CI181" s="31" t="str">
        <f>_xlfn.IFNA(VLOOKUP($A181,Platinum_market_balance!$A:$Z,4,FALSE), "NA")</f>
        <v>NA</v>
      </c>
      <c r="CJ181" s="31" t="str">
        <f>_xlfn.IFNA(VLOOKUP($A181,Platinum_market_balance!$A:$Z,5,FALSE), "NA")</f>
        <v>NA</v>
      </c>
      <c r="CK181" s="31" t="str">
        <f>_xlfn.IFNA(VLOOKUP($A181,Palladium_market_balance!$A:$Z,2,FALSE), "NA")</f>
        <v>NA</v>
      </c>
      <c r="CL181" s="31" t="str">
        <f>_xlfn.IFNA(VLOOKUP($A181,Palladium_market_balance!$A:$Z,3,FALSE), "NA")</f>
        <v>NA</v>
      </c>
      <c r="CM181" s="31" t="str">
        <f>_xlfn.IFNA(VLOOKUP($A181,Palladium_market_balance!$A:$Z,4,FALSE), "NA")</f>
        <v>NA</v>
      </c>
      <c r="CN181" s="31" t="str">
        <f>_xlfn.IFNA(VLOOKUP($A181,Palladium_market_balance!$A:$Z,5,FALSE), "NA")</f>
        <v>NA</v>
      </c>
      <c r="CO181" s="31" t="str">
        <f>_xlfn.IFNA(VLOOKUP($A181,Rhodium_market_balance!$A:$Z,2,FALSE), "NA")</f>
        <v>NA</v>
      </c>
      <c r="CP181" s="31" t="str">
        <f>_xlfn.IFNA(VLOOKUP($A181,Rhodium_market_balance!$A:$Z,3,FALSE), "NA")</f>
        <v>NA</v>
      </c>
      <c r="CQ181" s="31" t="str">
        <f>_xlfn.IFNA(VLOOKUP($A181,Rhodium_market_balance!$A:$Z,4,FALSE), "NA")</f>
        <v>NA</v>
      </c>
      <c r="CR181" s="31" t="str">
        <f>_xlfn.IFNA(VLOOKUP($A181,Rhodium_market_balance!$A:$Z,5,FALSE), "NA")</f>
        <v>NA</v>
      </c>
      <c r="CS181" s="31">
        <f>_xlfn.IFNA(VLOOKUP($A181,CFTCs!$A:$Z,2,FALSE), "NA")</f>
        <v>24231.5217391304</v>
      </c>
      <c r="CT181" s="31">
        <f>_xlfn.IFNA(VLOOKUP($A181,CFTCs!$A:$Z,3,FALSE), "NA")</f>
        <v>3611.52173913043</v>
      </c>
      <c r="CU181" s="31">
        <f>_xlfn.IFNA(VLOOKUP($A181,CFTCs!$A:$Z,4,FALSE), "NA")</f>
        <v>43060.260869565202</v>
      </c>
      <c r="CV181" s="31">
        <f>_xlfn.IFNA(VLOOKUP($A181,CFTCs!$A:$Z,5,FALSE), "NA")</f>
        <v>16629.1739130434</v>
      </c>
      <c r="CW181" s="31">
        <f>_xlfn.IFNA(VLOOKUP($A181,Open_interest!$A:$Z,2,FALSE), "NA")</f>
        <v>65379.869565217297</v>
      </c>
      <c r="CX181" s="31">
        <f>_xlfn.IFNA(VLOOKUP($A181,Open_interest!$A:$Z,3,FALSE), "NA")</f>
        <v>32084</v>
      </c>
      <c r="CY181" s="31">
        <f>IF(_xlfn.IFNA(VLOOKUP($A181,ETF_holdings!$A:$Z,2,FALSE), "NA")=0,"NA",_xlfn.IFNA(VLOOKUP($A181,ETF_holdings!$A:$Z,2,FALSE), "NA"))</f>
        <v>2848740.4789130399</v>
      </c>
      <c r="CZ181" s="31" t="str">
        <f>IF(_xlfn.IFNA(VLOOKUP($A181,ETF_holdings!$A:$Z,3,FALSE), "NA")=0,"NA",_xlfn.IFNA(VLOOKUP($A181,ETF_holdings!$A:$Z,3,FALSE), "NA"))</f>
        <v>NA</v>
      </c>
      <c r="DA181" s="31">
        <f>_xlfn.IFNA(VLOOKUP($A181,ETF_holdings!$A:$Z,4,FALSE), "NA")</f>
        <v>15174.608695652099</v>
      </c>
      <c r="DB181" s="31">
        <f>IF(_xlfn.IFNA(VLOOKUP($A181,ETF_holdings!$A:$Z,4,FALSE), "NA")=0,"NA",_xlfn.IFNA(VLOOKUP($A181,ETF_holdings!$A:$Z,4,FALSE), "NA"))</f>
        <v>15174.608695652099</v>
      </c>
      <c r="DC181" s="31" t="str">
        <f>IF(_xlfn.IFNA(VLOOKUP($A181,ETF_holdings!$A:$Z,6,FALSE), "NA")=0,"NA",_xlfn.IFNA(VLOOKUP($A181,ETF_holdings!$A:$Z,6,FALSE), "NA"))</f>
        <v>NA</v>
      </c>
      <c r="DD181" s="31" t="str">
        <f>IF(_xlfn.IFNA(VLOOKUP($A181,ETF_holdings!$A:$Z,7,FALSE), "NA")=0,"NA",_xlfn.IFNA(VLOOKUP($A181,ETF_holdings!$A:$Z,7,FALSE), "NA"))</f>
        <v>NA</v>
      </c>
      <c r="DE181" s="31" t="str">
        <f>IF(_xlfn.IFNA(VLOOKUP($A181,ETF_holdings!$A:$Z,8,FALSE), "NA")=0,"NA",_xlfn.IFNA(VLOOKUP($A181,ETF_holdings!$A:$Z,8,FALSE), "NA"))</f>
        <v>NA</v>
      </c>
      <c r="DF181" s="31" t="str">
        <f>IF(_xlfn.IFNA(VLOOKUP($A181,ETF_holdings!$A:$Z,10,FALSE), "NA")=0,"NA",_xlfn.IFNA(VLOOKUP($A181,ETF_holdings!$A:$Z,10,FALSE), "NA"))</f>
        <v>NA</v>
      </c>
      <c r="DG181" s="31" t="str">
        <f>IF(_xlfn.IFNA(VLOOKUP($A181,ETF_holdings!$A:$Z,10,FALSE), "NA")=0,"NA",_xlfn.IFNA(VLOOKUP($A181,ETF_holdings!$A:$Z,10,FALSE), "NA"))</f>
        <v>NA</v>
      </c>
      <c r="DH181" s="31">
        <f>IF(_xlfn.IFNA(VLOOKUP($A181,ETF_holdings!$A:$Z,11,FALSE), "NA")=0,"NA",_xlfn.IFNA(VLOOKUP($A181,ETF_holdings!$A:$Z,11,FALSE), "NA"))</f>
        <v>15174.608695652099</v>
      </c>
      <c r="DI181" s="31" t="str">
        <f>IF(_xlfn.IFNA(VLOOKUP($A181,ETF_holdings!$A:$Z,12,FALSE), "NA")=0,"NA",_xlfn.IFNA(VLOOKUP($A181,ETF_holdings!$A:$Z,12,FALSE), "NA"))</f>
        <v>NA</v>
      </c>
      <c r="DJ181" s="31" t="str">
        <f>IF(_xlfn.IFNA(VLOOKUP($A181,ETF_holdings!$A:$Z,13,FALSE), "NA")=0,"NA",_xlfn.IFNA(VLOOKUP($A181,ETF_holdings!$A:$Z,13,FALSE), "NA"))</f>
        <v>NA</v>
      </c>
      <c r="DK181" s="31">
        <f>IF(_xlfn.IFNA(VLOOKUP($A181,Platinum_RSI!$A:$P,2,FALSE), "NA")=0,"NA",_xlfn.IFNA(VLOOKUP($A181,Platinum_RSI!$A:$P,2,FALSE), "NA"))</f>
        <v>5.92</v>
      </c>
      <c r="DL181" s="31">
        <f>IF(_xlfn.IFNA(VLOOKUP($A181,Platinum_RSI!$A:$P,3,FALSE), "NA")=0,"NA",_xlfn.IFNA(VLOOKUP($A181,Platinum_RSI!$A:$P,3,FALSE), "NA"))</f>
        <v>28.11</v>
      </c>
      <c r="DM181" s="31">
        <f>IF(_xlfn.IFNA(VLOOKUP($A181,Platinum_RSI!$A:$P,4,FALSE), "NA")=0,"NA",_xlfn.IFNA(VLOOKUP($A181,Platinum_RSI!$A:$P,4,FALSE), "NA"))</f>
        <v>35.450000000000003</v>
      </c>
      <c r="DN181" s="31">
        <f>IF(_xlfn.IFNA(VLOOKUP($A181,Platinum_RSI!$A:$P,5,FALSE), "NA")=0,"NA",_xlfn.IFNA(VLOOKUP($A181,Platinum_RSI!$A:$P,5,FALSE), "NA"))</f>
        <v>43.84</v>
      </c>
      <c r="DO181" s="31">
        <f>IF(_xlfn.IFNA(VLOOKUP($A181,Palladium_RSI!$A:$Q,2,FALSE), "NA")=0,"NA",_xlfn.IFNA(VLOOKUP($A181,Palladium_RSI!$A:$Q,2,FALSE), "NA"))</f>
        <v>40.81</v>
      </c>
      <c r="DP181" s="31">
        <f>IF(_xlfn.IFNA(VLOOKUP($A181,Palladium_RSI!$A:$Q, 3,FALSE), "NA")=0,"NA",_xlfn.IFNA(VLOOKUP($A181,Palladium_RSI!$A:$Q,3,FALSE), "NA"))</f>
        <v>52.22</v>
      </c>
      <c r="DQ181" s="31">
        <f>IF(_xlfn.IFNA(VLOOKUP($A181,Palladium_RSI!$A:$Q,4,FALSE), "NA")=0,"NA",_xlfn.IFNA(VLOOKUP($A181,Palladium_RSI!$A:$Q,4,FALSE), "NA"))</f>
        <v>54.32</v>
      </c>
      <c r="DR181" s="31">
        <f>IF(_xlfn.IFNA(VLOOKUP($A181,Palladium_RSI!$A:$Q,5,FALSE), "NA")=0,"NA",_xlfn.IFNA(VLOOKUP($A181,Palladium_RSI!$A:$Q,5,FALSE), "NA"))</f>
        <v>55.97</v>
      </c>
      <c r="DS181" s="31">
        <f>IF(_xlfn.IFNA(VLOOKUP($A181,Car_production!$A:$L,2,FALSE), "NA")=0,"NA",_xlfn.IFNA(VLOOKUP($A181,Car_production!$A:$L,2,FALSE), "NA"))</f>
        <v>370.3</v>
      </c>
      <c r="DT181" s="31">
        <f>IF(_xlfn.IFNA(VLOOKUP($A181,Car_production!$A:$L,3,FALSE), "NA")=0,"NA",_xlfn.IFNA(VLOOKUP($A181,Car_production!$A:$L,3,FALSE), "NA"))</f>
        <v>291.34539732494102</v>
      </c>
      <c r="DU181" s="31" t="e">
        <f>IF(_xlfn.IFNA(VLOOKUP($A181,Car_production!$A:$L,4,FALSE), "NA")=0,"NA",_xlfn.IFNA(VLOOKUP($A181,Car_production!$A:$L,13,FALSE), "NA"))</f>
        <v>#REF!</v>
      </c>
      <c r="DV181" s="31">
        <f>IF(_xlfn.IFNA(VLOOKUP($A181,Car_production!$A:$L,5,FALSE), "NA")=0,"NA",_xlfn.IFNA(VLOOKUP($A181,Car_production!$A:$L,5,FALSE), "NA"))</f>
        <v>93.471297791878598</v>
      </c>
      <c r="DW181" s="31">
        <f>IF(_xlfn.IFNA(VLOOKUP($A181,Car_production!$A:$L,6,FALSE), "NA")=0,"NA",_xlfn.IFNA(VLOOKUP($A181,Car_production!$A:$L,6,FALSE), "NA"))</f>
        <v>105.4</v>
      </c>
      <c r="DX181" s="31">
        <f>IF(_xlfn.IFNA(VLOOKUP($A181,Car_production!$A:$L,7,FALSE), "NA")=0,"NA",_xlfn.IFNA(VLOOKUP($A181,Car_production!$A:$L,7,FALSE), "NA"))</f>
        <v>103.03030303030305</v>
      </c>
      <c r="DY181" s="31">
        <f>IF(_xlfn.IFNA(VLOOKUP($A181,Car_production!$A:$L,8,FALSE), "NA")=0,"NA",_xlfn.IFNA(VLOOKUP($A181,Car_production!$A:$L,8,FALSE), "NA"))</f>
        <v>96.9</v>
      </c>
      <c r="DZ181" s="31">
        <f>IF(_xlfn.IFNA(VLOOKUP($A181,Car_production!$A:$L,9,FALSE), "NA")=0,"NA",_xlfn.IFNA(VLOOKUP($A181,Car_production!$A:$L,9,FALSE), "NA"))</f>
        <v>122.34848484848486</v>
      </c>
      <c r="EA181" s="31">
        <f>IF(_xlfn.IFNA(VLOOKUP($A181,Car_production!$A:$L,10,FALSE), "NA")=0,"NA",_xlfn.IFNA(VLOOKUP($A181,Car_production!$A:$L,10,FALSE), "NA"))</f>
        <v>101.51489509548759</v>
      </c>
      <c r="EB181" s="31">
        <f>IF(_xlfn.IFNA(VLOOKUP($A181,Car_production_index!$A:$L,2,FALSE), "NA")=0,"NA",_xlfn.IFNA(VLOOKUP($A181,Car_production_index!$A:$L,2,FALSE), "NA"))</f>
        <v>0.15227562420469007</v>
      </c>
      <c r="EC181" s="31">
        <f>IF(_xlfn.IFNA(VLOOKUP($A181,Car_production_index!$A:$L,3,FALSE), "NA")=0,"NA",_xlfn.IFNA(VLOOKUP($A181,Car_production_index!$A:$L,3,FALSE), "NA"))</f>
        <v>0.18509824481377368</v>
      </c>
      <c r="ED181" s="31">
        <f>IF(_xlfn.IFNA(VLOOKUP($A181,Car_production_index!$A:$L,4,FALSE), "NA")=0,"NA",_xlfn.IFNA(VLOOKUP($A181,Car_production_index!$A:$L,4,FALSE), "NA"))</f>
        <v>0.27925809280719838</v>
      </c>
      <c r="EE181" s="31">
        <f>IF(_xlfn.IFNA(VLOOKUP($A181,Car_production_index!$A:$L,5,FALSE), "NA")=0,"NA",_xlfn.IFNA(VLOOKUP($A181,Car_production_index!$A:$L,5,FALSE), "NA"))</f>
        <v>9.7890450105586557E-2</v>
      </c>
      <c r="EF181" s="31">
        <f>IF(_xlfn.IFNA(VLOOKUP($A181,Car_production_index!$A:$L,6,FALSE), "NA")=0,"NA",_xlfn.IFNA(VLOOKUP($A181,Car_production_index!$A:$L,6,FALSE), "NA"))</f>
        <v>0.71452241193124877</v>
      </c>
    </row>
    <row r="182" spans="1:136">
      <c r="A182" s="26">
        <v>42005</v>
      </c>
      <c r="B182" s="25">
        <f>IFERROR(VLOOKUP($A182,Palladium_spot_price!$A:$B,2,FALSE), "NA")</f>
        <v>788.28571428571399</v>
      </c>
      <c r="C182" s="25">
        <f>IFERROR(VLOOKUP($A182,Platinum_spot_price!$A:$B,2,FALSE), "NA")</f>
        <v>1247.38095238095</v>
      </c>
      <c r="D182" s="25">
        <f>IFERROR(VLOOKUP($A182,Rhodium_spot_price!$A:$B,2,FALSE), "NA")</f>
        <v>1196.6666666666599</v>
      </c>
      <c r="E182" s="25">
        <f>IFERROR(VLOOKUP(A182,'Coal Australia'!A:B,2,FALSE), "NA")</f>
        <v>64.716326530612207</v>
      </c>
      <c r="F182" s="25">
        <f>IFERROR(VLOOKUP(A182,'Russian Ruble'!A:B,2,FALSE), "NA")</f>
        <v>61.69875751</v>
      </c>
      <c r="G182" s="25">
        <f>IFERROR(VLOOKUP($A182,'GDP Germany'!A:B,2,FALSE),"NA")</f>
        <v>693840.7</v>
      </c>
      <c r="H182" s="25">
        <f>IFERROR(VLOOKUP($A182,'GDP EU28'!A:B,2,FALSE),"NA")</f>
        <v>3014081.3</v>
      </c>
      <c r="I182" s="25">
        <f>IFERROR(VLOOKUP($A182,'GDP US'!A:B,2,FALSE),"NA")</f>
        <v>17141.235000000001</v>
      </c>
      <c r="J182" s="29">
        <f>IFERROR(VLOOKUP($A182,'GDP CNY'!A:C,2,FALSE),"NA")</f>
        <v>7.3</v>
      </c>
      <c r="K182" s="25">
        <f>IFERROR(VLOOKUP($A182,WTI!$A:$B,2,FALSE),"NA")</f>
        <v>47.22</v>
      </c>
      <c r="L182" s="25">
        <f>IFERROR(VLOOKUP($A182,Brent!$A:$B,2,FALSE),"NA")</f>
        <v>47.76</v>
      </c>
      <c r="M182" s="25">
        <f>IFERROR(VLOOKUP($A182,'EURO EXC RATE'!$A:$B,2,FALSE),"NA")</f>
        <v>1.1615</v>
      </c>
      <c r="N182" s="25">
        <f>IFERROR(VLOOKUP($A182,'Baltic Dry Index'!$A:$B,2,FALSE),"NA")</f>
        <v>608</v>
      </c>
      <c r="O182" s="25">
        <f>IFERROR(VLOOKUP($A182,EXR_CNY_USD!$A:$B,2,FALSE),"NA")</f>
        <v>6.2180999999999997</v>
      </c>
      <c r="P182" s="25">
        <f>IFERROR(VLOOKUP($A182,'NATURAL GAS'!A:B,2,FALSE),"NA")</f>
        <v>2.99</v>
      </c>
      <c r="Q182" s="25">
        <f>IFERROR(VLOOKUP($A182,VIX!$A:$B,2,FALSE), "NA")</f>
        <v>20.97</v>
      </c>
      <c r="R182" s="25">
        <f>IFERROR(VLOOKUP($A182,CLI_US!$A:$B,2,FALSE), "NA")</f>
        <v>100.66176544167</v>
      </c>
      <c r="S182" s="25">
        <f>IFERROR(VLOOKUP($A182,CLI_CHN!$A:$B,2,FALSE), "NA")</f>
        <v>100.0287</v>
      </c>
      <c r="T182" s="25">
        <f>IFERROR(VLOOKUP($A182,CLI_EURO!$A:$B,2,FALSE), "NA")</f>
        <v>100.01305902917601</v>
      </c>
      <c r="U182" s="25">
        <f>IFERROR(VLOOKUP($A182,CPILFESL!$A:$B,2,FALSE), "NA")</f>
        <v>234.74700000000001</v>
      </c>
      <c r="V182" s="31">
        <f>_xlfn.IFNA(VLOOKUP($A182,'PET.RWTC.M'!$A:$B,2,FALSE), "NA")</f>
        <v>47.22</v>
      </c>
      <c r="W182" s="31">
        <f>_xlfn.IFNA(VLOOKUP($A182,PALLFNFINDEXQ!$A:$B,2,FALSE), "NA")</f>
        <v>115.28317610000001</v>
      </c>
      <c r="X182" s="31">
        <f>_xlfn.IFNA(VLOOKUP($A182,DEXSFUS!$A:$B,2,FALSE), "NA")</f>
        <v>11.5425</v>
      </c>
      <c r="Y182" s="31">
        <f>_xlfn.IFNA(VLOOKUP($A182,PNICKUSDM!$A:$B,2,FALSE), "NA")</f>
        <v>14849.190479999999</v>
      </c>
      <c r="Z182" s="31">
        <f>_xlfn.IFNA(VLOOKUP($A182,'WPU1011'!$A:$B,2,FALSE), "NA")</f>
        <v>133.19999999999999</v>
      </c>
      <c r="AA182" s="31">
        <f>_xlfn.IFNA(VLOOKUP($A182,PCU3399103399101!$A:$B,2,FALSE), "NA")</f>
        <v>201.8</v>
      </c>
      <c r="AB182" s="31">
        <f>_xlfn.IFNA(VLOOKUP($A182,TSIFRGHTC!$A:$B,2,FALSE), "NA")</f>
        <v>-0.2</v>
      </c>
      <c r="AC182" s="31">
        <f>_xlfn.IFNA(VLOOKUP($A182,TSIFRGHTC!$A:$B,2,FALSE), "NA")</f>
        <v>-0.2</v>
      </c>
      <c r="AD182" s="31">
        <f>_xlfn.IFNA(VLOOKUP($A182,PPICMM!$A:$B,2,FALSE), "NA")</f>
        <v>187.9</v>
      </c>
      <c r="AE182" s="31">
        <f>_xlfn.IFNA(VLOOKUP($A182,IPB50001N!$A:$B,2,FALSE), "NA")</f>
        <v>102.4278</v>
      </c>
      <c r="AF182" s="31">
        <f>_xlfn.IFNA(VLOOKUP($A182,A31ATI!$A:$B,2,FALSE), "NA")</f>
        <v>23306</v>
      </c>
      <c r="AG182" s="31">
        <f>_xlfn.IFNA(VLOOKUP($A182,A31ANO!$A:$B,2,FALSE), "NA")</f>
        <v>9808</v>
      </c>
      <c r="AH182" s="31">
        <f>_xlfn.IFNA(VLOOKUP($A182,IPG21223S!$A:$B,2,FALSE), "NA")</f>
        <v>102.43129999999999</v>
      </c>
      <c r="AI182" s="31">
        <f>_xlfn.IFNA(VLOOKUP($A182,PIORECRUSDM!$A:$B,2,FALSE), "NA")</f>
        <v>67.2</v>
      </c>
      <c r="AJ182" s="31">
        <f>_xlfn.IFNA(VLOOKUP($A182,GVZCLS!$A:$B,2,FALSE), "NA")</f>
        <v>22.33</v>
      </c>
      <c r="AK182" s="31">
        <f>_xlfn.IFNA(VLOOKUP($A182,VXSLVCLS!$A:$B,2,FALSE), "NA")</f>
        <v>40.68</v>
      </c>
      <c r="AL182" s="31">
        <f>_xlfn.IFNA(VLOOKUP($A182,PNRGINDEXM!$A:$B,2,FALSE), "NA")</f>
        <v>122.68219999999999</v>
      </c>
      <c r="AM182" s="31">
        <f>_xlfn.IFNA(VLOOKUP($A182,Nikkei225!$A:$B,2,FALSE), "NA")</f>
        <v>17590.099999999999</v>
      </c>
      <c r="AN182" s="31">
        <f>_xlfn.IFNA(VLOOKUP($A182,EXJPUS!$A:$B,2,FALSE), "NA")</f>
        <v>118.25</v>
      </c>
      <c r="AO182" s="31">
        <f>_xlfn.IFNA(VLOOKUP($A182,PCU33613361!$A:$B,2,FALSE), "NA")</f>
        <v>109.5</v>
      </c>
      <c r="AP182" s="31">
        <f>_xlfn.IFNA(VLOOKUP($A182,TOTALSA!$A:$B,2,FALSE), "NA")</f>
        <v>16.911999999999999</v>
      </c>
      <c r="AQ182" s="31">
        <f>_xlfn.IFNA(VLOOKUP($A182,ZAFCPIALLMINMEI!$A:$B,2,FALSE), "NA")</f>
        <v>96.680539999999993</v>
      </c>
      <c r="AR182" s="31">
        <f>_xlfn.IFNA(VLOOKUP($A182,LCULMN01ZAQ661S!$A:$B,2,FALSE), "NA")</f>
        <v>97.147262909999995</v>
      </c>
      <c r="AS182" s="31">
        <f>_xlfn.IFNA(VLOOKUP($A182,NGDPRSAXDCZAQ!$A:$B,2,FALSE), "NA")</f>
        <v>1108545.3999999999</v>
      </c>
      <c r="AT182" s="31">
        <f>_xlfn.IFNA(VLOOKUP($A182,'M.W00.PCOBA.USD'!$A:$B,2,FALSE), "NA")</f>
        <v>30749.48</v>
      </c>
      <c r="AU182" s="31">
        <f>_xlfn.IFNA(VLOOKUP($A182,BSCICP03O9M665S!$A:$B,2,FALSE), "NA")</f>
        <v>100.5073673716</v>
      </c>
      <c r="AV182" s="31">
        <f>_xlfn.IFNA(VLOOKUP($A182,LOLITOAAOECDE!$A:$B,2,FALSE), "NA")</f>
        <v>100.7340849194</v>
      </c>
      <c r="AW182" s="31" t="str">
        <f>_xlfn.IFNA(VLOOKUP($A182,'IP7110'!$A:$B,2,FALSE), "NA")</f>
        <v>NA</v>
      </c>
      <c r="AX182" s="31">
        <f>_xlfn.IFNA(VLOOKUP($A182,'WPS061'!$A:$B,2,FALSE), "NA")</f>
        <v>104.1</v>
      </c>
      <c r="AY182" s="31">
        <f>_xlfn.IFNA(VLOOKUP($A182,'GS10'!$A:$B,2,FALSE), "NA")</f>
        <v>1.88</v>
      </c>
      <c r="AZ182" s="31">
        <f>_xlfn.IFNA(VLOOKUP($A182,'GS5'!$A:$B,2,FALSE), "NA")</f>
        <v>1.37</v>
      </c>
      <c r="BA182" s="31">
        <f>_xlfn.IFNA(VLOOKUP($A182,'GS30'!$A:$B,2,FALSE), "NA")</f>
        <v>2.46</v>
      </c>
      <c r="BB182" s="31">
        <f>_xlfn.IFNA(VLOOKUP($A182,DAX!$A:$B,2,FALSE), "NA")</f>
        <v>10694.32</v>
      </c>
      <c r="BC182" s="31">
        <f>_xlfn.IFNA(VLOOKUP($A182,SMI!$A:$B,2,FALSE), "NA")</f>
        <v>8385.1299999999992</v>
      </c>
      <c r="BD182" s="31">
        <f>_xlfn.IFNA(VLOOKUP($A182,NASDAQCOM!$A:$B,2,FALSE), "NA")</f>
        <v>4635.24</v>
      </c>
      <c r="BE182" s="31">
        <f>_xlfn.IFNA(VLOOKUP($A182,FTSE100!$A:$B,2,FALSE), "NA")</f>
        <v>6749.4</v>
      </c>
      <c r="BF182" s="31">
        <f>_xlfn.IFNA(VLOOKUP($A182,'M.W00.PGOLD.USD'!$A:$B,2,FALSE), "NA")</f>
        <v>1298</v>
      </c>
      <c r="BG182" s="31">
        <f>_xlfn.IFNA(VLOOKUP($A182,'M.W00.PSILVER.USD'!$A:$B,2,FALSE), "NA")</f>
        <v>18.23</v>
      </c>
      <c r="BH182" s="31">
        <f>_xlfn.IFNA(VLOOKUP($A182,WPU10170502!$A:$B,2,FALSE), "NA")</f>
        <v>95.3</v>
      </c>
      <c r="BI182" s="31">
        <f>_xlfn.IFNA(VLOOKUP($A182,'M.W00.PSILVER.USD'!$A:$B,2,FALSE), "NA")</f>
        <v>18.23</v>
      </c>
      <c r="BJ182" s="31">
        <f>_xlfn.IFNA(VLOOKUP($A182,'M.W00.PSILVER.USD'!$A:$B,2,FALSE), "NA")</f>
        <v>18.23</v>
      </c>
      <c r="BK182" s="31">
        <f>_xlfn.IFNA(VLOOKUP($A182,FEDfunds!$A:$B,2,FALSE), "NA")</f>
        <v>0.11</v>
      </c>
      <c r="BL182" s="31">
        <f>_xlfn.IFNA(VLOOKUP($A182,Vehicles_miles_traveled!$A:$B,2,FALSE), "NA")</f>
        <v>254523</v>
      </c>
      <c r="BM182" s="31">
        <f>_xlfn.IFNA(VLOOKUP($A182,New_car_dealer!$A:$B,2,FALSE), "NA")</f>
        <v>61368</v>
      </c>
      <c r="BN182" s="31" t="str">
        <f>_xlfn.IFNA(VLOOKUP($A182,Platinum_total_demand!$A:$Z,4,FALSE), "NA")</f>
        <v>NA</v>
      </c>
      <c r="BO182" s="31" t="str">
        <f>_xlfn.IFNA(VLOOKUP($A182,Palladium_total_demand!$A:$Z,4,FALSE), "NA")</f>
        <v>NA</v>
      </c>
      <c r="BP182" s="31" t="str">
        <f>_xlfn.IFNA(VLOOKUP($A182,Rhodium_total_demand!$A:$Z,4,FALSE), "NA")</f>
        <v>NA</v>
      </c>
      <c r="BQ182" s="31" t="str">
        <f>_xlfn.IFNA(VLOOKUP($A182,Platinum_total_supply!$A:$Z,4,FALSE), "NA")</f>
        <v>NA</v>
      </c>
      <c r="BR182" s="31" t="str">
        <f>_xlfn.IFNA(VLOOKUP($A182,Palladium_total_supply!$A:$Z,4,FALSE), "NA")</f>
        <v>NA</v>
      </c>
      <c r="BS182" s="31" t="str">
        <f>_xlfn.IFNA(VLOOKUP($A182,Rhodium_total_supply!$A:$Z,4,FALSE), "NA")</f>
        <v>NA</v>
      </c>
      <c r="BT182" s="31">
        <f>_xlfn.IFNA(VLOOKUP($A182,Equities!$A:$Z,2,FALSE), "NA")</f>
        <v>6296.6427272727196</v>
      </c>
      <c r="BU182" s="31">
        <f>_xlfn.IFNA(VLOOKUP($A182,Equities!$A:$Z,3,FALSE), "NA")</f>
        <v>7744.3613636363598</v>
      </c>
      <c r="BV182" s="31">
        <f>_xlfn.IFNA(VLOOKUP($A182,Equities!$A:$Z,4,FALSE), "NA")</f>
        <v>8037.8181818181802</v>
      </c>
      <c r="BW182" s="31">
        <f>_xlfn.IFNA(VLOOKUP($A182,Equities!$A:$Z,5,FALSE), "NA")</f>
        <v>5289.2371363636303</v>
      </c>
      <c r="BX182" s="31">
        <f>_xlfn.IFNA(VLOOKUP($A182,Equities!$A:$Z,6,FALSE), "NA")</f>
        <v>1935.4194090909</v>
      </c>
      <c r="BY182" s="31">
        <f>_xlfn.IFNA(VLOOKUP($A182,Income_equities!$A:$Z,2,FALSE), "NA")</f>
        <v>1937.57045454545</v>
      </c>
      <c r="BZ182" s="31">
        <f>_xlfn.IFNA(VLOOKUP($A182,Income_equities!$A:$Z,3,FALSE), "NA")</f>
        <v>375.39847727272701</v>
      </c>
      <c r="CA182" s="31">
        <f>_xlfn.IFNA(VLOOKUP($A182,Income_equities!$A:$Z,4,FALSE), "NA")</f>
        <v>222.91988636363601</v>
      </c>
      <c r="CB182" s="31">
        <f>_xlfn.IFNA(VLOOKUP($A182,Income_equities!$A:$Z,5,FALSE), "NA")</f>
        <v>220.65045909090901</v>
      </c>
      <c r="CC182" s="31">
        <f>_xlfn.IFNA(VLOOKUP($A182,PGM_equities!$A:$Z,2,FALSE), "NA")</f>
        <v>1244.7777272727201</v>
      </c>
      <c r="CD182" s="31">
        <f>_xlfn.IFNA(VLOOKUP($A182,PGM_equities!$A:$Z,3,FALSE), "NA")</f>
        <v>1251.9986363636301</v>
      </c>
      <c r="CE182" s="31">
        <f>_xlfn.IFNA(VLOOKUP($A182,PGM_equities!$A:$Z,4,FALSE), "NA")</f>
        <v>17.173604545454499</v>
      </c>
      <c r="CF182" s="31">
        <f>_xlfn.IFNA(VLOOKUP($A182,PGM_equities!$A:$Z,5,FALSE), "NA")</f>
        <v>784.82954545454504</v>
      </c>
      <c r="CG182" s="31" t="str">
        <f>_xlfn.IFNA(VLOOKUP($A182,Platinum_market_balance!$A:$Z,2,FALSE), "NA")</f>
        <v>NA</v>
      </c>
      <c r="CH182" s="31" t="str">
        <f>_xlfn.IFNA(VLOOKUP($A182,Platinum_market_balance!$A:$Z,3,FALSE), "NA")</f>
        <v>NA</v>
      </c>
      <c r="CI182" s="31" t="str">
        <f>_xlfn.IFNA(VLOOKUP($A182,Platinum_market_balance!$A:$Z,4,FALSE), "NA")</f>
        <v>NA</v>
      </c>
      <c r="CJ182" s="31" t="str">
        <f>_xlfn.IFNA(VLOOKUP($A182,Platinum_market_balance!$A:$Z,5,FALSE), "NA")</f>
        <v>NA</v>
      </c>
      <c r="CK182" s="31" t="str">
        <f>_xlfn.IFNA(VLOOKUP($A182,Palladium_market_balance!$A:$Z,2,FALSE), "NA")</f>
        <v>NA</v>
      </c>
      <c r="CL182" s="31" t="str">
        <f>_xlfn.IFNA(VLOOKUP($A182,Palladium_market_balance!$A:$Z,3,FALSE), "NA")</f>
        <v>NA</v>
      </c>
      <c r="CM182" s="31" t="str">
        <f>_xlfn.IFNA(VLOOKUP($A182,Palladium_market_balance!$A:$Z,4,FALSE), "NA")</f>
        <v>NA</v>
      </c>
      <c r="CN182" s="31" t="str">
        <f>_xlfn.IFNA(VLOOKUP($A182,Palladium_market_balance!$A:$Z,5,FALSE), "NA")</f>
        <v>NA</v>
      </c>
      <c r="CO182" s="31" t="str">
        <f>_xlfn.IFNA(VLOOKUP($A182,Rhodium_market_balance!$A:$Z,2,FALSE), "NA")</f>
        <v>NA</v>
      </c>
      <c r="CP182" s="31" t="str">
        <f>_xlfn.IFNA(VLOOKUP($A182,Rhodium_market_balance!$A:$Z,3,FALSE), "NA")</f>
        <v>NA</v>
      </c>
      <c r="CQ182" s="31" t="str">
        <f>_xlfn.IFNA(VLOOKUP($A182,Rhodium_market_balance!$A:$Z,4,FALSE), "NA")</f>
        <v>NA</v>
      </c>
      <c r="CR182" s="31" t="str">
        <f>_xlfn.IFNA(VLOOKUP($A182,Rhodium_market_balance!$A:$Z,5,FALSE), "NA")</f>
        <v>NA</v>
      </c>
      <c r="CS182" s="31">
        <f>_xlfn.IFNA(VLOOKUP($A182,CFTCs!$A:$Z,2,FALSE), "NA")</f>
        <v>24830.272727272699</v>
      </c>
      <c r="CT182" s="31">
        <f>_xlfn.IFNA(VLOOKUP($A182,CFTCs!$A:$Z,3,FALSE), "NA")</f>
        <v>4188.8181818181802</v>
      </c>
      <c r="CU182" s="31">
        <f>_xlfn.IFNA(VLOOKUP($A182,CFTCs!$A:$Z,4,FALSE), "NA")</f>
        <v>46657.090909090897</v>
      </c>
      <c r="CV182" s="31">
        <f>_xlfn.IFNA(VLOOKUP($A182,CFTCs!$A:$Z,5,FALSE), "NA")</f>
        <v>16415.090909090901</v>
      </c>
      <c r="CW182" s="31">
        <f>_xlfn.IFNA(VLOOKUP($A182,Open_interest!$A:$Z,2,FALSE), "NA")</f>
        <v>66320.318181818104</v>
      </c>
      <c r="CX182" s="31">
        <f>_xlfn.IFNA(VLOOKUP($A182,Open_interest!$A:$Z,3,FALSE), "NA")</f>
        <v>33648.863636363603</v>
      </c>
      <c r="CY182" s="31">
        <f>IF(_xlfn.IFNA(VLOOKUP($A182,ETF_holdings!$A:$Z,2,FALSE), "NA")=0,"NA",_xlfn.IFNA(VLOOKUP($A182,ETF_holdings!$A:$Z,2,FALSE), "NA"))</f>
        <v>2804038.77563636</v>
      </c>
      <c r="CZ182" s="31" t="str">
        <f>IF(_xlfn.IFNA(VLOOKUP($A182,ETF_holdings!$A:$Z,3,FALSE), "NA")=0,"NA",_xlfn.IFNA(VLOOKUP($A182,ETF_holdings!$A:$Z,3,FALSE), "NA"))</f>
        <v>NA</v>
      </c>
      <c r="DA182" s="31">
        <f>_xlfn.IFNA(VLOOKUP($A182,ETF_holdings!$A:$Z,4,FALSE), "NA")</f>
        <v>14514.795454545399</v>
      </c>
      <c r="DB182" s="31">
        <f>IF(_xlfn.IFNA(VLOOKUP($A182,ETF_holdings!$A:$Z,4,FALSE), "NA")=0,"NA",_xlfn.IFNA(VLOOKUP($A182,ETF_holdings!$A:$Z,4,FALSE), "NA"))</f>
        <v>14514.795454545399</v>
      </c>
      <c r="DC182" s="31" t="str">
        <f>IF(_xlfn.IFNA(VLOOKUP($A182,ETF_holdings!$A:$Z,6,FALSE), "NA")=0,"NA",_xlfn.IFNA(VLOOKUP($A182,ETF_holdings!$A:$Z,6,FALSE), "NA"))</f>
        <v>NA</v>
      </c>
      <c r="DD182" s="31" t="str">
        <f>IF(_xlfn.IFNA(VLOOKUP($A182,ETF_holdings!$A:$Z,7,FALSE), "NA")=0,"NA",_xlfn.IFNA(VLOOKUP($A182,ETF_holdings!$A:$Z,7,FALSE), "NA"))</f>
        <v>NA</v>
      </c>
      <c r="DE182" s="31" t="str">
        <f>IF(_xlfn.IFNA(VLOOKUP($A182,ETF_holdings!$A:$Z,8,FALSE), "NA")=0,"NA",_xlfn.IFNA(VLOOKUP($A182,ETF_holdings!$A:$Z,8,FALSE), "NA"))</f>
        <v>NA</v>
      </c>
      <c r="DF182" s="31" t="str">
        <f>IF(_xlfn.IFNA(VLOOKUP($A182,ETF_holdings!$A:$Z,10,FALSE), "NA")=0,"NA",_xlfn.IFNA(VLOOKUP($A182,ETF_holdings!$A:$Z,10,FALSE), "NA"))</f>
        <v>NA</v>
      </c>
      <c r="DG182" s="31" t="str">
        <f>IF(_xlfn.IFNA(VLOOKUP($A182,ETF_holdings!$A:$Z,10,FALSE), "NA")=0,"NA",_xlfn.IFNA(VLOOKUP($A182,ETF_holdings!$A:$Z,10,FALSE), "NA"))</f>
        <v>NA</v>
      </c>
      <c r="DH182" s="31">
        <f>IF(_xlfn.IFNA(VLOOKUP($A182,ETF_holdings!$A:$Z,11,FALSE), "NA")=0,"NA",_xlfn.IFNA(VLOOKUP($A182,ETF_holdings!$A:$Z,11,FALSE), "NA"))</f>
        <v>14514.795454545399</v>
      </c>
      <c r="DI182" s="31" t="str">
        <f>IF(_xlfn.IFNA(VLOOKUP($A182,ETF_holdings!$A:$Z,12,FALSE), "NA")=0,"NA",_xlfn.IFNA(VLOOKUP($A182,ETF_holdings!$A:$Z,12,FALSE), "NA"))</f>
        <v>NA</v>
      </c>
      <c r="DJ182" s="31" t="str">
        <f>IF(_xlfn.IFNA(VLOOKUP($A182,ETF_holdings!$A:$Z,13,FALSE), "NA")=0,"NA",_xlfn.IFNA(VLOOKUP($A182,ETF_holdings!$A:$Z,13,FALSE), "NA"))</f>
        <v>NA</v>
      </c>
      <c r="DK182" s="31">
        <f>IF(_xlfn.IFNA(VLOOKUP($A182,Platinum_RSI!$A:$P,2,FALSE), "NA")=0,"NA",_xlfn.IFNA(VLOOKUP($A182,Platinum_RSI!$A:$P,2,FALSE), "NA"))</f>
        <v>34.340000000000003</v>
      </c>
      <c r="DL182" s="31">
        <f>IF(_xlfn.IFNA(VLOOKUP($A182,Platinum_RSI!$A:$P,3,FALSE), "NA")=0,"NA",_xlfn.IFNA(VLOOKUP($A182,Platinum_RSI!$A:$P,3,FALSE), "NA"))</f>
        <v>33.35</v>
      </c>
      <c r="DM182" s="31">
        <f>IF(_xlfn.IFNA(VLOOKUP($A182,Platinum_RSI!$A:$P,4,FALSE), "NA")=0,"NA",_xlfn.IFNA(VLOOKUP($A182,Platinum_RSI!$A:$P,4,FALSE), "NA"))</f>
        <v>38.020000000000003</v>
      </c>
      <c r="DN182" s="31">
        <f>IF(_xlfn.IFNA(VLOOKUP($A182,Platinum_RSI!$A:$P,5,FALSE), "NA")=0,"NA",_xlfn.IFNA(VLOOKUP($A182,Platinum_RSI!$A:$P,5,FALSE), "NA"))</f>
        <v>44.69</v>
      </c>
      <c r="DO182" s="31">
        <f>IF(_xlfn.IFNA(VLOOKUP($A182,Palladium_RSI!$A:$Q,2,FALSE), "NA")=0,"NA",_xlfn.IFNA(VLOOKUP($A182,Palladium_RSI!$A:$Q,2,FALSE), "NA"))</f>
        <v>28.58</v>
      </c>
      <c r="DP182" s="31">
        <f>IF(_xlfn.IFNA(VLOOKUP($A182,Palladium_RSI!$A:$Q, 3,FALSE), "NA")=0,"NA",_xlfn.IFNA(VLOOKUP($A182,Palladium_RSI!$A:$Q,3,FALSE), "NA"))</f>
        <v>47.59</v>
      </c>
      <c r="DQ182" s="31">
        <f>IF(_xlfn.IFNA(VLOOKUP($A182,Palladium_RSI!$A:$Q,4,FALSE), "NA")=0,"NA",_xlfn.IFNA(VLOOKUP($A182,Palladium_RSI!$A:$Q,4,FALSE), "NA"))</f>
        <v>51.32</v>
      </c>
      <c r="DR182" s="31">
        <f>IF(_xlfn.IFNA(VLOOKUP($A182,Palladium_RSI!$A:$Q,5,FALSE), "NA")=0,"NA",_xlfn.IFNA(VLOOKUP($A182,Palladium_RSI!$A:$Q,5,FALSE), "NA"))</f>
        <v>54.58</v>
      </c>
      <c r="DS182" s="31">
        <f>IF(_xlfn.IFNA(VLOOKUP($A182,Car_production!$A:$L,2,FALSE), "NA")=0,"NA",_xlfn.IFNA(VLOOKUP($A182,Car_production!$A:$L,2,FALSE), "NA"))</f>
        <v>355.9</v>
      </c>
      <c r="DT182" s="31">
        <f>IF(_xlfn.IFNA(VLOOKUP($A182,Car_production!$A:$L,3,FALSE), "NA")=0,"NA",_xlfn.IFNA(VLOOKUP($A182,Car_production!$A:$L,3,FALSE), "NA"))</f>
        <v>280.01573564122737</v>
      </c>
      <c r="DU182" s="31" t="e">
        <f>IF(_xlfn.IFNA(VLOOKUP($A182,Car_production!$A:$L,4,FALSE), "NA")=0,"NA",_xlfn.IFNA(VLOOKUP($A182,Car_production!$A:$L,13,FALSE), "NA"))</f>
        <v>#REF!</v>
      </c>
      <c r="DV182" s="31">
        <f>IF(_xlfn.IFNA(VLOOKUP($A182,Car_production!$A:$L,5,FALSE), "NA")=0,"NA",_xlfn.IFNA(VLOOKUP($A182,Car_production!$A:$L,5,FALSE), "NA"))</f>
        <v>94.808591765943461</v>
      </c>
      <c r="DW182" s="31">
        <f>IF(_xlfn.IFNA(VLOOKUP($A182,Car_production!$A:$L,6,FALSE), "NA")=0,"NA",_xlfn.IFNA(VLOOKUP($A182,Car_production!$A:$L,6,FALSE), "NA"))</f>
        <v>108.6</v>
      </c>
      <c r="DX182" s="31">
        <f>IF(_xlfn.IFNA(VLOOKUP($A182,Car_production!$A:$L,7,FALSE), "NA")=0,"NA",_xlfn.IFNA(VLOOKUP($A182,Car_production!$A:$L,7,FALSE), "NA"))</f>
        <v>106.158357771261</v>
      </c>
      <c r="DY182" s="31">
        <f>IF(_xlfn.IFNA(VLOOKUP($A182,Car_production!$A:$L,8,FALSE), "NA")=0,"NA",_xlfn.IFNA(VLOOKUP($A182,Car_production!$A:$L,8,FALSE), "NA"))</f>
        <v>99.8</v>
      </c>
      <c r="DZ182" s="31">
        <f>IF(_xlfn.IFNA(VLOOKUP($A182,Car_production!$A:$L,9,FALSE), "NA")=0,"NA",_xlfn.IFNA(VLOOKUP($A182,Car_production!$A:$L,9,FALSE), "NA"))</f>
        <v>126.010101010101</v>
      </c>
      <c r="EA182" s="31">
        <f>IF(_xlfn.IFNA(VLOOKUP($A182,Car_production!$A:$L,10,FALSE), "NA")=0,"NA",_xlfn.IFNA(VLOOKUP($A182,Car_production!$A:$L,10,FALSE), "NA"))</f>
        <v>101.99215020950889</v>
      </c>
      <c r="EB182" s="31">
        <f>IF(_xlfn.IFNA(VLOOKUP($A182,Car_production_index!$A:$L,2,FALSE), "NA")=0,"NA",_xlfn.IFNA(VLOOKUP($A182,Car_production_index!$A:$L,2,FALSE), "NA"))</f>
        <v>0.15052911236225253</v>
      </c>
      <c r="EC182" s="31">
        <f>IF(_xlfn.IFNA(VLOOKUP($A182,Car_production_index!$A:$L,3,FALSE), "NA")=0,"NA",_xlfn.IFNA(VLOOKUP($A182,Car_production_index!$A:$L,3,FALSE), "NA"))</f>
        <v>0.20575821281145007</v>
      </c>
      <c r="ED182" s="31">
        <f>IF(_xlfn.IFNA(VLOOKUP($A182,Car_production_index!$A:$L,4,FALSE), "NA")=0,"NA",_xlfn.IFNA(VLOOKUP($A182,Car_production_index!$A:$L,4,FALSE), "NA"))</f>
        <v>0.26364941606101255</v>
      </c>
      <c r="EE182" s="31">
        <f>IF(_xlfn.IFNA(VLOOKUP($A182,Car_production_index!$A:$L,5,FALSE), "NA")=0,"NA",_xlfn.IFNA(VLOOKUP($A182,Car_production_index!$A:$L,5,FALSE), "NA"))</f>
        <v>0.10318574578603354</v>
      </c>
      <c r="EF182" s="31">
        <f>IF(_xlfn.IFNA(VLOOKUP($A182,Car_production_index!$A:$L,6,FALSE), "NA")=0,"NA",_xlfn.IFNA(VLOOKUP($A182,Car_production_index!$A:$L,6,FALSE), "NA"))</f>
        <v>0.72312248702074877</v>
      </c>
    </row>
    <row r="183" spans="1:136">
      <c r="A183" s="26">
        <v>42036</v>
      </c>
      <c r="B183" s="25">
        <f>IFERROR(VLOOKUP($A183,Palladium_spot_price!$A:$B,2,FALSE), "NA")</f>
        <v>789.94736842105203</v>
      </c>
      <c r="C183" s="25">
        <f>IFERROR(VLOOKUP($A183,Platinum_spot_price!$A:$B,2,FALSE), "NA")</f>
        <v>1200.78947368421</v>
      </c>
      <c r="D183" s="25">
        <f>IFERROR(VLOOKUP($A183,Rhodium_spot_price!$A:$B,2,FALSE), "NA")</f>
        <v>1185.78947368421</v>
      </c>
      <c r="E183" s="25">
        <f>IFERROR(VLOOKUP(A183,'Coal Australia'!A:B,2,FALSE), "NA")</f>
        <v>70.659107142856996</v>
      </c>
      <c r="F183" s="25">
        <f>IFERROR(VLOOKUP(A183,'Russian Ruble'!A:B,2,FALSE), "NA")</f>
        <v>64.632369370000006</v>
      </c>
      <c r="G183" s="25" t="str">
        <f>IFERROR(VLOOKUP($A183,'GDP Germany'!A:B,2,FALSE),"NA")</f>
        <v>NA</v>
      </c>
      <c r="H183" s="25" t="str">
        <f>IFERROR(VLOOKUP($A183,'GDP EU28'!A:B,2,FALSE),"NA")</f>
        <v>NA</v>
      </c>
      <c r="I183" s="25" t="str">
        <f>IFERROR(VLOOKUP($A183,'GDP US'!A:B,2,FALSE),"NA")</f>
        <v>NA</v>
      </c>
      <c r="J183" s="29" t="str">
        <f>IFERROR(VLOOKUP($A183,'GDP CNY'!A:C,2,FALSE),"NA")</f>
        <v>NA</v>
      </c>
      <c r="K183" s="25">
        <f>IFERROR(VLOOKUP($A183,WTI!$A:$B,2,FALSE),"NA")</f>
        <v>50.58</v>
      </c>
      <c r="L183" s="25">
        <f>IFERROR(VLOOKUP($A183,Brent!$A:$B,2,FALSE),"NA")</f>
        <v>58.1</v>
      </c>
      <c r="M183" s="25">
        <f>IFERROR(VLOOKUP($A183,'EURO EXC RATE'!$A:$B,2,FALSE),"NA")</f>
        <v>1.135</v>
      </c>
      <c r="N183" s="25">
        <f>IFERROR(VLOOKUP($A183,'Baltic Dry Index'!$A:$B,2,FALSE),"NA")</f>
        <v>540</v>
      </c>
      <c r="O183" s="25">
        <f>IFERROR(VLOOKUP($A183,EXR_CNY_USD!$A:$B,2,FALSE),"NA")</f>
        <v>6.2518000000000002</v>
      </c>
      <c r="P183" s="25">
        <f>IFERROR(VLOOKUP($A183,'NATURAL GAS'!A:B,2,FALSE),"NA")</f>
        <v>2.87</v>
      </c>
      <c r="Q183" s="25">
        <f>IFERROR(VLOOKUP($A183,VIX!$A:$B,2,FALSE), "NA")</f>
        <v>13.34</v>
      </c>
      <c r="R183" s="25">
        <f>IFERROR(VLOOKUP($A183,CLI_US!$A:$B,2,FALSE), "NA")</f>
        <v>100.567380531916</v>
      </c>
      <c r="S183" s="25">
        <f>IFERROR(VLOOKUP($A183,CLI_CHN!$A:$B,2,FALSE), "NA")</f>
        <v>100.0827</v>
      </c>
      <c r="T183" s="25">
        <f>IFERROR(VLOOKUP($A183,CLI_EURO!$A:$B,2,FALSE), "NA")</f>
        <v>100.090339787293</v>
      </c>
      <c r="U183" s="25">
        <f>IFERROR(VLOOKUP($A183,CPILFESL!$A:$B,2,FALSE), "NA")</f>
        <v>235.34200000000001</v>
      </c>
      <c r="V183" s="31">
        <f>_xlfn.IFNA(VLOOKUP($A183,'PET.RWTC.M'!$A:$B,2,FALSE), "NA")</f>
        <v>50.58</v>
      </c>
      <c r="W183" s="31">
        <f>_xlfn.IFNA(VLOOKUP($A183,PALLFNFINDEXQ!$A:$B,2,FALSE), "NA")</f>
        <v>115.28317610000001</v>
      </c>
      <c r="X183" s="31">
        <f>_xlfn.IFNA(VLOOKUP($A183,DEXSFUS!$A:$B,2,FALSE), "NA")</f>
        <v>11.5425</v>
      </c>
      <c r="Y183" s="31">
        <f>_xlfn.IFNA(VLOOKUP($A183,PNICKUSDM!$A:$B,2,FALSE), "NA")</f>
        <v>14573.8375</v>
      </c>
      <c r="Z183" s="31">
        <f>_xlfn.IFNA(VLOOKUP($A183,'WPU1011'!$A:$B,2,FALSE), "NA")</f>
        <v>133.19999999999999</v>
      </c>
      <c r="AA183" s="31">
        <f>_xlfn.IFNA(VLOOKUP($A183,'WPU1011'!$A:$B,2,FALSE), "NA")</f>
        <v>133.19999999999999</v>
      </c>
      <c r="AB183" s="31">
        <f>_xlfn.IFNA(VLOOKUP($A183,TSIFRGHTC!$A:$B,2,FALSE), "NA")</f>
        <v>-0.6</v>
      </c>
      <c r="AC183" s="31">
        <f>_xlfn.IFNA(VLOOKUP($A183,TSIFRGHTC!$A:$B,2,FALSE), "NA")</f>
        <v>-0.6</v>
      </c>
      <c r="AD183" s="31">
        <f>_xlfn.IFNA(VLOOKUP($A183,PPICMM!$A:$B,2,FALSE), "NA")</f>
        <v>187.2</v>
      </c>
      <c r="AE183" s="31">
        <f>_xlfn.IFNA(VLOOKUP($A183,IPB50001N!$A:$B,2,FALSE), "NA")</f>
        <v>102.02160000000001</v>
      </c>
      <c r="AF183" s="31">
        <f>_xlfn.IFNA(VLOOKUP($A183,A31ATI!$A:$B,2,FALSE), "NA")</f>
        <v>22860</v>
      </c>
      <c r="AG183" s="31">
        <f>_xlfn.IFNA(VLOOKUP($A183,A31ANO!$A:$B,2,FALSE), "NA")</f>
        <v>9468</v>
      </c>
      <c r="AH183" s="31">
        <f>_xlfn.IFNA(VLOOKUP($A183,IPG21223S!$A:$B,2,FALSE), "NA")</f>
        <v>111.1605</v>
      </c>
      <c r="AI183" s="31">
        <f>_xlfn.IFNA(VLOOKUP($A183,PIORECRUSDM!$A:$B,2,FALSE), "NA")</f>
        <v>62.61</v>
      </c>
      <c r="AJ183" s="31">
        <f>_xlfn.IFNA(VLOOKUP($A183,GVZCLS!$A:$B,2,FALSE), "NA")</f>
        <v>22.33</v>
      </c>
      <c r="AK183" s="31">
        <f>_xlfn.IFNA(VLOOKUP($A183,VXSLVCLS!$A:$B,2,FALSE), "NA")</f>
        <v>40.68</v>
      </c>
      <c r="AL183" s="31">
        <f>_xlfn.IFNA(VLOOKUP($A183,PNRGINDEXM!$A:$B,2,FALSE), "NA")</f>
        <v>134.8115</v>
      </c>
      <c r="AM183" s="31">
        <f>_xlfn.IFNA(VLOOKUP($A183,Nikkei225!$A:$B,2,FALSE), "NA")</f>
        <v>17590.099999999999</v>
      </c>
      <c r="AN183" s="31">
        <f>_xlfn.IFNA(VLOOKUP($A183,EXJPUS!$A:$B,2,FALSE), "NA")</f>
        <v>118.76</v>
      </c>
      <c r="AO183" s="31">
        <f>_xlfn.IFNA(VLOOKUP($A183,PCU33613361!$A:$B,2,FALSE), "NA")</f>
        <v>110.6</v>
      </c>
      <c r="AP183" s="31">
        <f>_xlfn.IFNA(VLOOKUP($A183,TOTALSA!$A:$B,2,FALSE), "NA")</f>
        <v>16.895</v>
      </c>
      <c r="AQ183" s="31">
        <f>_xlfn.IFNA(VLOOKUP($A183,ZAFCPIALLMINMEI!$A:$B,2,FALSE), "NA")</f>
        <v>97.355689999999996</v>
      </c>
      <c r="AR183" s="31">
        <f>_xlfn.IFNA(VLOOKUP($A183,LCULMN01ZAQ661S!$A:$B,2,FALSE), "NA")</f>
        <v>97.147262909999995</v>
      </c>
      <c r="AS183" s="31">
        <f>_xlfn.IFNA(VLOOKUP($A183,NGDPRSAXDCZAQ!$A:$B,2,FALSE), "NA")</f>
        <v>1108545.3999999999</v>
      </c>
      <c r="AT183" s="31">
        <f>_xlfn.IFNA(VLOOKUP($A183,'M.W00.PCOBA.USD'!$A:$B,2,FALSE), "NA")</f>
        <v>29155.38</v>
      </c>
      <c r="AU183" s="31">
        <f>_xlfn.IFNA(VLOOKUP($A183,BSCICP03O9M665S!$A:$B,2,FALSE), "NA")</f>
        <v>100.49874815859999</v>
      </c>
      <c r="AV183" s="31">
        <f>_xlfn.IFNA(VLOOKUP($A183,LOLITOAAOECDE!$A:$B,2,FALSE), "NA")</f>
        <v>100.62632276239999</v>
      </c>
      <c r="AW183" s="31" t="str">
        <f>_xlfn.IFNA(VLOOKUP($A183,'IP7110'!$A:$B,2,FALSE), "NA")</f>
        <v>NA</v>
      </c>
      <c r="AX183" s="31">
        <f>_xlfn.IFNA(VLOOKUP($A183,'WPS061'!$A:$B,2,FALSE), "NA")</f>
        <v>102</v>
      </c>
      <c r="AY183" s="31">
        <f>_xlfn.IFNA(VLOOKUP($A183,'GS10'!$A:$B,2,FALSE), "NA")</f>
        <v>1.98</v>
      </c>
      <c r="AZ183" s="31">
        <f>_xlfn.IFNA(VLOOKUP($A183,'GS5'!$A:$B,2,FALSE), "NA")</f>
        <v>1.47</v>
      </c>
      <c r="BA183" s="31">
        <f>_xlfn.IFNA(VLOOKUP($A183,'GS30'!$A:$B,2,FALSE), "NA")</f>
        <v>2.57</v>
      </c>
      <c r="BB183" s="31">
        <f>_xlfn.IFNA(VLOOKUP($A183,DAX!$A:$B,2,FALSE), "NA")</f>
        <v>11401.66</v>
      </c>
      <c r="BC183" s="31">
        <f>_xlfn.IFNA(VLOOKUP($A183,SMI!$A:$B,2,FALSE), "NA")</f>
        <v>9014.5300000000007</v>
      </c>
      <c r="BD183" s="31">
        <f>_xlfn.IFNA(VLOOKUP($A183,NASDAQCOM!$A:$B,2,FALSE), "NA")</f>
        <v>4963.53</v>
      </c>
      <c r="BE183" s="31">
        <f>_xlfn.IFNA(VLOOKUP($A183,FTSE100!$A:$B,2,FALSE), "NA")</f>
        <v>6946.66</v>
      </c>
      <c r="BF183" s="31">
        <f>_xlfn.IFNA(VLOOKUP($A183,'M.W00.PGOLD.USD'!$A:$B,2,FALSE), "NA")</f>
        <v>1281</v>
      </c>
      <c r="BG183" s="31">
        <f>_xlfn.IFNA(VLOOKUP($A183,'M.W00.PSILVER.USD'!$A:$B,2,FALSE), "NA")</f>
        <v>17.59</v>
      </c>
      <c r="BH183" s="31">
        <f>_xlfn.IFNA(VLOOKUP($A183,WPU10170502!$A:$B,2,FALSE), "NA")</f>
        <v>94.2</v>
      </c>
      <c r="BI183" s="31">
        <f>_xlfn.IFNA(VLOOKUP($A183,'M.W00.PSILVER.USD'!$A:$B,2,FALSE), "NA")</f>
        <v>17.59</v>
      </c>
      <c r="BJ183" s="31">
        <f>_xlfn.IFNA(VLOOKUP($A183,'M.W00.PSILVER.USD'!$A:$B,2,FALSE), "NA")</f>
        <v>17.59</v>
      </c>
      <c r="BK183" s="31">
        <f>_xlfn.IFNA(VLOOKUP($A183,FEDfunds!$A:$B,2,FALSE), "NA")</f>
        <v>0.11</v>
      </c>
      <c r="BL183" s="31">
        <f>_xlfn.IFNA(VLOOKUP($A183,Vehicles_miles_traveled!$A:$B,2,FALSE), "NA")</f>
        <v>254470</v>
      </c>
      <c r="BM183" s="31">
        <f>_xlfn.IFNA(VLOOKUP($A183,New_car_dealer!$A:$B,2,FALSE), "NA")</f>
        <v>60223</v>
      </c>
      <c r="BN183" s="31" t="str">
        <f>_xlfn.IFNA(VLOOKUP($A183,Platinum_total_demand!$A:$Z,4,FALSE), "NA")</f>
        <v>NA</v>
      </c>
      <c r="BO183" s="31" t="str">
        <f>_xlfn.IFNA(VLOOKUP($A183,Palladium_total_demand!$A:$Z,4,FALSE), "NA")</f>
        <v>NA</v>
      </c>
      <c r="BP183" s="31" t="str">
        <f>_xlfn.IFNA(VLOOKUP($A183,Rhodium_total_demand!$A:$Z,4,FALSE), "NA")</f>
        <v>NA</v>
      </c>
      <c r="BQ183" s="31" t="str">
        <f>_xlfn.IFNA(VLOOKUP($A183,Platinum_total_supply!$A:$Z,4,FALSE), "NA")</f>
        <v>NA</v>
      </c>
      <c r="BR183" s="31" t="str">
        <f>_xlfn.IFNA(VLOOKUP($A183,Palladium_total_supply!$A:$Z,4,FALSE), "NA")</f>
        <v>NA</v>
      </c>
      <c r="BS183" s="31" t="str">
        <f>_xlfn.IFNA(VLOOKUP($A183,Rhodium_total_supply!$A:$Z,4,FALSE), "NA")</f>
        <v>NA</v>
      </c>
      <c r="BT183" s="31">
        <f>_xlfn.IFNA(VLOOKUP($A183,Equities!$A:$Z,2,FALSE), "NA")</f>
        <v>6525.0304999999998</v>
      </c>
      <c r="BU183" s="31">
        <f>_xlfn.IFNA(VLOOKUP($A183,Equities!$A:$Z,3,FALSE), "NA")</f>
        <v>7977.9254999999903</v>
      </c>
      <c r="BV183" s="31">
        <f>_xlfn.IFNA(VLOOKUP($A183,Equities!$A:$Z,4,FALSE), "NA")</f>
        <v>8453.3314999999893</v>
      </c>
      <c r="BW183" s="31">
        <f>_xlfn.IFNA(VLOOKUP($A183,Equities!$A:$Z,5,FALSE), "NA")</f>
        <v>5528.30619999999</v>
      </c>
      <c r="BX183" s="31">
        <f>_xlfn.IFNA(VLOOKUP($A183,Equities!$A:$Z,6,FALSE), "NA")</f>
        <v>1971.9881499999999</v>
      </c>
      <c r="BY183" s="31">
        <f>_xlfn.IFNA(VLOOKUP($A183,Income_equities!$A:$Z,2,FALSE), "NA")</f>
        <v>1935.0219999999999</v>
      </c>
      <c r="BZ183" s="31">
        <f>_xlfn.IFNA(VLOOKUP($A183,Income_equities!$A:$Z,3,FALSE), "NA")</f>
        <v>373.466759999999</v>
      </c>
      <c r="CA183" s="31">
        <f>_xlfn.IFNA(VLOOKUP($A183,Income_equities!$A:$Z,4,FALSE), "NA")</f>
        <v>225.52532500000001</v>
      </c>
      <c r="CB183" s="31">
        <f>_xlfn.IFNA(VLOOKUP($A183,Income_equities!$A:$Z,5,FALSE), "NA")</f>
        <v>218.116105</v>
      </c>
      <c r="CC183" s="31">
        <f>_xlfn.IFNA(VLOOKUP($A183,PGM_equities!$A:$Z,2,FALSE), "NA")</f>
        <v>1197.0934999999999</v>
      </c>
      <c r="CD183" s="31">
        <f>_xlfn.IFNA(VLOOKUP($A183,PGM_equities!$A:$Z,3,FALSE), "NA")</f>
        <v>1225.7735</v>
      </c>
      <c r="CE183" s="31">
        <f>_xlfn.IFNA(VLOOKUP($A183,PGM_equities!$A:$Z,4,FALSE), "NA")</f>
        <v>16.789774999999999</v>
      </c>
      <c r="CF183" s="31">
        <f>_xlfn.IFNA(VLOOKUP($A183,PGM_equities!$A:$Z,5,FALSE), "NA")</f>
        <v>787.98749999999995</v>
      </c>
      <c r="CG183" s="31" t="str">
        <f>_xlfn.IFNA(VLOOKUP($A183,Platinum_market_balance!$A:$Z,2,FALSE), "NA")</f>
        <v>NA</v>
      </c>
      <c r="CH183" s="31" t="str">
        <f>_xlfn.IFNA(VLOOKUP($A183,Platinum_market_balance!$A:$Z,3,FALSE), "NA")</f>
        <v>NA</v>
      </c>
      <c r="CI183" s="31" t="str">
        <f>_xlfn.IFNA(VLOOKUP($A183,Platinum_market_balance!$A:$Z,4,FALSE), "NA")</f>
        <v>NA</v>
      </c>
      <c r="CJ183" s="31" t="str">
        <f>_xlfn.IFNA(VLOOKUP($A183,Platinum_market_balance!$A:$Z,5,FALSE), "NA")</f>
        <v>NA</v>
      </c>
      <c r="CK183" s="31" t="str">
        <f>_xlfn.IFNA(VLOOKUP($A183,Palladium_market_balance!$A:$Z,2,FALSE), "NA")</f>
        <v>NA</v>
      </c>
      <c r="CL183" s="31" t="str">
        <f>_xlfn.IFNA(VLOOKUP($A183,Palladium_market_balance!$A:$Z,3,FALSE), "NA")</f>
        <v>NA</v>
      </c>
      <c r="CM183" s="31" t="str">
        <f>_xlfn.IFNA(VLOOKUP($A183,Palladium_market_balance!$A:$Z,4,FALSE), "NA")</f>
        <v>NA</v>
      </c>
      <c r="CN183" s="31" t="str">
        <f>_xlfn.IFNA(VLOOKUP($A183,Palladium_market_balance!$A:$Z,5,FALSE), "NA")</f>
        <v>NA</v>
      </c>
      <c r="CO183" s="31" t="str">
        <f>_xlfn.IFNA(VLOOKUP($A183,Rhodium_market_balance!$A:$Z,2,FALSE), "NA")</f>
        <v>NA</v>
      </c>
      <c r="CP183" s="31" t="str">
        <f>_xlfn.IFNA(VLOOKUP($A183,Rhodium_market_balance!$A:$Z,3,FALSE), "NA")</f>
        <v>NA</v>
      </c>
      <c r="CQ183" s="31" t="str">
        <f>_xlfn.IFNA(VLOOKUP($A183,Rhodium_market_balance!$A:$Z,4,FALSE), "NA")</f>
        <v>NA</v>
      </c>
      <c r="CR183" s="31" t="str">
        <f>_xlfn.IFNA(VLOOKUP($A183,Rhodium_market_balance!$A:$Z,5,FALSE), "NA")</f>
        <v>NA</v>
      </c>
      <c r="CS183" s="31">
        <f>_xlfn.IFNA(VLOOKUP($A183,CFTCs!$A:$Z,2,FALSE), "NA")</f>
        <v>23875.35</v>
      </c>
      <c r="CT183" s="31">
        <f>_xlfn.IFNA(VLOOKUP($A183,CFTCs!$A:$Z,3,FALSE), "NA")</f>
        <v>5134.75</v>
      </c>
      <c r="CU183" s="31">
        <f>_xlfn.IFNA(VLOOKUP($A183,CFTCs!$A:$Z,4,FALSE), "NA")</f>
        <v>46376.4</v>
      </c>
      <c r="CV183" s="31">
        <f>_xlfn.IFNA(VLOOKUP($A183,CFTCs!$A:$Z,5,FALSE), "NA")</f>
        <v>17577.099999999999</v>
      </c>
      <c r="CW183" s="31">
        <f>_xlfn.IFNA(VLOOKUP($A183,Open_interest!$A:$Z,2,FALSE), "NA")</f>
        <v>66447.95</v>
      </c>
      <c r="CX183" s="31">
        <f>_xlfn.IFNA(VLOOKUP($A183,Open_interest!$A:$Z,3,FALSE), "NA")</f>
        <v>33784.75</v>
      </c>
      <c r="CY183" s="31">
        <f>IF(_xlfn.IFNA(VLOOKUP($A183,ETF_holdings!$A:$Z,2,FALSE), "NA")=0,"NA",_xlfn.IFNA(VLOOKUP($A183,ETF_holdings!$A:$Z,2,FALSE), "NA"))</f>
        <v>2757568.7687499998</v>
      </c>
      <c r="CZ183" s="31" t="str">
        <f>IF(_xlfn.IFNA(VLOOKUP($A183,ETF_holdings!$A:$Z,3,FALSE), "NA")=0,"NA",_xlfn.IFNA(VLOOKUP($A183,ETF_holdings!$A:$Z,3,FALSE), "NA"))</f>
        <v>NA</v>
      </c>
      <c r="DA183" s="31">
        <f>_xlfn.IFNA(VLOOKUP($A183,ETF_holdings!$A:$Z,4,FALSE), "NA")</f>
        <v>13648.475</v>
      </c>
      <c r="DB183" s="31">
        <f>IF(_xlfn.IFNA(VLOOKUP($A183,ETF_holdings!$A:$Z,4,FALSE), "NA")=0,"NA",_xlfn.IFNA(VLOOKUP($A183,ETF_holdings!$A:$Z,4,FALSE), "NA"))</f>
        <v>13648.475</v>
      </c>
      <c r="DC183" s="31" t="str">
        <f>IF(_xlfn.IFNA(VLOOKUP($A183,ETF_holdings!$A:$Z,6,FALSE), "NA")=0,"NA",_xlfn.IFNA(VLOOKUP($A183,ETF_holdings!$A:$Z,6,FALSE), "NA"))</f>
        <v>NA</v>
      </c>
      <c r="DD183" s="31" t="str">
        <f>IF(_xlfn.IFNA(VLOOKUP($A183,ETF_holdings!$A:$Z,7,FALSE), "NA")=0,"NA",_xlfn.IFNA(VLOOKUP($A183,ETF_holdings!$A:$Z,7,FALSE), "NA"))</f>
        <v>NA</v>
      </c>
      <c r="DE183" s="31" t="str">
        <f>IF(_xlfn.IFNA(VLOOKUP($A183,ETF_holdings!$A:$Z,8,FALSE), "NA")=0,"NA",_xlfn.IFNA(VLOOKUP($A183,ETF_holdings!$A:$Z,8,FALSE), "NA"))</f>
        <v>NA</v>
      </c>
      <c r="DF183" s="31" t="str">
        <f>IF(_xlfn.IFNA(VLOOKUP($A183,ETF_holdings!$A:$Z,10,FALSE), "NA")=0,"NA",_xlfn.IFNA(VLOOKUP($A183,ETF_holdings!$A:$Z,10,FALSE), "NA"))</f>
        <v>NA</v>
      </c>
      <c r="DG183" s="31" t="str">
        <f>IF(_xlfn.IFNA(VLOOKUP($A183,ETF_holdings!$A:$Z,10,FALSE), "NA")=0,"NA",_xlfn.IFNA(VLOOKUP($A183,ETF_holdings!$A:$Z,10,FALSE), "NA"))</f>
        <v>NA</v>
      </c>
      <c r="DH183" s="31">
        <f>IF(_xlfn.IFNA(VLOOKUP($A183,ETF_holdings!$A:$Z,11,FALSE), "NA")=0,"NA",_xlfn.IFNA(VLOOKUP($A183,ETF_holdings!$A:$Z,11,FALSE), "NA"))</f>
        <v>13648.475</v>
      </c>
      <c r="DI183" s="31" t="str">
        <f>IF(_xlfn.IFNA(VLOOKUP($A183,ETF_holdings!$A:$Z,12,FALSE), "NA")=0,"NA",_xlfn.IFNA(VLOOKUP($A183,ETF_holdings!$A:$Z,12,FALSE), "NA"))</f>
        <v>NA</v>
      </c>
      <c r="DJ183" s="31" t="str">
        <f>IF(_xlfn.IFNA(VLOOKUP($A183,ETF_holdings!$A:$Z,13,FALSE), "NA")=0,"NA",_xlfn.IFNA(VLOOKUP($A183,ETF_holdings!$A:$Z,13,FALSE), "NA"))</f>
        <v>NA</v>
      </c>
      <c r="DK183" s="31">
        <f>IF(_xlfn.IFNA(VLOOKUP($A183,Platinum_RSI!$A:$P,2,FALSE), "NA")=0,"NA",_xlfn.IFNA(VLOOKUP($A183,Platinum_RSI!$A:$P,2,FALSE), "NA"))</f>
        <v>18.940000000000001</v>
      </c>
      <c r="DL183" s="31">
        <f>IF(_xlfn.IFNA(VLOOKUP($A183,Platinum_RSI!$A:$P,3,FALSE), "NA")=0,"NA",_xlfn.IFNA(VLOOKUP($A183,Platinum_RSI!$A:$P,3,FALSE), "NA"))</f>
        <v>29.07</v>
      </c>
      <c r="DM183" s="31">
        <f>IF(_xlfn.IFNA(VLOOKUP($A183,Platinum_RSI!$A:$P,4,FALSE), "NA")=0,"NA",_xlfn.IFNA(VLOOKUP($A183,Platinum_RSI!$A:$P,4,FALSE), "NA"))</f>
        <v>35.299999999999997</v>
      </c>
      <c r="DN183" s="31">
        <f>IF(_xlfn.IFNA(VLOOKUP($A183,Platinum_RSI!$A:$P,5,FALSE), "NA")=0,"NA",_xlfn.IFNA(VLOOKUP($A183,Platinum_RSI!$A:$P,5,FALSE), "NA"))</f>
        <v>43.47</v>
      </c>
      <c r="DO183" s="31">
        <f>IF(_xlfn.IFNA(VLOOKUP($A183,Palladium_RSI!$A:$Q,2,FALSE), "NA")=0,"NA",_xlfn.IFNA(VLOOKUP($A183,Palladium_RSI!$A:$Q,2,FALSE), "NA"))</f>
        <v>60.24</v>
      </c>
      <c r="DP183" s="31">
        <f>IF(_xlfn.IFNA(VLOOKUP($A183,Palladium_RSI!$A:$Q, 3,FALSE), "NA")=0,"NA",_xlfn.IFNA(VLOOKUP($A183,Palladium_RSI!$A:$Q,3,FALSE), "NA"))</f>
        <v>55.46</v>
      </c>
      <c r="DQ183" s="31">
        <f>IF(_xlfn.IFNA(VLOOKUP($A183,Palladium_RSI!$A:$Q,4,FALSE), "NA")=0,"NA",_xlfn.IFNA(VLOOKUP($A183,Palladium_RSI!$A:$Q,4,FALSE), "NA"))</f>
        <v>55.96</v>
      </c>
      <c r="DR183" s="31">
        <f>IF(_xlfn.IFNA(VLOOKUP($A183,Palladium_RSI!$A:$Q,5,FALSE), "NA")=0,"NA",_xlfn.IFNA(VLOOKUP($A183,Palladium_RSI!$A:$Q,5,FALSE), "NA"))</f>
        <v>56.55</v>
      </c>
      <c r="DS183" s="31">
        <f>IF(_xlfn.IFNA(VLOOKUP($A183,Car_production!$A:$L,2,FALSE), "NA")=0,"NA",_xlfn.IFNA(VLOOKUP($A183,Car_production!$A:$L,2,FALSE), "NA"))</f>
        <v>320.60000000000002</v>
      </c>
      <c r="DT183" s="31">
        <f>IF(_xlfn.IFNA(VLOOKUP($A183,Car_production!$A:$L,3,FALSE), "NA")=0,"NA",_xlfn.IFNA(VLOOKUP($A183,Car_production!$A:$L,3,FALSE), "NA"))</f>
        <v>252.24232887490169</v>
      </c>
      <c r="DU183" s="31" t="e">
        <f>IF(_xlfn.IFNA(VLOOKUP($A183,Car_production!$A:$L,4,FALSE), "NA")=0,"NA",_xlfn.IFNA(VLOOKUP($A183,Car_production!$A:$L,13,FALSE), "NA"))</f>
        <v>#REF!</v>
      </c>
      <c r="DV183" s="31">
        <f>IF(_xlfn.IFNA(VLOOKUP($A183,Car_production!$A:$L,5,FALSE), "NA")=0,"NA",_xlfn.IFNA(VLOOKUP($A183,Car_production!$A:$L,5,FALSE), "NA"))</f>
        <v>68.018708731624073</v>
      </c>
      <c r="DW183" s="31">
        <f>IF(_xlfn.IFNA(VLOOKUP($A183,Car_production!$A:$L,6,FALSE), "NA")=0,"NA",_xlfn.IFNA(VLOOKUP($A183,Car_production!$A:$L,6,FALSE), "NA"))</f>
        <v>106</v>
      </c>
      <c r="DX183" s="31">
        <f>IF(_xlfn.IFNA(VLOOKUP($A183,Car_production!$A:$L,7,FALSE), "NA")=0,"NA",_xlfn.IFNA(VLOOKUP($A183,Car_production!$A:$L,7,FALSE), "NA"))</f>
        <v>103.61681329423264</v>
      </c>
      <c r="DY183" s="31">
        <f>IF(_xlfn.IFNA(VLOOKUP($A183,Car_production!$A:$L,8,FALSE), "NA")=0,"NA",_xlfn.IFNA(VLOOKUP($A183,Car_production!$A:$L,8,FALSE), "NA"))</f>
        <v>99.9</v>
      </c>
      <c r="DZ183" s="31">
        <f>IF(_xlfn.IFNA(VLOOKUP($A183,Car_production!$A:$L,9,FALSE), "NA")=0,"NA",_xlfn.IFNA(VLOOKUP($A183,Car_production!$A:$L,9,FALSE), "NA"))</f>
        <v>126.13636363636364</v>
      </c>
      <c r="EA183" s="31">
        <f>IF(_xlfn.IFNA(VLOOKUP($A183,Car_production!$A:$L,10,FALSE), "NA")=0,"NA",_xlfn.IFNA(VLOOKUP($A183,Car_production!$A:$L,10,FALSE), "NA"))</f>
        <v>90.238391777238618</v>
      </c>
      <c r="EB183" s="31">
        <f>IF(_xlfn.IFNA(VLOOKUP($A183,Car_production_index!$A:$L,2,FALSE), "NA")=0,"NA",_xlfn.IFNA(VLOOKUP($A183,Car_production_index!$A:$L,2,FALSE), "NA"))</f>
        <v>0.15052911236225253</v>
      </c>
      <c r="EC183" s="31">
        <f>IF(_xlfn.IFNA(VLOOKUP($A183,Car_production_index!$A:$L,3,FALSE), "NA")=0,"NA",_xlfn.IFNA(VLOOKUP($A183,Car_production_index!$A:$L,3,FALSE), "NA"))</f>
        <v>0.20575821281145007</v>
      </c>
      <c r="ED183" s="31">
        <f>IF(_xlfn.IFNA(VLOOKUP($A183,Car_production_index!$A:$L,4,FALSE), "NA")=0,"NA",_xlfn.IFNA(VLOOKUP($A183,Car_production_index!$A:$L,4,FALSE), "NA"))</f>
        <v>0.26364941606101255</v>
      </c>
      <c r="EE183" s="31">
        <f>IF(_xlfn.IFNA(VLOOKUP($A183,Car_production_index!$A:$L,5,FALSE), "NA")=0,"NA",_xlfn.IFNA(VLOOKUP($A183,Car_production_index!$A:$L,5,FALSE), "NA"))</f>
        <v>0.10318574578603354</v>
      </c>
      <c r="EF183" s="31">
        <f>IF(_xlfn.IFNA(VLOOKUP($A183,Car_production_index!$A:$L,6,FALSE), "NA")=0,"NA",_xlfn.IFNA(VLOOKUP($A183,Car_production_index!$A:$L,6,FALSE), "NA"))</f>
        <v>0.72312248702074877</v>
      </c>
    </row>
    <row r="184" spans="1:136">
      <c r="A184" s="26">
        <v>42064</v>
      </c>
      <c r="B184" s="25">
        <f>IFERROR(VLOOKUP($A184,Palladium_spot_price!$A:$B,2,FALSE), "NA")</f>
        <v>789.54545454545405</v>
      </c>
      <c r="C184" s="25">
        <f>IFERROR(VLOOKUP($A184,Platinum_spot_price!$A:$B,2,FALSE), "NA")</f>
        <v>1140</v>
      </c>
      <c r="D184" s="25">
        <f>IFERROR(VLOOKUP($A184,Rhodium_spot_price!$A:$B,2,FALSE), "NA")</f>
        <v>1165.22727272727</v>
      </c>
      <c r="E184" s="25">
        <f>IFERROR(VLOOKUP(A184,'Coal Australia'!A:B,2,FALSE), "NA")</f>
        <v>68.344967532467507</v>
      </c>
      <c r="F184" s="25">
        <f>IFERROR(VLOOKUP(A184,'Russian Ruble'!A:B,2,FALSE), "NA")</f>
        <v>60.234274429999999</v>
      </c>
      <c r="G184" s="25" t="str">
        <f>IFERROR(VLOOKUP($A184,'GDP Germany'!A:B,2,FALSE),"NA")</f>
        <v>NA</v>
      </c>
      <c r="H184" s="25" t="str">
        <f>IFERROR(VLOOKUP($A184,'GDP EU28'!A:B,2,FALSE),"NA")</f>
        <v>NA</v>
      </c>
      <c r="I184" s="25" t="str">
        <f>IFERROR(VLOOKUP($A184,'GDP US'!A:B,2,FALSE),"NA")</f>
        <v>NA</v>
      </c>
      <c r="J184" s="29" t="str">
        <f>IFERROR(VLOOKUP($A184,'GDP CNY'!A:C,2,FALSE),"NA")</f>
        <v>NA</v>
      </c>
      <c r="K184" s="25">
        <f>IFERROR(VLOOKUP($A184,WTI!$A:$B,2,FALSE),"NA")</f>
        <v>47.82</v>
      </c>
      <c r="L184" s="25">
        <f>IFERROR(VLOOKUP($A184,Brent!$A:$B,2,FALSE),"NA")</f>
        <v>55.89</v>
      </c>
      <c r="M184" s="25">
        <f>IFERROR(VLOOKUP($A184,'EURO EXC RATE'!$A:$B,2,FALSE),"NA")</f>
        <v>1.0819000000000001</v>
      </c>
      <c r="N184" s="25">
        <f>IFERROR(VLOOKUP($A184,'Baltic Dry Index'!$A:$B,2,FALSE),"NA")</f>
        <v>602</v>
      </c>
      <c r="O184" s="25">
        <f>IFERROR(VLOOKUP($A184,EXR_CNY_USD!$A:$B,2,FALSE),"NA")</f>
        <v>6.2385999999999999</v>
      </c>
      <c r="P184" s="25">
        <f>IFERROR(VLOOKUP($A184,'NATURAL GAS'!A:B,2,FALSE),"NA")</f>
        <v>2.83</v>
      </c>
      <c r="Q184" s="25">
        <f>IFERROR(VLOOKUP($A184,VIX!$A:$B,2,FALSE), "NA")</f>
        <v>15.29</v>
      </c>
      <c r="R184" s="25">
        <f>IFERROR(VLOOKUP($A184,CLI_US!$A:$B,2,FALSE), "NA")</f>
        <v>100.474170886183</v>
      </c>
      <c r="S184" s="25">
        <f>IFERROR(VLOOKUP($A184,CLI_CHN!$A:$B,2,FALSE), "NA")</f>
        <v>100.187</v>
      </c>
      <c r="T184" s="25">
        <f>IFERROR(VLOOKUP($A184,CLI_EURO!$A:$B,2,FALSE), "NA")</f>
        <v>100.163081600998</v>
      </c>
      <c r="U184" s="25">
        <f>IFERROR(VLOOKUP($A184,CPILFESL!$A:$B,2,FALSE), "NA")</f>
        <v>235.976</v>
      </c>
      <c r="V184" s="31">
        <f>_xlfn.IFNA(VLOOKUP($A184,'PET.RWTC.M'!$A:$B,2,FALSE), "NA")</f>
        <v>47.82</v>
      </c>
      <c r="W184" s="31">
        <f>_xlfn.IFNA(VLOOKUP($A184,PALLFNFINDEXQ!$A:$B,2,FALSE), "NA")</f>
        <v>115.28317610000001</v>
      </c>
      <c r="X184" s="31">
        <f>_xlfn.IFNA(VLOOKUP($A184,DEXSFUS!$A:$B,2,FALSE), "NA")</f>
        <v>11.5425</v>
      </c>
      <c r="Y184" s="31">
        <f>_xlfn.IFNA(VLOOKUP($A184,PNICKUSDM!$A:$B,2,FALSE), "NA")</f>
        <v>13755.5</v>
      </c>
      <c r="Z184" s="31">
        <f>_xlfn.IFNA(VLOOKUP($A184,'WPU1011'!$A:$B,2,FALSE), "NA")</f>
        <v>133.5</v>
      </c>
      <c r="AA184" s="31">
        <f>_xlfn.IFNA(VLOOKUP($A184,PCU3399103399101!$A:$B,2,FALSE), "NA")</f>
        <v>200</v>
      </c>
      <c r="AB184" s="31">
        <f>_xlfn.IFNA(VLOOKUP($A184,TSIFRGHTC!$A:$B,2,FALSE), "NA")</f>
        <v>0.7</v>
      </c>
      <c r="AC184" s="31">
        <f>_xlfn.IFNA(VLOOKUP($A184,TSIFRGHTC!$A:$B,2,FALSE), "NA")</f>
        <v>0.7</v>
      </c>
      <c r="AD184" s="31">
        <f>_xlfn.IFNA(VLOOKUP($A184,PPICMM!$A:$B,2,FALSE), "NA")</f>
        <v>181.8</v>
      </c>
      <c r="AE184" s="31">
        <f>_xlfn.IFNA(VLOOKUP($A184,IPB50001N!$A:$B,2,FALSE), "NA")</f>
        <v>101.96510000000001</v>
      </c>
      <c r="AF184" s="31">
        <f>_xlfn.IFNA(VLOOKUP($A184,A31ATI!$A:$B,2,FALSE), "NA")</f>
        <v>21789</v>
      </c>
      <c r="AG184" s="31">
        <f>_xlfn.IFNA(VLOOKUP($A184,A31ANO!$A:$B,2,FALSE), "NA")</f>
        <v>8951</v>
      </c>
      <c r="AH184" s="31">
        <f>_xlfn.IFNA(VLOOKUP($A184,IPG21223S!$A:$B,2,FALSE), "NA")</f>
        <v>118.2385</v>
      </c>
      <c r="AI184" s="31">
        <f>_xlfn.IFNA(VLOOKUP($A184,PIORECRUSDM!$A:$B,2,FALSE), "NA")</f>
        <v>56.94</v>
      </c>
      <c r="AJ184" s="31">
        <f>_xlfn.IFNA(VLOOKUP($A184,GVZCLS!$A:$B,2,FALSE), "NA")</f>
        <v>22.33</v>
      </c>
      <c r="AK184" s="31">
        <f>_xlfn.IFNA(VLOOKUP($A184,VXSLVCLS!$A:$B,2,FALSE), "NA")</f>
        <v>40.68</v>
      </c>
      <c r="AL184" s="31">
        <f>_xlfn.IFNA(VLOOKUP($A184,PNRGINDEXM!$A:$B,2,FALSE), "NA")</f>
        <v>129.4049</v>
      </c>
      <c r="AM184" s="31">
        <f>_xlfn.IFNA(VLOOKUP($A184,Nikkei225!$A:$B,2,FALSE), "NA")</f>
        <v>17590.099999999999</v>
      </c>
      <c r="AN184" s="31">
        <f>_xlfn.IFNA(VLOOKUP($A184,EXJPUS!$A:$B,2,FALSE), "NA")</f>
        <v>120.39449999999999</v>
      </c>
      <c r="AO184" s="31">
        <f>_xlfn.IFNA(VLOOKUP($A184,PCU33613361!$A:$B,2,FALSE), "NA")</f>
        <v>110.5</v>
      </c>
      <c r="AP184" s="31">
        <f>_xlfn.IFNA(VLOOKUP($A184,TOTALSA!$A:$B,2,FALSE), "NA")</f>
        <v>17.893999999999998</v>
      </c>
      <c r="AQ184" s="31">
        <f>_xlfn.IFNA(VLOOKUP($A184,ZAFCPIALLMINMEI!$A:$B,2,FALSE), "NA")</f>
        <v>98.570949999999996</v>
      </c>
      <c r="AR184" s="31">
        <f>_xlfn.IFNA(VLOOKUP($A184,LCULMN01ZAQ661S!$A:$B,2,FALSE), "NA")</f>
        <v>97.147262909999995</v>
      </c>
      <c r="AS184" s="31">
        <f>_xlfn.IFNA(VLOOKUP($A184,NGDPRSAXDCZAQ!$A:$B,2,FALSE), "NA")</f>
        <v>1108545.3999999999</v>
      </c>
      <c r="AT184" s="31">
        <f>_xlfn.IFNA(VLOOKUP($A184,'M.W00.PCOBA.USD'!$A:$B,2,FALSE), "NA")</f>
        <v>27568.78</v>
      </c>
      <c r="AU184" s="31">
        <f>_xlfn.IFNA(VLOOKUP($A184,BSCICP03O9M665S!$A:$B,2,FALSE), "NA")</f>
        <v>100.520196857</v>
      </c>
      <c r="AV184" s="31">
        <f>_xlfn.IFNA(VLOOKUP($A184,LOLITOAAOECDE!$A:$B,2,FALSE), "NA")</f>
        <v>100.5191599222</v>
      </c>
      <c r="AW184" s="31" t="str">
        <f>_xlfn.IFNA(VLOOKUP($A184,'IP7110'!$A:$B,2,FALSE), "NA")</f>
        <v>NA</v>
      </c>
      <c r="AX184" s="31">
        <f>_xlfn.IFNA(VLOOKUP($A184,'WPS061'!$A:$B,2,FALSE), "NA")</f>
        <v>98.8</v>
      </c>
      <c r="AY184" s="31">
        <f>_xlfn.IFNA(VLOOKUP($A184,'GS10'!$A:$B,2,FALSE), "NA")</f>
        <v>2.04</v>
      </c>
      <c r="AZ184" s="31">
        <f>_xlfn.IFNA(VLOOKUP($A184,'GS5'!$A:$B,2,FALSE), "NA")</f>
        <v>1.52</v>
      </c>
      <c r="BA184" s="31">
        <f>_xlfn.IFNA(VLOOKUP($A184,'GS30'!$A:$B,2,FALSE), "NA")</f>
        <v>2.63</v>
      </c>
      <c r="BB184" s="31">
        <f>_xlfn.IFNA(VLOOKUP($A184,DAX!$A:$B,2,FALSE), "NA")</f>
        <v>11966.17</v>
      </c>
      <c r="BC184" s="31">
        <f>_xlfn.IFNA(VLOOKUP($A184,SMI!$A:$B,2,FALSE), "NA")</f>
        <v>9128.98</v>
      </c>
      <c r="BD184" s="31">
        <f>_xlfn.IFNA(VLOOKUP($A184,NASDAQCOM!$A:$B,2,FALSE), "NA")</f>
        <v>4900.88</v>
      </c>
      <c r="BE184" s="31">
        <f>_xlfn.IFNA(VLOOKUP($A184,FTSE100!$A:$B,2,FALSE), "NA")</f>
        <v>6773.04</v>
      </c>
      <c r="BF184" s="31">
        <f>_xlfn.IFNA(VLOOKUP($A184,'M.W00.PGOLD.USD'!$A:$B,2,FALSE), "NA")</f>
        <v>1216.75</v>
      </c>
      <c r="BG184" s="31">
        <f>_xlfn.IFNA(VLOOKUP($A184,'M.W00.PSILVER.USD'!$A:$B,2,FALSE), "NA")</f>
        <v>17.14</v>
      </c>
      <c r="BH184" s="31">
        <f>_xlfn.IFNA(VLOOKUP($A184,WPU10170502!$A:$B,2,FALSE), "NA")</f>
        <v>92.9</v>
      </c>
      <c r="BI184" s="31">
        <f>_xlfn.IFNA(VLOOKUP($A184,'M.W00.PSILVER.USD'!$A:$B,2,FALSE), "NA")</f>
        <v>17.14</v>
      </c>
      <c r="BJ184" s="31">
        <f>_xlfn.IFNA(VLOOKUP($A184,'M.W00.PSILVER.USD'!$A:$B,2,FALSE), "NA")</f>
        <v>17.14</v>
      </c>
      <c r="BK184" s="31">
        <f>_xlfn.IFNA(VLOOKUP($A184,FEDfunds!$A:$B,2,FALSE), "NA")</f>
        <v>0.11</v>
      </c>
      <c r="BL184" s="31">
        <f>_xlfn.IFNA(VLOOKUP($A184,Vehicles_miles_traveled!$A:$B,2,FALSE), "NA")</f>
        <v>255973</v>
      </c>
      <c r="BM184" s="31">
        <f>_xlfn.IFNA(VLOOKUP($A184,New_car_dealer!$A:$B,2,FALSE), "NA")</f>
        <v>73806</v>
      </c>
      <c r="BN184" s="31" t="str">
        <f>_xlfn.IFNA(VLOOKUP($A184,Platinum_total_demand!$A:$Z,4,FALSE), "NA")</f>
        <v>NA</v>
      </c>
      <c r="BO184" s="31" t="str">
        <f>_xlfn.IFNA(VLOOKUP($A184,Palladium_total_demand!$A:$Z,4,FALSE), "NA")</f>
        <v>NA</v>
      </c>
      <c r="BP184" s="31" t="str">
        <f>_xlfn.IFNA(VLOOKUP($A184,Rhodium_total_demand!$A:$Z,4,FALSE), "NA")</f>
        <v>NA</v>
      </c>
      <c r="BQ184" s="31" t="str">
        <f>_xlfn.IFNA(VLOOKUP($A184,Platinum_total_supply!$A:$Z,4,FALSE), "NA")</f>
        <v>NA</v>
      </c>
      <c r="BR184" s="31" t="str">
        <f>_xlfn.IFNA(VLOOKUP($A184,Palladium_total_supply!$A:$Z,4,FALSE), "NA")</f>
        <v>NA</v>
      </c>
      <c r="BS184" s="31" t="str">
        <f>_xlfn.IFNA(VLOOKUP($A184,Rhodium_total_supply!$A:$Z,4,FALSE), "NA")</f>
        <v>NA</v>
      </c>
      <c r="BT184" s="31">
        <f>_xlfn.IFNA(VLOOKUP($A184,Equities!$A:$Z,2,FALSE), "NA")</f>
        <v>6557.6818181818098</v>
      </c>
      <c r="BU184" s="31">
        <f>_xlfn.IFNA(VLOOKUP($A184,Equities!$A:$Z,3,FALSE), "NA")</f>
        <v>7992.4027272727199</v>
      </c>
      <c r="BV184" s="31">
        <f>_xlfn.IFNA(VLOOKUP($A184,Equities!$A:$Z,4,FALSE), "NA")</f>
        <v>8463.0077272727194</v>
      </c>
      <c r="BW184" s="31">
        <f>_xlfn.IFNA(VLOOKUP($A184,Equities!$A:$Z,5,FALSE), "NA")</f>
        <v>5817.1626363636296</v>
      </c>
      <c r="BX184" s="31">
        <f>_xlfn.IFNA(VLOOKUP($A184,Equities!$A:$Z,6,FALSE), "NA")</f>
        <v>1941.1934090909001</v>
      </c>
      <c r="BY184" s="31">
        <f>_xlfn.IFNA(VLOOKUP($A184,Income_equities!$A:$Z,2,FALSE), "NA")</f>
        <v>1934.3227272727199</v>
      </c>
      <c r="BZ184" s="31">
        <f>_xlfn.IFNA(VLOOKUP($A184,Income_equities!$A:$Z,3,FALSE), "NA")</f>
        <v>373.02208636363599</v>
      </c>
      <c r="CA184" s="31">
        <f>_xlfn.IFNA(VLOOKUP($A184,Income_equities!$A:$Z,4,FALSE), "NA")</f>
        <v>228.8948</v>
      </c>
      <c r="CB184" s="31">
        <f>_xlfn.IFNA(VLOOKUP($A184,Income_equities!$A:$Z,5,FALSE), "NA")</f>
        <v>218.45953181818101</v>
      </c>
      <c r="CC184" s="31">
        <f>_xlfn.IFNA(VLOOKUP($A184,PGM_equities!$A:$Z,2,FALSE), "NA")</f>
        <v>1139.9795454545399</v>
      </c>
      <c r="CD184" s="31">
        <f>_xlfn.IFNA(VLOOKUP($A184,PGM_equities!$A:$Z,3,FALSE), "NA")</f>
        <v>1178.62954545454</v>
      </c>
      <c r="CE184" s="31">
        <f>_xlfn.IFNA(VLOOKUP($A184,PGM_equities!$A:$Z,4,FALSE), "NA")</f>
        <v>16.225750000000001</v>
      </c>
      <c r="CF184" s="31">
        <f>_xlfn.IFNA(VLOOKUP($A184,PGM_equities!$A:$Z,5,FALSE), "NA")</f>
        <v>785.51227272727203</v>
      </c>
      <c r="CG184" s="31" t="str">
        <f>_xlfn.IFNA(VLOOKUP($A184,Platinum_market_balance!$A:$Z,2,FALSE), "NA")</f>
        <v>NA</v>
      </c>
      <c r="CH184" s="31" t="str">
        <f>_xlfn.IFNA(VLOOKUP($A184,Platinum_market_balance!$A:$Z,3,FALSE), "NA")</f>
        <v>NA</v>
      </c>
      <c r="CI184" s="31" t="str">
        <f>_xlfn.IFNA(VLOOKUP($A184,Platinum_market_balance!$A:$Z,4,FALSE), "NA")</f>
        <v>NA</v>
      </c>
      <c r="CJ184" s="31" t="str">
        <f>_xlfn.IFNA(VLOOKUP($A184,Platinum_market_balance!$A:$Z,5,FALSE), "NA")</f>
        <v>NA</v>
      </c>
      <c r="CK184" s="31" t="str">
        <f>_xlfn.IFNA(VLOOKUP($A184,Palladium_market_balance!$A:$Z,2,FALSE), "NA")</f>
        <v>NA</v>
      </c>
      <c r="CL184" s="31" t="str">
        <f>_xlfn.IFNA(VLOOKUP($A184,Palladium_market_balance!$A:$Z,3,FALSE), "NA")</f>
        <v>NA</v>
      </c>
      <c r="CM184" s="31" t="str">
        <f>_xlfn.IFNA(VLOOKUP($A184,Palladium_market_balance!$A:$Z,4,FALSE), "NA")</f>
        <v>NA</v>
      </c>
      <c r="CN184" s="31" t="str">
        <f>_xlfn.IFNA(VLOOKUP($A184,Palladium_market_balance!$A:$Z,5,FALSE), "NA")</f>
        <v>NA</v>
      </c>
      <c r="CO184" s="31" t="str">
        <f>_xlfn.IFNA(VLOOKUP($A184,Rhodium_market_balance!$A:$Z,2,FALSE), "NA")</f>
        <v>NA</v>
      </c>
      <c r="CP184" s="31" t="str">
        <f>_xlfn.IFNA(VLOOKUP($A184,Rhodium_market_balance!$A:$Z,3,FALSE), "NA")</f>
        <v>NA</v>
      </c>
      <c r="CQ184" s="31" t="str">
        <f>_xlfn.IFNA(VLOOKUP($A184,Rhodium_market_balance!$A:$Z,4,FALSE), "NA")</f>
        <v>NA</v>
      </c>
      <c r="CR184" s="31" t="str">
        <f>_xlfn.IFNA(VLOOKUP($A184,Rhodium_market_balance!$A:$Z,5,FALSE), "NA")</f>
        <v>NA</v>
      </c>
      <c r="CS184" s="31">
        <f>_xlfn.IFNA(VLOOKUP($A184,CFTCs!$A:$Z,2,FALSE), "NA")</f>
        <v>24303.136363636298</v>
      </c>
      <c r="CT184" s="31">
        <f>_xlfn.IFNA(VLOOKUP($A184,CFTCs!$A:$Z,3,FALSE), "NA")</f>
        <v>4450.9090909090901</v>
      </c>
      <c r="CU184" s="31">
        <f>_xlfn.IFNA(VLOOKUP($A184,CFTCs!$A:$Z,4,FALSE), "NA")</f>
        <v>49713.863636363603</v>
      </c>
      <c r="CV184" s="31">
        <f>_xlfn.IFNA(VLOOKUP($A184,CFTCs!$A:$Z,5,FALSE), "NA")</f>
        <v>27340.227272727199</v>
      </c>
      <c r="CW184" s="31">
        <f>_xlfn.IFNA(VLOOKUP($A184,Open_interest!$A:$Z,2,FALSE), "NA")</f>
        <v>70608.5</v>
      </c>
      <c r="CX184" s="31">
        <f>_xlfn.IFNA(VLOOKUP($A184,Open_interest!$A:$Z,3,FALSE), "NA")</f>
        <v>32030.227272727199</v>
      </c>
      <c r="CY184" s="31">
        <f>IF(_xlfn.IFNA(VLOOKUP($A184,ETF_holdings!$A:$Z,2,FALSE), "NA")=0,"NA",_xlfn.IFNA(VLOOKUP($A184,ETF_holdings!$A:$Z,2,FALSE), "NA"))</f>
        <v>2778756.6903181798</v>
      </c>
      <c r="CZ184" s="31" t="str">
        <f>IF(_xlfn.IFNA(VLOOKUP($A184,ETF_holdings!$A:$Z,3,FALSE), "NA")=0,"NA",_xlfn.IFNA(VLOOKUP($A184,ETF_holdings!$A:$Z,3,FALSE), "NA"))</f>
        <v>NA</v>
      </c>
      <c r="DA184" s="31">
        <f>_xlfn.IFNA(VLOOKUP($A184,ETF_holdings!$A:$Z,4,FALSE), "NA")</f>
        <v>13451.3181818181</v>
      </c>
      <c r="DB184" s="31">
        <f>IF(_xlfn.IFNA(VLOOKUP($A184,ETF_holdings!$A:$Z,4,FALSE), "NA")=0,"NA",_xlfn.IFNA(VLOOKUP($A184,ETF_holdings!$A:$Z,4,FALSE), "NA"))</f>
        <v>13451.3181818181</v>
      </c>
      <c r="DC184" s="31" t="str">
        <f>IF(_xlfn.IFNA(VLOOKUP($A184,ETF_holdings!$A:$Z,6,FALSE), "NA")=0,"NA",_xlfn.IFNA(VLOOKUP($A184,ETF_holdings!$A:$Z,6,FALSE), "NA"))</f>
        <v>NA</v>
      </c>
      <c r="DD184" s="31" t="str">
        <f>IF(_xlfn.IFNA(VLOOKUP($A184,ETF_holdings!$A:$Z,7,FALSE), "NA")=0,"NA",_xlfn.IFNA(VLOOKUP($A184,ETF_holdings!$A:$Z,7,FALSE), "NA"))</f>
        <v>NA</v>
      </c>
      <c r="DE184" s="31" t="str">
        <f>IF(_xlfn.IFNA(VLOOKUP($A184,ETF_holdings!$A:$Z,8,FALSE), "NA")=0,"NA",_xlfn.IFNA(VLOOKUP($A184,ETF_holdings!$A:$Z,8,FALSE), "NA"))</f>
        <v>NA</v>
      </c>
      <c r="DF184" s="31" t="str">
        <f>IF(_xlfn.IFNA(VLOOKUP($A184,ETF_holdings!$A:$Z,10,FALSE), "NA")=0,"NA",_xlfn.IFNA(VLOOKUP($A184,ETF_holdings!$A:$Z,10,FALSE), "NA"))</f>
        <v>NA</v>
      </c>
      <c r="DG184" s="31" t="str">
        <f>IF(_xlfn.IFNA(VLOOKUP($A184,ETF_holdings!$A:$Z,10,FALSE), "NA")=0,"NA",_xlfn.IFNA(VLOOKUP($A184,ETF_holdings!$A:$Z,10,FALSE), "NA"))</f>
        <v>NA</v>
      </c>
      <c r="DH184" s="31">
        <f>IF(_xlfn.IFNA(VLOOKUP($A184,ETF_holdings!$A:$Z,11,FALSE), "NA")=0,"NA",_xlfn.IFNA(VLOOKUP($A184,ETF_holdings!$A:$Z,11,FALSE), "NA"))</f>
        <v>13451.3181818181</v>
      </c>
      <c r="DI184" s="31" t="str">
        <f>IF(_xlfn.IFNA(VLOOKUP($A184,ETF_holdings!$A:$Z,12,FALSE), "NA")=0,"NA",_xlfn.IFNA(VLOOKUP($A184,ETF_holdings!$A:$Z,12,FALSE), "NA"))</f>
        <v>NA</v>
      </c>
      <c r="DJ184" s="31" t="str">
        <f>IF(_xlfn.IFNA(VLOOKUP($A184,ETF_holdings!$A:$Z,13,FALSE), "NA")=0,"NA",_xlfn.IFNA(VLOOKUP($A184,ETF_holdings!$A:$Z,13,FALSE), "NA"))</f>
        <v>NA</v>
      </c>
      <c r="DK184" s="31">
        <f>IF(_xlfn.IFNA(VLOOKUP($A184,Platinum_RSI!$A:$P,2,FALSE), "NA")=0,"NA",_xlfn.IFNA(VLOOKUP($A184,Platinum_RSI!$A:$P,2,FALSE), "NA"))</f>
        <v>12.22</v>
      </c>
      <c r="DL184" s="31">
        <f>IF(_xlfn.IFNA(VLOOKUP($A184,Platinum_RSI!$A:$P,3,FALSE), "NA")=0,"NA",_xlfn.IFNA(VLOOKUP($A184,Platinum_RSI!$A:$P,3,FALSE), "NA"))</f>
        <v>26</v>
      </c>
      <c r="DM184" s="31">
        <f>IF(_xlfn.IFNA(VLOOKUP($A184,Platinum_RSI!$A:$P,4,FALSE), "NA")=0,"NA",_xlfn.IFNA(VLOOKUP($A184,Platinum_RSI!$A:$P,4,FALSE), "NA"))</f>
        <v>33.21</v>
      </c>
      <c r="DN184" s="31">
        <f>IF(_xlfn.IFNA(VLOOKUP($A184,Platinum_RSI!$A:$P,5,FALSE), "NA")=0,"NA",_xlfn.IFNA(VLOOKUP($A184,Platinum_RSI!$A:$P,5,FALSE), "NA"))</f>
        <v>42.49</v>
      </c>
      <c r="DO184" s="31">
        <f>IF(_xlfn.IFNA(VLOOKUP($A184,Palladium_RSI!$A:$Q,2,FALSE), "NA")=0,"NA",_xlfn.IFNA(VLOOKUP($A184,Palladium_RSI!$A:$Q,2,FALSE), "NA"))</f>
        <v>27.37</v>
      </c>
      <c r="DP184" s="31">
        <f>IF(_xlfn.IFNA(VLOOKUP($A184,Palladium_RSI!$A:$Q, 3,FALSE), "NA")=0,"NA",_xlfn.IFNA(VLOOKUP($A184,Palladium_RSI!$A:$Q,3,FALSE), "NA"))</f>
        <v>42.49</v>
      </c>
      <c r="DQ184" s="31">
        <f>IF(_xlfn.IFNA(VLOOKUP($A184,Palladium_RSI!$A:$Q,4,FALSE), "NA")=0,"NA",_xlfn.IFNA(VLOOKUP($A184,Palladium_RSI!$A:$Q,4,FALSE), "NA"))</f>
        <v>47.21</v>
      </c>
      <c r="DR184" s="31">
        <f>IF(_xlfn.IFNA(VLOOKUP($A184,Palladium_RSI!$A:$Q,5,FALSE), "NA")=0,"NA",_xlfn.IFNA(VLOOKUP($A184,Palladium_RSI!$A:$Q,5,FALSE), "NA"))</f>
        <v>52.31</v>
      </c>
      <c r="DS184" s="31">
        <f>IF(_xlfn.IFNA(VLOOKUP($A184,Car_production!$A:$L,2,FALSE), "NA")=0,"NA",_xlfn.IFNA(VLOOKUP($A184,Car_production!$A:$L,2,FALSE), "NA"))</f>
        <v>353.9</v>
      </c>
      <c r="DT184" s="31">
        <f>IF(_xlfn.IFNA(VLOOKUP($A184,Car_production!$A:$L,3,FALSE), "NA")=0,"NA",_xlfn.IFNA(VLOOKUP($A184,Car_production!$A:$L,3,FALSE), "NA"))</f>
        <v>278.44217151848937</v>
      </c>
      <c r="DU184" s="31" t="e">
        <f>IF(_xlfn.IFNA(VLOOKUP($A184,Car_production!$A:$L,4,FALSE), "NA")=0,"NA",_xlfn.IFNA(VLOOKUP($A184,Car_production!$A:$L,13,FALSE), "NA"))</f>
        <v>#REF!</v>
      </c>
      <c r="DV184" s="31">
        <f>IF(_xlfn.IFNA(VLOOKUP($A184,Car_production!$A:$L,5,FALSE), "NA")=0,"NA",_xlfn.IFNA(VLOOKUP($A184,Car_production!$A:$L,5,FALSE), "NA"))</f>
        <v>92.846630285902734</v>
      </c>
      <c r="DW184" s="31">
        <f>IF(_xlfn.IFNA(VLOOKUP($A184,Car_production!$A:$L,6,FALSE), "NA")=0,"NA",_xlfn.IFNA(VLOOKUP($A184,Car_production!$A:$L,6,FALSE), "NA"))</f>
        <v>107.9</v>
      </c>
      <c r="DX184" s="31">
        <f>IF(_xlfn.IFNA(VLOOKUP($A184,Car_production!$A:$L,7,FALSE), "NA")=0,"NA",_xlfn.IFNA(VLOOKUP($A184,Car_production!$A:$L,7,FALSE), "NA"))</f>
        <v>105.47409579667647</v>
      </c>
      <c r="DY184" s="31">
        <f>IF(_xlfn.IFNA(VLOOKUP($A184,Car_production!$A:$L,8,FALSE), "NA")=0,"NA",_xlfn.IFNA(VLOOKUP($A184,Car_production!$A:$L,8,FALSE), "NA"))</f>
        <v>97.9</v>
      </c>
      <c r="DZ184" s="31">
        <f>IF(_xlfn.IFNA(VLOOKUP($A184,Car_production!$A:$L,9,FALSE), "NA")=0,"NA",_xlfn.IFNA(VLOOKUP($A184,Car_production!$A:$L,9,FALSE), "NA"))</f>
        <v>123.61111111111111</v>
      </c>
      <c r="EA184" s="31">
        <f>IF(_xlfn.IFNA(VLOOKUP($A184,Car_production!$A:$L,10,FALSE), "NA")=0,"NA",_xlfn.IFNA(VLOOKUP($A184,Car_production!$A:$L,10,FALSE), "NA"))</f>
        <v>100.84967891747534</v>
      </c>
      <c r="EB184" s="31">
        <f>IF(_xlfn.IFNA(VLOOKUP($A184,Car_production_index!$A:$L,2,FALSE), "NA")=0,"NA",_xlfn.IFNA(VLOOKUP($A184,Car_production_index!$A:$L,2,FALSE), "NA"))</f>
        <v>0.15052911236225253</v>
      </c>
      <c r="EC184" s="31">
        <f>IF(_xlfn.IFNA(VLOOKUP($A184,Car_production_index!$A:$L,3,FALSE), "NA")=0,"NA",_xlfn.IFNA(VLOOKUP($A184,Car_production_index!$A:$L,3,FALSE), "NA"))</f>
        <v>0.20575821281145007</v>
      </c>
      <c r="ED184" s="31">
        <f>IF(_xlfn.IFNA(VLOOKUP($A184,Car_production_index!$A:$L,4,FALSE), "NA")=0,"NA",_xlfn.IFNA(VLOOKUP($A184,Car_production_index!$A:$L,4,FALSE), "NA"))</f>
        <v>0.26364941606101255</v>
      </c>
      <c r="EE184" s="31">
        <f>IF(_xlfn.IFNA(VLOOKUP($A184,Car_production_index!$A:$L,5,FALSE), "NA")=0,"NA",_xlfn.IFNA(VLOOKUP($A184,Car_production_index!$A:$L,5,FALSE), "NA"))</f>
        <v>0.10318574578603354</v>
      </c>
      <c r="EF184" s="31">
        <f>IF(_xlfn.IFNA(VLOOKUP($A184,Car_production_index!$A:$L,6,FALSE), "NA")=0,"NA",_xlfn.IFNA(VLOOKUP($A184,Car_production_index!$A:$L,6,FALSE), "NA"))</f>
        <v>0.72312248702074877</v>
      </c>
    </row>
    <row r="185" spans="1:136">
      <c r="A185" s="26">
        <v>42095</v>
      </c>
      <c r="B185" s="25">
        <f>IFERROR(VLOOKUP($A185,Palladium_spot_price!$A:$B,2,FALSE), "NA")</f>
        <v>771.85714285714198</v>
      </c>
      <c r="C185" s="25">
        <f>IFERROR(VLOOKUP($A185,Platinum_spot_price!$A:$B,2,FALSE), "NA")</f>
        <v>1154.3333333333301</v>
      </c>
      <c r="D185" s="25">
        <f>IFERROR(VLOOKUP($A185,Rhodium_spot_price!$A:$B,2,FALSE), "NA")</f>
        <v>1145.23809523809</v>
      </c>
      <c r="E185" s="25">
        <f>IFERROR(VLOOKUP(A185,'Coal Australia'!A:B,2,FALSE), "NA")</f>
        <v>61.197857142857103</v>
      </c>
      <c r="F185" s="25">
        <f>IFERROR(VLOOKUP(A185,'Russian Ruble'!A:B,2,FALSE), "NA")</f>
        <v>52.869399999999999</v>
      </c>
      <c r="G185" s="25">
        <f>IFERROR(VLOOKUP($A185,'GDP Germany'!A:B,2,FALSE),"NA")</f>
        <v>690181.2</v>
      </c>
      <c r="H185" s="25">
        <f>IFERROR(VLOOKUP($A185,'GDP EU28'!A:B,2,FALSE),"NA")</f>
        <v>3042827.2</v>
      </c>
      <c r="I185" s="25">
        <f>IFERROR(VLOOKUP($A185,'GDP US'!A:B,2,FALSE),"NA")</f>
        <v>17280.647000000001</v>
      </c>
      <c r="J185" s="29">
        <f>IFERROR(VLOOKUP($A185,'GDP CNY'!A:C,2,FALSE),"NA")</f>
        <v>7.1</v>
      </c>
      <c r="K185" s="25">
        <f>IFERROR(VLOOKUP($A185,WTI!$A:$B,2,FALSE),"NA")</f>
        <v>54.45</v>
      </c>
      <c r="L185" s="25">
        <f>IFERROR(VLOOKUP($A185,Brent!$A:$B,2,FALSE),"NA")</f>
        <v>59.52</v>
      </c>
      <c r="M185" s="25">
        <f>IFERROR(VLOOKUP($A185,'EURO EXC RATE'!$A:$B,2,FALSE),"NA")</f>
        <v>1.0822000000000001</v>
      </c>
      <c r="N185" s="25">
        <f>IFERROR(VLOOKUP($A185,'Baltic Dry Index'!$A:$B,2,FALSE),"NA")</f>
        <v>591</v>
      </c>
      <c r="O185" s="25">
        <f>IFERROR(VLOOKUP($A185,EXR_CNY_USD!$A:$B,2,FALSE),"NA")</f>
        <v>6.2009999999999996</v>
      </c>
      <c r="P185" s="25">
        <f>IFERROR(VLOOKUP($A185,'NATURAL GAS'!A:B,2,FALSE),"NA")</f>
        <v>2.61</v>
      </c>
      <c r="Q185" s="25">
        <f>IFERROR(VLOOKUP($A185,VIX!$A:$B,2,FALSE), "NA")</f>
        <v>14.55</v>
      </c>
      <c r="R185" s="25">
        <f>IFERROR(VLOOKUP($A185,CLI_US!$A:$B,2,FALSE), "NA")</f>
        <v>100.38456164751</v>
      </c>
      <c r="S185" s="25">
        <f>IFERROR(VLOOKUP($A185,CLI_CHN!$A:$B,2,FALSE), "NA")</f>
        <v>100.2942</v>
      </c>
      <c r="T185" s="25">
        <f>IFERROR(VLOOKUP($A185,CLI_EURO!$A:$B,2,FALSE), "NA")</f>
        <v>100.220475208027</v>
      </c>
      <c r="U185" s="25">
        <f>IFERROR(VLOOKUP($A185,CPILFESL!$A:$B,2,FALSE), "NA")</f>
        <v>236.22200000000001</v>
      </c>
      <c r="V185" s="31">
        <f>_xlfn.IFNA(VLOOKUP($A185,'PET.RWTC.M'!$A:$B,2,FALSE), "NA")</f>
        <v>54.45</v>
      </c>
      <c r="W185" s="31">
        <f>_xlfn.IFNA(VLOOKUP($A185,PALLFNFINDEXQ!$A:$B,2,FALSE), "NA")</f>
        <v>116.60322909999999</v>
      </c>
      <c r="X185" s="31">
        <f>_xlfn.IFNA(VLOOKUP($A185,DEXSFUS!$A:$B,2,FALSE), "NA")</f>
        <v>11.961</v>
      </c>
      <c r="Y185" s="31">
        <f>_xlfn.IFNA(VLOOKUP($A185,PNICKUSDM!$A:$B,2,FALSE), "NA")</f>
        <v>12830.924999999999</v>
      </c>
      <c r="Z185" s="31">
        <f>_xlfn.IFNA(VLOOKUP($A185,'WPU1011'!$A:$B,2,FALSE), "NA")</f>
        <v>134.5</v>
      </c>
      <c r="AA185" s="31">
        <f>_xlfn.IFNA(VLOOKUP($A185,'WPU1011'!$A:$B,2,FALSE), "NA")</f>
        <v>134.5</v>
      </c>
      <c r="AB185" s="31">
        <f>_xlfn.IFNA(VLOOKUP($A185,TSIFRGHTC!$A:$B,2,FALSE), "NA")</f>
        <v>-0.9</v>
      </c>
      <c r="AC185" s="31">
        <f>_xlfn.IFNA(VLOOKUP($A185,TSIFRGHTC!$A:$B,2,FALSE), "NA")</f>
        <v>-0.9</v>
      </c>
      <c r="AD185" s="31">
        <f>_xlfn.IFNA(VLOOKUP($A185,PPICMM!$A:$B,2,FALSE), "NA")</f>
        <v>182.1</v>
      </c>
      <c r="AE185" s="31">
        <f>_xlfn.IFNA(VLOOKUP($A185,IPB50001N!$A:$B,2,FALSE), "NA")</f>
        <v>99.669899999999998</v>
      </c>
      <c r="AF185" s="31">
        <f>_xlfn.IFNA(VLOOKUP($A185,A31ATI!$A:$B,2,FALSE), "NA")</f>
        <v>21268</v>
      </c>
      <c r="AG185" s="31">
        <f>_xlfn.IFNA(VLOOKUP($A185,A31ANO!$A:$B,2,FALSE), "NA")</f>
        <v>9034</v>
      </c>
      <c r="AH185" s="31">
        <f>_xlfn.IFNA(VLOOKUP($A185,IPG21223S!$A:$B,2,FALSE), "NA")</f>
        <v>107.9028</v>
      </c>
      <c r="AI185" s="31">
        <f>_xlfn.IFNA(VLOOKUP($A185,PIORECRUSDM!$A:$B,2,FALSE), "NA")</f>
        <v>51.36</v>
      </c>
      <c r="AJ185" s="31">
        <f>_xlfn.IFNA(VLOOKUP($A185,GVZCLS!$A:$B,2,FALSE), "NA")</f>
        <v>16.04</v>
      </c>
      <c r="AK185" s="31">
        <f>_xlfn.IFNA(VLOOKUP($A185,VXSLVCLS!$A:$B,2,FALSE), "NA")</f>
        <v>28.62</v>
      </c>
      <c r="AL185" s="31">
        <f>_xlfn.IFNA(VLOOKUP($A185,PNRGINDEXM!$A:$B,2,FALSE), "NA")</f>
        <v>131.37909999999999</v>
      </c>
      <c r="AM185" s="31">
        <f>_xlfn.IFNA(VLOOKUP($A185,Nikkei225!$A:$B,2,FALSE), "NA")</f>
        <v>19034.84</v>
      </c>
      <c r="AN185" s="31">
        <f>_xlfn.IFNA(VLOOKUP($A185,EXJPUS!$A:$B,2,FALSE), "NA")</f>
        <v>119.5095</v>
      </c>
      <c r="AO185" s="31">
        <f>_xlfn.IFNA(VLOOKUP($A185,PCU33613361!$A:$B,2,FALSE), "NA")</f>
        <v>110.2</v>
      </c>
      <c r="AP185" s="31">
        <f>_xlfn.IFNA(VLOOKUP($A185,TOTALSA!$A:$B,2,FALSE), "NA")</f>
        <v>17.689</v>
      </c>
      <c r="AQ185" s="31">
        <f>_xlfn.IFNA(VLOOKUP($A185,ZAFCPIALLMINMEI!$A:$B,2,FALSE), "NA")</f>
        <v>99.516149999999996</v>
      </c>
      <c r="AR185" s="31">
        <f>_xlfn.IFNA(VLOOKUP($A185,LCULMN01ZAQ661S!$A:$B,2,FALSE), "NA")</f>
        <v>100.77101</v>
      </c>
      <c r="AS185" s="31">
        <f>_xlfn.IFNA(VLOOKUP($A185,NGDPRSAXDCZAQ!$A:$B,2,FALSE), "NA")</f>
        <v>1099186.3999999999</v>
      </c>
      <c r="AT185" s="31">
        <f>_xlfn.IFNA(VLOOKUP($A185,'M.W00.PCOBA.USD'!$A:$B,2,FALSE), "NA")</f>
        <v>28827.279999999999</v>
      </c>
      <c r="AU185" s="31">
        <f>_xlfn.IFNA(VLOOKUP($A185,BSCICP03O9M665S!$A:$B,2,FALSE), "NA")</f>
        <v>100.58331718229999</v>
      </c>
      <c r="AV185" s="31">
        <f>_xlfn.IFNA(VLOOKUP($A185,LOLITOAAOECDE!$A:$B,2,FALSE), "NA")</f>
        <v>100.41546072689999</v>
      </c>
      <c r="AW185" s="31" t="str">
        <f>_xlfn.IFNA(VLOOKUP($A185,'IP7110'!$A:$B,2,FALSE), "NA")</f>
        <v>NA</v>
      </c>
      <c r="AX185" s="31">
        <f>_xlfn.IFNA(VLOOKUP($A185,'WPS061'!$A:$B,2,FALSE), "NA")</f>
        <v>99</v>
      </c>
      <c r="AY185" s="31">
        <f>_xlfn.IFNA(VLOOKUP($A185,'GS10'!$A:$B,2,FALSE), "NA")</f>
        <v>1.94</v>
      </c>
      <c r="AZ185" s="31">
        <f>_xlfn.IFNA(VLOOKUP($A185,'GS5'!$A:$B,2,FALSE), "NA")</f>
        <v>1.35</v>
      </c>
      <c r="BA185" s="31">
        <f>_xlfn.IFNA(VLOOKUP($A185,'GS30'!$A:$B,2,FALSE), "NA")</f>
        <v>2.59</v>
      </c>
      <c r="BB185" s="31">
        <f>_xlfn.IFNA(VLOOKUP($A185,DAX!$A:$B,2,FALSE), "NA")</f>
        <v>11454.38</v>
      </c>
      <c r="BC185" s="31">
        <f>_xlfn.IFNA(VLOOKUP($A185,SMI!$A:$B,2,FALSE), "NA")</f>
        <v>9077.1200000000008</v>
      </c>
      <c r="BD185" s="31">
        <f>_xlfn.IFNA(VLOOKUP($A185,NASDAQCOM!$A:$B,2,FALSE), "NA")</f>
        <v>4941.42</v>
      </c>
      <c r="BE185" s="31">
        <f>_xlfn.IFNA(VLOOKUP($A185,FTSE100!$A:$B,2,FALSE), "NA")</f>
        <v>6960.63</v>
      </c>
      <c r="BF185" s="31">
        <f>_xlfn.IFNA(VLOOKUP($A185,'M.W00.PGOLD.USD'!$A:$B,2,FALSE), "NA")</f>
        <v>1211.0999999999999</v>
      </c>
      <c r="BG185" s="31">
        <f>_xlfn.IFNA(VLOOKUP($A185,'M.W00.PSILVER.USD'!$A:$B,2,FALSE), "NA")</f>
        <v>16.86</v>
      </c>
      <c r="BH185" s="31">
        <f>_xlfn.IFNA(VLOOKUP($A185,WPU10170502!$A:$B,2,FALSE), "NA")</f>
        <v>92.1</v>
      </c>
      <c r="BI185" s="31">
        <f>_xlfn.IFNA(VLOOKUP($A185,'M.W00.PSILVER.USD'!$A:$B,2,FALSE), "NA")</f>
        <v>16.86</v>
      </c>
      <c r="BJ185" s="31">
        <f>_xlfn.IFNA(VLOOKUP($A185,'M.W00.PSILVER.USD'!$A:$B,2,FALSE), "NA")</f>
        <v>16.86</v>
      </c>
      <c r="BK185" s="31">
        <f>_xlfn.IFNA(VLOOKUP($A185,FEDfunds!$A:$B,2,FALSE), "NA")</f>
        <v>0.12</v>
      </c>
      <c r="BL185" s="31">
        <f>_xlfn.IFNA(VLOOKUP($A185,Vehicles_miles_traveled!$A:$B,2,FALSE), "NA")</f>
        <v>257653</v>
      </c>
      <c r="BM185" s="31">
        <f>_xlfn.IFNA(VLOOKUP($A185,New_car_dealer!$A:$B,2,FALSE), "NA")</f>
        <v>71017</v>
      </c>
      <c r="BN185" s="31" t="str">
        <f>_xlfn.IFNA(VLOOKUP($A185,Platinum_total_demand!$A:$Z,4,FALSE), "NA")</f>
        <v>NA</v>
      </c>
      <c r="BO185" s="31" t="str">
        <f>_xlfn.IFNA(VLOOKUP($A185,Palladium_total_demand!$A:$Z,4,FALSE), "NA")</f>
        <v>NA</v>
      </c>
      <c r="BP185" s="31" t="str">
        <f>_xlfn.IFNA(VLOOKUP($A185,Rhodium_total_demand!$A:$Z,4,FALSE), "NA")</f>
        <v>NA</v>
      </c>
      <c r="BQ185" s="31" t="str">
        <f>_xlfn.IFNA(VLOOKUP($A185,Platinum_total_supply!$A:$Z,4,FALSE), "NA")</f>
        <v>NA</v>
      </c>
      <c r="BR185" s="31" t="str">
        <f>_xlfn.IFNA(VLOOKUP($A185,Palladium_total_supply!$A:$Z,4,FALSE), "NA")</f>
        <v>NA</v>
      </c>
      <c r="BS185" s="31" t="str">
        <f>_xlfn.IFNA(VLOOKUP($A185,Rhodium_total_supply!$A:$Z,4,FALSE), "NA")</f>
        <v>NA</v>
      </c>
      <c r="BT185" s="31">
        <f>_xlfn.IFNA(VLOOKUP($A185,Equities!$A:$Z,2,FALSE), "NA")</f>
        <v>6680.8472727272701</v>
      </c>
      <c r="BU185" s="31">
        <f>_xlfn.IFNA(VLOOKUP($A185,Equities!$A:$Z,3,FALSE), "NA")</f>
        <v>8061.2290909090898</v>
      </c>
      <c r="BV185" s="31">
        <f>_xlfn.IFNA(VLOOKUP($A185,Equities!$A:$Z,4,FALSE), "NA")</f>
        <v>8700.0645454545393</v>
      </c>
      <c r="BW185" s="31">
        <f>_xlfn.IFNA(VLOOKUP($A185,Equities!$A:$Z,5,FALSE), "NA")</f>
        <v>6041.6235454545404</v>
      </c>
      <c r="BX185" s="31">
        <f>_xlfn.IFNA(VLOOKUP($A185,Equities!$A:$Z,6,FALSE), "NA")</f>
        <v>2086.8269090908998</v>
      </c>
      <c r="BY185" s="31">
        <f>_xlfn.IFNA(VLOOKUP($A185,Income_equities!$A:$Z,2,FALSE), "NA")</f>
        <v>1948.90863636363</v>
      </c>
      <c r="BZ185" s="31">
        <f>_xlfn.IFNA(VLOOKUP($A185,Income_equities!$A:$Z,3,FALSE), "NA")</f>
        <v>375.82994090909</v>
      </c>
      <c r="CA185" s="31">
        <f>_xlfn.IFNA(VLOOKUP($A185,Income_equities!$A:$Z,4,FALSE), "NA")</f>
        <v>229.499718181818</v>
      </c>
      <c r="CB185" s="31">
        <f>_xlfn.IFNA(VLOOKUP($A185,Income_equities!$A:$Z,5,FALSE), "NA")</f>
        <v>219.43428181818101</v>
      </c>
      <c r="CC185" s="31">
        <f>_xlfn.IFNA(VLOOKUP($A185,PGM_equities!$A:$Z,2,FALSE), "NA")</f>
        <v>1155.20727272727</v>
      </c>
      <c r="CD185" s="31">
        <f>_xlfn.IFNA(VLOOKUP($A185,PGM_equities!$A:$Z,3,FALSE), "NA")</f>
        <v>1200.4304545454499</v>
      </c>
      <c r="CE185" s="31">
        <f>_xlfn.IFNA(VLOOKUP($A185,PGM_equities!$A:$Z,4,FALSE), "NA")</f>
        <v>16.385345454545401</v>
      </c>
      <c r="CF185" s="31">
        <f>_xlfn.IFNA(VLOOKUP($A185,PGM_equities!$A:$Z,5,FALSE), "NA")</f>
        <v>769.27499999999895</v>
      </c>
      <c r="CG185" s="31" t="str">
        <f>_xlfn.IFNA(VLOOKUP($A185,Platinum_market_balance!$A:$Z,2,FALSE), "NA")</f>
        <v>NA</v>
      </c>
      <c r="CH185" s="31" t="str">
        <f>_xlfn.IFNA(VLOOKUP($A185,Platinum_market_balance!$A:$Z,3,FALSE), "NA")</f>
        <v>NA</v>
      </c>
      <c r="CI185" s="31" t="str">
        <f>_xlfn.IFNA(VLOOKUP($A185,Platinum_market_balance!$A:$Z,4,FALSE), "NA")</f>
        <v>NA</v>
      </c>
      <c r="CJ185" s="31" t="str">
        <f>_xlfn.IFNA(VLOOKUP($A185,Platinum_market_balance!$A:$Z,5,FALSE), "NA")</f>
        <v>NA</v>
      </c>
      <c r="CK185" s="31" t="str">
        <f>_xlfn.IFNA(VLOOKUP($A185,Palladium_market_balance!$A:$Z,2,FALSE), "NA")</f>
        <v>NA</v>
      </c>
      <c r="CL185" s="31" t="str">
        <f>_xlfn.IFNA(VLOOKUP($A185,Palladium_market_balance!$A:$Z,3,FALSE), "NA")</f>
        <v>NA</v>
      </c>
      <c r="CM185" s="31" t="str">
        <f>_xlfn.IFNA(VLOOKUP($A185,Palladium_market_balance!$A:$Z,4,FALSE), "NA")</f>
        <v>NA</v>
      </c>
      <c r="CN185" s="31" t="str">
        <f>_xlfn.IFNA(VLOOKUP($A185,Palladium_market_balance!$A:$Z,5,FALSE), "NA")</f>
        <v>NA</v>
      </c>
      <c r="CO185" s="31" t="str">
        <f>_xlfn.IFNA(VLOOKUP($A185,Rhodium_market_balance!$A:$Z,2,FALSE), "NA")</f>
        <v>NA</v>
      </c>
      <c r="CP185" s="31" t="str">
        <f>_xlfn.IFNA(VLOOKUP($A185,Rhodium_market_balance!$A:$Z,3,FALSE), "NA")</f>
        <v>NA</v>
      </c>
      <c r="CQ185" s="31" t="str">
        <f>_xlfn.IFNA(VLOOKUP($A185,Rhodium_market_balance!$A:$Z,4,FALSE), "NA")</f>
        <v>NA</v>
      </c>
      <c r="CR185" s="31" t="str">
        <f>_xlfn.IFNA(VLOOKUP($A185,Rhodium_market_balance!$A:$Z,5,FALSE), "NA")</f>
        <v>NA</v>
      </c>
      <c r="CS185" s="31">
        <f>_xlfn.IFNA(VLOOKUP($A185,CFTCs!$A:$Z,2,FALSE), "NA")</f>
        <v>23243.772727272699</v>
      </c>
      <c r="CT185" s="31">
        <f>_xlfn.IFNA(VLOOKUP($A185,CFTCs!$A:$Z,3,FALSE), "NA")</f>
        <v>6423.6363636363603</v>
      </c>
      <c r="CU185" s="31">
        <f>_xlfn.IFNA(VLOOKUP($A185,CFTCs!$A:$Z,4,FALSE), "NA")</f>
        <v>50723.136363636302</v>
      </c>
      <c r="CV185" s="31">
        <f>_xlfn.IFNA(VLOOKUP($A185,CFTCs!$A:$Z,5,FALSE), "NA")</f>
        <v>23427.8181818181</v>
      </c>
      <c r="CW185" s="31">
        <f>_xlfn.IFNA(VLOOKUP($A185,Open_interest!$A:$Z,2,FALSE), "NA")</f>
        <v>68905.636363636295</v>
      </c>
      <c r="CX185" s="31">
        <f>_xlfn.IFNA(VLOOKUP($A185,Open_interest!$A:$Z,3,FALSE), "NA")</f>
        <v>31837.590909090901</v>
      </c>
      <c r="CY185" s="31">
        <f>IF(_xlfn.IFNA(VLOOKUP($A185,ETF_holdings!$A:$Z,2,FALSE), "NA")=0,"NA",_xlfn.IFNA(VLOOKUP($A185,ETF_holdings!$A:$Z,2,FALSE), "NA"))</f>
        <v>2759316.2025909</v>
      </c>
      <c r="CZ185" s="31" t="str">
        <f>IF(_xlfn.IFNA(VLOOKUP($A185,ETF_holdings!$A:$Z,3,FALSE), "NA")=0,"NA",_xlfn.IFNA(VLOOKUP($A185,ETF_holdings!$A:$Z,3,FALSE), "NA"))</f>
        <v>NA</v>
      </c>
      <c r="DA185" s="31">
        <f>_xlfn.IFNA(VLOOKUP($A185,ETF_holdings!$A:$Z,4,FALSE), "NA")</f>
        <v>13991.7045454545</v>
      </c>
      <c r="DB185" s="31">
        <f>IF(_xlfn.IFNA(VLOOKUP($A185,ETF_holdings!$A:$Z,4,FALSE), "NA")=0,"NA",_xlfn.IFNA(VLOOKUP($A185,ETF_holdings!$A:$Z,4,FALSE), "NA"))</f>
        <v>13991.7045454545</v>
      </c>
      <c r="DC185" s="31" t="str">
        <f>IF(_xlfn.IFNA(VLOOKUP($A185,ETF_holdings!$A:$Z,6,FALSE), "NA")=0,"NA",_xlfn.IFNA(VLOOKUP($A185,ETF_holdings!$A:$Z,6,FALSE), "NA"))</f>
        <v>NA</v>
      </c>
      <c r="DD185" s="31" t="str">
        <f>IF(_xlfn.IFNA(VLOOKUP($A185,ETF_holdings!$A:$Z,7,FALSE), "NA")=0,"NA",_xlfn.IFNA(VLOOKUP($A185,ETF_holdings!$A:$Z,7,FALSE), "NA"))</f>
        <v>NA</v>
      </c>
      <c r="DE185" s="31" t="str">
        <f>IF(_xlfn.IFNA(VLOOKUP($A185,ETF_holdings!$A:$Z,8,FALSE), "NA")=0,"NA",_xlfn.IFNA(VLOOKUP($A185,ETF_holdings!$A:$Z,8,FALSE), "NA"))</f>
        <v>NA</v>
      </c>
      <c r="DF185" s="31" t="str">
        <f>IF(_xlfn.IFNA(VLOOKUP($A185,ETF_holdings!$A:$Z,10,FALSE), "NA")=0,"NA",_xlfn.IFNA(VLOOKUP($A185,ETF_holdings!$A:$Z,10,FALSE), "NA"))</f>
        <v>NA</v>
      </c>
      <c r="DG185" s="31" t="str">
        <f>IF(_xlfn.IFNA(VLOOKUP($A185,ETF_holdings!$A:$Z,10,FALSE), "NA")=0,"NA",_xlfn.IFNA(VLOOKUP($A185,ETF_holdings!$A:$Z,10,FALSE), "NA"))</f>
        <v>NA</v>
      </c>
      <c r="DH185" s="31">
        <f>IF(_xlfn.IFNA(VLOOKUP($A185,ETF_holdings!$A:$Z,11,FALSE), "NA")=0,"NA",_xlfn.IFNA(VLOOKUP($A185,ETF_holdings!$A:$Z,11,FALSE), "NA"))</f>
        <v>13991.7045454545</v>
      </c>
      <c r="DI185" s="31" t="str">
        <f>IF(_xlfn.IFNA(VLOOKUP($A185,ETF_holdings!$A:$Z,12,FALSE), "NA")=0,"NA",_xlfn.IFNA(VLOOKUP($A185,ETF_holdings!$A:$Z,12,FALSE), "NA"))</f>
        <v>NA</v>
      </c>
      <c r="DJ185" s="31" t="str">
        <f>IF(_xlfn.IFNA(VLOOKUP($A185,ETF_holdings!$A:$Z,13,FALSE), "NA")=0,"NA",_xlfn.IFNA(VLOOKUP($A185,ETF_holdings!$A:$Z,13,FALSE), "NA"))</f>
        <v>NA</v>
      </c>
      <c r="DK185" s="31">
        <f>IF(_xlfn.IFNA(VLOOKUP($A185,Platinum_RSI!$A:$P,2,FALSE), "NA")=0,"NA",_xlfn.IFNA(VLOOKUP($A185,Platinum_RSI!$A:$P,2,FALSE), "NA"))</f>
        <v>11.89</v>
      </c>
      <c r="DL185" s="31">
        <f>IF(_xlfn.IFNA(VLOOKUP($A185,Platinum_RSI!$A:$P,3,FALSE), "NA")=0,"NA",_xlfn.IFNA(VLOOKUP($A185,Platinum_RSI!$A:$P,3,FALSE), "NA"))</f>
        <v>25.85</v>
      </c>
      <c r="DM185" s="31">
        <f>IF(_xlfn.IFNA(VLOOKUP($A185,Platinum_RSI!$A:$P,4,FALSE), "NA")=0,"NA",_xlfn.IFNA(VLOOKUP($A185,Platinum_RSI!$A:$P,4,FALSE), "NA"))</f>
        <v>33.1</v>
      </c>
      <c r="DN185" s="31">
        <f>IF(_xlfn.IFNA(VLOOKUP($A185,Platinum_RSI!$A:$P,5,FALSE), "NA")=0,"NA",_xlfn.IFNA(VLOOKUP($A185,Platinum_RSI!$A:$P,5,FALSE), "NA"))</f>
        <v>42.43</v>
      </c>
      <c r="DO185" s="31">
        <f>IF(_xlfn.IFNA(VLOOKUP($A185,Palladium_RSI!$A:$Q,2,FALSE), "NA")=0,"NA",_xlfn.IFNA(VLOOKUP($A185,Palladium_RSI!$A:$Q,2,FALSE), "NA"))</f>
        <v>48.33</v>
      </c>
      <c r="DP185" s="31">
        <f>IF(_xlfn.IFNA(VLOOKUP($A185,Palladium_RSI!$A:$Q, 3,FALSE), "NA")=0,"NA",_xlfn.IFNA(VLOOKUP($A185,Palladium_RSI!$A:$Q,3,FALSE), "NA"))</f>
        <v>49.12</v>
      </c>
      <c r="DQ185" s="31">
        <f>IF(_xlfn.IFNA(VLOOKUP($A185,Palladium_RSI!$A:$Q,4,FALSE), "NA")=0,"NA",_xlfn.IFNA(VLOOKUP($A185,Palladium_RSI!$A:$Q,4,FALSE), "NA"))</f>
        <v>51.27</v>
      </c>
      <c r="DR185" s="31">
        <f>IF(_xlfn.IFNA(VLOOKUP($A185,Palladium_RSI!$A:$Q,5,FALSE), "NA")=0,"NA",_xlfn.IFNA(VLOOKUP($A185,Palladium_RSI!$A:$Q,5,FALSE), "NA"))</f>
        <v>54.08</v>
      </c>
      <c r="DS185" s="31">
        <f>IF(_xlfn.IFNA(VLOOKUP($A185,Car_production!$A:$L,2,FALSE), "NA")=0,"NA",_xlfn.IFNA(VLOOKUP($A185,Car_production!$A:$L,2,FALSE), "NA"))</f>
        <v>353.9</v>
      </c>
      <c r="DT185" s="31">
        <f>IF(_xlfn.IFNA(VLOOKUP($A185,Car_production!$A:$L,3,FALSE), "NA")=0,"NA",_xlfn.IFNA(VLOOKUP($A185,Car_production!$A:$L,3,FALSE), "NA"))</f>
        <v>278.44217151848937</v>
      </c>
      <c r="DU185" s="31" t="e">
        <f>IF(_xlfn.IFNA(VLOOKUP($A185,Car_production!$A:$L,4,FALSE), "NA")=0,"NA",_xlfn.IFNA(VLOOKUP($A185,Car_production!$A:$L,13,FALSE), "NA"))</f>
        <v>#REF!</v>
      </c>
      <c r="DV185" s="31">
        <f>IF(_xlfn.IFNA(VLOOKUP($A185,Car_production!$A:$L,5,FALSE), "NA")=0,"NA",_xlfn.IFNA(VLOOKUP($A185,Car_production!$A:$L,5,FALSE), "NA"))</f>
        <v>84.449799119447505</v>
      </c>
      <c r="DW185" s="31">
        <f>IF(_xlfn.IFNA(VLOOKUP($A185,Car_production!$A:$L,6,FALSE), "NA")=0,"NA",_xlfn.IFNA(VLOOKUP($A185,Car_production!$A:$L,6,FALSE), "NA"))</f>
        <v>110.5</v>
      </c>
      <c r="DX185" s="31">
        <f>IF(_xlfn.IFNA(VLOOKUP($A185,Car_production!$A:$L,7,FALSE), "NA")=0,"NA",_xlfn.IFNA(VLOOKUP($A185,Car_production!$A:$L,7,FALSE), "NA"))</f>
        <v>108.01564027370478</v>
      </c>
      <c r="DY185" s="31">
        <f>IF(_xlfn.IFNA(VLOOKUP($A185,Car_production!$A:$L,8,FALSE), "NA")=0,"NA",_xlfn.IFNA(VLOOKUP($A185,Car_production!$A:$L,8,FALSE), "NA"))</f>
        <v>98.3</v>
      </c>
      <c r="DZ185" s="31">
        <f>IF(_xlfn.IFNA(VLOOKUP($A185,Car_production!$A:$L,9,FALSE), "NA")=0,"NA",_xlfn.IFNA(VLOOKUP($A185,Car_production!$A:$L,9,FALSE), "NA"))</f>
        <v>124.11616161616162</v>
      </c>
      <c r="EA185" s="31">
        <f>IF(_xlfn.IFNA(VLOOKUP($A185,Car_production!$A:$L,10,FALSE), "NA")=0,"NA",_xlfn.IFNA(VLOOKUP($A185,Car_production!$A:$L,10,FALSE), "NA"))</f>
        <v>101.52447644235463</v>
      </c>
      <c r="EB185" s="31">
        <f>IF(_xlfn.IFNA(VLOOKUP($A185,Car_production_index!$A:$L,2,FALSE), "NA")=0,"NA",_xlfn.IFNA(VLOOKUP($A185,Car_production_index!$A:$L,2,FALSE), "NA"))</f>
        <v>0.16389422034309867</v>
      </c>
      <c r="EC185" s="31">
        <f>IF(_xlfn.IFNA(VLOOKUP($A185,Car_production_index!$A:$L,3,FALSE), "NA")=0,"NA",_xlfn.IFNA(VLOOKUP($A185,Car_production_index!$A:$L,3,FALSE), "NA"))</f>
        <v>0.21170799061952481</v>
      </c>
      <c r="ED185" s="31">
        <f>IF(_xlfn.IFNA(VLOOKUP($A185,Car_production_index!$A:$L,4,FALSE), "NA")=0,"NA",_xlfn.IFNA(VLOOKUP($A185,Car_production_index!$A:$L,4,FALSE), "NA"))</f>
        <v>0.25607357641159156</v>
      </c>
      <c r="EE185" s="31">
        <f>IF(_xlfn.IFNA(VLOOKUP($A185,Car_production_index!$A:$L,5,FALSE), "NA")=0,"NA",_xlfn.IFNA(VLOOKUP($A185,Car_production_index!$A:$L,5,FALSE), "NA"))</f>
        <v>9.1819449108903564E-2</v>
      </c>
      <c r="EF185" s="31">
        <f>IF(_xlfn.IFNA(VLOOKUP($A185,Car_production_index!$A:$L,6,FALSE), "NA")=0,"NA",_xlfn.IFNA(VLOOKUP($A185,Car_production_index!$A:$L,6,FALSE), "NA"))</f>
        <v>0.72349523648311864</v>
      </c>
    </row>
    <row r="186" spans="1:136">
      <c r="A186" s="26">
        <v>42125</v>
      </c>
      <c r="B186" s="25">
        <f>IFERROR(VLOOKUP($A186,Palladium_spot_price!$A:$B,2,FALSE), "NA")</f>
        <v>787</v>
      </c>
      <c r="C186" s="25">
        <f>IFERROR(VLOOKUP($A186,Platinum_spot_price!$A:$B,2,FALSE), "NA")</f>
        <v>1143.25</v>
      </c>
      <c r="D186" s="25">
        <f>IFERROR(VLOOKUP($A186,Rhodium_spot_price!$A:$B,2,FALSE), "NA")</f>
        <v>1100.5</v>
      </c>
      <c r="E186" s="25">
        <f>IFERROR(VLOOKUP(A186,'Coal Australia'!A:B,2,FALSE), "NA")</f>
        <v>65.671240601503698</v>
      </c>
      <c r="F186" s="25">
        <f>IFERROR(VLOOKUP(A186,'Russian Ruble'!A:B,2,FALSE), "NA")</f>
        <v>50.5807</v>
      </c>
      <c r="G186" s="25" t="str">
        <f>IFERROR(VLOOKUP($A186,'GDP Germany'!A:B,2,FALSE),"NA")</f>
        <v>NA</v>
      </c>
      <c r="H186" s="25" t="str">
        <f>IFERROR(VLOOKUP($A186,'GDP EU28'!A:B,2,FALSE),"NA")</f>
        <v>NA</v>
      </c>
      <c r="I186" s="25" t="str">
        <f>IFERROR(VLOOKUP($A186,'GDP US'!A:B,2,FALSE),"NA")</f>
        <v>NA</v>
      </c>
      <c r="J186" s="29" t="str">
        <f>IFERROR(VLOOKUP($A186,'GDP CNY'!A:C,2,FALSE),"NA")</f>
        <v>NA</v>
      </c>
      <c r="K186" s="25">
        <f>IFERROR(VLOOKUP($A186,WTI!$A:$B,2,FALSE),"NA")</f>
        <v>59.27</v>
      </c>
      <c r="L186" s="25">
        <f>IFERROR(VLOOKUP($A186,Brent!$A:$B,2,FALSE),"NA")</f>
        <v>64.08</v>
      </c>
      <c r="M186" s="25">
        <f>IFERROR(VLOOKUP($A186,'EURO EXC RATE'!$A:$B,2,FALSE),"NA")</f>
        <v>1.1167</v>
      </c>
      <c r="N186" s="25">
        <f>IFERROR(VLOOKUP($A186,'Baltic Dry Index'!$A:$B,2,FALSE),"NA")</f>
        <v>589</v>
      </c>
      <c r="O186" s="25">
        <f>IFERROR(VLOOKUP($A186,EXR_CNY_USD!$A:$B,2,FALSE),"NA")</f>
        <v>6.2035</v>
      </c>
      <c r="P186" s="25">
        <f>IFERROR(VLOOKUP($A186,'NATURAL GAS'!A:B,2,FALSE),"NA")</f>
        <v>2.85</v>
      </c>
      <c r="Q186" s="25">
        <f>IFERROR(VLOOKUP($A186,VIX!$A:$B,2,FALSE), "NA")</f>
        <v>13.84</v>
      </c>
      <c r="R186" s="25">
        <f>IFERROR(VLOOKUP($A186,CLI_US!$A:$B,2,FALSE), "NA")</f>
        <v>100.290215803206</v>
      </c>
      <c r="S186" s="25">
        <f>IFERROR(VLOOKUP($A186,CLI_CHN!$A:$B,2,FALSE), "NA")</f>
        <v>100.3511</v>
      </c>
      <c r="T186" s="25">
        <f>IFERROR(VLOOKUP($A186,CLI_EURO!$A:$B,2,FALSE), "NA")</f>
        <v>100.257901734692</v>
      </c>
      <c r="U186" s="25">
        <f>IFERROR(VLOOKUP($A186,CPILFESL!$A:$B,2,FALSE), "NA")</f>
        <v>237.001</v>
      </c>
      <c r="V186" s="31">
        <f>_xlfn.IFNA(VLOOKUP($A186,'PET.RWTC.M'!$A:$B,2,FALSE), "NA")</f>
        <v>59.27</v>
      </c>
      <c r="W186" s="31">
        <f>_xlfn.IFNA(VLOOKUP($A186,PALLFNFINDEXQ!$A:$B,2,FALSE), "NA")</f>
        <v>116.60322909999999</v>
      </c>
      <c r="X186" s="31">
        <f>_xlfn.IFNA(VLOOKUP($A186,DEXSFUS!$A:$B,2,FALSE), "NA")</f>
        <v>12.065</v>
      </c>
      <c r="Y186" s="31">
        <f>_xlfn.IFNA(VLOOKUP($A186,PNICKUSDM!$A:$B,2,FALSE), "NA")</f>
        <v>13511.34211</v>
      </c>
      <c r="Z186" s="31">
        <f>_xlfn.IFNA(VLOOKUP($A186,'WPU1011'!$A:$B,2,FALSE), "NA")</f>
        <v>139.1</v>
      </c>
      <c r="AA186" s="31">
        <f>_xlfn.IFNA(VLOOKUP($A186,PCU3399103399101!$A:$B,2,FALSE), "NA")</f>
        <v>200.7</v>
      </c>
      <c r="AB186" s="31">
        <f>_xlfn.IFNA(VLOOKUP($A186,TSIFRGHTC!$A:$B,2,FALSE), "NA")</f>
        <v>0.1</v>
      </c>
      <c r="AC186" s="31">
        <f>_xlfn.IFNA(VLOOKUP($A186,TSIFRGHTC!$A:$B,2,FALSE), "NA")</f>
        <v>0.1</v>
      </c>
      <c r="AD186" s="31">
        <f>_xlfn.IFNA(VLOOKUP($A186,PPICMM!$A:$B,2,FALSE), "NA")</f>
        <v>185.7</v>
      </c>
      <c r="AE186" s="31">
        <f>_xlfn.IFNA(VLOOKUP($A186,IPB50001N!$A:$B,2,FALSE), "NA")</f>
        <v>99.870099999999994</v>
      </c>
      <c r="AF186" s="31">
        <f>_xlfn.IFNA(VLOOKUP($A186,A31ATI!$A:$B,2,FALSE), "NA")</f>
        <v>20896</v>
      </c>
      <c r="AG186" s="31">
        <f>_xlfn.IFNA(VLOOKUP($A186,A31ANO!$A:$B,2,FALSE), "NA")</f>
        <v>9142</v>
      </c>
      <c r="AH186" s="31">
        <f>_xlfn.IFNA(VLOOKUP($A186,IPG21223S!$A:$B,2,FALSE), "NA")</f>
        <v>112.61579999999999</v>
      </c>
      <c r="AI186" s="31">
        <f>_xlfn.IFNA(VLOOKUP($A186,PIORECRUSDM!$A:$B,2,FALSE), "NA")</f>
        <v>60.39</v>
      </c>
      <c r="AJ186" s="31">
        <f>_xlfn.IFNA(VLOOKUP($A186,GVZCLS!$A:$B,2,FALSE), "NA")</f>
        <v>17.29</v>
      </c>
      <c r="AK186" s="31">
        <f>_xlfn.IFNA(VLOOKUP($A186,VXSLVCLS!$A:$B,2,FALSE), "NA")</f>
        <v>27.77</v>
      </c>
      <c r="AL186" s="31">
        <f>_xlfn.IFNA(VLOOKUP($A186,PNRGINDEXM!$A:$B,2,FALSE), "NA")</f>
        <v>138.4546</v>
      </c>
      <c r="AM186" s="31">
        <f>_xlfn.IFNA(VLOOKUP($A186,Nikkei225!$A:$B,2,FALSE), "NA")</f>
        <v>19531.63</v>
      </c>
      <c r="AN186" s="31">
        <f>_xlfn.IFNA(VLOOKUP($A186,EXJPUS!$A:$B,2,FALSE), "NA")</f>
        <v>120.798</v>
      </c>
      <c r="AO186" s="31">
        <f>_xlfn.IFNA(VLOOKUP($A186,PCU33613361!$A:$B,2,FALSE), "NA")</f>
        <v>110</v>
      </c>
      <c r="AP186" s="31">
        <f>_xlfn.IFNA(VLOOKUP($A186,TOTALSA!$A:$B,2,FALSE), "NA")</f>
        <v>17.945</v>
      </c>
      <c r="AQ186" s="31">
        <f>_xlfn.IFNA(VLOOKUP($A186,ZAFCPIALLMINMEI!$A:$B,2,FALSE), "NA")</f>
        <v>99.651179999999997</v>
      </c>
      <c r="AR186" s="31">
        <f>_xlfn.IFNA(VLOOKUP($A186,LCULMN01ZAQ661S!$A:$B,2,FALSE), "NA")</f>
        <v>100.77101</v>
      </c>
      <c r="AS186" s="31">
        <f>_xlfn.IFNA(VLOOKUP($A186,NGDPRSAXDCZAQ!$A:$B,2,FALSE), "NA")</f>
        <v>1099186.3999999999</v>
      </c>
      <c r="AT186" s="31">
        <f>_xlfn.IFNA(VLOOKUP($A186,'M.W00.PCOBA.USD'!$A:$B,2,FALSE), "NA")</f>
        <v>30066.58</v>
      </c>
      <c r="AU186" s="31">
        <f>_xlfn.IFNA(VLOOKUP($A186,BSCICP03O9M665S!$A:$B,2,FALSE), "NA")</f>
        <v>100.5840283714</v>
      </c>
      <c r="AV186" s="31">
        <f>_xlfn.IFNA(VLOOKUP($A186,LOLITOAAOECDE!$A:$B,2,FALSE), "NA")</f>
        <v>100.3060263161</v>
      </c>
      <c r="AW186" s="31" t="str">
        <f>_xlfn.IFNA(VLOOKUP($A186,'IP7110'!$A:$B,2,FALSE), "NA")</f>
        <v>NA</v>
      </c>
      <c r="AX186" s="31">
        <f>_xlfn.IFNA(VLOOKUP($A186,'WPS061'!$A:$B,2,FALSE), "NA")</f>
        <v>99</v>
      </c>
      <c r="AY186" s="31">
        <f>_xlfn.IFNA(VLOOKUP($A186,'GS10'!$A:$B,2,FALSE), "NA")</f>
        <v>2.2000000000000002</v>
      </c>
      <c r="AZ186" s="31">
        <f>_xlfn.IFNA(VLOOKUP($A186,'GS5'!$A:$B,2,FALSE), "NA")</f>
        <v>1.54</v>
      </c>
      <c r="BA186" s="31">
        <f>_xlfn.IFNA(VLOOKUP($A186,'GS30'!$A:$B,2,FALSE), "NA")</f>
        <v>2.96</v>
      </c>
      <c r="BB186" s="31">
        <f>_xlfn.IFNA(VLOOKUP($A186,DAX!$A:$B,2,FALSE), "NA")</f>
        <v>11413.82</v>
      </c>
      <c r="BC186" s="31">
        <f>_xlfn.IFNA(VLOOKUP($A186,SMI!$A:$B,2,FALSE), "NA")</f>
        <v>9237.7900000000009</v>
      </c>
      <c r="BD186" s="31">
        <f>_xlfn.IFNA(VLOOKUP($A186,NASDAQCOM!$A:$B,2,FALSE), "NA")</f>
        <v>5070.0200000000004</v>
      </c>
      <c r="BE186" s="31">
        <f>_xlfn.IFNA(VLOOKUP($A186,FTSE100!$A:$B,2,FALSE), "NA")</f>
        <v>6984.43</v>
      </c>
      <c r="BF186" s="31">
        <f>_xlfn.IFNA(VLOOKUP($A186,'M.W00.PGOLD.USD'!$A:$B,2,FALSE), "NA")</f>
        <v>1228.1500000000001</v>
      </c>
      <c r="BG186" s="31">
        <f>_xlfn.IFNA(VLOOKUP($A186,'M.W00.PSILVER.USD'!$A:$B,2,FALSE), "NA")</f>
        <v>17.7</v>
      </c>
      <c r="BH186" s="31">
        <f>_xlfn.IFNA(VLOOKUP($A186,WPU10170502!$A:$B,2,FALSE), "NA")</f>
        <v>92</v>
      </c>
      <c r="BI186" s="31">
        <f>_xlfn.IFNA(VLOOKUP($A186,'M.W00.PSILVER.USD'!$A:$B,2,FALSE), "NA")</f>
        <v>17.7</v>
      </c>
      <c r="BJ186" s="31">
        <f>_xlfn.IFNA(VLOOKUP($A186,'M.W00.PSILVER.USD'!$A:$B,2,FALSE), "NA")</f>
        <v>17.7</v>
      </c>
      <c r="BK186" s="31">
        <f>_xlfn.IFNA(VLOOKUP($A186,FEDfunds!$A:$B,2,FALSE), "NA")</f>
        <v>0.12</v>
      </c>
      <c r="BL186" s="31">
        <f>_xlfn.IFNA(VLOOKUP($A186,Vehicles_miles_traveled!$A:$B,2,FALSE), "NA")</f>
        <v>257685</v>
      </c>
      <c r="BM186" s="31">
        <f>_xlfn.IFNA(VLOOKUP($A186,New_car_dealer!$A:$B,2,FALSE), "NA")</f>
        <v>74882</v>
      </c>
      <c r="BN186" s="31" t="str">
        <f>_xlfn.IFNA(VLOOKUP($A186,Platinum_total_demand!$A:$Z,4,FALSE), "NA")</f>
        <v>NA</v>
      </c>
      <c r="BO186" s="31" t="str">
        <f>_xlfn.IFNA(VLOOKUP($A186,Palladium_total_demand!$A:$Z,4,FALSE), "NA")</f>
        <v>NA</v>
      </c>
      <c r="BP186" s="31" t="str">
        <f>_xlfn.IFNA(VLOOKUP($A186,Rhodium_total_demand!$A:$Z,4,FALSE), "NA")</f>
        <v>NA</v>
      </c>
      <c r="BQ186" s="31" t="str">
        <f>_xlfn.IFNA(VLOOKUP($A186,Platinum_total_supply!$A:$Z,4,FALSE), "NA")</f>
        <v>NA</v>
      </c>
      <c r="BR186" s="31" t="str">
        <f>_xlfn.IFNA(VLOOKUP($A186,Palladium_total_supply!$A:$Z,4,FALSE), "NA")</f>
        <v>NA</v>
      </c>
      <c r="BS186" s="31" t="str">
        <f>_xlfn.IFNA(VLOOKUP($A186,Rhodium_total_supply!$A:$Z,4,FALSE), "NA")</f>
        <v>NA</v>
      </c>
      <c r="BT186" s="31">
        <f>_xlfn.IFNA(VLOOKUP($A186,Equities!$A:$Z,2,FALSE), "NA")</f>
        <v>6762.5204761904697</v>
      </c>
      <c r="BU186" s="31">
        <f>_xlfn.IFNA(VLOOKUP($A186,Equities!$A:$Z,3,FALSE), "NA")</f>
        <v>8142.31142857142</v>
      </c>
      <c r="BV186" s="31">
        <f>_xlfn.IFNA(VLOOKUP($A186,Equities!$A:$Z,4,FALSE), "NA")</f>
        <v>8903.9785714285699</v>
      </c>
      <c r="BW186" s="31">
        <f>_xlfn.IFNA(VLOOKUP($A186,Equities!$A:$Z,5,FALSE), "NA")</f>
        <v>6083.6351428571397</v>
      </c>
      <c r="BX186" s="31">
        <f>_xlfn.IFNA(VLOOKUP($A186,Equities!$A:$Z,6,FALSE), "NA")</f>
        <v>2088.9534761904702</v>
      </c>
      <c r="BY186" s="31">
        <f>_xlfn.IFNA(VLOOKUP($A186,Income_equities!$A:$Z,2,FALSE), "NA")</f>
        <v>1926.0066666666601</v>
      </c>
      <c r="BZ186" s="31">
        <f>_xlfn.IFNA(VLOOKUP($A186,Income_equities!$A:$Z,3,FALSE), "NA")</f>
        <v>370.17929047618998</v>
      </c>
      <c r="CA186" s="31">
        <f>_xlfn.IFNA(VLOOKUP($A186,Income_equities!$A:$Z,4,FALSE), "NA")</f>
        <v>222.668557142857</v>
      </c>
      <c r="CB186" s="31">
        <f>_xlfn.IFNA(VLOOKUP($A186,Income_equities!$A:$Z,5,FALSE), "NA")</f>
        <v>218.28064761904699</v>
      </c>
      <c r="CC186" s="31">
        <f>_xlfn.IFNA(VLOOKUP($A186,PGM_equities!$A:$Z,2,FALSE), "NA")</f>
        <v>1142.6376190476101</v>
      </c>
      <c r="CD186" s="31">
        <f>_xlfn.IFNA(VLOOKUP($A186,PGM_equities!$A:$Z,3,FALSE), "NA")</f>
        <v>1199.2714285714201</v>
      </c>
      <c r="CE186" s="31">
        <f>_xlfn.IFNA(VLOOKUP($A186,PGM_equities!$A:$Z,4,FALSE), "NA")</f>
        <v>16.844757142857102</v>
      </c>
      <c r="CF186" s="31">
        <f>_xlfn.IFNA(VLOOKUP($A186,PGM_equities!$A:$Z,5,FALSE), "NA")</f>
        <v>785.50047619047598</v>
      </c>
      <c r="CG186" s="31" t="str">
        <f>_xlfn.IFNA(VLOOKUP($A186,Platinum_market_balance!$A:$Z,2,FALSE), "NA")</f>
        <v>NA</v>
      </c>
      <c r="CH186" s="31" t="str">
        <f>_xlfn.IFNA(VLOOKUP($A186,Platinum_market_balance!$A:$Z,3,FALSE), "NA")</f>
        <v>NA</v>
      </c>
      <c r="CI186" s="31" t="str">
        <f>_xlfn.IFNA(VLOOKUP($A186,Platinum_market_balance!$A:$Z,4,FALSE), "NA")</f>
        <v>NA</v>
      </c>
      <c r="CJ186" s="31" t="str">
        <f>_xlfn.IFNA(VLOOKUP($A186,Platinum_market_balance!$A:$Z,5,FALSE), "NA")</f>
        <v>NA</v>
      </c>
      <c r="CK186" s="31" t="str">
        <f>_xlfn.IFNA(VLOOKUP($A186,Palladium_market_balance!$A:$Z,2,FALSE), "NA")</f>
        <v>NA</v>
      </c>
      <c r="CL186" s="31" t="str">
        <f>_xlfn.IFNA(VLOOKUP($A186,Palladium_market_balance!$A:$Z,3,FALSE), "NA")</f>
        <v>NA</v>
      </c>
      <c r="CM186" s="31" t="str">
        <f>_xlfn.IFNA(VLOOKUP($A186,Palladium_market_balance!$A:$Z,4,FALSE), "NA")</f>
        <v>NA</v>
      </c>
      <c r="CN186" s="31" t="str">
        <f>_xlfn.IFNA(VLOOKUP($A186,Palladium_market_balance!$A:$Z,5,FALSE), "NA")</f>
        <v>NA</v>
      </c>
      <c r="CO186" s="31" t="str">
        <f>_xlfn.IFNA(VLOOKUP($A186,Rhodium_market_balance!$A:$Z,2,FALSE), "NA")</f>
        <v>NA</v>
      </c>
      <c r="CP186" s="31" t="str">
        <f>_xlfn.IFNA(VLOOKUP($A186,Rhodium_market_balance!$A:$Z,3,FALSE), "NA")</f>
        <v>NA</v>
      </c>
      <c r="CQ186" s="31" t="str">
        <f>_xlfn.IFNA(VLOOKUP($A186,Rhodium_market_balance!$A:$Z,4,FALSE), "NA")</f>
        <v>NA</v>
      </c>
      <c r="CR186" s="31" t="str">
        <f>_xlfn.IFNA(VLOOKUP($A186,Rhodium_market_balance!$A:$Z,5,FALSE), "NA")</f>
        <v>NA</v>
      </c>
      <c r="CS186" s="31">
        <f>_xlfn.IFNA(VLOOKUP($A186,CFTCs!$A:$Z,2,FALSE), "NA")</f>
        <v>22713.523809523798</v>
      </c>
      <c r="CT186" s="31">
        <f>_xlfn.IFNA(VLOOKUP($A186,CFTCs!$A:$Z,3,FALSE), "NA")</f>
        <v>4785.7619047619</v>
      </c>
      <c r="CU186" s="31">
        <f>_xlfn.IFNA(VLOOKUP($A186,CFTCs!$A:$Z,4,FALSE), "NA")</f>
        <v>52432.380952380903</v>
      </c>
      <c r="CV186" s="31">
        <f>_xlfn.IFNA(VLOOKUP($A186,CFTCs!$A:$Z,5,FALSE), "NA")</f>
        <v>25410.285714285699</v>
      </c>
      <c r="CW186" s="31">
        <f>_xlfn.IFNA(VLOOKUP($A186,Open_interest!$A:$Z,2,FALSE), "NA")</f>
        <v>71154.952380952294</v>
      </c>
      <c r="CX186" s="31">
        <f>_xlfn.IFNA(VLOOKUP($A186,Open_interest!$A:$Z,3,FALSE), "NA")</f>
        <v>31675.0952380952</v>
      </c>
      <c r="CY186" s="31">
        <f>IF(_xlfn.IFNA(VLOOKUP($A186,ETF_holdings!$A:$Z,2,FALSE), "NA")=0,"NA",_xlfn.IFNA(VLOOKUP($A186,ETF_holdings!$A:$Z,2,FALSE), "NA"))</f>
        <v>2769497.497</v>
      </c>
      <c r="CZ186" s="31" t="str">
        <f>IF(_xlfn.IFNA(VLOOKUP($A186,ETF_holdings!$A:$Z,3,FALSE), "NA")=0,"NA",_xlfn.IFNA(VLOOKUP($A186,ETF_holdings!$A:$Z,3,FALSE), "NA"))</f>
        <v>NA</v>
      </c>
      <c r="DA186" s="31">
        <f>_xlfn.IFNA(VLOOKUP($A186,ETF_holdings!$A:$Z,4,FALSE), "NA")</f>
        <v>14254.5</v>
      </c>
      <c r="DB186" s="31">
        <f>IF(_xlfn.IFNA(VLOOKUP($A186,ETF_holdings!$A:$Z,4,FALSE), "NA")=0,"NA",_xlfn.IFNA(VLOOKUP($A186,ETF_holdings!$A:$Z,4,FALSE), "NA"))</f>
        <v>14254.5</v>
      </c>
      <c r="DC186" s="31" t="str">
        <f>IF(_xlfn.IFNA(VLOOKUP($A186,ETF_holdings!$A:$Z,6,FALSE), "NA")=0,"NA",_xlfn.IFNA(VLOOKUP($A186,ETF_holdings!$A:$Z,6,FALSE), "NA"))</f>
        <v>NA</v>
      </c>
      <c r="DD186" s="31" t="str">
        <f>IF(_xlfn.IFNA(VLOOKUP($A186,ETF_holdings!$A:$Z,7,FALSE), "NA")=0,"NA",_xlfn.IFNA(VLOOKUP($A186,ETF_holdings!$A:$Z,7,FALSE), "NA"))</f>
        <v>NA</v>
      </c>
      <c r="DE186" s="31" t="str">
        <f>IF(_xlfn.IFNA(VLOOKUP($A186,ETF_holdings!$A:$Z,8,FALSE), "NA")=0,"NA",_xlfn.IFNA(VLOOKUP($A186,ETF_holdings!$A:$Z,8,FALSE), "NA"))</f>
        <v>NA</v>
      </c>
      <c r="DF186" s="31" t="str">
        <f>IF(_xlfn.IFNA(VLOOKUP($A186,ETF_holdings!$A:$Z,10,FALSE), "NA")=0,"NA",_xlfn.IFNA(VLOOKUP($A186,ETF_holdings!$A:$Z,10,FALSE), "NA"))</f>
        <v>NA</v>
      </c>
      <c r="DG186" s="31" t="str">
        <f>IF(_xlfn.IFNA(VLOOKUP($A186,ETF_holdings!$A:$Z,10,FALSE), "NA")=0,"NA",_xlfn.IFNA(VLOOKUP($A186,ETF_holdings!$A:$Z,10,FALSE), "NA"))</f>
        <v>NA</v>
      </c>
      <c r="DH186" s="31">
        <f>IF(_xlfn.IFNA(VLOOKUP($A186,ETF_holdings!$A:$Z,11,FALSE), "NA")=0,"NA",_xlfn.IFNA(VLOOKUP($A186,ETF_holdings!$A:$Z,11,FALSE), "NA"))</f>
        <v>14254.5</v>
      </c>
      <c r="DI186" s="31" t="str">
        <f>IF(_xlfn.IFNA(VLOOKUP($A186,ETF_holdings!$A:$Z,12,FALSE), "NA")=0,"NA",_xlfn.IFNA(VLOOKUP($A186,ETF_holdings!$A:$Z,12,FALSE), "NA"))</f>
        <v>NA</v>
      </c>
      <c r="DJ186" s="31" t="str">
        <f>IF(_xlfn.IFNA(VLOOKUP($A186,ETF_holdings!$A:$Z,13,FALSE), "NA")=0,"NA",_xlfn.IFNA(VLOOKUP($A186,ETF_holdings!$A:$Z,13,FALSE), "NA"))</f>
        <v>NA</v>
      </c>
      <c r="DK186" s="31">
        <f>IF(_xlfn.IFNA(VLOOKUP($A186,Platinum_RSI!$A:$P,2,FALSE), "NA")=0,"NA",_xlfn.IFNA(VLOOKUP($A186,Platinum_RSI!$A:$P,2,FALSE), "NA"))</f>
        <v>7.81</v>
      </c>
      <c r="DL186" s="31">
        <f>IF(_xlfn.IFNA(VLOOKUP($A186,Platinum_RSI!$A:$P,3,FALSE), "NA")=0,"NA",_xlfn.IFNA(VLOOKUP($A186,Platinum_RSI!$A:$P,3,FALSE), "NA"))</f>
        <v>23.73</v>
      </c>
      <c r="DM186" s="31">
        <f>IF(_xlfn.IFNA(VLOOKUP($A186,Platinum_RSI!$A:$P,4,FALSE), "NA")=0,"NA",_xlfn.IFNA(VLOOKUP($A186,Platinum_RSI!$A:$P,4,FALSE), "NA"))</f>
        <v>31.64</v>
      </c>
      <c r="DN186" s="31">
        <f>IF(_xlfn.IFNA(VLOOKUP($A186,Platinum_RSI!$A:$P,5,FALSE), "NA")=0,"NA",_xlfn.IFNA(VLOOKUP($A186,Platinum_RSI!$A:$P,5,FALSE), "NA"))</f>
        <v>41.76</v>
      </c>
      <c r="DO186" s="31">
        <f>IF(_xlfn.IFNA(VLOOKUP($A186,Palladium_RSI!$A:$Q,2,FALSE), "NA")=0,"NA",_xlfn.IFNA(VLOOKUP($A186,Palladium_RSI!$A:$Q,2,FALSE), "NA"))</f>
        <v>48.46</v>
      </c>
      <c r="DP186" s="31">
        <f>IF(_xlfn.IFNA(VLOOKUP($A186,Palladium_RSI!$A:$Q, 3,FALSE), "NA")=0,"NA",_xlfn.IFNA(VLOOKUP($A186,Palladium_RSI!$A:$Q,3,FALSE), "NA"))</f>
        <v>49.16</v>
      </c>
      <c r="DQ186" s="31">
        <f>IF(_xlfn.IFNA(VLOOKUP($A186,Palladium_RSI!$A:$Q,4,FALSE), "NA")=0,"NA",_xlfn.IFNA(VLOOKUP($A186,Palladium_RSI!$A:$Q,4,FALSE), "NA"))</f>
        <v>51.3</v>
      </c>
      <c r="DR186" s="31">
        <f>IF(_xlfn.IFNA(VLOOKUP($A186,Palladium_RSI!$A:$Q,5,FALSE), "NA")=0,"NA",_xlfn.IFNA(VLOOKUP($A186,Palladium_RSI!$A:$Q,5,FALSE), "NA"))</f>
        <v>54.09</v>
      </c>
      <c r="DS186" s="31">
        <f>IF(_xlfn.IFNA(VLOOKUP($A186,Car_production!$A:$L,2,FALSE), "NA")=0,"NA",_xlfn.IFNA(VLOOKUP($A186,Car_production!$A:$L,2,FALSE), "NA"))</f>
        <v>374</v>
      </c>
      <c r="DT186" s="31">
        <f>IF(_xlfn.IFNA(VLOOKUP($A186,Car_production!$A:$L,3,FALSE), "NA")=0,"NA",_xlfn.IFNA(VLOOKUP($A186,Car_production!$A:$L,3,FALSE), "NA"))</f>
        <v>294.25649095200635</v>
      </c>
      <c r="DU186" s="31" t="e">
        <f>IF(_xlfn.IFNA(VLOOKUP($A186,Car_production!$A:$L,4,FALSE), "NA")=0,"NA",_xlfn.IFNA(VLOOKUP($A186,Car_production!$A:$L,13,FALSE), "NA"))</f>
        <v>#REF!</v>
      </c>
      <c r="DV186" s="31">
        <f>IF(_xlfn.IFNA(VLOOKUP($A186,Car_production!$A:$L,5,FALSE), "NA")=0,"NA",_xlfn.IFNA(VLOOKUP($A186,Car_production!$A:$L,5,FALSE), "NA"))</f>
        <v>80.732558055562905</v>
      </c>
      <c r="DW186" s="31">
        <f>IF(_xlfn.IFNA(VLOOKUP($A186,Car_production!$A:$L,6,FALSE), "NA")=0,"NA",_xlfn.IFNA(VLOOKUP($A186,Car_production!$A:$L,6,FALSE), "NA"))</f>
        <v>110.1</v>
      </c>
      <c r="DX186" s="31">
        <f>IF(_xlfn.IFNA(VLOOKUP($A186,Car_production!$A:$L,7,FALSE), "NA")=0,"NA",_xlfn.IFNA(VLOOKUP($A186,Car_production!$A:$L,7,FALSE), "NA"))</f>
        <v>107.62463343108504</v>
      </c>
      <c r="DY186" s="31">
        <f>IF(_xlfn.IFNA(VLOOKUP($A186,Car_production!$A:$L,8,FALSE), "NA")=0,"NA",_xlfn.IFNA(VLOOKUP($A186,Car_production!$A:$L,8,FALSE), "NA"))</f>
        <v>97.7</v>
      </c>
      <c r="DZ186" s="31">
        <f>IF(_xlfn.IFNA(VLOOKUP($A186,Car_production!$A:$L,9,FALSE), "NA")=0,"NA",_xlfn.IFNA(VLOOKUP($A186,Car_production!$A:$L,9,FALSE), "NA"))</f>
        <v>123.35858585858585</v>
      </c>
      <c r="EA186" s="31">
        <f>IF(_xlfn.IFNA(VLOOKUP($A186,Car_production!$A:$L,10,FALSE), "NA")=0,"NA",_xlfn.IFNA(VLOOKUP($A186,Car_production!$A:$L,10,FALSE), "NA"))</f>
        <v>103.01212532086628</v>
      </c>
      <c r="EB186" s="31">
        <f>IF(_xlfn.IFNA(VLOOKUP($A186,Car_production_index!$A:$L,2,FALSE), "NA")=0,"NA",_xlfn.IFNA(VLOOKUP($A186,Car_production_index!$A:$L,2,FALSE), "NA"))</f>
        <v>0.16389422034309867</v>
      </c>
      <c r="EC186" s="31">
        <f>IF(_xlfn.IFNA(VLOOKUP($A186,Car_production_index!$A:$L,3,FALSE), "NA")=0,"NA",_xlfn.IFNA(VLOOKUP($A186,Car_production_index!$A:$L,3,FALSE), "NA"))</f>
        <v>0.21170799061952481</v>
      </c>
      <c r="ED186" s="31">
        <f>IF(_xlfn.IFNA(VLOOKUP($A186,Car_production_index!$A:$L,4,FALSE), "NA")=0,"NA",_xlfn.IFNA(VLOOKUP($A186,Car_production_index!$A:$L,4,FALSE), "NA"))</f>
        <v>0.25607357641159156</v>
      </c>
      <c r="EE186" s="31">
        <f>IF(_xlfn.IFNA(VLOOKUP($A186,Car_production_index!$A:$L,5,FALSE), "NA")=0,"NA",_xlfn.IFNA(VLOOKUP($A186,Car_production_index!$A:$L,5,FALSE), "NA"))</f>
        <v>9.1819449108903564E-2</v>
      </c>
      <c r="EF186" s="31">
        <f>IF(_xlfn.IFNA(VLOOKUP($A186,Car_production_index!$A:$L,6,FALSE), "NA")=0,"NA",_xlfn.IFNA(VLOOKUP($A186,Car_production_index!$A:$L,6,FALSE), "NA"))</f>
        <v>0.72349523648311864</v>
      </c>
    </row>
    <row r="187" spans="1:136">
      <c r="A187" s="26">
        <v>42156</v>
      </c>
      <c r="B187" s="25">
        <f>IFERROR(VLOOKUP($A187,Palladium_spot_price!$A:$B,2,FALSE), "NA")</f>
        <v>729.77272727272702</v>
      </c>
      <c r="C187" s="25">
        <f>IFERROR(VLOOKUP($A187,Platinum_spot_price!$A:$B,2,FALSE), "NA")</f>
        <v>1091.77272727272</v>
      </c>
      <c r="D187" s="25">
        <f>IFERROR(VLOOKUP($A187,Rhodium_spot_price!$A:$B,2,FALSE), "NA")</f>
        <v>977.5</v>
      </c>
      <c r="E187" s="25">
        <f>IFERROR(VLOOKUP(A187,'Coal Australia'!A:B,2,FALSE), "NA")</f>
        <v>63.104707792207698</v>
      </c>
      <c r="F187" s="25">
        <f>IFERROR(VLOOKUP(A187,'Russian Ruble'!A:B,2,FALSE), "NA")</f>
        <v>54.4998</v>
      </c>
      <c r="G187" s="25" t="str">
        <f>IFERROR(VLOOKUP($A187,'GDP Germany'!A:B,2,FALSE),"NA")</f>
        <v>NA</v>
      </c>
      <c r="H187" s="25" t="str">
        <f>IFERROR(VLOOKUP($A187,'GDP EU28'!A:B,2,FALSE),"NA")</f>
        <v>NA</v>
      </c>
      <c r="I187" s="25" t="str">
        <f>IFERROR(VLOOKUP($A187,'GDP US'!A:B,2,FALSE),"NA")</f>
        <v>NA</v>
      </c>
      <c r="J187" s="29" t="str">
        <f>IFERROR(VLOOKUP($A187,'GDP CNY'!A:C,2,FALSE),"NA")</f>
        <v>NA</v>
      </c>
      <c r="K187" s="25">
        <f>IFERROR(VLOOKUP($A187,WTI!$A:$B,2,FALSE),"NA")</f>
        <v>59.82</v>
      </c>
      <c r="L187" s="25">
        <f>IFERROR(VLOOKUP($A187,Brent!$A:$B,2,FALSE),"NA")</f>
        <v>61.48</v>
      </c>
      <c r="M187" s="25">
        <f>IFERROR(VLOOKUP($A187,'EURO EXC RATE'!$A:$B,2,FALSE),"NA")</f>
        <v>1.1226</v>
      </c>
      <c r="N187" s="25">
        <f>IFERROR(VLOOKUP($A187,'Baltic Dry Index'!$A:$B,2,FALSE),"NA")</f>
        <v>800</v>
      </c>
      <c r="O187" s="25">
        <f>IFERROR(VLOOKUP($A187,EXR_CNY_USD!$A:$B,2,FALSE),"NA")</f>
        <v>6.2051999999999996</v>
      </c>
      <c r="P187" s="25">
        <f>IFERROR(VLOOKUP($A187,'NATURAL GAS'!A:B,2,FALSE),"NA")</f>
        <v>2.78</v>
      </c>
      <c r="Q187" s="25">
        <f>IFERROR(VLOOKUP($A187,VIX!$A:$B,2,FALSE), "NA")</f>
        <v>18.23</v>
      </c>
      <c r="R187" s="25">
        <f>IFERROR(VLOOKUP($A187,CLI_US!$A:$B,2,FALSE), "NA")</f>
        <v>100.186255258811</v>
      </c>
      <c r="S187" s="25">
        <f>IFERROR(VLOOKUP($A187,CLI_CHN!$A:$B,2,FALSE), "NA")</f>
        <v>100.32729999999999</v>
      </c>
      <c r="T187" s="25">
        <f>IFERROR(VLOOKUP($A187,CLI_EURO!$A:$B,2,FALSE), "NA")</f>
        <v>100.28217604493901</v>
      </c>
      <c r="U187" s="25">
        <f>IFERROR(VLOOKUP($A187,CPILFESL!$A:$B,2,FALSE), "NA")</f>
        <v>237.65700000000001</v>
      </c>
      <c r="V187" s="31">
        <f>_xlfn.IFNA(VLOOKUP($A187,'PET.RWTC.M'!$A:$B,2,FALSE), "NA")</f>
        <v>59.82</v>
      </c>
      <c r="W187" s="31">
        <f>_xlfn.IFNA(VLOOKUP($A187,PALLFNFINDEXQ!$A:$B,2,FALSE), "NA")</f>
        <v>116.60322909999999</v>
      </c>
      <c r="X187" s="31">
        <f>_xlfn.IFNA(VLOOKUP($A187,DEXSFUS!$A:$B,2,FALSE), "NA")</f>
        <v>12.253</v>
      </c>
      <c r="Y187" s="31">
        <f>_xlfn.IFNA(VLOOKUP($A187,PNICKUSDM!$A:$B,2,FALSE), "NA")</f>
        <v>12825.227269999999</v>
      </c>
      <c r="Z187" s="31">
        <f>_xlfn.IFNA(VLOOKUP($A187,'WPU1011'!$A:$B,2,FALSE), "NA")</f>
        <v>138.9</v>
      </c>
      <c r="AA187" s="31">
        <f>_xlfn.IFNA(VLOOKUP($A187,'WPU1011'!$A:$B,2,FALSE), "NA")</f>
        <v>138.9</v>
      </c>
      <c r="AB187" s="31">
        <f>_xlfn.IFNA(VLOOKUP($A187,TSIFRGHTC!$A:$B,2,FALSE), "NA")</f>
        <v>-0.2</v>
      </c>
      <c r="AC187" s="31">
        <f>_xlfn.IFNA(VLOOKUP($A187,TSIFRGHTC!$A:$B,2,FALSE), "NA")</f>
        <v>-0.2</v>
      </c>
      <c r="AD187" s="31">
        <f>_xlfn.IFNA(VLOOKUP($A187,PPICMM!$A:$B,2,FALSE), "NA")</f>
        <v>179.3</v>
      </c>
      <c r="AE187" s="31">
        <f>_xlfn.IFNA(VLOOKUP($A187,IPB50001N!$A:$B,2,FALSE), "NA")</f>
        <v>102.2653</v>
      </c>
      <c r="AF187" s="31">
        <f>_xlfn.IFNA(VLOOKUP($A187,A31ATI!$A:$B,2,FALSE), "NA")</f>
        <v>20646</v>
      </c>
      <c r="AG187" s="31">
        <f>_xlfn.IFNA(VLOOKUP($A187,A31ANO!$A:$B,2,FALSE), "NA")</f>
        <v>8929</v>
      </c>
      <c r="AH187" s="31">
        <f>_xlfn.IFNA(VLOOKUP($A187,IPG21223S!$A:$B,2,FALSE), "NA")</f>
        <v>107.41160000000001</v>
      </c>
      <c r="AI187" s="31">
        <f>_xlfn.IFNA(VLOOKUP($A187,PIORECRUSDM!$A:$B,2,FALSE), "NA")</f>
        <v>62.33</v>
      </c>
      <c r="AJ187" s="31">
        <f>_xlfn.IFNA(VLOOKUP($A187,GVZCLS!$A:$B,2,FALSE), "NA")</f>
        <v>14.88</v>
      </c>
      <c r="AK187" s="31">
        <f>_xlfn.IFNA(VLOOKUP($A187,VXSLVCLS!$A:$B,2,FALSE), "NA")</f>
        <v>27.25</v>
      </c>
      <c r="AL187" s="31">
        <f>_xlfn.IFNA(VLOOKUP($A187,PNRGINDEXM!$A:$B,2,FALSE), "NA")</f>
        <v>135.12379999999999</v>
      </c>
      <c r="AM187" s="31">
        <f>_xlfn.IFNA(VLOOKUP($A187,Nikkei225!$A:$B,2,FALSE), "NA")</f>
        <v>20569.87</v>
      </c>
      <c r="AN187" s="31">
        <f>_xlfn.IFNA(VLOOKUP($A187,EXJPUS!$A:$B,2,FALSE), "NA")</f>
        <v>123.7186</v>
      </c>
      <c r="AO187" s="31">
        <f>_xlfn.IFNA(VLOOKUP($A187,PCU33613361!$A:$B,2,FALSE), "NA")</f>
        <v>109.8</v>
      </c>
      <c r="AP187" s="31">
        <f>_xlfn.IFNA(VLOOKUP($A187,TOTALSA!$A:$B,2,FALSE), "NA")</f>
        <v>17.881</v>
      </c>
      <c r="AQ187" s="31">
        <f>_xlfn.IFNA(VLOOKUP($A187,ZAFCPIALLMINMEI!$A:$B,2,FALSE), "NA")</f>
        <v>100.1913</v>
      </c>
      <c r="AR187" s="31">
        <f>_xlfn.IFNA(VLOOKUP($A187,LCULMN01ZAQ661S!$A:$B,2,FALSE), "NA")</f>
        <v>100.77101</v>
      </c>
      <c r="AS187" s="31">
        <f>_xlfn.IFNA(VLOOKUP($A187,NGDPRSAXDCZAQ!$A:$B,2,FALSE), "NA")</f>
        <v>1099186.3999999999</v>
      </c>
      <c r="AT187" s="31">
        <f>_xlfn.IFNA(VLOOKUP($A187,'M.W00.PCOBA.USD'!$A:$B,2,FALSE), "NA")</f>
        <v>30650.39</v>
      </c>
      <c r="AU187" s="31">
        <f>_xlfn.IFNA(VLOOKUP($A187,BSCICP03O9M665S!$A:$B,2,FALSE), "NA")</f>
        <v>100.5211691355</v>
      </c>
      <c r="AV187" s="31">
        <f>_xlfn.IFNA(VLOOKUP($A187,LOLITOAAOECDE!$A:$B,2,FALSE), "NA")</f>
        <v>100.1854409882</v>
      </c>
      <c r="AW187" s="31" t="str">
        <f>_xlfn.IFNA(VLOOKUP($A187,'IP7110'!$A:$B,2,FALSE), "NA")</f>
        <v>NA</v>
      </c>
      <c r="AX187" s="31">
        <f>_xlfn.IFNA(VLOOKUP($A187,'WPS061'!$A:$B,2,FALSE), "NA")</f>
        <v>97.1</v>
      </c>
      <c r="AY187" s="31">
        <f>_xlfn.IFNA(VLOOKUP($A187,'GS10'!$A:$B,2,FALSE), "NA")</f>
        <v>2.36</v>
      </c>
      <c r="AZ187" s="31">
        <f>_xlfn.IFNA(VLOOKUP($A187,'GS5'!$A:$B,2,FALSE), "NA")</f>
        <v>1.68</v>
      </c>
      <c r="BA187" s="31">
        <f>_xlfn.IFNA(VLOOKUP($A187,'GS30'!$A:$B,2,FALSE), "NA")</f>
        <v>3.11</v>
      </c>
      <c r="BB187" s="31">
        <f>_xlfn.IFNA(VLOOKUP($A187,DAX!$A:$B,2,FALSE), "NA")</f>
        <v>10944.97</v>
      </c>
      <c r="BC187" s="31">
        <f>_xlfn.IFNA(VLOOKUP($A187,SMI!$A:$B,2,FALSE), "NA")</f>
        <v>8780.91</v>
      </c>
      <c r="BD187" s="31">
        <f>_xlfn.IFNA(VLOOKUP($A187,NASDAQCOM!$A:$B,2,FALSE), "NA")</f>
        <v>4986.87</v>
      </c>
      <c r="BE187" s="31">
        <f>_xlfn.IFNA(VLOOKUP($A187,FTSE100!$A:$B,2,FALSE), "NA")</f>
        <v>6520.98</v>
      </c>
      <c r="BF187" s="31">
        <f>_xlfn.IFNA(VLOOKUP($A187,'M.W00.PGOLD.USD'!$A:$B,2,FALSE), "NA")</f>
        <v>1198.1500000000001</v>
      </c>
      <c r="BG187" s="31">
        <f>_xlfn.IFNA(VLOOKUP($A187,'M.W00.PSILVER.USD'!$A:$B,2,FALSE), "NA")</f>
        <v>16.7</v>
      </c>
      <c r="BH187" s="31">
        <f>_xlfn.IFNA(VLOOKUP($A187,WPU10170502!$A:$B,2,FALSE), "NA")</f>
        <v>94.8</v>
      </c>
      <c r="BI187" s="31">
        <f>_xlfn.IFNA(VLOOKUP($A187,'M.W00.PSILVER.USD'!$A:$B,2,FALSE), "NA")</f>
        <v>16.7</v>
      </c>
      <c r="BJ187" s="31">
        <f>_xlfn.IFNA(VLOOKUP($A187,'M.W00.PSILVER.USD'!$A:$B,2,FALSE), "NA")</f>
        <v>16.7</v>
      </c>
      <c r="BK187" s="31">
        <f>_xlfn.IFNA(VLOOKUP($A187,FEDfunds!$A:$B,2,FALSE), "NA")</f>
        <v>0.13</v>
      </c>
      <c r="BL187" s="31">
        <f>_xlfn.IFNA(VLOOKUP($A187,Vehicles_miles_traveled!$A:$B,2,FALSE), "NA")</f>
        <v>258240</v>
      </c>
      <c r="BM187" s="31">
        <f>_xlfn.IFNA(VLOOKUP($A187,New_car_dealer!$A:$B,2,FALSE), "NA")</f>
        <v>71952</v>
      </c>
      <c r="BN187" s="31" t="str">
        <f>_xlfn.IFNA(VLOOKUP($A187,Platinum_total_demand!$A:$Z,4,FALSE), "NA")</f>
        <v>NA</v>
      </c>
      <c r="BO187" s="31" t="str">
        <f>_xlfn.IFNA(VLOOKUP($A187,Palladium_total_demand!$A:$Z,4,FALSE), "NA")</f>
        <v>NA</v>
      </c>
      <c r="BP187" s="31" t="str">
        <f>_xlfn.IFNA(VLOOKUP($A187,Rhodium_total_demand!$A:$Z,4,FALSE), "NA")</f>
        <v>NA</v>
      </c>
      <c r="BQ187" s="31" t="str">
        <f>_xlfn.IFNA(VLOOKUP($A187,Platinum_total_supply!$A:$Z,4,FALSE), "NA")</f>
        <v>NA</v>
      </c>
      <c r="BR187" s="31" t="str">
        <f>_xlfn.IFNA(VLOOKUP($A187,Palladium_total_supply!$A:$Z,4,FALSE), "NA")</f>
        <v>NA</v>
      </c>
      <c r="BS187" s="31" t="str">
        <f>_xlfn.IFNA(VLOOKUP($A187,Rhodium_total_supply!$A:$Z,4,FALSE), "NA")</f>
        <v>NA</v>
      </c>
      <c r="BT187" s="31">
        <f>_xlfn.IFNA(VLOOKUP($A187,Equities!$A:$Z,2,FALSE), "NA")</f>
        <v>6698.3195454545403</v>
      </c>
      <c r="BU187" s="31">
        <f>_xlfn.IFNA(VLOOKUP($A187,Equities!$A:$Z,3,FALSE), "NA")</f>
        <v>8114.4786363636304</v>
      </c>
      <c r="BV187" s="31">
        <f>_xlfn.IFNA(VLOOKUP($A187,Equities!$A:$Z,4,FALSE), "NA")</f>
        <v>8762.9709090909091</v>
      </c>
      <c r="BW187" s="31">
        <f>_xlfn.IFNA(VLOOKUP($A187,Equities!$A:$Z,5,FALSE), "NA")</f>
        <v>6038.7721363636301</v>
      </c>
      <c r="BX187" s="31">
        <f>_xlfn.IFNA(VLOOKUP($A187,Equities!$A:$Z,6,FALSE), "NA")</f>
        <v>1989.4477272727199</v>
      </c>
      <c r="BY187" s="31">
        <f>_xlfn.IFNA(VLOOKUP($A187,Income_equities!$A:$Z,2,FALSE), "NA")</f>
        <v>1911.0222727272701</v>
      </c>
      <c r="BZ187" s="31">
        <f>_xlfn.IFNA(VLOOKUP($A187,Income_equities!$A:$Z,3,FALSE), "NA")</f>
        <v>367.72253181818098</v>
      </c>
      <c r="CA187" s="31">
        <f>_xlfn.IFNA(VLOOKUP($A187,Income_equities!$A:$Z,4,FALSE), "NA")</f>
        <v>217.85419545454499</v>
      </c>
      <c r="CB187" s="31">
        <f>_xlfn.IFNA(VLOOKUP($A187,Income_equities!$A:$Z,5,FALSE), "NA")</f>
        <v>217.66848181818099</v>
      </c>
      <c r="CC187" s="31">
        <f>_xlfn.IFNA(VLOOKUP($A187,PGM_equities!$A:$Z,2,FALSE), "NA")</f>
        <v>1089.92136363636</v>
      </c>
      <c r="CD187" s="31">
        <f>_xlfn.IFNA(VLOOKUP($A187,PGM_equities!$A:$Z,3,FALSE), "NA")</f>
        <v>1181.82772727272</v>
      </c>
      <c r="CE187" s="31">
        <f>_xlfn.IFNA(VLOOKUP($A187,PGM_equities!$A:$Z,4,FALSE), "NA")</f>
        <v>16.083031818181801</v>
      </c>
      <c r="CF187" s="31">
        <f>_xlfn.IFNA(VLOOKUP($A187,PGM_equities!$A:$Z,5,FALSE), "NA")</f>
        <v>724.23818181818103</v>
      </c>
      <c r="CG187" s="31" t="str">
        <f>_xlfn.IFNA(VLOOKUP($A187,Platinum_market_balance!$A:$Z,2,FALSE), "NA")</f>
        <v>NA</v>
      </c>
      <c r="CH187" s="31" t="str">
        <f>_xlfn.IFNA(VLOOKUP($A187,Platinum_market_balance!$A:$Z,3,FALSE), "NA")</f>
        <v>NA</v>
      </c>
      <c r="CI187" s="31" t="str">
        <f>_xlfn.IFNA(VLOOKUP($A187,Platinum_market_balance!$A:$Z,4,FALSE), "NA")</f>
        <v>NA</v>
      </c>
      <c r="CJ187" s="31" t="str">
        <f>_xlfn.IFNA(VLOOKUP($A187,Platinum_market_balance!$A:$Z,5,FALSE), "NA")</f>
        <v>NA</v>
      </c>
      <c r="CK187" s="31" t="str">
        <f>_xlfn.IFNA(VLOOKUP($A187,Palladium_market_balance!$A:$Z,2,FALSE), "NA")</f>
        <v>NA</v>
      </c>
      <c r="CL187" s="31" t="str">
        <f>_xlfn.IFNA(VLOOKUP($A187,Palladium_market_balance!$A:$Z,3,FALSE), "NA")</f>
        <v>NA</v>
      </c>
      <c r="CM187" s="31" t="str">
        <f>_xlfn.IFNA(VLOOKUP($A187,Palladium_market_balance!$A:$Z,4,FALSE), "NA")</f>
        <v>NA</v>
      </c>
      <c r="CN187" s="31" t="str">
        <f>_xlfn.IFNA(VLOOKUP($A187,Palladium_market_balance!$A:$Z,5,FALSE), "NA")</f>
        <v>NA</v>
      </c>
      <c r="CO187" s="31" t="str">
        <f>_xlfn.IFNA(VLOOKUP($A187,Rhodium_market_balance!$A:$Z,2,FALSE), "NA")</f>
        <v>NA</v>
      </c>
      <c r="CP187" s="31" t="str">
        <f>_xlfn.IFNA(VLOOKUP($A187,Rhodium_market_balance!$A:$Z,3,FALSE), "NA")</f>
        <v>NA</v>
      </c>
      <c r="CQ187" s="31" t="str">
        <f>_xlfn.IFNA(VLOOKUP($A187,Rhodium_market_balance!$A:$Z,4,FALSE), "NA")</f>
        <v>NA</v>
      </c>
      <c r="CR187" s="31" t="str">
        <f>_xlfn.IFNA(VLOOKUP($A187,Rhodium_market_balance!$A:$Z,5,FALSE), "NA")</f>
        <v>NA</v>
      </c>
      <c r="CS187" s="31">
        <f>_xlfn.IFNA(VLOOKUP($A187,CFTCs!$A:$Z,2,FALSE), "NA")</f>
        <v>24830.8636363636</v>
      </c>
      <c r="CT187" s="31">
        <f>_xlfn.IFNA(VLOOKUP($A187,CFTCs!$A:$Z,3,FALSE), "NA")</f>
        <v>11517.8181818181</v>
      </c>
      <c r="CU187" s="31">
        <f>_xlfn.IFNA(VLOOKUP($A187,CFTCs!$A:$Z,4,FALSE), "NA")</f>
        <v>56769.636363636302</v>
      </c>
      <c r="CV187" s="31">
        <f>_xlfn.IFNA(VLOOKUP($A187,CFTCs!$A:$Z,5,FALSE), "NA")</f>
        <v>33847.318181818096</v>
      </c>
      <c r="CW187" s="31">
        <f>_xlfn.IFNA(VLOOKUP($A187,Open_interest!$A:$Z,2,FALSE), "NA")</f>
        <v>79675.409090909001</v>
      </c>
      <c r="CX187" s="31">
        <f>_xlfn.IFNA(VLOOKUP($A187,Open_interest!$A:$Z,3,FALSE), "NA")</f>
        <v>32593.8181818181</v>
      </c>
      <c r="CY187" s="31">
        <f>IF(_xlfn.IFNA(VLOOKUP($A187,ETF_holdings!$A:$Z,2,FALSE), "NA")=0,"NA",_xlfn.IFNA(VLOOKUP($A187,ETF_holdings!$A:$Z,2,FALSE), "NA"))</f>
        <v>2769661.3256818098</v>
      </c>
      <c r="CZ187" s="31" t="str">
        <f>IF(_xlfn.IFNA(VLOOKUP($A187,ETF_holdings!$A:$Z,3,FALSE), "NA")=0,"NA",_xlfn.IFNA(VLOOKUP($A187,ETF_holdings!$A:$Z,3,FALSE), "NA"))</f>
        <v>NA</v>
      </c>
      <c r="DA187" s="31">
        <f>_xlfn.IFNA(VLOOKUP($A187,ETF_holdings!$A:$Z,4,FALSE), "NA")</f>
        <v>13688.977272727199</v>
      </c>
      <c r="DB187" s="31">
        <f>IF(_xlfn.IFNA(VLOOKUP($A187,ETF_holdings!$A:$Z,4,FALSE), "NA")=0,"NA",_xlfn.IFNA(VLOOKUP($A187,ETF_holdings!$A:$Z,4,FALSE), "NA"))</f>
        <v>13688.977272727199</v>
      </c>
      <c r="DC187" s="31" t="str">
        <f>IF(_xlfn.IFNA(VLOOKUP($A187,ETF_holdings!$A:$Z,6,FALSE), "NA")=0,"NA",_xlfn.IFNA(VLOOKUP($A187,ETF_holdings!$A:$Z,6,FALSE), "NA"))</f>
        <v>NA</v>
      </c>
      <c r="DD187" s="31" t="str">
        <f>IF(_xlfn.IFNA(VLOOKUP($A187,ETF_holdings!$A:$Z,7,FALSE), "NA")=0,"NA",_xlfn.IFNA(VLOOKUP($A187,ETF_holdings!$A:$Z,7,FALSE), "NA"))</f>
        <v>NA</v>
      </c>
      <c r="DE187" s="31" t="str">
        <f>IF(_xlfn.IFNA(VLOOKUP($A187,ETF_holdings!$A:$Z,8,FALSE), "NA")=0,"NA",_xlfn.IFNA(VLOOKUP($A187,ETF_holdings!$A:$Z,8,FALSE), "NA"))</f>
        <v>NA</v>
      </c>
      <c r="DF187" s="31" t="str">
        <f>IF(_xlfn.IFNA(VLOOKUP($A187,ETF_holdings!$A:$Z,10,FALSE), "NA")=0,"NA",_xlfn.IFNA(VLOOKUP($A187,ETF_holdings!$A:$Z,10,FALSE), "NA"))</f>
        <v>NA</v>
      </c>
      <c r="DG187" s="31" t="str">
        <f>IF(_xlfn.IFNA(VLOOKUP($A187,ETF_holdings!$A:$Z,10,FALSE), "NA")=0,"NA",_xlfn.IFNA(VLOOKUP($A187,ETF_holdings!$A:$Z,10,FALSE), "NA"))</f>
        <v>NA</v>
      </c>
      <c r="DH187" s="31">
        <f>IF(_xlfn.IFNA(VLOOKUP($A187,ETF_holdings!$A:$Z,11,FALSE), "NA")=0,"NA",_xlfn.IFNA(VLOOKUP($A187,ETF_holdings!$A:$Z,11,FALSE), "NA"))</f>
        <v>13688.977272727199</v>
      </c>
      <c r="DI187" s="31" t="str">
        <f>IF(_xlfn.IFNA(VLOOKUP($A187,ETF_holdings!$A:$Z,12,FALSE), "NA")=0,"NA",_xlfn.IFNA(VLOOKUP($A187,ETF_holdings!$A:$Z,12,FALSE), "NA"))</f>
        <v>NA</v>
      </c>
      <c r="DJ187" s="31" t="str">
        <f>IF(_xlfn.IFNA(VLOOKUP($A187,ETF_holdings!$A:$Z,13,FALSE), "NA")=0,"NA",_xlfn.IFNA(VLOOKUP($A187,ETF_holdings!$A:$Z,13,FALSE), "NA"))</f>
        <v>NA</v>
      </c>
      <c r="DK187" s="31">
        <f>IF(_xlfn.IFNA(VLOOKUP($A187,Platinum_RSI!$A:$P,2,FALSE), "NA")=0,"NA",_xlfn.IFNA(VLOOKUP($A187,Platinum_RSI!$A:$P,2,FALSE), "NA"))</f>
        <v>4.93</v>
      </c>
      <c r="DL187" s="31">
        <f>IF(_xlfn.IFNA(VLOOKUP($A187,Platinum_RSI!$A:$P,3,FALSE), "NA")=0,"NA",_xlfn.IFNA(VLOOKUP($A187,Platinum_RSI!$A:$P,3,FALSE), "NA"))</f>
        <v>21.48</v>
      </c>
      <c r="DM187" s="31">
        <f>IF(_xlfn.IFNA(VLOOKUP($A187,Platinum_RSI!$A:$P,4,FALSE), "NA")=0,"NA",_xlfn.IFNA(VLOOKUP($A187,Platinum_RSI!$A:$P,4,FALSE), "NA"))</f>
        <v>30.02</v>
      </c>
      <c r="DN187" s="31">
        <f>IF(_xlfn.IFNA(VLOOKUP($A187,Platinum_RSI!$A:$P,5,FALSE), "NA")=0,"NA",_xlfn.IFNA(VLOOKUP($A187,Platinum_RSI!$A:$P,5,FALSE), "NA"))</f>
        <v>40.99</v>
      </c>
      <c r="DO187" s="31">
        <f>IF(_xlfn.IFNA(VLOOKUP($A187,Palladium_RSI!$A:$Q,2,FALSE), "NA")=0,"NA",_xlfn.IFNA(VLOOKUP($A187,Palladium_RSI!$A:$Q,2,FALSE), "NA"))</f>
        <v>18.39</v>
      </c>
      <c r="DP187" s="31">
        <f>IF(_xlfn.IFNA(VLOOKUP($A187,Palladium_RSI!$A:$Q, 3,FALSE), "NA")=0,"NA",_xlfn.IFNA(VLOOKUP($A187,Palladium_RSI!$A:$Q,3,FALSE), "NA"))</f>
        <v>35.93</v>
      </c>
      <c r="DQ187" s="31">
        <f>IF(_xlfn.IFNA(VLOOKUP($A187,Palladium_RSI!$A:$Q,4,FALSE), "NA")=0,"NA",_xlfn.IFNA(VLOOKUP($A187,Palladium_RSI!$A:$Q,4,FALSE), "NA"))</f>
        <v>41.85</v>
      </c>
      <c r="DR187" s="31">
        <f>IF(_xlfn.IFNA(VLOOKUP($A187,Palladium_RSI!$A:$Q,5,FALSE), "NA")=0,"NA",_xlfn.IFNA(VLOOKUP($A187,Palladium_RSI!$A:$Q,5,FALSE), "NA"))</f>
        <v>49.16</v>
      </c>
      <c r="DS187" s="31">
        <f>IF(_xlfn.IFNA(VLOOKUP($A187,Car_production!$A:$L,2,FALSE), "NA")=0,"NA",_xlfn.IFNA(VLOOKUP($A187,Car_production!$A:$L,2,FALSE), "NA"))</f>
        <v>340.5</v>
      </c>
      <c r="DT187" s="31">
        <f>IF(_xlfn.IFNA(VLOOKUP($A187,Car_production!$A:$L,3,FALSE), "NA")=0,"NA",_xlfn.IFNA(VLOOKUP($A187,Car_production!$A:$L,3,FALSE), "NA"))</f>
        <v>267.8992918961448</v>
      </c>
      <c r="DU187" s="31" t="e">
        <f>IF(_xlfn.IFNA(VLOOKUP($A187,Car_production!$A:$L,4,FALSE), "NA")=0,"NA",_xlfn.IFNA(VLOOKUP($A187,Car_production!$A:$L,13,FALSE), "NA"))</f>
        <v>#REF!</v>
      </c>
      <c r="DV187" s="31">
        <f>IF(_xlfn.IFNA(VLOOKUP($A187,Car_production!$A:$L,5,FALSE), "NA")=0,"NA",_xlfn.IFNA(VLOOKUP($A187,Car_production!$A:$L,5,FALSE), "NA"))</f>
        <v>76.425361260022967</v>
      </c>
      <c r="DW187" s="31">
        <f>IF(_xlfn.IFNA(VLOOKUP($A187,Car_production!$A:$L,6,FALSE), "NA")=0,"NA",_xlfn.IFNA(VLOOKUP($A187,Car_production!$A:$L,6,FALSE), "NA"))</f>
        <v>105.3</v>
      </c>
      <c r="DX187" s="31">
        <f>IF(_xlfn.IFNA(VLOOKUP($A187,Car_production!$A:$L,7,FALSE), "NA")=0,"NA",_xlfn.IFNA(VLOOKUP($A187,Car_production!$A:$L,7,FALSE), "NA"))</f>
        <v>102.9325513196481</v>
      </c>
      <c r="DY187" s="31">
        <f>IF(_xlfn.IFNA(VLOOKUP($A187,Car_production!$A:$L,8,FALSE), "NA")=0,"NA",_xlfn.IFNA(VLOOKUP($A187,Car_production!$A:$L,8,FALSE), "NA"))</f>
        <v>98.6</v>
      </c>
      <c r="DZ187" s="31">
        <f>IF(_xlfn.IFNA(VLOOKUP($A187,Car_production!$A:$L,9,FALSE), "NA")=0,"NA",_xlfn.IFNA(VLOOKUP($A187,Car_production!$A:$L,9,FALSE), "NA"))</f>
        <v>124.49494949494948</v>
      </c>
      <c r="EA187" s="31">
        <f>IF(_xlfn.IFNA(VLOOKUP($A187,Car_production!$A:$L,10,FALSE), "NA")=0,"NA",_xlfn.IFNA(VLOOKUP($A187,Car_production!$A:$L,10,FALSE), "NA"))</f>
        <v>96.700362450879695</v>
      </c>
      <c r="EB187" s="31">
        <f>IF(_xlfn.IFNA(VLOOKUP($A187,Car_production_index!$A:$L,2,FALSE), "NA")=0,"NA",_xlfn.IFNA(VLOOKUP($A187,Car_production_index!$A:$L,2,FALSE), "NA"))</f>
        <v>0.16389422034309867</v>
      </c>
      <c r="EC187" s="31">
        <f>IF(_xlfn.IFNA(VLOOKUP($A187,Car_production_index!$A:$L,3,FALSE), "NA")=0,"NA",_xlfn.IFNA(VLOOKUP($A187,Car_production_index!$A:$L,3,FALSE), "NA"))</f>
        <v>0.21170799061952481</v>
      </c>
      <c r="ED187" s="31">
        <f>IF(_xlfn.IFNA(VLOOKUP($A187,Car_production_index!$A:$L,4,FALSE), "NA")=0,"NA",_xlfn.IFNA(VLOOKUP($A187,Car_production_index!$A:$L,4,FALSE), "NA"))</f>
        <v>0.25607357641159156</v>
      </c>
      <c r="EE187" s="31">
        <f>IF(_xlfn.IFNA(VLOOKUP($A187,Car_production_index!$A:$L,5,FALSE), "NA")=0,"NA",_xlfn.IFNA(VLOOKUP($A187,Car_production_index!$A:$L,5,FALSE), "NA"))</f>
        <v>9.1819449108903564E-2</v>
      </c>
      <c r="EF187" s="31">
        <f>IF(_xlfn.IFNA(VLOOKUP($A187,Car_production_index!$A:$L,6,FALSE), "NA")=0,"NA",_xlfn.IFNA(VLOOKUP($A187,Car_production_index!$A:$L,6,FALSE), "NA"))</f>
        <v>0.72349523648311864</v>
      </c>
    </row>
    <row r="188" spans="1:136">
      <c r="A188" s="26">
        <v>42186</v>
      </c>
      <c r="B188" s="25">
        <f>IFERROR(VLOOKUP($A188,Palladium_spot_price!$A:$B,2,FALSE), "NA")</f>
        <v>643.63636363636294</v>
      </c>
      <c r="C188" s="25">
        <f>IFERROR(VLOOKUP($A188,Platinum_spot_price!$A:$B,2,FALSE), "NA")</f>
        <v>1011.22727272727</v>
      </c>
      <c r="D188" s="25">
        <f>IFERROR(VLOOKUP($A188,Rhodium_spot_price!$A:$B,2,FALSE), "NA")</f>
        <v>850.22727272727195</v>
      </c>
      <c r="E188" s="25">
        <f>IFERROR(VLOOKUP(A188,'Coal Australia'!A:B,2,FALSE), "NA")</f>
        <v>64.483229813664494</v>
      </c>
      <c r="F188" s="25">
        <f>IFERROR(VLOOKUP(A188,'Russian Ruble'!A:B,2,FALSE), "NA")</f>
        <v>57.067300000000003</v>
      </c>
      <c r="G188" s="25">
        <f>IFERROR(VLOOKUP($A188,'GDP Germany'!A:B,2,FALSE),"NA")</f>
        <v>695060.4</v>
      </c>
      <c r="H188" s="25">
        <f>IFERROR(VLOOKUP($A188,'GDP EU28'!A:B,2,FALSE),"NA")</f>
        <v>3066035.6</v>
      </c>
      <c r="I188" s="25">
        <f>IFERROR(VLOOKUP($A188,'GDP US'!A:B,2,FALSE),"NA")</f>
        <v>17380.875</v>
      </c>
      <c r="J188" s="29">
        <f>IFERROR(VLOOKUP($A188,'GDP CNY'!A:C,2,FALSE),"NA")</f>
        <v>7.1</v>
      </c>
      <c r="K188" s="25">
        <f>IFERROR(VLOOKUP($A188,WTI!$A:$B,2,FALSE),"NA")</f>
        <v>50.9</v>
      </c>
      <c r="L188" s="25">
        <f>IFERROR(VLOOKUP($A188,Brent!$A:$B,2,FALSE),"NA")</f>
        <v>56.56</v>
      </c>
      <c r="M188" s="25">
        <f>IFERROR(VLOOKUP($A188,'EURO EXC RATE'!$A:$B,2,FALSE),"NA")</f>
        <v>1.0996999999999999</v>
      </c>
      <c r="N188" s="25">
        <f>IFERROR(VLOOKUP($A188,'Baltic Dry Index'!$A:$B,2,FALSE),"NA")</f>
        <v>1131</v>
      </c>
      <c r="O188" s="25">
        <f>IFERROR(VLOOKUP($A188,EXR_CNY_USD!$A:$B,2,FALSE),"NA")</f>
        <v>6.2084999999999999</v>
      </c>
      <c r="P188" s="25">
        <f>IFERROR(VLOOKUP($A188,'NATURAL GAS'!A:B,2,FALSE),"NA")</f>
        <v>2.84</v>
      </c>
      <c r="Q188" s="25">
        <f>IFERROR(VLOOKUP($A188,VIX!$A:$B,2,FALSE), "NA")</f>
        <v>12.12</v>
      </c>
      <c r="R188" s="25">
        <f>IFERROR(VLOOKUP($A188,CLI_US!$A:$B,2,FALSE), "NA")</f>
        <v>100.047245727396</v>
      </c>
      <c r="S188" s="25">
        <f>IFERROR(VLOOKUP($A188,CLI_CHN!$A:$B,2,FALSE), "NA")</f>
        <v>100.22199999999999</v>
      </c>
      <c r="T188" s="25">
        <f>IFERROR(VLOOKUP($A188,CLI_EURO!$A:$B,2,FALSE), "NA")</f>
        <v>100.300263378743</v>
      </c>
      <c r="U188" s="25">
        <f>IFERROR(VLOOKUP($A188,CPILFESL!$A:$B,2,FALSE), "NA")</f>
        <v>238.03399999999999</v>
      </c>
      <c r="V188" s="31">
        <f>_xlfn.IFNA(VLOOKUP($A188,'PET.RWTC.M'!$A:$B,2,FALSE), "NA")</f>
        <v>50.9</v>
      </c>
      <c r="W188" s="31">
        <f>_xlfn.IFNA(VLOOKUP($A188,PALLFNFINDEXQ!$A:$B,2,FALSE), "NA")</f>
        <v>104.85049770000001</v>
      </c>
      <c r="X188" s="31">
        <f>_xlfn.IFNA(VLOOKUP($A188,DEXSFUS!$A:$B,2,FALSE), "NA")</f>
        <v>12.253</v>
      </c>
      <c r="Y188" s="31">
        <f>_xlfn.IFNA(VLOOKUP($A188,PNICKUSDM!$A:$B,2,FALSE), "NA")</f>
        <v>11413.097830000001</v>
      </c>
      <c r="Z188" s="31">
        <f>_xlfn.IFNA(VLOOKUP($A188,'WPU1011'!$A:$B,2,FALSE), "NA")</f>
        <v>134.5</v>
      </c>
      <c r="AA188" s="31">
        <f>_xlfn.IFNA(VLOOKUP($A188,PCU3399103399101!$A:$B,2,FALSE), "NA")</f>
        <v>199.6</v>
      </c>
      <c r="AB188" s="31">
        <f>_xlfn.IFNA(VLOOKUP($A188,TSIFRGHTC!$A:$B,2,FALSE), "NA")</f>
        <v>0.8</v>
      </c>
      <c r="AC188" s="31">
        <f>_xlfn.IFNA(VLOOKUP($A188,TSIFRGHTC!$A:$B,2,FALSE), "NA")</f>
        <v>0.8</v>
      </c>
      <c r="AD188" s="31">
        <f>_xlfn.IFNA(VLOOKUP($A188,PPICMM!$A:$B,2,FALSE), "NA")</f>
        <v>172.8</v>
      </c>
      <c r="AE188" s="31">
        <f>_xlfn.IFNA(VLOOKUP($A188,IPB50001N!$A:$B,2,FALSE), "NA")</f>
        <v>101.066</v>
      </c>
      <c r="AF188" s="31">
        <f>_xlfn.IFNA(VLOOKUP($A188,A31ATI!$A:$B,2,FALSE), "NA")</f>
        <v>20315</v>
      </c>
      <c r="AG188" s="31">
        <f>_xlfn.IFNA(VLOOKUP($A188,A31ANO!$A:$B,2,FALSE), "NA")</f>
        <v>8517</v>
      </c>
      <c r="AH188" s="31">
        <f>_xlfn.IFNA(VLOOKUP($A188,IPG21223S!$A:$B,2,FALSE), "NA")</f>
        <v>108.2144</v>
      </c>
      <c r="AI188" s="31">
        <f>_xlfn.IFNA(VLOOKUP($A188,PIORECRUSDM!$A:$B,2,FALSE), "NA")</f>
        <v>51.51</v>
      </c>
      <c r="AJ188" s="31">
        <f>_xlfn.IFNA(VLOOKUP($A188,GVZCLS!$A:$B,2,FALSE), "NA")</f>
        <v>14.86</v>
      </c>
      <c r="AK188" s="31">
        <f>_xlfn.IFNA(VLOOKUP($A188,VXSLVCLS!$A:$B,2,FALSE), "NA")</f>
        <v>24.64</v>
      </c>
      <c r="AL188" s="31">
        <f>_xlfn.IFNA(VLOOKUP($A188,PNRGINDEXM!$A:$B,2,FALSE), "NA")</f>
        <v>123.6551</v>
      </c>
      <c r="AM188" s="31">
        <f>_xlfn.IFNA(VLOOKUP($A188,Nikkei225!$A:$B,2,FALSE), "NA")</f>
        <v>20329.32</v>
      </c>
      <c r="AN188" s="31">
        <f>_xlfn.IFNA(VLOOKUP($A188,EXJPUS!$A:$B,2,FALSE), "NA")</f>
        <v>123.3109</v>
      </c>
      <c r="AO188" s="31">
        <f>_xlfn.IFNA(VLOOKUP($A188,PCU33613361!$A:$B,2,FALSE), "NA")</f>
        <v>110.1</v>
      </c>
      <c r="AP188" s="31">
        <f>_xlfn.IFNA(VLOOKUP($A188,TOTALSA!$A:$B,2,FALSE), "NA")</f>
        <v>18.305</v>
      </c>
      <c r="AQ188" s="31">
        <f>_xlfn.IFNA(VLOOKUP($A188,ZAFCPIALLMINMEI!$A:$B,2,FALSE), "NA")</f>
        <v>101.00149999999999</v>
      </c>
      <c r="AR188" s="31">
        <f>_xlfn.IFNA(VLOOKUP($A188,LCULMN01ZAQ661S!$A:$B,2,FALSE), "NA")</f>
        <v>101.6962221</v>
      </c>
      <c r="AS188" s="31">
        <f>_xlfn.IFNA(VLOOKUP($A188,NGDPRSAXDCZAQ!$A:$B,2,FALSE), "NA")</f>
        <v>1104137.3999999999</v>
      </c>
      <c r="AT188" s="31">
        <f>_xlfn.IFNA(VLOOKUP($A188,'M.W00.PCOBA.USD'!$A:$B,2,FALSE), "NA")</f>
        <v>31579.87</v>
      </c>
      <c r="AU188" s="31">
        <f>_xlfn.IFNA(VLOOKUP($A188,BSCICP03O9M665S!$A:$B,2,FALSE), "NA")</f>
        <v>100.47140625110001</v>
      </c>
      <c r="AV188" s="31">
        <f>_xlfn.IFNA(VLOOKUP($A188,LOLITOAAOECDE!$A:$B,2,FALSE), "NA")</f>
        <v>100.0245641873</v>
      </c>
      <c r="AW188" s="31" t="str">
        <f>_xlfn.IFNA(VLOOKUP($A188,'IP7110'!$A:$B,2,FALSE), "NA")</f>
        <v>NA</v>
      </c>
      <c r="AX188" s="31">
        <f>_xlfn.IFNA(VLOOKUP($A188,'WPS061'!$A:$B,2,FALSE), "NA")</f>
        <v>96.7</v>
      </c>
      <c r="AY188" s="31">
        <f>_xlfn.IFNA(VLOOKUP($A188,'GS10'!$A:$B,2,FALSE), "NA")</f>
        <v>2.3199999999999998</v>
      </c>
      <c r="AZ188" s="31">
        <f>_xlfn.IFNA(VLOOKUP($A188,'GS5'!$A:$B,2,FALSE), "NA")</f>
        <v>1.63</v>
      </c>
      <c r="BA188" s="31">
        <f>_xlfn.IFNA(VLOOKUP($A188,'GS30'!$A:$B,2,FALSE), "NA")</f>
        <v>3.07</v>
      </c>
      <c r="BB188" s="31">
        <f>_xlfn.IFNA(VLOOKUP($A188,DAX!$A:$B,2,FALSE), "NA")</f>
        <v>11308.99</v>
      </c>
      <c r="BC188" s="31">
        <f>_xlfn.IFNA(VLOOKUP($A188,SMI!$A:$B,2,FALSE), "NA")</f>
        <v>9428.17</v>
      </c>
      <c r="BD188" s="31">
        <f>_xlfn.IFNA(VLOOKUP($A188,NASDAQCOM!$A:$B,2,FALSE), "NA")</f>
        <v>5128.28</v>
      </c>
      <c r="BE188" s="31">
        <f>_xlfn.IFNA(VLOOKUP($A188,FTSE100!$A:$B,2,FALSE), "NA")</f>
        <v>6696.28</v>
      </c>
      <c r="BF188" s="31">
        <f>_xlfn.IFNA(VLOOKUP($A188,'M.W00.PGOLD.USD'!$A:$B,2,FALSE), "NA")</f>
        <v>1171.7</v>
      </c>
      <c r="BG188" s="31">
        <f>_xlfn.IFNA(VLOOKUP($A188,'M.W00.PSILVER.USD'!$A:$B,2,FALSE), "NA")</f>
        <v>15.64</v>
      </c>
      <c r="BH188" s="31">
        <f>_xlfn.IFNA(VLOOKUP($A188,WPU10170502!$A:$B,2,FALSE), "NA")</f>
        <v>92.9</v>
      </c>
      <c r="BI188" s="31">
        <f>_xlfn.IFNA(VLOOKUP($A188,'M.W00.PSILVER.USD'!$A:$B,2,FALSE), "NA")</f>
        <v>15.64</v>
      </c>
      <c r="BJ188" s="31">
        <f>_xlfn.IFNA(VLOOKUP($A188,'M.W00.PSILVER.USD'!$A:$B,2,FALSE), "NA")</f>
        <v>15.64</v>
      </c>
      <c r="BK188" s="31">
        <f>_xlfn.IFNA(VLOOKUP($A188,FEDfunds!$A:$B,2,FALSE), "NA")</f>
        <v>0.13</v>
      </c>
      <c r="BL188" s="31">
        <f>_xlfn.IFNA(VLOOKUP($A188,Vehicles_miles_traveled!$A:$B,2,FALSE), "NA")</f>
        <v>257679</v>
      </c>
      <c r="BM188" s="31">
        <f>_xlfn.IFNA(VLOOKUP($A188,New_car_dealer!$A:$B,2,FALSE), "NA")</f>
        <v>75574</v>
      </c>
      <c r="BN188" s="31" t="str">
        <f>_xlfn.IFNA(VLOOKUP($A188,Platinum_total_demand!$A:$Z,4,FALSE), "NA")</f>
        <v>NA</v>
      </c>
      <c r="BO188" s="31" t="str">
        <f>_xlfn.IFNA(VLOOKUP($A188,Palladium_total_demand!$A:$Z,4,FALSE), "NA")</f>
        <v>NA</v>
      </c>
      <c r="BP188" s="31" t="str">
        <f>_xlfn.IFNA(VLOOKUP($A188,Rhodium_total_demand!$A:$Z,4,FALSE), "NA")</f>
        <v>NA</v>
      </c>
      <c r="BQ188" s="31" t="str">
        <f>_xlfn.IFNA(VLOOKUP($A188,Platinum_total_supply!$A:$Z,4,FALSE), "NA")</f>
        <v>NA</v>
      </c>
      <c r="BR188" s="31" t="str">
        <f>_xlfn.IFNA(VLOOKUP($A188,Palladium_total_supply!$A:$Z,4,FALSE), "NA")</f>
        <v>NA</v>
      </c>
      <c r="BS188" s="31" t="str">
        <f>_xlfn.IFNA(VLOOKUP($A188,Rhodium_total_supply!$A:$Z,4,FALSE), "NA")</f>
        <v>NA</v>
      </c>
      <c r="BT188" s="31">
        <f>_xlfn.IFNA(VLOOKUP($A188,Equities!$A:$Z,2,FALSE), "NA")</f>
        <v>6639.5060869565204</v>
      </c>
      <c r="BU188" s="31">
        <f>_xlfn.IFNA(VLOOKUP($A188,Equities!$A:$Z,3,FALSE), "NA")</f>
        <v>8097.7978260869504</v>
      </c>
      <c r="BV188" s="31">
        <f>_xlfn.IFNA(VLOOKUP($A188,Equities!$A:$Z,4,FALSE), "NA")</f>
        <v>8636.4113043478192</v>
      </c>
      <c r="BW188" s="31">
        <f>_xlfn.IFNA(VLOOKUP($A188,Equities!$A:$Z,5,FALSE), "NA")</f>
        <v>5996.7315652173902</v>
      </c>
      <c r="BX188" s="31">
        <f>_xlfn.IFNA(VLOOKUP($A188,Equities!$A:$Z,6,FALSE), "NA")</f>
        <v>1896.7186086956499</v>
      </c>
      <c r="BY188" s="31">
        <f>_xlfn.IFNA(VLOOKUP($A188,Income_equities!$A:$Z,2,FALSE), "NA")</f>
        <v>1915.9365217391301</v>
      </c>
      <c r="BZ188" s="31">
        <f>_xlfn.IFNA(VLOOKUP($A188,Income_equities!$A:$Z,3,FALSE), "NA")</f>
        <v>369.53723478260798</v>
      </c>
      <c r="CA188" s="31">
        <f>_xlfn.IFNA(VLOOKUP($A188,Income_equities!$A:$Z,4,FALSE), "NA")</f>
        <v>219.47467391304301</v>
      </c>
      <c r="CB188" s="31">
        <f>_xlfn.IFNA(VLOOKUP($A188,Income_equities!$A:$Z,5,FALSE), "NA")</f>
        <v>218.37457391304301</v>
      </c>
      <c r="CC188" s="31">
        <f>_xlfn.IFNA(VLOOKUP($A188,PGM_equities!$A:$Z,2,FALSE), "NA")</f>
        <v>1016.07869565217</v>
      </c>
      <c r="CD188" s="31">
        <f>_xlfn.IFNA(VLOOKUP($A188,PGM_equities!$A:$Z,3,FALSE), "NA")</f>
        <v>1132.1295652173901</v>
      </c>
      <c r="CE188" s="31">
        <f>_xlfn.IFNA(VLOOKUP($A188,PGM_equities!$A:$Z,4,FALSE), "NA")</f>
        <v>15.114652173913001</v>
      </c>
      <c r="CF188" s="31">
        <f>_xlfn.IFNA(VLOOKUP($A188,PGM_equities!$A:$Z,5,FALSE), "NA")</f>
        <v>642.16956521739098</v>
      </c>
      <c r="CG188" s="31" t="str">
        <f>_xlfn.IFNA(VLOOKUP($A188,Platinum_market_balance!$A:$Z,2,FALSE), "NA")</f>
        <v>NA</v>
      </c>
      <c r="CH188" s="31" t="str">
        <f>_xlfn.IFNA(VLOOKUP($A188,Platinum_market_balance!$A:$Z,3,FALSE), "NA")</f>
        <v>NA</v>
      </c>
      <c r="CI188" s="31" t="str">
        <f>_xlfn.IFNA(VLOOKUP($A188,Platinum_market_balance!$A:$Z,4,FALSE), "NA")</f>
        <v>NA</v>
      </c>
      <c r="CJ188" s="31" t="str">
        <f>_xlfn.IFNA(VLOOKUP($A188,Platinum_market_balance!$A:$Z,5,FALSE), "NA")</f>
        <v>NA</v>
      </c>
      <c r="CK188" s="31" t="str">
        <f>_xlfn.IFNA(VLOOKUP($A188,Palladium_market_balance!$A:$Z,2,FALSE), "NA")</f>
        <v>NA</v>
      </c>
      <c r="CL188" s="31" t="str">
        <f>_xlfn.IFNA(VLOOKUP($A188,Palladium_market_balance!$A:$Z,3,FALSE), "NA")</f>
        <v>NA</v>
      </c>
      <c r="CM188" s="31" t="str">
        <f>_xlfn.IFNA(VLOOKUP($A188,Palladium_market_balance!$A:$Z,4,FALSE), "NA")</f>
        <v>NA</v>
      </c>
      <c r="CN188" s="31" t="str">
        <f>_xlfn.IFNA(VLOOKUP($A188,Palladium_market_balance!$A:$Z,5,FALSE), "NA")</f>
        <v>NA</v>
      </c>
      <c r="CO188" s="31" t="str">
        <f>_xlfn.IFNA(VLOOKUP($A188,Rhodium_market_balance!$A:$Z,2,FALSE), "NA")</f>
        <v>NA</v>
      </c>
      <c r="CP188" s="31" t="str">
        <f>_xlfn.IFNA(VLOOKUP($A188,Rhodium_market_balance!$A:$Z,3,FALSE), "NA")</f>
        <v>NA</v>
      </c>
      <c r="CQ188" s="31" t="str">
        <f>_xlfn.IFNA(VLOOKUP($A188,Rhodium_market_balance!$A:$Z,4,FALSE), "NA")</f>
        <v>NA</v>
      </c>
      <c r="CR188" s="31" t="str">
        <f>_xlfn.IFNA(VLOOKUP($A188,Rhodium_market_balance!$A:$Z,5,FALSE), "NA")</f>
        <v>NA</v>
      </c>
      <c r="CS188" s="31">
        <f>_xlfn.IFNA(VLOOKUP($A188,CFTCs!$A:$Z,2,FALSE), "NA")</f>
        <v>24214.391304347799</v>
      </c>
      <c r="CT188" s="31">
        <f>_xlfn.IFNA(VLOOKUP($A188,CFTCs!$A:$Z,3,FALSE), "NA")</f>
        <v>17285.304347826001</v>
      </c>
      <c r="CU188" s="31">
        <f>_xlfn.IFNA(VLOOKUP($A188,CFTCs!$A:$Z,4,FALSE), "NA")</f>
        <v>56645.043478260799</v>
      </c>
      <c r="CV188" s="31">
        <f>_xlfn.IFNA(VLOOKUP($A188,CFTCs!$A:$Z,5,FALSE), "NA")</f>
        <v>36126.695652173898</v>
      </c>
      <c r="CW188" s="31">
        <f>_xlfn.IFNA(VLOOKUP($A188,Open_interest!$A:$Z,2,FALSE), "NA")</f>
        <v>79215.695652173905</v>
      </c>
      <c r="CX188" s="31">
        <f>_xlfn.IFNA(VLOOKUP($A188,Open_interest!$A:$Z,3,FALSE), "NA")</f>
        <v>36548.217391304301</v>
      </c>
      <c r="CY188" s="31">
        <f>IF(_xlfn.IFNA(VLOOKUP($A188,ETF_holdings!$A:$Z,2,FALSE), "NA")=0,"NA",_xlfn.IFNA(VLOOKUP($A188,ETF_holdings!$A:$Z,2,FALSE), "NA"))</f>
        <v>2845567.7069999999</v>
      </c>
      <c r="CZ188" s="31" t="str">
        <f>IF(_xlfn.IFNA(VLOOKUP($A188,ETF_holdings!$A:$Z,3,FALSE), "NA")=0,"NA",_xlfn.IFNA(VLOOKUP($A188,ETF_holdings!$A:$Z,3,FALSE), "NA"))</f>
        <v>NA</v>
      </c>
      <c r="DA188" s="31">
        <f>_xlfn.IFNA(VLOOKUP($A188,ETF_holdings!$A:$Z,4,FALSE), "NA")</f>
        <v>13659.4782608695</v>
      </c>
      <c r="DB188" s="31">
        <f>IF(_xlfn.IFNA(VLOOKUP($A188,ETF_holdings!$A:$Z,4,FALSE), "NA")=0,"NA",_xlfn.IFNA(VLOOKUP($A188,ETF_holdings!$A:$Z,4,FALSE), "NA"))</f>
        <v>13659.4782608695</v>
      </c>
      <c r="DC188" s="31" t="str">
        <f>IF(_xlfn.IFNA(VLOOKUP($A188,ETF_holdings!$A:$Z,6,FALSE), "NA")=0,"NA",_xlfn.IFNA(VLOOKUP($A188,ETF_holdings!$A:$Z,6,FALSE), "NA"))</f>
        <v>NA</v>
      </c>
      <c r="DD188" s="31" t="str">
        <f>IF(_xlfn.IFNA(VLOOKUP($A188,ETF_holdings!$A:$Z,7,FALSE), "NA")=0,"NA",_xlfn.IFNA(VLOOKUP($A188,ETF_holdings!$A:$Z,7,FALSE), "NA"))</f>
        <v>NA</v>
      </c>
      <c r="DE188" s="31" t="str">
        <f>IF(_xlfn.IFNA(VLOOKUP($A188,ETF_holdings!$A:$Z,8,FALSE), "NA")=0,"NA",_xlfn.IFNA(VLOOKUP($A188,ETF_holdings!$A:$Z,8,FALSE), "NA"))</f>
        <v>NA</v>
      </c>
      <c r="DF188" s="31" t="str">
        <f>IF(_xlfn.IFNA(VLOOKUP($A188,ETF_holdings!$A:$Z,10,FALSE), "NA")=0,"NA",_xlfn.IFNA(VLOOKUP($A188,ETF_holdings!$A:$Z,10,FALSE), "NA"))</f>
        <v>NA</v>
      </c>
      <c r="DG188" s="31" t="str">
        <f>IF(_xlfn.IFNA(VLOOKUP($A188,ETF_holdings!$A:$Z,10,FALSE), "NA")=0,"NA",_xlfn.IFNA(VLOOKUP($A188,ETF_holdings!$A:$Z,10,FALSE), "NA"))</f>
        <v>NA</v>
      </c>
      <c r="DH188" s="31">
        <f>IF(_xlfn.IFNA(VLOOKUP($A188,ETF_holdings!$A:$Z,11,FALSE), "NA")=0,"NA",_xlfn.IFNA(VLOOKUP($A188,ETF_holdings!$A:$Z,11,FALSE), "NA"))</f>
        <v>13659.4782608695</v>
      </c>
      <c r="DI188" s="31" t="str">
        <f>IF(_xlfn.IFNA(VLOOKUP($A188,ETF_holdings!$A:$Z,12,FALSE), "NA")=0,"NA",_xlfn.IFNA(VLOOKUP($A188,ETF_holdings!$A:$Z,12,FALSE), "NA"))</f>
        <v>NA</v>
      </c>
      <c r="DJ188" s="31" t="str">
        <f>IF(_xlfn.IFNA(VLOOKUP($A188,ETF_holdings!$A:$Z,13,FALSE), "NA")=0,"NA",_xlfn.IFNA(VLOOKUP($A188,ETF_holdings!$A:$Z,13,FALSE), "NA"))</f>
        <v>NA</v>
      </c>
      <c r="DK188" s="31">
        <f>IF(_xlfn.IFNA(VLOOKUP($A188,Platinum_RSI!$A:$P,2,FALSE), "NA")=0,"NA",_xlfn.IFNA(VLOOKUP($A188,Platinum_RSI!$A:$P,2,FALSE), "NA"))</f>
        <v>1.91</v>
      </c>
      <c r="DL188" s="31">
        <f>IF(_xlfn.IFNA(VLOOKUP($A188,Platinum_RSI!$A:$P,3,FALSE), "NA")=0,"NA",_xlfn.IFNA(VLOOKUP($A188,Platinum_RSI!$A:$P,3,FALSE), "NA"))</f>
        <v>16.47</v>
      </c>
      <c r="DM188" s="31">
        <f>IF(_xlfn.IFNA(VLOOKUP($A188,Platinum_RSI!$A:$P,4,FALSE), "NA")=0,"NA",_xlfn.IFNA(VLOOKUP($A188,Platinum_RSI!$A:$P,4,FALSE), "NA"))</f>
        <v>25.95</v>
      </c>
      <c r="DN188" s="31">
        <f>IF(_xlfn.IFNA(VLOOKUP($A188,Platinum_RSI!$A:$P,5,FALSE), "NA")=0,"NA",_xlfn.IFNA(VLOOKUP($A188,Platinum_RSI!$A:$P,5,FALSE), "NA"))</f>
        <v>38.880000000000003</v>
      </c>
      <c r="DO188" s="31">
        <f>IF(_xlfn.IFNA(VLOOKUP($A188,Palladium_RSI!$A:$Q,2,FALSE), "NA")=0,"NA",_xlfn.IFNA(VLOOKUP($A188,Palladium_RSI!$A:$Q,2,FALSE), "NA"))</f>
        <v>11.84</v>
      </c>
      <c r="DP188" s="31">
        <f>IF(_xlfn.IFNA(VLOOKUP($A188,Palladium_RSI!$A:$Q, 3,FALSE), "NA")=0,"NA",_xlfn.IFNA(VLOOKUP($A188,Palladium_RSI!$A:$Q,3,FALSE), "NA"))</f>
        <v>30.45</v>
      </c>
      <c r="DQ188" s="31">
        <f>IF(_xlfn.IFNA(VLOOKUP($A188,Palladium_RSI!$A:$Q,4,FALSE), "NA")=0,"NA",_xlfn.IFNA(VLOOKUP($A188,Palladium_RSI!$A:$Q,4,FALSE), "NA"))</f>
        <v>37.44</v>
      </c>
      <c r="DR188" s="31">
        <f>IF(_xlfn.IFNA(VLOOKUP($A188,Palladium_RSI!$A:$Q,5,FALSE), "NA")=0,"NA",_xlfn.IFNA(VLOOKUP($A188,Palladium_RSI!$A:$Q,5,FALSE), "NA"))</f>
        <v>46.56</v>
      </c>
      <c r="DS188" s="31">
        <f>IF(_xlfn.IFNA(VLOOKUP($A188,Car_production!$A:$L,2,FALSE), "NA")=0,"NA",_xlfn.IFNA(VLOOKUP($A188,Car_production!$A:$L,2,FALSE), "NA"))</f>
        <v>395.1</v>
      </c>
      <c r="DT188" s="31">
        <f>IF(_xlfn.IFNA(VLOOKUP($A188,Car_production!$A:$L,3,FALSE), "NA")=0,"NA",_xlfn.IFNA(VLOOKUP($A188,Car_production!$A:$L,3,FALSE), "NA"))</f>
        <v>310.85759244689223</v>
      </c>
      <c r="DU188" s="31" t="e">
        <f>IF(_xlfn.IFNA(VLOOKUP($A188,Car_production!$A:$L,4,FALSE), "NA")=0,"NA",_xlfn.IFNA(VLOOKUP($A188,Car_production!$A:$L,13,FALSE), "NA"))</f>
        <v>#REF!</v>
      </c>
      <c r="DV188" s="31">
        <f>IF(_xlfn.IFNA(VLOOKUP($A188,Car_production!$A:$L,5,FALSE), "NA")=0,"NA",_xlfn.IFNA(VLOOKUP($A188,Car_production!$A:$L,5,FALSE), "NA"))</f>
        <v>62.647964354233423</v>
      </c>
      <c r="DW188" s="31">
        <f>IF(_xlfn.IFNA(VLOOKUP($A188,Car_production!$A:$L,6,FALSE), "NA")=0,"NA",_xlfn.IFNA(VLOOKUP($A188,Car_production!$A:$L,6,FALSE), "NA"))</f>
        <v>112.3</v>
      </c>
      <c r="DX188" s="31">
        <f>IF(_xlfn.IFNA(VLOOKUP($A188,Car_production!$A:$L,7,FALSE), "NA")=0,"NA",_xlfn.IFNA(VLOOKUP($A188,Car_production!$A:$L,7,FALSE), "NA"))</f>
        <v>109.77517106549364</v>
      </c>
      <c r="DY188" s="31">
        <f>IF(_xlfn.IFNA(VLOOKUP($A188,Car_production!$A:$L,8,FALSE), "NA")=0,"NA",_xlfn.IFNA(VLOOKUP($A188,Car_production!$A:$L,8,FALSE), "NA"))</f>
        <v>98.4</v>
      </c>
      <c r="DZ188" s="31">
        <f>IF(_xlfn.IFNA(VLOOKUP($A188,Car_production!$A:$L,9,FALSE), "NA")=0,"NA",_xlfn.IFNA(VLOOKUP($A188,Car_production!$A:$L,9,FALSE), "NA"))</f>
        <v>124.24242424242425</v>
      </c>
      <c r="EA188" s="31">
        <f>IF(_xlfn.IFNA(VLOOKUP($A188,Car_production!$A:$L,10,FALSE), "NA")=0,"NA",_xlfn.IFNA(VLOOKUP($A188,Car_production!$A:$L,10,FALSE), "NA"))</f>
        <v>103.6406250580347</v>
      </c>
      <c r="EB188" s="31">
        <f>IF(_xlfn.IFNA(VLOOKUP($A188,Car_production_index!$A:$L,2,FALSE), "NA")=0,"NA",_xlfn.IFNA(VLOOKUP($A188,Car_production_index!$A:$L,2,FALSE), "NA"))</f>
        <v>0.17228857484185714</v>
      </c>
      <c r="EC188" s="31">
        <f>IF(_xlfn.IFNA(VLOOKUP($A188,Car_production_index!$A:$L,3,FALSE), "NA")=0,"NA",_xlfn.IFNA(VLOOKUP($A188,Car_production_index!$A:$L,3,FALSE), "NA"))</f>
        <v>0.20430703120245247</v>
      </c>
      <c r="ED188" s="31">
        <f>IF(_xlfn.IFNA(VLOOKUP($A188,Car_production_index!$A:$L,4,FALSE), "NA")=0,"NA",_xlfn.IFNA(VLOOKUP($A188,Car_production_index!$A:$L,4,FALSE), "NA"))</f>
        <v>0.23427351086131154</v>
      </c>
      <c r="EE188" s="31">
        <f>IF(_xlfn.IFNA(VLOOKUP($A188,Car_production_index!$A:$L,5,FALSE), "NA")=0,"NA",_xlfn.IFNA(VLOOKUP($A188,Car_production_index!$A:$L,5,FALSE), "NA"))</f>
        <v>0.10446363790802515</v>
      </c>
      <c r="EF188" s="31">
        <f>IF(_xlfn.IFNA(VLOOKUP($A188,Car_production_index!$A:$L,6,FALSE), "NA")=0,"NA",_xlfn.IFNA(VLOOKUP($A188,Car_production_index!$A:$L,6,FALSE), "NA"))</f>
        <v>0.71533275481364633</v>
      </c>
    </row>
    <row r="189" spans="1:136">
      <c r="A189" s="26">
        <v>42217</v>
      </c>
      <c r="B189" s="25">
        <f>IFERROR(VLOOKUP($A189,Palladium_spot_price!$A:$B,2,FALSE), "NA")</f>
        <v>598.23809523809496</v>
      </c>
      <c r="C189" s="25">
        <f>IFERROR(VLOOKUP($A189,Platinum_spot_price!$A:$B,2,FALSE), "NA")</f>
        <v>985.85714285714198</v>
      </c>
      <c r="D189" s="25">
        <f>IFERROR(VLOOKUP($A189,Rhodium_spot_price!$A:$B,2,FALSE), "NA")</f>
        <v>842.38095238095195</v>
      </c>
      <c r="E189" s="25">
        <f>IFERROR(VLOOKUP(A189,'Coal Australia'!A:B,2,FALSE), "NA")</f>
        <v>63.393214285714201</v>
      </c>
      <c r="F189" s="25">
        <f>IFERROR(VLOOKUP(A189,'Russian Ruble'!A:B,2,FALSE), "NA")</f>
        <v>65.151499999999999</v>
      </c>
      <c r="G189" s="25" t="str">
        <f>IFERROR(VLOOKUP($A189,'GDP Germany'!A:B,2,FALSE),"NA")</f>
        <v>NA</v>
      </c>
      <c r="H189" s="25" t="str">
        <f>IFERROR(VLOOKUP($A189,'GDP EU28'!A:B,2,FALSE),"NA")</f>
        <v>NA</v>
      </c>
      <c r="I189" s="25" t="str">
        <f>IFERROR(VLOOKUP($A189,'GDP US'!A:B,2,FALSE),"NA")</f>
        <v>NA</v>
      </c>
      <c r="J189" s="29" t="str">
        <f>IFERROR(VLOOKUP($A189,'GDP CNY'!A:C,2,FALSE),"NA")</f>
        <v>NA</v>
      </c>
      <c r="K189" s="25">
        <f>IFERROR(VLOOKUP($A189,WTI!$A:$B,2,FALSE),"NA")</f>
        <v>42.87</v>
      </c>
      <c r="L189" s="25">
        <f>IFERROR(VLOOKUP($A189,Brent!$A:$B,2,FALSE),"NA")</f>
        <v>46.52</v>
      </c>
      <c r="M189" s="25">
        <f>IFERROR(VLOOKUP($A189,'EURO EXC RATE'!$A:$B,2,FALSE),"NA")</f>
        <v>1.1135999999999999</v>
      </c>
      <c r="N189" s="25">
        <f>IFERROR(VLOOKUP($A189,'Baltic Dry Index'!$A:$B,2,FALSE),"NA")</f>
        <v>903</v>
      </c>
      <c r="O189" s="25">
        <f>IFERROR(VLOOKUP($A189,EXR_CNY_USD!$A:$B,2,FALSE),"NA")</f>
        <v>6.3383000000000003</v>
      </c>
      <c r="P189" s="25">
        <f>IFERROR(VLOOKUP($A189,'NATURAL GAS'!A:B,2,FALSE),"NA")</f>
        <v>2.77</v>
      </c>
      <c r="Q189" s="25">
        <f>IFERROR(VLOOKUP($A189,VIX!$A:$B,2,FALSE), "NA")</f>
        <v>28.43</v>
      </c>
      <c r="R189" s="25">
        <f>IFERROR(VLOOKUP($A189,CLI_US!$A:$B,2,FALSE), "NA")</f>
        <v>99.884125535241694</v>
      </c>
      <c r="S189" s="25">
        <f>IFERROR(VLOOKUP($A189,CLI_CHN!$A:$B,2,FALSE), "NA")</f>
        <v>100.0793</v>
      </c>
      <c r="T189" s="25">
        <f>IFERROR(VLOOKUP($A189,CLI_EURO!$A:$B,2,FALSE), "NA")</f>
        <v>100.317285481025</v>
      </c>
      <c r="U189" s="25">
        <f>IFERROR(VLOOKUP($A189,CPILFESL!$A:$B,2,FALSE), "NA")</f>
        <v>238.03299999999999</v>
      </c>
      <c r="V189" s="31">
        <f>_xlfn.IFNA(VLOOKUP($A189,'PET.RWTC.M'!$A:$B,2,FALSE), "NA")</f>
        <v>42.87</v>
      </c>
      <c r="W189" s="31">
        <f>_xlfn.IFNA(VLOOKUP($A189,PALLFNFINDEXQ!$A:$B,2,FALSE), "NA")</f>
        <v>104.85049770000001</v>
      </c>
      <c r="X189" s="31">
        <f>_xlfn.IFNA(VLOOKUP($A189,DEXSFUS!$A:$B,2,FALSE), "NA")</f>
        <v>12.253</v>
      </c>
      <c r="Y189" s="31">
        <f>_xlfn.IFNA(VLOOKUP($A189,PNICKUSDM!$A:$B,2,FALSE), "NA")</f>
        <v>10386</v>
      </c>
      <c r="Z189" s="31">
        <f>_xlfn.IFNA(VLOOKUP($A189,'WPU1011'!$A:$B,2,FALSE), "NA")</f>
        <v>123.8</v>
      </c>
      <c r="AA189" s="31">
        <f>_xlfn.IFNA(VLOOKUP($A189,'WPU1011'!$A:$B,2,FALSE), "NA")</f>
        <v>123.8</v>
      </c>
      <c r="AB189" s="31">
        <f>_xlfn.IFNA(VLOOKUP($A189,TSIFRGHTC!$A:$B,2,FALSE), "NA")</f>
        <v>0.4</v>
      </c>
      <c r="AC189" s="31">
        <f>_xlfn.IFNA(VLOOKUP($A189,TSIFRGHTC!$A:$B,2,FALSE), "NA")</f>
        <v>0.4</v>
      </c>
      <c r="AD189" s="31">
        <f>_xlfn.IFNA(VLOOKUP($A189,PPICMM!$A:$B,2,FALSE), "NA")</f>
        <v>166.1</v>
      </c>
      <c r="AE189" s="31">
        <f>_xlfn.IFNA(VLOOKUP($A189,IPB50001N!$A:$B,2,FALSE), "NA")</f>
        <v>103.29649999999999</v>
      </c>
      <c r="AF189" s="31">
        <f>_xlfn.IFNA(VLOOKUP($A189,A31ATI!$A:$B,2,FALSE), "NA")</f>
        <v>19785</v>
      </c>
      <c r="AG189" s="31">
        <f>_xlfn.IFNA(VLOOKUP($A189,A31ANO!$A:$B,2,FALSE), "NA")</f>
        <v>8683</v>
      </c>
      <c r="AH189" s="31">
        <f>_xlfn.IFNA(VLOOKUP($A189,IPG21223S!$A:$B,2,FALSE), "NA")</f>
        <v>109.2611</v>
      </c>
      <c r="AI189" s="31">
        <f>_xlfn.IFNA(VLOOKUP($A189,PIORECRUSDM!$A:$B,2,FALSE), "NA")</f>
        <v>55.28</v>
      </c>
      <c r="AJ189" s="31">
        <f>_xlfn.IFNA(VLOOKUP($A189,GVZCLS!$A:$B,2,FALSE), "NA")</f>
        <v>14.86</v>
      </c>
      <c r="AK189" s="31">
        <f>_xlfn.IFNA(VLOOKUP($A189,VXSLVCLS!$A:$B,2,FALSE), "NA")</f>
        <v>24.64</v>
      </c>
      <c r="AL189" s="31">
        <f>_xlfn.IFNA(VLOOKUP($A189,PNRGINDEXM!$A:$B,2,FALSE), "NA")</f>
        <v>109.4503</v>
      </c>
      <c r="AM189" s="31">
        <f>_xlfn.IFNA(VLOOKUP($A189,Nikkei225!$A:$B,2,FALSE), "NA")</f>
        <v>20329.32</v>
      </c>
      <c r="AN189" s="31">
        <f>_xlfn.IFNA(VLOOKUP($A189,EXJPUS!$A:$B,2,FALSE), "NA")</f>
        <v>123.0038</v>
      </c>
      <c r="AO189" s="31">
        <f>_xlfn.IFNA(VLOOKUP($A189,PCU33613361!$A:$B,2,FALSE), "NA")</f>
        <v>109.4</v>
      </c>
      <c r="AP189" s="31">
        <f>_xlfn.IFNA(VLOOKUP($A189,TOTALSA!$A:$B,2,FALSE), "NA")</f>
        <v>18.407</v>
      </c>
      <c r="AQ189" s="31">
        <f>_xlfn.IFNA(VLOOKUP($A189,ZAFCPIALLMINMEI!$A:$B,2,FALSE), "NA")</f>
        <v>101.1365</v>
      </c>
      <c r="AR189" s="31">
        <f>_xlfn.IFNA(VLOOKUP($A189,LCULMN01ZAQ661S!$A:$B,2,FALSE), "NA")</f>
        <v>101.6962221</v>
      </c>
      <c r="AS189" s="31">
        <f>_xlfn.IFNA(VLOOKUP($A189,NGDPRSAXDCZAQ!$A:$B,2,FALSE), "NA")</f>
        <v>1104137.3999999999</v>
      </c>
      <c r="AT189" s="31">
        <f>_xlfn.IFNA(VLOOKUP($A189,'M.W00.PCOBA.USD'!$A:$B,2,FALSE), "NA")</f>
        <v>29243.95</v>
      </c>
      <c r="AU189" s="31">
        <f>_xlfn.IFNA(VLOOKUP($A189,BSCICP03O9M665S!$A:$B,2,FALSE), "NA")</f>
        <v>100.4373691963</v>
      </c>
      <c r="AV189" s="31">
        <f>_xlfn.IFNA(VLOOKUP($A189,LOLITOAAOECDE!$A:$B,2,FALSE), "NA")</f>
        <v>99.836159463399994</v>
      </c>
      <c r="AW189" s="31" t="str">
        <f>_xlfn.IFNA(VLOOKUP($A189,'IP7110'!$A:$B,2,FALSE), "NA")</f>
        <v>NA</v>
      </c>
      <c r="AX189" s="31">
        <f>_xlfn.IFNA(VLOOKUP($A189,'WPS061'!$A:$B,2,FALSE), "NA")</f>
        <v>97</v>
      </c>
      <c r="AY189" s="31">
        <f>_xlfn.IFNA(VLOOKUP($A189,'GS10'!$A:$B,2,FALSE), "NA")</f>
        <v>2.17</v>
      </c>
      <c r="AZ189" s="31">
        <f>_xlfn.IFNA(VLOOKUP($A189,'GS5'!$A:$B,2,FALSE), "NA")</f>
        <v>1.54</v>
      </c>
      <c r="BA189" s="31">
        <f>_xlfn.IFNA(VLOOKUP($A189,'GS30'!$A:$B,2,FALSE), "NA")</f>
        <v>2.86</v>
      </c>
      <c r="BB189" s="31">
        <f>_xlfn.IFNA(VLOOKUP($A189,DAX!$A:$B,2,FALSE), "NA")</f>
        <v>10259.459999999999</v>
      </c>
      <c r="BC189" s="31">
        <f>_xlfn.IFNA(VLOOKUP($A189,SMI!$A:$B,2,FALSE), "NA")</f>
        <v>8824.56</v>
      </c>
      <c r="BD189" s="31">
        <f>_xlfn.IFNA(VLOOKUP($A189,NASDAQCOM!$A:$B,2,FALSE), "NA")</f>
        <v>4776.51</v>
      </c>
      <c r="BE189" s="31">
        <f>_xlfn.IFNA(VLOOKUP($A189,FTSE100!$A:$B,2,FALSE), "NA")</f>
        <v>6247.94</v>
      </c>
      <c r="BF189" s="31">
        <f>_xlfn.IFNA(VLOOKUP($A189,'M.W00.PGOLD.USD'!$A:$B,2,FALSE), "NA")</f>
        <v>1154.25</v>
      </c>
      <c r="BG189" s="31">
        <f>_xlfn.IFNA(VLOOKUP($A189,'M.W00.PSILVER.USD'!$A:$B,2,FALSE), "NA")</f>
        <v>15.55</v>
      </c>
      <c r="BH189" s="31">
        <f>_xlfn.IFNA(VLOOKUP($A189,WPU10170502!$A:$B,2,FALSE), "NA")</f>
        <v>92.2</v>
      </c>
      <c r="BI189" s="31">
        <f>_xlfn.IFNA(VLOOKUP($A189,'M.W00.PSILVER.USD'!$A:$B,2,FALSE), "NA")</f>
        <v>15.55</v>
      </c>
      <c r="BJ189" s="31">
        <f>_xlfn.IFNA(VLOOKUP($A189,'M.W00.PSILVER.USD'!$A:$B,2,FALSE), "NA")</f>
        <v>15.55</v>
      </c>
      <c r="BK189" s="31">
        <f>_xlfn.IFNA(VLOOKUP($A189,FEDfunds!$A:$B,2,FALSE), "NA")</f>
        <v>0.14000000000000001</v>
      </c>
      <c r="BL189" s="31">
        <f>_xlfn.IFNA(VLOOKUP($A189,Vehicles_miles_traveled!$A:$B,2,FALSE), "NA")</f>
        <v>259095</v>
      </c>
      <c r="BM189" s="31">
        <f>_xlfn.IFNA(VLOOKUP($A189,New_car_dealer!$A:$B,2,FALSE), "NA")</f>
        <v>76687</v>
      </c>
      <c r="BN189" s="31" t="str">
        <f>_xlfn.IFNA(VLOOKUP($A189,Platinum_total_demand!$A:$Z,4,FALSE), "NA")</f>
        <v>NA</v>
      </c>
      <c r="BO189" s="31" t="str">
        <f>_xlfn.IFNA(VLOOKUP($A189,Palladium_total_demand!$A:$Z,4,FALSE), "NA")</f>
        <v>NA</v>
      </c>
      <c r="BP189" s="31" t="str">
        <f>_xlfn.IFNA(VLOOKUP($A189,Rhodium_total_demand!$A:$Z,4,FALSE), "NA")</f>
        <v>NA</v>
      </c>
      <c r="BQ189" s="31" t="str">
        <f>_xlfn.IFNA(VLOOKUP($A189,Platinum_total_supply!$A:$Z,4,FALSE), "NA")</f>
        <v>NA</v>
      </c>
      <c r="BR189" s="31" t="str">
        <f>_xlfn.IFNA(VLOOKUP($A189,Palladium_total_supply!$A:$Z,4,FALSE), "NA")</f>
        <v>NA</v>
      </c>
      <c r="BS189" s="31" t="str">
        <f>_xlfn.IFNA(VLOOKUP($A189,Rhodium_total_supply!$A:$Z,4,FALSE), "NA")</f>
        <v>NA</v>
      </c>
      <c r="BT189" s="31">
        <f>_xlfn.IFNA(VLOOKUP($A189,Equities!$A:$Z,2,FALSE), "NA")</f>
        <v>6474.8480952380896</v>
      </c>
      <c r="BU189" s="31">
        <f>_xlfn.IFNA(VLOOKUP($A189,Equities!$A:$Z,3,FALSE), "NA")</f>
        <v>7900.5080952380904</v>
      </c>
      <c r="BV189" s="31">
        <f>_xlfn.IFNA(VLOOKUP($A189,Equities!$A:$Z,4,FALSE), "NA")</f>
        <v>8465.4723809523803</v>
      </c>
      <c r="BW189" s="31">
        <f>_xlfn.IFNA(VLOOKUP($A189,Equities!$A:$Z,5,FALSE), "NA")</f>
        <v>5895.7262380952297</v>
      </c>
      <c r="BX189" s="31">
        <f>_xlfn.IFNA(VLOOKUP($A189,Equities!$A:$Z,6,FALSE), "NA")</f>
        <v>1734.8520000000001</v>
      </c>
      <c r="BY189" s="31">
        <f>_xlfn.IFNA(VLOOKUP($A189,Income_equities!$A:$Z,2,FALSE), "NA")</f>
        <v>1927.53952380952</v>
      </c>
      <c r="BZ189" s="31">
        <f>_xlfn.IFNA(VLOOKUP($A189,Income_equities!$A:$Z,3,FALSE), "NA")</f>
        <v>373.45322380952302</v>
      </c>
      <c r="CA189" s="31">
        <f>_xlfn.IFNA(VLOOKUP($A189,Income_equities!$A:$Z,4,FALSE), "NA")</f>
        <v>221.86267142857099</v>
      </c>
      <c r="CB189" s="31">
        <f>_xlfn.IFNA(VLOOKUP($A189,Income_equities!$A:$Z,5,FALSE), "NA")</f>
        <v>219.15015238095199</v>
      </c>
      <c r="CC189" s="31">
        <f>_xlfn.IFNA(VLOOKUP($A189,PGM_equities!$A:$Z,2,FALSE), "NA")</f>
        <v>990.63904761904701</v>
      </c>
      <c r="CD189" s="31">
        <f>_xlfn.IFNA(VLOOKUP($A189,PGM_equities!$A:$Z,3,FALSE), "NA")</f>
        <v>1119.84666666666</v>
      </c>
      <c r="CE189" s="31">
        <f>_xlfn.IFNA(VLOOKUP($A189,PGM_equities!$A:$Z,4,FALSE), "NA")</f>
        <v>14.9562857142857</v>
      </c>
      <c r="CF189" s="31">
        <f>_xlfn.IFNA(VLOOKUP($A189,PGM_equities!$A:$Z,5,FALSE), "NA")</f>
        <v>596.98857142857105</v>
      </c>
      <c r="CG189" s="31" t="str">
        <f>_xlfn.IFNA(VLOOKUP($A189,Platinum_market_balance!$A:$Z,2,FALSE), "NA")</f>
        <v>NA</v>
      </c>
      <c r="CH189" s="31" t="str">
        <f>_xlfn.IFNA(VLOOKUP($A189,Platinum_market_balance!$A:$Z,3,FALSE), "NA")</f>
        <v>NA</v>
      </c>
      <c r="CI189" s="31" t="str">
        <f>_xlfn.IFNA(VLOOKUP($A189,Platinum_market_balance!$A:$Z,4,FALSE), "NA")</f>
        <v>NA</v>
      </c>
      <c r="CJ189" s="31" t="str">
        <f>_xlfn.IFNA(VLOOKUP($A189,Platinum_market_balance!$A:$Z,5,FALSE), "NA")</f>
        <v>NA</v>
      </c>
      <c r="CK189" s="31" t="str">
        <f>_xlfn.IFNA(VLOOKUP($A189,Palladium_market_balance!$A:$Z,2,FALSE), "NA")</f>
        <v>NA</v>
      </c>
      <c r="CL189" s="31" t="str">
        <f>_xlfn.IFNA(VLOOKUP($A189,Palladium_market_balance!$A:$Z,3,FALSE), "NA")</f>
        <v>NA</v>
      </c>
      <c r="CM189" s="31" t="str">
        <f>_xlfn.IFNA(VLOOKUP($A189,Palladium_market_balance!$A:$Z,4,FALSE), "NA")</f>
        <v>NA</v>
      </c>
      <c r="CN189" s="31" t="str">
        <f>_xlfn.IFNA(VLOOKUP($A189,Palladium_market_balance!$A:$Z,5,FALSE), "NA")</f>
        <v>NA</v>
      </c>
      <c r="CO189" s="31" t="str">
        <f>_xlfn.IFNA(VLOOKUP($A189,Rhodium_market_balance!$A:$Z,2,FALSE), "NA")</f>
        <v>NA</v>
      </c>
      <c r="CP189" s="31" t="str">
        <f>_xlfn.IFNA(VLOOKUP($A189,Rhodium_market_balance!$A:$Z,3,FALSE), "NA")</f>
        <v>NA</v>
      </c>
      <c r="CQ189" s="31" t="str">
        <f>_xlfn.IFNA(VLOOKUP($A189,Rhodium_market_balance!$A:$Z,4,FALSE), "NA")</f>
        <v>NA</v>
      </c>
      <c r="CR189" s="31" t="str">
        <f>_xlfn.IFNA(VLOOKUP($A189,Rhodium_market_balance!$A:$Z,5,FALSE), "NA")</f>
        <v>NA</v>
      </c>
      <c r="CS189" s="31">
        <f>_xlfn.IFNA(VLOOKUP($A189,CFTCs!$A:$Z,2,FALSE), "NA")</f>
        <v>21768.285714285699</v>
      </c>
      <c r="CT189" s="31">
        <f>_xlfn.IFNA(VLOOKUP($A189,CFTCs!$A:$Z,3,FALSE), "NA")</f>
        <v>16836.0476190476</v>
      </c>
      <c r="CU189" s="31">
        <f>_xlfn.IFNA(VLOOKUP($A189,CFTCs!$A:$Z,4,FALSE), "NA")</f>
        <v>54689.523809523802</v>
      </c>
      <c r="CV189" s="31">
        <f>_xlfn.IFNA(VLOOKUP($A189,CFTCs!$A:$Z,5,FALSE), "NA")</f>
        <v>33909.619047619002</v>
      </c>
      <c r="CW189" s="31">
        <f>_xlfn.IFNA(VLOOKUP($A189,Open_interest!$A:$Z,2,FALSE), "NA")</f>
        <v>77899</v>
      </c>
      <c r="CX189" s="31">
        <f>_xlfn.IFNA(VLOOKUP($A189,Open_interest!$A:$Z,3,FALSE), "NA")</f>
        <v>35471.238095237997</v>
      </c>
      <c r="CY189" s="31">
        <f>IF(_xlfn.IFNA(VLOOKUP($A189,ETF_holdings!$A:$Z,2,FALSE), "NA")=0,"NA",_xlfn.IFNA(VLOOKUP($A189,ETF_holdings!$A:$Z,2,FALSE), "NA"))</f>
        <v>2961827.9659047602</v>
      </c>
      <c r="CZ189" s="31" t="str">
        <f>IF(_xlfn.IFNA(VLOOKUP($A189,ETF_holdings!$A:$Z,3,FALSE), "NA")=0,"NA",_xlfn.IFNA(VLOOKUP($A189,ETF_holdings!$A:$Z,3,FALSE), "NA"))</f>
        <v>NA</v>
      </c>
      <c r="DA189" s="31">
        <f>_xlfn.IFNA(VLOOKUP($A189,ETF_holdings!$A:$Z,4,FALSE), "NA")</f>
        <v>13609.0476190476</v>
      </c>
      <c r="DB189" s="31">
        <f>IF(_xlfn.IFNA(VLOOKUP($A189,ETF_holdings!$A:$Z,4,FALSE), "NA")=0,"NA",_xlfn.IFNA(VLOOKUP($A189,ETF_holdings!$A:$Z,4,FALSE), "NA"))</f>
        <v>13609.0476190476</v>
      </c>
      <c r="DC189" s="31" t="str">
        <f>IF(_xlfn.IFNA(VLOOKUP($A189,ETF_holdings!$A:$Z,6,FALSE), "NA")=0,"NA",_xlfn.IFNA(VLOOKUP($A189,ETF_holdings!$A:$Z,6,FALSE), "NA"))</f>
        <v>NA</v>
      </c>
      <c r="DD189" s="31" t="str">
        <f>IF(_xlfn.IFNA(VLOOKUP($A189,ETF_holdings!$A:$Z,7,FALSE), "NA")=0,"NA",_xlfn.IFNA(VLOOKUP($A189,ETF_holdings!$A:$Z,7,FALSE), "NA"))</f>
        <v>NA</v>
      </c>
      <c r="DE189" s="31" t="str">
        <f>IF(_xlfn.IFNA(VLOOKUP($A189,ETF_holdings!$A:$Z,8,FALSE), "NA")=0,"NA",_xlfn.IFNA(VLOOKUP($A189,ETF_holdings!$A:$Z,8,FALSE), "NA"))</f>
        <v>NA</v>
      </c>
      <c r="DF189" s="31" t="str">
        <f>IF(_xlfn.IFNA(VLOOKUP($A189,ETF_holdings!$A:$Z,10,FALSE), "NA")=0,"NA",_xlfn.IFNA(VLOOKUP($A189,ETF_holdings!$A:$Z,10,FALSE), "NA"))</f>
        <v>NA</v>
      </c>
      <c r="DG189" s="31" t="str">
        <f>IF(_xlfn.IFNA(VLOOKUP($A189,ETF_holdings!$A:$Z,10,FALSE), "NA")=0,"NA",_xlfn.IFNA(VLOOKUP($A189,ETF_holdings!$A:$Z,10,FALSE), "NA"))</f>
        <v>NA</v>
      </c>
      <c r="DH189" s="31">
        <f>IF(_xlfn.IFNA(VLOOKUP($A189,ETF_holdings!$A:$Z,11,FALSE), "NA")=0,"NA",_xlfn.IFNA(VLOOKUP($A189,ETF_holdings!$A:$Z,11,FALSE), "NA"))</f>
        <v>13609.0476190476</v>
      </c>
      <c r="DI189" s="31" t="str">
        <f>IF(_xlfn.IFNA(VLOOKUP($A189,ETF_holdings!$A:$Z,12,FALSE), "NA")=0,"NA",_xlfn.IFNA(VLOOKUP($A189,ETF_holdings!$A:$Z,12,FALSE), "NA"))</f>
        <v>NA</v>
      </c>
      <c r="DJ189" s="31" t="str">
        <f>IF(_xlfn.IFNA(VLOOKUP($A189,ETF_holdings!$A:$Z,13,FALSE), "NA")=0,"NA",_xlfn.IFNA(VLOOKUP($A189,ETF_holdings!$A:$Z,13,FALSE), "NA"))</f>
        <v>NA</v>
      </c>
      <c r="DK189" s="31">
        <f>IF(_xlfn.IFNA(VLOOKUP($A189,Platinum_RSI!$A:$P,2,FALSE), "NA")=0,"NA",_xlfn.IFNA(VLOOKUP($A189,Platinum_RSI!$A:$P,2,FALSE), "NA"))</f>
        <v>21.53</v>
      </c>
      <c r="DL189" s="31">
        <f>IF(_xlfn.IFNA(VLOOKUP($A189,Platinum_RSI!$A:$P,3,FALSE), "NA")=0,"NA",_xlfn.IFNA(VLOOKUP($A189,Platinum_RSI!$A:$P,3,FALSE), "NA"))</f>
        <v>22.04</v>
      </c>
      <c r="DM189" s="31">
        <f>IF(_xlfn.IFNA(VLOOKUP($A189,Platinum_RSI!$A:$P,4,FALSE), "NA")=0,"NA",_xlfn.IFNA(VLOOKUP($A189,Platinum_RSI!$A:$P,4,FALSE), "NA"))</f>
        <v>28.78</v>
      </c>
      <c r="DN189" s="31">
        <f>IF(_xlfn.IFNA(VLOOKUP($A189,Platinum_RSI!$A:$P,5,FALSE), "NA")=0,"NA",_xlfn.IFNA(VLOOKUP($A189,Platinum_RSI!$A:$P,5,FALSE), "NA"))</f>
        <v>39.75</v>
      </c>
      <c r="DO189" s="31">
        <f>IF(_xlfn.IFNA(VLOOKUP($A189,Palladium_RSI!$A:$Q,2,FALSE), "NA")=0,"NA",_xlfn.IFNA(VLOOKUP($A189,Palladium_RSI!$A:$Q,2,FALSE), "NA"))</f>
        <v>10.96</v>
      </c>
      <c r="DP189" s="31">
        <f>IF(_xlfn.IFNA(VLOOKUP($A189,Palladium_RSI!$A:$Q, 3,FALSE), "NA")=0,"NA",_xlfn.IFNA(VLOOKUP($A189,Palladium_RSI!$A:$Q,3,FALSE), "NA"))</f>
        <v>29.69</v>
      </c>
      <c r="DQ189" s="31">
        <f>IF(_xlfn.IFNA(VLOOKUP($A189,Palladium_RSI!$A:$Q,4,FALSE), "NA")=0,"NA",_xlfn.IFNA(VLOOKUP($A189,Palladium_RSI!$A:$Q,4,FALSE), "NA"))</f>
        <v>36.81</v>
      </c>
      <c r="DR189" s="31">
        <f>IF(_xlfn.IFNA(VLOOKUP($A189,Palladium_RSI!$A:$Q,5,FALSE), "NA")=0,"NA",_xlfn.IFNA(VLOOKUP($A189,Palladium_RSI!$A:$Q,5,FALSE), "NA"))</f>
        <v>46.18</v>
      </c>
      <c r="DS189" s="31">
        <f>IF(_xlfn.IFNA(VLOOKUP($A189,Car_production!$A:$L,2,FALSE), "NA")=0,"NA",_xlfn.IFNA(VLOOKUP($A189,Car_production!$A:$L,2,FALSE), "NA"))</f>
        <v>348.1</v>
      </c>
      <c r="DT189" s="31">
        <f>IF(_xlfn.IFNA(VLOOKUP($A189,Car_production!$A:$L,3,FALSE), "NA")=0,"NA",_xlfn.IFNA(VLOOKUP($A189,Car_production!$A:$L,3,FALSE), "NA"))</f>
        <v>273.87883556254923</v>
      </c>
      <c r="DU189" s="31" t="e">
        <f>IF(_xlfn.IFNA(VLOOKUP($A189,Car_production!$A:$L,4,FALSE), "NA")=0,"NA",_xlfn.IFNA(VLOOKUP($A189,Car_production!$A:$L,13,FALSE), "NA"))</f>
        <v>#REF!</v>
      </c>
      <c r="DV189" s="31">
        <f>IF(_xlfn.IFNA(VLOOKUP($A189,Car_production!$A:$L,5,FALSE), "NA")=0,"NA",_xlfn.IFNA(VLOOKUP($A189,Car_production!$A:$L,5,FALSE), "NA"))</f>
        <v>64.591149701146549</v>
      </c>
      <c r="DW189" s="31">
        <f>IF(_xlfn.IFNA(VLOOKUP($A189,Car_production!$A:$L,6,FALSE), "NA")=0,"NA",_xlfn.IFNA(VLOOKUP($A189,Car_production!$A:$L,6,FALSE), "NA"))</f>
        <v>106.9</v>
      </c>
      <c r="DX189" s="31">
        <f>IF(_xlfn.IFNA(VLOOKUP($A189,Car_production!$A:$L,7,FALSE), "NA")=0,"NA",_xlfn.IFNA(VLOOKUP($A189,Car_production!$A:$L,7,FALSE), "NA"))</f>
        <v>104.49657869012709</v>
      </c>
      <c r="DY189" s="31">
        <f>IF(_xlfn.IFNA(VLOOKUP($A189,Car_production!$A:$L,8,FALSE), "NA")=0,"NA",_xlfn.IFNA(VLOOKUP($A189,Car_production!$A:$L,8,FALSE), "NA"))</f>
        <v>98.6</v>
      </c>
      <c r="DZ189" s="31">
        <f>IF(_xlfn.IFNA(VLOOKUP($A189,Car_production!$A:$L,9,FALSE), "NA")=0,"NA",_xlfn.IFNA(VLOOKUP($A189,Car_production!$A:$L,9,FALSE), "NA"))</f>
        <v>124.49494949494948</v>
      </c>
      <c r="EA189" s="31">
        <f>IF(_xlfn.IFNA(VLOOKUP($A189,Car_production!$A:$L,10,FALSE), "NA")=0,"NA",_xlfn.IFNA(VLOOKUP($A189,Car_production!$A:$L,10,FALSE), "NA"))</f>
        <v>96.67277075788671</v>
      </c>
      <c r="EB189" s="31">
        <f>IF(_xlfn.IFNA(VLOOKUP($A189,Car_production_index!$A:$L,2,FALSE), "NA")=0,"NA",_xlfn.IFNA(VLOOKUP($A189,Car_production_index!$A:$L,2,FALSE), "NA"))</f>
        <v>0.17228857484185714</v>
      </c>
      <c r="EC189" s="31">
        <f>IF(_xlfn.IFNA(VLOOKUP($A189,Car_production_index!$A:$L,3,FALSE), "NA")=0,"NA",_xlfn.IFNA(VLOOKUP($A189,Car_production_index!$A:$L,3,FALSE), "NA"))</f>
        <v>0.20430703120245247</v>
      </c>
      <c r="ED189" s="31">
        <f>IF(_xlfn.IFNA(VLOOKUP($A189,Car_production_index!$A:$L,4,FALSE), "NA")=0,"NA",_xlfn.IFNA(VLOOKUP($A189,Car_production_index!$A:$L,4,FALSE), "NA"))</f>
        <v>0.23427351086131154</v>
      </c>
      <c r="EE189" s="31">
        <f>IF(_xlfn.IFNA(VLOOKUP($A189,Car_production_index!$A:$L,5,FALSE), "NA")=0,"NA",_xlfn.IFNA(VLOOKUP($A189,Car_production_index!$A:$L,5,FALSE), "NA"))</f>
        <v>0.10446363790802515</v>
      </c>
      <c r="EF189" s="31">
        <f>IF(_xlfn.IFNA(VLOOKUP($A189,Car_production_index!$A:$L,6,FALSE), "NA")=0,"NA",_xlfn.IFNA(VLOOKUP($A189,Car_production_index!$A:$L,6,FALSE), "NA"))</f>
        <v>0.71533275481364633</v>
      </c>
    </row>
    <row r="190" spans="1:136">
      <c r="A190" s="26">
        <v>42248</v>
      </c>
      <c r="B190" s="25">
        <f>IFERROR(VLOOKUP($A190,Palladium_spot_price!$A:$B,2,FALSE), "NA")</f>
        <v>612.76190476190402</v>
      </c>
      <c r="C190" s="25">
        <f>IFERROR(VLOOKUP($A190,Platinum_spot_price!$A:$B,2,FALSE), "NA")</f>
        <v>966.38095238095195</v>
      </c>
      <c r="D190" s="25">
        <f>IFERROR(VLOOKUP($A190,Rhodium_spot_price!$A:$B,2,FALSE), "NA")</f>
        <v>778.33333333333303</v>
      </c>
      <c r="E190" s="25">
        <f>IFERROR(VLOOKUP(A190,'Coal Australia'!A:B,2,FALSE), "NA")</f>
        <v>61.765422077921897</v>
      </c>
      <c r="F190" s="25">
        <f>IFERROR(VLOOKUP(A190,'Russian Ruble'!A:B,2,FALSE), "NA")</f>
        <v>66.766199999999998</v>
      </c>
      <c r="G190" s="25" t="str">
        <f>IFERROR(VLOOKUP($A190,'GDP Germany'!A:B,2,FALSE),"NA")</f>
        <v>NA</v>
      </c>
      <c r="H190" s="25" t="str">
        <f>IFERROR(VLOOKUP($A190,'GDP EU28'!A:B,2,FALSE),"NA")</f>
        <v>NA</v>
      </c>
      <c r="I190" s="25" t="str">
        <f>IFERROR(VLOOKUP($A190,'GDP US'!A:B,2,FALSE),"NA")</f>
        <v>NA</v>
      </c>
      <c r="J190" s="29" t="str">
        <f>IFERROR(VLOOKUP($A190,'GDP CNY'!A:C,2,FALSE),"NA")</f>
        <v>NA</v>
      </c>
      <c r="K190" s="25">
        <f>IFERROR(VLOOKUP($A190,WTI!$A:$B,2,FALSE),"NA")</f>
        <v>45.48</v>
      </c>
      <c r="L190" s="25">
        <f>IFERROR(VLOOKUP($A190,Brent!$A:$B,2,FALSE),"NA")</f>
        <v>47.62</v>
      </c>
      <c r="M190" s="25">
        <f>IFERROR(VLOOKUP($A190,'EURO EXC RATE'!$A:$B,2,FALSE),"NA")</f>
        <v>1.1229</v>
      </c>
      <c r="N190" s="25">
        <f>IFERROR(VLOOKUP($A190,'Baltic Dry Index'!$A:$B,2,FALSE),"NA")</f>
        <v>900</v>
      </c>
      <c r="O190" s="25">
        <f>IFERROR(VLOOKUP($A190,EXR_CNY_USD!$A:$B,2,FALSE),"NA")</f>
        <v>6.3676000000000004</v>
      </c>
      <c r="P190" s="25">
        <f>IFERROR(VLOOKUP($A190,'NATURAL GAS'!A:B,2,FALSE),"NA")</f>
        <v>2.66</v>
      </c>
      <c r="Q190" s="25">
        <f>IFERROR(VLOOKUP($A190,VIX!$A:$B,2,FALSE), "NA")</f>
        <v>24.5</v>
      </c>
      <c r="R190" s="25">
        <f>IFERROR(VLOOKUP($A190,CLI_US!$A:$B,2,FALSE), "NA")</f>
        <v>99.724441694115498</v>
      </c>
      <c r="S190" s="25">
        <f>IFERROR(VLOOKUP($A190,CLI_CHN!$A:$B,2,FALSE), "NA")</f>
        <v>99.947400000000002</v>
      </c>
      <c r="T190" s="25">
        <f>IFERROR(VLOOKUP($A190,CLI_EURO!$A:$B,2,FALSE), "NA")</f>
        <v>100.336411002334</v>
      </c>
      <c r="U190" s="25">
        <f>IFERROR(VLOOKUP($A190,CPILFESL!$A:$B,2,FALSE), "NA")</f>
        <v>237.49799999999999</v>
      </c>
      <c r="V190" s="31">
        <f>_xlfn.IFNA(VLOOKUP($A190,'PET.RWTC.M'!$A:$B,2,FALSE), "NA")</f>
        <v>45.48</v>
      </c>
      <c r="W190" s="31">
        <f>_xlfn.IFNA(VLOOKUP($A190,PALLFNFINDEXQ!$A:$B,2,FALSE), "NA")</f>
        <v>104.85049770000001</v>
      </c>
      <c r="X190" s="31">
        <f>_xlfn.IFNA(VLOOKUP($A190,DEXSFUS!$A:$B,2,FALSE), "NA")</f>
        <v>13.398</v>
      </c>
      <c r="Y190" s="31">
        <f>_xlfn.IFNA(VLOOKUP($A190,PNICKUSDM!$A:$B,2,FALSE), "NA")</f>
        <v>9937.5454549999995</v>
      </c>
      <c r="Z190" s="31">
        <f>_xlfn.IFNA(VLOOKUP($A190,'WPU1011'!$A:$B,2,FALSE), "NA")</f>
        <v>126.3</v>
      </c>
      <c r="AA190" s="31">
        <f>_xlfn.IFNA(VLOOKUP($A190,PCU3399103399101!$A:$B,2,FALSE), "NA")</f>
        <v>201.3</v>
      </c>
      <c r="AB190" s="31">
        <f>_xlfn.IFNA(VLOOKUP($A190,TSIFRGHTC!$A:$B,2,FALSE), "NA")</f>
        <v>0.1</v>
      </c>
      <c r="AC190" s="31">
        <f>_xlfn.IFNA(VLOOKUP($A190,TSIFRGHTC!$A:$B,2,FALSE), "NA")</f>
        <v>0.1</v>
      </c>
      <c r="AD190" s="31">
        <f>_xlfn.IFNA(VLOOKUP($A190,PPICMM!$A:$B,2,FALSE), "NA")</f>
        <v>168.4</v>
      </c>
      <c r="AE190" s="31">
        <f>_xlfn.IFNA(VLOOKUP($A190,IPB50001N!$A:$B,2,FALSE), "NA")</f>
        <v>101.0706</v>
      </c>
      <c r="AF190" s="31">
        <f>_xlfn.IFNA(VLOOKUP($A190,A31ATI!$A:$B,2,FALSE), "NA")</f>
        <v>19485</v>
      </c>
      <c r="AG190" s="31">
        <f>_xlfn.IFNA(VLOOKUP($A190,A31ANO!$A:$B,2,FALSE), "NA")</f>
        <v>8416</v>
      </c>
      <c r="AH190" s="31">
        <f>_xlfn.IFNA(VLOOKUP($A190,IPG21223S!$A:$B,2,FALSE), "NA")</f>
        <v>102.5716</v>
      </c>
      <c r="AI190" s="31">
        <f>_xlfn.IFNA(VLOOKUP($A190,PIORECRUSDM!$A:$B,2,FALSE), "NA")</f>
        <v>56.35</v>
      </c>
      <c r="AJ190" s="31">
        <f>_xlfn.IFNA(VLOOKUP($A190,GVZCLS!$A:$B,2,FALSE), "NA")</f>
        <v>19.649999999999999</v>
      </c>
      <c r="AK190" s="31">
        <f>_xlfn.IFNA(VLOOKUP($A190,VXSLVCLS!$A:$B,2,FALSE), "NA")</f>
        <v>33.82</v>
      </c>
      <c r="AL190" s="31">
        <f>_xlfn.IFNA(VLOOKUP($A190,PNRGINDEXM!$A:$B,2,FALSE), "NA")</f>
        <v>110.0179</v>
      </c>
      <c r="AM190" s="31">
        <f>_xlfn.IFNA(VLOOKUP($A190,Nikkei225!$A:$B,2,FALSE), "NA")</f>
        <v>18165.689999999999</v>
      </c>
      <c r="AN190" s="31">
        <f>_xlfn.IFNA(VLOOKUP($A190,EXJPUS!$A:$B,2,FALSE), "NA")</f>
        <v>120.1476</v>
      </c>
      <c r="AO190" s="31">
        <f>_xlfn.IFNA(VLOOKUP($A190,PCU33613361!$A:$B,2,FALSE), "NA")</f>
        <v>109.2</v>
      </c>
      <c r="AP190" s="31">
        <f>_xlfn.IFNA(VLOOKUP($A190,TOTALSA!$A:$B,2,FALSE), "NA")</f>
        <v>18.273</v>
      </c>
      <c r="AQ190" s="31">
        <f>_xlfn.IFNA(VLOOKUP($A190,ZAFCPIALLMINMEI!$A:$B,2,FALSE), "NA")</f>
        <v>101.1365</v>
      </c>
      <c r="AR190" s="31">
        <f>_xlfn.IFNA(VLOOKUP($A190,LCULMN01ZAQ661S!$A:$B,2,FALSE), "NA")</f>
        <v>101.6962221</v>
      </c>
      <c r="AS190" s="31">
        <f>_xlfn.IFNA(VLOOKUP($A190,NGDPRSAXDCZAQ!$A:$B,2,FALSE), "NA")</f>
        <v>1104137.3999999999</v>
      </c>
      <c r="AT190" s="31">
        <f>_xlfn.IFNA(VLOOKUP($A190,'M.W00.PCOBA.USD'!$A:$B,2,FALSE), "NA")</f>
        <v>27714.31</v>
      </c>
      <c r="AU190" s="31">
        <f>_xlfn.IFNA(VLOOKUP($A190,BSCICP03O9M665S!$A:$B,2,FALSE), "NA")</f>
        <v>100.4212084855</v>
      </c>
      <c r="AV190" s="31">
        <f>_xlfn.IFNA(VLOOKUP($A190,LOLITOAAOECDE!$A:$B,2,FALSE), "NA")</f>
        <v>99.652009234000005</v>
      </c>
      <c r="AW190" s="31" t="str">
        <f>_xlfn.IFNA(VLOOKUP($A190,'IP7110'!$A:$B,2,FALSE), "NA")</f>
        <v>NA</v>
      </c>
      <c r="AX190" s="31">
        <f>_xlfn.IFNA(VLOOKUP($A190,'WPS061'!$A:$B,2,FALSE), "NA")</f>
        <v>95.4</v>
      </c>
      <c r="AY190" s="31">
        <f>_xlfn.IFNA(VLOOKUP($A190,'GS10'!$A:$B,2,FALSE), "NA")</f>
        <v>2.17</v>
      </c>
      <c r="AZ190" s="31">
        <f>_xlfn.IFNA(VLOOKUP($A190,'GS5'!$A:$B,2,FALSE), "NA")</f>
        <v>1.49</v>
      </c>
      <c r="BA190" s="31">
        <f>_xlfn.IFNA(VLOOKUP($A190,'GS30'!$A:$B,2,FALSE), "NA")</f>
        <v>2.95</v>
      </c>
      <c r="BB190" s="31">
        <f>_xlfn.IFNA(VLOOKUP($A190,DAX!$A:$B,2,FALSE), "NA")</f>
        <v>9660.44</v>
      </c>
      <c r="BC190" s="31">
        <f>_xlfn.IFNA(VLOOKUP($A190,SMI!$A:$B,2,FALSE), "NA")</f>
        <v>8513.41</v>
      </c>
      <c r="BD190" s="31">
        <f>_xlfn.IFNA(VLOOKUP($A190,NASDAQCOM!$A:$B,2,FALSE), "NA")</f>
        <v>4620.16</v>
      </c>
      <c r="BE190" s="31">
        <f>_xlfn.IFNA(VLOOKUP($A190,FTSE100!$A:$B,2,FALSE), "NA")</f>
        <v>6061.61</v>
      </c>
      <c r="BF190" s="31">
        <f>_xlfn.IFNA(VLOOKUP($A190,'M.W00.PGOLD.USD'!$A:$B,2,FALSE), "NA")</f>
        <v>1145.5</v>
      </c>
      <c r="BG190" s="31">
        <f>_xlfn.IFNA(VLOOKUP($A190,'M.W00.PSILVER.USD'!$A:$B,2,FALSE), "NA")</f>
        <v>15.26</v>
      </c>
      <c r="BH190" s="31">
        <f>_xlfn.IFNA(VLOOKUP($A190,WPU10170502!$A:$B,2,FALSE), "NA")</f>
        <v>91.2</v>
      </c>
      <c r="BI190" s="31">
        <f>_xlfn.IFNA(VLOOKUP($A190,'M.W00.PSILVER.USD'!$A:$B,2,FALSE), "NA")</f>
        <v>15.26</v>
      </c>
      <c r="BJ190" s="31">
        <f>_xlfn.IFNA(VLOOKUP($A190,'M.W00.PSILVER.USD'!$A:$B,2,FALSE), "NA")</f>
        <v>15.26</v>
      </c>
      <c r="BK190" s="31">
        <f>_xlfn.IFNA(VLOOKUP($A190,FEDfunds!$A:$B,2,FALSE), "NA")</f>
        <v>0.14000000000000001</v>
      </c>
      <c r="BL190" s="31">
        <f>_xlfn.IFNA(VLOOKUP($A190,Vehicles_miles_traveled!$A:$B,2,FALSE), "NA")</f>
        <v>258422</v>
      </c>
      <c r="BM190" s="31">
        <f>_xlfn.IFNA(VLOOKUP($A190,New_car_dealer!$A:$B,2,FALSE), "NA")</f>
        <v>70953</v>
      </c>
      <c r="BN190" s="31" t="str">
        <f>_xlfn.IFNA(VLOOKUP($A190,Platinum_total_demand!$A:$Z,4,FALSE), "NA")</f>
        <v>NA</v>
      </c>
      <c r="BO190" s="31" t="str">
        <f>_xlfn.IFNA(VLOOKUP($A190,Palladium_total_demand!$A:$Z,4,FALSE), "NA")</f>
        <v>NA</v>
      </c>
      <c r="BP190" s="31" t="str">
        <f>_xlfn.IFNA(VLOOKUP($A190,Rhodium_total_demand!$A:$Z,4,FALSE), "NA")</f>
        <v>NA</v>
      </c>
      <c r="BQ190" s="31" t="str">
        <f>_xlfn.IFNA(VLOOKUP($A190,Platinum_total_supply!$A:$Z,4,FALSE), "NA")</f>
        <v>NA</v>
      </c>
      <c r="BR190" s="31" t="str">
        <f>_xlfn.IFNA(VLOOKUP($A190,Palladium_total_supply!$A:$Z,4,FALSE), "NA")</f>
        <v>NA</v>
      </c>
      <c r="BS190" s="31" t="str">
        <f>_xlfn.IFNA(VLOOKUP($A190,Rhodium_total_supply!$A:$Z,4,FALSE), "NA")</f>
        <v>NA</v>
      </c>
      <c r="BT190" s="31">
        <f>_xlfn.IFNA(VLOOKUP($A190,Equities!$A:$Z,2,FALSE), "NA")</f>
        <v>6123.2431818181803</v>
      </c>
      <c r="BU190" s="31">
        <f>_xlfn.IFNA(VLOOKUP($A190,Equities!$A:$Z,3,FALSE), "NA")</f>
        <v>7541.4177272727202</v>
      </c>
      <c r="BV190" s="31">
        <f>_xlfn.IFNA(VLOOKUP($A190,Equities!$A:$Z,4,FALSE), "NA")</f>
        <v>7925.0168181818099</v>
      </c>
      <c r="BW190" s="31">
        <f>_xlfn.IFNA(VLOOKUP($A190,Equities!$A:$Z,5,FALSE), "NA")</f>
        <v>5448.2385454545401</v>
      </c>
      <c r="BX190" s="31">
        <f>_xlfn.IFNA(VLOOKUP($A190,Equities!$A:$Z,6,FALSE), "NA")</f>
        <v>1643.66109090909</v>
      </c>
      <c r="BY190" s="31">
        <f>_xlfn.IFNA(VLOOKUP($A190,Income_equities!$A:$Z,2,FALSE), "NA")</f>
        <v>1928.46636363636</v>
      </c>
      <c r="BZ190" s="31">
        <f>_xlfn.IFNA(VLOOKUP($A190,Income_equities!$A:$Z,3,FALSE), "NA")</f>
        <v>373.328777272727</v>
      </c>
      <c r="CA190" s="31">
        <f>_xlfn.IFNA(VLOOKUP($A190,Income_equities!$A:$Z,4,FALSE), "NA")</f>
        <v>221.74172272727199</v>
      </c>
      <c r="CB190" s="31">
        <f>_xlfn.IFNA(VLOOKUP($A190,Income_equities!$A:$Z,5,FALSE), "NA")</f>
        <v>219.88387272727201</v>
      </c>
      <c r="CC190" s="31">
        <f>_xlfn.IFNA(VLOOKUP($A190,PGM_equities!$A:$Z,2,FALSE), "NA")</f>
        <v>967.40772727272702</v>
      </c>
      <c r="CD190" s="31">
        <f>_xlfn.IFNA(VLOOKUP($A190,PGM_equities!$A:$Z,3,FALSE), "NA")</f>
        <v>1125.115</v>
      </c>
      <c r="CE190" s="31">
        <f>_xlfn.IFNA(VLOOKUP($A190,PGM_equities!$A:$Z,4,FALSE), "NA")</f>
        <v>14.757759090909</v>
      </c>
      <c r="CF190" s="31">
        <f>_xlfn.IFNA(VLOOKUP($A190,PGM_equities!$A:$Z,5,FALSE), "NA")</f>
        <v>610.14318181818101</v>
      </c>
      <c r="CG190" s="31" t="str">
        <f>_xlfn.IFNA(VLOOKUP($A190,Platinum_market_balance!$A:$Z,2,FALSE), "NA")</f>
        <v>NA</v>
      </c>
      <c r="CH190" s="31" t="str">
        <f>_xlfn.IFNA(VLOOKUP($A190,Platinum_market_balance!$A:$Z,3,FALSE), "NA")</f>
        <v>NA</v>
      </c>
      <c r="CI190" s="31" t="str">
        <f>_xlfn.IFNA(VLOOKUP($A190,Platinum_market_balance!$A:$Z,4,FALSE), "NA")</f>
        <v>NA</v>
      </c>
      <c r="CJ190" s="31" t="str">
        <f>_xlfn.IFNA(VLOOKUP($A190,Platinum_market_balance!$A:$Z,5,FALSE), "NA")</f>
        <v>NA</v>
      </c>
      <c r="CK190" s="31" t="str">
        <f>_xlfn.IFNA(VLOOKUP($A190,Palladium_market_balance!$A:$Z,2,FALSE), "NA")</f>
        <v>NA</v>
      </c>
      <c r="CL190" s="31" t="str">
        <f>_xlfn.IFNA(VLOOKUP($A190,Palladium_market_balance!$A:$Z,3,FALSE), "NA")</f>
        <v>NA</v>
      </c>
      <c r="CM190" s="31" t="str">
        <f>_xlfn.IFNA(VLOOKUP($A190,Palladium_market_balance!$A:$Z,4,FALSE), "NA")</f>
        <v>NA</v>
      </c>
      <c r="CN190" s="31" t="str">
        <f>_xlfn.IFNA(VLOOKUP($A190,Palladium_market_balance!$A:$Z,5,FALSE), "NA")</f>
        <v>NA</v>
      </c>
      <c r="CO190" s="31" t="str">
        <f>_xlfn.IFNA(VLOOKUP($A190,Rhodium_market_balance!$A:$Z,2,FALSE), "NA")</f>
        <v>NA</v>
      </c>
      <c r="CP190" s="31" t="str">
        <f>_xlfn.IFNA(VLOOKUP($A190,Rhodium_market_balance!$A:$Z,3,FALSE), "NA")</f>
        <v>NA</v>
      </c>
      <c r="CQ190" s="31" t="str">
        <f>_xlfn.IFNA(VLOOKUP($A190,Rhodium_market_balance!$A:$Z,4,FALSE), "NA")</f>
        <v>NA</v>
      </c>
      <c r="CR190" s="31" t="str">
        <f>_xlfn.IFNA(VLOOKUP($A190,Rhodium_market_balance!$A:$Z,5,FALSE), "NA")</f>
        <v>NA</v>
      </c>
      <c r="CS190" s="31">
        <f>_xlfn.IFNA(VLOOKUP($A190,CFTCs!$A:$Z,2,FALSE), "NA")</f>
        <v>18720.227272727199</v>
      </c>
      <c r="CT190" s="31">
        <f>_xlfn.IFNA(VLOOKUP($A190,CFTCs!$A:$Z,3,FALSE), "NA")</f>
        <v>12701.5</v>
      </c>
      <c r="CU190" s="31">
        <f>_xlfn.IFNA(VLOOKUP($A190,CFTCs!$A:$Z,4,FALSE), "NA")</f>
        <v>51033.590909090897</v>
      </c>
      <c r="CV190" s="31">
        <f>_xlfn.IFNA(VLOOKUP($A190,CFTCs!$A:$Z,5,FALSE), "NA")</f>
        <v>27446.909090909001</v>
      </c>
      <c r="CW190" s="31">
        <f>_xlfn.IFNA(VLOOKUP($A190,Open_interest!$A:$Z,2,FALSE), "NA")</f>
        <v>73448.318181818104</v>
      </c>
      <c r="CX190" s="31">
        <f>_xlfn.IFNA(VLOOKUP($A190,Open_interest!$A:$Z,3,FALSE), "NA")</f>
        <v>27639.090909090901</v>
      </c>
      <c r="CY190" s="31">
        <f>IF(_xlfn.IFNA(VLOOKUP($A190,ETF_holdings!$A:$Z,2,FALSE), "NA")=0,"NA",_xlfn.IFNA(VLOOKUP($A190,ETF_holdings!$A:$Z,2,FALSE), "NA"))</f>
        <v>2941312.3087727199</v>
      </c>
      <c r="CZ190" s="31" t="str">
        <f>IF(_xlfn.IFNA(VLOOKUP($A190,ETF_holdings!$A:$Z,3,FALSE), "NA")=0,"NA",_xlfn.IFNA(VLOOKUP($A190,ETF_holdings!$A:$Z,3,FALSE), "NA"))</f>
        <v>NA</v>
      </c>
      <c r="DA190" s="31">
        <f>_xlfn.IFNA(VLOOKUP($A190,ETF_holdings!$A:$Z,4,FALSE), "NA")</f>
        <v>13421.340909090901</v>
      </c>
      <c r="DB190" s="31">
        <f>IF(_xlfn.IFNA(VLOOKUP($A190,ETF_holdings!$A:$Z,4,FALSE), "NA")=0,"NA",_xlfn.IFNA(VLOOKUP($A190,ETF_holdings!$A:$Z,4,FALSE), "NA"))</f>
        <v>13421.340909090901</v>
      </c>
      <c r="DC190" s="31" t="str">
        <f>IF(_xlfn.IFNA(VLOOKUP($A190,ETF_holdings!$A:$Z,6,FALSE), "NA")=0,"NA",_xlfn.IFNA(VLOOKUP($A190,ETF_holdings!$A:$Z,6,FALSE), "NA"))</f>
        <v>NA</v>
      </c>
      <c r="DD190" s="31" t="str">
        <f>IF(_xlfn.IFNA(VLOOKUP($A190,ETF_holdings!$A:$Z,7,FALSE), "NA")=0,"NA",_xlfn.IFNA(VLOOKUP($A190,ETF_holdings!$A:$Z,7,FALSE), "NA"))</f>
        <v>NA</v>
      </c>
      <c r="DE190" s="31" t="str">
        <f>IF(_xlfn.IFNA(VLOOKUP($A190,ETF_holdings!$A:$Z,8,FALSE), "NA")=0,"NA",_xlfn.IFNA(VLOOKUP($A190,ETF_holdings!$A:$Z,8,FALSE), "NA"))</f>
        <v>NA</v>
      </c>
      <c r="DF190" s="31" t="str">
        <f>IF(_xlfn.IFNA(VLOOKUP($A190,ETF_holdings!$A:$Z,10,FALSE), "NA")=0,"NA",_xlfn.IFNA(VLOOKUP($A190,ETF_holdings!$A:$Z,10,FALSE), "NA"))</f>
        <v>NA</v>
      </c>
      <c r="DG190" s="31" t="str">
        <f>IF(_xlfn.IFNA(VLOOKUP($A190,ETF_holdings!$A:$Z,10,FALSE), "NA")=0,"NA",_xlfn.IFNA(VLOOKUP($A190,ETF_holdings!$A:$Z,10,FALSE), "NA"))</f>
        <v>NA</v>
      </c>
      <c r="DH190" s="31">
        <f>IF(_xlfn.IFNA(VLOOKUP($A190,ETF_holdings!$A:$Z,11,FALSE), "NA")=0,"NA",_xlfn.IFNA(VLOOKUP($A190,ETF_holdings!$A:$Z,11,FALSE), "NA"))</f>
        <v>13421.340909090901</v>
      </c>
      <c r="DI190" s="31" t="str">
        <f>IF(_xlfn.IFNA(VLOOKUP($A190,ETF_holdings!$A:$Z,12,FALSE), "NA")=0,"NA",_xlfn.IFNA(VLOOKUP($A190,ETF_holdings!$A:$Z,12,FALSE), "NA"))</f>
        <v>NA</v>
      </c>
      <c r="DJ190" s="31" t="str">
        <f>IF(_xlfn.IFNA(VLOOKUP($A190,ETF_holdings!$A:$Z,13,FALSE), "NA")=0,"NA",_xlfn.IFNA(VLOOKUP($A190,ETF_holdings!$A:$Z,13,FALSE), "NA"))</f>
        <v>NA</v>
      </c>
      <c r="DK190" s="31">
        <f>IF(_xlfn.IFNA(VLOOKUP($A190,Platinum_RSI!$A:$P,2,FALSE), "NA")=0,"NA",_xlfn.IFNA(VLOOKUP($A190,Platinum_RSI!$A:$P,2,FALSE), "NA"))</f>
        <v>9.7200000000000006</v>
      </c>
      <c r="DL190" s="31">
        <f>IF(_xlfn.IFNA(VLOOKUP($A190,Platinum_RSI!$A:$P,3,FALSE), "NA")=0,"NA",_xlfn.IFNA(VLOOKUP($A190,Platinum_RSI!$A:$P,3,FALSE), "NA"))</f>
        <v>16.899999999999999</v>
      </c>
      <c r="DM190" s="31">
        <f>IF(_xlfn.IFNA(VLOOKUP($A190,Platinum_RSI!$A:$P,4,FALSE), "NA")=0,"NA",_xlfn.IFNA(VLOOKUP($A190,Platinum_RSI!$A:$P,4,FALSE), "NA"))</f>
        <v>24.67</v>
      </c>
      <c r="DN190" s="31">
        <f>IF(_xlfn.IFNA(VLOOKUP($A190,Platinum_RSI!$A:$P,5,FALSE), "NA")=0,"NA",_xlfn.IFNA(VLOOKUP($A190,Platinum_RSI!$A:$P,5,FALSE), "NA"))</f>
        <v>37.51</v>
      </c>
      <c r="DO190" s="31">
        <f>IF(_xlfn.IFNA(VLOOKUP($A190,Palladium_RSI!$A:$Q,2,FALSE), "NA")=0,"NA",_xlfn.IFNA(VLOOKUP($A190,Palladium_RSI!$A:$Q,2,FALSE), "NA"))</f>
        <v>44.09</v>
      </c>
      <c r="DP190" s="31">
        <f>IF(_xlfn.IFNA(VLOOKUP($A190,Palladium_RSI!$A:$Q, 3,FALSE), "NA")=0,"NA",_xlfn.IFNA(VLOOKUP($A190,Palladium_RSI!$A:$Q,3,FALSE), "NA"))</f>
        <v>38.869999999999997</v>
      </c>
      <c r="DQ190" s="31">
        <f>IF(_xlfn.IFNA(VLOOKUP($A190,Palladium_RSI!$A:$Q,4,FALSE), "NA")=0,"NA",_xlfn.IFNA(VLOOKUP($A190,Palladium_RSI!$A:$Q,4,FALSE), "NA"))</f>
        <v>42.35</v>
      </c>
      <c r="DR190" s="31">
        <f>IF(_xlfn.IFNA(VLOOKUP($A190,Palladium_RSI!$A:$Q,5,FALSE), "NA")=0,"NA",_xlfn.IFNA(VLOOKUP($A190,Palladium_RSI!$A:$Q,5,FALSE), "NA"))</f>
        <v>48.49</v>
      </c>
      <c r="DS190" s="31">
        <f>IF(_xlfn.IFNA(VLOOKUP($A190,Car_production!$A:$L,2,FALSE), "NA")=0,"NA",_xlfn.IFNA(VLOOKUP($A190,Car_production!$A:$L,2,FALSE), "NA"))</f>
        <v>343.8</v>
      </c>
      <c r="DT190" s="31">
        <f>IF(_xlfn.IFNA(VLOOKUP($A190,Car_production!$A:$L,3,FALSE), "NA")=0,"NA",_xlfn.IFNA(VLOOKUP($A190,Car_production!$A:$L,3,FALSE), "NA"))</f>
        <v>270.49567269866247</v>
      </c>
      <c r="DU190" s="31" t="e">
        <f>IF(_xlfn.IFNA(VLOOKUP($A190,Car_production!$A:$L,4,FALSE), "NA")=0,"NA",_xlfn.IFNA(VLOOKUP($A190,Car_production!$A:$L,13,FALSE), "NA"))</f>
        <v>#REF!</v>
      </c>
      <c r="DV190" s="31">
        <f>IF(_xlfn.IFNA(VLOOKUP($A190,Car_production!$A:$L,5,FALSE), "NA")=0,"NA",_xlfn.IFNA(VLOOKUP($A190,Car_production!$A:$L,5,FALSE), "NA"))</f>
        <v>78.027928294429032</v>
      </c>
      <c r="DW190" s="31">
        <f>IF(_xlfn.IFNA(VLOOKUP($A190,Car_production!$A:$L,6,FALSE), "NA")=0,"NA",_xlfn.IFNA(VLOOKUP($A190,Car_production!$A:$L,6,FALSE), "NA"))</f>
        <v>111.4</v>
      </c>
      <c r="DX190" s="31">
        <f>IF(_xlfn.IFNA(VLOOKUP($A190,Car_production!$A:$L,7,FALSE), "NA")=0,"NA",_xlfn.IFNA(VLOOKUP($A190,Car_production!$A:$L,7,FALSE), "NA"))</f>
        <v>108.89540566959923</v>
      </c>
      <c r="DY190" s="31">
        <f>IF(_xlfn.IFNA(VLOOKUP($A190,Car_production!$A:$L,8,FALSE), "NA")=0,"NA",_xlfn.IFNA(VLOOKUP($A190,Car_production!$A:$L,8,FALSE), "NA"))</f>
        <v>100.4</v>
      </c>
      <c r="DZ190" s="31">
        <f>IF(_xlfn.IFNA(VLOOKUP($A190,Car_production!$A:$L,9,FALSE), "NA")=0,"NA",_xlfn.IFNA(VLOOKUP($A190,Car_production!$A:$L,9,FALSE), "NA"))</f>
        <v>126.76767676767678</v>
      </c>
      <c r="EA190" s="31">
        <f>IF(_xlfn.IFNA(VLOOKUP($A190,Car_production!$A:$L,10,FALSE), "NA")=0,"NA",_xlfn.IFNA(VLOOKUP($A190,Car_production!$A:$L,10,FALSE), "NA"))</f>
        <v>100.37390038515525</v>
      </c>
      <c r="EB190" s="31">
        <f>IF(_xlfn.IFNA(VLOOKUP($A190,Car_production_index!$A:$L,2,FALSE), "NA")=0,"NA",_xlfn.IFNA(VLOOKUP($A190,Car_production_index!$A:$L,2,FALSE), "NA"))</f>
        <v>0.17228857484185714</v>
      </c>
      <c r="EC190" s="31">
        <f>IF(_xlfn.IFNA(VLOOKUP($A190,Car_production_index!$A:$L,3,FALSE), "NA")=0,"NA",_xlfn.IFNA(VLOOKUP($A190,Car_production_index!$A:$L,3,FALSE), "NA"))</f>
        <v>0.20430703120245247</v>
      </c>
      <c r="ED190" s="31">
        <f>IF(_xlfn.IFNA(VLOOKUP($A190,Car_production_index!$A:$L,4,FALSE), "NA")=0,"NA",_xlfn.IFNA(VLOOKUP($A190,Car_production_index!$A:$L,4,FALSE), "NA"))</f>
        <v>0.23427351086131154</v>
      </c>
      <c r="EE190" s="31">
        <f>IF(_xlfn.IFNA(VLOOKUP($A190,Car_production_index!$A:$L,5,FALSE), "NA")=0,"NA",_xlfn.IFNA(VLOOKUP($A190,Car_production_index!$A:$L,5,FALSE), "NA"))</f>
        <v>0.10446363790802515</v>
      </c>
      <c r="EF190" s="31">
        <f>IF(_xlfn.IFNA(VLOOKUP($A190,Car_production_index!$A:$L,6,FALSE), "NA")=0,"NA",_xlfn.IFNA(VLOOKUP($A190,Car_production_index!$A:$L,6,FALSE), "NA"))</f>
        <v>0.71533275481364633</v>
      </c>
    </row>
    <row r="191" spans="1:136">
      <c r="A191" s="26">
        <v>42278</v>
      </c>
      <c r="B191" s="25">
        <f>IFERROR(VLOOKUP($A191,Palladium_spot_price!$A:$B,2,FALSE), "NA")</f>
        <v>693.81818181818096</v>
      </c>
      <c r="C191" s="25">
        <f>IFERROR(VLOOKUP($A191,Platinum_spot_price!$A:$B,2,FALSE), "NA")</f>
        <v>978.95454545454504</v>
      </c>
      <c r="D191" s="25">
        <f>IFERROR(VLOOKUP($A191,Rhodium_spot_price!$A:$B,2,FALSE), "NA")</f>
        <v>781.81818181818096</v>
      </c>
      <c r="E191" s="25">
        <f>IFERROR(VLOOKUP(A191,'Coal Australia'!A:B,2,FALSE), "NA")</f>
        <v>57.330681818181702</v>
      </c>
      <c r="F191" s="25">
        <f>IFERROR(VLOOKUP(A191,'Russian Ruble'!A:B,2,FALSE), "NA")</f>
        <v>63.065199999999997</v>
      </c>
      <c r="G191" s="25">
        <f>IFERROR(VLOOKUP($A191,'GDP Germany'!A:B,2,FALSE),"NA")</f>
        <v>698545.4</v>
      </c>
      <c r="H191" s="25">
        <f>IFERROR(VLOOKUP($A191,'GDP EU28'!A:B,2,FALSE),"NA")</f>
        <v>3087434.3</v>
      </c>
      <c r="I191" s="25">
        <f>IFERROR(VLOOKUP($A191,'GDP US'!A:B,2,FALSE),"NA")</f>
        <v>17437.080000000002</v>
      </c>
      <c r="J191" s="29">
        <f>IFERROR(VLOOKUP($A191,'GDP CNY'!A:C,2,FALSE),"NA")</f>
        <v>7</v>
      </c>
      <c r="K191" s="25">
        <f>IFERROR(VLOOKUP($A191,WTI!$A:$B,2,FALSE),"NA")</f>
        <v>46.22</v>
      </c>
      <c r="L191" s="25">
        <f>IFERROR(VLOOKUP($A191,Brent!$A:$B,2,FALSE),"NA")</f>
        <v>48.43</v>
      </c>
      <c r="M191" s="25">
        <f>IFERROR(VLOOKUP($A191,'EURO EXC RATE'!$A:$B,2,FALSE),"NA")</f>
        <v>1.1228</v>
      </c>
      <c r="N191" s="25">
        <f>IFERROR(VLOOKUP($A191,'Baltic Dry Index'!$A:$B,2,FALSE),"NA")</f>
        <v>721</v>
      </c>
      <c r="O191" s="25">
        <f>IFERROR(VLOOKUP($A191,EXR_CNY_USD!$A:$B,2,FALSE),"NA")</f>
        <v>6.3505000000000003</v>
      </c>
      <c r="P191" s="25">
        <f>IFERROR(VLOOKUP($A191,'NATURAL GAS'!A:B,2,FALSE),"NA")</f>
        <v>2.34</v>
      </c>
      <c r="Q191" s="25">
        <f>IFERROR(VLOOKUP($A191,VIX!$A:$B,2,FALSE), "NA")</f>
        <v>15.07</v>
      </c>
      <c r="R191" s="25">
        <f>IFERROR(VLOOKUP($A191,CLI_US!$A:$B,2,FALSE), "NA")</f>
        <v>99.594174456468494</v>
      </c>
      <c r="S191" s="25">
        <f>IFERROR(VLOOKUP($A191,CLI_CHN!$A:$B,2,FALSE), "NA")</f>
        <v>99.857230000000001</v>
      </c>
      <c r="T191" s="25">
        <f>IFERROR(VLOOKUP($A191,CLI_EURO!$A:$B,2,FALSE), "NA")</f>
        <v>100.351426112279</v>
      </c>
      <c r="U191" s="25">
        <f>IFERROR(VLOOKUP($A191,CPILFESL!$A:$B,2,FALSE), "NA")</f>
        <v>237.733</v>
      </c>
      <c r="V191" s="31">
        <f>_xlfn.IFNA(VLOOKUP($A191,'PET.RWTC.M'!$A:$B,2,FALSE), "NA")</f>
        <v>46.22</v>
      </c>
      <c r="W191" s="31">
        <f>_xlfn.IFNA(VLOOKUP($A191,PALLFNFINDEXQ!$A:$B,2,FALSE), "NA")</f>
        <v>96.465423599999994</v>
      </c>
      <c r="X191" s="31">
        <f>_xlfn.IFNA(VLOOKUP($A191,DEXSFUS!$A:$B,2,FALSE), "NA")</f>
        <v>13.87</v>
      </c>
      <c r="Y191" s="31">
        <f>_xlfn.IFNA(VLOOKUP($A191,PNICKUSDM!$A:$B,2,FALSE), "NA")</f>
        <v>10316.82955</v>
      </c>
      <c r="Z191" s="31">
        <f>_xlfn.IFNA(VLOOKUP($A191,'WPU1011'!$A:$B,2,FALSE), "NA")</f>
        <v>126.3</v>
      </c>
      <c r="AA191" s="31">
        <f>_xlfn.IFNA(VLOOKUP($A191,'WPU1011'!$A:$B,2,FALSE), "NA")</f>
        <v>126.3</v>
      </c>
      <c r="AB191" s="31">
        <f>_xlfn.IFNA(VLOOKUP($A191,TSIFRGHTC!$A:$B,2,FALSE), "NA")</f>
        <v>-0.5</v>
      </c>
      <c r="AC191" s="31">
        <f>_xlfn.IFNA(VLOOKUP($A191,TSIFRGHTC!$A:$B,2,FALSE), "NA")</f>
        <v>-0.5</v>
      </c>
      <c r="AD191" s="31">
        <f>_xlfn.IFNA(VLOOKUP($A191,PPICMM!$A:$B,2,FALSE), "NA")</f>
        <v>168.9</v>
      </c>
      <c r="AE191" s="31">
        <f>_xlfn.IFNA(VLOOKUP($A191,IPB50001N!$A:$B,2,FALSE), "NA")</f>
        <v>100.0789</v>
      </c>
      <c r="AF191" s="31">
        <f>_xlfn.IFNA(VLOOKUP($A191,A31ATI!$A:$B,2,FALSE), "NA")</f>
        <v>19081</v>
      </c>
      <c r="AG191" s="31">
        <f>_xlfn.IFNA(VLOOKUP($A191,A31ANO!$A:$B,2,FALSE), "NA")</f>
        <v>8258</v>
      </c>
      <c r="AH191" s="31">
        <f>_xlfn.IFNA(VLOOKUP($A191,IPG21223S!$A:$B,2,FALSE), "NA")</f>
        <v>105.2184</v>
      </c>
      <c r="AI191" s="31">
        <f>_xlfn.IFNA(VLOOKUP($A191,PIORECRUSDM!$A:$B,2,FALSE), "NA")</f>
        <v>52.9</v>
      </c>
      <c r="AJ191" s="31">
        <f>_xlfn.IFNA(VLOOKUP($A191,GVZCLS!$A:$B,2,FALSE), "NA")</f>
        <v>16.899999999999999</v>
      </c>
      <c r="AK191" s="31">
        <f>_xlfn.IFNA(VLOOKUP($A191,VXSLVCLS!$A:$B,2,FALSE), "NA")</f>
        <v>29.76</v>
      </c>
      <c r="AL191" s="31">
        <f>_xlfn.IFNA(VLOOKUP($A191,PNRGINDEXM!$A:$B,2,FALSE), "NA")</f>
        <v>109.52119999999999</v>
      </c>
      <c r="AM191" s="31">
        <f>_xlfn.IFNA(VLOOKUP($A191,Nikkei225!$A:$B,2,FALSE), "NA")</f>
        <v>17722.419999999998</v>
      </c>
      <c r="AN191" s="31">
        <f>_xlfn.IFNA(VLOOKUP($A191,EXJPUS!$A:$B,2,FALSE), "NA")</f>
        <v>120.04810000000001</v>
      </c>
      <c r="AO191" s="31">
        <f>_xlfn.IFNA(VLOOKUP($A191,PCU33613361!$A:$B,2,FALSE), "NA")</f>
        <v>111.6</v>
      </c>
      <c r="AP191" s="31">
        <f>_xlfn.IFNA(VLOOKUP($A191,TOTALSA!$A:$B,2,FALSE), "NA")</f>
        <v>18.271999999999998</v>
      </c>
      <c r="AQ191" s="31">
        <f>_xlfn.IFNA(VLOOKUP($A191,ZAFCPIALLMINMEI!$A:$B,2,FALSE), "NA")</f>
        <v>101.40649999999999</v>
      </c>
      <c r="AR191" s="31">
        <f>_xlfn.IFNA(VLOOKUP($A191,LCULMN01ZAQ661S!$A:$B,2,FALSE), "NA")</f>
        <v>100.38550499999999</v>
      </c>
      <c r="AS191" s="31">
        <f>_xlfn.IFNA(VLOOKUP($A191,NGDPRSAXDCZAQ!$A:$B,2,FALSE), "NA")</f>
        <v>1108923.3999999999</v>
      </c>
      <c r="AT191" s="31">
        <f>_xlfn.IFNA(VLOOKUP($A191,'M.W00.PCOBA.USD'!$A:$B,2,FALSE), "NA")</f>
        <v>27499.05</v>
      </c>
      <c r="AU191" s="31">
        <f>_xlfn.IFNA(VLOOKUP($A191,BSCICP03O9M665S!$A:$B,2,FALSE), "NA")</f>
        <v>100.46608615700001</v>
      </c>
      <c r="AV191" s="31">
        <f>_xlfn.IFNA(VLOOKUP($A191,LOLITOAAOECDE!$A:$B,2,FALSE), "NA")</f>
        <v>99.5022066338</v>
      </c>
      <c r="AW191" s="31" t="str">
        <f>_xlfn.IFNA(VLOOKUP($A191,'IP7110'!$A:$B,2,FALSE), "NA")</f>
        <v>NA</v>
      </c>
      <c r="AX191" s="31">
        <f>_xlfn.IFNA(VLOOKUP($A191,'WPS061'!$A:$B,2,FALSE), "NA")</f>
        <v>96.8</v>
      </c>
      <c r="AY191" s="31">
        <f>_xlfn.IFNA(VLOOKUP($A191,'GS10'!$A:$B,2,FALSE), "NA")</f>
        <v>2.0699999999999998</v>
      </c>
      <c r="AZ191" s="31">
        <f>_xlfn.IFNA(VLOOKUP($A191,'GS5'!$A:$B,2,FALSE), "NA")</f>
        <v>1.39</v>
      </c>
      <c r="BA191" s="31">
        <f>_xlfn.IFNA(VLOOKUP($A191,'GS30'!$A:$B,2,FALSE), "NA")</f>
        <v>2.89</v>
      </c>
      <c r="BB191" s="31">
        <f>_xlfn.IFNA(VLOOKUP($A191,DAX!$A:$B,2,FALSE), "NA")</f>
        <v>10850.14</v>
      </c>
      <c r="BC191" s="31">
        <f>_xlfn.IFNA(VLOOKUP($A191,SMI!$A:$B,2,FALSE), "NA")</f>
        <v>8938.65</v>
      </c>
      <c r="BD191" s="31">
        <f>_xlfn.IFNA(VLOOKUP($A191,NASDAQCOM!$A:$B,2,FALSE), "NA")</f>
        <v>5053.75</v>
      </c>
      <c r="BE191" s="31">
        <f>_xlfn.IFNA(VLOOKUP($A191,FTSE100!$A:$B,2,FALSE), "NA")</f>
        <v>6361.09</v>
      </c>
      <c r="BF191" s="31">
        <f>_xlfn.IFNA(VLOOKUP($A191,'M.W00.PGOLD.USD'!$A:$B,2,FALSE), "NA")</f>
        <v>1183.3499999999999</v>
      </c>
      <c r="BG191" s="31">
        <f>_xlfn.IFNA(VLOOKUP($A191,'M.W00.PSILVER.USD'!$A:$B,2,FALSE), "NA")</f>
        <v>16.18</v>
      </c>
      <c r="BH191" s="31">
        <f>_xlfn.IFNA(VLOOKUP($A191,WPU10170502!$A:$B,2,FALSE), "NA")</f>
        <v>89.4</v>
      </c>
      <c r="BI191" s="31">
        <f>_xlfn.IFNA(VLOOKUP($A191,'M.W00.PSILVER.USD'!$A:$B,2,FALSE), "NA")</f>
        <v>16.18</v>
      </c>
      <c r="BJ191" s="31">
        <f>_xlfn.IFNA(VLOOKUP($A191,'M.W00.PSILVER.USD'!$A:$B,2,FALSE), "NA")</f>
        <v>16.18</v>
      </c>
      <c r="BK191" s="31">
        <f>_xlfn.IFNA(VLOOKUP($A191,FEDfunds!$A:$B,2,FALSE), "NA")</f>
        <v>0.12</v>
      </c>
      <c r="BL191" s="31">
        <f>_xlfn.IFNA(VLOOKUP($A191,Vehicles_miles_traveled!$A:$B,2,FALSE), "NA")</f>
        <v>257531</v>
      </c>
      <c r="BM191" s="31">
        <f>_xlfn.IFNA(VLOOKUP($A191,New_car_dealer!$A:$B,2,FALSE), "NA")</f>
        <v>70410</v>
      </c>
      <c r="BN191" s="31" t="str">
        <f>_xlfn.IFNA(VLOOKUP($A191,Platinum_total_demand!$A:$Z,4,FALSE), "NA")</f>
        <v>NA</v>
      </c>
      <c r="BO191" s="31" t="str">
        <f>_xlfn.IFNA(VLOOKUP($A191,Palladium_total_demand!$A:$Z,4,FALSE), "NA")</f>
        <v>NA</v>
      </c>
      <c r="BP191" s="31" t="str">
        <f>_xlfn.IFNA(VLOOKUP($A191,Rhodium_total_demand!$A:$Z,4,FALSE), "NA")</f>
        <v>NA</v>
      </c>
      <c r="BQ191" s="31" t="str">
        <f>_xlfn.IFNA(VLOOKUP($A191,Platinum_total_supply!$A:$Z,4,FALSE), "NA")</f>
        <v>NA</v>
      </c>
      <c r="BR191" s="31" t="str">
        <f>_xlfn.IFNA(VLOOKUP($A191,Palladium_total_supply!$A:$Z,4,FALSE), "NA")</f>
        <v>NA</v>
      </c>
      <c r="BS191" s="31" t="str">
        <f>_xlfn.IFNA(VLOOKUP($A191,Rhodium_total_supply!$A:$Z,4,FALSE), "NA")</f>
        <v>NA</v>
      </c>
      <c r="BT191" s="31">
        <f>_xlfn.IFNA(VLOOKUP($A191,Equities!$A:$Z,2,FALSE), "NA")</f>
        <v>6365.8409090909099</v>
      </c>
      <c r="BU191" s="31">
        <f>_xlfn.IFNA(VLOOKUP($A191,Equities!$A:$Z,3,FALSE), "NA")</f>
        <v>7849.1627272727201</v>
      </c>
      <c r="BV191" s="31">
        <f>_xlfn.IFNA(VLOOKUP($A191,Equities!$A:$Z,4,FALSE), "NA")</f>
        <v>8198.9372727272694</v>
      </c>
      <c r="BW191" s="31">
        <f>_xlfn.IFNA(VLOOKUP($A191,Equities!$A:$Z,5,FALSE), "NA")</f>
        <v>5674.4402272727202</v>
      </c>
      <c r="BX191" s="31">
        <f>_xlfn.IFNA(VLOOKUP($A191,Equities!$A:$Z,6,FALSE), "NA")</f>
        <v>1749.65131818181</v>
      </c>
      <c r="BY191" s="31">
        <f>_xlfn.IFNA(VLOOKUP($A191,Income_equities!$A:$Z,2,FALSE), "NA")</f>
        <v>1941.7395454545399</v>
      </c>
      <c r="BZ191" s="31">
        <f>_xlfn.IFNA(VLOOKUP($A191,Income_equities!$A:$Z,3,FALSE), "NA")</f>
        <v>376.12993636363598</v>
      </c>
      <c r="CA191" s="31">
        <f>_xlfn.IFNA(VLOOKUP($A191,Income_equities!$A:$Z,4,FALSE), "NA")</f>
        <v>224.57946363636299</v>
      </c>
      <c r="CB191" s="31">
        <f>_xlfn.IFNA(VLOOKUP($A191,Income_equities!$A:$Z,5,FALSE), "NA")</f>
        <v>220.69450454545401</v>
      </c>
      <c r="CC191" s="31">
        <f>_xlfn.IFNA(VLOOKUP($A191,PGM_equities!$A:$Z,2,FALSE), "NA")</f>
        <v>979.61909090909103</v>
      </c>
      <c r="CD191" s="31">
        <f>_xlfn.IFNA(VLOOKUP($A191,PGM_equities!$A:$Z,3,FALSE), "NA")</f>
        <v>1159.06954545454</v>
      </c>
      <c r="CE191" s="31">
        <f>_xlfn.IFNA(VLOOKUP($A191,PGM_equities!$A:$Z,4,FALSE), "NA")</f>
        <v>15.796704545454499</v>
      </c>
      <c r="CF191" s="31">
        <f>_xlfn.IFNA(VLOOKUP($A191,PGM_equities!$A:$Z,5,FALSE), "NA")</f>
        <v>690.72318181818105</v>
      </c>
      <c r="CG191" s="31" t="str">
        <f>_xlfn.IFNA(VLOOKUP($A191,Platinum_market_balance!$A:$Z,2,FALSE), "NA")</f>
        <v>NA</v>
      </c>
      <c r="CH191" s="31" t="str">
        <f>_xlfn.IFNA(VLOOKUP($A191,Platinum_market_balance!$A:$Z,3,FALSE), "NA")</f>
        <v>NA</v>
      </c>
      <c r="CI191" s="31" t="str">
        <f>_xlfn.IFNA(VLOOKUP($A191,Platinum_market_balance!$A:$Z,4,FALSE), "NA")</f>
        <v>NA</v>
      </c>
      <c r="CJ191" s="31" t="str">
        <f>_xlfn.IFNA(VLOOKUP($A191,Platinum_market_balance!$A:$Z,5,FALSE), "NA")</f>
        <v>NA</v>
      </c>
      <c r="CK191" s="31" t="str">
        <f>_xlfn.IFNA(VLOOKUP($A191,Palladium_market_balance!$A:$Z,2,FALSE), "NA")</f>
        <v>NA</v>
      </c>
      <c r="CL191" s="31" t="str">
        <f>_xlfn.IFNA(VLOOKUP($A191,Palladium_market_balance!$A:$Z,3,FALSE), "NA")</f>
        <v>NA</v>
      </c>
      <c r="CM191" s="31" t="str">
        <f>_xlfn.IFNA(VLOOKUP($A191,Palladium_market_balance!$A:$Z,4,FALSE), "NA")</f>
        <v>NA</v>
      </c>
      <c r="CN191" s="31" t="str">
        <f>_xlfn.IFNA(VLOOKUP($A191,Palladium_market_balance!$A:$Z,5,FALSE), "NA")</f>
        <v>NA</v>
      </c>
      <c r="CO191" s="31" t="str">
        <f>_xlfn.IFNA(VLOOKUP($A191,Rhodium_market_balance!$A:$Z,2,FALSE), "NA")</f>
        <v>NA</v>
      </c>
      <c r="CP191" s="31" t="str">
        <f>_xlfn.IFNA(VLOOKUP($A191,Rhodium_market_balance!$A:$Z,3,FALSE), "NA")</f>
        <v>NA</v>
      </c>
      <c r="CQ191" s="31" t="str">
        <f>_xlfn.IFNA(VLOOKUP($A191,Rhodium_market_balance!$A:$Z,4,FALSE), "NA")</f>
        <v>NA</v>
      </c>
      <c r="CR191" s="31" t="str">
        <f>_xlfn.IFNA(VLOOKUP($A191,Rhodium_market_balance!$A:$Z,5,FALSE), "NA")</f>
        <v>NA</v>
      </c>
      <c r="CS191" s="31">
        <f>_xlfn.IFNA(VLOOKUP($A191,CFTCs!$A:$Z,2,FALSE), "NA")</f>
        <v>18700.590909090901</v>
      </c>
      <c r="CT191" s="31">
        <f>_xlfn.IFNA(VLOOKUP($A191,CFTCs!$A:$Z,3,FALSE), "NA")</f>
        <v>6714.6818181818098</v>
      </c>
      <c r="CU191" s="31">
        <f>_xlfn.IFNA(VLOOKUP($A191,CFTCs!$A:$Z,4,FALSE), "NA")</f>
        <v>51325.4545454545</v>
      </c>
      <c r="CV191" s="31">
        <f>_xlfn.IFNA(VLOOKUP($A191,CFTCs!$A:$Z,5,FALSE), "NA")</f>
        <v>25159</v>
      </c>
      <c r="CW191" s="31">
        <f>_xlfn.IFNA(VLOOKUP($A191,Open_interest!$A:$Z,2,FALSE), "NA")</f>
        <v>72543.863636363603</v>
      </c>
      <c r="CX191" s="31">
        <f>_xlfn.IFNA(VLOOKUP($A191,Open_interest!$A:$Z,3,FALSE), "NA")</f>
        <v>26053.181818181802</v>
      </c>
      <c r="CY191" s="31">
        <f>IF(_xlfn.IFNA(VLOOKUP($A191,ETF_holdings!$A:$Z,2,FALSE), "NA")=0,"NA",_xlfn.IFNA(VLOOKUP($A191,ETF_holdings!$A:$Z,2,FALSE), "NA"))</f>
        <v>2804351.6968181799</v>
      </c>
      <c r="CZ191" s="31" t="str">
        <f>IF(_xlfn.IFNA(VLOOKUP($A191,ETF_holdings!$A:$Z,3,FALSE), "NA")=0,"NA",_xlfn.IFNA(VLOOKUP($A191,ETF_holdings!$A:$Z,3,FALSE), "NA"))</f>
        <v>NA</v>
      </c>
      <c r="DA191" s="31">
        <f>_xlfn.IFNA(VLOOKUP($A191,ETF_holdings!$A:$Z,4,FALSE), "NA")</f>
        <v>12701.022727272701</v>
      </c>
      <c r="DB191" s="31">
        <f>IF(_xlfn.IFNA(VLOOKUP($A191,ETF_holdings!$A:$Z,4,FALSE), "NA")=0,"NA",_xlfn.IFNA(VLOOKUP($A191,ETF_holdings!$A:$Z,4,FALSE), "NA"))</f>
        <v>12701.022727272701</v>
      </c>
      <c r="DC191" s="31" t="str">
        <f>IF(_xlfn.IFNA(VLOOKUP($A191,ETF_holdings!$A:$Z,6,FALSE), "NA")=0,"NA",_xlfn.IFNA(VLOOKUP($A191,ETF_holdings!$A:$Z,6,FALSE), "NA"))</f>
        <v>NA</v>
      </c>
      <c r="DD191" s="31" t="str">
        <f>IF(_xlfn.IFNA(VLOOKUP($A191,ETF_holdings!$A:$Z,7,FALSE), "NA")=0,"NA",_xlfn.IFNA(VLOOKUP($A191,ETF_holdings!$A:$Z,7,FALSE), "NA"))</f>
        <v>NA</v>
      </c>
      <c r="DE191" s="31" t="str">
        <f>IF(_xlfn.IFNA(VLOOKUP($A191,ETF_holdings!$A:$Z,8,FALSE), "NA")=0,"NA",_xlfn.IFNA(VLOOKUP($A191,ETF_holdings!$A:$Z,8,FALSE), "NA"))</f>
        <v>NA</v>
      </c>
      <c r="DF191" s="31" t="str">
        <f>IF(_xlfn.IFNA(VLOOKUP($A191,ETF_holdings!$A:$Z,10,FALSE), "NA")=0,"NA",_xlfn.IFNA(VLOOKUP($A191,ETF_holdings!$A:$Z,10,FALSE), "NA"))</f>
        <v>NA</v>
      </c>
      <c r="DG191" s="31" t="str">
        <f>IF(_xlfn.IFNA(VLOOKUP($A191,ETF_holdings!$A:$Z,10,FALSE), "NA")=0,"NA",_xlfn.IFNA(VLOOKUP($A191,ETF_holdings!$A:$Z,10,FALSE), "NA"))</f>
        <v>NA</v>
      </c>
      <c r="DH191" s="31">
        <f>IF(_xlfn.IFNA(VLOOKUP($A191,ETF_holdings!$A:$Z,11,FALSE), "NA")=0,"NA",_xlfn.IFNA(VLOOKUP($A191,ETF_holdings!$A:$Z,11,FALSE), "NA"))</f>
        <v>12701.022727272701</v>
      </c>
      <c r="DI191" s="31" t="str">
        <f>IF(_xlfn.IFNA(VLOOKUP($A191,ETF_holdings!$A:$Z,12,FALSE), "NA")=0,"NA",_xlfn.IFNA(VLOOKUP($A191,ETF_holdings!$A:$Z,12,FALSE), "NA"))</f>
        <v>NA</v>
      </c>
      <c r="DJ191" s="31" t="str">
        <f>IF(_xlfn.IFNA(VLOOKUP($A191,ETF_holdings!$A:$Z,13,FALSE), "NA")=0,"NA",_xlfn.IFNA(VLOOKUP($A191,ETF_holdings!$A:$Z,13,FALSE), "NA"))</f>
        <v>NA</v>
      </c>
      <c r="DK191" s="31">
        <f>IF(_xlfn.IFNA(VLOOKUP($A191,Platinum_RSI!$A:$P,2,FALSE), "NA")=0,"NA",_xlfn.IFNA(VLOOKUP($A191,Platinum_RSI!$A:$P,2,FALSE), "NA"))</f>
        <v>45.37</v>
      </c>
      <c r="DL191" s="31">
        <f>IF(_xlfn.IFNA(VLOOKUP($A191,Platinum_RSI!$A:$P,3,FALSE), "NA")=0,"NA",_xlfn.IFNA(VLOOKUP($A191,Platinum_RSI!$A:$P,3,FALSE), "NA"))</f>
        <v>31.2</v>
      </c>
      <c r="DM191" s="31">
        <f>IF(_xlfn.IFNA(VLOOKUP($A191,Platinum_RSI!$A:$P,4,FALSE), "NA")=0,"NA",_xlfn.IFNA(VLOOKUP($A191,Platinum_RSI!$A:$P,4,FALSE), "NA"))</f>
        <v>32.869999999999997</v>
      </c>
      <c r="DN191" s="31">
        <f>IF(_xlfn.IFNA(VLOOKUP($A191,Platinum_RSI!$A:$P,5,FALSE), "NA")=0,"NA",_xlfn.IFNA(VLOOKUP($A191,Platinum_RSI!$A:$P,5,FALSE), "NA"))</f>
        <v>40.270000000000003</v>
      </c>
      <c r="DO191" s="31">
        <f>IF(_xlfn.IFNA(VLOOKUP($A191,Palladium_RSI!$A:$Q,2,FALSE), "NA")=0,"NA",_xlfn.IFNA(VLOOKUP($A191,Palladium_RSI!$A:$Q,2,FALSE), "NA"))</f>
        <v>56.9</v>
      </c>
      <c r="DP191" s="31">
        <f>IF(_xlfn.IFNA(VLOOKUP($A191,Palladium_RSI!$A:$Q, 3,FALSE), "NA")=0,"NA",_xlfn.IFNA(VLOOKUP($A191,Palladium_RSI!$A:$Q,3,FALSE), "NA"))</f>
        <v>43.31</v>
      </c>
      <c r="DQ191" s="31">
        <f>IF(_xlfn.IFNA(VLOOKUP($A191,Palladium_RSI!$A:$Q,4,FALSE), "NA")=0,"NA",_xlfn.IFNA(VLOOKUP($A191,Palladium_RSI!$A:$Q,4,FALSE), "NA"))</f>
        <v>45.11</v>
      </c>
      <c r="DR191" s="31">
        <f>IF(_xlfn.IFNA(VLOOKUP($A191,Palladium_RSI!$A:$Q,5,FALSE), "NA")=0,"NA",_xlfn.IFNA(VLOOKUP($A191,Palladium_RSI!$A:$Q,5,FALSE), "NA"))</f>
        <v>49.68</v>
      </c>
      <c r="DS191" s="31">
        <f>IF(_xlfn.IFNA(VLOOKUP($A191,Car_production!$A:$L,2,FALSE), "NA")=0,"NA",_xlfn.IFNA(VLOOKUP($A191,Car_production!$A:$L,2,FALSE), "NA"))</f>
        <v>339.4</v>
      </c>
      <c r="DT191" s="31">
        <f>IF(_xlfn.IFNA(VLOOKUP($A191,Car_production!$A:$L,3,FALSE), "NA")=0,"NA",_xlfn.IFNA(VLOOKUP($A191,Car_production!$A:$L,3,FALSE), "NA"))</f>
        <v>267.03383162863889</v>
      </c>
      <c r="DU191" s="31" t="e">
        <f>IF(_xlfn.IFNA(VLOOKUP($A191,Car_production!$A:$L,4,FALSE), "NA")=0,"NA",_xlfn.IFNA(VLOOKUP($A191,Car_production!$A:$L,13,FALSE), "NA"))</f>
        <v>#REF!</v>
      </c>
      <c r="DV191" s="31">
        <f>IF(_xlfn.IFNA(VLOOKUP($A191,Car_production!$A:$L,5,FALSE), "NA")=0,"NA",_xlfn.IFNA(VLOOKUP($A191,Car_production!$A:$L,5,FALSE), "NA"))</f>
        <v>91.458592608462268</v>
      </c>
      <c r="DW191" s="31">
        <f>IF(_xlfn.IFNA(VLOOKUP($A191,Car_production!$A:$L,6,FALSE), "NA")=0,"NA",_xlfn.IFNA(VLOOKUP($A191,Car_production!$A:$L,6,FALSE), "NA"))</f>
        <v>101.5</v>
      </c>
      <c r="DX191" s="31">
        <f>IF(_xlfn.IFNA(VLOOKUP($A191,Car_production!$A:$L,7,FALSE), "NA")=0,"NA",_xlfn.IFNA(VLOOKUP($A191,Car_production!$A:$L,7,FALSE), "NA"))</f>
        <v>99.217986314760509</v>
      </c>
      <c r="DY191" s="31">
        <f>IF(_xlfn.IFNA(VLOOKUP($A191,Car_production!$A:$L,8,FALSE), "NA")=0,"NA",_xlfn.IFNA(VLOOKUP($A191,Car_production!$A:$L,8,FALSE), "NA"))</f>
        <v>104.1</v>
      </c>
      <c r="DZ191" s="31">
        <f>IF(_xlfn.IFNA(VLOOKUP($A191,Car_production!$A:$L,9,FALSE), "NA")=0,"NA",_xlfn.IFNA(VLOOKUP($A191,Car_production!$A:$L,9,FALSE), "NA"))</f>
        <v>131.43939393939391</v>
      </c>
      <c r="EA191" s="31">
        <f>IF(_xlfn.IFNA(VLOOKUP($A191,Car_production!$A:$L,10,FALSE), "NA")=0,"NA",_xlfn.IFNA(VLOOKUP($A191,Car_production!$A:$L,10,FALSE), "NA"))</f>
        <v>99.382649327918188</v>
      </c>
      <c r="EB191" s="31">
        <f>IF(_xlfn.IFNA(VLOOKUP($A191,Car_production_index!$A:$L,2,FALSE), "NA")=0,"NA",_xlfn.IFNA(VLOOKUP($A191,Car_production_index!$A:$L,2,FALSE), "NA"))</f>
        <v>0.14918667237468253</v>
      </c>
      <c r="EC191" s="31">
        <f>IF(_xlfn.IFNA(VLOOKUP($A191,Car_production_index!$A:$L,3,FALSE), "NA")=0,"NA",_xlfn.IFNA(VLOOKUP($A191,Car_production_index!$A:$L,3,FALSE), "NA"))</f>
        <v>0.1916708245718535</v>
      </c>
      <c r="ED191" s="31">
        <f>IF(_xlfn.IFNA(VLOOKUP($A191,Car_production_index!$A:$L,4,FALSE), "NA")=0,"NA",_xlfn.IFNA(VLOOKUP($A191,Car_production_index!$A:$L,4,FALSE), "NA"))</f>
        <v>0.3056146070505949</v>
      </c>
      <c r="EE191" s="31">
        <f>IF(_xlfn.IFNA(VLOOKUP($A191,Car_production_index!$A:$L,5,FALSE), "NA")=0,"NA",_xlfn.IFNA(VLOOKUP($A191,Car_production_index!$A:$L,5,FALSE), "NA"))</f>
        <v>9.5682771413527754E-2</v>
      </c>
      <c r="EF191" s="31">
        <f>IF(_xlfn.IFNA(VLOOKUP($A191,Car_production_index!$A:$L,6,FALSE), "NA")=0,"NA",_xlfn.IFNA(VLOOKUP($A191,Car_production_index!$A:$L,6,FALSE), "NA"))</f>
        <v>0.74215487541065861</v>
      </c>
    </row>
    <row r="192" spans="1:136">
      <c r="A192" s="26">
        <v>42309</v>
      </c>
      <c r="B192" s="25">
        <f>IFERROR(VLOOKUP($A192,Palladium_spot_price!$A:$B,2,FALSE), "NA")</f>
        <v>579.105263157894</v>
      </c>
      <c r="C192" s="25">
        <f>IFERROR(VLOOKUP($A192,Platinum_spot_price!$A:$B,2,FALSE), "NA")</f>
        <v>890.26315789473597</v>
      </c>
      <c r="D192" s="25">
        <f>IFERROR(VLOOKUP($A192,Rhodium_spot_price!$A:$B,2,FALSE), "NA")</f>
        <v>746.84210526315701</v>
      </c>
      <c r="E192" s="25">
        <f>IFERROR(VLOOKUP(A192,'Coal Australia'!A:B,2,FALSE), "NA")</f>
        <v>55.778061224489697</v>
      </c>
      <c r="F192" s="25">
        <f>IFERROR(VLOOKUP(A192,'Russian Ruble'!A:B,2,FALSE), "NA")</f>
        <v>65.025999999999996</v>
      </c>
      <c r="G192" s="25" t="str">
        <f>IFERROR(VLOOKUP($A192,'GDP Germany'!A:B,2,FALSE),"NA")</f>
        <v>NA</v>
      </c>
      <c r="H192" s="25" t="str">
        <f>IFERROR(VLOOKUP($A192,'GDP EU28'!A:B,2,FALSE),"NA")</f>
        <v>NA</v>
      </c>
      <c r="I192" s="25" t="str">
        <f>IFERROR(VLOOKUP($A192,'GDP US'!A:B,2,FALSE),"NA")</f>
        <v>NA</v>
      </c>
      <c r="J192" s="29" t="str">
        <f>IFERROR(VLOOKUP($A192,'GDP CNY'!A:C,2,FALSE),"NA")</f>
        <v>NA</v>
      </c>
      <c r="K192" s="25">
        <f>IFERROR(VLOOKUP($A192,WTI!$A:$B,2,FALSE),"NA")</f>
        <v>42.44</v>
      </c>
      <c r="L192" s="25">
        <f>IFERROR(VLOOKUP($A192,Brent!$A:$B,2,FALSE),"NA")</f>
        <v>44.27</v>
      </c>
      <c r="M192" s="25">
        <f>IFERROR(VLOOKUP($A192,'EURO EXC RATE'!$A:$B,2,FALSE),"NA")</f>
        <v>1.0727</v>
      </c>
      <c r="N192" s="25">
        <f>IFERROR(VLOOKUP($A192,'Baltic Dry Index'!$A:$B,2,FALSE),"NA")</f>
        <v>584</v>
      </c>
      <c r="O192" s="25">
        <f>IFERROR(VLOOKUP($A192,EXR_CNY_USD!$A:$B,2,FALSE),"NA")</f>
        <v>6.3639999999999999</v>
      </c>
      <c r="P192" s="25">
        <f>IFERROR(VLOOKUP($A192,'NATURAL GAS'!A:B,2,FALSE),"NA")</f>
        <v>2.09</v>
      </c>
      <c r="Q192" s="25">
        <f>IFERROR(VLOOKUP($A192,VIX!$A:$B,2,FALSE), "NA")</f>
        <v>16.13</v>
      </c>
      <c r="R192" s="25">
        <f>IFERROR(VLOOKUP($A192,CLI_US!$A:$B,2,FALSE), "NA")</f>
        <v>99.4860820542238</v>
      </c>
      <c r="S192" s="25">
        <f>IFERROR(VLOOKUP($A192,CLI_CHN!$A:$B,2,FALSE), "NA")</f>
        <v>99.806950000000001</v>
      </c>
      <c r="T192" s="25">
        <f>IFERROR(VLOOKUP($A192,CLI_EURO!$A:$B,2,FALSE), "NA")</f>
        <v>100.351960384542</v>
      </c>
      <c r="U192" s="25">
        <f>IFERROR(VLOOKUP($A192,CPILFESL!$A:$B,2,FALSE), "NA")</f>
        <v>238.017</v>
      </c>
      <c r="V192" s="31">
        <f>_xlfn.IFNA(VLOOKUP($A192,'PET.RWTC.M'!$A:$B,2,FALSE), "NA")</f>
        <v>42.44</v>
      </c>
      <c r="W192" s="31">
        <f>_xlfn.IFNA(VLOOKUP($A192,PALLFNFINDEXQ!$A:$B,2,FALSE), "NA")</f>
        <v>96.465423599999994</v>
      </c>
      <c r="X192" s="31">
        <f>_xlfn.IFNA(VLOOKUP($A192,DEXSFUS!$A:$B,2,FALSE), "NA")</f>
        <v>13.87</v>
      </c>
      <c r="Y192" s="31">
        <f>_xlfn.IFNA(VLOOKUP($A192,PNICKUSDM!$A:$B,2,FALSE), "NA")</f>
        <v>9244.3333330000005</v>
      </c>
      <c r="Z192" s="31">
        <f>_xlfn.IFNA(VLOOKUP($A192,'WPU1011'!$A:$B,2,FALSE), "NA")</f>
        <v>136.30000000000001</v>
      </c>
      <c r="AA192" s="31">
        <f>_xlfn.IFNA(VLOOKUP($A192,PCU3399103399101!$A:$B,2,FALSE), "NA")</f>
        <v>201</v>
      </c>
      <c r="AB192" s="31">
        <f>_xlfn.IFNA(VLOOKUP($A192,TSIFRGHTC!$A:$B,2,FALSE), "NA")</f>
        <v>-1.5</v>
      </c>
      <c r="AC192" s="31">
        <f>_xlfn.IFNA(VLOOKUP($A192,TSIFRGHTC!$A:$B,2,FALSE), "NA")</f>
        <v>-1.5</v>
      </c>
      <c r="AD192" s="31">
        <f>_xlfn.IFNA(VLOOKUP($A192,PPICMM!$A:$B,2,FALSE), "NA")</f>
        <v>160.4</v>
      </c>
      <c r="AE192" s="31">
        <f>_xlfn.IFNA(VLOOKUP($A192,IPB50001N!$A:$B,2,FALSE), "NA")</f>
        <v>98.790400000000005</v>
      </c>
      <c r="AF192" s="31">
        <f>_xlfn.IFNA(VLOOKUP($A192,A31ATI!$A:$B,2,FALSE), "NA")</f>
        <v>18801</v>
      </c>
      <c r="AG192" s="31">
        <f>_xlfn.IFNA(VLOOKUP($A192,A31ANO!$A:$B,2,FALSE), "NA")</f>
        <v>7980</v>
      </c>
      <c r="AH192" s="31">
        <f>_xlfn.IFNA(VLOOKUP($A192,IPG21223S!$A:$B,2,FALSE), "NA")</f>
        <v>113.57899999999999</v>
      </c>
      <c r="AI192" s="31">
        <f>_xlfn.IFNA(VLOOKUP($A192,PIORECRUSDM!$A:$B,2,FALSE), "NA")</f>
        <v>46.1</v>
      </c>
      <c r="AJ192" s="31">
        <f>_xlfn.IFNA(VLOOKUP($A192,GVZCLS!$A:$B,2,FALSE), "NA")</f>
        <v>16.899999999999999</v>
      </c>
      <c r="AK192" s="31">
        <f>_xlfn.IFNA(VLOOKUP($A192,VXSLVCLS!$A:$B,2,FALSE), "NA")</f>
        <v>29.76</v>
      </c>
      <c r="AL192" s="31">
        <f>_xlfn.IFNA(VLOOKUP($A192,PNRGINDEXM!$A:$B,2,FALSE), "NA")</f>
        <v>101.6485</v>
      </c>
      <c r="AM192" s="31">
        <f>_xlfn.IFNA(VLOOKUP($A192,Nikkei225!$A:$B,2,FALSE), "NA")</f>
        <v>17722.419999999998</v>
      </c>
      <c r="AN192" s="31">
        <f>_xlfn.IFNA(VLOOKUP($A192,EXJPUS!$A:$B,2,FALSE), "NA")</f>
        <v>122.64319999999999</v>
      </c>
      <c r="AO192" s="31">
        <f>_xlfn.IFNA(VLOOKUP($A192,PCU33613361!$A:$B,2,FALSE), "NA")</f>
        <v>111.5</v>
      </c>
      <c r="AP192" s="31">
        <f>_xlfn.IFNA(VLOOKUP($A192,TOTALSA!$A:$B,2,FALSE), "NA")</f>
        <v>18.32</v>
      </c>
      <c r="AQ192" s="31">
        <f>_xlfn.IFNA(VLOOKUP($A192,ZAFCPIALLMINMEI!$A:$B,2,FALSE), "NA")</f>
        <v>101.5416</v>
      </c>
      <c r="AR192" s="31">
        <f>_xlfn.IFNA(VLOOKUP($A192,LCULMN01ZAQ661S!$A:$B,2,FALSE), "NA")</f>
        <v>100.38550499999999</v>
      </c>
      <c r="AS192" s="31">
        <f>_xlfn.IFNA(VLOOKUP($A192,NGDPRSAXDCZAQ!$A:$B,2,FALSE), "NA")</f>
        <v>1108923.3999999999</v>
      </c>
      <c r="AT192" s="31">
        <f>_xlfn.IFNA(VLOOKUP($A192,'M.W00.PCOBA.USD'!$A:$B,2,FALSE), "NA")</f>
        <v>24413.7</v>
      </c>
      <c r="AU192" s="31">
        <f>_xlfn.IFNA(VLOOKUP($A192,BSCICP03O9M665S!$A:$B,2,FALSE), "NA")</f>
        <v>100.51556931170001</v>
      </c>
      <c r="AV192" s="31">
        <f>_xlfn.IFNA(VLOOKUP($A192,LOLITOAAOECDE!$A:$B,2,FALSE), "NA")</f>
        <v>99.378367124700006</v>
      </c>
      <c r="AW192" s="31" t="str">
        <f>_xlfn.IFNA(VLOOKUP($A192,'IP7110'!$A:$B,2,FALSE), "NA")</f>
        <v>NA</v>
      </c>
      <c r="AX192" s="31">
        <f>_xlfn.IFNA(VLOOKUP($A192,'WPS061'!$A:$B,2,FALSE), "NA")</f>
        <v>96.5</v>
      </c>
      <c r="AY192" s="31">
        <f>_xlfn.IFNA(VLOOKUP($A192,'GS10'!$A:$B,2,FALSE), "NA")</f>
        <v>2.2599999999999998</v>
      </c>
      <c r="AZ192" s="31">
        <f>_xlfn.IFNA(VLOOKUP($A192,'GS5'!$A:$B,2,FALSE), "NA")</f>
        <v>1.67</v>
      </c>
      <c r="BA192" s="31">
        <f>_xlfn.IFNA(VLOOKUP($A192,'GS30'!$A:$B,2,FALSE), "NA")</f>
        <v>3.03</v>
      </c>
      <c r="BB192" s="31">
        <f>_xlfn.IFNA(VLOOKUP($A192,DAX!$A:$B,2,FALSE), "NA")</f>
        <v>11382.23</v>
      </c>
      <c r="BC192" s="31">
        <f>_xlfn.IFNA(VLOOKUP($A192,SMI!$A:$B,2,FALSE), "NA")</f>
        <v>8993.1</v>
      </c>
      <c r="BD192" s="31">
        <f>_xlfn.IFNA(VLOOKUP($A192,NASDAQCOM!$A:$B,2,FALSE), "NA")</f>
        <v>5108.67</v>
      </c>
      <c r="BE192" s="31">
        <f>_xlfn.IFNA(VLOOKUP($A192,FTSE100!$A:$B,2,FALSE), "NA")</f>
        <v>6356.09</v>
      </c>
      <c r="BF192" s="31">
        <f>_xlfn.IFNA(VLOOKUP($A192,'M.W00.PGOLD.USD'!$A:$B,2,FALSE), "NA")</f>
        <v>1135.8</v>
      </c>
      <c r="BG192" s="31">
        <f>_xlfn.IFNA(VLOOKUP($A192,'M.W00.PSILVER.USD'!$A:$B,2,FALSE), "NA")</f>
        <v>15.4</v>
      </c>
      <c r="BH192" s="31">
        <f>_xlfn.IFNA(VLOOKUP($A192,WPU10170502!$A:$B,2,FALSE), "NA")</f>
        <v>89.4</v>
      </c>
      <c r="BI192" s="31">
        <f>_xlfn.IFNA(VLOOKUP($A192,'M.W00.PSILVER.USD'!$A:$B,2,FALSE), "NA")</f>
        <v>15.4</v>
      </c>
      <c r="BJ192" s="31">
        <f>_xlfn.IFNA(VLOOKUP($A192,'M.W00.PSILVER.USD'!$A:$B,2,FALSE), "NA")</f>
        <v>15.4</v>
      </c>
      <c r="BK192" s="31">
        <f>_xlfn.IFNA(VLOOKUP($A192,FEDfunds!$A:$B,2,FALSE), "NA")</f>
        <v>0.12</v>
      </c>
      <c r="BL192" s="31">
        <f>_xlfn.IFNA(VLOOKUP($A192,Vehicles_miles_traveled!$A:$B,2,FALSE), "NA")</f>
        <v>260138</v>
      </c>
      <c r="BM192" s="31">
        <f>_xlfn.IFNA(VLOOKUP($A192,New_car_dealer!$A:$B,2,FALSE), "NA")</f>
        <v>66478</v>
      </c>
      <c r="BN192" s="31" t="str">
        <f>_xlfn.IFNA(VLOOKUP($A192,Platinum_total_demand!$A:$Z,4,FALSE), "NA")</f>
        <v>NA</v>
      </c>
      <c r="BO192" s="31" t="str">
        <f>_xlfn.IFNA(VLOOKUP($A192,Palladium_total_demand!$A:$Z,4,FALSE), "NA")</f>
        <v>NA</v>
      </c>
      <c r="BP192" s="31" t="str">
        <f>_xlfn.IFNA(VLOOKUP($A192,Rhodium_total_demand!$A:$Z,4,FALSE), "NA")</f>
        <v>NA</v>
      </c>
      <c r="BQ192" s="31" t="str">
        <f>_xlfn.IFNA(VLOOKUP($A192,Platinum_total_supply!$A:$Z,4,FALSE), "NA")</f>
        <v>NA</v>
      </c>
      <c r="BR192" s="31" t="str">
        <f>_xlfn.IFNA(VLOOKUP($A192,Palladium_total_supply!$A:$Z,4,FALSE), "NA")</f>
        <v>NA</v>
      </c>
      <c r="BS192" s="31" t="str">
        <f>_xlfn.IFNA(VLOOKUP($A192,Rhodium_total_supply!$A:$Z,4,FALSE), "NA")</f>
        <v>NA</v>
      </c>
      <c r="BT192" s="31">
        <f>_xlfn.IFNA(VLOOKUP($A192,Equities!$A:$Z,2,FALSE), "NA")</f>
        <v>6466.9676190476102</v>
      </c>
      <c r="BU192" s="31">
        <f>_xlfn.IFNA(VLOOKUP($A192,Equities!$A:$Z,3,FALSE), "NA")</f>
        <v>8078.5395238095198</v>
      </c>
      <c r="BV192" s="31">
        <f>_xlfn.IFNA(VLOOKUP($A192,Equities!$A:$Z,4,FALSE), "NA")</f>
        <v>8141.6528571428498</v>
      </c>
      <c r="BW192" s="31">
        <f>_xlfn.IFNA(VLOOKUP($A192,Equities!$A:$Z,5,FALSE), "NA")</f>
        <v>5833.6683809523802</v>
      </c>
      <c r="BX192" s="31">
        <f>_xlfn.IFNA(VLOOKUP($A192,Equities!$A:$Z,6,FALSE), "NA")</f>
        <v>1724.9378571428499</v>
      </c>
      <c r="BY192" s="31">
        <f>_xlfn.IFNA(VLOOKUP($A192,Income_equities!$A:$Z,2,FALSE), "NA")</f>
        <v>1927.42809523809</v>
      </c>
      <c r="BZ192" s="31">
        <f>_xlfn.IFNA(VLOOKUP($A192,Income_equities!$A:$Z,3,FALSE), "NA")</f>
        <v>372.013761904761</v>
      </c>
      <c r="CA192" s="31">
        <f>_xlfn.IFNA(VLOOKUP($A192,Income_equities!$A:$Z,4,FALSE), "NA")</f>
        <v>225.03586190476099</v>
      </c>
      <c r="CB192" s="31">
        <f>_xlfn.IFNA(VLOOKUP($A192,Income_equities!$A:$Z,5,FALSE), "NA")</f>
        <v>220.696609523809</v>
      </c>
      <c r="CC192" s="31">
        <f>_xlfn.IFNA(VLOOKUP($A192,PGM_equities!$A:$Z,2,FALSE), "NA")</f>
        <v>883.099999999999</v>
      </c>
      <c r="CD192" s="31">
        <f>_xlfn.IFNA(VLOOKUP($A192,PGM_equities!$A:$Z,3,FALSE), "NA")</f>
        <v>1084.8647619047599</v>
      </c>
      <c r="CE192" s="31">
        <f>_xlfn.IFNA(VLOOKUP($A192,PGM_equities!$A:$Z,4,FALSE), "NA")</f>
        <v>14.4461142857142</v>
      </c>
      <c r="CF192" s="31">
        <f>_xlfn.IFNA(VLOOKUP($A192,PGM_equities!$A:$Z,5,FALSE), "NA")</f>
        <v>573.11666666666599</v>
      </c>
      <c r="CG192" s="31" t="str">
        <f>_xlfn.IFNA(VLOOKUP($A192,Platinum_market_balance!$A:$Z,2,FALSE), "NA")</f>
        <v>NA</v>
      </c>
      <c r="CH192" s="31" t="str">
        <f>_xlfn.IFNA(VLOOKUP($A192,Platinum_market_balance!$A:$Z,3,FALSE), "NA")</f>
        <v>NA</v>
      </c>
      <c r="CI192" s="31" t="str">
        <f>_xlfn.IFNA(VLOOKUP($A192,Platinum_market_balance!$A:$Z,4,FALSE), "NA")</f>
        <v>NA</v>
      </c>
      <c r="CJ192" s="31" t="str">
        <f>_xlfn.IFNA(VLOOKUP($A192,Platinum_market_balance!$A:$Z,5,FALSE), "NA")</f>
        <v>NA</v>
      </c>
      <c r="CK192" s="31" t="str">
        <f>_xlfn.IFNA(VLOOKUP($A192,Palladium_market_balance!$A:$Z,2,FALSE), "NA")</f>
        <v>NA</v>
      </c>
      <c r="CL192" s="31" t="str">
        <f>_xlfn.IFNA(VLOOKUP($A192,Palladium_market_balance!$A:$Z,3,FALSE), "NA")</f>
        <v>NA</v>
      </c>
      <c r="CM192" s="31" t="str">
        <f>_xlfn.IFNA(VLOOKUP($A192,Palladium_market_balance!$A:$Z,4,FALSE), "NA")</f>
        <v>NA</v>
      </c>
      <c r="CN192" s="31" t="str">
        <f>_xlfn.IFNA(VLOOKUP($A192,Palladium_market_balance!$A:$Z,5,FALSE), "NA")</f>
        <v>NA</v>
      </c>
      <c r="CO192" s="31" t="str">
        <f>_xlfn.IFNA(VLOOKUP($A192,Rhodium_market_balance!$A:$Z,2,FALSE), "NA")</f>
        <v>NA</v>
      </c>
      <c r="CP192" s="31" t="str">
        <f>_xlfn.IFNA(VLOOKUP($A192,Rhodium_market_balance!$A:$Z,3,FALSE), "NA")</f>
        <v>NA</v>
      </c>
      <c r="CQ192" s="31" t="str">
        <f>_xlfn.IFNA(VLOOKUP($A192,Rhodium_market_balance!$A:$Z,4,FALSE), "NA")</f>
        <v>NA</v>
      </c>
      <c r="CR192" s="31" t="str">
        <f>_xlfn.IFNA(VLOOKUP($A192,Rhodium_market_balance!$A:$Z,5,FALSE), "NA")</f>
        <v>NA</v>
      </c>
      <c r="CS192" s="31">
        <f>_xlfn.IFNA(VLOOKUP($A192,CFTCs!$A:$Z,2,FALSE), "NA")</f>
        <v>18427</v>
      </c>
      <c r="CT192" s="31">
        <f>_xlfn.IFNA(VLOOKUP($A192,CFTCs!$A:$Z,3,FALSE), "NA")</f>
        <v>8563.2857142857101</v>
      </c>
      <c r="CU192" s="31">
        <f>_xlfn.IFNA(VLOOKUP($A192,CFTCs!$A:$Z,4,FALSE), "NA")</f>
        <v>50886</v>
      </c>
      <c r="CV192" s="31">
        <f>_xlfn.IFNA(VLOOKUP($A192,CFTCs!$A:$Z,5,FALSE), "NA")</f>
        <v>23975</v>
      </c>
      <c r="CW192" s="31">
        <f>_xlfn.IFNA(VLOOKUP($A192,Open_interest!$A:$Z,2,FALSE), "NA")</f>
        <v>72641.047619047604</v>
      </c>
      <c r="CX192" s="31">
        <f>_xlfn.IFNA(VLOOKUP($A192,Open_interest!$A:$Z,3,FALSE), "NA")</f>
        <v>27500.714285714199</v>
      </c>
      <c r="CY192" s="31">
        <f>IF(_xlfn.IFNA(VLOOKUP($A192,ETF_holdings!$A:$Z,2,FALSE), "NA")=0,"NA",_xlfn.IFNA(VLOOKUP($A192,ETF_holdings!$A:$Z,2,FALSE), "NA"))</f>
        <v>2581007.8068095199</v>
      </c>
      <c r="CZ192" s="31" t="str">
        <f>IF(_xlfn.IFNA(VLOOKUP($A192,ETF_holdings!$A:$Z,3,FALSE), "NA")=0,"NA",_xlfn.IFNA(VLOOKUP($A192,ETF_holdings!$A:$Z,3,FALSE), "NA"))</f>
        <v>NA</v>
      </c>
      <c r="DA192" s="31">
        <f>_xlfn.IFNA(VLOOKUP($A192,ETF_holdings!$A:$Z,4,FALSE), "NA")</f>
        <v>12469.738095238001</v>
      </c>
      <c r="DB192" s="31">
        <f>IF(_xlfn.IFNA(VLOOKUP($A192,ETF_holdings!$A:$Z,4,FALSE), "NA")=0,"NA",_xlfn.IFNA(VLOOKUP($A192,ETF_holdings!$A:$Z,4,FALSE), "NA"))</f>
        <v>12469.738095238001</v>
      </c>
      <c r="DC192" s="31" t="str">
        <f>IF(_xlfn.IFNA(VLOOKUP($A192,ETF_holdings!$A:$Z,6,FALSE), "NA")=0,"NA",_xlfn.IFNA(VLOOKUP($A192,ETF_holdings!$A:$Z,6,FALSE), "NA"))</f>
        <v>NA</v>
      </c>
      <c r="DD192" s="31" t="str">
        <f>IF(_xlfn.IFNA(VLOOKUP($A192,ETF_holdings!$A:$Z,7,FALSE), "NA")=0,"NA",_xlfn.IFNA(VLOOKUP($A192,ETF_holdings!$A:$Z,7,FALSE), "NA"))</f>
        <v>NA</v>
      </c>
      <c r="DE192" s="31" t="str">
        <f>IF(_xlfn.IFNA(VLOOKUP($A192,ETF_holdings!$A:$Z,8,FALSE), "NA")=0,"NA",_xlfn.IFNA(VLOOKUP($A192,ETF_holdings!$A:$Z,8,FALSE), "NA"))</f>
        <v>NA</v>
      </c>
      <c r="DF192" s="31" t="str">
        <f>IF(_xlfn.IFNA(VLOOKUP($A192,ETF_holdings!$A:$Z,10,FALSE), "NA")=0,"NA",_xlfn.IFNA(VLOOKUP($A192,ETF_holdings!$A:$Z,10,FALSE), "NA"))</f>
        <v>NA</v>
      </c>
      <c r="DG192" s="31" t="str">
        <f>IF(_xlfn.IFNA(VLOOKUP($A192,ETF_holdings!$A:$Z,10,FALSE), "NA")=0,"NA",_xlfn.IFNA(VLOOKUP($A192,ETF_holdings!$A:$Z,10,FALSE), "NA"))</f>
        <v>NA</v>
      </c>
      <c r="DH192" s="31">
        <f>IF(_xlfn.IFNA(VLOOKUP($A192,ETF_holdings!$A:$Z,11,FALSE), "NA")=0,"NA",_xlfn.IFNA(VLOOKUP($A192,ETF_holdings!$A:$Z,11,FALSE), "NA"))</f>
        <v>12469.738095238001</v>
      </c>
      <c r="DI192" s="31" t="str">
        <f>IF(_xlfn.IFNA(VLOOKUP($A192,ETF_holdings!$A:$Z,12,FALSE), "NA")=0,"NA",_xlfn.IFNA(VLOOKUP($A192,ETF_holdings!$A:$Z,12,FALSE), "NA"))</f>
        <v>NA</v>
      </c>
      <c r="DJ192" s="31" t="str">
        <f>IF(_xlfn.IFNA(VLOOKUP($A192,ETF_holdings!$A:$Z,13,FALSE), "NA")=0,"NA",_xlfn.IFNA(VLOOKUP($A192,ETF_holdings!$A:$Z,13,FALSE), "NA"))</f>
        <v>NA</v>
      </c>
      <c r="DK192" s="31">
        <f>IF(_xlfn.IFNA(VLOOKUP($A192,Platinum_RSI!$A:$P,2,FALSE), "NA")=0,"NA",_xlfn.IFNA(VLOOKUP($A192,Platinum_RSI!$A:$P,2,FALSE), "NA"))</f>
        <v>21.3</v>
      </c>
      <c r="DL192" s="31">
        <f>IF(_xlfn.IFNA(VLOOKUP($A192,Platinum_RSI!$A:$P,3,FALSE), "NA")=0,"NA",_xlfn.IFNA(VLOOKUP($A192,Platinum_RSI!$A:$P,3,FALSE), "NA"))</f>
        <v>22.79</v>
      </c>
      <c r="DM192" s="31">
        <f>IF(_xlfn.IFNA(VLOOKUP($A192,Platinum_RSI!$A:$P,4,FALSE), "NA")=0,"NA",_xlfn.IFNA(VLOOKUP($A192,Platinum_RSI!$A:$P,4,FALSE), "NA"))</f>
        <v>26.86</v>
      </c>
      <c r="DN192" s="31">
        <f>IF(_xlfn.IFNA(VLOOKUP($A192,Platinum_RSI!$A:$P,5,FALSE), "NA")=0,"NA",_xlfn.IFNA(VLOOKUP($A192,Platinum_RSI!$A:$P,5,FALSE), "NA"))</f>
        <v>37.04</v>
      </c>
      <c r="DO192" s="31">
        <f>IF(_xlfn.IFNA(VLOOKUP($A192,Palladium_RSI!$A:$Q,2,FALSE), "NA")=0,"NA",_xlfn.IFNA(VLOOKUP($A192,Palladium_RSI!$A:$Q,2,FALSE), "NA"))</f>
        <v>20.56</v>
      </c>
      <c r="DP192" s="31">
        <f>IF(_xlfn.IFNA(VLOOKUP($A192,Palladium_RSI!$A:$Q, 3,FALSE), "NA")=0,"NA",_xlfn.IFNA(VLOOKUP($A192,Palladium_RSI!$A:$Q,3,FALSE), "NA"))</f>
        <v>30.5</v>
      </c>
      <c r="DQ192" s="31">
        <f>IF(_xlfn.IFNA(VLOOKUP($A192,Palladium_RSI!$A:$Q,4,FALSE), "NA")=0,"NA",_xlfn.IFNA(VLOOKUP($A192,Palladium_RSI!$A:$Q,4,FALSE), "NA"))</f>
        <v>35.659999999999997</v>
      </c>
      <c r="DR192" s="31">
        <f>IF(_xlfn.IFNA(VLOOKUP($A192,Palladium_RSI!$A:$Q,5,FALSE), "NA")=0,"NA",_xlfn.IFNA(VLOOKUP($A192,Palladium_RSI!$A:$Q,5,FALSE), "NA"))</f>
        <v>44.24</v>
      </c>
      <c r="DS192" s="31">
        <f>IF(_xlfn.IFNA(VLOOKUP($A192,Car_production!$A:$L,2,FALSE), "NA")=0,"NA",_xlfn.IFNA(VLOOKUP($A192,Car_production!$A:$L,2,FALSE), "NA"))</f>
        <v>318.10000000000002</v>
      </c>
      <c r="DT192" s="31">
        <f>IF(_xlfn.IFNA(VLOOKUP($A192,Car_production!$A:$L,3,FALSE), "NA")=0,"NA",_xlfn.IFNA(VLOOKUP($A192,Car_production!$A:$L,3,FALSE), "NA"))</f>
        <v>250.27537372147916</v>
      </c>
      <c r="DU192" s="31" t="e">
        <f>IF(_xlfn.IFNA(VLOOKUP($A192,Car_production!$A:$L,4,FALSE), "NA")=0,"NA",_xlfn.IFNA(VLOOKUP($A192,Car_production!$A:$L,13,FALSE), "NA"))</f>
        <v>#REF!</v>
      </c>
      <c r="DV192" s="31">
        <f>IF(_xlfn.IFNA(VLOOKUP($A192,Car_production!$A:$L,5,FALSE), "NA")=0,"NA",_xlfn.IFNA(VLOOKUP($A192,Car_production!$A:$L,5,FALSE), "NA"))</f>
        <v>107.36963225258232</v>
      </c>
      <c r="DW192" s="31">
        <f>IF(_xlfn.IFNA(VLOOKUP($A192,Car_production!$A:$L,6,FALSE), "NA")=0,"NA",_xlfn.IFNA(VLOOKUP($A192,Car_production!$A:$L,6,FALSE), "NA"))</f>
        <v>112.6</v>
      </c>
      <c r="DX192" s="31">
        <f>IF(_xlfn.IFNA(VLOOKUP($A192,Car_production!$A:$L,7,FALSE), "NA")=0,"NA",_xlfn.IFNA(VLOOKUP($A192,Car_production!$A:$L,7,FALSE), "NA"))</f>
        <v>110.06842619745845</v>
      </c>
      <c r="DY192" s="31">
        <f>IF(_xlfn.IFNA(VLOOKUP($A192,Car_production!$A:$L,8,FALSE), "NA")=0,"NA",_xlfn.IFNA(VLOOKUP($A192,Car_production!$A:$L,8,FALSE), "NA"))</f>
        <v>103.4</v>
      </c>
      <c r="DZ192" s="31">
        <f>IF(_xlfn.IFNA(VLOOKUP($A192,Car_production!$A:$L,9,FALSE), "NA")=0,"NA",_xlfn.IFNA(VLOOKUP($A192,Car_production!$A:$L,9,FALSE), "NA"))</f>
        <v>130.55555555555557</v>
      </c>
      <c r="EA192" s="31">
        <f>IF(_xlfn.IFNA(VLOOKUP($A192,Car_production!$A:$L,10,FALSE), "NA")=0,"NA",_xlfn.IFNA(VLOOKUP($A192,Car_production!$A:$L,10,FALSE), "NA"))</f>
        <v>103.74030154045877</v>
      </c>
      <c r="EB192" s="31">
        <f>IF(_xlfn.IFNA(VLOOKUP($A192,Car_production_index!$A:$L,2,FALSE), "NA")=0,"NA",_xlfn.IFNA(VLOOKUP($A192,Car_production_index!$A:$L,2,FALSE), "NA"))</f>
        <v>0.14918667237468253</v>
      </c>
      <c r="EC192" s="31">
        <f>IF(_xlfn.IFNA(VLOOKUP($A192,Car_production_index!$A:$L,3,FALSE), "NA")=0,"NA",_xlfn.IFNA(VLOOKUP($A192,Car_production_index!$A:$L,3,FALSE), "NA"))</f>
        <v>0.1916708245718535</v>
      </c>
      <c r="ED192" s="31">
        <f>IF(_xlfn.IFNA(VLOOKUP($A192,Car_production_index!$A:$L,4,FALSE), "NA")=0,"NA",_xlfn.IFNA(VLOOKUP($A192,Car_production_index!$A:$L,4,FALSE), "NA"))</f>
        <v>0.3056146070505949</v>
      </c>
      <c r="EE192" s="31">
        <f>IF(_xlfn.IFNA(VLOOKUP($A192,Car_production_index!$A:$L,5,FALSE), "NA")=0,"NA",_xlfn.IFNA(VLOOKUP($A192,Car_production_index!$A:$L,5,FALSE), "NA"))</f>
        <v>9.5682771413527754E-2</v>
      </c>
      <c r="EF192" s="31">
        <f>IF(_xlfn.IFNA(VLOOKUP($A192,Car_production_index!$A:$L,6,FALSE), "NA")=0,"NA",_xlfn.IFNA(VLOOKUP($A192,Car_production_index!$A:$L,6,FALSE), "NA"))</f>
        <v>0.74215487541065861</v>
      </c>
    </row>
    <row r="193" spans="1:136">
      <c r="A193" s="26">
        <v>42339</v>
      </c>
      <c r="B193" s="25">
        <f>IFERROR(VLOOKUP($A193,Palladium_spot_price!$A:$B,2,FALSE), "NA")</f>
        <v>555.95238095238096</v>
      </c>
      <c r="C193" s="25">
        <f>IFERROR(VLOOKUP($A193,Platinum_spot_price!$A:$B,2,FALSE), "NA")</f>
        <v>862.85714285714198</v>
      </c>
      <c r="D193" s="25">
        <f>IFERROR(VLOOKUP($A193,Rhodium_spot_price!$A:$B,2,FALSE), "NA")</f>
        <v>688.33333333333303</v>
      </c>
      <c r="E193" s="25">
        <f>IFERROR(VLOOKUP(A193,'Coal Australia'!A:B,2,FALSE), "NA")</f>
        <v>55.865816326530499</v>
      </c>
      <c r="F193" s="25">
        <f>IFERROR(VLOOKUP(A193,'Russian Ruble'!A:B,2,FALSE), "NA")</f>
        <v>69.660300000000007</v>
      </c>
      <c r="G193" s="25" t="str">
        <f>IFERROR(VLOOKUP($A193,'GDP Germany'!A:B,2,FALSE),"NA")</f>
        <v>NA</v>
      </c>
      <c r="H193" s="25" t="str">
        <f>IFERROR(VLOOKUP($A193,'GDP EU28'!A:B,2,FALSE),"NA")</f>
        <v>NA</v>
      </c>
      <c r="I193" s="25" t="str">
        <f>IFERROR(VLOOKUP($A193,'GDP US'!A:B,2,FALSE),"NA")</f>
        <v>NA</v>
      </c>
      <c r="J193" s="29" t="str">
        <f>IFERROR(VLOOKUP($A193,'GDP CNY'!A:C,2,FALSE),"NA")</f>
        <v>NA</v>
      </c>
      <c r="K193" s="25">
        <f>IFERROR(VLOOKUP($A193,WTI!$A:$B,2,FALSE),"NA")</f>
        <v>37.19</v>
      </c>
      <c r="L193" s="25">
        <f>IFERROR(VLOOKUP($A193,Brent!$A:$B,2,FALSE),"NA")</f>
        <v>38.01</v>
      </c>
      <c r="M193" s="25">
        <f>IFERROR(VLOOKUP($A193,'EURO EXC RATE'!$A:$B,2,FALSE),"NA")</f>
        <v>1.0889</v>
      </c>
      <c r="N193" s="25">
        <f>IFERROR(VLOOKUP($A193,'Baltic Dry Index'!$A:$B,2,FALSE),"NA")</f>
        <v>478</v>
      </c>
      <c r="O193" s="25">
        <f>IFERROR(VLOOKUP($A193,EXR_CNY_USD!$A:$B,2,FALSE),"NA")</f>
        <v>6.4490999999999996</v>
      </c>
      <c r="P193" s="25">
        <f>IFERROR(VLOOKUP($A193,'NATURAL GAS'!A:B,2,FALSE),"NA")</f>
        <v>1.93</v>
      </c>
      <c r="Q193" s="25">
        <f>IFERROR(VLOOKUP($A193,VIX!$A:$B,2,FALSE), "NA")</f>
        <v>18.21</v>
      </c>
      <c r="R193" s="25">
        <f>IFERROR(VLOOKUP($A193,CLI_US!$A:$B,2,FALSE), "NA")</f>
        <v>99.389299918857404</v>
      </c>
      <c r="S193" s="25">
        <f>IFERROR(VLOOKUP($A193,CLI_CHN!$A:$B,2,FALSE), "NA")</f>
        <v>99.777249999999995</v>
      </c>
      <c r="T193" s="25">
        <f>IFERROR(VLOOKUP($A193,CLI_EURO!$A:$B,2,FALSE), "NA")</f>
        <v>100.33135397858101</v>
      </c>
      <c r="U193" s="25">
        <f>IFERROR(VLOOKUP($A193,CPILFESL!$A:$B,2,FALSE), "NA")</f>
        <v>237.761</v>
      </c>
      <c r="V193" s="31">
        <f>_xlfn.IFNA(VLOOKUP($A193,'PET.RWTC.M'!$A:$B,2,FALSE), "NA")</f>
        <v>37.19</v>
      </c>
      <c r="W193" s="31">
        <f>_xlfn.IFNA(VLOOKUP($A193,PALLFNFINDEXQ!$A:$B,2,FALSE), "NA")</f>
        <v>96.465423599999994</v>
      </c>
      <c r="X193" s="31">
        <f>_xlfn.IFNA(VLOOKUP($A193,DEXSFUS!$A:$B,2,FALSE), "NA")</f>
        <v>14.432499999999999</v>
      </c>
      <c r="Y193" s="31">
        <f>_xlfn.IFNA(VLOOKUP($A193,PNICKUSDM!$A:$B,2,FALSE), "NA")</f>
        <v>8707.7857139999996</v>
      </c>
      <c r="Z193" s="31">
        <f>_xlfn.IFNA(VLOOKUP($A193,'WPU1011'!$A:$B,2,FALSE), "NA")</f>
        <v>123.9</v>
      </c>
      <c r="AA193" s="31">
        <f>_xlfn.IFNA(VLOOKUP($A193,'WPU1011'!$A:$B,2,FALSE), "NA")</f>
        <v>123.9</v>
      </c>
      <c r="AB193" s="31">
        <f>_xlfn.IFNA(VLOOKUP($A193,TSIFRGHTC!$A:$B,2,FALSE), "NA")</f>
        <v>-0.3</v>
      </c>
      <c r="AC193" s="31">
        <f>_xlfn.IFNA(VLOOKUP($A193,TSIFRGHTC!$A:$B,2,FALSE), "NA")</f>
        <v>-0.3</v>
      </c>
      <c r="AD193" s="31">
        <f>_xlfn.IFNA(VLOOKUP($A193,PPICMM!$A:$B,2,FALSE), "NA")</f>
        <v>158.69999999999999</v>
      </c>
      <c r="AE193" s="31">
        <f>_xlfn.IFNA(VLOOKUP($A193,IPB50001N!$A:$B,2,FALSE), "NA")</f>
        <v>98.146500000000003</v>
      </c>
      <c r="AF193" s="31">
        <f>_xlfn.IFNA(VLOOKUP($A193,A31ATI!$A:$B,2,FALSE), "NA")</f>
        <v>18362</v>
      </c>
      <c r="AG193" s="31">
        <f>_xlfn.IFNA(VLOOKUP($A193,A31ANO!$A:$B,2,FALSE), "NA")</f>
        <v>7630</v>
      </c>
      <c r="AH193" s="31">
        <f>_xlfn.IFNA(VLOOKUP($A193,IPG21223S!$A:$B,2,FALSE), "NA")</f>
        <v>112.51860000000001</v>
      </c>
      <c r="AI193" s="31">
        <f>_xlfn.IFNA(VLOOKUP($A193,PIORECRUSDM!$A:$B,2,FALSE), "NA")</f>
        <v>39.58</v>
      </c>
      <c r="AJ193" s="31">
        <f>_xlfn.IFNA(VLOOKUP($A193,GVZCLS!$A:$B,2,FALSE), "NA")</f>
        <v>16.62</v>
      </c>
      <c r="AK193" s="31">
        <f>_xlfn.IFNA(VLOOKUP($A193,VXSLVCLS!$A:$B,2,FALSE), "NA")</f>
        <v>28.35</v>
      </c>
      <c r="AL193" s="31">
        <f>_xlfn.IFNA(VLOOKUP($A193,PNRGINDEXM!$A:$B,2,FALSE), "NA")</f>
        <v>90.453389999999999</v>
      </c>
      <c r="AM193" s="31">
        <f>_xlfn.IFNA(VLOOKUP($A193,Nikkei225!$A:$B,2,FALSE), "NA")</f>
        <v>20012.400000000001</v>
      </c>
      <c r="AN193" s="31">
        <f>_xlfn.IFNA(VLOOKUP($A193,EXJPUS!$A:$B,2,FALSE), "NA")</f>
        <v>121.63500000000001</v>
      </c>
      <c r="AO193" s="31">
        <f>_xlfn.IFNA(VLOOKUP($A193,PCU33613361!$A:$B,2,FALSE), "NA")</f>
        <v>111.5</v>
      </c>
      <c r="AP193" s="31">
        <f>_xlfn.IFNA(VLOOKUP($A193,TOTALSA!$A:$B,2,FALSE), "NA")</f>
        <v>17.492000000000001</v>
      </c>
      <c r="AQ193" s="31">
        <f>_xlfn.IFNA(VLOOKUP($A193,ZAFCPIALLMINMEI!$A:$B,2,FALSE), "NA")</f>
        <v>101.8116</v>
      </c>
      <c r="AR193" s="31">
        <f>_xlfn.IFNA(VLOOKUP($A193,LCULMN01ZAQ661S!$A:$B,2,FALSE), "NA")</f>
        <v>100.38550499999999</v>
      </c>
      <c r="AS193" s="31">
        <f>_xlfn.IFNA(VLOOKUP($A193,NGDPRSAXDCZAQ!$A:$B,2,FALSE), "NA")</f>
        <v>1108923.3999999999</v>
      </c>
      <c r="AT193" s="31">
        <f>_xlfn.IFNA(VLOOKUP($A193,'M.W00.PCOBA.USD'!$A:$B,2,FALSE), "NA")</f>
        <v>23951.18</v>
      </c>
      <c r="AU193" s="31">
        <f>_xlfn.IFNA(VLOOKUP($A193,BSCICP03O9M665S!$A:$B,2,FALSE), "NA")</f>
        <v>100.5589693599</v>
      </c>
      <c r="AV193" s="31">
        <f>_xlfn.IFNA(VLOOKUP($A193,LOLITOAAOECDE!$A:$B,2,FALSE), "NA")</f>
        <v>99.267841477000005</v>
      </c>
      <c r="AW193" s="31" t="str">
        <f>_xlfn.IFNA(VLOOKUP($A193,'IP7110'!$A:$B,2,FALSE), "NA")</f>
        <v>NA</v>
      </c>
      <c r="AX193" s="31">
        <f>_xlfn.IFNA(VLOOKUP($A193,'WPS061'!$A:$B,2,FALSE), "NA")</f>
        <v>95.6</v>
      </c>
      <c r="AY193" s="31">
        <f>_xlfn.IFNA(VLOOKUP($A193,'GS10'!$A:$B,2,FALSE), "NA")</f>
        <v>2.2400000000000002</v>
      </c>
      <c r="AZ193" s="31">
        <f>_xlfn.IFNA(VLOOKUP($A193,'GS5'!$A:$B,2,FALSE), "NA")</f>
        <v>1.7</v>
      </c>
      <c r="BA193" s="31">
        <f>_xlfn.IFNA(VLOOKUP($A193,'GS30'!$A:$B,2,FALSE), "NA")</f>
        <v>2.97</v>
      </c>
      <c r="BB193" s="31">
        <f>_xlfn.IFNA(VLOOKUP($A193,DAX!$A:$B,2,FALSE), "NA")</f>
        <v>10743.01</v>
      </c>
      <c r="BC193" s="31">
        <f>_xlfn.IFNA(VLOOKUP($A193,SMI!$A:$B,2,FALSE), "NA")</f>
        <v>8818.09</v>
      </c>
      <c r="BD193" s="31">
        <f>_xlfn.IFNA(VLOOKUP($A193,NASDAQCOM!$A:$B,2,FALSE), "NA")</f>
        <v>5007.41</v>
      </c>
      <c r="BE193" s="31">
        <f>_xlfn.IFNA(VLOOKUP($A193,FTSE100!$A:$B,2,FALSE), "NA")</f>
        <v>6242.32</v>
      </c>
      <c r="BF193" s="31">
        <f>_xlfn.IFNA(VLOOKUP($A193,'M.W00.PGOLD.USD'!$A:$B,2,FALSE), "NA")</f>
        <v>1082.7</v>
      </c>
      <c r="BG193" s="31">
        <f>_xlfn.IFNA(VLOOKUP($A193,'M.W00.PSILVER.USD'!$A:$B,2,FALSE), "NA")</f>
        <v>14.49</v>
      </c>
      <c r="BH193" s="31">
        <f>_xlfn.IFNA(VLOOKUP($A193,WPU10170502!$A:$B,2,FALSE), "NA")</f>
        <v>88.3</v>
      </c>
      <c r="BI193" s="31">
        <f>_xlfn.IFNA(VLOOKUP($A193,'M.W00.PSILVER.USD'!$A:$B,2,FALSE), "NA")</f>
        <v>14.49</v>
      </c>
      <c r="BJ193" s="31">
        <f>_xlfn.IFNA(VLOOKUP($A193,'M.W00.PSILVER.USD'!$A:$B,2,FALSE), "NA")</f>
        <v>14.49</v>
      </c>
      <c r="BK193" s="31">
        <f>_xlfn.IFNA(VLOOKUP($A193,FEDfunds!$A:$B,2,FALSE), "NA")</f>
        <v>0.24</v>
      </c>
      <c r="BL193" s="31">
        <f>_xlfn.IFNA(VLOOKUP($A193,Vehicles_miles_traveled!$A:$B,2,FALSE), "NA")</f>
        <v>262285</v>
      </c>
      <c r="BM193" s="31">
        <f>_xlfn.IFNA(VLOOKUP($A193,New_car_dealer!$A:$B,2,FALSE), "NA")</f>
        <v>75068</v>
      </c>
      <c r="BN193" s="31" t="str">
        <f>_xlfn.IFNA(VLOOKUP($A193,Platinum_total_demand!$A:$Z,4,FALSE), "NA")</f>
        <v>NA</v>
      </c>
      <c r="BO193" s="31" t="str">
        <f>_xlfn.IFNA(VLOOKUP($A193,Palladium_total_demand!$A:$Z,4,FALSE), "NA")</f>
        <v>NA</v>
      </c>
      <c r="BP193" s="31" t="str">
        <f>_xlfn.IFNA(VLOOKUP($A193,Rhodium_total_demand!$A:$Z,4,FALSE), "NA")</f>
        <v>NA</v>
      </c>
      <c r="BQ193" s="31" t="str">
        <f>_xlfn.IFNA(VLOOKUP($A193,Platinum_total_supply!$A:$Z,4,FALSE), "NA")</f>
        <v>NA</v>
      </c>
      <c r="BR193" s="31" t="str">
        <f>_xlfn.IFNA(VLOOKUP($A193,Palladium_total_supply!$A:$Z,4,FALSE), "NA")</f>
        <v>NA</v>
      </c>
      <c r="BS193" s="31" t="str">
        <f>_xlfn.IFNA(VLOOKUP($A193,Rhodium_total_supply!$A:$Z,4,FALSE), "NA")</f>
        <v>NA</v>
      </c>
      <c r="BT193" s="31">
        <f>_xlfn.IFNA(VLOOKUP($A193,Equities!$A:$Z,2,FALSE), "NA")</f>
        <v>6372.1495652173899</v>
      </c>
      <c r="BU193" s="31">
        <f>_xlfn.IFNA(VLOOKUP($A193,Equities!$A:$Z,3,FALSE), "NA")</f>
        <v>7984.1660869565103</v>
      </c>
      <c r="BV193" s="31">
        <f>_xlfn.IFNA(VLOOKUP($A193,Equities!$A:$Z,4,FALSE), "NA")</f>
        <v>7972.7139130434698</v>
      </c>
      <c r="BW193" s="31">
        <f>_xlfn.IFNA(VLOOKUP($A193,Equities!$A:$Z,5,FALSE), "NA")</f>
        <v>5757.9579999999996</v>
      </c>
      <c r="BX193" s="31">
        <f>_xlfn.IFNA(VLOOKUP($A193,Equities!$A:$Z,6,FALSE), "NA")</f>
        <v>1644.3370869565199</v>
      </c>
      <c r="BY193" s="31">
        <f>_xlfn.IFNA(VLOOKUP($A193,Income_equities!$A:$Z,2,FALSE), "NA")</f>
        <v>1928.3421739130399</v>
      </c>
      <c r="BZ193" s="31">
        <f>_xlfn.IFNA(VLOOKUP($A193,Income_equities!$A:$Z,3,FALSE), "NA")</f>
        <v>373.083608695652</v>
      </c>
      <c r="CA193" s="31">
        <f>_xlfn.IFNA(VLOOKUP($A193,Income_equities!$A:$Z,4,FALSE), "NA")</f>
        <v>224.71130869565201</v>
      </c>
      <c r="CB193" s="31">
        <f>_xlfn.IFNA(VLOOKUP($A193,Income_equities!$A:$Z,5,FALSE), "NA")</f>
        <v>221.64687391304301</v>
      </c>
      <c r="CC193" s="31">
        <f>_xlfn.IFNA(VLOOKUP($A193,PGM_equities!$A:$Z,2,FALSE), "NA")</f>
        <v>863.36217391304297</v>
      </c>
      <c r="CD193" s="31">
        <f>_xlfn.IFNA(VLOOKUP($A193,PGM_equities!$A:$Z,3,FALSE), "NA")</f>
        <v>1069.73652173913</v>
      </c>
      <c r="CE193" s="31">
        <f>_xlfn.IFNA(VLOOKUP($A193,PGM_equities!$A:$Z,4,FALSE), "NA")</f>
        <v>14.106199999999999</v>
      </c>
      <c r="CF193" s="31">
        <f>_xlfn.IFNA(VLOOKUP($A193,PGM_equities!$A:$Z,5,FALSE), "NA")</f>
        <v>552.68086956521699</v>
      </c>
      <c r="CG193" s="31" t="str">
        <f>_xlfn.IFNA(VLOOKUP($A193,Platinum_market_balance!$A:$Z,2,FALSE), "NA")</f>
        <v>NA</v>
      </c>
      <c r="CH193" s="31" t="str">
        <f>_xlfn.IFNA(VLOOKUP($A193,Platinum_market_balance!$A:$Z,3,FALSE), "NA")</f>
        <v>NA</v>
      </c>
      <c r="CI193" s="31" t="str">
        <f>_xlfn.IFNA(VLOOKUP($A193,Platinum_market_balance!$A:$Z,4,FALSE), "NA")</f>
        <v>NA</v>
      </c>
      <c r="CJ193" s="31" t="str">
        <f>_xlfn.IFNA(VLOOKUP($A193,Platinum_market_balance!$A:$Z,5,FALSE), "NA")</f>
        <v>NA</v>
      </c>
      <c r="CK193" s="31" t="str">
        <f>_xlfn.IFNA(VLOOKUP($A193,Palladium_market_balance!$A:$Z,2,FALSE), "NA")</f>
        <v>NA</v>
      </c>
      <c r="CL193" s="31" t="str">
        <f>_xlfn.IFNA(VLOOKUP($A193,Palladium_market_balance!$A:$Z,3,FALSE), "NA")</f>
        <v>NA</v>
      </c>
      <c r="CM193" s="31" t="str">
        <f>_xlfn.IFNA(VLOOKUP($A193,Palladium_market_balance!$A:$Z,4,FALSE), "NA")</f>
        <v>NA</v>
      </c>
      <c r="CN193" s="31" t="str">
        <f>_xlfn.IFNA(VLOOKUP($A193,Palladium_market_balance!$A:$Z,5,FALSE), "NA")</f>
        <v>NA</v>
      </c>
      <c r="CO193" s="31" t="str">
        <f>_xlfn.IFNA(VLOOKUP($A193,Rhodium_market_balance!$A:$Z,2,FALSE), "NA")</f>
        <v>NA</v>
      </c>
      <c r="CP193" s="31" t="str">
        <f>_xlfn.IFNA(VLOOKUP($A193,Rhodium_market_balance!$A:$Z,3,FALSE), "NA")</f>
        <v>NA</v>
      </c>
      <c r="CQ193" s="31" t="str">
        <f>_xlfn.IFNA(VLOOKUP($A193,Rhodium_market_balance!$A:$Z,4,FALSE), "NA")</f>
        <v>NA</v>
      </c>
      <c r="CR193" s="31" t="str">
        <f>_xlfn.IFNA(VLOOKUP($A193,Rhodium_market_balance!$A:$Z,5,FALSE), "NA")</f>
        <v>NA</v>
      </c>
      <c r="CS193" s="31">
        <f>_xlfn.IFNA(VLOOKUP($A193,CFTCs!$A:$Z,2,FALSE), "NA")</f>
        <v>17034.5217391304</v>
      </c>
      <c r="CT193" s="31">
        <f>_xlfn.IFNA(VLOOKUP($A193,CFTCs!$A:$Z,3,FALSE), "NA")</f>
        <v>9695.95652173913</v>
      </c>
      <c r="CU193" s="31">
        <f>_xlfn.IFNA(VLOOKUP($A193,CFTCs!$A:$Z,4,FALSE), "NA")</f>
        <v>50123.391304347802</v>
      </c>
      <c r="CV193" s="31">
        <f>_xlfn.IFNA(VLOOKUP($A193,CFTCs!$A:$Z,5,FALSE), "NA")</f>
        <v>28739.0869565217</v>
      </c>
      <c r="CW193" s="31">
        <f>_xlfn.IFNA(VLOOKUP($A193,Open_interest!$A:$Z,2,FALSE), "NA")</f>
        <v>73500.956521739106</v>
      </c>
      <c r="CX193" s="31">
        <f>_xlfn.IFNA(VLOOKUP($A193,Open_interest!$A:$Z,3,FALSE), "NA")</f>
        <v>25116.608695652099</v>
      </c>
      <c r="CY193" s="31">
        <f>IF(_xlfn.IFNA(VLOOKUP($A193,ETF_holdings!$A:$Z,2,FALSE), "NA")=0,"NA",_xlfn.IFNA(VLOOKUP($A193,ETF_holdings!$A:$Z,2,FALSE), "NA"))</f>
        <v>2562476.0803912999</v>
      </c>
      <c r="CZ193" s="31" t="str">
        <f>IF(_xlfn.IFNA(VLOOKUP($A193,ETF_holdings!$A:$Z,3,FALSE), "NA")=0,"NA",_xlfn.IFNA(VLOOKUP($A193,ETF_holdings!$A:$Z,3,FALSE), "NA"))</f>
        <v>NA</v>
      </c>
      <c r="DA193" s="31">
        <f>_xlfn.IFNA(VLOOKUP($A193,ETF_holdings!$A:$Z,4,FALSE), "NA")</f>
        <v>13103.8478260869</v>
      </c>
      <c r="DB193" s="31">
        <f>IF(_xlfn.IFNA(VLOOKUP($A193,ETF_holdings!$A:$Z,4,FALSE), "NA")=0,"NA",_xlfn.IFNA(VLOOKUP($A193,ETF_holdings!$A:$Z,4,FALSE), "NA"))</f>
        <v>13103.8478260869</v>
      </c>
      <c r="DC193" s="31" t="str">
        <f>IF(_xlfn.IFNA(VLOOKUP($A193,ETF_holdings!$A:$Z,6,FALSE), "NA")=0,"NA",_xlfn.IFNA(VLOOKUP($A193,ETF_holdings!$A:$Z,6,FALSE), "NA"))</f>
        <v>NA</v>
      </c>
      <c r="DD193" s="31" t="str">
        <f>IF(_xlfn.IFNA(VLOOKUP($A193,ETF_holdings!$A:$Z,7,FALSE), "NA")=0,"NA",_xlfn.IFNA(VLOOKUP($A193,ETF_holdings!$A:$Z,7,FALSE), "NA"))</f>
        <v>NA</v>
      </c>
      <c r="DE193" s="31" t="str">
        <f>IF(_xlfn.IFNA(VLOOKUP($A193,ETF_holdings!$A:$Z,8,FALSE), "NA")=0,"NA",_xlfn.IFNA(VLOOKUP($A193,ETF_holdings!$A:$Z,8,FALSE), "NA"))</f>
        <v>NA</v>
      </c>
      <c r="DF193" s="31" t="str">
        <f>IF(_xlfn.IFNA(VLOOKUP($A193,ETF_holdings!$A:$Z,10,FALSE), "NA")=0,"NA",_xlfn.IFNA(VLOOKUP($A193,ETF_holdings!$A:$Z,10,FALSE), "NA"))</f>
        <v>NA</v>
      </c>
      <c r="DG193" s="31" t="str">
        <f>IF(_xlfn.IFNA(VLOOKUP($A193,ETF_holdings!$A:$Z,10,FALSE), "NA")=0,"NA",_xlfn.IFNA(VLOOKUP($A193,ETF_holdings!$A:$Z,10,FALSE), "NA"))</f>
        <v>NA</v>
      </c>
      <c r="DH193" s="31">
        <f>IF(_xlfn.IFNA(VLOOKUP($A193,ETF_holdings!$A:$Z,11,FALSE), "NA")=0,"NA",_xlfn.IFNA(VLOOKUP($A193,ETF_holdings!$A:$Z,11,FALSE), "NA"))</f>
        <v>13103.8478260869</v>
      </c>
      <c r="DI193" s="31" t="str">
        <f>IF(_xlfn.IFNA(VLOOKUP($A193,ETF_holdings!$A:$Z,12,FALSE), "NA")=0,"NA",_xlfn.IFNA(VLOOKUP($A193,ETF_holdings!$A:$Z,12,FALSE), "NA"))</f>
        <v>NA</v>
      </c>
      <c r="DJ193" s="31" t="str">
        <f>IF(_xlfn.IFNA(VLOOKUP($A193,ETF_holdings!$A:$Z,13,FALSE), "NA")=0,"NA",_xlfn.IFNA(VLOOKUP($A193,ETF_holdings!$A:$Z,13,FALSE), "NA"))</f>
        <v>NA</v>
      </c>
      <c r="DK193" s="31">
        <f>IF(_xlfn.IFNA(VLOOKUP($A193,Platinum_RSI!$A:$P,2,FALSE), "NA")=0,"NA",_xlfn.IFNA(VLOOKUP($A193,Platinum_RSI!$A:$P,2,FALSE), "NA"))</f>
        <v>39.44</v>
      </c>
      <c r="DL193" s="31">
        <f>IF(_xlfn.IFNA(VLOOKUP($A193,Platinum_RSI!$A:$P,3,FALSE), "NA")=0,"NA",_xlfn.IFNA(VLOOKUP($A193,Platinum_RSI!$A:$P,3,FALSE), "NA"))</f>
        <v>30.7</v>
      </c>
      <c r="DM193" s="31">
        <f>IF(_xlfn.IFNA(VLOOKUP($A193,Platinum_RSI!$A:$P,4,FALSE), "NA")=0,"NA",_xlfn.IFNA(VLOOKUP($A193,Platinum_RSI!$A:$P,4,FALSE), "NA"))</f>
        <v>31.91</v>
      </c>
      <c r="DN193" s="31">
        <f>IF(_xlfn.IFNA(VLOOKUP($A193,Platinum_RSI!$A:$P,5,FALSE), "NA")=0,"NA",_xlfn.IFNA(VLOOKUP($A193,Platinum_RSI!$A:$P,5,FALSE), "NA"))</f>
        <v>38.950000000000003</v>
      </c>
      <c r="DO193" s="31">
        <f>IF(_xlfn.IFNA(VLOOKUP($A193,Palladium_RSI!$A:$Q,2,FALSE), "NA")=0,"NA",_xlfn.IFNA(VLOOKUP($A193,Palladium_RSI!$A:$Q,2,FALSE), "NA"))</f>
        <v>30.43</v>
      </c>
      <c r="DP193" s="31">
        <f>IF(_xlfn.IFNA(VLOOKUP($A193,Palladium_RSI!$A:$Q, 3,FALSE), "NA")=0,"NA",_xlfn.IFNA(VLOOKUP($A193,Palladium_RSI!$A:$Q,3,FALSE), "NA"))</f>
        <v>33.770000000000003</v>
      </c>
      <c r="DQ193" s="31">
        <f>IF(_xlfn.IFNA(VLOOKUP($A193,Palladium_RSI!$A:$Q,4,FALSE), "NA")=0,"NA",_xlfn.IFNA(VLOOKUP($A193,Palladium_RSI!$A:$Q,4,FALSE), "NA"))</f>
        <v>37.74</v>
      </c>
      <c r="DR193" s="31">
        <f>IF(_xlfn.IFNA(VLOOKUP($A193,Palladium_RSI!$A:$Q,5,FALSE), "NA")=0,"NA",_xlfn.IFNA(VLOOKUP($A193,Palladium_RSI!$A:$Q,5,FALSE), "NA"))</f>
        <v>45.16</v>
      </c>
      <c r="DS193" s="31">
        <f>IF(_xlfn.IFNA(VLOOKUP($A193,Car_production!$A:$L,2,FALSE), "NA")=0,"NA",_xlfn.IFNA(VLOOKUP($A193,Car_production!$A:$L,2,FALSE), "NA"))</f>
        <v>318.60000000000002</v>
      </c>
      <c r="DT193" s="31">
        <f>IF(_xlfn.IFNA(VLOOKUP($A193,Car_production!$A:$L,3,FALSE), "NA")=0,"NA",_xlfn.IFNA(VLOOKUP($A193,Car_production!$A:$L,3,FALSE), "NA"))</f>
        <v>250.66876475216367</v>
      </c>
      <c r="DU193" s="31" t="e">
        <f>IF(_xlfn.IFNA(VLOOKUP($A193,Car_production!$A:$L,4,FALSE), "NA")=0,"NA",_xlfn.IFNA(VLOOKUP($A193,Car_production!$A:$L,13,FALSE), "NA"))</f>
        <v>#REF!</v>
      </c>
      <c r="DV193" s="31">
        <f>IF(_xlfn.IFNA(VLOOKUP($A193,Car_production!$A:$L,5,FALSE), "NA")=0,"NA",_xlfn.IFNA(VLOOKUP($A193,Car_production!$A:$L,5,FALSE), "NA"))</f>
        <v>111.74317138517311</v>
      </c>
      <c r="DW193" s="31">
        <f>IF(_xlfn.IFNA(VLOOKUP($A193,Car_production!$A:$L,6,FALSE), "NA")=0,"NA",_xlfn.IFNA(VLOOKUP($A193,Car_production!$A:$L,6,FALSE), "NA"))</f>
        <v>107.6</v>
      </c>
      <c r="DX193" s="31">
        <f>IF(_xlfn.IFNA(VLOOKUP($A193,Car_production!$A:$L,7,FALSE), "NA")=0,"NA",_xlfn.IFNA(VLOOKUP($A193,Car_production!$A:$L,7,FALSE), "NA"))</f>
        <v>105.18084066471162</v>
      </c>
      <c r="DY193" s="31">
        <f>IF(_xlfn.IFNA(VLOOKUP($A193,Car_production!$A:$L,8,FALSE), "NA")=0,"NA",_xlfn.IFNA(VLOOKUP($A193,Car_production!$A:$L,8,FALSE), "NA"))</f>
        <v>99.6</v>
      </c>
      <c r="DZ193" s="31">
        <f>IF(_xlfn.IFNA(VLOOKUP($A193,Car_production!$A:$L,9,FALSE), "NA")=0,"NA",_xlfn.IFNA(VLOOKUP($A193,Car_production!$A:$L,9,FALSE), "NA"))</f>
        <v>125.75757575757575</v>
      </c>
      <c r="EA193" s="31">
        <f>IF(_xlfn.IFNA(VLOOKUP($A193,Car_production!$A:$L,10,FALSE), "NA")=0,"NA",_xlfn.IFNA(VLOOKUP($A193,Car_production!$A:$L,10,FALSE), "NA"))</f>
        <v>103.7397161292119</v>
      </c>
      <c r="EB193" s="31">
        <f>IF(_xlfn.IFNA(VLOOKUP($A193,Car_production_index!$A:$L,2,FALSE), "NA")=0,"NA",_xlfn.IFNA(VLOOKUP($A193,Car_production_index!$A:$L,2,FALSE), "NA"))</f>
        <v>0.14918667237468253</v>
      </c>
      <c r="EC193" s="31">
        <f>IF(_xlfn.IFNA(VLOOKUP($A193,Car_production_index!$A:$L,3,FALSE), "NA")=0,"NA",_xlfn.IFNA(VLOOKUP($A193,Car_production_index!$A:$L,3,FALSE), "NA"))</f>
        <v>0.1916708245718535</v>
      </c>
      <c r="ED193" s="31">
        <f>IF(_xlfn.IFNA(VLOOKUP($A193,Car_production_index!$A:$L,4,FALSE), "NA")=0,"NA",_xlfn.IFNA(VLOOKUP($A193,Car_production_index!$A:$L,4,FALSE), "NA"))</f>
        <v>0.3056146070505949</v>
      </c>
      <c r="EE193" s="31">
        <f>IF(_xlfn.IFNA(VLOOKUP($A193,Car_production_index!$A:$L,5,FALSE), "NA")=0,"NA",_xlfn.IFNA(VLOOKUP($A193,Car_production_index!$A:$L,5,FALSE), "NA"))</f>
        <v>9.5682771413527754E-2</v>
      </c>
      <c r="EF193" s="31">
        <f>IF(_xlfn.IFNA(VLOOKUP($A193,Car_production_index!$A:$L,6,FALSE), "NA")=0,"NA",_xlfn.IFNA(VLOOKUP($A193,Car_production_index!$A:$L,6,FALSE), "NA"))</f>
        <v>0.74215487541065861</v>
      </c>
    </row>
    <row r="194" spans="1:136">
      <c r="A194" s="26">
        <v>42370</v>
      </c>
      <c r="B194" s="25">
        <f>IFERROR(VLOOKUP($A194,Palladium_spot_price!$A:$B,2,FALSE), "NA")</f>
        <v>503.05</v>
      </c>
      <c r="C194" s="25">
        <f>IFERROR(VLOOKUP($A194,Platinum_spot_price!$A:$B,2,FALSE), "NA")</f>
        <v>855.65</v>
      </c>
      <c r="D194" s="25">
        <f>IFERROR(VLOOKUP($A194,Rhodium_spot_price!$A:$B,2,FALSE), "NA")</f>
        <v>652.75</v>
      </c>
      <c r="E194" s="25">
        <f>IFERROR(VLOOKUP(A194,'Coal Australia'!A:B,2,FALSE), "NA")</f>
        <v>53.4289285714285</v>
      </c>
      <c r="F194" s="25">
        <f>IFERROR(VLOOKUP(A194,'Russian Ruble'!A:B,2,FALSE), "NA")</f>
        <v>76.250600000000006</v>
      </c>
      <c r="G194" s="25">
        <f>IFERROR(VLOOKUP($A194,'GDP Germany'!A:B,2,FALSE),"NA")</f>
        <v>701542.6</v>
      </c>
      <c r="H194" s="25">
        <f>IFERROR(VLOOKUP($A194,'GDP EU28'!A:B,2,FALSE),"NA")</f>
        <v>3106528.9</v>
      </c>
      <c r="I194" s="25">
        <f>IFERROR(VLOOKUP($A194,'GDP US'!A:B,2,FALSE),"NA")</f>
        <v>17462.579000000002</v>
      </c>
      <c r="J194" s="29">
        <f>IFERROR(VLOOKUP($A194,'GDP CNY'!A:C,2,FALSE),"NA")</f>
        <v>6.9</v>
      </c>
      <c r="K194" s="25">
        <f>IFERROR(VLOOKUP($A194,WTI!$A:$B,2,FALSE),"NA")</f>
        <v>31.68</v>
      </c>
      <c r="L194" s="25">
        <f>IFERROR(VLOOKUP($A194,Brent!$A:$B,2,FALSE),"NA")</f>
        <v>30.7</v>
      </c>
      <c r="M194" s="25">
        <f>IFERROR(VLOOKUP($A194,'EURO EXC RATE'!$A:$B,2,FALSE),"NA")</f>
        <v>1.0854999999999999</v>
      </c>
      <c r="N194" s="25">
        <f>IFERROR(VLOOKUP($A194,'Baltic Dry Index'!$A:$B,2,FALSE),"NA")</f>
        <v>317</v>
      </c>
      <c r="O194" s="25">
        <f>IFERROR(VLOOKUP($A194,EXR_CNY_USD!$A:$B,2,FALSE),"NA")</f>
        <v>6.5726000000000004</v>
      </c>
      <c r="P194" s="25">
        <f>IFERROR(VLOOKUP($A194,'NATURAL GAS'!A:B,2,FALSE),"NA")</f>
        <v>2.2799999999999998</v>
      </c>
      <c r="Q194" s="25">
        <f>IFERROR(VLOOKUP($A194,VIX!$A:$B,2,FALSE), "NA")</f>
        <v>20.2</v>
      </c>
      <c r="R194" s="25">
        <f>IFERROR(VLOOKUP($A194,CLI_US!$A:$B,2,FALSE), "NA")</f>
        <v>99.308177395890695</v>
      </c>
      <c r="S194" s="25">
        <f>IFERROR(VLOOKUP($A194,CLI_CHN!$A:$B,2,FALSE), "NA")</f>
        <v>99.767290000000003</v>
      </c>
      <c r="T194" s="25">
        <f>IFERROR(VLOOKUP($A194,CLI_EURO!$A:$B,2,FALSE), "NA")</f>
        <v>100.29001475592599</v>
      </c>
      <c r="U194" s="25">
        <f>IFERROR(VLOOKUP($A194,CPILFESL!$A:$B,2,FALSE), "NA")</f>
        <v>237.65199999999999</v>
      </c>
      <c r="V194" s="31">
        <f>_xlfn.IFNA(VLOOKUP($A194,'PET.RWTC.M'!$A:$B,2,FALSE), "NA")</f>
        <v>31.68</v>
      </c>
      <c r="W194" s="31">
        <f>_xlfn.IFNA(VLOOKUP($A194,PALLFNFINDEXQ!$A:$B,2,FALSE), "NA")</f>
        <v>88.693989340000002</v>
      </c>
      <c r="X194" s="31">
        <f>_xlfn.IFNA(VLOOKUP($A194,DEXSFUS!$A:$B,2,FALSE), "NA")</f>
        <v>15.465999999999999</v>
      </c>
      <c r="Y194" s="31">
        <f>_xlfn.IFNA(VLOOKUP($A194,PNICKUSDM!$A:$B,2,FALSE), "NA")</f>
        <v>8507.2875000000004</v>
      </c>
      <c r="Z194" s="31">
        <f>_xlfn.IFNA(VLOOKUP($A194,'WPU1011'!$A:$B,2,FALSE), "NA")</f>
        <v>113.3</v>
      </c>
      <c r="AA194" s="31">
        <f>_xlfn.IFNA(VLOOKUP($A194,PCU3399103399101!$A:$B,2,FALSE), "NA")</f>
        <v>201</v>
      </c>
      <c r="AB194" s="31">
        <f>_xlfn.IFNA(VLOOKUP($A194,TSIFRGHTC!$A:$B,2,FALSE), "NA")</f>
        <v>1.5</v>
      </c>
      <c r="AC194" s="31">
        <f>_xlfn.IFNA(VLOOKUP($A194,TSIFRGHTC!$A:$B,2,FALSE), "NA")</f>
        <v>1.5</v>
      </c>
      <c r="AD194" s="31">
        <f>_xlfn.IFNA(VLOOKUP($A194,PPICMM!$A:$B,2,FALSE), "NA")</f>
        <v>157.1</v>
      </c>
      <c r="AE194" s="31">
        <f>_xlfn.IFNA(VLOOKUP($A194,IPB50001N!$A:$B,2,FALSE), "NA")</f>
        <v>99.105000000000004</v>
      </c>
      <c r="AF194" s="31">
        <f>_xlfn.IFNA(VLOOKUP($A194,A31ATI!$A:$B,2,FALSE), "NA")</f>
        <v>17509</v>
      </c>
      <c r="AG194" s="31">
        <f>_xlfn.IFNA(VLOOKUP($A194,A31ANO!$A:$B,2,FALSE), "NA")</f>
        <v>8041</v>
      </c>
      <c r="AH194" s="31">
        <f>_xlfn.IFNA(VLOOKUP($A194,IPG21223S!$A:$B,2,FALSE), "NA")</f>
        <v>115.5913</v>
      </c>
      <c r="AI194" s="31">
        <f>_xlfn.IFNA(VLOOKUP($A194,PIORECRUSDM!$A:$B,2,FALSE), "NA")</f>
        <v>41.17</v>
      </c>
      <c r="AJ194" s="31">
        <f>_xlfn.IFNA(VLOOKUP($A194,GVZCLS!$A:$B,2,FALSE), "NA")</f>
        <v>16.62</v>
      </c>
      <c r="AK194" s="31">
        <f>_xlfn.IFNA(VLOOKUP($A194,VXSLVCLS!$A:$B,2,FALSE), "NA")</f>
        <v>28.35</v>
      </c>
      <c r="AL194" s="31">
        <f>_xlfn.IFNA(VLOOKUP($A194,PNRGINDEXM!$A:$B,2,FALSE), "NA")</f>
        <v>77.52825</v>
      </c>
      <c r="AM194" s="31">
        <f>_xlfn.IFNA(VLOOKUP($A194,Nikkei225!$A:$B,2,FALSE), "NA")</f>
        <v>20012.400000000001</v>
      </c>
      <c r="AN194" s="31">
        <f>_xlfn.IFNA(VLOOKUP($A194,EXJPUS!$A:$B,2,FALSE), "NA")</f>
        <v>118.22580000000001</v>
      </c>
      <c r="AO194" s="31">
        <f>_xlfn.IFNA(VLOOKUP($A194,PCU33613361!$A:$B,2,FALSE), "NA")</f>
        <v>111.1</v>
      </c>
      <c r="AP194" s="31">
        <f>_xlfn.IFNA(VLOOKUP($A194,TOTALSA!$A:$B,2,FALSE), "NA")</f>
        <v>18.071000000000002</v>
      </c>
      <c r="AQ194" s="31">
        <f>_xlfn.IFNA(VLOOKUP($A194,ZAFCPIALLMINMEI!$A:$B,2,FALSE), "NA")</f>
        <v>102.62179999999999</v>
      </c>
      <c r="AR194" s="31">
        <f>_xlfn.IFNA(VLOOKUP($A194,LCULMN01ZAQ661S!$A:$B,2,FALSE), "NA")</f>
        <v>101.54201999999999</v>
      </c>
      <c r="AS194" s="31">
        <f>_xlfn.IFNA(VLOOKUP($A194,NGDPRSAXDCZAQ!$A:$B,2,FALSE), "NA")</f>
        <v>1111572.2</v>
      </c>
      <c r="AT194" s="31">
        <f>_xlfn.IFNA(VLOOKUP($A194,'M.W00.PCOBA.USD'!$A:$B,2,FALSE), "NA")</f>
        <v>23134.6</v>
      </c>
      <c r="AU194" s="31">
        <f>_xlfn.IFNA(VLOOKUP($A194,BSCICP03O9M665S!$A:$B,2,FALSE), "NA")</f>
        <v>100.5507486549</v>
      </c>
      <c r="AV194" s="31">
        <f>_xlfn.IFNA(VLOOKUP($A194,LOLITOAAOECDE!$A:$B,2,FALSE), "NA")</f>
        <v>99.175397297999993</v>
      </c>
      <c r="AW194" s="31" t="str">
        <f>_xlfn.IFNA(VLOOKUP($A194,'IP7110'!$A:$B,2,FALSE), "NA")</f>
        <v>NA</v>
      </c>
      <c r="AX194" s="31">
        <f>_xlfn.IFNA(VLOOKUP($A194,'WPS061'!$A:$B,2,FALSE), "NA")</f>
        <v>95.7</v>
      </c>
      <c r="AY194" s="31">
        <f>_xlfn.IFNA(VLOOKUP($A194,'GS10'!$A:$B,2,FALSE), "NA")</f>
        <v>2.09</v>
      </c>
      <c r="AZ194" s="31">
        <f>_xlfn.IFNA(VLOOKUP($A194,'GS5'!$A:$B,2,FALSE), "NA")</f>
        <v>1.52</v>
      </c>
      <c r="BA194" s="31">
        <f>_xlfn.IFNA(VLOOKUP($A194,'GS30'!$A:$B,2,FALSE), "NA")</f>
        <v>2.86</v>
      </c>
      <c r="BB194" s="31">
        <f>_xlfn.IFNA(VLOOKUP($A194,DAX!$A:$B,2,FALSE), "NA")</f>
        <v>9798.11</v>
      </c>
      <c r="BC194" s="31">
        <f>_xlfn.IFNA(VLOOKUP($A194,SMI!$A:$B,2,FALSE), "NA")</f>
        <v>8319.81</v>
      </c>
      <c r="BD194" s="31">
        <f>_xlfn.IFNA(VLOOKUP($A194,NASDAQCOM!$A:$B,2,FALSE), "NA")</f>
        <v>4613.95</v>
      </c>
      <c r="BE194" s="31">
        <f>_xlfn.IFNA(VLOOKUP($A194,FTSE100!$A:$B,2,FALSE), "NA")</f>
        <v>6083.79</v>
      </c>
      <c r="BF194" s="31">
        <f>_xlfn.IFNA(VLOOKUP($A194,'M.W00.PGOLD.USD'!$A:$B,2,FALSE), "NA")</f>
        <v>1119</v>
      </c>
      <c r="BG194" s="31">
        <f>_xlfn.IFNA(VLOOKUP($A194,'M.W00.PSILVER.USD'!$A:$B,2,FALSE), "NA")</f>
        <v>14.38</v>
      </c>
      <c r="BH194" s="31">
        <f>_xlfn.IFNA(VLOOKUP($A194,WPU10170502!$A:$B,2,FALSE), "NA")</f>
        <v>85.9</v>
      </c>
      <c r="BI194" s="31">
        <f>_xlfn.IFNA(VLOOKUP($A194,'M.W00.PSILVER.USD'!$A:$B,2,FALSE), "NA")</f>
        <v>14.38</v>
      </c>
      <c r="BJ194" s="31">
        <f>_xlfn.IFNA(VLOOKUP($A194,'M.W00.PSILVER.USD'!$A:$B,2,FALSE), "NA")</f>
        <v>14.38</v>
      </c>
      <c r="BK194" s="31">
        <f>_xlfn.IFNA(VLOOKUP($A194,FEDfunds!$A:$B,2,FALSE), "NA")</f>
        <v>0.34</v>
      </c>
      <c r="BL194" s="31">
        <f>_xlfn.IFNA(VLOOKUP($A194,Vehicles_miles_traveled!$A:$B,2,FALSE), "NA")</f>
        <v>262545</v>
      </c>
      <c r="BM194" s="31">
        <f>_xlfn.IFNA(VLOOKUP($A194,New_car_dealer!$A:$B,2,FALSE), "NA")</f>
        <v>62569</v>
      </c>
      <c r="BN194" s="31">
        <f>_xlfn.IFNA(VLOOKUP($A194,Platinum_total_demand!$A:$Z,4,FALSE), "NA")</f>
        <v>565.51182405054431</v>
      </c>
      <c r="BO194" s="31">
        <f>_xlfn.IFNA(VLOOKUP($A194,Palladium_total_demand!$A:$Z,4,FALSE), "NA")</f>
        <v>794.34223722926572</v>
      </c>
      <c r="BP194" s="31">
        <f>_xlfn.IFNA(VLOOKUP($A194,Rhodium_total_demand!$A:$Z,4,FALSE), "NA")</f>
        <v>72.61075771817724</v>
      </c>
      <c r="BQ194" s="31">
        <f>_xlfn.IFNA(VLOOKUP($A194,Platinum_total_supply!$A:$Z,4,FALSE), "NA")</f>
        <v>639.7478163368246</v>
      </c>
      <c r="BR194" s="31">
        <f>_xlfn.IFNA(VLOOKUP($A194,Palladium_total_supply!$A:$Z,4,FALSE), "NA")</f>
        <v>752.46769847925702</v>
      </c>
      <c r="BS194" s="31">
        <f>_xlfn.IFNA(VLOOKUP($A194,Rhodium_total_supply!$A:$Z,4,FALSE), "NA")</f>
        <v>83.877567532454975</v>
      </c>
      <c r="BT194" s="31">
        <f>_xlfn.IFNA(VLOOKUP($A194,Equities!$A:$Z,2,FALSE), "NA")</f>
        <v>5950.50714285714</v>
      </c>
      <c r="BU194" s="31">
        <f>_xlfn.IFNA(VLOOKUP($A194,Equities!$A:$Z,3,FALSE), "NA")</f>
        <v>7470.3390476190398</v>
      </c>
      <c r="BV194" s="31">
        <f>_xlfn.IFNA(VLOOKUP($A194,Equities!$A:$Z,4,FALSE), "NA")</f>
        <v>7415.2390476190503</v>
      </c>
      <c r="BW194" s="31">
        <f>_xlfn.IFNA(VLOOKUP($A194,Equities!$A:$Z,5,FALSE), "NA")</f>
        <v>5415.6853333333302</v>
      </c>
      <c r="BX194" s="31">
        <f>_xlfn.IFNA(VLOOKUP($A194,Equities!$A:$Z,6,FALSE), "NA")</f>
        <v>1504.40995238095</v>
      </c>
      <c r="BY194" s="31">
        <f>_xlfn.IFNA(VLOOKUP($A194,Income_equities!$A:$Z,2,FALSE), "NA")</f>
        <v>1940.1352380952301</v>
      </c>
      <c r="BZ194" s="31">
        <f>_xlfn.IFNA(VLOOKUP($A194,Income_equities!$A:$Z,3,FALSE), "NA")</f>
        <v>376.85629523809502</v>
      </c>
      <c r="CA194" s="31">
        <f>_xlfn.IFNA(VLOOKUP($A194,Income_equities!$A:$Z,4,FALSE), "NA")</f>
        <v>225.850509523809</v>
      </c>
      <c r="CB194" s="31">
        <f>_xlfn.IFNA(VLOOKUP($A194,Income_equities!$A:$Z,5,FALSE), "NA")</f>
        <v>223.26641428571401</v>
      </c>
      <c r="CC194" s="31">
        <f>_xlfn.IFNA(VLOOKUP($A194,PGM_equities!$A:$Z,2,FALSE), "NA")</f>
        <v>855.95047619047602</v>
      </c>
      <c r="CD194" s="31">
        <f>_xlfn.IFNA(VLOOKUP($A194,PGM_equities!$A:$Z,3,FALSE), "NA")</f>
        <v>1096.1228571428501</v>
      </c>
      <c r="CE194" s="31">
        <f>_xlfn.IFNA(VLOOKUP($A194,PGM_equities!$A:$Z,4,FALSE), "NA")</f>
        <v>14.085661904761899</v>
      </c>
      <c r="CF194" s="31">
        <f>_xlfn.IFNA(VLOOKUP($A194,PGM_equities!$A:$Z,5,FALSE), "NA")</f>
        <v>500.24238095238098</v>
      </c>
      <c r="CG194" s="31">
        <f>_xlfn.IFNA(VLOOKUP($A194,Platinum_market_balance!$A:$Z,2,FALSE), "NA")</f>
        <v>74.235992286280293</v>
      </c>
      <c r="CH194" s="31">
        <f>_xlfn.IFNA(VLOOKUP($A194,Platinum_market_balance!$A:$Z,3,FALSE), "NA")</f>
        <v>0.13127221948173665</v>
      </c>
      <c r="CI194" s="31">
        <f>_xlfn.IFNA(VLOOKUP($A194,Platinum_market_balance!$A:$Z,4,FALSE), "NA")</f>
        <v>74.235992286280293</v>
      </c>
      <c r="CJ194" s="31">
        <f>_xlfn.IFNA(VLOOKUP($A194,Platinum_market_balance!$A:$Z,5,FALSE), "NA")</f>
        <v>0.13127221948173665</v>
      </c>
      <c r="CK194" s="31">
        <f>_xlfn.IFNA(VLOOKUP($A194,Palladium_market_balance!$A:$Z,2,FALSE), "NA")</f>
        <v>-41.874538750008696</v>
      </c>
      <c r="CL194" s="31">
        <f>_xlfn.IFNA(VLOOKUP($A194,Palladium_market_balance!$A:$Z,3,FALSE), "NA")</f>
        <v>-5.2715991656279923E-2</v>
      </c>
      <c r="CM194" s="31">
        <f>_xlfn.IFNA(VLOOKUP($A194,Palladium_market_balance!$A:$Z,4,FALSE), "NA")</f>
        <v>-41.874538750008696</v>
      </c>
      <c r="CN194" s="31">
        <f>_xlfn.IFNA(VLOOKUP($A194,Palladium_market_balance!$A:$Z,5,FALSE), "NA")</f>
        <v>-5.2715991656279923E-2</v>
      </c>
      <c r="CO194" s="31">
        <f>_xlfn.IFNA(VLOOKUP($A194,Rhodium_market_balance!$A:$Z,2,FALSE), "NA")</f>
        <v>11.266809814277735</v>
      </c>
      <c r="CP194" s="31">
        <f>_xlfn.IFNA(VLOOKUP($A194,Rhodium_market_balance!$A:$Z,3,FALSE), "NA")</f>
        <v>0.15516722546826175</v>
      </c>
      <c r="CQ194" s="31">
        <f>_xlfn.IFNA(VLOOKUP($A194,Rhodium_market_balance!$A:$Z,4,FALSE), "NA")</f>
        <v>11.266809814277735</v>
      </c>
      <c r="CR194" s="31">
        <f>_xlfn.IFNA(VLOOKUP($A194,Rhodium_market_balance!$A:$Z,5,FALSE), "NA")</f>
        <v>0.15516722546826175</v>
      </c>
      <c r="CS194" s="31">
        <f>_xlfn.IFNA(VLOOKUP($A194,CFTCs!$A:$Z,2,FALSE), "NA")</f>
        <v>17117.761904761901</v>
      </c>
      <c r="CT194" s="31">
        <f>_xlfn.IFNA(VLOOKUP($A194,CFTCs!$A:$Z,3,FALSE), "NA")</f>
        <v>11899.5238095238</v>
      </c>
      <c r="CU194" s="31">
        <f>_xlfn.IFNA(VLOOKUP($A194,CFTCs!$A:$Z,4,FALSE), "NA")</f>
        <v>47153.571428571398</v>
      </c>
      <c r="CV194" s="31">
        <f>_xlfn.IFNA(VLOOKUP($A194,CFTCs!$A:$Z,5,FALSE), "NA")</f>
        <v>24953.285714285699</v>
      </c>
      <c r="CW194" s="31">
        <f>_xlfn.IFNA(VLOOKUP($A194,Open_interest!$A:$Z,2,FALSE), "NA")</f>
        <v>67891.333333333299</v>
      </c>
      <c r="CX194" s="31">
        <f>_xlfn.IFNA(VLOOKUP($A194,Open_interest!$A:$Z,3,FALSE), "NA")</f>
        <v>25883.0476190476</v>
      </c>
      <c r="CY194" s="31">
        <f>IF(_xlfn.IFNA(VLOOKUP($A194,ETF_holdings!$A:$Z,2,FALSE), "NA")=0,"NA",_xlfn.IFNA(VLOOKUP($A194,ETF_holdings!$A:$Z,2,FALSE), "NA"))</f>
        <v>2531745.10619047</v>
      </c>
      <c r="CZ194" s="31" t="str">
        <f>IF(_xlfn.IFNA(VLOOKUP($A194,ETF_holdings!$A:$Z,3,FALSE), "NA")=0,"NA",_xlfn.IFNA(VLOOKUP($A194,ETF_holdings!$A:$Z,3,FALSE), "NA"))</f>
        <v>NA</v>
      </c>
      <c r="DA194" s="31">
        <f>_xlfn.IFNA(VLOOKUP($A194,ETF_holdings!$A:$Z,4,FALSE), "NA")</f>
        <v>12904.214285714201</v>
      </c>
      <c r="DB194" s="31">
        <f>IF(_xlfn.IFNA(VLOOKUP($A194,ETF_holdings!$A:$Z,4,FALSE), "NA")=0,"NA",_xlfn.IFNA(VLOOKUP($A194,ETF_holdings!$A:$Z,4,FALSE), "NA"))</f>
        <v>12904.214285714201</v>
      </c>
      <c r="DC194" s="31" t="str">
        <f>IF(_xlfn.IFNA(VLOOKUP($A194,ETF_holdings!$A:$Z,6,FALSE), "NA")=0,"NA",_xlfn.IFNA(VLOOKUP($A194,ETF_holdings!$A:$Z,6,FALSE), "NA"))</f>
        <v>NA</v>
      </c>
      <c r="DD194" s="31" t="str">
        <f>IF(_xlfn.IFNA(VLOOKUP($A194,ETF_holdings!$A:$Z,7,FALSE), "NA")=0,"NA",_xlfn.IFNA(VLOOKUP($A194,ETF_holdings!$A:$Z,7,FALSE), "NA"))</f>
        <v>NA</v>
      </c>
      <c r="DE194" s="31" t="str">
        <f>IF(_xlfn.IFNA(VLOOKUP($A194,ETF_holdings!$A:$Z,8,FALSE), "NA")=0,"NA",_xlfn.IFNA(VLOOKUP($A194,ETF_holdings!$A:$Z,8,FALSE), "NA"))</f>
        <v>NA</v>
      </c>
      <c r="DF194" s="31" t="str">
        <f>IF(_xlfn.IFNA(VLOOKUP($A194,ETF_holdings!$A:$Z,10,FALSE), "NA")=0,"NA",_xlfn.IFNA(VLOOKUP($A194,ETF_holdings!$A:$Z,10,FALSE), "NA"))</f>
        <v>NA</v>
      </c>
      <c r="DG194" s="31" t="str">
        <f>IF(_xlfn.IFNA(VLOOKUP($A194,ETF_holdings!$A:$Z,10,FALSE), "NA")=0,"NA",_xlfn.IFNA(VLOOKUP($A194,ETF_holdings!$A:$Z,10,FALSE), "NA"))</f>
        <v>NA</v>
      </c>
      <c r="DH194" s="31">
        <f>IF(_xlfn.IFNA(VLOOKUP($A194,ETF_holdings!$A:$Z,11,FALSE), "NA")=0,"NA",_xlfn.IFNA(VLOOKUP($A194,ETF_holdings!$A:$Z,11,FALSE), "NA"))</f>
        <v>12904.214285714201</v>
      </c>
      <c r="DI194" s="31" t="str">
        <f>IF(_xlfn.IFNA(VLOOKUP($A194,ETF_holdings!$A:$Z,12,FALSE), "NA")=0,"NA",_xlfn.IFNA(VLOOKUP($A194,ETF_holdings!$A:$Z,12,FALSE), "NA"))</f>
        <v>NA</v>
      </c>
      <c r="DJ194" s="31" t="str">
        <f>IF(_xlfn.IFNA(VLOOKUP($A194,ETF_holdings!$A:$Z,13,FALSE), "NA")=0,"NA",_xlfn.IFNA(VLOOKUP($A194,ETF_holdings!$A:$Z,13,FALSE), "NA"))</f>
        <v>NA</v>
      </c>
      <c r="DK194" s="31">
        <f>IF(_xlfn.IFNA(VLOOKUP($A194,Platinum_RSI!$A:$P,2,FALSE), "NA")=0,"NA",_xlfn.IFNA(VLOOKUP($A194,Platinum_RSI!$A:$P,2,FALSE), "NA"))</f>
        <v>35.78</v>
      </c>
      <c r="DL194" s="31">
        <f>IF(_xlfn.IFNA(VLOOKUP($A194,Platinum_RSI!$A:$P,3,FALSE), "NA")=0,"NA",_xlfn.IFNA(VLOOKUP($A194,Platinum_RSI!$A:$P,3,FALSE), "NA"))</f>
        <v>29.69</v>
      </c>
      <c r="DM194" s="31">
        <f>IF(_xlfn.IFNA(VLOOKUP($A194,Platinum_RSI!$A:$P,4,FALSE), "NA")=0,"NA",_xlfn.IFNA(VLOOKUP($A194,Platinum_RSI!$A:$P,4,FALSE), "NA"))</f>
        <v>31.22</v>
      </c>
      <c r="DN194" s="31">
        <f>IF(_xlfn.IFNA(VLOOKUP($A194,Platinum_RSI!$A:$P,5,FALSE), "NA")=0,"NA",_xlfn.IFNA(VLOOKUP($A194,Platinum_RSI!$A:$P,5,FALSE), "NA"))</f>
        <v>38.590000000000003</v>
      </c>
      <c r="DO194" s="31">
        <f>IF(_xlfn.IFNA(VLOOKUP($A194,Palladium_RSI!$A:$Q,2,FALSE), "NA")=0,"NA",_xlfn.IFNA(VLOOKUP($A194,Palladium_RSI!$A:$Q,2,FALSE), "NA"))</f>
        <v>19.13</v>
      </c>
      <c r="DP194" s="31">
        <f>IF(_xlfn.IFNA(VLOOKUP($A194,Palladium_RSI!$A:$Q, 3,FALSE), "NA")=0,"NA",_xlfn.IFNA(VLOOKUP($A194,Palladium_RSI!$A:$Q,3,FALSE), "NA"))</f>
        <v>28.92</v>
      </c>
      <c r="DQ194" s="31">
        <f>IF(_xlfn.IFNA(VLOOKUP($A194,Palladium_RSI!$A:$Q,4,FALSE), "NA")=0,"NA",_xlfn.IFNA(VLOOKUP($A194,Palladium_RSI!$A:$Q,4,FALSE), "NA"))</f>
        <v>33.99</v>
      </c>
      <c r="DR194" s="31">
        <f>IF(_xlfn.IFNA(VLOOKUP($A194,Palladium_RSI!$A:$Q,5,FALSE), "NA")=0,"NA",_xlfn.IFNA(VLOOKUP($A194,Palladium_RSI!$A:$Q,5,FALSE), "NA"))</f>
        <v>42.84</v>
      </c>
      <c r="DS194" s="31">
        <f>IF(_xlfn.IFNA(VLOOKUP($A194,Car_production!$A:$L,2,FALSE), "NA")=0,"NA",_xlfn.IFNA(VLOOKUP($A194,Car_production!$A:$L,2,FALSE), "NA"))</f>
        <v>333.9</v>
      </c>
      <c r="DT194" s="31">
        <f>IF(_xlfn.IFNA(VLOOKUP($A194,Car_production!$A:$L,3,FALSE), "NA")=0,"NA",_xlfn.IFNA(VLOOKUP($A194,Car_production!$A:$L,3,FALSE), "NA"))</f>
        <v>262.70653029110935</v>
      </c>
      <c r="DU194" s="31" t="e">
        <f>IF(_xlfn.IFNA(VLOOKUP($A194,Car_production!$A:$L,4,FALSE), "NA")=0,"NA",_xlfn.IFNA(VLOOKUP($A194,Car_production!$A:$L,13,FALSE), "NA"))</f>
        <v>#REF!</v>
      </c>
      <c r="DV194" s="31">
        <f>IF(_xlfn.IFNA(VLOOKUP($A194,Car_production!$A:$L,5,FALSE), "NA")=0,"NA",_xlfn.IFNA(VLOOKUP($A194,Car_production!$A:$L,5,FALSE), "NA"))</f>
        <v>103.43097724958537</v>
      </c>
      <c r="DW194" s="31">
        <f>IF(_xlfn.IFNA(VLOOKUP($A194,Car_production!$A:$L,6,FALSE), "NA")=0,"NA",_xlfn.IFNA(VLOOKUP($A194,Car_production!$A:$L,6,FALSE), "NA"))</f>
        <v>110</v>
      </c>
      <c r="DX194" s="31">
        <f>IF(_xlfn.IFNA(VLOOKUP($A194,Car_production!$A:$L,7,FALSE), "NA")=0,"NA",_xlfn.IFNA(VLOOKUP($A194,Car_production!$A:$L,7,FALSE), "NA"))</f>
        <v>107.5268817204301</v>
      </c>
      <c r="DY194" s="31">
        <f>IF(_xlfn.IFNA(VLOOKUP($A194,Car_production!$A:$L,8,FALSE), "NA")=0,"NA",_xlfn.IFNA(VLOOKUP($A194,Car_production!$A:$L,8,FALSE), "NA"))</f>
        <v>103.8</v>
      </c>
      <c r="DZ194" s="31">
        <f>IF(_xlfn.IFNA(VLOOKUP($A194,Car_production!$A:$L,9,FALSE), "NA")=0,"NA",_xlfn.IFNA(VLOOKUP($A194,Car_production!$A:$L,9,FALSE), "NA"))</f>
        <v>131.06060606060606</v>
      </c>
      <c r="EA194" s="31">
        <f>IF(_xlfn.IFNA(VLOOKUP($A194,Car_production!$A:$L,10,FALSE), "NA")=0,"NA",_xlfn.IFNA(VLOOKUP($A194,Car_production!$A:$L,10,FALSE), "NA"))</f>
        <v>107.0572637486118</v>
      </c>
      <c r="EB194" s="31">
        <f>IF(_xlfn.IFNA(VLOOKUP($A194,Car_production_index!$A:$L,2,FALSE), "NA")=0,"NA",_xlfn.IFNA(VLOOKUP($A194,Car_production_index!$A:$L,2,FALSE), "NA"))</f>
        <v>0.16288643400192554</v>
      </c>
      <c r="EC194" s="31">
        <f>IF(_xlfn.IFNA(VLOOKUP($A194,Car_production_index!$A:$L,3,FALSE), "NA")=0,"NA",_xlfn.IFNA(VLOOKUP($A194,Car_production_index!$A:$L,3,FALSE), "NA"))</f>
        <v>0.20664402065024332</v>
      </c>
      <c r="ED194" s="31">
        <f>IF(_xlfn.IFNA(VLOOKUP($A194,Car_production_index!$A:$L,4,FALSE), "NA")=0,"NA",_xlfn.IFNA(VLOOKUP($A194,Car_production_index!$A:$L,4,FALSE), "NA"))</f>
        <v>0.28350244695059296</v>
      </c>
      <c r="EE194" s="31">
        <f>IF(_xlfn.IFNA(VLOOKUP($A194,Car_production_index!$A:$L,5,FALSE), "NA")=0,"NA",_xlfn.IFNA(VLOOKUP($A194,Car_production_index!$A:$L,5,FALSE), "NA"))</f>
        <v>9.7078839442793455E-2</v>
      </c>
      <c r="EF194" s="31">
        <f>IF(_xlfn.IFNA(VLOOKUP($A194,Car_production_index!$A:$L,6,FALSE), "NA")=0,"NA",_xlfn.IFNA(VLOOKUP($A194,Car_production_index!$A:$L,6,FALSE), "NA"))</f>
        <v>0.75011174104555534</v>
      </c>
    </row>
    <row r="195" spans="1:136">
      <c r="A195" s="26">
        <v>42401</v>
      </c>
      <c r="B195" s="25">
        <f>IFERROR(VLOOKUP($A195,Palladium_spot_price!$A:$B,2,FALSE), "NA")</f>
        <v>509.45</v>
      </c>
      <c r="C195" s="25">
        <f>IFERROR(VLOOKUP($A195,Platinum_spot_price!$A:$B,2,FALSE), "NA")</f>
        <v>922.35</v>
      </c>
      <c r="D195" s="25">
        <f>IFERROR(VLOOKUP($A195,Rhodium_spot_price!$A:$B,2,FALSE), "NA")</f>
        <v>658</v>
      </c>
      <c r="E195" s="25">
        <f>IFERROR(VLOOKUP(A195,'Coal Australia'!A:B,2,FALSE), "NA")</f>
        <v>53.781632653061102</v>
      </c>
      <c r="F195" s="25">
        <f>IFERROR(VLOOKUP(A195,'Russian Ruble'!A:B,2,FALSE), "NA")</f>
        <v>77.217399999999998</v>
      </c>
      <c r="G195" s="25" t="str">
        <f>IFERROR(VLOOKUP($A195,'GDP Germany'!A:B,2,FALSE),"NA")</f>
        <v>NA</v>
      </c>
      <c r="H195" s="25" t="str">
        <f>IFERROR(VLOOKUP($A195,'GDP EU28'!A:B,2,FALSE),"NA")</f>
        <v>NA</v>
      </c>
      <c r="I195" s="25" t="str">
        <f>IFERROR(VLOOKUP($A195,'GDP US'!A:B,2,FALSE),"NA")</f>
        <v>NA</v>
      </c>
      <c r="J195" s="29" t="str">
        <f>IFERROR(VLOOKUP($A195,'GDP CNY'!A:C,2,FALSE),"NA")</f>
        <v>NA</v>
      </c>
      <c r="K195" s="25">
        <f>IFERROR(VLOOKUP($A195,WTI!$A:$B,2,FALSE),"NA")</f>
        <v>30.32</v>
      </c>
      <c r="L195" s="25">
        <f>IFERROR(VLOOKUP($A195,Brent!$A:$B,2,FALSE),"NA")</f>
        <v>32.18</v>
      </c>
      <c r="M195" s="25">
        <f>IFERROR(VLOOKUP($A195,'EURO EXC RATE'!$A:$B,2,FALSE),"NA")</f>
        <v>1.1092</v>
      </c>
      <c r="N195" s="25">
        <f>IFERROR(VLOOKUP($A195,'Baltic Dry Index'!$A:$B,2,FALSE),"NA")</f>
        <v>329</v>
      </c>
      <c r="O195" s="25">
        <f>IFERROR(VLOOKUP($A195,EXR_CNY_USD!$A:$B,2,FALSE),"NA")</f>
        <v>6.5500999999999996</v>
      </c>
      <c r="P195" s="25">
        <f>IFERROR(VLOOKUP($A195,'NATURAL GAS'!A:B,2,FALSE),"NA")</f>
        <v>1.99</v>
      </c>
      <c r="Q195" s="25">
        <f>IFERROR(VLOOKUP($A195,VIX!$A:$B,2,FALSE), "NA")</f>
        <v>20.55</v>
      </c>
      <c r="R195" s="25">
        <f>IFERROR(VLOOKUP($A195,CLI_US!$A:$B,2,FALSE), "NA")</f>
        <v>99.254111757234597</v>
      </c>
      <c r="S195" s="25">
        <f>IFERROR(VLOOKUP($A195,CLI_CHN!$A:$B,2,FALSE), "NA")</f>
        <v>99.786000000000001</v>
      </c>
      <c r="T195" s="25">
        <f>IFERROR(VLOOKUP($A195,CLI_EURO!$A:$B,2,FALSE), "NA")</f>
        <v>100.232762137587</v>
      </c>
      <c r="U195" s="25">
        <f>IFERROR(VLOOKUP($A195,CPILFESL!$A:$B,2,FALSE), "NA")</f>
        <v>237.33600000000001</v>
      </c>
      <c r="V195" s="31">
        <f>_xlfn.IFNA(VLOOKUP($A195,'PET.RWTC.M'!$A:$B,2,FALSE), "NA")</f>
        <v>30.32</v>
      </c>
      <c r="W195" s="31">
        <f>_xlfn.IFNA(VLOOKUP($A195,PALLFNFINDEXQ!$A:$B,2,FALSE), "NA")</f>
        <v>88.693989340000002</v>
      </c>
      <c r="X195" s="31">
        <f>_xlfn.IFNA(VLOOKUP($A195,DEXSFUS!$A:$B,2,FALSE), "NA")</f>
        <v>15.948</v>
      </c>
      <c r="Y195" s="31">
        <f>_xlfn.IFNA(VLOOKUP($A195,PNICKUSDM!$A:$B,2,FALSE), "NA")</f>
        <v>8298.5</v>
      </c>
      <c r="Z195" s="31">
        <f>_xlfn.IFNA(VLOOKUP($A195,'WPU1011'!$A:$B,2,FALSE), "NA")</f>
        <v>112.2</v>
      </c>
      <c r="AA195" s="31">
        <f>_xlfn.IFNA(VLOOKUP($A195,'WPU1011'!$A:$B,2,FALSE), "NA")</f>
        <v>112.2</v>
      </c>
      <c r="AB195" s="31">
        <f>_xlfn.IFNA(VLOOKUP($A195,TSIFRGHTC!$A:$B,2,FALSE), "NA")</f>
        <v>-0.6</v>
      </c>
      <c r="AC195" s="31">
        <f>_xlfn.IFNA(VLOOKUP($A195,TSIFRGHTC!$A:$B,2,FALSE), "NA")</f>
        <v>-0.6</v>
      </c>
      <c r="AD195" s="31">
        <f>_xlfn.IFNA(VLOOKUP($A195,PPICMM!$A:$B,2,FALSE), "NA")</f>
        <v>163.6</v>
      </c>
      <c r="AE195" s="31">
        <f>_xlfn.IFNA(VLOOKUP($A195,IPB50001N!$A:$B,2,FALSE), "NA")</f>
        <v>98.540199999999999</v>
      </c>
      <c r="AF195" s="31">
        <f>_xlfn.IFNA(VLOOKUP($A195,A31ATI!$A:$B,2,FALSE), "NA")</f>
        <v>17062</v>
      </c>
      <c r="AG195" s="31">
        <f>_xlfn.IFNA(VLOOKUP($A195,A31ANO!$A:$B,2,FALSE), "NA")</f>
        <v>7728</v>
      </c>
      <c r="AH195" s="31">
        <f>_xlfn.IFNA(VLOOKUP($A195,IPG21223S!$A:$B,2,FALSE), "NA")</f>
        <v>114.94</v>
      </c>
      <c r="AI195" s="31">
        <f>_xlfn.IFNA(VLOOKUP($A195,PIORECRUSDM!$A:$B,2,FALSE), "NA")</f>
        <v>46.33</v>
      </c>
      <c r="AJ195" s="31">
        <f>_xlfn.IFNA(VLOOKUP($A195,GVZCLS!$A:$B,2,FALSE), "NA")</f>
        <v>16.809999999999999</v>
      </c>
      <c r="AK195" s="31">
        <f>_xlfn.IFNA(VLOOKUP($A195,VXSLVCLS!$A:$B,2,FALSE), "NA")</f>
        <v>24.73</v>
      </c>
      <c r="AL195" s="31">
        <f>_xlfn.IFNA(VLOOKUP($A195,PNRGINDEXM!$A:$B,2,FALSE), "NA")</f>
        <v>78.139430000000004</v>
      </c>
      <c r="AM195" s="31">
        <f>_xlfn.IFNA(VLOOKUP($A195,Nikkei225!$A:$B,2,FALSE), "NA")</f>
        <v>17865.23</v>
      </c>
      <c r="AN195" s="31">
        <f>_xlfn.IFNA(VLOOKUP($A195,EXJPUS!$A:$B,2,FALSE), "NA")</f>
        <v>114.6155</v>
      </c>
      <c r="AO195" s="31">
        <f>_xlfn.IFNA(VLOOKUP($A195,PCU33613361!$A:$B,2,FALSE), "NA")</f>
        <v>111.4</v>
      </c>
      <c r="AP195" s="31">
        <f>_xlfn.IFNA(VLOOKUP($A195,TOTALSA!$A:$B,2,FALSE), "NA")</f>
        <v>18.079999999999998</v>
      </c>
      <c r="AQ195" s="31">
        <f>_xlfn.IFNA(VLOOKUP($A195,ZAFCPIALLMINMEI!$A:$B,2,FALSE), "NA")</f>
        <v>104.1071</v>
      </c>
      <c r="AR195" s="31">
        <f>_xlfn.IFNA(VLOOKUP($A195,LCULMN01ZAQ661S!$A:$B,2,FALSE), "NA")</f>
        <v>101.54201999999999</v>
      </c>
      <c r="AS195" s="31">
        <f>_xlfn.IFNA(VLOOKUP($A195,NGDPRSAXDCZAQ!$A:$B,2,FALSE), "NA")</f>
        <v>1111572.2</v>
      </c>
      <c r="AT195" s="31">
        <f>_xlfn.IFNA(VLOOKUP($A195,'M.W00.PCOBA.USD'!$A:$B,2,FALSE), "NA")</f>
        <v>22275.88</v>
      </c>
      <c r="AU195" s="31">
        <f>_xlfn.IFNA(VLOOKUP($A195,BSCICP03O9M665S!$A:$B,2,FALSE), "NA")</f>
        <v>100.48172318029999</v>
      </c>
      <c r="AV195" s="31">
        <f>_xlfn.IFNA(VLOOKUP($A195,LOLITOAAOECDE!$A:$B,2,FALSE), "NA")</f>
        <v>99.113909262199996</v>
      </c>
      <c r="AW195" s="31" t="str">
        <f>_xlfn.IFNA(VLOOKUP($A195,'IP7110'!$A:$B,2,FALSE), "NA")</f>
        <v>NA</v>
      </c>
      <c r="AX195" s="31">
        <f>_xlfn.IFNA(VLOOKUP($A195,'WPS061'!$A:$B,2,FALSE), "NA")</f>
        <v>94.8</v>
      </c>
      <c r="AY195" s="31">
        <f>_xlfn.IFNA(VLOOKUP($A195,'GS10'!$A:$B,2,FALSE), "NA")</f>
        <v>1.78</v>
      </c>
      <c r="AZ195" s="31">
        <f>_xlfn.IFNA(VLOOKUP($A195,'GS5'!$A:$B,2,FALSE), "NA")</f>
        <v>1.22</v>
      </c>
      <c r="BA195" s="31">
        <f>_xlfn.IFNA(VLOOKUP($A195,'GS30'!$A:$B,2,FALSE), "NA")</f>
        <v>2.62</v>
      </c>
      <c r="BB195" s="31">
        <f>_xlfn.IFNA(VLOOKUP($A195,DAX!$A:$B,2,FALSE), "NA")</f>
        <v>9495.4</v>
      </c>
      <c r="BC195" s="31">
        <f>_xlfn.IFNA(VLOOKUP($A195,SMI!$A:$B,2,FALSE), "NA")</f>
        <v>7843.63</v>
      </c>
      <c r="BD195" s="31">
        <f>_xlfn.IFNA(VLOOKUP($A195,NASDAQCOM!$A:$B,2,FALSE), "NA")</f>
        <v>4557.95</v>
      </c>
      <c r="BE195" s="31">
        <f>_xlfn.IFNA(VLOOKUP($A195,FTSE100!$A:$B,2,FALSE), "NA")</f>
        <v>6097.09</v>
      </c>
      <c r="BF195" s="31">
        <f>_xlfn.IFNA(VLOOKUP($A195,'M.W00.PGOLD.USD'!$A:$B,2,FALSE), "NA")</f>
        <v>1239.5</v>
      </c>
      <c r="BG195" s="31">
        <f>_xlfn.IFNA(VLOOKUP($A195,'M.W00.PSILVER.USD'!$A:$B,2,FALSE), "NA")</f>
        <v>15.65</v>
      </c>
      <c r="BH195" s="31">
        <f>_xlfn.IFNA(VLOOKUP($A195,WPU10170502!$A:$B,2,FALSE), "NA")</f>
        <v>85.2</v>
      </c>
      <c r="BI195" s="31">
        <f>_xlfn.IFNA(VLOOKUP($A195,'M.W00.PSILVER.USD'!$A:$B,2,FALSE), "NA")</f>
        <v>15.65</v>
      </c>
      <c r="BJ195" s="31">
        <f>_xlfn.IFNA(VLOOKUP($A195,'M.W00.PSILVER.USD'!$A:$B,2,FALSE), "NA")</f>
        <v>15.65</v>
      </c>
      <c r="BK195" s="31">
        <f>_xlfn.IFNA(VLOOKUP($A195,FEDfunds!$A:$B,2,FALSE), "NA")</f>
        <v>0.38</v>
      </c>
      <c r="BL195" s="31">
        <f>_xlfn.IFNA(VLOOKUP($A195,Vehicles_miles_traveled!$A:$B,2,FALSE), "NA")</f>
        <v>261738</v>
      </c>
      <c r="BM195" s="31">
        <f>_xlfn.IFNA(VLOOKUP($A195,New_car_dealer!$A:$B,2,FALSE), "NA")</f>
        <v>67800</v>
      </c>
      <c r="BN195" s="31">
        <f>_xlfn.IFNA(VLOOKUP($A195,Platinum_total_demand!$A:$Z,4,FALSE), "NA")</f>
        <v>586.96500075954145</v>
      </c>
      <c r="BO195" s="31">
        <f>_xlfn.IFNA(VLOOKUP($A195,Palladium_total_demand!$A:$Z,4,FALSE), "NA")</f>
        <v>789.72889142559416</v>
      </c>
      <c r="BP195" s="31">
        <f>_xlfn.IFNA(VLOOKUP($A195,Rhodium_total_demand!$A:$Z,4,FALSE), "NA")</f>
        <v>70.083321554893914</v>
      </c>
      <c r="BQ195" s="31">
        <f>_xlfn.IFNA(VLOOKUP($A195,Platinum_total_supply!$A:$Z,4,FALSE), "NA")</f>
        <v>639.7478163368246</v>
      </c>
      <c r="BR195" s="31">
        <f>_xlfn.IFNA(VLOOKUP($A195,Palladium_total_supply!$A:$Z,4,FALSE), "NA")</f>
        <v>752.46769847925702</v>
      </c>
      <c r="BS195" s="31">
        <f>_xlfn.IFNA(VLOOKUP($A195,Rhodium_total_supply!$A:$Z,4,FALSE), "NA")</f>
        <v>83.877567532454975</v>
      </c>
      <c r="BT195" s="31">
        <f>_xlfn.IFNA(VLOOKUP($A195,Equities!$A:$Z,2,FALSE), "NA")</f>
        <v>5858.6147619047597</v>
      </c>
      <c r="BU195" s="31">
        <f>_xlfn.IFNA(VLOOKUP($A195,Equities!$A:$Z,3,FALSE), "NA")</f>
        <v>7384.3119047619002</v>
      </c>
      <c r="BV195" s="31">
        <f>_xlfn.IFNA(VLOOKUP($A195,Equities!$A:$Z,4,FALSE), "NA")</f>
        <v>7231.1323809523801</v>
      </c>
      <c r="BW195" s="31">
        <f>_xlfn.IFNA(VLOOKUP($A195,Equities!$A:$Z,5,FALSE), "NA")</f>
        <v>5198.4124761904704</v>
      </c>
      <c r="BX195" s="31">
        <f>_xlfn.IFNA(VLOOKUP($A195,Equities!$A:$Z,6,FALSE), "NA")</f>
        <v>1518.0268095238</v>
      </c>
      <c r="BY195" s="31">
        <f>_xlfn.IFNA(VLOOKUP($A195,Income_equities!$A:$Z,2,FALSE), "NA")</f>
        <v>1961.0057142857099</v>
      </c>
      <c r="BZ195" s="31">
        <f>_xlfn.IFNA(VLOOKUP($A195,Income_equities!$A:$Z,3,FALSE), "NA")</f>
        <v>384.07453333333302</v>
      </c>
      <c r="CA195" s="31">
        <f>_xlfn.IFNA(VLOOKUP($A195,Income_equities!$A:$Z,4,FALSE), "NA")</f>
        <v>228.490919047619</v>
      </c>
      <c r="CB195" s="31">
        <f>_xlfn.IFNA(VLOOKUP($A195,Income_equities!$A:$Z,5,FALSE), "NA")</f>
        <v>227.13176190476099</v>
      </c>
      <c r="CC195" s="31">
        <f>_xlfn.IFNA(VLOOKUP($A195,PGM_equities!$A:$Z,2,FALSE), "NA")</f>
        <v>924.72571428571405</v>
      </c>
      <c r="CD195" s="31">
        <f>_xlfn.IFNA(VLOOKUP($A195,PGM_equities!$A:$Z,3,FALSE), "NA")</f>
        <v>1202.01999999999</v>
      </c>
      <c r="CE195" s="31">
        <f>_xlfn.IFNA(VLOOKUP($A195,PGM_equities!$A:$Z,4,FALSE), "NA")</f>
        <v>15.1383476190476</v>
      </c>
      <c r="CF195" s="31">
        <f>_xlfn.IFNA(VLOOKUP($A195,PGM_equities!$A:$Z,5,FALSE), "NA")</f>
        <v>505.99571428571397</v>
      </c>
      <c r="CG195" s="31">
        <f>_xlfn.IFNA(VLOOKUP($A195,Platinum_market_balance!$A:$Z,2,FALSE), "NA")</f>
        <v>52.782815577283145</v>
      </c>
      <c r="CH195" s="31">
        <f>_xlfn.IFNA(VLOOKUP($A195,Platinum_market_balance!$A:$Z,3,FALSE), "NA")</f>
        <v>8.9924979358192395E-2</v>
      </c>
      <c r="CI195" s="31">
        <f>_xlfn.IFNA(VLOOKUP($A195,Platinum_market_balance!$A:$Z,4,FALSE), "NA")</f>
        <v>127.01880786356344</v>
      </c>
      <c r="CJ195" s="31">
        <f>_xlfn.IFNA(VLOOKUP($A195,Platinum_market_balance!$A:$Z,5,FALSE), "NA")</f>
        <v>0.21639928734967026</v>
      </c>
      <c r="CK195" s="31">
        <f>_xlfn.IFNA(VLOOKUP($A195,Palladium_market_balance!$A:$Z,2,FALSE), "NA")</f>
        <v>-37.261192946337133</v>
      </c>
      <c r="CL195" s="31">
        <f>_xlfn.IFNA(VLOOKUP($A195,Palladium_market_balance!$A:$Z,3,FALSE), "NA")</f>
        <v>-4.7182258811722562E-2</v>
      </c>
      <c r="CM195" s="31">
        <f>_xlfn.IFNA(VLOOKUP($A195,Palladium_market_balance!$A:$Z,4,FALSE), "NA")</f>
        <v>-79.135731696345829</v>
      </c>
      <c r="CN195" s="31">
        <f>_xlfn.IFNA(VLOOKUP($A195,Palladium_market_balance!$A:$Z,5,FALSE), "NA")</f>
        <v>-0.1002062005778875</v>
      </c>
      <c r="CO195" s="31">
        <f>_xlfn.IFNA(VLOOKUP($A195,Rhodium_market_balance!$A:$Z,2,FALSE), "NA")</f>
        <v>13.794245977561062</v>
      </c>
      <c r="CP195" s="31">
        <f>_xlfn.IFNA(VLOOKUP($A195,Rhodium_market_balance!$A:$Z,3,FALSE), "NA")</f>
        <v>0.19682637283046711</v>
      </c>
      <c r="CQ195" s="31">
        <f>_xlfn.IFNA(VLOOKUP($A195,Rhodium_market_balance!$A:$Z,4,FALSE), "NA")</f>
        <v>25.061055791838797</v>
      </c>
      <c r="CR195" s="31">
        <f>_xlfn.IFNA(VLOOKUP($A195,Rhodium_market_balance!$A:$Z,5,FALSE), "NA")</f>
        <v>0.35758944119406944</v>
      </c>
      <c r="CS195" s="31">
        <f>_xlfn.IFNA(VLOOKUP($A195,CFTCs!$A:$Z,2,FALSE), "NA")</f>
        <v>16826.333333333299</v>
      </c>
      <c r="CT195" s="31">
        <f>_xlfn.IFNA(VLOOKUP($A195,CFTCs!$A:$Z,3,FALSE), "NA")</f>
        <v>12198</v>
      </c>
      <c r="CU195" s="31">
        <f>_xlfn.IFNA(VLOOKUP($A195,CFTCs!$A:$Z,4,FALSE), "NA")</f>
        <v>47125.0952380952</v>
      </c>
      <c r="CV195" s="31">
        <f>_xlfn.IFNA(VLOOKUP($A195,CFTCs!$A:$Z,5,FALSE), "NA")</f>
        <v>18540.0952380952</v>
      </c>
      <c r="CW195" s="31">
        <f>_xlfn.IFNA(VLOOKUP($A195,Open_interest!$A:$Z,2,FALSE), "NA")</f>
        <v>65324.285714285703</v>
      </c>
      <c r="CX195" s="31">
        <f>_xlfn.IFNA(VLOOKUP($A195,Open_interest!$A:$Z,3,FALSE), "NA")</f>
        <v>27332.571428571398</v>
      </c>
      <c r="CY195" s="31">
        <f>IF(_xlfn.IFNA(VLOOKUP($A195,ETF_holdings!$A:$Z,2,FALSE), "NA")=0,"NA",_xlfn.IFNA(VLOOKUP($A195,ETF_holdings!$A:$Z,2,FALSE), "NA"))</f>
        <v>2488384.1985237999</v>
      </c>
      <c r="CZ195" s="31" t="str">
        <f>IF(_xlfn.IFNA(VLOOKUP($A195,ETF_holdings!$A:$Z,3,FALSE), "NA")=0,"NA",_xlfn.IFNA(VLOOKUP($A195,ETF_holdings!$A:$Z,3,FALSE), "NA"))</f>
        <v>NA</v>
      </c>
      <c r="DA195" s="31">
        <f>_xlfn.IFNA(VLOOKUP($A195,ETF_holdings!$A:$Z,4,FALSE), "NA")</f>
        <v>12667.333333333299</v>
      </c>
      <c r="DB195" s="31">
        <f>IF(_xlfn.IFNA(VLOOKUP($A195,ETF_holdings!$A:$Z,4,FALSE), "NA")=0,"NA",_xlfn.IFNA(VLOOKUP($A195,ETF_holdings!$A:$Z,4,FALSE), "NA"))</f>
        <v>12667.333333333299</v>
      </c>
      <c r="DC195" s="31" t="str">
        <f>IF(_xlfn.IFNA(VLOOKUP($A195,ETF_holdings!$A:$Z,6,FALSE), "NA")=0,"NA",_xlfn.IFNA(VLOOKUP($A195,ETF_holdings!$A:$Z,6,FALSE), "NA"))</f>
        <v>NA</v>
      </c>
      <c r="DD195" s="31" t="str">
        <f>IF(_xlfn.IFNA(VLOOKUP($A195,ETF_holdings!$A:$Z,7,FALSE), "NA")=0,"NA",_xlfn.IFNA(VLOOKUP($A195,ETF_holdings!$A:$Z,7,FALSE), "NA"))</f>
        <v>NA</v>
      </c>
      <c r="DE195" s="31" t="str">
        <f>IF(_xlfn.IFNA(VLOOKUP($A195,ETF_holdings!$A:$Z,8,FALSE), "NA")=0,"NA",_xlfn.IFNA(VLOOKUP($A195,ETF_holdings!$A:$Z,8,FALSE), "NA"))</f>
        <v>NA</v>
      </c>
      <c r="DF195" s="31" t="str">
        <f>IF(_xlfn.IFNA(VLOOKUP($A195,ETF_holdings!$A:$Z,10,FALSE), "NA")=0,"NA",_xlfn.IFNA(VLOOKUP($A195,ETF_holdings!$A:$Z,10,FALSE), "NA"))</f>
        <v>NA</v>
      </c>
      <c r="DG195" s="31" t="str">
        <f>IF(_xlfn.IFNA(VLOOKUP($A195,ETF_holdings!$A:$Z,10,FALSE), "NA")=0,"NA",_xlfn.IFNA(VLOOKUP($A195,ETF_holdings!$A:$Z,10,FALSE), "NA"))</f>
        <v>NA</v>
      </c>
      <c r="DH195" s="31">
        <f>IF(_xlfn.IFNA(VLOOKUP($A195,ETF_holdings!$A:$Z,11,FALSE), "NA")=0,"NA",_xlfn.IFNA(VLOOKUP($A195,ETF_holdings!$A:$Z,11,FALSE), "NA"))</f>
        <v>12667.333333333299</v>
      </c>
      <c r="DI195" s="31" t="str">
        <f>IF(_xlfn.IFNA(VLOOKUP($A195,ETF_holdings!$A:$Z,12,FALSE), "NA")=0,"NA",_xlfn.IFNA(VLOOKUP($A195,ETF_holdings!$A:$Z,12,FALSE), "NA"))</f>
        <v>NA</v>
      </c>
      <c r="DJ195" s="31" t="str">
        <f>IF(_xlfn.IFNA(VLOOKUP($A195,ETF_holdings!$A:$Z,13,FALSE), "NA")=0,"NA",_xlfn.IFNA(VLOOKUP($A195,ETF_holdings!$A:$Z,13,FALSE), "NA"))</f>
        <v>NA</v>
      </c>
      <c r="DK195" s="31">
        <f>IF(_xlfn.IFNA(VLOOKUP($A195,Platinum_RSI!$A:$P,2,FALSE), "NA")=0,"NA",_xlfn.IFNA(VLOOKUP($A195,Platinum_RSI!$A:$P,2,FALSE), "NA"))</f>
        <v>56.61</v>
      </c>
      <c r="DL195" s="31">
        <f>IF(_xlfn.IFNA(VLOOKUP($A195,Platinum_RSI!$A:$P,3,FALSE), "NA")=0,"NA",_xlfn.IFNA(VLOOKUP($A195,Platinum_RSI!$A:$P,3,FALSE), "NA"))</f>
        <v>37.67</v>
      </c>
      <c r="DM195" s="31">
        <f>IF(_xlfn.IFNA(VLOOKUP($A195,Platinum_RSI!$A:$P,4,FALSE), "NA")=0,"NA",_xlfn.IFNA(VLOOKUP($A195,Platinum_RSI!$A:$P,4,FALSE), "NA"))</f>
        <v>36.31</v>
      </c>
      <c r="DN195" s="31">
        <f>IF(_xlfn.IFNA(VLOOKUP($A195,Platinum_RSI!$A:$P,5,FALSE), "NA")=0,"NA",_xlfn.IFNA(VLOOKUP($A195,Platinum_RSI!$A:$P,5,FALSE), "NA"))</f>
        <v>40.54</v>
      </c>
      <c r="DO195" s="31">
        <f>IF(_xlfn.IFNA(VLOOKUP($A195,Palladium_RSI!$A:$Q,2,FALSE), "NA")=0,"NA",_xlfn.IFNA(VLOOKUP($A195,Palladium_RSI!$A:$Q,2,FALSE), "NA"))</f>
        <v>18.66</v>
      </c>
      <c r="DP195" s="31">
        <f>IF(_xlfn.IFNA(VLOOKUP($A195,Palladium_RSI!$A:$Q, 3,FALSE), "NA")=0,"NA",_xlfn.IFNA(VLOOKUP($A195,Palladium_RSI!$A:$Q,3,FALSE), "NA"))</f>
        <v>28.71</v>
      </c>
      <c r="DQ195" s="31">
        <f>IF(_xlfn.IFNA(VLOOKUP($A195,Palladium_RSI!$A:$Q,4,FALSE), "NA")=0,"NA",_xlfn.IFNA(VLOOKUP($A195,Palladium_RSI!$A:$Q,4,FALSE), "NA"))</f>
        <v>33.82</v>
      </c>
      <c r="DR195" s="31">
        <f>IF(_xlfn.IFNA(VLOOKUP($A195,Palladium_RSI!$A:$Q,5,FALSE), "NA")=0,"NA",_xlfn.IFNA(VLOOKUP($A195,Palladium_RSI!$A:$Q,5,FALSE), "NA"))</f>
        <v>42.74</v>
      </c>
      <c r="DS195" s="31">
        <f>IF(_xlfn.IFNA(VLOOKUP($A195,Car_production!$A:$L,2,FALSE), "NA")=0,"NA",_xlfn.IFNA(VLOOKUP($A195,Car_production!$A:$L,2,FALSE), "NA"))</f>
        <v>330.4</v>
      </c>
      <c r="DT195" s="31">
        <f>IF(_xlfn.IFNA(VLOOKUP($A195,Car_production!$A:$L,3,FALSE), "NA")=0,"NA",_xlfn.IFNA(VLOOKUP($A195,Car_production!$A:$L,3,FALSE), "NA"))</f>
        <v>259.95279307631785</v>
      </c>
      <c r="DU195" s="31" t="e">
        <f>IF(_xlfn.IFNA(VLOOKUP($A195,Car_production!$A:$L,4,FALSE), "NA")=0,"NA",_xlfn.IFNA(VLOOKUP($A195,Car_production!$A:$L,13,FALSE), "NA"))</f>
        <v>#REF!</v>
      </c>
      <c r="DV195" s="31">
        <f>IF(_xlfn.IFNA(VLOOKUP($A195,Car_production!$A:$L,5,FALSE), "NA")=0,"NA",_xlfn.IFNA(VLOOKUP($A195,Car_production!$A:$L,5,FALSE), "NA"))</f>
        <v>67.521237491604907</v>
      </c>
      <c r="DW195" s="31">
        <f>IF(_xlfn.IFNA(VLOOKUP($A195,Car_production!$A:$L,6,FALSE), "NA")=0,"NA",_xlfn.IFNA(VLOOKUP($A195,Car_production!$A:$L,6,FALSE), "NA"))</f>
        <v>96.3</v>
      </c>
      <c r="DX195" s="31">
        <f>IF(_xlfn.IFNA(VLOOKUP($A195,Car_production!$A:$L,7,FALSE), "NA")=0,"NA",_xlfn.IFNA(VLOOKUP($A195,Car_production!$A:$L,7,FALSE), "NA"))</f>
        <v>94.134897360703818</v>
      </c>
      <c r="DY195" s="31">
        <f>IF(_xlfn.IFNA(VLOOKUP($A195,Car_production!$A:$L,8,FALSE), "NA")=0,"NA",_xlfn.IFNA(VLOOKUP($A195,Car_production!$A:$L,8,FALSE), "NA"))</f>
        <v>94.7</v>
      </c>
      <c r="DZ195" s="31">
        <f>IF(_xlfn.IFNA(VLOOKUP($A195,Car_production!$A:$L,9,FALSE), "NA")=0,"NA",_xlfn.IFNA(VLOOKUP($A195,Car_production!$A:$L,9,FALSE), "NA"))</f>
        <v>119.57070707070707</v>
      </c>
      <c r="EA195" s="31">
        <f>IF(_xlfn.IFNA(VLOOKUP($A195,Car_production!$A:$L,10,FALSE), "NA")=0,"NA",_xlfn.IFNA(VLOOKUP($A195,Car_production!$A:$L,10,FALSE), "NA"))</f>
        <v>92.545418670936243</v>
      </c>
      <c r="EB195" s="31">
        <f>IF(_xlfn.IFNA(VLOOKUP($A195,Car_production_index!$A:$L,2,FALSE), "NA")=0,"NA",_xlfn.IFNA(VLOOKUP($A195,Car_production_index!$A:$L,2,FALSE), "NA"))</f>
        <v>0.16288643400192554</v>
      </c>
      <c r="EC195" s="31">
        <f>IF(_xlfn.IFNA(VLOOKUP($A195,Car_production_index!$A:$L,3,FALSE), "NA")=0,"NA",_xlfn.IFNA(VLOOKUP($A195,Car_production_index!$A:$L,3,FALSE), "NA"))</f>
        <v>0.20664402065024332</v>
      </c>
      <c r="ED195" s="31">
        <f>IF(_xlfn.IFNA(VLOOKUP($A195,Car_production_index!$A:$L,4,FALSE), "NA")=0,"NA",_xlfn.IFNA(VLOOKUP($A195,Car_production_index!$A:$L,4,FALSE), "NA"))</f>
        <v>0.28350244695059296</v>
      </c>
      <c r="EE195" s="31">
        <f>IF(_xlfn.IFNA(VLOOKUP($A195,Car_production_index!$A:$L,5,FALSE), "NA")=0,"NA",_xlfn.IFNA(VLOOKUP($A195,Car_production_index!$A:$L,5,FALSE), "NA"))</f>
        <v>9.7078839442793455E-2</v>
      </c>
      <c r="EF195" s="31">
        <f>IF(_xlfn.IFNA(VLOOKUP($A195,Car_production_index!$A:$L,6,FALSE), "NA")=0,"NA",_xlfn.IFNA(VLOOKUP($A195,Car_production_index!$A:$L,6,FALSE), "NA"))</f>
        <v>0.75011174104555534</v>
      </c>
    </row>
    <row r="196" spans="1:136">
      <c r="A196" s="26">
        <v>42430</v>
      </c>
      <c r="B196" s="25">
        <f>IFERROR(VLOOKUP($A196,Palladium_spot_price!$A:$B,2,FALSE), "NA")</f>
        <v>572.5</v>
      </c>
      <c r="C196" s="25">
        <f>IFERROR(VLOOKUP($A196,Platinum_spot_price!$A:$B,2,FALSE), "NA")</f>
        <v>972.13636363636294</v>
      </c>
      <c r="D196" s="25">
        <f>IFERROR(VLOOKUP($A196,Rhodium_spot_price!$A:$B,2,FALSE), "NA")</f>
        <v>716.13636363636294</v>
      </c>
      <c r="E196" s="25">
        <f>IFERROR(VLOOKUP(A196,'Coal Australia'!A:B,2,FALSE), "NA")</f>
        <v>55.435204081632499</v>
      </c>
      <c r="F196" s="25">
        <f>IFERROR(VLOOKUP(A196,'Russian Ruble'!A:B,2,FALSE), "NA")</f>
        <v>70.471100000000007</v>
      </c>
      <c r="G196" s="25" t="str">
        <f>IFERROR(VLOOKUP($A196,'GDP Germany'!A:B,2,FALSE),"NA")</f>
        <v>NA</v>
      </c>
      <c r="H196" s="25" t="str">
        <f>IFERROR(VLOOKUP($A196,'GDP EU28'!A:B,2,FALSE),"NA")</f>
        <v>NA</v>
      </c>
      <c r="I196" s="25" t="str">
        <f>IFERROR(VLOOKUP($A196,'GDP US'!A:B,2,FALSE),"NA")</f>
        <v>NA</v>
      </c>
      <c r="J196" s="29" t="str">
        <f>IFERROR(VLOOKUP($A196,'GDP CNY'!A:C,2,FALSE),"NA")</f>
        <v>NA</v>
      </c>
      <c r="K196" s="25">
        <f>IFERROR(VLOOKUP($A196,WTI!$A:$B,2,FALSE),"NA")</f>
        <v>37.549999999999997</v>
      </c>
      <c r="L196" s="25">
        <f>IFERROR(VLOOKUP($A196,Brent!$A:$B,2,FALSE),"NA")</f>
        <v>38.21</v>
      </c>
      <c r="M196" s="25">
        <f>IFERROR(VLOOKUP($A196,'EURO EXC RATE'!$A:$B,2,FALSE),"NA")</f>
        <v>1.1133999999999999</v>
      </c>
      <c r="N196" s="25">
        <f>IFERROR(VLOOKUP($A196,'Baltic Dry Index'!$A:$B,2,FALSE),"NA")</f>
        <v>429</v>
      </c>
      <c r="O196" s="25">
        <f>IFERROR(VLOOKUP($A196,EXR_CNY_USD!$A:$B,2,FALSE),"NA")</f>
        <v>6.5026999999999999</v>
      </c>
      <c r="P196" s="25">
        <f>IFERROR(VLOOKUP($A196,'NATURAL GAS'!A:B,2,FALSE),"NA")</f>
        <v>1.73</v>
      </c>
      <c r="Q196" s="25">
        <f>IFERROR(VLOOKUP($A196,VIX!$A:$B,2,FALSE), "NA")</f>
        <v>13.95</v>
      </c>
      <c r="R196" s="25">
        <f>IFERROR(VLOOKUP($A196,CLI_US!$A:$B,2,FALSE), "NA")</f>
        <v>99.236052194528298</v>
      </c>
      <c r="S196" s="25">
        <f>IFERROR(VLOOKUP($A196,CLI_CHN!$A:$B,2,FALSE), "NA")</f>
        <v>99.846410000000006</v>
      </c>
      <c r="T196" s="25">
        <f>IFERROR(VLOOKUP($A196,CLI_EURO!$A:$B,2,FALSE), "NA")</f>
        <v>100.17599859931499</v>
      </c>
      <c r="U196" s="25">
        <f>IFERROR(VLOOKUP($A196,CPILFESL!$A:$B,2,FALSE), "NA")</f>
        <v>238.08</v>
      </c>
      <c r="V196" s="31">
        <f>_xlfn.IFNA(VLOOKUP($A196,'PET.RWTC.M'!$A:$B,2,FALSE), "NA")</f>
        <v>37.549999999999997</v>
      </c>
      <c r="W196" s="31">
        <f>_xlfn.IFNA(VLOOKUP($A196,PALLFNFINDEXQ!$A:$B,2,FALSE), "NA")</f>
        <v>88.693989340000002</v>
      </c>
      <c r="X196" s="31">
        <f>_xlfn.IFNA(VLOOKUP($A196,DEXSFUS!$A:$B,2,FALSE), "NA")</f>
        <v>15.5465</v>
      </c>
      <c r="Y196" s="31">
        <f>_xlfn.IFNA(VLOOKUP($A196,PNICKUSDM!$A:$B,2,FALSE), "NA")</f>
        <v>8717.25</v>
      </c>
      <c r="Z196" s="31">
        <f>_xlfn.IFNA(VLOOKUP($A196,'WPU1011'!$A:$B,2,FALSE), "NA")</f>
        <v>111.1</v>
      </c>
      <c r="AA196" s="31">
        <f>_xlfn.IFNA(VLOOKUP($A196,PCU3399103399101!$A:$B,2,FALSE), "NA")</f>
        <v>206.6</v>
      </c>
      <c r="AB196" s="31">
        <f>_xlfn.IFNA(VLOOKUP($A196,TSIFRGHTC!$A:$B,2,FALSE), "NA")</f>
        <v>-0.9</v>
      </c>
      <c r="AC196" s="31">
        <f>_xlfn.IFNA(VLOOKUP($A196,TSIFRGHTC!$A:$B,2,FALSE), "NA")</f>
        <v>-0.9</v>
      </c>
      <c r="AD196" s="31">
        <f>_xlfn.IFNA(VLOOKUP($A196,PPICMM!$A:$B,2,FALSE), "NA")</f>
        <v>168.6</v>
      </c>
      <c r="AE196" s="31">
        <f>_xlfn.IFNA(VLOOKUP($A196,IPB50001N!$A:$B,2,FALSE), "NA")</f>
        <v>97.623699999999999</v>
      </c>
      <c r="AF196" s="31">
        <f>_xlfn.IFNA(VLOOKUP($A196,A31ATI!$A:$B,2,FALSE), "NA")</f>
        <v>16784</v>
      </c>
      <c r="AG196" s="31">
        <f>_xlfn.IFNA(VLOOKUP($A196,A31ANO!$A:$B,2,FALSE), "NA")</f>
        <v>7531</v>
      </c>
      <c r="AH196" s="31">
        <f>_xlfn.IFNA(VLOOKUP($A196,IPG21223S!$A:$B,2,FALSE), "NA")</f>
        <v>110.6523</v>
      </c>
      <c r="AI196" s="31">
        <f>_xlfn.IFNA(VLOOKUP($A196,PIORECRUSDM!$A:$B,2,FALSE), "NA")</f>
        <v>55.52</v>
      </c>
      <c r="AJ196" s="31">
        <f>_xlfn.IFNA(VLOOKUP($A196,GVZCLS!$A:$B,2,FALSE), "NA")</f>
        <v>21.97</v>
      </c>
      <c r="AK196" s="31">
        <f>_xlfn.IFNA(VLOOKUP($A196,VXSLVCLS!$A:$B,2,FALSE), "NA")</f>
        <v>28.34</v>
      </c>
      <c r="AL196" s="31">
        <f>_xlfn.IFNA(VLOOKUP($A196,PNRGINDEXM!$A:$B,2,FALSE), "NA")</f>
        <v>87.463139999999996</v>
      </c>
      <c r="AM196" s="31">
        <f>_xlfn.IFNA(VLOOKUP($A196,Nikkei225!$A:$B,2,FALSE), "NA")</f>
        <v>16085.51</v>
      </c>
      <c r="AN196" s="31">
        <f>_xlfn.IFNA(VLOOKUP($A196,EXJPUS!$A:$B,2,FALSE), "NA")</f>
        <v>112.93170000000001</v>
      </c>
      <c r="AO196" s="31">
        <f>_xlfn.IFNA(VLOOKUP($A196,PCU33613361!$A:$B,2,FALSE), "NA")</f>
        <v>111.1</v>
      </c>
      <c r="AP196" s="31">
        <f>_xlfn.IFNA(VLOOKUP($A196,TOTALSA!$A:$B,2,FALSE), "NA")</f>
        <v>17.289000000000001</v>
      </c>
      <c r="AQ196" s="31">
        <f>_xlfn.IFNA(VLOOKUP($A196,ZAFCPIALLMINMEI!$A:$B,2,FALSE), "NA")</f>
        <v>104.9173</v>
      </c>
      <c r="AR196" s="31">
        <f>_xlfn.IFNA(VLOOKUP($A196,LCULMN01ZAQ661S!$A:$B,2,FALSE), "NA")</f>
        <v>101.54201999999999</v>
      </c>
      <c r="AS196" s="31">
        <f>_xlfn.IFNA(VLOOKUP($A196,NGDPRSAXDCZAQ!$A:$B,2,FALSE), "NA")</f>
        <v>1111572.2</v>
      </c>
      <c r="AT196" s="31">
        <f>_xlfn.IFNA(VLOOKUP($A196,'M.W00.PCOBA.USD'!$A:$B,2,FALSE), "NA")</f>
        <v>22982.52</v>
      </c>
      <c r="AU196" s="31">
        <f>_xlfn.IFNA(VLOOKUP($A196,BSCICP03O9M665S!$A:$B,2,FALSE), "NA")</f>
        <v>100.4619165793</v>
      </c>
      <c r="AV196" s="31">
        <f>_xlfn.IFNA(VLOOKUP($A196,LOLITOAAOECDE!$A:$B,2,FALSE), "NA")</f>
        <v>99.093493430500004</v>
      </c>
      <c r="AW196" s="31" t="str">
        <f>_xlfn.IFNA(VLOOKUP($A196,'IP7110'!$A:$B,2,FALSE), "NA")</f>
        <v>NA</v>
      </c>
      <c r="AX196" s="31">
        <f>_xlfn.IFNA(VLOOKUP($A196,'WPS061'!$A:$B,2,FALSE), "NA")</f>
        <v>95.4</v>
      </c>
      <c r="AY196" s="31">
        <f>_xlfn.IFNA(VLOOKUP($A196,'GS10'!$A:$B,2,FALSE), "NA")</f>
        <v>1.89</v>
      </c>
      <c r="AZ196" s="31">
        <f>_xlfn.IFNA(VLOOKUP($A196,'GS5'!$A:$B,2,FALSE), "NA")</f>
        <v>1.38</v>
      </c>
      <c r="BA196" s="31">
        <f>_xlfn.IFNA(VLOOKUP($A196,'GS30'!$A:$B,2,FALSE), "NA")</f>
        <v>2.68</v>
      </c>
      <c r="BB196" s="31">
        <f>_xlfn.IFNA(VLOOKUP($A196,DAX!$A:$B,2,FALSE), "NA")</f>
        <v>9965.51</v>
      </c>
      <c r="BC196" s="31">
        <f>_xlfn.IFNA(VLOOKUP($A196,SMI!$A:$B,2,FALSE), "NA")</f>
        <v>7807.89</v>
      </c>
      <c r="BD196" s="31">
        <f>_xlfn.IFNA(VLOOKUP($A196,NASDAQCOM!$A:$B,2,FALSE), "NA")</f>
        <v>4869.8500000000004</v>
      </c>
      <c r="BE196" s="31">
        <f>_xlfn.IFNA(VLOOKUP($A196,FTSE100!$A:$B,2,FALSE), "NA")</f>
        <v>6174.9</v>
      </c>
      <c r="BF196" s="31">
        <f>_xlfn.IFNA(VLOOKUP($A196,'M.W00.PGOLD.USD'!$A:$B,2,FALSE), "NA")</f>
        <v>1274.0999999999999</v>
      </c>
      <c r="BG196" s="31">
        <f>_xlfn.IFNA(VLOOKUP($A196,'M.W00.PSILVER.USD'!$A:$B,2,FALSE), "NA")</f>
        <v>15.94</v>
      </c>
      <c r="BH196" s="31">
        <f>_xlfn.IFNA(VLOOKUP($A196,WPU10170502!$A:$B,2,FALSE), "NA")</f>
        <v>86</v>
      </c>
      <c r="BI196" s="31">
        <f>_xlfn.IFNA(VLOOKUP($A196,'M.W00.PSILVER.USD'!$A:$B,2,FALSE), "NA")</f>
        <v>15.94</v>
      </c>
      <c r="BJ196" s="31">
        <f>_xlfn.IFNA(VLOOKUP($A196,'M.W00.PSILVER.USD'!$A:$B,2,FALSE), "NA")</f>
        <v>15.94</v>
      </c>
      <c r="BK196" s="31">
        <f>_xlfn.IFNA(VLOOKUP($A196,FEDfunds!$A:$B,2,FALSE), "NA")</f>
        <v>0.36</v>
      </c>
      <c r="BL196" s="31">
        <f>_xlfn.IFNA(VLOOKUP($A196,Vehicles_miles_traveled!$A:$B,2,FALSE), "NA")</f>
        <v>262299</v>
      </c>
      <c r="BM196" s="31">
        <f>_xlfn.IFNA(VLOOKUP($A196,New_car_dealer!$A:$B,2,FALSE), "NA")</f>
        <v>76194</v>
      </c>
      <c r="BN196" s="31">
        <f>_xlfn.IFNA(VLOOKUP($A196,Platinum_total_demand!$A:$Z,4,FALSE), "NA")</f>
        <v>607.23611299781817</v>
      </c>
      <c r="BO196" s="31">
        <f>_xlfn.IFNA(VLOOKUP($A196,Palladium_total_demand!$A:$Z,4,FALSE), "NA")</f>
        <v>881.76174140872195</v>
      </c>
      <c r="BP196" s="31">
        <f>_xlfn.IFNA(VLOOKUP($A196,Rhodium_total_demand!$A:$Z,4,FALSE), "NA")</f>
        <v>80.167772387086259</v>
      </c>
      <c r="BQ196" s="31">
        <f>_xlfn.IFNA(VLOOKUP($A196,Platinum_total_supply!$A:$Z,4,FALSE), "NA")</f>
        <v>639.7478163368246</v>
      </c>
      <c r="BR196" s="31">
        <f>_xlfn.IFNA(VLOOKUP($A196,Palladium_total_supply!$A:$Z,4,FALSE), "NA")</f>
        <v>752.46769847925702</v>
      </c>
      <c r="BS196" s="31">
        <f>_xlfn.IFNA(VLOOKUP($A196,Rhodium_total_supply!$A:$Z,4,FALSE), "NA")</f>
        <v>83.877567532454975</v>
      </c>
      <c r="BT196" s="31">
        <f>_xlfn.IFNA(VLOOKUP($A196,Equities!$A:$Z,2,FALSE), "NA")</f>
        <v>6232.8686956521697</v>
      </c>
      <c r="BU196" s="31">
        <f>_xlfn.IFNA(VLOOKUP($A196,Equities!$A:$Z,3,FALSE), "NA")</f>
        <v>7872.4482608695598</v>
      </c>
      <c r="BV196" s="31">
        <f>_xlfn.IFNA(VLOOKUP($A196,Equities!$A:$Z,4,FALSE), "NA")</f>
        <v>7624.8095652173897</v>
      </c>
      <c r="BW196" s="31">
        <f>_xlfn.IFNA(VLOOKUP($A196,Equities!$A:$Z,5,FALSE), "NA")</f>
        <v>5424.4446521739101</v>
      </c>
      <c r="BX196" s="31">
        <f>_xlfn.IFNA(VLOOKUP($A196,Equities!$A:$Z,6,FALSE), "NA")</f>
        <v>1664.9452173913</v>
      </c>
      <c r="BY196" s="31">
        <f>_xlfn.IFNA(VLOOKUP($A196,Income_equities!$A:$Z,2,FALSE), "NA")</f>
        <v>1966.6699999999901</v>
      </c>
      <c r="BZ196" s="31">
        <f>_xlfn.IFNA(VLOOKUP($A196,Income_equities!$A:$Z,3,FALSE), "NA")</f>
        <v>382.03613043478202</v>
      </c>
      <c r="CA196" s="31">
        <f>_xlfn.IFNA(VLOOKUP($A196,Income_equities!$A:$Z,4,FALSE), "NA")</f>
        <v>230.17183913043399</v>
      </c>
      <c r="CB196" s="31">
        <f>_xlfn.IFNA(VLOOKUP($A196,Income_equities!$A:$Z,5,FALSE), "NA")</f>
        <v>231.51923913043399</v>
      </c>
      <c r="CC196" s="31">
        <f>_xlfn.IFNA(VLOOKUP($A196,PGM_equities!$A:$Z,2,FALSE), "NA")</f>
        <v>966.08521739130401</v>
      </c>
      <c r="CD196" s="31">
        <f>_xlfn.IFNA(VLOOKUP($A196,PGM_equities!$A:$Z,3,FALSE), "NA")</f>
        <v>1242.5773913043399</v>
      </c>
      <c r="CE196" s="31">
        <f>_xlfn.IFNA(VLOOKUP($A196,PGM_equities!$A:$Z,4,FALSE), "NA")</f>
        <v>15.3859869565217</v>
      </c>
      <c r="CF196" s="31">
        <f>_xlfn.IFNA(VLOOKUP($A196,PGM_equities!$A:$Z,5,FALSE), "NA")</f>
        <v>569.56217391304301</v>
      </c>
      <c r="CG196" s="31">
        <f>_xlfn.IFNA(VLOOKUP($A196,Platinum_market_balance!$A:$Z,2,FALSE), "NA")</f>
        <v>32.511703339006431</v>
      </c>
      <c r="CH196" s="31">
        <f>_xlfn.IFNA(VLOOKUP($A196,Platinum_market_balance!$A:$Z,3,FALSE), "NA")</f>
        <v>5.3540464150759831E-2</v>
      </c>
      <c r="CI196" s="31">
        <f>_xlfn.IFNA(VLOOKUP($A196,Platinum_market_balance!$A:$Z,4,FALSE), "NA")</f>
        <v>159.53051120256987</v>
      </c>
      <c r="CJ196" s="31">
        <f>_xlfn.IFNA(VLOOKUP($A196,Platinum_market_balance!$A:$Z,5,FALSE), "NA")</f>
        <v>0.26271578351128644</v>
      </c>
      <c r="CK196" s="31">
        <f>_xlfn.IFNA(VLOOKUP($A196,Palladium_market_balance!$A:$Z,2,FALSE), "NA")</f>
        <v>-129.29404292946492</v>
      </c>
      <c r="CL196" s="31">
        <f>_xlfn.IFNA(VLOOKUP($A196,Palladium_market_balance!$A:$Z,3,FALSE), "NA")</f>
        <v>-0.14663149562704084</v>
      </c>
      <c r="CM196" s="31">
        <f>_xlfn.IFNA(VLOOKUP($A196,Palladium_market_balance!$A:$Z,4,FALSE), "NA")</f>
        <v>-208.42977462581075</v>
      </c>
      <c r="CN196" s="31">
        <f>_xlfn.IFNA(VLOOKUP($A196,Palladium_market_balance!$A:$Z,5,FALSE), "NA")</f>
        <v>-0.23637879127395431</v>
      </c>
      <c r="CO196" s="31">
        <f>_xlfn.IFNA(VLOOKUP($A196,Rhodium_market_balance!$A:$Z,2,FALSE), "NA")</f>
        <v>3.7097951453687159</v>
      </c>
      <c r="CP196" s="31">
        <f>_xlfn.IFNA(VLOOKUP($A196,Rhodium_market_balance!$A:$Z,3,FALSE), "NA")</f>
        <v>4.6275392653498559E-2</v>
      </c>
      <c r="CQ196" s="31">
        <f>_xlfn.IFNA(VLOOKUP($A196,Rhodium_market_balance!$A:$Z,4,FALSE), "NA")</f>
        <v>28.770850937207513</v>
      </c>
      <c r="CR196" s="31">
        <f>_xlfn.IFNA(VLOOKUP($A196,Rhodium_market_balance!$A:$Z,5,FALSE), "NA")</f>
        <v>0.35888300348784591</v>
      </c>
      <c r="CS196" s="31">
        <f>_xlfn.IFNA(VLOOKUP($A196,CFTCs!$A:$Z,2,FALSE), "NA")</f>
        <v>14743.0869565217</v>
      </c>
      <c r="CT196" s="31">
        <f>_xlfn.IFNA(VLOOKUP($A196,CFTCs!$A:$Z,3,FALSE), "NA")</f>
        <v>9057.6086956521704</v>
      </c>
      <c r="CU196" s="31">
        <f>_xlfn.IFNA(VLOOKUP($A196,CFTCs!$A:$Z,4,FALSE), "NA")</f>
        <v>44869.695652173898</v>
      </c>
      <c r="CV196" s="31">
        <f>_xlfn.IFNA(VLOOKUP($A196,CFTCs!$A:$Z,5,FALSE), "NA")</f>
        <v>12853.2608695652</v>
      </c>
      <c r="CW196" s="31">
        <f>_xlfn.IFNA(VLOOKUP($A196,Open_interest!$A:$Z,2,FALSE), "NA")</f>
        <v>63309.521739130403</v>
      </c>
      <c r="CX196" s="31">
        <f>_xlfn.IFNA(VLOOKUP($A196,Open_interest!$A:$Z,3,FALSE), "NA")</f>
        <v>23223.913043478198</v>
      </c>
      <c r="CY196" s="31">
        <f>IF(_xlfn.IFNA(VLOOKUP($A196,ETF_holdings!$A:$Z,2,FALSE), "NA")=0,"NA",_xlfn.IFNA(VLOOKUP($A196,ETF_holdings!$A:$Z,2,FALSE), "NA"))</f>
        <v>2506133.7593912999</v>
      </c>
      <c r="CZ196" s="31" t="str">
        <f>IF(_xlfn.IFNA(VLOOKUP($A196,ETF_holdings!$A:$Z,3,FALSE), "NA")=0,"NA",_xlfn.IFNA(VLOOKUP($A196,ETF_holdings!$A:$Z,3,FALSE), "NA"))</f>
        <v>NA</v>
      </c>
      <c r="DA196" s="31">
        <f>_xlfn.IFNA(VLOOKUP($A196,ETF_holdings!$A:$Z,4,FALSE), "NA")</f>
        <v>12560.130434782601</v>
      </c>
      <c r="DB196" s="31">
        <f>IF(_xlfn.IFNA(VLOOKUP($A196,ETF_holdings!$A:$Z,4,FALSE), "NA")=0,"NA",_xlfn.IFNA(VLOOKUP($A196,ETF_holdings!$A:$Z,4,FALSE), "NA"))</f>
        <v>12560.130434782601</v>
      </c>
      <c r="DC196" s="31" t="str">
        <f>IF(_xlfn.IFNA(VLOOKUP($A196,ETF_holdings!$A:$Z,6,FALSE), "NA")=0,"NA",_xlfn.IFNA(VLOOKUP($A196,ETF_holdings!$A:$Z,6,FALSE), "NA"))</f>
        <v>NA</v>
      </c>
      <c r="DD196" s="31" t="str">
        <f>IF(_xlfn.IFNA(VLOOKUP($A196,ETF_holdings!$A:$Z,7,FALSE), "NA")=0,"NA",_xlfn.IFNA(VLOOKUP($A196,ETF_holdings!$A:$Z,7,FALSE), "NA"))</f>
        <v>NA</v>
      </c>
      <c r="DE196" s="31" t="str">
        <f>IF(_xlfn.IFNA(VLOOKUP($A196,ETF_holdings!$A:$Z,8,FALSE), "NA")=0,"NA",_xlfn.IFNA(VLOOKUP($A196,ETF_holdings!$A:$Z,8,FALSE), "NA"))</f>
        <v>NA</v>
      </c>
      <c r="DF196" s="31" t="str">
        <f>IF(_xlfn.IFNA(VLOOKUP($A196,ETF_holdings!$A:$Z,10,FALSE), "NA")=0,"NA",_xlfn.IFNA(VLOOKUP($A196,ETF_holdings!$A:$Z,10,FALSE), "NA"))</f>
        <v>NA</v>
      </c>
      <c r="DG196" s="31" t="str">
        <f>IF(_xlfn.IFNA(VLOOKUP($A196,ETF_holdings!$A:$Z,10,FALSE), "NA")=0,"NA",_xlfn.IFNA(VLOOKUP($A196,ETF_holdings!$A:$Z,10,FALSE), "NA"))</f>
        <v>NA</v>
      </c>
      <c r="DH196" s="31">
        <f>IF(_xlfn.IFNA(VLOOKUP($A196,ETF_holdings!$A:$Z,11,FALSE), "NA")=0,"NA",_xlfn.IFNA(VLOOKUP($A196,ETF_holdings!$A:$Z,11,FALSE), "NA"))</f>
        <v>12560.130434782601</v>
      </c>
      <c r="DI196" s="31" t="str">
        <f>IF(_xlfn.IFNA(VLOOKUP($A196,ETF_holdings!$A:$Z,12,FALSE), "NA")=0,"NA",_xlfn.IFNA(VLOOKUP($A196,ETF_holdings!$A:$Z,12,FALSE), "NA"))</f>
        <v>NA</v>
      </c>
      <c r="DJ196" s="31" t="str">
        <f>IF(_xlfn.IFNA(VLOOKUP($A196,ETF_holdings!$A:$Z,13,FALSE), "NA")=0,"NA",_xlfn.IFNA(VLOOKUP($A196,ETF_holdings!$A:$Z,13,FALSE), "NA"))</f>
        <v>NA</v>
      </c>
      <c r="DK196" s="31">
        <f>IF(_xlfn.IFNA(VLOOKUP($A196,Platinum_RSI!$A:$P,2,FALSE), "NA")=0,"NA",_xlfn.IFNA(VLOOKUP($A196,Platinum_RSI!$A:$P,2,FALSE), "NA"))</f>
        <v>67.69</v>
      </c>
      <c r="DL196" s="31">
        <f>IF(_xlfn.IFNA(VLOOKUP($A196,Platinum_RSI!$A:$P,3,FALSE), "NA")=0,"NA",_xlfn.IFNA(VLOOKUP($A196,Platinum_RSI!$A:$P,3,FALSE), "NA"))</f>
        <v>42.81</v>
      </c>
      <c r="DM196" s="31">
        <f>IF(_xlfn.IFNA(VLOOKUP($A196,Platinum_RSI!$A:$P,4,FALSE), "NA")=0,"NA",_xlfn.IFNA(VLOOKUP($A196,Platinum_RSI!$A:$P,4,FALSE), "NA"))</f>
        <v>39.69</v>
      </c>
      <c r="DN196" s="31">
        <f>IF(_xlfn.IFNA(VLOOKUP($A196,Platinum_RSI!$A:$P,5,FALSE), "NA")=0,"NA",_xlfn.IFNA(VLOOKUP($A196,Platinum_RSI!$A:$P,5,FALSE), "NA"))</f>
        <v>41.89</v>
      </c>
      <c r="DO196" s="31">
        <f>IF(_xlfn.IFNA(VLOOKUP($A196,Palladium_RSI!$A:$Q,2,FALSE), "NA")=0,"NA",_xlfn.IFNA(VLOOKUP($A196,Palladium_RSI!$A:$Q,2,FALSE), "NA"))</f>
        <v>56.68</v>
      </c>
      <c r="DP196" s="31">
        <f>IF(_xlfn.IFNA(VLOOKUP($A196,Palladium_RSI!$A:$Q, 3,FALSE), "NA")=0,"NA",_xlfn.IFNA(VLOOKUP($A196,Palladium_RSI!$A:$Q,3,FALSE), "NA"))</f>
        <v>40.299999999999997</v>
      </c>
      <c r="DQ196" s="31">
        <f>IF(_xlfn.IFNA(VLOOKUP($A196,Palladium_RSI!$A:$Q,4,FALSE), "NA")=0,"NA",_xlfn.IFNA(VLOOKUP($A196,Palladium_RSI!$A:$Q,4,FALSE), "NA"))</f>
        <v>41.1</v>
      </c>
      <c r="DR196" s="31">
        <f>IF(_xlfn.IFNA(VLOOKUP($A196,Palladium_RSI!$A:$Q,5,FALSE), "NA")=0,"NA",_xlfn.IFNA(VLOOKUP($A196,Palladium_RSI!$A:$Q,5,FALSE), "NA"))</f>
        <v>45.93</v>
      </c>
      <c r="DS196" s="31">
        <f>IF(_xlfn.IFNA(VLOOKUP($A196,Car_production!$A:$L,2,FALSE), "NA")=0,"NA",_xlfn.IFNA(VLOOKUP($A196,Car_production!$A:$L,2,FALSE), "NA"))</f>
        <v>328</v>
      </c>
      <c r="DT196" s="31">
        <f>IF(_xlfn.IFNA(VLOOKUP($A196,Car_production!$A:$L,3,FALSE), "NA")=0,"NA",_xlfn.IFNA(VLOOKUP($A196,Car_production!$A:$L,3,FALSE), "NA"))</f>
        <v>258.06451612903226</v>
      </c>
      <c r="DU196" s="31" t="e">
        <f>IF(_xlfn.IFNA(VLOOKUP($A196,Car_production!$A:$L,4,FALSE), "NA")=0,"NA",_xlfn.IFNA(VLOOKUP($A196,Car_production!$A:$L,13,FALSE), "NA"))</f>
        <v>#REF!</v>
      </c>
      <c r="DV196" s="31">
        <f>IF(_xlfn.IFNA(VLOOKUP($A196,Car_production!$A:$L,5,FALSE), "NA")=0,"NA",_xlfn.IFNA(VLOOKUP($A196,Car_production!$A:$L,5,FALSE), "NA"))</f>
        <v>103.19367581321117</v>
      </c>
      <c r="DW196" s="31">
        <f>IF(_xlfn.IFNA(VLOOKUP($A196,Car_production!$A:$L,6,FALSE), "NA")=0,"NA",_xlfn.IFNA(VLOOKUP($A196,Car_production!$A:$L,6,FALSE), "NA"))</f>
        <v>100.8</v>
      </c>
      <c r="DX196" s="31">
        <f>IF(_xlfn.IFNA(VLOOKUP($A196,Car_production!$A:$L,7,FALSE), "NA")=0,"NA",_xlfn.IFNA(VLOOKUP($A196,Car_production!$A:$L,7,FALSE), "NA"))</f>
        <v>98.533724340175951</v>
      </c>
      <c r="DY196" s="31">
        <f>IF(_xlfn.IFNA(VLOOKUP($A196,Car_production!$A:$L,8,FALSE), "NA")=0,"NA",_xlfn.IFNA(VLOOKUP($A196,Car_production!$A:$L,8,FALSE), "NA"))</f>
        <v>100.4</v>
      </c>
      <c r="DZ196" s="31">
        <f>IF(_xlfn.IFNA(VLOOKUP($A196,Car_production!$A:$L,9,FALSE), "NA")=0,"NA",_xlfn.IFNA(VLOOKUP($A196,Car_production!$A:$L,9,FALSE), "NA"))</f>
        <v>126.76767676767678</v>
      </c>
      <c r="EA196" s="31">
        <f>IF(_xlfn.IFNA(VLOOKUP($A196,Car_production!$A:$L,10,FALSE), "NA")=0,"NA",_xlfn.IFNA(VLOOKUP($A196,Car_production!$A:$L,10,FALSE), "NA"))</f>
        <v>103.95873228432397</v>
      </c>
      <c r="EB196" s="31">
        <f>IF(_xlfn.IFNA(VLOOKUP($A196,Car_production_index!$A:$L,2,FALSE), "NA")=0,"NA",_xlfn.IFNA(VLOOKUP($A196,Car_production_index!$A:$L,2,FALSE), "NA"))</f>
        <v>0.16288643400192554</v>
      </c>
      <c r="EC196" s="31">
        <f>IF(_xlfn.IFNA(VLOOKUP($A196,Car_production_index!$A:$L,3,FALSE), "NA")=0,"NA",_xlfn.IFNA(VLOOKUP($A196,Car_production_index!$A:$L,3,FALSE), "NA"))</f>
        <v>0.20664402065024332</v>
      </c>
      <c r="ED196" s="31">
        <f>IF(_xlfn.IFNA(VLOOKUP($A196,Car_production_index!$A:$L,4,FALSE), "NA")=0,"NA",_xlfn.IFNA(VLOOKUP($A196,Car_production_index!$A:$L,4,FALSE), "NA"))</f>
        <v>0.28350244695059296</v>
      </c>
      <c r="EE196" s="31">
        <f>IF(_xlfn.IFNA(VLOOKUP($A196,Car_production_index!$A:$L,5,FALSE), "NA")=0,"NA",_xlfn.IFNA(VLOOKUP($A196,Car_production_index!$A:$L,5,FALSE), "NA"))</f>
        <v>9.7078839442793455E-2</v>
      </c>
      <c r="EF196" s="31">
        <f>IF(_xlfn.IFNA(VLOOKUP($A196,Car_production_index!$A:$L,6,FALSE), "NA")=0,"NA",_xlfn.IFNA(VLOOKUP($A196,Car_production_index!$A:$L,6,FALSE), "NA"))</f>
        <v>0.75011174104555534</v>
      </c>
    </row>
    <row r="197" spans="1:136">
      <c r="A197" s="26">
        <v>42461</v>
      </c>
      <c r="B197" s="25">
        <f>IFERROR(VLOOKUP($A197,Palladium_spot_price!$A:$B,2,FALSE), "NA")</f>
        <v>578.80952380952294</v>
      </c>
      <c r="C197" s="25">
        <f>IFERROR(VLOOKUP($A197,Platinum_spot_price!$A:$B,2,FALSE), "NA")</f>
        <v>997.19047619047603</v>
      </c>
      <c r="D197" s="25">
        <f>IFERROR(VLOOKUP($A197,Rhodium_spot_price!$A:$B,2,FALSE), "NA")</f>
        <v>743.09523809523796</v>
      </c>
      <c r="E197" s="25">
        <f>IFERROR(VLOOKUP(A197,'Coal Australia'!A:B,2,FALSE), "NA")</f>
        <v>54.658673469387601</v>
      </c>
      <c r="F197" s="25">
        <f>IFERROR(VLOOKUP(A197,'Russian Ruble'!A:B,2,FALSE), "NA")</f>
        <v>66.682699999999997</v>
      </c>
      <c r="G197" s="25">
        <f>IFERROR(VLOOKUP($A197,'GDP Germany'!A:B,2,FALSE),"NA")</f>
        <v>707275.8</v>
      </c>
      <c r="H197" s="25">
        <f>IFERROR(VLOOKUP($A197,'GDP EU28'!A:B,2,FALSE),"NA")</f>
        <v>3123773.4</v>
      </c>
      <c r="I197" s="25">
        <f>IFERROR(VLOOKUP($A197,'GDP US'!A:B,2,FALSE),"NA")</f>
        <v>17565.465</v>
      </c>
      <c r="J197" s="29">
        <f>IFERROR(VLOOKUP($A197,'GDP CNY'!A:C,2,FALSE),"NA")</f>
        <v>6.9</v>
      </c>
      <c r="K197" s="25">
        <f>IFERROR(VLOOKUP($A197,WTI!$A:$B,2,FALSE),"NA")</f>
        <v>40.75</v>
      </c>
      <c r="L197" s="25">
        <f>IFERROR(VLOOKUP($A197,Brent!$A:$B,2,FALSE),"NA")</f>
        <v>41.58</v>
      </c>
      <c r="M197" s="25">
        <f>IFERROR(VLOOKUP($A197,'EURO EXC RATE'!$A:$B,2,FALSE),"NA")</f>
        <v>1.1346000000000001</v>
      </c>
      <c r="N197" s="25">
        <f>IFERROR(VLOOKUP($A197,'Baltic Dry Index'!$A:$B,2,FALSE),"NA")</f>
        <v>703</v>
      </c>
      <c r="O197" s="25">
        <f>IFERROR(VLOOKUP($A197,EXR_CNY_USD!$A:$B,2,FALSE),"NA")</f>
        <v>6.4753999999999996</v>
      </c>
      <c r="P197" s="25">
        <f>IFERROR(VLOOKUP($A197,'NATURAL GAS'!A:B,2,FALSE),"NA")</f>
        <v>1.92</v>
      </c>
      <c r="Q197" s="25">
        <f>IFERROR(VLOOKUP($A197,VIX!$A:$B,2,FALSE), "NA")</f>
        <v>15.7</v>
      </c>
      <c r="R197" s="25">
        <f>IFERROR(VLOOKUP($A197,CLI_US!$A:$B,2,FALSE), "NA")</f>
        <v>99.239799935915997</v>
      </c>
      <c r="S197" s="25">
        <f>IFERROR(VLOOKUP($A197,CLI_CHN!$A:$B,2,FALSE), "NA")</f>
        <v>99.922629999999998</v>
      </c>
      <c r="T197" s="25">
        <f>IFERROR(VLOOKUP($A197,CLI_EURO!$A:$B,2,FALSE), "NA")</f>
        <v>100.12749788955701</v>
      </c>
      <c r="U197" s="25">
        <f>IFERROR(VLOOKUP($A197,CPILFESL!$A:$B,2,FALSE), "NA")</f>
        <v>238.99199999999999</v>
      </c>
      <c r="V197" s="31">
        <f>_xlfn.IFNA(VLOOKUP($A197,'PET.RWTC.M'!$A:$B,2,FALSE), "NA")</f>
        <v>40.75</v>
      </c>
      <c r="W197" s="31">
        <f>_xlfn.IFNA(VLOOKUP($A197,PALLFNFINDEXQ!$A:$B,2,FALSE), "NA")</f>
        <v>100.2048552</v>
      </c>
      <c r="X197" s="31">
        <f>_xlfn.IFNA(VLOOKUP($A197,DEXSFUS!$A:$B,2,FALSE), "NA")</f>
        <v>14.734999999999999</v>
      </c>
      <c r="Y197" s="31">
        <f>_xlfn.IFNA(VLOOKUP($A197,PNICKUSDM!$A:$B,2,FALSE), "NA")</f>
        <v>8878.8571429999993</v>
      </c>
      <c r="Z197" s="31">
        <f>_xlfn.IFNA(VLOOKUP($A197,'WPU1011'!$A:$B,2,FALSE), "NA")</f>
        <v>123.3</v>
      </c>
      <c r="AA197" s="31">
        <f>_xlfn.IFNA(VLOOKUP($A197,'WPU1011'!$A:$B,2,FALSE), "NA")</f>
        <v>123.3</v>
      </c>
      <c r="AB197" s="31">
        <f>_xlfn.IFNA(VLOOKUP($A197,TSIFRGHTC!$A:$B,2,FALSE), "NA")</f>
        <v>2</v>
      </c>
      <c r="AC197" s="31">
        <f>_xlfn.IFNA(VLOOKUP($A197,TSIFRGHTC!$A:$B,2,FALSE), "NA")</f>
        <v>2</v>
      </c>
      <c r="AD197" s="31">
        <f>_xlfn.IFNA(VLOOKUP($A197,PPICMM!$A:$B,2,FALSE), "NA")</f>
        <v>167.8</v>
      </c>
      <c r="AE197" s="31">
        <f>_xlfn.IFNA(VLOOKUP($A197,IPB50001N!$A:$B,2,FALSE), "NA")</f>
        <v>97.194800000000001</v>
      </c>
      <c r="AF197" s="31">
        <f>_xlfn.IFNA(VLOOKUP($A197,A31ATI!$A:$B,2,FALSE), "NA")</f>
        <v>16531</v>
      </c>
      <c r="AG197" s="31">
        <f>_xlfn.IFNA(VLOOKUP($A197,A31ANO!$A:$B,2,FALSE), "NA")</f>
        <v>7934</v>
      </c>
      <c r="AH197" s="31">
        <f>_xlfn.IFNA(VLOOKUP($A197,IPG21223S!$A:$B,2,FALSE), "NA")</f>
        <v>111.4879</v>
      </c>
      <c r="AI197" s="31">
        <f>_xlfn.IFNA(VLOOKUP($A197,PIORECRUSDM!$A:$B,2,FALSE), "NA")</f>
        <v>59.58</v>
      </c>
      <c r="AJ197" s="31">
        <f>_xlfn.IFNA(VLOOKUP($A197,GVZCLS!$A:$B,2,FALSE), "NA")</f>
        <v>18.04</v>
      </c>
      <c r="AK197" s="31">
        <f>_xlfn.IFNA(VLOOKUP($A197,VXSLVCLS!$A:$B,2,FALSE), "NA")</f>
        <v>25.45</v>
      </c>
      <c r="AL197" s="31">
        <f>_xlfn.IFNA(VLOOKUP($A197,PNRGINDEXM!$A:$B,2,FALSE), "NA")</f>
        <v>92.259659999999997</v>
      </c>
      <c r="AM197" s="31">
        <f>_xlfn.IFNA(VLOOKUP($A197,Nikkei225!$A:$B,2,FALSE), "NA")</f>
        <v>16164.16</v>
      </c>
      <c r="AN197" s="31">
        <f>_xlfn.IFNA(VLOOKUP($A197,EXJPUS!$A:$B,2,FALSE), "NA")</f>
        <v>109.5519</v>
      </c>
      <c r="AO197" s="31">
        <f>_xlfn.IFNA(VLOOKUP($A197,PCU33613361!$A:$B,2,FALSE), "NA")</f>
        <v>111</v>
      </c>
      <c r="AP197" s="31">
        <f>_xlfn.IFNA(VLOOKUP($A197,TOTALSA!$A:$B,2,FALSE), "NA")</f>
        <v>17.664999999999999</v>
      </c>
      <c r="AQ197" s="31">
        <f>_xlfn.IFNA(VLOOKUP($A197,ZAFCPIALLMINMEI!$A:$B,2,FALSE), "NA")</f>
        <v>105.9975</v>
      </c>
      <c r="AR197" s="31">
        <f>_xlfn.IFNA(VLOOKUP($A197,LCULMN01ZAQ661S!$A:$B,2,FALSE), "NA")</f>
        <v>101.54201999999999</v>
      </c>
      <c r="AS197" s="31">
        <f>_xlfn.IFNA(VLOOKUP($A197,NGDPRSAXDCZAQ!$A:$B,2,FALSE), "NA")</f>
        <v>1112641.7</v>
      </c>
      <c r="AT197" s="31">
        <f>_xlfn.IFNA(VLOOKUP($A197,'M.W00.PCOBA.USD'!$A:$B,2,FALSE), "NA")</f>
        <v>23000.5</v>
      </c>
      <c r="AU197" s="31">
        <f>_xlfn.IFNA(VLOOKUP($A197,BSCICP03O9M665S!$A:$B,2,FALSE), "NA")</f>
        <v>100.46403399490001</v>
      </c>
      <c r="AV197" s="31">
        <f>_xlfn.IFNA(VLOOKUP($A197,LOLITOAAOECDE!$A:$B,2,FALSE), "NA")</f>
        <v>99.098810251100005</v>
      </c>
      <c r="AW197" s="31" t="str">
        <f>_xlfn.IFNA(VLOOKUP($A197,'IP7110'!$A:$B,2,FALSE), "NA")</f>
        <v>NA</v>
      </c>
      <c r="AX197" s="31">
        <f>_xlfn.IFNA(VLOOKUP($A197,'WPS061'!$A:$B,2,FALSE), "NA")</f>
        <v>94.1</v>
      </c>
      <c r="AY197" s="31">
        <f>_xlfn.IFNA(VLOOKUP($A197,'GS10'!$A:$B,2,FALSE), "NA")</f>
        <v>1.81</v>
      </c>
      <c r="AZ197" s="31">
        <f>_xlfn.IFNA(VLOOKUP($A197,'GS5'!$A:$B,2,FALSE), "NA")</f>
        <v>1.26</v>
      </c>
      <c r="BA197" s="31">
        <f>_xlfn.IFNA(VLOOKUP($A197,'GS30'!$A:$B,2,FALSE), "NA")</f>
        <v>2.62</v>
      </c>
      <c r="BB197" s="31">
        <f>_xlfn.IFNA(VLOOKUP($A197,DAX!$A:$B,2,FALSE), "NA")</f>
        <v>10038.969999999999</v>
      </c>
      <c r="BC197" s="31">
        <f>_xlfn.IFNA(VLOOKUP($A197,SMI!$A:$B,2,FALSE), "NA")</f>
        <v>7960.85</v>
      </c>
      <c r="BD197" s="31">
        <f>_xlfn.IFNA(VLOOKUP($A197,NASDAQCOM!$A:$B,2,FALSE), "NA")</f>
        <v>4775.3599999999997</v>
      </c>
      <c r="BE197" s="31">
        <f>_xlfn.IFNA(VLOOKUP($A197,FTSE100!$A:$B,2,FALSE), "NA")</f>
        <v>6241.89</v>
      </c>
      <c r="BF197" s="31">
        <f>_xlfn.IFNA(VLOOKUP($A197,'M.W00.PGOLD.USD'!$A:$B,2,FALSE), "NA")</f>
        <v>1274.5</v>
      </c>
      <c r="BG197" s="31">
        <f>_xlfn.IFNA(VLOOKUP($A197,'M.W00.PSILVER.USD'!$A:$B,2,FALSE), "NA")</f>
        <v>17.855</v>
      </c>
      <c r="BH197" s="31">
        <f>_xlfn.IFNA(VLOOKUP($A197,WPU10170502!$A:$B,2,FALSE), "NA")</f>
        <v>84.7</v>
      </c>
      <c r="BI197" s="31">
        <f>_xlfn.IFNA(VLOOKUP($A197,'M.W00.PSILVER.USD'!$A:$B,2,FALSE), "NA")</f>
        <v>17.855</v>
      </c>
      <c r="BJ197" s="31">
        <f>_xlfn.IFNA(VLOOKUP($A197,'M.W00.PSILVER.USD'!$A:$B,2,FALSE), "NA")</f>
        <v>17.855</v>
      </c>
      <c r="BK197" s="31">
        <f>_xlfn.IFNA(VLOOKUP($A197,FEDfunds!$A:$B,2,FALSE), "NA")</f>
        <v>0.37</v>
      </c>
      <c r="BL197" s="31">
        <f>_xlfn.IFNA(VLOOKUP($A197,Vehicles_miles_traveled!$A:$B,2,FALSE), "NA")</f>
        <v>264855</v>
      </c>
      <c r="BM197" s="31">
        <f>_xlfn.IFNA(VLOOKUP($A197,New_car_dealer!$A:$B,2,FALSE), "NA")</f>
        <v>73798</v>
      </c>
      <c r="BN197" s="31">
        <f>_xlfn.IFNA(VLOOKUP($A197,Platinum_total_demand!$A:$Z,4,FALSE), "NA")</f>
        <v>589.77388396958986</v>
      </c>
      <c r="BO197" s="31">
        <f>_xlfn.IFNA(VLOOKUP($A197,Palladium_total_demand!$A:$Z,4,FALSE), "NA")</f>
        <v>821.04372484435976</v>
      </c>
      <c r="BP197" s="31">
        <f>_xlfn.IFNA(VLOOKUP($A197,Rhodium_total_demand!$A:$Z,4,FALSE), "NA")</f>
        <v>73.479645940813697</v>
      </c>
      <c r="BQ197" s="31">
        <f>_xlfn.IFNA(VLOOKUP($A197,Platinum_total_supply!$A:$Z,4,FALSE), "NA")</f>
        <v>647.40364742398708</v>
      </c>
      <c r="BR197" s="31">
        <f>_xlfn.IFNA(VLOOKUP($A197,Palladium_total_supply!$A:$Z,4,FALSE), "NA")</f>
        <v>770.52070690243227</v>
      </c>
      <c r="BS197" s="31">
        <f>_xlfn.IFNA(VLOOKUP($A197,Rhodium_total_supply!$A:$Z,4,FALSE), "NA")</f>
        <v>85.581790187485396</v>
      </c>
      <c r="BT197" s="31">
        <f>_xlfn.IFNA(VLOOKUP($A197,Equities!$A:$Z,2,FALSE), "NA")</f>
        <v>6412.95285714285</v>
      </c>
      <c r="BU197" s="31">
        <f>_xlfn.IFNA(VLOOKUP($A197,Equities!$A:$Z,3,FALSE), "NA")</f>
        <v>8099.3595238095204</v>
      </c>
      <c r="BV197" s="31">
        <f>_xlfn.IFNA(VLOOKUP($A197,Equities!$A:$Z,4,FALSE), "NA")</f>
        <v>7846.2466666666596</v>
      </c>
      <c r="BW197" s="31">
        <f>_xlfn.IFNA(VLOOKUP($A197,Equities!$A:$Z,5,FALSE), "NA")</f>
        <v>5536.5617619047598</v>
      </c>
      <c r="BX197" s="31">
        <f>_xlfn.IFNA(VLOOKUP($A197,Equities!$A:$Z,6,FALSE), "NA")</f>
        <v>1733.70995238095</v>
      </c>
      <c r="BY197" s="31">
        <f>_xlfn.IFNA(VLOOKUP($A197,Income_equities!$A:$Z,2,FALSE), "NA")</f>
        <v>1987.64809523809</v>
      </c>
      <c r="BZ197" s="31">
        <f>_xlfn.IFNA(VLOOKUP($A197,Income_equities!$A:$Z,3,FALSE), "NA")</f>
        <v>384.80708571428499</v>
      </c>
      <c r="CA197" s="31">
        <f>_xlfn.IFNA(VLOOKUP($A197,Income_equities!$A:$Z,4,FALSE), "NA")</f>
        <v>230.76545238095201</v>
      </c>
      <c r="CB197" s="31">
        <f>_xlfn.IFNA(VLOOKUP($A197,Income_equities!$A:$Z,5,FALSE), "NA")</f>
        <v>233.75804761904701</v>
      </c>
      <c r="CC197" s="31">
        <f>_xlfn.IFNA(VLOOKUP($A197,PGM_equities!$A:$Z,2,FALSE), "NA")</f>
        <v>995.38142857142805</v>
      </c>
      <c r="CD197" s="31">
        <f>_xlfn.IFNA(VLOOKUP($A197,PGM_equities!$A:$Z,3,FALSE), "NA")</f>
        <v>1242.41285714285</v>
      </c>
      <c r="CE197" s="31">
        <f>_xlfn.IFNA(VLOOKUP($A197,PGM_equities!$A:$Z,4,FALSE), "NA")</f>
        <v>16.312847619047599</v>
      </c>
      <c r="CF197" s="31">
        <f>_xlfn.IFNA(VLOOKUP($A197,PGM_equities!$A:$Z,5,FALSE), "NA")</f>
        <v>574.45952380952303</v>
      </c>
      <c r="CG197" s="31">
        <f>_xlfn.IFNA(VLOOKUP($A197,Platinum_market_balance!$A:$Z,2,FALSE), "NA")</f>
        <v>57.629763454397221</v>
      </c>
      <c r="CH197" s="31">
        <f>_xlfn.IFNA(VLOOKUP($A197,Platinum_market_balance!$A:$Z,3,FALSE), "NA")</f>
        <v>9.7715014212749959E-2</v>
      </c>
      <c r="CI197" s="31">
        <f>_xlfn.IFNA(VLOOKUP($A197,Platinum_market_balance!$A:$Z,4,FALSE), "NA")</f>
        <v>217.16027465696709</v>
      </c>
      <c r="CJ197" s="31">
        <f>_xlfn.IFNA(VLOOKUP($A197,Platinum_market_balance!$A:$Z,5,FALSE), "NA")</f>
        <v>0.3682093774572161</v>
      </c>
      <c r="CK197" s="31">
        <f>_xlfn.IFNA(VLOOKUP($A197,Palladium_market_balance!$A:$Z,2,FALSE), "NA")</f>
        <v>-50.523017941927492</v>
      </c>
      <c r="CL197" s="31">
        <f>_xlfn.IFNA(VLOOKUP($A197,Palladium_market_balance!$A:$Z,3,FALSE), "NA")</f>
        <v>-6.1535112458846006E-2</v>
      </c>
      <c r="CM197" s="31">
        <f>_xlfn.IFNA(VLOOKUP($A197,Palladium_market_balance!$A:$Z,4,FALSE), "NA")</f>
        <v>-258.95279256773824</v>
      </c>
      <c r="CN197" s="31">
        <f>_xlfn.IFNA(VLOOKUP($A197,Palladium_market_balance!$A:$Z,5,FALSE), "NA")</f>
        <v>-0.31539464310116533</v>
      </c>
      <c r="CO197" s="31">
        <f>_xlfn.IFNA(VLOOKUP($A197,Rhodium_market_balance!$A:$Z,2,FALSE), "NA")</f>
        <v>12.102144246671699</v>
      </c>
      <c r="CP197" s="31">
        <f>_xlfn.IFNA(VLOOKUP($A197,Rhodium_market_balance!$A:$Z,3,FALSE), "NA")</f>
        <v>0.1647006336478502</v>
      </c>
      <c r="CQ197" s="31">
        <f>_xlfn.IFNA(VLOOKUP($A197,Rhodium_market_balance!$A:$Z,4,FALSE), "NA")</f>
        <v>40.872995183879212</v>
      </c>
      <c r="CR197" s="31">
        <f>_xlfn.IFNA(VLOOKUP($A197,Rhodium_market_balance!$A:$Z,5,FALSE), "NA")</f>
        <v>0.55624921242545922</v>
      </c>
      <c r="CS197" s="31">
        <f>_xlfn.IFNA(VLOOKUP($A197,CFTCs!$A:$Z,2,FALSE), "NA")</f>
        <v>14629.714285714201</v>
      </c>
      <c r="CT197" s="31">
        <f>_xlfn.IFNA(VLOOKUP($A197,CFTCs!$A:$Z,3,FALSE), "NA")</f>
        <v>9897.4761904761908</v>
      </c>
      <c r="CU197" s="31">
        <f>_xlfn.IFNA(VLOOKUP($A197,CFTCs!$A:$Z,4,FALSE), "NA")</f>
        <v>42817.619047619002</v>
      </c>
      <c r="CV197" s="31">
        <f>_xlfn.IFNA(VLOOKUP($A197,CFTCs!$A:$Z,5,FALSE), "NA")</f>
        <v>12034.5714285714</v>
      </c>
      <c r="CW197" s="31">
        <f>_xlfn.IFNA(VLOOKUP($A197,Open_interest!$A:$Z,2,FALSE), "NA")</f>
        <v>58689.238095237997</v>
      </c>
      <c r="CX197" s="31">
        <f>_xlfn.IFNA(VLOOKUP($A197,Open_interest!$A:$Z,3,FALSE), "NA")</f>
        <v>23582.238095238001</v>
      </c>
      <c r="CY197" s="31">
        <f>IF(_xlfn.IFNA(VLOOKUP($A197,ETF_holdings!$A:$Z,2,FALSE), "NA")=0,"NA",_xlfn.IFNA(VLOOKUP($A197,ETF_holdings!$A:$Z,2,FALSE), "NA"))</f>
        <v>2536500.58880952</v>
      </c>
      <c r="CZ197" s="31" t="str">
        <f>IF(_xlfn.IFNA(VLOOKUP($A197,ETF_holdings!$A:$Z,3,FALSE), "NA")=0,"NA",_xlfn.IFNA(VLOOKUP($A197,ETF_holdings!$A:$Z,3,FALSE), "NA"))</f>
        <v>NA</v>
      </c>
      <c r="DA197" s="31">
        <f>_xlfn.IFNA(VLOOKUP($A197,ETF_holdings!$A:$Z,4,FALSE), "NA")</f>
        <v>13657.857142857099</v>
      </c>
      <c r="DB197" s="31">
        <f>IF(_xlfn.IFNA(VLOOKUP($A197,ETF_holdings!$A:$Z,4,FALSE), "NA")=0,"NA",_xlfn.IFNA(VLOOKUP($A197,ETF_holdings!$A:$Z,4,FALSE), "NA"))</f>
        <v>13657.857142857099</v>
      </c>
      <c r="DC197" s="31" t="str">
        <f>IF(_xlfn.IFNA(VLOOKUP($A197,ETF_holdings!$A:$Z,6,FALSE), "NA")=0,"NA",_xlfn.IFNA(VLOOKUP($A197,ETF_holdings!$A:$Z,6,FALSE), "NA"))</f>
        <v>NA</v>
      </c>
      <c r="DD197" s="31" t="str">
        <f>IF(_xlfn.IFNA(VLOOKUP($A197,ETF_holdings!$A:$Z,7,FALSE), "NA")=0,"NA",_xlfn.IFNA(VLOOKUP($A197,ETF_holdings!$A:$Z,7,FALSE), "NA"))</f>
        <v>NA</v>
      </c>
      <c r="DE197" s="31" t="str">
        <f>IF(_xlfn.IFNA(VLOOKUP($A197,ETF_holdings!$A:$Z,8,FALSE), "NA")=0,"NA",_xlfn.IFNA(VLOOKUP($A197,ETF_holdings!$A:$Z,8,FALSE), "NA"))</f>
        <v>NA</v>
      </c>
      <c r="DF197" s="31" t="str">
        <f>IF(_xlfn.IFNA(VLOOKUP($A197,ETF_holdings!$A:$Z,10,FALSE), "NA")=0,"NA",_xlfn.IFNA(VLOOKUP($A197,ETF_holdings!$A:$Z,10,FALSE), "NA"))</f>
        <v>NA</v>
      </c>
      <c r="DG197" s="31" t="str">
        <f>IF(_xlfn.IFNA(VLOOKUP($A197,ETF_holdings!$A:$Z,10,FALSE), "NA")=0,"NA",_xlfn.IFNA(VLOOKUP($A197,ETF_holdings!$A:$Z,10,FALSE), "NA"))</f>
        <v>NA</v>
      </c>
      <c r="DH197" s="31">
        <f>IF(_xlfn.IFNA(VLOOKUP($A197,ETF_holdings!$A:$Z,11,FALSE), "NA")=0,"NA",_xlfn.IFNA(VLOOKUP($A197,ETF_holdings!$A:$Z,11,FALSE), "NA"))</f>
        <v>13657.857142857099</v>
      </c>
      <c r="DI197" s="31" t="str">
        <f>IF(_xlfn.IFNA(VLOOKUP($A197,ETF_holdings!$A:$Z,12,FALSE), "NA")=0,"NA",_xlfn.IFNA(VLOOKUP($A197,ETF_holdings!$A:$Z,12,FALSE), "NA"))</f>
        <v>NA</v>
      </c>
      <c r="DJ197" s="31" t="str">
        <f>IF(_xlfn.IFNA(VLOOKUP($A197,ETF_holdings!$A:$Z,13,FALSE), "NA")=0,"NA",_xlfn.IFNA(VLOOKUP($A197,ETF_holdings!$A:$Z,13,FALSE), "NA"))</f>
        <v>NA</v>
      </c>
      <c r="DK197" s="31">
        <f>IF(_xlfn.IFNA(VLOOKUP($A197,Platinum_RSI!$A:$P,2,FALSE), "NA")=0,"NA",_xlfn.IFNA(VLOOKUP($A197,Platinum_RSI!$A:$P,2,FALSE), "NA"))</f>
        <v>83.19</v>
      </c>
      <c r="DL197" s="31">
        <f>IF(_xlfn.IFNA(VLOOKUP($A197,Platinum_RSI!$A:$P,3,FALSE), "NA")=0,"NA",_xlfn.IFNA(VLOOKUP($A197,Platinum_RSI!$A:$P,3,FALSE), "NA"))</f>
        <v>53.26</v>
      </c>
      <c r="DM197" s="31">
        <f>IF(_xlfn.IFNA(VLOOKUP($A197,Platinum_RSI!$A:$P,4,FALSE), "NA")=0,"NA",_xlfn.IFNA(VLOOKUP($A197,Platinum_RSI!$A:$P,4,FALSE), "NA"))</f>
        <v>47</v>
      </c>
      <c r="DN197" s="31">
        <f>IF(_xlfn.IFNA(VLOOKUP($A197,Platinum_RSI!$A:$P,5,FALSE), "NA")=0,"NA",_xlfn.IFNA(VLOOKUP($A197,Platinum_RSI!$A:$P,5,FALSE), "NA"))</f>
        <v>44.99</v>
      </c>
      <c r="DO197" s="31">
        <f>IF(_xlfn.IFNA(VLOOKUP($A197,Palladium_RSI!$A:$Q,2,FALSE), "NA")=0,"NA",_xlfn.IFNA(VLOOKUP($A197,Palladium_RSI!$A:$Q,2,FALSE), "NA"))</f>
        <v>73.78</v>
      </c>
      <c r="DP197" s="31">
        <f>IF(_xlfn.IFNA(VLOOKUP($A197,Palladium_RSI!$A:$Q, 3,FALSE), "NA")=0,"NA",_xlfn.IFNA(VLOOKUP($A197,Palladium_RSI!$A:$Q,3,FALSE), "NA"))</f>
        <v>48.98</v>
      </c>
      <c r="DQ197" s="31">
        <f>IF(_xlfn.IFNA(VLOOKUP($A197,Palladium_RSI!$A:$Q,4,FALSE), "NA")=0,"NA",_xlfn.IFNA(VLOOKUP($A197,Palladium_RSI!$A:$Q,4,FALSE), "NA"))</f>
        <v>46.95</v>
      </c>
      <c r="DR197" s="31">
        <f>IF(_xlfn.IFNA(VLOOKUP($A197,Palladium_RSI!$A:$Q,5,FALSE), "NA")=0,"NA",_xlfn.IFNA(VLOOKUP($A197,Palladium_RSI!$A:$Q,5,FALSE), "NA"))</f>
        <v>48.68</v>
      </c>
      <c r="DS197" s="31">
        <f>IF(_xlfn.IFNA(VLOOKUP($A197,Car_production!$A:$L,2,FALSE), "NA")=0,"NA",_xlfn.IFNA(VLOOKUP($A197,Car_production!$A:$L,2,FALSE), "NA"))</f>
        <v>321.60000000000002</v>
      </c>
      <c r="DT197" s="31">
        <f>IF(_xlfn.IFNA(VLOOKUP($A197,Car_production!$A:$L,3,FALSE), "NA")=0,"NA",_xlfn.IFNA(VLOOKUP($A197,Car_production!$A:$L,3,FALSE), "NA"))</f>
        <v>253.02911093627068</v>
      </c>
      <c r="DU197" s="31" t="e">
        <f>IF(_xlfn.IFNA(VLOOKUP($A197,Car_production!$A:$L,4,FALSE), "NA")=0,"NA",_xlfn.IFNA(VLOOKUP($A197,Car_production!$A:$L,13,FALSE), "NA"))</f>
        <v>#REF!</v>
      </c>
      <c r="DV197" s="31">
        <f>IF(_xlfn.IFNA(VLOOKUP($A197,Car_production!$A:$L,5,FALSE), "NA")=0,"NA",_xlfn.IFNA(VLOOKUP($A197,Car_production!$A:$L,5,FALSE), "NA"))</f>
        <v>88.31696038476629</v>
      </c>
      <c r="DW197" s="31">
        <f>IF(_xlfn.IFNA(VLOOKUP($A197,Car_production!$A:$L,6,FALSE), "NA")=0,"NA",_xlfn.IFNA(VLOOKUP($A197,Car_production!$A:$L,6,FALSE), "NA"))</f>
        <v>97.1</v>
      </c>
      <c r="DX197" s="31">
        <f>IF(_xlfn.IFNA(VLOOKUP($A197,Car_production!$A:$L,7,FALSE), "NA")=0,"NA",_xlfn.IFNA(VLOOKUP($A197,Car_production!$A:$L,7,FALSE), "NA"))</f>
        <v>94.916911045943294</v>
      </c>
      <c r="DY197" s="31">
        <f>IF(_xlfn.IFNA(VLOOKUP($A197,Car_production!$A:$L,8,FALSE), "NA")=0,"NA",_xlfn.IFNA(VLOOKUP($A197,Car_production!$A:$L,8,FALSE), "NA"))</f>
        <v>97.4</v>
      </c>
      <c r="DZ197" s="31">
        <f>IF(_xlfn.IFNA(VLOOKUP($A197,Car_production!$A:$L,9,FALSE), "NA")=0,"NA",_xlfn.IFNA(VLOOKUP($A197,Car_production!$A:$L,9,FALSE), "NA"))</f>
        <v>122.97979797979799</v>
      </c>
      <c r="EA197" s="31">
        <f>IF(_xlfn.IFNA(VLOOKUP($A197,Car_production!$A:$L,10,FALSE), "NA")=0,"NA",_xlfn.IFNA(VLOOKUP($A197,Car_production!$A:$L,10,FALSE), "NA"))</f>
        <v>97.360774384392755</v>
      </c>
      <c r="EB197" s="31">
        <f>IF(_xlfn.IFNA(VLOOKUP($A197,Car_production_index!$A:$L,2,FALSE), "NA")=0,"NA",_xlfn.IFNA(VLOOKUP($A197,Car_production_index!$A:$L,2,FALSE), "NA"))</f>
        <v>0.16749383585910901</v>
      </c>
      <c r="EC197" s="31">
        <f>IF(_xlfn.IFNA(VLOOKUP($A197,Car_production_index!$A:$L,3,FALSE), "NA")=0,"NA",_xlfn.IFNA(VLOOKUP($A197,Car_production_index!$A:$L,3,FALSE), "NA"))</f>
        <v>0.21917050455470377</v>
      </c>
      <c r="ED197" s="31">
        <f>IF(_xlfn.IFNA(VLOOKUP($A197,Car_production_index!$A:$L,4,FALSE), "NA")=0,"NA",_xlfn.IFNA(VLOOKUP($A197,Car_production_index!$A:$L,4,FALSE), "NA"))</f>
        <v>0.26781049301856075</v>
      </c>
      <c r="EE197" s="31">
        <f>IF(_xlfn.IFNA(VLOOKUP($A197,Car_production_index!$A:$L,5,FALSE), "NA")=0,"NA",_xlfn.IFNA(VLOOKUP($A197,Car_production_index!$A:$L,5,FALSE), "NA"))</f>
        <v>8.5581227122582926E-2</v>
      </c>
      <c r="EF197" s="31">
        <f>IF(_xlfn.IFNA(VLOOKUP($A197,Car_production_index!$A:$L,6,FALSE), "NA")=0,"NA",_xlfn.IFNA(VLOOKUP($A197,Car_production_index!$A:$L,6,FALSE), "NA"))</f>
        <v>0.74005606055495643</v>
      </c>
    </row>
    <row r="198" spans="1:136">
      <c r="A198" s="26">
        <v>42491</v>
      </c>
      <c r="B198" s="25">
        <f>IFERROR(VLOOKUP($A198,Palladium_spot_price!$A:$B,2,FALSE), "NA")</f>
        <v>584.142857142857</v>
      </c>
      <c r="C198" s="25">
        <f>IFERROR(VLOOKUP($A198,Platinum_spot_price!$A:$B,2,FALSE), "NA")</f>
        <v>1039.0952380952299</v>
      </c>
      <c r="D198" s="25">
        <f>IFERROR(VLOOKUP($A198,Rhodium_spot_price!$A:$B,2,FALSE), "NA")</f>
        <v>690.71428571428498</v>
      </c>
      <c r="E198" s="25">
        <f>IFERROR(VLOOKUP(A198,'Coal Australia'!A:B,2,FALSE), "NA")</f>
        <v>54.527142857142699</v>
      </c>
      <c r="F198" s="25">
        <f>IFERROR(VLOOKUP(A198,'Russian Ruble'!A:B,2,FALSE), "NA")</f>
        <v>65.662999999999997</v>
      </c>
      <c r="G198" s="25" t="str">
        <f>IFERROR(VLOOKUP($A198,'GDP Germany'!A:B,2,FALSE),"NA")</f>
        <v>NA</v>
      </c>
      <c r="H198" s="25" t="str">
        <f>IFERROR(VLOOKUP($A198,'GDP EU28'!A:B,2,FALSE),"NA")</f>
        <v>NA</v>
      </c>
      <c r="I198" s="25" t="str">
        <f>IFERROR(VLOOKUP($A198,'GDP US'!A:B,2,FALSE),"NA")</f>
        <v>NA</v>
      </c>
      <c r="J198" s="29" t="str">
        <f>IFERROR(VLOOKUP($A198,'GDP CNY'!A:C,2,FALSE),"NA")</f>
        <v>NA</v>
      </c>
      <c r="K198" s="25">
        <f>IFERROR(VLOOKUP($A198,WTI!$A:$B,2,FALSE),"NA")</f>
        <v>46.71</v>
      </c>
      <c r="L198" s="25">
        <f>IFERROR(VLOOKUP($A198,Brent!$A:$B,2,FALSE),"NA")</f>
        <v>46.74</v>
      </c>
      <c r="M198" s="25">
        <f>IFERROR(VLOOKUP($A198,'EURO EXC RATE'!$A:$B,2,FALSE),"NA")</f>
        <v>1.1312</v>
      </c>
      <c r="N198" s="25">
        <f>IFERROR(VLOOKUP($A198,'Baltic Dry Index'!$A:$B,2,FALSE),"NA")</f>
        <v>612</v>
      </c>
      <c r="O198" s="25">
        <f>IFERROR(VLOOKUP($A198,EXR_CNY_USD!$A:$B,2,FALSE),"NA")</f>
        <v>6.5259</v>
      </c>
      <c r="P198" s="25">
        <f>IFERROR(VLOOKUP($A198,'NATURAL GAS'!A:B,2,FALSE),"NA")</f>
        <v>1.92</v>
      </c>
      <c r="Q198" s="25">
        <f>IFERROR(VLOOKUP($A198,VIX!$A:$B,2,FALSE), "NA")</f>
        <v>14.19</v>
      </c>
      <c r="R198" s="25">
        <f>IFERROR(VLOOKUP($A198,CLI_US!$A:$B,2,FALSE), "NA")</f>
        <v>99.252890817597702</v>
      </c>
      <c r="S198" s="25">
        <f>IFERROR(VLOOKUP($A198,CLI_CHN!$A:$B,2,FALSE), "NA")</f>
        <v>100.00879999999999</v>
      </c>
      <c r="T198" s="25">
        <f>IFERROR(VLOOKUP($A198,CLI_EURO!$A:$B,2,FALSE), "NA")</f>
        <v>100.088559976602</v>
      </c>
      <c r="U198" s="25">
        <f>IFERROR(VLOOKUP($A198,CPILFESL!$A:$B,2,FALSE), "NA")</f>
        <v>239.55699999999999</v>
      </c>
      <c r="V198" s="31">
        <f>_xlfn.IFNA(VLOOKUP($A198,'PET.RWTC.M'!$A:$B,2,FALSE), "NA")</f>
        <v>46.71</v>
      </c>
      <c r="W198" s="31">
        <f>_xlfn.IFNA(VLOOKUP($A198,PALLFNFINDEXQ!$A:$B,2,FALSE), "NA")</f>
        <v>100.2048552</v>
      </c>
      <c r="X198" s="31">
        <f>_xlfn.IFNA(VLOOKUP($A198,DEXSFUS!$A:$B,2,FALSE), "NA")</f>
        <v>14.734999999999999</v>
      </c>
      <c r="Y198" s="31">
        <f>_xlfn.IFNA(VLOOKUP($A198,PNICKUSDM!$A:$B,2,FALSE), "NA")</f>
        <v>8660.35</v>
      </c>
      <c r="Z198" s="31">
        <f>_xlfn.IFNA(VLOOKUP($A198,'WPU1011'!$A:$B,2,FALSE), "NA")</f>
        <v>129.80000000000001</v>
      </c>
      <c r="AA198" s="31">
        <f>_xlfn.IFNA(VLOOKUP($A198,PCU3399103399101!$A:$B,2,FALSE), "NA")</f>
        <v>208.2</v>
      </c>
      <c r="AB198" s="31">
        <f>_xlfn.IFNA(VLOOKUP($A198,TSIFRGHTC!$A:$B,2,FALSE), "NA")</f>
        <v>-0.6</v>
      </c>
      <c r="AC198" s="31">
        <f>_xlfn.IFNA(VLOOKUP($A198,TSIFRGHTC!$A:$B,2,FALSE), "NA")</f>
        <v>-0.6</v>
      </c>
      <c r="AD198" s="31">
        <f>_xlfn.IFNA(VLOOKUP($A198,PPICMM!$A:$B,2,FALSE), "NA")</f>
        <v>168.7</v>
      </c>
      <c r="AE198" s="31">
        <f>_xlfn.IFNA(VLOOKUP($A198,IPB50001N!$A:$B,2,FALSE), "NA")</f>
        <v>97.099199999999996</v>
      </c>
      <c r="AF198" s="31">
        <f>_xlfn.IFNA(VLOOKUP($A198,A31ATI!$A:$B,2,FALSE), "NA")</f>
        <v>16540</v>
      </c>
      <c r="AG198" s="31">
        <f>_xlfn.IFNA(VLOOKUP($A198,A31ANO!$A:$B,2,FALSE), "NA")</f>
        <v>7760</v>
      </c>
      <c r="AH198" s="31">
        <f>_xlfn.IFNA(VLOOKUP($A198,IPG21223S!$A:$B,2,FALSE), "NA")</f>
        <v>115.41079999999999</v>
      </c>
      <c r="AI198" s="31">
        <f>_xlfn.IFNA(VLOOKUP($A198,PIORECRUSDM!$A:$B,2,FALSE), "NA")</f>
        <v>54.49</v>
      </c>
      <c r="AJ198" s="31">
        <f>_xlfn.IFNA(VLOOKUP($A198,GVZCLS!$A:$B,2,FALSE), "NA")</f>
        <v>18.04</v>
      </c>
      <c r="AK198" s="31">
        <f>_xlfn.IFNA(VLOOKUP($A198,VXSLVCLS!$A:$B,2,FALSE), "NA")</f>
        <v>25.45</v>
      </c>
      <c r="AL198" s="31">
        <f>_xlfn.IFNA(VLOOKUP($A198,PNRGINDEXM!$A:$B,2,FALSE), "NA")</f>
        <v>101.3935</v>
      </c>
      <c r="AM198" s="31">
        <f>_xlfn.IFNA(VLOOKUP($A198,Nikkei225!$A:$B,2,FALSE), "NA")</f>
        <v>16164.16</v>
      </c>
      <c r="AN198" s="31">
        <f>_xlfn.IFNA(VLOOKUP($A198,EXJPUS!$A:$B,2,FALSE), "NA")</f>
        <v>108.8481</v>
      </c>
      <c r="AO198" s="31">
        <f>_xlfn.IFNA(VLOOKUP($A198,PCU33613361!$A:$B,2,FALSE), "NA")</f>
        <v>111.1</v>
      </c>
      <c r="AP198" s="31">
        <f>_xlfn.IFNA(VLOOKUP($A198,TOTALSA!$A:$B,2,FALSE), "NA")</f>
        <v>17.696999999999999</v>
      </c>
      <c r="AQ198" s="31">
        <f>_xlfn.IFNA(VLOOKUP($A198,ZAFCPIALLMINMEI!$A:$B,2,FALSE), "NA")</f>
        <v>106.1326</v>
      </c>
      <c r="AR198" s="31">
        <f>_xlfn.IFNA(VLOOKUP($A198,LCULMN01ZAQ661S!$A:$B,2,FALSE), "NA")</f>
        <v>101.54201999999999</v>
      </c>
      <c r="AS198" s="31">
        <f>_xlfn.IFNA(VLOOKUP($A198,NGDPRSAXDCZAQ!$A:$B,2,FALSE), "NA")</f>
        <v>1112641.7</v>
      </c>
      <c r="AT198" s="31">
        <f>_xlfn.IFNA(VLOOKUP($A198,'M.W00.PCOBA.USD'!$A:$B,2,FALSE), "NA")</f>
        <v>23413.63</v>
      </c>
      <c r="AU198" s="31">
        <f>_xlfn.IFNA(VLOOKUP($A198,BSCICP03O9M665S!$A:$B,2,FALSE), "NA")</f>
        <v>100.4908686616</v>
      </c>
      <c r="AV198" s="31">
        <f>_xlfn.IFNA(VLOOKUP($A198,LOLITOAAOECDE!$A:$B,2,FALSE), "NA")</f>
        <v>99.1151831687</v>
      </c>
      <c r="AW198" s="31" t="str">
        <f>_xlfn.IFNA(VLOOKUP($A198,'IP7110'!$A:$B,2,FALSE), "NA")</f>
        <v>NA</v>
      </c>
      <c r="AX198" s="31">
        <f>_xlfn.IFNA(VLOOKUP($A198,'WPS061'!$A:$B,2,FALSE), "NA")</f>
        <v>92.1</v>
      </c>
      <c r="AY198" s="31">
        <f>_xlfn.IFNA(VLOOKUP($A198,'GS10'!$A:$B,2,FALSE), "NA")</f>
        <v>1.81</v>
      </c>
      <c r="AZ198" s="31">
        <f>_xlfn.IFNA(VLOOKUP($A198,'GS5'!$A:$B,2,FALSE), "NA")</f>
        <v>1.3</v>
      </c>
      <c r="BA198" s="31">
        <f>_xlfn.IFNA(VLOOKUP($A198,'GS30'!$A:$B,2,FALSE), "NA")</f>
        <v>2.63</v>
      </c>
      <c r="BB198" s="31">
        <f>_xlfn.IFNA(VLOOKUP($A198,DAX!$A:$B,2,FALSE), "NA")</f>
        <v>10262.74</v>
      </c>
      <c r="BC198" s="31">
        <f>_xlfn.IFNA(VLOOKUP($A198,SMI!$A:$B,2,FALSE), "NA")</f>
        <v>8216.42</v>
      </c>
      <c r="BD198" s="31">
        <f>_xlfn.IFNA(VLOOKUP($A198,NASDAQCOM!$A:$B,2,FALSE), "NA")</f>
        <v>4948.0600000000004</v>
      </c>
      <c r="BE198" s="31">
        <f>_xlfn.IFNA(VLOOKUP($A198,FTSE100!$A:$B,2,FALSE), "NA")</f>
        <v>6230.79</v>
      </c>
      <c r="BF198" s="31">
        <f>_xlfn.IFNA(VLOOKUP($A198,'M.W00.PGOLD.USD'!$A:$B,2,FALSE), "NA")</f>
        <v>1296.5</v>
      </c>
      <c r="BG198" s="31">
        <f>_xlfn.IFNA(VLOOKUP($A198,'M.W00.PSILVER.USD'!$A:$B,2,FALSE), "NA")</f>
        <v>17.510000000000002</v>
      </c>
      <c r="BH198" s="31">
        <f>_xlfn.IFNA(VLOOKUP($A198,WPU10170502!$A:$B,2,FALSE), "NA")</f>
        <v>84.7</v>
      </c>
      <c r="BI198" s="31">
        <f>_xlfn.IFNA(VLOOKUP($A198,'M.W00.PSILVER.USD'!$A:$B,2,FALSE), "NA")</f>
        <v>17.510000000000002</v>
      </c>
      <c r="BJ198" s="31">
        <f>_xlfn.IFNA(VLOOKUP($A198,'M.W00.PSILVER.USD'!$A:$B,2,FALSE), "NA")</f>
        <v>17.510000000000002</v>
      </c>
      <c r="BK198" s="31">
        <f>_xlfn.IFNA(VLOOKUP($A198,FEDfunds!$A:$B,2,FALSE), "NA")</f>
        <v>0.37</v>
      </c>
      <c r="BL198" s="31">
        <f>_xlfn.IFNA(VLOOKUP($A198,Vehicles_miles_traveled!$A:$B,2,FALSE), "NA")</f>
        <v>264780</v>
      </c>
      <c r="BM198" s="31">
        <f>_xlfn.IFNA(VLOOKUP($A198,New_car_dealer!$A:$B,2,FALSE), "NA")</f>
        <v>75336</v>
      </c>
      <c r="BN198" s="31">
        <f>_xlfn.IFNA(VLOOKUP($A198,Platinum_total_demand!$A:$Z,4,FALSE), "NA")</f>
        <v>579.07493170121779</v>
      </c>
      <c r="BO198" s="31">
        <f>_xlfn.IFNA(VLOOKUP($A198,Palladium_total_demand!$A:$Z,4,FALSE), "NA")</f>
        <v>796.87472503337108</v>
      </c>
      <c r="BP198" s="31">
        <f>_xlfn.IFNA(VLOOKUP($A198,Rhodium_total_demand!$A:$Z,4,FALSE), "NA")</f>
        <v>71.558555552436459</v>
      </c>
      <c r="BQ198" s="31">
        <f>_xlfn.IFNA(VLOOKUP($A198,Platinum_total_supply!$A:$Z,4,FALSE), "NA")</f>
        <v>647.40364742398708</v>
      </c>
      <c r="BR198" s="31">
        <f>_xlfn.IFNA(VLOOKUP($A198,Palladium_total_supply!$A:$Z,4,FALSE), "NA")</f>
        <v>770.52070690243227</v>
      </c>
      <c r="BS198" s="31">
        <f>_xlfn.IFNA(VLOOKUP($A198,Rhodium_total_supply!$A:$Z,4,FALSE), "NA")</f>
        <v>85.581790187485396</v>
      </c>
      <c r="BT198" s="31">
        <f>_xlfn.IFNA(VLOOKUP($A198,Equities!$A:$Z,2,FALSE), "NA")</f>
        <v>6399.6336363636301</v>
      </c>
      <c r="BU198" s="31">
        <f>_xlfn.IFNA(VLOOKUP($A198,Equities!$A:$Z,3,FALSE), "NA")</f>
        <v>8084.2959090908998</v>
      </c>
      <c r="BV198" s="31">
        <f>_xlfn.IFNA(VLOOKUP($A198,Equities!$A:$Z,4,FALSE), "NA")</f>
        <v>7835.4168181818104</v>
      </c>
      <c r="BW198" s="31">
        <f>_xlfn.IFNA(VLOOKUP($A198,Equities!$A:$Z,5,FALSE), "NA")</f>
        <v>5528.2122727272699</v>
      </c>
      <c r="BX198" s="31">
        <f>_xlfn.IFNA(VLOOKUP($A198,Equities!$A:$Z,6,FALSE), "NA")</f>
        <v>1668.9932272727201</v>
      </c>
      <c r="BY198" s="31">
        <f>_xlfn.IFNA(VLOOKUP($A198,Income_equities!$A:$Z,2,FALSE), "NA")</f>
        <v>1992.39772727272</v>
      </c>
      <c r="BZ198" s="31">
        <f>_xlfn.IFNA(VLOOKUP($A198,Income_equities!$A:$Z,3,FALSE), "NA")</f>
        <v>384.91456363636303</v>
      </c>
      <c r="CA198" s="31">
        <f>_xlfn.IFNA(VLOOKUP($A198,Income_equities!$A:$Z,4,FALSE), "NA")</f>
        <v>230.87828181818099</v>
      </c>
      <c r="CB198" s="31">
        <f>_xlfn.IFNA(VLOOKUP($A198,Income_equities!$A:$Z,5,FALSE), "NA")</f>
        <v>234.63255454545401</v>
      </c>
      <c r="CC198" s="31">
        <f>_xlfn.IFNA(VLOOKUP($A198,PGM_equities!$A:$Z,2,FALSE), "NA")</f>
        <v>1032.39045454545</v>
      </c>
      <c r="CD198" s="31">
        <f>_xlfn.IFNA(VLOOKUP($A198,PGM_equities!$A:$Z,3,FALSE), "NA")</f>
        <v>1256.8827272727201</v>
      </c>
      <c r="CE198" s="31">
        <f>_xlfn.IFNA(VLOOKUP($A198,PGM_equities!$A:$Z,4,FALSE), "NA")</f>
        <v>16.855190909090901</v>
      </c>
      <c r="CF198" s="31">
        <f>_xlfn.IFNA(VLOOKUP($A198,PGM_equities!$A:$Z,5,FALSE), "NA")</f>
        <v>576.25818181818101</v>
      </c>
      <c r="CG198" s="31">
        <f>_xlfn.IFNA(VLOOKUP($A198,Platinum_market_balance!$A:$Z,2,FALSE), "NA")</f>
        <v>68.328715722769289</v>
      </c>
      <c r="CH198" s="31">
        <f>_xlfn.IFNA(VLOOKUP($A198,Platinum_market_balance!$A:$Z,3,FALSE), "NA")</f>
        <v>0.11799632825070122</v>
      </c>
      <c r="CI198" s="31">
        <f>_xlfn.IFNA(VLOOKUP($A198,Platinum_market_balance!$A:$Z,4,FALSE), "NA")</f>
        <v>285.48899037973638</v>
      </c>
      <c r="CJ198" s="31">
        <f>_xlfn.IFNA(VLOOKUP($A198,Platinum_market_balance!$A:$Z,5,FALSE), "NA")</f>
        <v>0.49300871916700173</v>
      </c>
      <c r="CK198" s="31">
        <f>_xlfn.IFNA(VLOOKUP($A198,Palladium_market_balance!$A:$Z,2,FALSE), "NA")</f>
        <v>-26.354018130938812</v>
      </c>
      <c r="CL198" s="31">
        <f>_xlfn.IFNA(VLOOKUP($A198,Palladium_market_balance!$A:$Z,3,FALSE), "NA")</f>
        <v>-3.3071720438661391E-2</v>
      </c>
      <c r="CM198" s="31">
        <f>_xlfn.IFNA(VLOOKUP($A198,Palladium_market_balance!$A:$Z,4,FALSE), "NA")</f>
        <v>-285.30681069867705</v>
      </c>
      <c r="CN198" s="31">
        <f>_xlfn.IFNA(VLOOKUP($A198,Palladium_market_balance!$A:$Z,5,FALSE), "NA")</f>
        <v>-0.35803219971210548</v>
      </c>
      <c r="CO198" s="31">
        <f>_xlfn.IFNA(VLOOKUP($A198,Rhodium_market_balance!$A:$Z,2,FALSE), "NA")</f>
        <v>14.023234635048937</v>
      </c>
      <c r="CP198" s="31">
        <f>_xlfn.IFNA(VLOOKUP($A198,Rhodium_market_balance!$A:$Z,3,FALSE), "NA")</f>
        <v>0.19596866547666733</v>
      </c>
      <c r="CQ198" s="31">
        <f>_xlfn.IFNA(VLOOKUP($A198,Rhodium_market_balance!$A:$Z,4,FALSE), "NA")</f>
        <v>54.896229818928148</v>
      </c>
      <c r="CR198" s="31">
        <f>_xlfn.IFNA(VLOOKUP($A198,Rhodium_market_balance!$A:$Z,5,FALSE), "NA")</f>
        <v>0.76715117284195955</v>
      </c>
      <c r="CS198" s="31">
        <f>_xlfn.IFNA(VLOOKUP($A198,CFTCs!$A:$Z,2,FALSE), "NA")</f>
        <v>13851.1363636363</v>
      </c>
      <c r="CT198" s="31">
        <f>_xlfn.IFNA(VLOOKUP($A198,CFTCs!$A:$Z,3,FALSE), "NA")</f>
        <v>7824.8636363636297</v>
      </c>
      <c r="CU198" s="31">
        <f>_xlfn.IFNA(VLOOKUP($A198,CFTCs!$A:$Z,4,FALSE), "NA")</f>
        <v>49314.681818181802</v>
      </c>
      <c r="CV198" s="31">
        <f>_xlfn.IFNA(VLOOKUP($A198,CFTCs!$A:$Z,5,FALSE), "NA")</f>
        <v>11910.6818181818</v>
      </c>
      <c r="CW198" s="31">
        <f>_xlfn.IFNA(VLOOKUP($A198,Open_interest!$A:$Z,2,FALSE), "NA")</f>
        <v>64859.409090909001</v>
      </c>
      <c r="CX198" s="31">
        <f>_xlfn.IFNA(VLOOKUP($A198,Open_interest!$A:$Z,3,FALSE), "NA")</f>
        <v>23770.636363636298</v>
      </c>
      <c r="CY198" s="31">
        <f>IF(_xlfn.IFNA(VLOOKUP($A198,ETF_holdings!$A:$Z,2,FALSE), "NA")=0,"NA",_xlfn.IFNA(VLOOKUP($A198,ETF_holdings!$A:$Z,2,FALSE), "NA"))</f>
        <v>2574270.0762272701</v>
      </c>
      <c r="CZ198" s="31" t="str">
        <f>IF(_xlfn.IFNA(VLOOKUP($A198,ETF_holdings!$A:$Z,3,FALSE), "NA")=0,"NA",_xlfn.IFNA(VLOOKUP($A198,ETF_holdings!$A:$Z,3,FALSE), "NA"))</f>
        <v>NA</v>
      </c>
      <c r="DA198" s="31">
        <f>_xlfn.IFNA(VLOOKUP($A198,ETF_holdings!$A:$Z,4,FALSE), "NA")</f>
        <v>14327.409090908999</v>
      </c>
      <c r="DB198" s="31">
        <f>IF(_xlfn.IFNA(VLOOKUP($A198,ETF_holdings!$A:$Z,4,FALSE), "NA")=0,"NA",_xlfn.IFNA(VLOOKUP($A198,ETF_holdings!$A:$Z,4,FALSE), "NA"))</f>
        <v>14327.409090908999</v>
      </c>
      <c r="DC198" s="31" t="str">
        <f>IF(_xlfn.IFNA(VLOOKUP($A198,ETF_holdings!$A:$Z,6,FALSE), "NA")=0,"NA",_xlfn.IFNA(VLOOKUP($A198,ETF_holdings!$A:$Z,6,FALSE), "NA"))</f>
        <v>NA</v>
      </c>
      <c r="DD198" s="31" t="str">
        <f>IF(_xlfn.IFNA(VLOOKUP($A198,ETF_holdings!$A:$Z,7,FALSE), "NA")=0,"NA",_xlfn.IFNA(VLOOKUP($A198,ETF_holdings!$A:$Z,7,FALSE), "NA"))</f>
        <v>NA</v>
      </c>
      <c r="DE198" s="31" t="str">
        <f>IF(_xlfn.IFNA(VLOOKUP($A198,ETF_holdings!$A:$Z,8,FALSE), "NA")=0,"NA",_xlfn.IFNA(VLOOKUP($A198,ETF_holdings!$A:$Z,8,FALSE), "NA"))</f>
        <v>NA</v>
      </c>
      <c r="DF198" s="31" t="str">
        <f>IF(_xlfn.IFNA(VLOOKUP($A198,ETF_holdings!$A:$Z,10,FALSE), "NA")=0,"NA",_xlfn.IFNA(VLOOKUP($A198,ETF_holdings!$A:$Z,10,FALSE), "NA"))</f>
        <v>NA</v>
      </c>
      <c r="DG198" s="31" t="str">
        <f>IF(_xlfn.IFNA(VLOOKUP($A198,ETF_holdings!$A:$Z,10,FALSE), "NA")=0,"NA",_xlfn.IFNA(VLOOKUP($A198,ETF_holdings!$A:$Z,10,FALSE), "NA"))</f>
        <v>NA</v>
      </c>
      <c r="DH198" s="31">
        <f>IF(_xlfn.IFNA(VLOOKUP($A198,ETF_holdings!$A:$Z,11,FALSE), "NA")=0,"NA",_xlfn.IFNA(VLOOKUP($A198,ETF_holdings!$A:$Z,11,FALSE), "NA"))</f>
        <v>14327.409090908999</v>
      </c>
      <c r="DI198" s="31" t="str">
        <f>IF(_xlfn.IFNA(VLOOKUP($A198,ETF_holdings!$A:$Z,12,FALSE), "NA")=0,"NA",_xlfn.IFNA(VLOOKUP($A198,ETF_holdings!$A:$Z,12,FALSE), "NA"))</f>
        <v>NA</v>
      </c>
      <c r="DJ198" s="31" t="str">
        <f>IF(_xlfn.IFNA(VLOOKUP($A198,ETF_holdings!$A:$Z,13,FALSE), "NA")=0,"NA",_xlfn.IFNA(VLOOKUP($A198,ETF_holdings!$A:$Z,13,FALSE), "NA"))</f>
        <v>NA</v>
      </c>
      <c r="DK198" s="31">
        <f>IF(_xlfn.IFNA(VLOOKUP($A198,Platinum_RSI!$A:$P,2,FALSE), "NA")=0,"NA",_xlfn.IFNA(VLOOKUP($A198,Platinum_RSI!$A:$P,2,FALSE), "NA"))</f>
        <v>49.15</v>
      </c>
      <c r="DL198" s="31">
        <f>IF(_xlfn.IFNA(VLOOKUP($A198,Platinum_RSI!$A:$P,3,FALSE), "NA")=0,"NA",_xlfn.IFNA(VLOOKUP($A198,Platinum_RSI!$A:$P,3,FALSE), "NA"))</f>
        <v>44.46</v>
      </c>
      <c r="DM198" s="31">
        <f>IF(_xlfn.IFNA(VLOOKUP($A198,Platinum_RSI!$A:$P,4,FALSE), "NA")=0,"NA",_xlfn.IFNA(VLOOKUP($A198,Platinum_RSI!$A:$P,4,FALSE), "NA"))</f>
        <v>41.75</v>
      </c>
      <c r="DN198" s="31">
        <f>IF(_xlfn.IFNA(VLOOKUP($A198,Platinum_RSI!$A:$P,5,FALSE), "NA")=0,"NA",_xlfn.IFNA(VLOOKUP($A198,Platinum_RSI!$A:$P,5,FALSE), "NA"))</f>
        <v>42.72</v>
      </c>
      <c r="DO198" s="31">
        <f>IF(_xlfn.IFNA(VLOOKUP($A198,Palladium_RSI!$A:$Q,2,FALSE), "NA")=0,"NA",_xlfn.IFNA(VLOOKUP($A198,Palladium_RSI!$A:$Q,2,FALSE), "NA"))</f>
        <v>42.32</v>
      </c>
      <c r="DP198" s="31">
        <f>IF(_xlfn.IFNA(VLOOKUP($A198,Palladium_RSI!$A:$Q, 3,FALSE), "NA")=0,"NA",_xlfn.IFNA(VLOOKUP($A198,Palladium_RSI!$A:$Q,3,FALSE), "NA"))</f>
        <v>40.64</v>
      </c>
      <c r="DQ198" s="31">
        <f>IF(_xlfn.IFNA(VLOOKUP($A198,Palladium_RSI!$A:$Q,4,FALSE), "NA")=0,"NA",_xlfn.IFNA(VLOOKUP($A198,Palladium_RSI!$A:$Q,4,FALSE), "NA"))</f>
        <v>41.39</v>
      </c>
      <c r="DR198" s="31">
        <f>IF(_xlfn.IFNA(VLOOKUP($A198,Palladium_RSI!$A:$Q,5,FALSE), "NA")=0,"NA",_xlfn.IFNA(VLOOKUP($A198,Palladium_RSI!$A:$Q,5,FALSE), "NA"))</f>
        <v>45.66</v>
      </c>
      <c r="DS198" s="31">
        <f>IF(_xlfn.IFNA(VLOOKUP($A198,Car_production!$A:$L,2,FALSE), "NA")=0,"NA",_xlfn.IFNA(VLOOKUP($A198,Car_production!$A:$L,2,FALSE), "NA"))</f>
        <v>311.5</v>
      </c>
      <c r="DT198" s="31">
        <f>IF(_xlfn.IFNA(VLOOKUP($A198,Car_production!$A:$L,3,FALSE), "NA")=0,"NA",_xlfn.IFNA(VLOOKUP($A198,Car_production!$A:$L,3,FALSE), "NA"))</f>
        <v>245.08261211644378</v>
      </c>
      <c r="DU198" s="31" t="e">
        <f>IF(_xlfn.IFNA(VLOOKUP($A198,Car_production!$A:$L,4,FALSE), "NA")=0,"NA",_xlfn.IFNA(VLOOKUP($A198,Car_production!$A:$L,13,FALSE), "NA"))</f>
        <v>#REF!</v>
      </c>
      <c r="DV198" s="31">
        <f>IF(_xlfn.IFNA(VLOOKUP($A198,Car_production!$A:$L,5,FALSE), "NA")=0,"NA",_xlfn.IFNA(VLOOKUP($A198,Car_production!$A:$L,5,FALSE), "NA"))</f>
        <v>85.315041849112106</v>
      </c>
      <c r="DW198" s="31">
        <f>IF(_xlfn.IFNA(VLOOKUP($A198,Car_production!$A:$L,6,FALSE), "NA")=0,"NA",_xlfn.IFNA(VLOOKUP($A198,Car_production!$A:$L,6,FALSE), "NA"))</f>
        <v>117</v>
      </c>
      <c r="DX198" s="31">
        <f>IF(_xlfn.IFNA(VLOOKUP($A198,Car_production!$A:$L,7,FALSE), "NA")=0,"NA",_xlfn.IFNA(VLOOKUP($A198,Car_production!$A:$L,7,FALSE), "NA"))</f>
        <v>114.36950146627566</v>
      </c>
      <c r="DY198" s="31">
        <f>IF(_xlfn.IFNA(VLOOKUP($A198,Car_production!$A:$L,8,FALSE), "NA")=0,"NA",_xlfn.IFNA(VLOOKUP($A198,Car_production!$A:$L,8,FALSE), "NA"))</f>
        <v>100.1</v>
      </c>
      <c r="DZ198" s="31">
        <f>IF(_xlfn.IFNA(VLOOKUP($A198,Car_production!$A:$L,9,FALSE), "NA")=0,"NA",_xlfn.IFNA(VLOOKUP($A198,Car_production!$A:$L,9,FALSE), "NA"))</f>
        <v>126.38888888888889</v>
      </c>
      <c r="EA198" s="31">
        <f>IF(_xlfn.IFNA(VLOOKUP($A198,Car_production!$A:$L,10,FALSE), "NA")=0,"NA",_xlfn.IFNA(VLOOKUP($A198,Car_production!$A:$L,10,FALSE), "NA"))</f>
        <v>99.781027773067635</v>
      </c>
      <c r="EB198" s="31">
        <f>IF(_xlfn.IFNA(VLOOKUP($A198,Car_production_index!$A:$L,2,FALSE), "NA")=0,"NA",_xlfn.IFNA(VLOOKUP($A198,Car_production_index!$A:$L,2,FALSE), "NA"))</f>
        <v>0.16749383585910901</v>
      </c>
      <c r="EC198" s="31">
        <f>IF(_xlfn.IFNA(VLOOKUP($A198,Car_production_index!$A:$L,3,FALSE), "NA")=0,"NA",_xlfn.IFNA(VLOOKUP($A198,Car_production_index!$A:$L,3,FALSE), "NA"))</f>
        <v>0.21917050455470377</v>
      </c>
      <c r="ED198" s="31">
        <f>IF(_xlfn.IFNA(VLOOKUP($A198,Car_production_index!$A:$L,4,FALSE), "NA")=0,"NA",_xlfn.IFNA(VLOOKUP($A198,Car_production_index!$A:$L,4,FALSE), "NA"))</f>
        <v>0.26781049301856075</v>
      </c>
      <c r="EE198" s="31">
        <f>IF(_xlfn.IFNA(VLOOKUP($A198,Car_production_index!$A:$L,5,FALSE), "NA")=0,"NA",_xlfn.IFNA(VLOOKUP($A198,Car_production_index!$A:$L,5,FALSE), "NA"))</f>
        <v>8.5581227122582926E-2</v>
      </c>
      <c r="EF198" s="31">
        <f>IF(_xlfn.IFNA(VLOOKUP($A198,Car_production_index!$A:$L,6,FALSE), "NA")=0,"NA",_xlfn.IFNA(VLOOKUP($A198,Car_production_index!$A:$L,6,FALSE), "NA"))</f>
        <v>0.74005606055495643</v>
      </c>
    </row>
    <row r="199" spans="1:136">
      <c r="A199" s="26">
        <v>42522</v>
      </c>
      <c r="B199" s="25">
        <f>IFERROR(VLOOKUP($A199,Palladium_spot_price!$A:$B,2,FALSE), "NA")</f>
        <v>557.27272727272702</v>
      </c>
      <c r="C199" s="25">
        <f>IFERROR(VLOOKUP($A199,Platinum_spot_price!$A:$B,2,FALSE), "NA")</f>
        <v>986.5</v>
      </c>
      <c r="D199" s="25">
        <f>IFERROR(VLOOKUP($A199,Rhodium_spot_price!$A:$B,2,FALSE), "NA")</f>
        <v>656.36363636363603</v>
      </c>
      <c r="E199" s="25">
        <f>IFERROR(VLOOKUP(A199,'Coal Australia'!A:B,2,FALSE), "NA")</f>
        <v>56.2285714285713</v>
      </c>
      <c r="F199" s="25">
        <f>IFERROR(VLOOKUP(A199,'Russian Ruble'!A:B,2,FALSE), "NA")</f>
        <v>65.305999999999997</v>
      </c>
      <c r="G199" s="25" t="str">
        <f>IFERROR(VLOOKUP($A199,'GDP Germany'!A:B,2,FALSE),"NA")</f>
        <v>NA</v>
      </c>
      <c r="H199" s="25" t="str">
        <f>IFERROR(VLOOKUP($A199,'GDP EU28'!A:B,2,FALSE),"NA")</f>
        <v>NA</v>
      </c>
      <c r="I199" s="25" t="str">
        <f>IFERROR(VLOOKUP($A199,'GDP US'!A:B,2,FALSE),"NA")</f>
        <v>NA</v>
      </c>
      <c r="J199" s="29" t="str">
        <f>IFERROR(VLOOKUP($A199,'GDP CNY'!A:C,2,FALSE),"NA")</f>
        <v>NA</v>
      </c>
      <c r="K199" s="25">
        <f>IFERROR(VLOOKUP($A199,WTI!$A:$B,2,FALSE),"NA")</f>
        <v>48.76</v>
      </c>
      <c r="L199" s="25">
        <f>IFERROR(VLOOKUP($A199,Brent!$A:$B,2,FALSE),"NA")</f>
        <v>48.25</v>
      </c>
      <c r="M199" s="25">
        <f>IFERROR(VLOOKUP($A199,'EURO EXC RATE'!$A:$B,2,FALSE),"NA")</f>
        <v>1.1232</v>
      </c>
      <c r="N199" s="25">
        <f>IFERROR(VLOOKUP($A199,'Baltic Dry Index'!$A:$B,2,FALSE),"NA")</f>
        <v>660</v>
      </c>
      <c r="O199" s="25">
        <f>IFERROR(VLOOKUP($A199,EXR_CNY_USD!$A:$B,2,FALSE),"NA")</f>
        <v>6.5891999999999999</v>
      </c>
      <c r="P199" s="25">
        <f>IFERROR(VLOOKUP($A199,'NATURAL GAS'!A:B,2,FALSE),"NA")</f>
        <v>2.59</v>
      </c>
      <c r="Q199" s="25">
        <f>IFERROR(VLOOKUP($A199,VIX!$A:$B,2,FALSE), "NA")</f>
        <v>15.63</v>
      </c>
      <c r="R199" s="25">
        <f>IFERROR(VLOOKUP($A199,CLI_US!$A:$B,2,FALSE), "NA")</f>
        <v>99.264498174957097</v>
      </c>
      <c r="S199" s="25">
        <f>IFERROR(VLOOKUP($A199,CLI_CHN!$A:$B,2,FALSE), "NA")</f>
        <v>100.10290000000001</v>
      </c>
      <c r="T199" s="25">
        <f>IFERROR(VLOOKUP($A199,CLI_EURO!$A:$B,2,FALSE), "NA")</f>
        <v>100.06529839915601</v>
      </c>
      <c r="U199" s="25">
        <f>IFERROR(VLOOKUP($A199,CPILFESL!$A:$B,2,FALSE), "NA")</f>
        <v>240.22200000000001</v>
      </c>
      <c r="V199" s="31">
        <f>_xlfn.IFNA(VLOOKUP($A199,'PET.RWTC.M'!$A:$B,2,FALSE), "NA")</f>
        <v>48.76</v>
      </c>
      <c r="W199" s="31">
        <f>_xlfn.IFNA(VLOOKUP($A199,PALLFNFINDEXQ!$A:$B,2,FALSE), "NA")</f>
        <v>100.2048552</v>
      </c>
      <c r="X199" s="31">
        <f>_xlfn.IFNA(VLOOKUP($A199,DEXSFUS!$A:$B,2,FALSE), "NA")</f>
        <v>15.5975</v>
      </c>
      <c r="Y199" s="31">
        <f>_xlfn.IFNA(VLOOKUP($A199,PNICKUSDM!$A:$B,2,FALSE), "NA")</f>
        <v>8928.3522730000004</v>
      </c>
      <c r="Z199" s="31">
        <f>_xlfn.IFNA(VLOOKUP($A199,'WPU1011'!$A:$B,2,FALSE), "NA")</f>
        <v>135.4</v>
      </c>
      <c r="AA199" s="31">
        <f>_xlfn.IFNA(VLOOKUP($A199,'WPU1011'!$A:$B,2,FALSE), "NA")</f>
        <v>135.4</v>
      </c>
      <c r="AB199" s="31">
        <f>_xlfn.IFNA(VLOOKUP($A199,TSIFRGHTC!$A:$B,2,FALSE), "NA")</f>
        <v>0.8</v>
      </c>
      <c r="AC199" s="31">
        <f>_xlfn.IFNA(VLOOKUP($A199,TSIFRGHTC!$A:$B,2,FALSE), "NA")</f>
        <v>0.8</v>
      </c>
      <c r="AD199" s="31">
        <f>_xlfn.IFNA(VLOOKUP($A199,PPICMM!$A:$B,2,FALSE), "NA")</f>
        <v>170.2</v>
      </c>
      <c r="AE199" s="31">
        <f>_xlfn.IFNA(VLOOKUP($A199,IPB50001N!$A:$B,2,FALSE), "NA")</f>
        <v>100.3944</v>
      </c>
      <c r="AF199" s="31">
        <f>_xlfn.IFNA(VLOOKUP($A199,A31ATI!$A:$B,2,FALSE), "NA")</f>
        <v>16469</v>
      </c>
      <c r="AG199" s="31">
        <f>_xlfn.IFNA(VLOOKUP($A199,A31ANO!$A:$B,2,FALSE), "NA")</f>
        <v>7586</v>
      </c>
      <c r="AH199" s="31">
        <f>_xlfn.IFNA(VLOOKUP($A199,IPG21223S!$A:$B,2,FALSE), "NA")</f>
        <v>111.3828</v>
      </c>
      <c r="AI199" s="31">
        <f>_xlfn.IFNA(VLOOKUP($A199,PIORECRUSDM!$A:$B,2,FALSE), "NA")</f>
        <v>51.36</v>
      </c>
      <c r="AJ199" s="31">
        <f>_xlfn.IFNA(VLOOKUP($A199,GVZCLS!$A:$B,2,FALSE), "NA")</f>
        <v>15.92</v>
      </c>
      <c r="AK199" s="31">
        <f>_xlfn.IFNA(VLOOKUP($A199,VXSLVCLS!$A:$B,2,FALSE), "NA")</f>
        <v>25.68</v>
      </c>
      <c r="AL199" s="31">
        <f>_xlfn.IFNA(VLOOKUP($A199,PNRGINDEXM!$A:$B,2,FALSE), "NA")</f>
        <v>106.41500000000001</v>
      </c>
      <c r="AM199" s="31">
        <f>_xlfn.IFNA(VLOOKUP($A199,Nikkei225!$A:$B,2,FALSE), "NA")</f>
        <v>16955.73</v>
      </c>
      <c r="AN199" s="31">
        <f>_xlfn.IFNA(VLOOKUP($A199,EXJPUS!$A:$B,2,FALSE), "NA")</f>
        <v>105.3509</v>
      </c>
      <c r="AO199" s="31">
        <f>_xlfn.IFNA(VLOOKUP($A199,PCU33613361!$A:$B,2,FALSE), "NA")</f>
        <v>111.1</v>
      </c>
      <c r="AP199" s="31">
        <f>_xlfn.IFNA(VLOOKUP($A199,TOTALSA!$A:$B,2,FALSE), "NA")</f>
        <v>17.728999999999999</v>
      </c>
      <c r="AQ199" s="31">
        <f>_xlfn.IFNA(VLOOKUP($A199,ZAFCPIALLMINMEI!$A:$B,2,FALSE), "NA")</f>
        <v>106.67270000000001</v>
      </c>
      <c r="AR199" s="31">
        <f>_xlfn.IFNA(VLOOKUP($A199,LCULMN01ZAQ661S!$A:$B,2,FALSE), "NA")</f>
        <v>101.54201999999999</v>
      </c>
      <c r="AS199" s="31">
        <f>_xlfn.IFNA(VLOOKUP($A199,NGDPRSAXDCZAQ!$A:$B,2,FALSE), "NA")</f>
        <v>1112641.7</v>
      </c>
      <c r="AT199" s="31">
        <f>_xlfn.IFNA(VLOOKUP($A199,'M.W00.PCOBA.USD'!$A:$B,2,FALSE), "NA")</f>
        <v>23692.73</v>
      </c>
      <c r="AU199" s="31">
        <f>_xlfn.IFNA(VLOOKUP($A199,BSCICP03O9M665S!$A:$B,2,FALSE), "NA")</f>
        <v>100.5393873677</v>
      </c>
      <c r="AV199" s="31">
        <f>_xlfn.IFNA(VLOOKUP($A199,LOLITOAAOECDE!$A:$B,2,FALSE), "NA")</f>
        <v>99.1304832191</v>
      </c>
      <c r="AW199" s="31" t="str">
        <f>_xlfn.IFNA(VLOOKUP($A199,'IP7110'!$A:$B,2,FALSE), "NA")</f>
        <v>NA</v>
      </c>
      <c r="AX199" s="31">
        <f>_xlfn.IFNA(VLOOKUP($A199,'WPS061'!$A:$B,2,FALSE), "NA")</f>
        <v>90</v>
      </c>
      <c r="AY199" s="31">
        <f>_xlfn.IFNA(VLOOKUP($A199,'GS10'!$A:$B,2,FALSE), "NA")</f>
        <v>1.64</v>
      </c>
      <c r="AZ199" s="31">
        <f>_xlfn.IFNA(VLOOKUP($A199,'GS5'!$A:$B,2,FALSE), "NA")</f>
        <v>1.17</v>
      </c>
      <c r="BA199" s="31">
        <f>_xlfn.IFNA(VLOOKUP($A199,'GS30'!$A:$B,2,FALSE), "NA")</f>
        <v>2.4500000000000002</v>
      </c>
      <c r="BB199" s="31">
        <f>_xlfn.IFNA(VLOOKUP($A199,DAX!$A:$B,2,FALSE), "NA")</f>
        <v>9680.09</v>
      </c>
      <c r="BC199" s="31">
        <f>_xlfn.IFNA(VLOOKUP($A199,SMI!$A:$B,2,FALSE), "NA")</f>
        <v>8020.15</v>
      </c>
      <c r="BD199" s="31">
        <f>_xlfn.IFNA(VLOOKUP($A199,NASDAQCOM!$A:$B,2,FALSE), "NA")</f>
        <v>4842.67</v>
      </c>
      <c r="BE199" s="31">
        <f>_xlfn.IFNA(VLOOKUP($A199,FTSE100!$A:$B,2,FALSE), "NA")</f>
        <v>6504.33</v>
      </c>
      <c r="BF199" s="31">
        <f>_xlfn.IFNA(VLOOKUP($A199,'M.W00.PGOLD.USD'!$A:$B,2,FALSE), "NA")</f>
        <v>1324.6</v>
      </c>
      <c r="BG199" s="31">
        <f>_xlfn.IFNA(VLOOKUP($A199,'M.W00.PSILVER.USD'!$A:$B,2,FALSE), "NA")</f>
        <v>18.36</v>
      </c>
      <c r="BH199" s="31">
        <f>_xlfn.IFNA(VLOOKUP($A199,WPU10170502!$A:$B,2,FALSE), "NA")</f>
        <v>83.8</v>
      </c>
      <c r="BI199" s="31">
        <f>_xlfn.IFNA(VLOOKUP($A199,'M.W00.PSILVER.USD'!$A:$B,2,FALSE), "NA")</f>
        <v>18.36</v>
      </c>
      <c r="BJ199" s="31">
        <f>_xlfn.IFNA(VLOOKUP($A199,'M.W00.PSILVER.USD'!$A:$B,2,FALSE), "NA")</f>
        <v>18.36</v>
      </c>
      <c r="BK199" s="31">
        <f>_xlfn.IFNA(VLOOKUP($A199,FEDfunds!$A:$B,2,FALSE), "NA")</f>
        <v>0.38</v>
      </c>
      <c r="BL199" s="31">
        <f>_xlfn.IFNA(VLOOKUP($A199,Vehicles_miles_traveled!$A:$B,2,FALSE), "NA")</f>
        <v>264092</v>
      </c>
      <c r="BM199" s="31">
        <f>_xlfn.IFNA(VLOOKUP($A199,New_car_dealer!$A:$B,2,FALSE), "NA")</f>
        <v>73973</v>
      </c>
      <c r="BN199" s="31">
        <f>_xlfn.IFNA(VLOOKUP($A199,Platinum_total_demand!$A:$Z,4,FALSE), "NA")</f>
        <v>607.60080061349663</v>
      </c>
      <c r="BO199" s="31">
        <f>_xlfn.IFNA(VLOOKUP($A199,Palladium_total_demand!$A:$Z,4,FALSE), "NA")</f>
        <v>862.32427692016313</v>
      </c>
      <c r="BP199" s="31">
        <f>_xlfn.IFNA(VLOOKUP($A199,Rhodium_total_demand!$A:$Z,4,FALSE), "NA")</f>
        <v>77.248602731594701</v>
      </c>
      <c r="BQ199" s="31">
        <f>_xlfn.IFNA(VLOOKUP($A199,Platinum_total_supply!$A:$Z,4,FALSE), "NA")</f>
        <v>647.40364742398708</v>
      </c>
      <c r="BR199" s="31">
        <f>_xlfn.IFNA(VLOOKUP($A199,Palladium_total_supply!$A:$Z,4,FALSE), "NA")</f>
        <v>770.52070690243227</v>
      </c>
      <c r="BS199" s="31">
        <f>_xlfn.IFNA(VLOOKUP($A199,Rhodium_total_supply!$A:$Z,4,FALSE), "NA")</f>
        <v>85.581790187485396</v>
      </c>
      <c r="BT199" s="31">
        <f>_xlfn.IFNA(VLOOKUP($A199,Equities!$A:$Z,2,FALSE), "NA")</f>
        <v>6423.0431818181796</v>
      </c>
      <c r="BU199" s="31">
        <f>_xlfn.IFNA(VLOOKUP($A199,Equities!$A:$Z,3,FALSE), "NA")</f>
        <v>8173.9086363636297</v>
      </c>
      <c r="BV199" s="31">
        <f>_xlfn.IFNA(VLOOKUP($A199,Equities!$A:$Z,4,FALSE), "NA")</f>
        <v>7709.8068181818098</v>
      </c>
      <c r="BW199" s="31">
        <f>_xlfn.IFNA(VLOOKUP($A199,Equities!$A:$Z,5,FALSE), "NA")</f>
        <v>5535.21745454545</v>
      </c>
      <c r="BX199" s="31">
        <f>_xlfn.IFNA(VLOOKUP($A199,Equities!$A:$Z,6,FALSE), "NA")</f>
        <v>1706.3462272727199</v>
      </c>
      <c r="BY199" s="31">
        <f>_xlfn.IFNA(VLOOKUP($A199,Income_equities!$A:$Z,2,FALSE), "NA")</f>
        <v>2011.50454545454</v>
      </c>
      <c r="BZ199" s="31">
        <f>_xlfn.IFNA(VLOOKUP($A199,Income_equities!$A:$Z,3,FALSE), "NA")</f>
        <v>389.5421</v>
      </c>
      <c r="CA199" s="31">
        <f>_xlfn.IFNA(VLOOKUP($A199,Income_equities!$A:$Z,4,FALSE), "NA")</f>
        <v>233.580059090909</v>
      </c>
      <c r="CB199" s="31">
        <f>_xlfn.IFNA(VLOOKUP($A199,Income_equities!$A:$Z,5,FALSE), "NA")</f>
        <v>236.17213636363601</v>
      </c>
      <c r="CC199" s="31">
        <f>_xlfn.IFNA(VLOOKUP($A199,PGM_equities!$A:$Z,2,FALSE), "NA")</f>
        <v>985.40045454545395</v>
      </c>
      <c r="CD199" s="31">
        <f>_xlfn.IFNA(VLOOKUP($A199,PGM_equities!$A:$Z,3,FALSE), "NA")</f>
        <v>1276.7559090909001</v>
      </c>
      <c r="CE199" s="31">
        <f>_xlfn.IFNA(VLOOKUP($A199,PGM_equities!$A:$Z,4,FALSE), "NA")</f>
        <v>17.255909090909</v>
      </c>
      <c r="CF199" s="31">
        <f>_xlfn.IFNA(VLOOKUP($A199,PGM_equities!$A:$Z,5,FALSE), "NA")</f>
        <v>553.70090909090902</v>
      </c>
      <c r="CG199" s="31">
        <f>_xlfn.IFNA(VLOOKUP($A199,Platinum_market_balance!$A:$Z,2,FALSE), "NA")</f>
        <v>39.80284681049045</v>
      </c>
      <c r="CH199" s="31">
        <f>_xlfn.IFNA(VLOOKUP($A199,Platinum_market_balance!$A:$Z,3,FALSE), "NA")</f>
        <v>6.5508219821799732E-2</v>
      </c>
      <c r="CI199" s="31">
        <f>_xlfn.IFNA(VLOOKUP($A199,Platinum_market_balance!$A:$Z,4,FALSE), "NA")</f>
        <v>325.29183719022683</v>
      </c>
      <c r="CJ199" s="31">
        <f>_xlfn.IFNA(VLOOKUP($A199,Platinum_market_balance!$A:$Z,5,FALSE), "NA")</f>
        <v>0.53537098183836906</v>
      </c>
      <c r="CK199" s="31">
        <f>_xlfn.IFNA(VLOOKUP($A199,Palladium_market_balance!$A:$Z,2,FALSE), "NA")</f>
        <v>-91.803570017730863</v>
      </c>
      <c r="CL199" s="31">
        <f>_xlfn.IFNA(VLOOKUP($A199,Palladium_market_balance!$A:$Z,3,FALSE), "NA")</f>
        <v>-0.10646061171513364</v>
      </c>
      <c r="CM199" s="31">
        <f>_xlfn.IFNA(VLOOKUP($A199,Palladium_market_balance!$A:$Z,4,FALSE), "NA")</f>
        <v>-377.11038071640792</v>
      </c>
      <c r="CN199" s="31">
        <f>_xlfn.IFNA(VLOOKUP($A199,Palladium_market_balance!$A:$Z,5,FALSE), "NA")</f>
        <v>-0.43731852483995654</v>
      </c>
      <c r="CO199" s="31">
        <f>_xlfn.IFNA(VLOOKUP($A199,Rhodium_market_balance!$A:$Z,2,FALSE), "NA")</f>
        <v>8.3331874558906947</v>
      </c>
      <c r="CP199" s="31">
        <f>_xlfn.IFNA(VLOOKUP($A199,Rhodium_market_balance!$A:$Z,3,FALSE), "NA")</f>
        <v>0.10787492797565409</v>
      </c>
      <c r="CQ199" s="31">
        <f>_xlfn.IFNA(VLOOKUP($A199,Rhodium_market_balance!$A:$Z,4,FALSE), "NA")</f>
        <v>63.229417274818843</v>
      </c>
      <c r="CR199" s="31">
        <f>_xlfn.IFNA(VLOOKUP($A199,Rhodium_market_balance!$A:$Z,5,FALSE), "NA")</f>
        <v>0.81851858854345327</v>
      </c>
      <c r="CS199" s="31">
        <f>_xlfn.IFNA(VLOOKUP($A199,CFTCs!$A:$Z,2,FALSE), "NA")</f>
        <v>14738.909090908999</v>
      </c>
      <c r="CT199" s="31">
        <f>_xlfn.IFNA(VLOOKUP($A199,CFTCs!$A:$Z,3,FALSE), "NA")</f>
        <v>11467.4545454545</v>
      </c>
      <c r="CU199" s="31">
        <f>_xlfn.IFNA(VLOOKUP($A199,CFTCs!$A:$Z,4,FALSE), "NA")</f>
        <v>45560.318181818096</v>
      </c>
      <c r="CV199" s="31">
        <f>_xlfn.IFNA(VLOOKUP($A199,CFTCs!$A:$Z,5,FALSE), "NA")</f>
        <v>14998</v>
      </c>
      <c r="CW199" s="31">
        <f>_xlfn.IFNA(VLOOKUP($A199,Open_interest!$A:$Z,2,FALSE), "NA")</f>
        <v>63954.045454545398</v>
      </c>
      <c r="CX199" s="31">
        <f>_xlfn.IFNA(VLOOKUP($A199,Open_interest!$A:$Z,3,FALSE), "NA")</f>
        <v>23121.4545454545</v>
      </c>
      <c r="CY199" s="31">
        <f>IF(_xlfn.IFNA(VLOOKUP($A199,ETF_holdings!$A:$Z,2,FALSE), "NA")=0,"NA",_xlfn.IFNA(VLOOKUP($A199,ETF_holdings!$A:$Z,2,FALSE), "NA"))</f>
        <v>2546959.3072272702</v>
      </c>
      <c r="CZ199" s="31" t="str">
        <f>IF(_xlfn.IFNA(VLOOKUP($A199,ETF_holdings!$A:$Z,3,FALSE), "NA")=0,"NA",_xlfn.IFNA(VLOOKUP($A199,ETF_holdings!$A:$Z,3,FALSE), "NA"))</f>
        <v>NA</v>
      </c>
      <c r="DA199" s="31">
        <f>_xlfn.IFNA(VLOOKUP($A199,ETF_holdings!$A:$Z,4,FALSE), "NA")</f>
        <v>14723.2045454545</v>
      </c>
      <c r="DB199" s="31">
        <f>IF(_xlfn.IFNA(VLOOKUP($A199,ETF_holdings!$A:$Z,4,FALSE), "NA")=0,"NA",_xlfn.IFNA(VLOOKUP($A199,ETF_holdings!$A:$Z,4,FALSE), "NA"))</f>
        <v>14723.2045454545</v>
      </c>
      <c r="DC199" s="31" t="str">
        <f>IF(_xlfn.IFNA(VLOOKUP($A199,ETF_holdings!$A:$Z,6,FALSE), "NA")=0,"NA",_xlfn.IFNA(VLOOKUP($A199,ETF_holdings!$A:$Z,6,FALSE), "NA"))</f>
        <v>NA</v>
      </c>
      <c r="DD199" s="31" t="str">
        <f>IF(_xlfn.IFNA(VLOOKUP($A199,ETF_holdings!$A:$Z,7,FALSE), "NA")=0,"NA",_xlfn.IFNA(VLOOKUP($A199,ETF_holdings!$A:$Z,7,FALSE), "NA"))</f>
        <v>NA</v>
      </c>
      <c r="DE199" s="31" t="str">
        <f>IF(_xlfn.IFNA(VLOOKUP($A199,ETF_holdings!$A:$Z,8,FALSE), "NA")=0,"NA",_xlfn.IFNA(VLOOKUP($A199,ETF_holdings!$A:$Z,8,FALSE), "NA"))</f>
        <v>NA</v>
      </c>
      <c r="DF199" s="31" t="str">
        <f>IF(_xlfn.IFNA(VLOOKUP($A199,ETF_holdings!$A:$Z,10,FALSE), "NA")=0,"NA",_xlfn.IFNA(VLOOKUP($A199,ETF_holdings!$A:$Z,10,FALSE), "NA"))</f>
        <v>NA</v>
      </c>
      <c r="DG199" s="31" t="str">
        <f>IF(_xlfn.IFNA(VLOOKUP($A199,ETF_holdings!$A:$Z,10,FALSE), "NA")=0,"NA",_xlfn.IFNA(VLOOKUP($A199,ETF_holdings!$A:$Z,10,FALSE), "NA"))</f>
        <v>NA</v>
      </c>
      <c r="DH199" s="31">
        <f>IF(_xlfn.IFNA(VLOOKUP($A199,ETF_holdings!$A:$Z,11,FALSE), "NA")=0,"NA",_xlfn.IFNA(VLOOKUP($A199,ETF_holdings!$A:$Z,11,FALSE), "NA"))</f>
        <v>14723.2045454545</v>
      </c>
      <c r="DI199" s="31" t="str">
        <f>IF(_xlfn.IFNA(VLOOKUP($A199,ETF_holdings!$A:$Z,12,FALSE), "NA")=0,"NA",_xlfn.IFNA(VLOOKUP($A199,ETF_holdings!$A:$Z,12,FALSE), "NA"))</f>
        <v>NA</v>
      </c>
      <c r="DJ199" s="31" t="str">
        <f>IF(_xlfn.IFNA(VLOOKUP($A199,ETF_holdings!$A:$Z,13,FALSE), "NA")=0,"NA",_xlfn.IFNA(VLOOKUP($A199,ETF_holdings!$A:$Z,13,FALSE), "NA"))</f>
        <v>NA</v>
      </c>
      <c r="DK199" s="31">
        <f>IF(_xlfn.IFNA(VLOOKUP($A199,Platinum_RSI!$A:$P,2,FALSE), "NA")=0,"NA",_xlfn.IFNA(VLOOKUP($A199,Platinum_RSI!$A:$P,2,FALSE), "NA"))</f>
        <v>59.56</v>
      </c>
      <c r="DL199" s="31">
        <f>IF(_xlfn.IFNA(VLOOKUP($A199,Platinum_RSI!$A:$P,3,FALSE), "NA")=0,"NA",_xlfn.IFNA(VLOOKUP($A199,Platinum_RSI!$A:$P,3,FALSE), "NA"))</f>
        <v>48.48</v>
      </c>
      <c r="DM199" s="31">
        <f>IF(_xlfn.IFNA(VLOOKUP($A199,Platinum_RSI!$A:$P,4,FALSE), "NA")=0,"NA",_xlfn.IFNA(VLOOKUP($A199,Platinum_RSI!$A:$P,4,FALSE), "NA"))</f>
        <v>44.55</v>
      </c>
      <c r="DN199" s="31">
        <f>IF(_xlfn.IFNA(VLOOKUP($A199,Platinum_RSI!$A:$P,5,FALSE), "NA")=0,"NA",_xlfn.IFNA(VLOOKUP($A199,Platinum_RSI!$A:$P,5,FALSE), "NA"))</f>
        <v>43.95</v>
      </c>
      <c r="DO199" s="31">
        <f>IF(_xlfn.IFNA(VLOOKUP($A199,Palladium_RSI!$A:$Q,2,FALSE), "NA")=0,"NA",_xlfn.IFNA(VLOOKUP($A199,Palladium_RSI!$A:$Q,2,FALSE), "NA"))</f>
        <v>58.71</v>
      </c>
      <c r="DP199" s="31">
        <f>IF(_xlfn.IFNA(VLOOKUP($A199,Palladium_RSI!$A:$Q, 3,FALSE), "NA")=0,"NA",_xlfn.IFNA(VLOOKUP($A199,Palladium_RSI!$A:$Q,3,FALSE), "NA"))</f>
        <v>46.95</v>
      </c>
      <c r="DQ199" s="31">
        <f>IF(_xlfn.IFNA(VLOOKUP($A199,Palladium_RSI!$A:$Q,4,FALSE), "NA")=0,"NA",_xlfn.IFNA(VLOOKUP($A199,Palladium_RSI!$A:$Q,4,FALSE), "NA"))</f>
        <v>45.69</v>
      </c>
      <c r="DR199" s="31">
        <f>IF(_xlfn.IFNA(VLOOKUP($A199,Palladium_RSI!$A:$Q,5,FALSE), "NA")=0,"NA",_xlfn.IFNA(VLOOKUP($A199,Palladium_RSI!$A:$Q,5,FALSE), "NA"))</f>
        <v>47.75</v>
      </c>
      <c r="DS199" s="31">
        <f>IF(_xlfn.IFNA(VLOOKUP($A199,Car_production!$A:$L,2,FALSE), "NA")=0,"NA",_xlfn.IFNA(VLOOKUP($A199,Car_production!$A:$L,2,FALSE), "NA"))</f>
        <v>346.1</v>
      </c>
      <c r="DT199" s="31">
        <f>IF(_xlfn.IFNA(VLOOKUP($A199,Car_production!$A:$L,3,FALSE), "NA")=0,"NA",_xlfn.IFNA(VLOOKUP($A199,Car_production!$A:$L,3,FALSE), "NA"))</f>
        <v>272.30527143981118</v>
      </c>
      <c r="DU199" s="31" t="e">
        <f>IF(_xlfn.IFNA(VLOOKUP($A199,Car_production!$A:$L,4,FALSE), "NA")=0,"NA",_xlfn.IFNA(VLOOKUP($A199,Car_production!$A:$L,13,FALSE), "NA"))</f>
        <v>#REF!</v>
      </c>
      <c r="DV199" s="31">
        <f>IF(_xlfn.IFNA(VLOOKUP($A199,Car_production!$A:$L,5,FALSE), "NA")=0,"NA",_xlfn.IFNA(VLOOKUP($A199,Car_production!$A:$L,5,FALSE), "NA"))</f>
        <v>85.319856242221746</v>
      </c>
      <c r="DW199" s="31">
        <f>IF(_xlfn.IFNA(VLOOKUP($A199,Car_production!$A:$L,6,FALSE), "NA")=0,"NA",_xlfn.IFNA(VLOOKUP($A199,Car_production!$A:$L,6,FALSE), "NA"))</f>
        <v>106.3</v>
      </c>
      <c r="DX199" s="31">
        <f>IF(_xlfn.IFNA(VLOOKUP($A199,Car_production!$A:$L,7,FALSE), "NA")=0,"NA",_xlfn.IFNA(VLOOKUP($A199,Car_production!$A:$L,7,FALSE), "NA"))</f>
        <v>103.91006842619745</v>
      </c>
      <c r="DY199" s="31">
        <f>IF(_xlfn.IFNA(VLOOKUP($A199,Car_production!$A:$L,8,FALSE), "NA")=0,"NA",_xlfn.IFNA(VLOOKUP($A199,Car_production!$A:$L,8,FALSE), "NA"))</f>
        <v>101.7</v>
      </c>
      <c r="DZ199" s="31">
        <f>IF(_xlfn.IFNA(VLOOKUP($A199,Car_production!$A:$L,9,FALSE), "NA")=0,"NA",_xlfn.IFNA(VLOOKUP($A199,Car_production!$A:$L,9,FALSE), "NA"))</f>
        <v>128.40909090909091</v>
      </c>
      <c r="EA199" s="31">
        <f>IF(_xlfn.IFNA(VLOOKUP($A199,Car_production!$A:$L,10,FALSE), "NA")=0,"NA",_xlfn.IFNA(VLOOKUP($A199,Car_production!$A:$L,10,FALSE), "NA"))</f>
        <v>102.22243690159078</v>
      </c>
      <c r="EB199" s="31">
        <f>IF(_xlfn.IFNA(VLOOKUP($A199,Car_production_index!$A:$L,2,FALSE), "NA")=0,"NA",_xlfn.IFNA(VLOOKUP($A199,Car_production_index!$A:$L,2,FALSE), "NA"))</f>
        <v>0.16749383585910901</v>
      </c>
      <c r="EC199" s="31">
        <f>IF(_xlfn.IFNA(VLOOKUP($A199,Car_production_index!$A:$L,3,FALSE), "NA")=0,"NA",_xlfn.IFNA(VLOOKUP($A199,Car_production_index!$A:$L,3,FALSE), "NA"))</f>
        <v>0.21917050455470377</v>
      </c>
      <c r="ED199" s="31">
        <f>IF(_xlfn.IFNA(VLOOKUP($A199,Car_production_index!$A:$L,4,FALSE), "NA")=0,"NA",_xlfn.IFNA(VLOOKUP($A199,Car_production_index!$A:$L,4,FALSE), "NA"))</f>
        <v>0.26781049301856075</v>
      </c>
      <c r="EE199" s="31">
        <f>IF(_xlfn.IFNA(VLOOKUP($A199,Car_production_index!$A:$L,5,FALSE), "NA")=0,"NA",_xlfn.IFNA(VLOOKUP($A199,Car_production_index!$A:$L,5,FALSE), "NA"))</f>
        <v>8.5581227122582926E-2</v>
      </c>
      <c r="EF199" s="31">
        <f>IF(_xlfn.IFNA(VLOOKUP($A199,Car_production_index!$A:$L,6,FALSE), "NA")=0,"NA",_xlfn.IFNA(VLOOKUP($A199,Car_production_index!$A:$L,6,FALSE), "NA"))</f>
        <v>0.74005606055495643</v>
      </c>
    </row>
    <row r="200" spans="1:136">
      <c r="A200" s="26">
        <v>42552</v>
      </c>
      <c r="B200" s="25">
        <f>IFERROR(VLOOKUP($A200,Palladium_spot_price!$A:$B,2,FALSE), "NA")</f>
        <v>651.54999999999995</v>
      </c>
      <c r="C200" s="25">
        <f>IFERROR(VLOOKUP($A200,Platinum_spot_price!$A:$B,2,FALSE), "NA")</f>
        <v>1089.5999999999999</v>
      </c>
      <c r="D200" s="25">
        <f>IFERROR(VLOOKUP($A200,Rhodium_spot_price!$A:$B,2,FALSE), "NA")</f>
        <v>648.25</v>
      </c>
      <c r="E200" s="25">
        <f>IFERROR(VLOOKUP(A200,'Coal Australia'!A:B,2,FALSE), "NA")</f>
        <v>64.418367346938695</v>
      </c>
      <c r="F200" s="25">
        <f>IFERROR(VLOOKUP(A200,'Russian Ruble'!A:B,2,FALSE), "NA")</f>
        <v>64.334000000000003</v>
      </c>
      <c r="G200" s="25">
        <f>IFERROR(VLOOKUP($A200,'GDP Germany'!A:B,2,FALSE),"NA")</f>
        <v>710203.3</v>
      </c>
      <c r="H200" s="25">
        <f>IFERROR(VLOOKUP($A200,'GDP EU28'!A:B,2,FALSE),"NA")</f>
        <v>3143573</v>
      </c>
      <c r="I200" s="25">
        <f>IFERROR(VLOOKUP($A200,'GDP US'!A:B,2,FALSE),"NA")</f>
        <v>17618.580999999998</v>
      </c>
      <c r="J200" s="29">
        <f>IFERROR(VLOOKUP($A200,'GDP CNY'!A:C,2,FALSE),"NA")</f>
        <v>6.8</v>
      </c>
      <c r="K200" s="25">
        <f>IFERROR(VLOOKUP($A200,WTI!$A:$B,2,FALSE),"NA")</f>
        <v>44.65</v>
      </c>
      <c r="L200" s="25">
        <f>IFERROR(VLOOKUP($A200,Brent!$A:$B,2,FALSE),"NA")</f>
        <v>44.95</v>
      </c>
      <c r="M200" s="25">
        <f>IFERROR(VLOOKUP($A200,'EURO EXC RATE'!$A:$B,2,FALSE),"NA")</f>
        <v>1.1054999999999999</v>
      </c>
      <c r="N200" s="25">
        <f>IFERROR(VLOOKUP($A200,'Baltic Dry Index'!$A:$B,2,FALSE),"NA")</f>
        <v>656</v>
      </c>
      <c r="O200" s="25">
        <f>IFERROR(VLOOKUP($A200,EXR_CNY_USD!$A:$B,2,FALSE),"NA")</f>
        <v>6.6771000000000003</v>
      </c>
      <c r="P200" s="25">
        <f>IFERROR(VLOOKUP($A200,'NATURAL GAS'!A:B,2,FALSE),"NA")</f>
        <v>2.82</v>
      </c>
      <c r="Q200" s="25">
        <f>IFERROR(VLOOKUP($A200,VIX!$A:$B,2,FALSE), "NA")</f>
        <v>11.87</v>
      </c>
      <c r="R200" s="25">
        <f>IFERROR(VLOOKUP($A200,CLI_US!$A:$B,2,FALSE), "NA")</f>
        <v>99.284014562657603</v>
      </c>
      <c r="S200" s="25">
        <f>IFERROR(VLOOKUP($A200,CLI_CHN!$A:$B,2,FALSE), "NA")</f>
        <v>100.2008</v>
      </c>
      <c r="T200" s="25">
        <f>IFERROR(VLOOKUP($A200,CLI_EURO!$A:$B,2,FALSE), "NA")</f>
        <v>100.060832561308</v>
      </c>
      <c r="U200" s="25">
        <f>IFERROR(VLOOKUP($A200,CPILFESL!$A:$B,2,FALSE), "NA")</f>
        <v>240.101</v>
      </c>
      <c r="V200" s="31">
        <f>_xlfn.IFNA(VLOOKUP($A200,'PET.RWTC.M'!$A:$B,2,FALSE), "NA")</f>
        <v>44.65</v>
      </c>
      <c r="W200" s="31">
        <f>_xlfn.IFNA(VLOOKUP($A200,PALLFNFINDEXQ!$A:$B,2,FALSE), "NA")</f>
        <v>103.1391818</v>
      </c>
      <c r="X200" s="31">
        <f>_xlfn.IFNA(VLOOKUP($A200,DEXSFUS!$A:$B,2,FALSE), "NA")</f>
        <v>14.5755</v>
      </c>
      <c r="Y200" s="31">
        <f>_xlfn.IFNA(VLOOKUP($A200,PNICKUSDM!$A:$B,2,FALSE), "NA")</f>
        <v>10262.85714</v>
      </c>
      <c r="Z200" s="31">
        <f>_xlfn.IFNA(VLOOKUP($A200,'WPU1011'!$A:$B,2,FALSE), "NA")</f>
        <v>135.30000000000001</v>
      </c>
      <c r="AA200" s="31">
        <f>_xlfn.IFNA(VLOOKUP($A200,PCU3399103399101!$A:$B,2,FALSE), "NA")</f>
        <v>210.3</v>
      </c>
      <c r="AB200" s="31">
        <f>_xlfn.IFNA(VLOOKUP($A200,TSIFRGHTC!$A:$B,2,FALSE), "NA")</f>
        <v>1.9</v>
      </c>
      <c r="AC200" s="31">
        <f>_xlfn.IFNA(VLOOKUP($A200,TSIFRGHTC!$A:$B,2,FALSE), "NA")</f>
        <v>1.9</v>
      </c>
      <c r="AD200" s="31">
        <f>_xlfn.IFNA(VLOOKUP($A200,PPICMM!$A:$B,2,FALSE), "NA")</f>
        <v>174.8</v>
      </c>
      <c r="AE200" s="31">
        <f>_xlfn.IFNA(VLOOKUP($A200,IPB50001N!$A:$B,2,FALSE), "NA")</f>
        <v>98.671300000000002</v>
      </c>
      <c r="AF200" s="31">
        <f>_xlfn.IFNA(VLOOKUP($A200,A31ATI!$A:$B,2,FALSE), "NA")</f>
        <v>16643</v>
      </c>
      <c r="AG200" s="31">
        <f>_xlfn.IFNA(VLOOKUP($A200,A31ANO!$A:$B,2,FALSE), "NA")</f>
        <v>7765</v>
      </c>
      <c r="AH200" s="31">
        <f>_xlfn.IFNA(VLOOKUP($A200,IPG21223S!$A:$B,2,FALSE), "NA")</f>
        <v>102.47929999999999</v>
      </c>
      <c r="AI200" s="31">
        <f>_xlfn.IFNA(VLOOKUP($A200,PIORECRUSDM!$A:$B,2,FALSE), "NA")</f>
        <v>56.61</v>
      </c>
      <c r="AJ200" s="31">
        <f>_xlfn.IFNA(VLOOKUP($A200,GVZCLS!$A:$B,2,FALSE), "NA")</f>
        <v>18.43</v>
      </c>
      <c r="AK200" s="31">
        <f>_xlfn.IFNA(VLOOKUP($A200,VXSLVCLS!$A:$B,2,FALSE), "NA")</f>
        <v>33.35</v>
      </c>
      <c r="AL200" s="31">
        <f>_xlfn.IFNA(VLOOKUP($A200,PNRGINDEXM!$A:$B,2,FALSE), "NA")</f>
        <v>101.99509999999999</v>
      </c>
      <c r="AM200" s="31">
        <f>_xlfn.IFNA(VLOOKUP($A200,Nikkei225!$A:$B,2,FALSE), "NA")</f>
        <v>15682.48</v>
      </c>
      <c r="AN200" s="31">
        <f>_xlfn.IFNA(VLOOKUP($A200,EXJPUS!$A:$B,2,FALSE), "NA")</f>
        <v>104.191</v>
      </c>
      <c r="AO200" s="31">
        <f>_xlfn.IFNA(VLOOKUP($A200,PCU33613361!$A:$B,2,FALSE), "NA")</f>
        <v>110.2</v>
      </c>
      <c r="AP200" s="31">
        <f>_xlfn.IFNA(VLOOKUP($A200,TOTALSA!$A:$B,2,FALSE), "NA")</f>
        <v>18.123000000000001</v>
      </c>
      <c r="AQ200" s="31">
        <f>_xlfn.IFNA(VLOOKUP($A200,ZAFCPIALLMINMEI!$A:$B,2,FALSE), "NA")</f>
        <v>107.61790000000001</v>
      </c>
      <c r="AR200" s="31">
        <f>_xlfn.IFNA(VLOOKUP($A200,LCULMN01ZAQ661S!$A:$B,2,FALSE), "NA")</f>
        <v>105.1657672</v>
      </c>
      <c r="AS200" s="31">
        <f>_xlfn.IFNA(VLOOKUP($A200,NGDPRSAXDCZAQ!$A:$B,2,FALSE), "NA")</f>
        <v>1112506.2</v>
      </c>
      <c r="AT200" s="31">
        <f>_xlfn.IFNA(VLOOKUP($A200,'M.W00.PCOBA.USD'!$A:$B,2,FALSE), "NA")</f>
        <v>25085.52</v>
      </c>
      <c r="AU200" s="31">
        <f>_xlfn.IFNA(VLOOKUP($A200,BSCICP03O9M665S!$A:$B,2,FALSE), "NA")</f>
        <v>100.5496190274</v>
      </c>
      <c r="AV200" s="31">
        <f>_xlfn.IFNA(VLOOKUP($A200,LOLITOAAOECDE!$A:$B,2,FALSE), "NA")</f>
        <v>99.155817454699999</v>
      </c>
      <c r="AW200" s="31" t="str">
        <f>_xlfn.IFNA(VLOOKUP($A200,'IP7110'!$A:$B,2,FALSE), "NA")</f>
        <v>NA</v>
      </c>
      <c r="AX200" s="31">
        <f>_xlfn.IFNA(VLOOKUP($A200,'WPS061'!$A:$B,2,FALSE), "NA")</f>
        <v>86.4</v>
      </c>
      <c r="AY200" s="31">
        <f>_xlfn.IFNA(VLOOKUP($A200,'GS10'!$A:$B,2,FALSE), "NA")</f>
        <v>1.5</v>
      </c>
      <c r="AZ200" s="31">
        <f>_xlfn.IFNA(VLOOKUP($A200,'GS5'!$A:$B,2,FALSE), "NA")</f>
        <v>1.07</v>
      </c>
      <c r="BA200" s="31">
        <f>_xlfn.IFNA(VLOOKUP($A200,'GS30'!$A:$B,2,FALSE), "NA")</f>
        <v>2.23</v>
      </c>
      <c r="BB200" s="31">
        <f>_xlfn.IFNA(VLOOKUP($A200,DAX!$A:$B,2,FALSE), "NA")</f>
        <v>10337.5</v>
      </c>
      <c r="BC200" s="31">
        <f>_xlfn.IFNA(VLOOKUP($A200,SMI!$A:$B,2,FALSE), "NA")</f>
        <v>8127.2</v>
      </c>
      <c r="BD200" s="31">
        <f>_xlfn.IFNA(VLOOKUP($A200,NASDAQCOM!$A:$B,2,FALSE), "NA")</f>
        <v>5162.13</v>
      </c>
      <c r="BE200" s="31">
        <f>_xlfn.IFNA(VLOOKUP($A200,FTSE100!$A:$B,2,FALSE), "NA")</f>
        <v>6724.43</v>
      </c>
      <c r="BF200" s="31">
        <f>_xlfn.IFNA(VLOOKUP($A200,'M.W00.PGOLD.USD'!$A:$B,2,FALSE), "NA")</f>
        <v>1370</v>
      </c>
      <c r="BG200" s="31">
        <f>_xlfn.IFNA(VLOOKUP($A200,'M.W00.PSILVER.USD'!$A:$B,2,FALSE), "NA")</f>
        <v>20.47</v>
      </c>
      <c r="BH200" s="31">
        <f>_xlfn.IFNA(VLOOKUP($A200,WPU10170502!$A:$B,2,FALSE), "NA")</f>
        <v>83.8</v>
      </c>
      <c r="BI200" s="31">
        <f>_xlfn.IFNA(VLOOKUP($A200,'M.W00.PSILVER.USD'!$A:$B,2,FALSE), "NA")</f>
        <v>20.47</v>
      </c>
      <c r="BJ200" s="31">
        <f>_xlfn.IFNA(VLOOKUP($A200,'M.W00.PSILVER.USD'!$A:$B,2,FALSE), "NA")</f>
        <v>20.47</v>
      </c>
      <c r="BK200" s="31">
        <f>_xlfn.IFNA(VLOOKUP($A200,FEDfunds!$A:$B,2,FALSE), "NA")</f>
        <v>0.39</v>
      </c>
      <c r="BL200" s="31">
        <f>_xlfn.IFNA(VLOOKUP($A200,Vehicles_miles_traveled!$A:$B,2,FALSE), "NA")</f>
        <v>265440</v>
      </c>
      <c r="BM200" s="31">
        <f>_xlfn.IFNA(VLOOKUP($A200,New_car_dealer!$A:$B,2,FALSE), "NA")</f>
        <v>76669</v>
      </c>
      <c r="BN200" s="31">
        <f>_xlfn.IFNA(VLOOKUP($A200,Platinum_total_demand!$A:$Z,4,FALSE), "NA")</f>
        <v>554.20734651277485</v>
      </c>
      <c r="BO200" s="31">
        <f>_xlfn.IFNA(VLOOKUP($A200,Palladium_total_demand!$A:$Z,4,FALSE), "NA")</f>
        <v>742.22435933972815</v>
      </c>
      <c r="BP200" s="31">
        <f>_xlfn.IFNA(VLOOKUP($A200,Rhodium_total_demand!$A:$Z,4,FALSE), "NA")</f>
        <v>67.757385372313564</v>
      </c>
      <c r="BQ200" s="31">
        <f>_xlfn.IFNA(VLOOKUP($A200,Platinum_total_supply!$A:$Z,4,FALSE), "NA")</f>
        <v>659.10712001528225</v>
      </c>
      <c r="BR200" s="31">
        <f>_xlfn.IFNA(VLOOKUP($A200,Palladium_total_supply!$A:$Z,4,FALSE), "NA")</f>
        <v>762.50222990114321</v>
      </c>
      <c r="BS200" s="31">
        <f>_xlfn.IFNA(VLOOKUP($A200,Rhodium_total_supply!$A:$Z,4,FALSE), "NA")</f>
        <v>87.713112123743514</v>
      </c>
      <c r="BT200" s="31">
        <f>_xlfn.IFNA(VLOOKUP($A200,Equities!$A:$Z,2,FALSE), "NA")</f>
        <v>6564.3499999999904</v>
      </c>
      <c r="BU200" s="31">
        <f>_xlfn.IFNA(VLOOKUP($A200,Equities!$A:$Z,3,FALSE), "NA")</f>
        <v>8432.9280952380905</v>
      </c>
      <c r="BV200" s="31">
        <f>_xlfn.IFNA(VLOOKUP($A200,Equities!$A:$Z,4,FALSE), "NA")</f>
        <v>7679.4138095238004</v>
      </c>
      <c r="BW200" s="31">
        <f>_xlfn.IFNA(VLOOKUP($A200,Equities!$A:$Z,5,FALSE), "NA")</f>
        <v>5625.2558095238101</v>
      </c>
      <c r="BX200" s="31">
        <f>_xlfn.IFNA(VLOOKUP($A200,Equities!$A:$Z,6,FALSE), "NA")</f>
        <v>1799.7699047619001</v>
      </c>
      <c r="BY200" s="31">
        <f>_xlfn.IFNA(VLOOKUP($A200,Income_equities!$A:$Z,2,FALSE), "NA")</f>
        <v>2034.69571428571</v>
      </c>
      <c r="BZ200" s="31">
        <f>_xlfn.IFNA(VLOOKUP($A200,Income_equities!$A:$Z,3,FALSE), "NA")</f>
        <v>394.20711904761902</v>
      </c>
      <c r="CA200" s="31">
        <f>_xlfn.IFNA(VLOOKUP($A200,Income_equities!$A:$Z,4,FALSE), "NA")</f>
        <v>237.39698095238001</v>
      </c>
      <c r="CB200" s="31">
        <f>_xlfn.IFNA(VLOOKUP($A200,Income_equities!$A:$Z,5,FALSE), "NA")</f>
        <v>237.76540476190399</v>
      </c>
      <c r="CC200" s="31">
        <f>_xlfn.IFNA(VLOOKUP($A200,PGM_equities!$A:$Z,2,FALSE), "NA")</f>
        <v>1094.99285714285</v>
      </c>
      <c r="CD200" s="31">
        <f>_xlfn.IFNA(VLOOKUP($A200,PGM_equities!$A:$Z,3,FALSE), "NA")</f>
        <v>1339.6714285714199</v>
      </c>
      <c r="CE200" s="31">
        <f>_xlfn.IFNA(VLOOKUP($A200,PGM_equities!$A:$Z,4,FALSE), "NA")</f>
        <v>19.9982619047619</v>
      </c>
      <c r="CF200" s="31">
        <f>_xlfn.IFNA(VLOOKUP($A200,PGM_equities!$A:$Z,5,FALSE), "NA")</f>
        <v>651.89523809523803</v>
      </c>
      <c r="CG200" s="31">
        <f>_xlfn.IFNA(VLOOKUP($A200,Platinum_market_balance!$A:$Z,2,FALSE), "NA")</f>
        <v>104.8997735025074</v>
      </c>
      <c r="CH200" s="31">
        <f>_xlfn.IFNA(VLOOKUP($A200,Platinum_market_balance!$A:$Z,3,FALSE), "NA")</f>
        <v>0.18927892992138348</v>
      </c>
      <c r="CI200" s="31">
        <f>_xlfn.IFNA(VLOOKUP($A200,Platinum_market_balance!$A:$Z,4,FALSE), "NA")</f>
        <v>430.19161069273423</v>
      </c>
      <c r="CJ200" s="31">
        <f>_xlfn.IFNA(VLOOKUP($A200,Platinum_market_balance!$A:$Z,5,FALSE), "NA")</f>
        <v>0.77622863247775087</v>
      </c>
      <c r="CK200" s="31">
        <f>_xlfn.IFNA(VLOOKUP($A200,Palladium_market_balance!$A:$Z,2,FALSE), "NA")</f>
        <v>20.277870561415057</v>
      </c>
      <c r="CL200" s="31">
        <f>_xlfn.IFNA(VLOOKUP($A200,Palladium_market_balance!$A:$Z,3,FALSE), "NA")</f>
        <v>2.7320405624323557E-2</v>
      </c>
      <c r="CM200" s="31">
        <f>_xlfn.IFNA(VLOOKUP($A200,Palladium_market_balance!$A:$Z,4,FALSE), "NA")</f>
        <v>-356.83251015499286</v>
      </c>
      <c r="CN200" s="31">
        <f>_xlfn.IFNA(VLOOKUP($A200,Palladium_market_balance!$A:$Z,5,FALSE), "NA")</f>
        <v>-0.48076097970218307</v>
      </c>
      <c r="CO200" s="31">
        <f>_xlfn.IFNA(VLOOKUP($A200,Rhodium_market_balance!$A:$Z,2,FALSE), "NA")</f>
        <v>19.95572675142995</v>
      </c>
      <c r="CP200" s="31">
        <f>_xlfn.IFNA(VLOOKUP($A200,Rhodium_market_balance!$A:$Z,3,FALSE), "NA")</f>
        <v>0.29451736724752792</v>
      </c>
      <c r="CQ200" s="31">
        <f>_xlfn.IFNA(VLOOKUP($A200,Rhodium_market_balance!$A:$Z,4,FALSE), "NA")</f>
        <v>83.185144026248793</v>
      </c>
      <c r="CR200" s="31">
        <f>_xlfn.IFNA(VLOOKUP($A200,Rhodium_market_balance!$A:$Z,5,FALSE), "NA")</f>
        <v>1.2276911744625729</v>
      </c>
      <c r="CS200" s="31">
        <f>_xlfn.IFNA(VLOOKUP($A200,CFTCs!$A:$Z,2,FALSE), "NA")</f>
        <v>15924.5714285714</v>
      </c>
      <c r="CT200" s="31">
        <f>_xlfn.IFNA(VLOOKUP($A200,CFTCs!$A:$Z,3,FALSE), "NA")</f>
        <v>7074.23809523809</v>
      </c>
      <c r="CU200" s="31">
        <f>_xlfn.IFNA(VLOOKUP($A200,CFTCs!$A:$Z,4,FALSE), "NA")</f>
        <v>54113.380952380903</v>
      </c>
      <c r="CV200" s="31">
        <f>_xlfn.IFNA(VLOOKUP($A200,CFTCs!$A:$Z,5,FALSE), "NA")</f>
        <v>11534.9523809523</v>
      </c>
      <c r="CW200" s="31">
        <f>_xlfn.IFNA(VLOOKUP($A200,Open_interest!$A:$Z,2,FALSE), "NA")</f>
        <v>70400.571428571406</v>
      </c>
      <c r="CX200" s="31">
        <f>_xlfn.IFNA(VLOOKUP($A200,Open_interest!$A:$Z,3,FALSE), "NA")</f>
        <v>23369.523809523798</v>
      </c>
      <c r="CY200" s="31">
        <f>IF(_xlfn.IFNA(VLOOKUP($A200,ETF_holdings!$A:$Z,2,FALSE), "NA")=0,"NA",_xlfn.IFNA(VLOOKUP($A200,ETF_holdings!$A:$Z,2,FALSE), "NA"))</f>
        <v>2485159.24480952</v>
      </c>
      <c r="CZ200" s="31" t="str">
        <f>IF(_xlfn.IFNA(VLOOKUP($A200,ETF_holdings!$A:$Z,3,FALSE), "NA")=0,"NA",_xlfn.IFNA(VLOOKUP($A200,ETF_holdings!$A:$Z,3,FALSE), "NA"))</f>
        <v>NA</v>
      </c>
      <c r="DA200" s="31">
        <f>_xlfn.IFNA(VLOOKUP($A200,ETF_holdings!$A:$Z,4,FALSE), "NA")</f>
        <v>14567</v>
      </c>
      <c r="DB200" s="31">
        <f>IF(_xlfn.IFNA(VLOOKUP($A200,ETF_holdings!$A:$Z,4,FALSE), "NA")=0,"NA",_xlfn.IFNA(VLOOKUP($A200,ETF_holdings!$A:$Z,4,FALSE), "NA"))</f>
        <v>14567</v>
      </c>
      <c r="DC200" s="31" t="str">
        <f>IF(_xlfn.IFNA(VLOOKUP($A200,ETF_holdings!$A:$Z,6,FALSE), "NA")=0,"NA",_xlfn.IFNA(VLOOKUP($A200,ETF_holdings!$A:$Z,6,FALSE), "NA"))</f>
        <v>NA</v>
      </c>
      <c r="DD200" s="31" t="str">
        <f>IF(_xlfn.IFNA(VLOOKUP($A200,ETF_holdings!$A:$Z,7,FALSE), "NA")=0,"NA",_xlfn.IFNA(VLOOKUP($A200,ETF_holdings!$A:$Z,7,FALSE), "NA"))</f>
        <v>NA</v>
      </c>
      <c r="DE200" s="31" t="str">
        <f>IF(_xlfn.IFNA(VLOOKUP($A200,ETF_holdings!$A:$Z,8,FALSE), "NA")=0,"NA",_xlfn.IFNA(VLOOKUP($A200,ETF_holdings!$A:$Z,8,FALSE), "NA"))</f>
        <v>NA</v>
      </c>
      <c r="DF200" s="31" t="str">
        <f>IF(_xlfn.IFNA(VLOOKUP($A200,ETF_holdings!$A:$Z,10,FALSE), "NA")=0,"NA",_xlfn.IFNA(VLOOKUP($A200,ETF_holdings!$A:$Z,10,FALSE), "NA"))</f>
        <v>NA</v>
      </c>
      <c r="DG200" s="31" t="str">
        <f>IF(_xlfn.IFNA(VLOOKUP($A200,ETF_holdings!$A:$Z,10,FALSE), "NA")=0,"NA",_xlfn.IFNA(VLOOKUP($A200,ETF_holdings!$A:$Z,10,FALSE), "NA"))</f>
        <v>NA</v>
      </c>
      <c r="DH200" s="31">
        <f>IF(_xlfn.IFNA(VLOOKUP($A200,ETF_holdings!$A:$Z,11,FALSE), "NA")=0,"NA",_xlfn.IFNA(VLOOKUP($A200,ETF_holdings!$A:$Z,11,FALSE), "NA"))</f>
        <v>14567</v>
      </c>
      <c r="DI200" s="31" t="str">
        <f>IF(_xlfn.IFNA(VLOOKUP($A200,ETF_holdings!$A:$Z,12,FALSE), "NA")=0,"NA",_xlfn.IFNA(VLOOKUP($A200,ETF_holdings!$A:$Z,12,FALSE), "NA"))</f>
        <v>NA</v>
      </c>
      <c r="DJ200" s="31" t="str">
        <f>IF(_xlfn.IFNA(VLOOKUP($A200,ETF_holdings!$A:$Z,13,FALSE), "NA")=0,"NA",_xlfn.IFNA(VLOOKUP($A200,ETF_holdings!$A:$Z,13,FALSE), "NA"))</f>
        <v>NA</v>
      </c>
      <c r="DK200" s="31">
        <f>IF(_xlfn.IFNA(VLOOKUP($A200,Platinum_RSI!$A:$P,2,FALSE), "NA")=0,"NA",_xlfn.IFNA(VLOOKUP($A200,Platinum_RSI!$A:$P,2,FALSE), "NA"))</f>
        <v>79.41</v>
      </c>
      <c r="DL200" s="31">
        <f>IF(_xlfn.IFNA(VLOOKUP($A200,Platinum_RSI!$A:$P,3,FALSE), "NA")=0,"NA",_xlfn.IFNA(VLOOKUP($A200,Platinum_RSI!$A:$P,3,FALSE), "NA"))</f>
        <v>58.96</v>
      </c>
      <c r="DM200" s="31">
        <f>IF(_xlfn.IFNA(VLOOKUP($A200,Platinum_RSI!$A:$P,4,FALSE), "NA")=0,"NA",_xlfn.IFNA(VLOOKUP($A200,Platinum_RSI!$A:$P,4,FALSE), "NA"))</f>
        <v>52.29</v>
      </c>
      <c r="DN200" s="31">
        <f>IF(_xlfn.IFNA(VLOOKUP($A200,Platinum_RSI!$A:$P,5,FALSE), "NA")=0,"NA",_xlfn.IFNA(VLOOKUP($A200,Platinum_RSI!$A:$P,5,FALSE), "NA"))</f>
        <v>47.6</v>
      </c>
      <c r="DO200" s="31">
        <f>IF(_xlfn.IFNA(VLOOKUP($A200,Palladium_RSI!$A:$Q,2,FALSE), "NA")=0,"NA",_xlfn.IFNA(VLOOKUP($A200,Palladium_RSI!$A:$Q,2,FALSE), "NA"))</f>
        <v>79</v>
      </c>
      <c r="DP200" s="31">
        <f>IF(_xlfn.IFNA(VLOOKUP($A200,Palladium_RSI!$A:$Q, 3,FALSE), "NA")=0,"NA",_xlfn.IFNA(VLOOKUP($A200,Palladium_RSI!$A:$Q,3,FALSE), "NA"))</f>
        <v>58.26</v>
      </c>
      <c r="DQ200" s="31">
        <f>IF(_xlfn.IFNA(VLOOKUP($A200,Palladium_RSI!$A:$Q,4,FALSE), "NA")=0,"NA",_xlfn.IFNA(VLOOKUP($A200,Palladium_RSI!$A:$Q,4,FALSE), "NA"))</f>
        <v>53.93</v>
      </c>
      <c r="DR200" s="31">
        <f>IF(_xlfn.IFNA(VLOOKUP($A200,Palladium_RSI!$A:$Q,5,FALSE), "NA")=0,"NA",_xlfn.IFNA(VLOOKUP($A200,Palladium_RSI!$A:$Q,5,FALSE), "NA"))</f>
        <v>52.05</v>
      </c>
      <c r="DS200" s="31">
        <f>IF(_xlfn.IFNA(VLOOKUP($A200,Car_production!$A:$L,2,FALSE), "NA")=0,"NA",_xlfn.IFNA(VLOOKUP($A200,Car_production!$A:$L,2,FALSE), "NA"))</f>
        <v>329.5</v>
      </c>
      <c r="DT200" s="31">
        <f>IF(_xlfn.IFNA(VLOOKUP($A200,Car_production!$A:$L,3,FALSE), "NA")=0,"NA",_xlfn.IFNA(VLOOKUP($A200,Car_production!$A:$L,3,FALSE), "NA"))</f>
        <v>259.24468922108576</v>
      </c>
      <c r="DU200" s="31" t="e">
        <f>IF(_xlfn.IFNA(VLOOKUP($A200,Car_production!$A:$L,4,FALSE), "NA")=0,"NA",_xlfn.IFNA(VLOOKUP($A200,Car_production!$A:$L,13,FALSE), "NA"))</f>
        <v>#REF!</v>
      </c>
      <c r="DV200" s="31">
        <f>IF(_xlfn.IFNA(VLOOKUP($A200,Car_production!$A:$L,5,FALSE), "NA")=0,"NA",_xlfn.IFNA(VLOOKUP($A200,Car_production!$A:$L,5,FALSE), "NA"))</f>
        <v>82.733467975860634</v>
      </c>
      <c r="DW200" s="31">
        <f>IF(_xlfn.IFNA(VLOOKUP($A200,Car_production!$A:$L,6,FALSE), "NA")=0,"NA",_xlfn.IFNA(VLOOKUP($A200,Car_production!$A:$L,6,FALSE), "NA"))</f>
        <v>108.4</v>
      </c>
      <c r="DX200" s="31">
        <f>IF(_xlfn.IFNA(VLOOKUP($A200,Car_production!$A:$L,7,FALSE), "NA")=0,"NA",_xlfn.IFNA(VLOOKUP($A200,Car_production!$A:$L,7,FALSE), "NA"))</f>
        <v>105.96285434995114</v>
      </c>
      <c r="DY200" s="31">
        <f>IF(_xlfn.IFNA(VLOOKUP($A200,Car_production!$A:$L,8,FALSE), "NA")=0,"NA",_xlfn.IFNA(VLOOKUP($A200,Car_production!$A:$L,8,FALSE), "NA"))</f>
        <v>105.5</v>
      </c>
      <c r="DZ200" s="31">
        <f>IF(_xlfn.IFNA(VLOOKUP($A200,Car_production!$A:$L,9,FALSE), "NA")=0,"NA",_xlfn.IFNA(VLOOKUP($A200,Car_production!$A:$L,9,FALSE), "NA"))</f>
        <v>133.2070707070707</v>
      </c>
      <c r="EA200" s="31">
        <f>IF(_xlfn.IFNA(VLOOKUP($A200,Car_production!$A:$L,10,FALSE), "NA")=0,"NA",_xlfn.IFNA(VLOOKUP($A200,Car_production!$A:$L,10,FALSE), "NA"))</f>
        <v>99.157869788876766</v>
      </c>
      <c r="EB200" s="31">
        <f>IF(_xlfn.IFNA(VLOOKUP($A200,Car_production_index!$A:$L,2,FALSE), "NA")=0,"NA",_xlfn.IFNA(VLOOKUP($A200,Car_production_index!$A:$L,2,FALSE), "NA"))</f>
        <v>0.16425395810124824</v>
      </c>
      <c r="EC200" s="31">
        <f>IF(_xlfn.IFNA(VLOOKUP($A200,Car_production_index!$A:$L,3,FALSE), "NA")=0,"NA",_xlfn.IFNA(VLOOKUP($A200,Car_production_index!$A:$L,3,FALSE), "NA"))</f>
        <v>0.18364038252412682</v>
      </c>
      <c r="ED200" s="31">
        <f>IF(_xlfn.IFNA(VLOOKUP($A200,Car_production_index!$A:$L,4,FALSE), "NA")=0,"NA",_xlfn.IFNA(VLOOKUP($A200,Car_production_index!$A:$L,4,FALSE), "NA"))</f>
        <v>0.29023236808264524</v>
      </c>
      <c r="EE200" s="31">
        <f>IF(_xlfn.IFNA(VLOOKUP($A200,Car_production_index!$A:$L,5,FALSE), "NA")=0,"NA",_xlfn.IFNA(VLOOKUP($A200,Car_production_index!$A:$L,5,FALSE), "NA"))</f>
        <v>9.838001812911816E-2</v>
      </c>
      <c r="EF200" s="31">
        <f>IF(_xlfn.IFNA(VLOOKUP($A200,Car_production_index!$A:$L,6,FALSE), "NA")=0,"NA",_xlfn.IFNA(VLOOKUP($A200,Car_production_index!$A:$L,6,FALSE), "NA"))</f>
        <v>0.73650672683713836</v>
      </c>
    </row>
    <row r="201" spans="1:136">
      <c r="A201" s="26">
        <v>42583</v>
      </c>
      <c r="B201" s="25">
        <f>IFERROR(VLOOKUP($A201,Palladium_spot_price!$A:$B,2,FALSE), "NA")</f>
        <v>703.56521739130403</v>
      </c>
      <c r="C201" s="25">
        <f>IFERROR(VLOOKUP($A201,Platinum_spot_price!$A:$B,2,FALSE), "NA")</f>
        <v>1123.9130434782601</v>
      </c>
      <c r="D201" s="25">
        <f>IFERROR(VLOOKUP($A201,Rhodium_spot_price!$A:$B,2,FALSE), "NA")</f>
        <v>644.78260869565202</v>
      </c>
      <c r="E201" s="25">
        <f>IFERROR(VLOOKUP(A201,'Coal Australia'!A:B,2,FALSE), "NA")</f>
        <v>71.326948051947895</v>
      </c>
      <c r="F201" s="25">
        <f>IFERROR(VLOOKUP(A201,'Russian Ruble'!A:B,2,FALSE), "NA")</f>
        <v>64.923100000000005</v>
      </c>
      <c r="G201" s="25" t="str">
        <f>IFERROR(VLOOKUP($A201,'GDP Germany'!A:B,2,FALSE),"NA")</f>
        <v>NA</v>
      </c>
      <c r="H201" s="25" t="str">
        <f>IFERROR(VLOOKUP($A201,'GDP EU28'!A:B,2,FALSE),"NA")</f>
        <v>NA</v>
      </c>
      <c r="I201" s="25" t="str">
        <f>IFERROR(VLOOKUP($A201,'GDP US'!A:B,2,FALSE),"NA")</f>
        <v>NA</v>
      </c>
      <c r="J201" s="29" t="str">
        <f>IFERROR(VLOOKUP($A201,'GDP CNY'!A:C,2,FALSE),"NA")</f>
        <v>NA</v>
      </c>
      <c r="K201" s="25">
        <f>IFERROR(VLOOKUP($A201,WTI!$A:$B,2,FALSE),"NA")</f>
        <v>44.72</v>
      </c>
      <c r="L201" s="25">
        <f>IFERROR(VLOOKUP($A201,Brent!$A:$B,2,FALSE),"NA")</f>
        <v>45.84</v>
      </c>
      <c r="M201" s="25">
        <f>IFERROR(VLOOKUP($A201,'EURO EXC RATE'!$A:$B,2,FALSE),"NA")</f>
        <v>1.1207</v>
      </c>
      <c r="N201" s="25">
        <f>IFERROR(VLOOKUP($A201,'Baltic Dry Index'!$A:$B,2,FALSE),"NA")</f>
        <v>711</v>
      </c>
      <c r="O201" s="25">
        <f>IFERROR(VLOOKUP($A201,EXR_CNY_USD!$A:$B,2,FALSE),"NA")</f>
        <v>6.6466000000000003</v>
      </c>
      <c r="P201" s="25">
        <f>IFERROR(VLOOKUP($A201,'NATURAL GAS'!A:B,2,FALSE),"NA")</f>
        <v>2.82</v>
      </c>
      <c r="Q201" s="25">
        <f>IFERROR(VLOOKUP($A201,VIX!$A:$B,2,FALSE), "NA")</f>
        <v>13.42</v>
      </c>
      <c r="R201" s="25">
        <f>IFERROR(VLOOKUP($A201,CLI_US!$A:$B,2,FALSE), "NA")</f>
        <v>99.324276674935902</v>
      </c>
      <c r="S201" s="25">
        <f>IFERROR(VLOOKUP($A201,CLI_CHN!$A:$B,2,FALSE), "NA")</f>
        <v>100.28449999999999</v>
      </c>
      <c r="T201" s="25">
        <f>IFERROR(VLOOKUP($A201,CLI_EURO!$A:$B,2,FALSE), "NA")</f>
        <v>100.079333695746</v>
      </c>
      <c r="U201" s="25">
        <f>IFERROR(VLOOKUP($A201,CPILFESL!$A:$B,2,FALSE), "NA")</f>
        <v>240.54499999999999</v>
      </c>
      <c r="V201" s="31">
        <f>_xlfn.IFNA(VLOOKUP($A201,'PET.RWTC.M'!$A:$B,2,FALSE), "NA")</f>
        <v>44.72</v>
      </c>
      <c r="W201" s="31">
        <f>_xlfn.IFNA(VLOOKUP($A201,PALLFNFINDEXQ!$A:$B,2,FALSE), "NA")</f>
        <v>103.1391818</v>
      </c>
      <c r="X201" s="31">
        <f>_xlfn.IFNA(VLOOKUP($A201,DEXSFUS!$A:$B,2,FALSE), "NA")</f>
        <v>13.900499999999999</v>
      </c>
      <c r="Y201" s="31">
        <f>_xlfn.IFNA(VLOOKUP($A201,PNICKUSDM!$A:$B,2,FALSE), "NA")</f>
        <v>10335.98864</v>
      </c>
      <c r="Z201" s="31">
        <f>_xlfn.IFNA(VLOOKUP($A201,'WPU1011'!$A:$B,2,FALSE), "NA")</f>
        <v>133.1</v>
      </c>
      <c r="AA201" s="31">
        <f>_xlfn.IFNA(VLOOKUP($A201,'WPU1011'!$A:$B,2,FALSE), "NA")</f>
        <v>133.1</v>
      </c>
      <c r="AB201" s="31">
        <f>_xlfn.IFNA(VLOOKUP($A201,TSIFRGHTC!$A:$B,2,FALSE), "NA")</f>
        <v>-1.5</v>
      </c>
      <c r="AC201" s="31">
        <f>_xlfn.IFNA(VLOOKUP($A201,TSIFRGHTC!$A:$B,2,FALSE), "NA")</f>
        <v>-1.5</v>
      </c>
      <c r="AD201" s="31">
        <f>_xlfn.IFNA(VLOOKUP($A201,PPICMM!$A:$B,2,FALSE), "NA")</f>
        <v>174.4</v>
      </c>
      <c r="AE201" s="31">
        <f>_xlfn.IFNA(VLOOKUP($A201,IPB50001N!$A:$B,2,FALSE), "NA")</f>
        <v>100.8873</v>
      </c>
      <c r="AF201" s="31">
        <f>_xlfn.IFNA(VLOOKUP($A201,A31ATI!$A:$B,2,FALSE), "NA")</f>
        <v>16882</v>
      </c>
      <c r="AG201" s="31">
        <f>_xlfn.IFNA(VLOOKUP($A201,A31ANO!$A:$B,2,FALSE), "NA")</f>
        <v>7746</v>
      </c>
      <c r="AH201" s="31">
        <f>_xlfn.IFNA(VLOOKUP($A201,IPG21223S!$A:$B,2,FALSE), "NA")</f>
        <v>110.6677</v>
      </c>
      <c r="AI201" s="31">
        <f>_xlfn.IFNA(VLOOKUP($A201,PIORECRUSDM!$A:$B,2,FALSE), "NA")</f>
        <v>60.43</v>
      </c>
      <c r="AJ201" s="31">
        <f>_xlfn.IFNA(VLOOKUP($A201,GVZCLS!$A:$B,2,FALSE), "NA")</f>
        <v>16.28</v>
      </c>
      <c r="AK201" s="31">
        <f>_xlfn.IFNA(VLOOKUP($A201,VXSLVCLS!$A:$B,2,FALSE), "NA")</f>
        <v>30.53</v>
      </c>
      <c r="AL201" s="31">
        <f>_xlfn.IFNA(VLOOKUP($A201,PNRGINDEXM!$A:$B,2,FALSE), "NA")</f>
        <v>103.7662</v>
      </c>
      <c r="AM201" s="31">
        <f>_xlfn.IFNA(VLOOKUP($A201,Nikkei225!$A:$B,2,FALSE), "NA")</f>
        <v>16635.77</v>
      </c>
      <c r="AN201" s="31">
        <f>_xlfn.IFNA(VLOOKUP($A201,EXJPUS!$A:$B,2,FALSE), "NA")</f>
        <v>101.2383</v>
      </c>
      <c r="AO201" s="31">
        <f>_xlfn.IFNA(VLOOKUP($A201,PCU33613361!$A:$B,2,FALSE), "NA")</f>
        <v>109.7</v>
      </c>
      <c r="AP201" s="31">
        <f>_xlfn.IFNA(VLOOKUP($A201,TOTALSA!$A:$B,2,FALSE), "NA")</f>
        <v>17.916</v>
      </c>
      <c r="AQ201" s="31">
        <f>_xlfn.IFNA(VLOOKUP($A201,ZAFCPIALLMINMEI!$A:$B,2,FALSE), "NA")</f>
        <v>107.4828</v>
      </c>
      <c r="AR201" s="31">
        <f>_xlfn.IFNA(VLOOKUP($A201,LCULMN01ZAQ661S!$A:$B,2,FALSE), "NA")</f>
        <v>105.1657672</v>
      </c>
      <c r="AS201" s="31">
        <f>_xlfn.IFNA(VLOOKUP($A201,NGDPRSAXDCZAQ!$A:$B,2,FALSE), "NA")</f>
        <v>1112506.2</v>
      </c>
      <c r="AT201" s="31">
        <f>_xlfn.IFNA(VLOOKUP($A201,'M.W00.PCOBA.USD'!$A:$B,2,FALSE), "NA")</f>
        <v>26296.59</v>
      </c>
      <c r="AU201" s="31">
        <f>_xlfn.IFNA(VLOOKUP($A201,BSCICP03O9M665S!$A:$B,2,FALSE), "NA")</f>
        <v>100.5485557696</v>
      </c>
      <c r="AV201" s="31">
        <f>_xlfn.IFNA(VLOOKUP($A201,LOLITOAAOECDE!$A:$B,2,FALSE), "NA")</f>
        <v>99.2060802803</v>
      </c>
      <c r="AW201" s="31" t="str">
        <f>_xlfn.IFNA(VLOOKUP($A201,'IP7110'!$A:$B,2,FALSE), "NA")</f>
        <v>NA</v>
      </c>
      <c r="AX201" s="31">
        <f>_xlfn.IFNA(VLOOKUP($A201,'WPS061'!$A:$B,2,FALSE), "NA")</f>
        <v>84.6</v>
      </c>
      <c r="AY201" s="31">
        <f>_xlfn.IFNA(VLOOKUP($A201,'GS10'!$A:$B,2,FALSE), "NA")</f>
        <v>1.56</v>
      </c>
      <c r="AZ201" s="31">
        <f>_xlfn.IFNA(VLOOKUP($A201,'GS5'!$A:$B,2,FALSE), "NA")</f>
        <v>1.1299999999999999</v>
      </c>
      <c r="BA201" s="31">
        <f>_xlfn.IFNA(VLOOKUP($A201,'GS30'!$A:$B,2,FALSE), "NA")</f>
        <v>2.2599999999999998</v>
      </c>
      <c r="BB201" s="31">
        <f>_xlfn.IFNA(VLOOKUP($A201,DAX!$A:$B,2,FALSE), "NA")</f>
        <v>10592.69</v>
      </c>
      <c r="BC201" s="31">
        <f>_xlfn.IFNA(VLOOKUP($A201,SMI!$A:$B,2,FALSE), "NA")</f>
        <v>8202.1299999999992</v>
      </c>
      <c r="BD201" s="31">
        <f>_xlfn.IFNA(VLOOKUP($A201,NASDAQCOM!$A:$B,2,FALSE), "NA")</f>
        <v>5213.22</v>
      </c>
      <c r="BE201" s="31">
        <f>_xlfn.IFNA(VLOOKUP($A201,FTSE100!$A:$B,2,FALSE), "NA")</f>
        <v>6781.51</v>
      </c>
      <c r="BF201" s="31">
        <f>_xlfn.IFNA(VLOOKUP($A201,'M.W00.PGOLD.USD'!$A:$B,2,FALSE), "NA")</f>
        <v>1364.4</v>
      </c>
      <c r="BG201" s="31">
        <f>_xlfn.IFNA(VLOOKUP($A201,'M.W00.PSILVER.USD'!$A:$B,2,FALSE), "NA")</f>
        <v>20.71</v>
      </c>
      <c r="BH201" s="31">
        <f>_xlfn.IFNA(VLOOKUP($A201,WPU10170502!$A:$B,2,FALSE), "NA")</f>
        <v>84.5</v>
      </c>
      <c r="BI201" s="31">
        <f>_xlfn.IFNA(VLOOKUP($A201,'M.W00.PSILVER.USD'!$A:$B,2,FALSE), "NA")</f>
        <v>20.71</v>
      </c>
      <c r="BJ201" s="31">
        <f>_xlfn.IFNA(VLOOKUP($A201,'M.W00.PSILVER.USD'!$A:$B,2,FALSE), "NA")</f>
        <v>20.71</v>
      </c>
      <c r="BK201" s="31">
        <f>_xlfn.IFNA(VLOOKUP($A201,FEDfunds!$A:$B,2,FALSE), "NA")</f>
        <v>0.4</v>
      </c>
      <c r="BL201" s="31">
        <f>_xlfn.IFNA(VLOOKUP($A201,Vehicles_miles_traveled!$A:$B,2,FALSE), "NA")</f>
        <v>264126</v>
      </c>
      <c r="BM201" s="31">
        <f>_xlfn.IFNA(VLOOKUP($A201,New_car_dealer!$A:$B,2,FALSE), "NA")</f>
        <v>80417</v>
      </c>
      <c r="BN201" s="31">
        <f>_xlfn.IFNA(VLOOKUP($A201,Platinum_total_demand!$A:$Z,4,FALSE), "NA")</f>
        <v>531.69855040347511</v>
      </c>
      <c r="BO201" s="31">
        <f>_xlfn.IFNA(VLOOKUP($A201,Palladium_total_demand!$A:$Z,4,FALSE), "NA")</f>
        <v>753.82889512412248</v>
      </c>
      <c r="BP201" s="31">
        <f>_xlfn.IFNA(VLOOKUP($A201,Rhodium_total_demand!$A:$Z,4,FALSE), "NA")</f>
        <v>68.687472215641137</v>
      </c>
      <c r="BQ201" s="31">
        <f>_xlfn.IFNA(VLOOKUP($A201,Platinum_total_supply!$A:$Z,4,FALSE), "NA")</f>
        <v>659.10712001528225</v>
      </c>
      <c r="BR201" s="31">
        <f>_xlfn.IFNA(VLOOKUP($A201,Palladium_total_supply!$A:$Z,4,FALSE), "NA")</f>
        <v>762.50222990114321</v>
      </c>
      <c r="BS201" s="31">
        <f>_xlfn.IFNA(VLOOKUP($A201,Rhodium_total_supply!$A:$Z,4,FALSE), "NA")</f>
        <v>87.713112123743514</v>
      </c>
      <c r="BT201" s="31">
        <f>_xlfn.IFNA(VLOOKUP($A201,Equities!$A:$Z,2,FALSE), "NA")</f>
        <v>6724.2456521739095</v>
      </c>
      <c r="BU201" s="31">
        <f>_xlfn.IFNA(VLOOKUP($A201,Equities!$A:$Z,3,FALSE), "NA")</f>
        <v>8575.6917391304305</v>
      </c>
      <c r="BV201" s="31">
        <f>_xlfn.IFNA(VLOOKUP($A201,Equities!$A:$Z,4,FALSE), "NA")</f>
        <v>7947.6713043478203</v>
      </c>
      <c r="BW201" s="31">
        <f>_xlfn.IFNA(VLOOKUP($A201,Equities!$A:$Z,5,FALSE), "NA")</f>
        <v>5871.3628695652096</v>
      </c>
      <c r="BX201" s="31">
        <f>_xlfn.IFNA(VLOOKUP($A201,Equities!$A:$Z,6,FALSE), "NA")</f>
        <v>1892.635</v>
      </c>
      <c r="BY201" s="31">
        <f>_xlfn.IFNA(VLOOKUP($A201,Income_equities!$A:$Z,2,FALSE), "NA")</f>
        <v>2035.76913043478</v>
      </c>
      <c r="BZ201" s="31">
        <f>_xlfn.IFNA(VLOOKUP($A201,Income_equities!$A:$Z,3,FALSE), "NA")</f>
        <v>393.05177391304301</v>
      </c>
      <c r="CA201" s="31">
        <f>_xlfn.IFNA(VLOOKUP($A201,Income_equities!$A:$Z,4,FALSE), "NA")</f>
        <v>238.445569565217</v>
      </c>
      <c r="CB201" s="31">
        <f>_xlfn.IFNA(VLOOKUP($A201,Income_equities!$A:$Z,5,FALSE), "NA")</f>
        <v>233.989130434782</v>
      </c>
      <c r="CC201" s="31">
        <f>_xlfn.IFNA(VLOOKUP($A201,PGM_equities!$A:$Z,2,FALSE), "NA")</f>
        <v>1120.21652173913</v>
      </c>
      <c r="CD201" s="31">
        <f>_xlfn.IFNA(VLOOKUP($A201,PGM_equities!$A:$Z,3,FALSE), "NA")</f>
        <v>1339.19913043478</v>
      </c>
      <c r="CE201" s="31">
        <f>_xlfn.IFNA(VLOOKUP($A201,PGM_equities!$A:$Z,4,FALSE), "NA")</f>
        <v>19.5374913043478</v>
      </c>
      <c r="CF201" s="31">
        <f>_xlfn.IFNA(VLOOKUP($A201,PGM_equities!$A:$Z,5,FALSE), "NA")</f>
        <v>697.73086956521695</v>
      </c>
      <c r="CG201" s="31">
        <f>_xlfn.IFNA(VLOOKUP($A201,Platinum_market_balance!$A:$Z,2,FALSE), "NA")</f>
        <v>127.40856961180714</v>
      </c>
      <c r="CH201" s="31">
        <f>_xlfn.IFNA(VLOOKUP($A201,Platinum_market_balance!$A:$Z,3,FALSE), "NA")</f>
        <v>0.23962557263909068</v>
      </c>
      <c r="CI201" s="31">
        <f>_xlfn.IFNA(VLOOKUP($A201,Platinum_market_balance!$A:$Z,4,FALSE), "NA")</f>
        <v>557.60018030454137</v>
      </c>
      <c r="CJ201" s="31">
        <f>_xlfn.IFNA(VLOOKUP($A201,Platinum_market_balance!$A:$Z,5,FALSE), "NA")</f>
        <v>1.0487148777844344</v>
      </c>
      <c r="CK201" s="31">
        <f>_xlfn.IFNA(VLOOKUP($A201,Palladium_market_balance!$A:$Z,2,FALSE), "NA")</f>
        <v>8.6733347770207274</v>
      </c>
      <c r="CL201" s="31">
        <f>_xlfn.IFNA(VLOOKUP($A201,Palladium_market_balance!$A:$Z,3,FALSE), "NA")</f>
        <v>1.1505707506200873E-2</v>
      </c>
      <c r="CM201" s="31">
        <f>_xlfn.IFNA(VLOOKUP($A201,Palladium_market_balance!$A:$Z,4,FALSE), "NA")</f>
        <v>-348.15917537797213</v>
      </c>
      <c r="CN201" s="31">
        <f>_xlfn.IFNA(VLOOKUP($A201,Palladium_market_balance!$A:$Z,5,FALSE), "NA")</f>
        <v>-0.46185437786998818</v>
      </c>
      <c r="CO201" s="31">
        <f>_xlfn.IFNA(VLOOKUP($A201,Rhodium_market_balance!$A:$Z,2,FALSE), "NA")</f>
        <v>19.025639908102377</v>
      </c>
      <c r="CP201" s="31">
        <f>_xlfn.IFNA(VLOOKUP($A201,Rhodium_market_balance!$A:$Z,3,FALSE), "NA")</f>
        <v>0.27698850014995841</v>
      </c>
      <c r="CQ201" s="31">
        <f>_xlfn.IFNA(VLOOKUP($A201,Rhodium_market_balance!$A:$Z,4,FALSE), "NA")</f>
        <v>102.21078393435117</v>
      </c>
      <c r="CR201" s="31">
        <f>_xlfn.IFNA(VLOOKUP($A201,Rhodium_market_balance!$A:$Z,5,FALSE), "NA")</f>
        <v>1.4880556910504021</v>
      </c>
      <c r="CS201" s="31">
        <f>_xlfn.IFNA(VLOOKUP($A201,CFTCs!$A:$Z,2,FALSE), "NA")</f>
        <v>21584</v>
      </c>
      <c r="CT201" s="31">
        <f>_xlfn.IFNA(VLOOKUP($A201,CFTCs!$A:$Z,3,FALSE), "NA")</f>
        <v>6514.8260869565202</v>
      </c>
      <c r="CU201" s="31">
        <f>_xlfn.IFNA(VLOOKUP($A201,CFTCs!$A:$Z,4,FALSE), "NA")</f>
        <v>64247.739130434697</v>
      </c>
      <c r="CV201" s="31">
        <f>_xlfn.IFNA(VLOOKUP($A201,CFTCs!$A:$Z,5,FALSE), "NA")</f>
        <v>10344.4347826086</v>
      </c>
      <c r="CW201" s="31">
        <f>_xlfn.IFNA(VLOOKUP($A201,Open_interest!$A:$Z,2,FALSE), "NA")</f>
        <v>80471.0869565217</v>
      </c>
      <c r="CX201" s="31">
        <f>_xlfn.IFNA(VLOOKUP($A201,Open_interest!$A:$Z,3,FALSE), "NA")</f>
        <v>28705.304347826001</v>
      </c>
      <c r="CY201" s="31">
        <f>IF(_xlfn.IFNA(VLOOKUP($A201,ETF_holdings!$A:$Z,2,FALSE), "NA")=0,"NA",_xlfn.IFNA(VLOOKUP($A201,ETF_holdings!$A:$Z,2,FALSE), "NA"))</f>
        <v>2457285.0608695601</v>
      </c>
      <c r="CZ201" s="31" t="str">
        <f>IF(_xlfn.IFNA(VLOOKUP($A201,ETF_holdings!$A:$Z,3,FALSE), "NA")=0,"NA",_xlfn.IFNA(VLOOKUP($A201,ETF_holdings!$A:$Z,3,FALSE), "NA"))</f>
        <v>NA</v>
      </c>
      <c r="DA201" s="31">
        <f>_xlfn.IFNA(VLOOKUP($A201,ETF_holdings!$A:$Z,4,FALSE), "NA")</f>
        <v>15481.3260869565</v>
      </c>
      <c r="DB201" s="31">
        <f>IF(_xlfn.IFNA(VLOOKUP($A201,ETF_holdings!$A:$Z,4,FALSE), "NA")=0,"NA",_xlfn.IFNA(VLOOKUP($A201,ETF_holdings!$A:$Z,4,FALSE), "NA"))</f>
        <v>15481.3260869565</v>
      </c>
      <c r="DC201" s="31" t="str">
        <f>IF(_xlfn.IFNA(VLOOKUP($A201,ETF_holdings!$A:$Z,6,FALSE), "NA")=0,"NA",_xlfn.IFNA(VLOOKUP($A201,ETF_holdings!$A:$Z,6,FALSE), "NA"))</f>
        <v>NA</v>
      </c>
      <c r="DD201" s="31" t="str">
        <f>IF(_xlfn.IFNA(VLOOKUP($A201,ETF_holdings!$A:$Z,7,FALSE), "NA")=0,"NA",_xlfn.IFNA(VLOOKUP($A201,ETF_holdings!$A:$Z,7,FALSE), "NA"))</f>
        <v>NA</v>
      </c>
      <c r="DE201" s="31" t="str">
        <f>IF(_xlfn.IFNA(VLOOKUP($A201,ETF_holdings!$A:$Z,8,FALSE), "NA")=0,"NA",_xlfn.IFNA(VLOOKUP($A201,ETF_holdings!$A:$Z,8,FALSE), "NA"))</f>
        <v>NA</v>
      </c>
      <c r="DF201" s="31" t="str">
        <f>IF(_xlfn.IFNA(VLOOKUP($A201,ETF_holdings!$A:$Z,10,FALSE), "NA")=0,"NA",_xlfn.IFNA(VLOOKUP($A201,ETF_holdings!$A:$Z,10,FALSE), "NA"))</f>
        <v>NA</v>
      </c>
      <c r="DG201" s="31" t="str">
        <f>IF(_xlfn.IFNA(VLOOKUP($A201,ETF_holdings!$A:$Z,10,FALSE), "NA")=0,"NA",_xlfn.IFNA(VLOOKUP($A201,ETF_holdings!$A:$Z,10,FALSE), "NA"))</f>
        <v>NA</v>
      </c>
      <c r="DH201" s="31">
        <f>IF(_xlfn.IFNA(VLOOKUP($A201,ETF_holdings!$A:$Z,11,FALSE), "NA")=0,"NA",_xlfn.IFNA(VLOOKUP($A201,ETF_holdings!$A:$Z,11,FALSE), "NA"))</f>
        <v>15481.3260869565</v>
      </c>
      <c r="DI201" s="31" t="str">
        <f>IF(_xlfn.IFNA(VLOOKUP($A201,ETF_holdings!$A:$Z,12,FALSE), "NA")=0,"NA",_xlfn.IFNA(VLOOKUP($A201,ETF_holdings!$A:$Z,12,FALSE), "NA"))</f>
        <v>NA</v>
      </c>
      <c r="DJ201" s="31" t="str">
        <f>IF(_xlfn.IFNA(VLOOKUP($A201,ETF_holdings!$A:$Z,13,FALSE), "NA")=0,"NA",_xlfn.IFNA(VLOOKUP($A201,ETF_holdings!$A:$Z,13,FALSE), "NA"))</f>
        <v>NA</v>
      </c>
      <c r="DK201" s="31">
        <f>IF(_xlfn.IFNA(VLOOKUP($A201,Platinum_RSI!$A:$P,2,FALSE), "NA")=0,"NA",_xlfn.IFNA(VLOOKUP($A201,Platinum_RSI!$A:$P,2,FALSE), "NA"))</f>
        <v>51.11</v>
      </c>
      <c r="DL201" s="31">
        <f>IF(_xlfn.IFNA(VLOOKUP($A201,Platinum_RSI!$A:$P,3,FALSE), "NA")=0,"NA",_xlfn.IFNA(VLOOKUP($A201,Platinum_RSI!$A:$P,3,FALSE), "NA"))</f>
        <v>50.3</v>
      </c>
      <c r="DM201" s="31">
        <f>IF(_xlfn.IFNA(VLOOKUP($A201,Platinum_RSI!$A:$P,4,FALSE), "NA")=0,"NA",_xlfn.IFNA(VLOOKUP($A201,Platinum_RSI!$A:$P,4,FALSE), "NA"))</f>
        <v>46.98</v>
      </c>
      <c r="DN201" s="31">
        <f>IF(_xlfn.IFNA(VLOOKUP($A201,Platinum_RSI!$A:$P,5,FALSE), "NA")=0,"NA",_xlfn.IFNA(VLOOKUP($A201,Platinum_RSI!$A:$P,5,FALSE), "NA"))</f>
        <v>45.3</v>
      </c>
      <c r="DO201" s="31">
        <f>IF(_xlfn.IFNA(VLOOKUP($A201,Palladium_RSI!$A:$Q,2,FALSE), "NA")=0,"NA",_xlfn.IFNA(VLOOKUP($A201,Palladium_RSI!$A:$Q,2,FALSE), "NA"))</f>
        <v>62.25</v>
      </c>
      <c r="DP201" s="31">
        <f>IF(_xlfn.IFNA(VLOOKUP($A201,Palladium_RSI!$A:$Q, 3,FALSE), "NA")=0,"NA",_xlfn.IFNA(VLOOKUP($A201,Palladium_RSI!$A:$Q,3,FALSE), "NA"))</f>
        <v>53.57</v>
      </c>
      <c r="DQ201" s="31">
        <f>IF(_xlfn.IFNA(VLOOKUP($A201,Palladium_RSI!$A:$Q,4,FALSE), "NA")=0,"NA",_xlfn.IFNA(VLOOKUP($A201,Palladium_RSI!$A:$Q,4,FALSE), "NA"))</f>
        <v>50.89</v>
      </c>
      <c r="DR201" s="31">
        <f>IF(_xlfn.IFNA(VLOOKUP($A201,Palladium_RSI!$A:$Q,5,FALSE), "NA")=0,"NA",_xlfn.IFNA(VLOOKUP($A201,Palladium_RSI!$A:$Q,5,FALSE), "NA"))</f>
        <v>50.48</v>
      </c>
      <c r="DS201" s="31">
        <f>IF(_xlfn.IFNA(VLOOKUP($A201,Car_production!$A:$L,2,FALSE), "NA")=0,"NA",_xlfn.IFNA(VLOOKUP($A201,Car_production!$A:$L,2,FALSE), "NA"))</f>
        <v>332.4</v>
      </c>
      <c r="DT201" s="31">
        <f>IF(_xlfn.IFNA(VLOOKUP($A201,Car_production!$A:$L,3,FALSE), "NA")=0,"NA",_xlfn.IFNA(VLOOKUP($A201,Car_production!$A:$L,3,FALSE), "NA"))</f>
        <v>261.52635719905584</v>
      </c>
      <c r="DU201" s="31" t="e">
        <f>IF(_xlfn.IFNA(VLOOKUP($A201,Car_production!$A:$L,4,FALSE), "NA")=0,"NA",_xlfn.IFNA(VLOOKUP($A201,Car_production!$A:$L,13,FALSE), "NA"))</f>
        <v>#REF!</v>
      </c>
      <c r="DV201" s="31">
        <f>IF(_xlfn.IFNA(VLOOKUP($A201,Car_production!$A:$L,5,FALSE), "NA")=0,"NA",_xlfn.IFNA(VLOOKUP($A201,Car_production!$A:$L,5,FALSE), "NA"))</f>
        <v>82.940679455299559</v>
      </c>
      <c r="DW201" s="31">
        <f>IF(_xlfn.IFNA(VLOOKUP($A201,Car_production!$A:$L,6,FALSE), "NA")=0,"NA",_xlfn.IFNA(VLOOKUP($A201,Car_production!$A:$L,6,FALSE), "NA"))</f>
        <v>91.4</v>
      </c>
      <c r="DX201" s="31">
        <f>IF(_xlfn.IFNA(VLOOKUP($A201,Car_production!$A:$L,7,FALSE), "NA")=0,"NA",_xlfn.IFNA(VLOOKUP($A201,Car_production!$A:$L,7,FALSE), "NA"))</f>
        <v>89.345063538611939</v>
      </c>
      <c r="DY201" s="31">
        <f>IF(_xlfn.IFNA(VLOOKUP($A201,Car_production!$A:$L,8,FALSE), "NA")=0,"NA",_xlfn.IFNA(VLOOKUP($A201,Car_production!$A:$L,8,FALSE), "NA"))</f>
        <v>104.1</v>
      </c>
      <c r="DZ201" s="31">
        <f>IF(_xlfn.IFNA(VLOOKUP($A201,Car_production!$A:$L,9,FALSE), "NA")=0,"NA",_xlfn.IFNA(VLOOKUP($A201,Car_production!$A:$L,9,FALSE), "NA"))</f>
        <v>131.43939393939391</v>
      </c>
      <c r="EA201" s="31">
        <f>IF(_xlfn.IFNA(VLOOKUP($A201,Car_production!$A:$L,10,FALSE), "NA")=0,"NA",_xlfn.IFNA(VLOOKUP($A201,Car_production!$A:$L,10,FALSE), "NA"))</f>
        <v>96.367180729951968</v>
      </c>
      <c r="EB201" s="31">
        <f>IF(_xlfn.IFNA(VLOOKUP($A201,Car_production_index!$A:$L,2,FALSE), "NA")=0,"NA",_xlfn.IFNA(VLOOKUP($A201,Car_production_index!$A:$L,2,FALSE), "NA"))</f>
        <v>0.16425395810124824</v>
      </c>
      <c r="EC201" s="31">
        <f>IF(_xlfn.IFNA(VLOOKUP($A201,Car_production_index!$A:$L,3,FALSE), "NA")=0,"NA",_xlfn.IFNA(VLOOKUP($A201,Car_production_index!$A:$L,3,FALSE), "NA"))</f>
        <v>0.18364038252412682</v>
      </c>
      <c r="ED201" s="31">
        <f>IF(_xlfn.IFNA(VLOOKUP($A201,Car_production_index!$A:$L,4,FALSE), "NA")=0,"NA",_xlfn.IFNA(VLOOKUP($A201,Car_production_index!$A:$L,4,FALSE), "NA"))</f>
        <v>0.29023236808264524</v>
      </c>
      <c r="EE201" s="31">
        <f>IF(_xlfn.IFNA(VLOOKUP($A201,Car_production_index!$A:$L,5,FALSE), "NA")=0,"NA",_xlfn.IFNA(VLOOKUP($A201,Car_production_index!$A:$L,5,FALSE), "NA"))</f>
        <v>9.838001812911816E-2</v>
      </c>
      <c r="EF201" s="31">
        <f>IF(_xlfn.IFNA(VLOOKUP($A201,Car_production_index!$A:$L,6,FALSE), "NA")=0,"NA",_xlfn.IFNA(VLOOKUP($A201,Car_production_index!$A:$L,6,FALSE), "NA"))</f>
        <v>0.73650672683713836</v>
      </c>
    </row>
    <row r="202" spans="1:136">
      <c r="A202" s="26">
        <v>42614</v>
      </c>
      <c r="B202" s="25">
        <f>IFERROR(VLOOKUP($A202,Palladium_spot_price!$A:$B,2,FALSE), "NA")</f>
        <v>686.90476190476102</v>
      </c>
      <c r="C202" s="25">
        <f>IFERROR(VLOOKUP($A202,Platinum_spot_price!$A:$B,2,FALSE), "NA")</f>
        <v>1047.0476190476099</v>
      </c>
      <c r="D202" s="25">
        <f>IFERROR(VLOOKUP($A202,Rhodium_spot_price!$A:$B,2,FALSE), "NA")</f>
        <v>675</v>
      </c>
      <c r="E202" s="25">
        <f>IFERROR(VLOOKUP(A202,'Coal Australia'!A:B,2,FALSE), "NA")</f>
        <v>76.373863636363495</v>
      </c>
      <c r="F202" s="25">
        <f>IFERROR(VLOOKUP(A202,'Russian Ruble'!A:B,2,FALSE), "NA")</f>
        <v>64.5976</v>
      </c>
      <c r="G202" s="25" t="str">
        <f>IFERROR(VLOOKUP($A202,'GDP Germany'!A:B,2,FALSE),"NA")</f>
        <v>NA</v>
      </c>
      <c r="H202" s="25" t="str">
        <f>IFERROR(VLOOKUP($A202,'GDP EU28'!A:B,2,FALSE),"NA")</f>
        <v>NA</v>
      </c>
      <c r="I202" s="25" t="str">
        <f>IFERROR(VLOOKUP($A202,'GDP US'!A:B,2,FALSE),"NA")</f>
        <v>NA</v>
      </c>
      <c r="J202" s="29" t="str">
        <f>IFERROR(VLOOKUP($A202,'GDP CNY'!A:C,2,FALSE),"NA")</f>
        <v>NA</v>
      </c>
      <c r="K202" s="25">
        <f>IFERROR(VLOOKUP($A202,WTI!$A:$B,2,FALSE),"NA")</f>
        <v>45.18</v>
      </c>
      <c r="L202" s="25">
        <f>IFERROR(VLOOKUP($A202,Brent!$A:$B,2,FALSE),"NA")</f>
        <v>46.57</v>
      </c>
      <c r="M202" s="25">
        <f>IFERROR(VLOOKUP($A202,'EURO EXC RATE'!$A:$B,2,FALSE),"NA")</f>
        <v>1.1217999999999999</v>
      </c>
      <c r="N202" s="25">
        <f>IFERROR(VLOOKUP($A202,'Baltic Dry Index'!$A:$B,2,FALSE),"NA")</f>
        <v>875</v>
      </c>
      <c r="O202" s="25">
        <f>IFERROR(VLOOKUP($A202,EXR_CNY_USD!$A:$B,2,FALSE),"NA")</f>
        <v>6.6702000000000004</v>
      </c>
      <c r="P202" s="25">
        <f>IFERROR(VLOOKUP($A202,'NATURAL GAS'!A:B,2,FALSE),"NA")</f>
        <v>2.99</v>
      </c>
      <c r="Q202" s="25">
        <f>IFERROR(VLOOKUP($A202,VIX!$A:$B,2,FALSE), "NA")</f>
        <v>13.29</v>
      </c>
      <c r="R202" s="25">
        <f>IFERROR(VLOOKUP($A202,CLI_US!$A:$B,2,FALSE), "NA")</f>
        <v>99.396304610336202</v>
      </c>
      <c r="S202" s="25">
        <f>IFERROR(VLOOKUP($A202,CLI_CHN!$A:$B,2,FALSE), "NA")</f>
        <v>100.3544</v>
      </c>
      <c r="T202" s="25">
        <f>IFERROR(VLOOKUP($A202,CLI_EURO!$A:$B,2,FALSE), "NA")</f>
        <v>100.124754278577</v>
      </c>
      <c r="U202" s="25">
        <f>IFERROR(VLOOKUP($A202,CPILFESL!$A:$B,2,FALSE), "NA")</f>
        <v>241.17599999999999</v>
      </c>
      <c r="V202" s="31">
        <f>_xlfn.IFNA(VLOOKUP($A202,'PET.RWTC.M'!$A:$B,2,FALSE), "NA")</f>
        <v>45.18</v>
      </c>
      <c r="W202" s="31">
        <f>_xlfn.IFNA(VLOOKUP($A202,PALLFNFINDEXQ!$A:$B,2,FALSE), "NA")</f>
        <v>103.1391818</v>
      </c>
      <c r="X202" s="31">
        <f>_xlfn.IFNA(VLOOKUP($A202,DEXSFUS!$A:$B,2,FALSE), "NA")</f>
        <v>14.6845</v>
      </c>
      <c r="Y202" s="31">
        <f>_xlfn.IFNA(VLOOKUP($A202,PNICKUSDM!$A:$B,2,FALSE), "NA")</f>
        <v>10191.784089999999</v>
      </c>
      <c r="Z202" s="31">
        <f>_xlfn.IFNA(VLOOKUP($A202,'WPU1011'!$A:$B,2,FALSE), "NA")</f>
        <v>132.1</v>
      </c>
      <c r="AA202" s="31">
        <f>_xlfn.IFNA(VLOOKUP($A202,PCU3399103399101!$A:$B,2,FALSE), "NA")</f>
        <v>214.8</v>
      </c>
      <c r="AB202" s="31">
        <f>_xlfn.IFNA(VLOOKUP($A202,TSIFRGHTC!$A:$B,2,FALSE), "NA")</f>
        <v>-1.1000000000000001</v>
      </c>
      <c r="AC202" s="31">
        <f>_xlfn.IFNA(VLOOKUP($A202,TSIFRGHTC!$A:$B,2,FALSE), "NA")</f>
        <v>-1.1000000000000001</v>
      </c>
      <c r="AD202" s="31">
        <f>_xlfn.IFNA(VLOOKUP($A202,PPICMM!$A:$B,2,FALSE), "NA")</f>
        <v>173</v>
      </c>
      <c r="AE202" s="31">
        <f>_xlfn.IFNA(VLOOKUP($A202,IPB50001N!$A:$B,2,FALSE), "NA")</f>
        <v>99.410200000000003</v>
      </c>
      <c r="AF202" s="31">
        <f>_xlfn.IFNA(VLOOKUP($A202,A31ATI!$A:$B,2,FALSE), "NA")</f>
        <v>16944</v>
      </c>
      <c r="AG202" s="31">
        <f>_xlfn.IFNA(VLOOKUP($A202,A31ANO!$A:$B,2,FALSE), "NA")</f>
        <v>7757</v>
      </c>
      <c r="AH202" s="31">
        <f>_xlfn.IFNA(VLOOKUP($A202,IPG21223S!$A:$B,2,FALSE), "NA")</f>
        <v>109.76730000000001</v>
      </c>
      <c r="AI202" s="31">
        <f>_xlfn.IFNA(VLOOKUP($A202,PIORECRUSDM!$A:$B,2,FALSE), "NA")</f>
        <v>56.63</v>
      </c>
      <c r="AJ202" s="31">
        <f>_xlfn.IFNA(VLOOKUP($A202,GVZCLS!$A:$B,2,FALSE), "NA")</f>
        <v>16.25</v>
      </c>
      <c r="AK202" s="31">
        <f>_xlfn.IFNA(VLOOKUP($A202,VXSLVCLS!$A:$B,2,FALSE), "NA")</f>
        <v>25.96</v>
      </c>
      <c r="AL202" s="31">
        <f>_xlfn.IFNA(VLOOKUP($A202,PNRGINDEXM!$A:$B,2,FALSE), "NA")</f>
        <v>105.1746</v>
      </c>
      <c r="AM202" s="31">
        <f>_xlfn.IFNA(VLOOKUP($A202,Nikkei225!$A:$B,2,FALSE), "NA")</f>
        <v>16926.84</v>
      </c>
      <c r="AN202" s="31">
        <f>_xlfn.IFNA(VLOOKUP($A202,EXJPUS!$A:$B,2,FALSE), "NA")</f>
        <v>101.7843</v>
      </c>
      <c r="AO202" s="31">
        <f>_xlfn.IFNA(VLOOKUP($A202,PCU33613361!$A:$B,2,FALSE), "NA")</f>
        <v>109.6</v>
      </c>
      <c r="AP202" s="31">
        <f>_xlfn.IFNA(VLOOKUP($A202,TOTALSA!$A:$B,2,FALSE), "NA")</f>
        <v>17.948</v>
      </c>
      <c r="AQ202" s="31">
        <f>_xlfn.IFNA(VLOOKUP($A202,ZAFCPIALLMINMEI!$A:$B,2,FALSE), "NA")</f>
        <v>107.61790000000001</v>
      </c>
      <c r="AR202" s="31">
        <f>_xlfn.IFNA(VLOOKUP($A202,LCULMN01ZAQ661S!$A:$B,2,FALSE), "NA")</f>
        <v>105.1657672</v>
      </c>
      <c r="AS202" s="31">
        <f>_xlfn.IFNA(VLOOKUP($A202,NGDPRSAXDCZAQ!$A:$B,2,FALSE), "NA")</f>
        <v>1112506.2</v>
      </c>
      <c r="AT202" s="31">
        <f>_xlfn.IFNA(VLOOKUP($A202,'M.W00.PCOBA.USD'!$A:$B,2,FALSE), "NA")</f>
        <v>26625</v>
      </c>
      <c r="AU202" s="31">
        <f>_xlfn.IFNA(VLOOKUP($A202,BSCICP03O9M665S!$A:$B,2,FALSE), "NA")</f>
        <v>100.6626995455</v>
      </c>
      <c r="AV202" s="31">
        <f>_xlfn.IFNA(VLOOKUP($A202,LOLITOAAOECDE!$A:$B,2,FALSE), "NA")</f>
        <v>99.293451861700007</v>
      </c>
      <c r="AW202" s="31" t="str">
        <f>_xlfn.IFNA(VLOOKUP($A202,'IP7110'!$A:$B,2,FALSE), "NA")</f>
        <v>NA</v>
      </c>
      <c r="AX202" s="31">
        <f>_xlfn.IFNA(VLOOKUP($A202,'WPS061'!$A:$B,2,FALSE), "NA")</f>
        <v>81.900000000000006</v>
      </c>
      <c r="AY202" s="31">
        <f>_xlfn.IFNA(VLOOKUP($A202,'GS10'!$A:$B,2,FALSE), "NA")</f>
        <v>1.63</v>
      </c>
      <c r="AZ202" s="31">
        <f>_xlfn.IFNA(VLOOKUP($A202,'GS5'!$A:$B,2,FALSE), "NA")</f>
        <v>1.18</v>
      </c>
      <c r="BA202" s="31">
        <f>_xlfn.IFNA(VLOOKUP($A202,'GS30'!$A:$B,2,FALSE), "NA")</f>
        <v>2.35</v>
      </c>
      <c r="BB202" s="31">
        <f>_xlfn.IFNA(VLOOKUP($A202,DAX!$A:$B,2,FALSE), "NA")</f>
        <v>10511.02</v>
      </c>
      <c r="BC202" s="31">
        <f>_xlfn.IFNA(VLOOKUP($A202,SMI!$A:$B,2,FALSE), "NA")</f>
        <v>8139.01</v>
      </c>
      <c r="BD202" s="31">
        <f>_xlfn.IFNA(VLOOKUP($A202,NASDAQCOM!$A:$B,2,FALSE), "NA")</f>
        <v>5312</v>
      </c>
      <c r="BE202" s="31">
        <f>_xlfn.IFNA(VLOOKUP($A202,FTSE100!$A:$B,2,FALSE), "NA")</f>
        <v>6899.33</v>
      </c>
      <c r="BF202" s="31">
        <f>_xlfn.IFNA(VLOOKUP($A202,'M.W00.PGOLD.USD'!$A:$B,2,FALSE), "NA")</f>
        <v>1348.75</v>
      </c>
      <c r="BG202" s="31">
        <f>_xlfn.IFNA(VLOOKUP($A202,'M.W00.PSILVER.USD'!$A:$B,2,FALSE), "NA")</f>
        <v>19.93</v>
      </c>
      <c r="BH202" s="31">
        <f>_xlfn.IFNA(VLOOKUP($A202,WPU10170502!$A:$B,2,FALSE), "NA")</f>
        <v>84.5</v>
      </c>
      <c r="BI202" s="31">
        <f>_xlfn.IFNA(VLOOKUP($A202,'M.W00.PSILVER.USD'!$A:$B,2,FALSE), "NA")</f>
        <v>19.93</v>
      </c>
      <c r="BJ202" s="31">
        <f>_xlfn.IFNA(VLOOKUP($A202,'M.W00.PSILVER.USD'!$A:$B,2,FALSE), "NA")</f>
        <v>19.93</v>
      </c>
      <c r="BK202" s="31">
        <f>_xlfn.IFNA(VLOOKUP($A202,FEDfunds!$A:$B,2,FALSE), "NA")</f>
        <v>0.4</v>
      </c>
      <c r="BL202" s="31">
        <f>_xlfn.IFNA(VLOOKUP($A202,Vehicles_miles_traveled!$A:$B,2,FALSE), "NA")</f>
        <v>263142</v>
      </c>
      <c r="BM202" s="31">
        <f>_xlfn.IFNA(VLOOKUP($A202,New_car_dealer!$A:$B,2,FALSE), "NA")</f>
        <v>73954</v>
      </c>
      <c r="BN202" s="31">
        <f>_xlfn.IFNA(VLOOKUP($A202,Platinum_total_demand!$A:$Z,4,FALSE), "NA")</f>
        <v>588.60679116878646</v>
      </c>
      <c r="BO202" s="31">
        <f>_xlfn.IFNA(VLOOKUP($A202,Palladium_total_demand!$A:$Z,4,FALSE), "NA")</f>
        <v>867.43104721217492</v>
      </c>
      <c r="BP202" s="31">
        <f>_xlfn.IFNA(VLOOKUP($A202,Rhodium_total_demand!$A:$Z,4,FALSE), "NA")</f>
        <v>79.32117921042888</v>
      </c>
      <c r="BQ202" s="31">
        <f>_xlfn.IFNA(VLOOKUP($A202,Platinum_total_supply!$A:$Z,4,FALSE), "NA")</f>
        <v>659.10712001528225</v>
      </c>
      <c r="BR202" s="31">
        <f>_xlfn.IFNA(VLOOKUP($A202,Palladium_total_supply!$A:$Z,4,FALSE), "NA")</f>
        <v>762.50222990114321</v>
      </c>
      <c r="BS202" s="31">
        <f>_xlfn.IFNA(VLOOKUP($A202,Rhodium_total_supply!$A:$Z,4,FALSE), "NA")</f>
        <v>87.713112123743514</v>
      </c>
      <c r="BT202" s="31">
        <f>_xlfn.IFNA(VLOOKUP($A202,Equities!$A:$Z,2,FALSE), "NA")</f>
        <v>6716.5709090909004</v>
      </c>
      <c r="BU202" s="31">
        <f>_xlfn.IFNA(VLOOKUP($A202,Equities!$A:$Z,3,FALSE), "NA")</f>
        <v>8524.7436363636298</v>
      </c>
      <c r="BV202" s="31">
        <f>_xlfn.IFNA(VLOOKUP($A202,Equities!$A:$Z,4,FALSE), "NA")</f>
        <v>7992.1586363636297</v>
      </c>
      <c r="BW202" s="31">
        <f>_xlfn.IFNA(VLOOKUP($A202,Equities!$A:$Z,5,FALSE), "NA")</f>
        <v>5972.6012272727203</v>
      </c>
      <c r="BX202" s="31">
        <f>_xlfn.IFNA(VLOOKUP($A202,Equities!$A:$Z,6,FALSE), "NA")</f>
        <v>1910.31231818181</v>
      </c>
      <c r="BY202" s="31">
        <f>_xlfn.IFNA(VLOOKUP($A202,Income_equities!$A:$Z,2,FALSE), "NA")</f>
        <v>2033.0531818181801</v>
      </c>
      <c r="BZ202" s="31">
        <f>_xlfn.IFNA(VLOOKUP($A202,Income_equities!$A:$Z,3,FALSE), "NA")</f>
        <v>391.62007272727197</v>
      </c>
      <c r="CA202" s="31">
        <f>_xlfn.IFNA(VLOOKUP($A202,Income_equities!$A:$Z,4,FALSE), "NA")</f>
        <v>237.30579999999901</v>
      </c>
      <c r="CB202" s="31">
        <f>_xlfn.IFNA(VLOOKUP($A202,Income_equities!$A:$Z,5,FALSE), "NA")</f>
        <v>232.40284090909</v>
      </c>
      <c r="CC202" s="31">
        <f>_xlfn.IFNA(VLOOKUP($A202,PGM_equities!$A:$Z,2,FALSE), "NA")</f>
        <v>1047.1099999999999</v>
      </c>
      <c r="CD202" s="31">
        <f>_xlfn.IFNA(VLOOKUP($A202,PGM_equities!$A:$Z,3,FALSE), "NA")</f>
        <v>1326.20636363636</v>
      </c>
      <c r="CE202" s="31">
        <f>_xlfn.IFNA(VLOOKUP($A202,PGM_equities!$A:$Z,4,FALSE), "NA")</f>
        <v>19.302177272727199</v>
      </c>
      <c r="CF202" s="31">
        <f>_xlfn.IFNA(VLOOKUP($A202,PGM_equities!$A:$Z,5,FALSE), "NA")</f>
        <v>684.78181818181804</v>
      </c>
      <c r="CG202" s="31">
        <f>_xlfn.IFNA(VLOOKUP($A202,Platinum_market_balance!$A:$Z,2,FALSE), "NA")</f>
        <v>70.50032884649579</v>
      </c>
      <c r="CH202" s="31">
        <f>_xlfn.IFNA(VLOOKUP($A202,Platinum_market_balance!$A:$Z,3,FALSE), "NA")</f>
        <v>0.11977491579141397</v>
      </c>
      <c r="CI202" s="31">
        <f>_xlfn.IFNA(VLOOKUP($A202,Platinum_market_balance!$A:$Z,4,FALSE), "NA")</f>
        <v>628.10050915103716</v>
      </c>
      <c r="CJ202" s="31">
        <f>_xlfn.IFNA(VLOOKUP($A202,Platinum_market_balance!$A:$Z,5,FALSE), "NA")</f>
        <v>1.0670969458300485</v>
      </c>
      <c r="CK202" s="31">
        <f>_xlfn.IFNA(VLOOKUP($A202,Palladium_market_balance!$A:$Z,2,FALSE), "NA")</f>
        <v>-104.92881731103171</v>
      </c>
      <c r="CL202" s="31">
        <f>_xlfn.IFNA(VLOOKUP($A202,Palladium_market_balance!$A:$Z,3,FALSE), "NA")</f>
        <v>-0.12096502384628846</v>
      </c>
      <c r="CM202" s="31">
        <f>_xlfn.IFNA(VLOOKUP($A202,Palladium_market_balance!$A:$Z,4,FALSE), "NA")</f>
        <v>-453.08799268900384</v>
      </c>
      <c r="CN202" s="31">
        <f>_xlfn.IFNA(VLOOKUP($A202,Palladium_market_balance!$A:$Z,5,FALSE), "NA")</f>
        <v>-0.52233315160343552</v>
      </c>
      <c r="CO202" s="31">
        <f>_xlfn.IFNA(VLOOKUP($A202,Rhodium_market_balance!$A:$Z,2,FALSE), "NA")</f>
        <v>8.3919329133146334</v>
      </c>
      <c r="CP202" s="31">
        <f>_xlfn.IFNA(VLOOKUP($A202,Rhodium_market_balance!$A:$Z,3,FALSE), "NA")</f>
        <v>0.10579687539757718</v>
      </c>
      <c r="CQ202" s="31">
        <f>_xlfn.IFNA(VLOOKUP($A202,Rhodium_market_balance!$A:$Z,4,FALSE), "NA")</f>
        <v>110.6027168476658</v>
      </c>
      <c r="CR202" s="31">
        <f>_xlfn.IFNA(VLOOKUP($A202,Rhodium_market_balance!$A:$Z,5,FALSE), "NA")</f>
        <v>1.3943655143382454</v>
      </c>
      <c r="CS202" s="31">
        <f>_xlfn.IFNA(VLOOKUP($A202,CFTCs!$A:$Z,2,FALSE), "NA")</f>
        <v>19105.772727272699</v>
      </c>
      <c r="CT202" s="31">
        <f>_xlfn.IFNA(VLOOKUP($A202,CFTCs!$A:$Z,3,FALSE), "NA")</f>
        <v>5965</v>
      </c>
      <c r="CU202" s="31">
        <f>_xlfn.IFNA(VLOOKUP($A202,CFTCs!$A:$Z,4,FALSE), "NA")</f>
        <v>54555.181818181802</v>
      </c>
      <c r="CV202" s="31">
        <f>_xlfn.IFNA(VLOOKUP($A202,CFTCs!$A:$Z,5,FALSE), "NA")</f>
        <v>12875.4545454545</v>
      </c>
      <c r="CW202" s="31">
        <f>_xlfn.IFNA(VLOOKUP($A202,Open_interest!$A:$Z,2,FALSE), "NA")</f>
        <v>75577.272727272706</v>
      </c>
      <c r="CX202" s="31">
        <f>_xlfn.IFNA(VLOOKUP($A202,Open_interest!$A:$Z,3,FALSE), "NA")</f>
        <v>25174.409090909001</v>
      </c>
      <c r="CY202" s="31">
        <f>IF(_xlfn.IFNA(VLOOKUP($A202,ETF_holdings!$A:$Z,2,FALSE), "NA")=0,"NA",_xlfn.IFNA(VLOOKUP($A202,ETF_holdings!$A:$Z,2,FALSE), "NA"))</f>
        <v>2425410.8900454501</v>
      </c>
      <c r="CZ202" s="31" t="str">
        <f>IF(_xlfn.IFNA(VLOOKUP($A202,ETF_holdings!$A:$Z,3,FALSE), "NA")=0,"NA",_xlfn.IFNA(VLOOKUP($A202,ETF_holdings!$A:$Z,3,FALSE), "NA"))</f>
        <v>NA</v>
      </c>
      <c r="DA202" s="31">
        <f>_xlfn.IFNA(VLOOKUP($A202,ETF_holdings!$A:$Z,4,FALSE), "NA")</f>
        <v>14832.9545454545</v>
      </c>
      <c r="DB202" s="31">
        <f>IF(_xlfn.IFNA(VLOOKUP($A202,ETF_holdings!$A:$Z,4,FALSE), "NA")=0,"NA",_xlfn.IFNA(VLOOKUP($A202,ETF_holdings!$A:$Z,4,FALSE), "NA"))</f>
        <v>14832.9545454545</v>
      </c>
      <c r="DC202" s="31" t="str">
        <f>IF(_xlfn.IFNA(VLOOKUP($A202,ETF_holdings!$A:$Z,6,FALSE), "NA")=0,"NA",_xlfn.IFNA(VLOOKUP($A202,ETF_holdings!$A:$Z,6,FALSE), "NA"))</f>
        <v>NA</v>
      </c>
      <c r="DD202" s="31" t="str">
        <f>IF(_xlfn.IFNA(VLOOKUP($A202,ETF_holdings!$A:$Z,7,FALSE), "NA")=0,"NA",_xlfn.IFNA(VLOOKUP($A202,ETF_holdings!$A:$Z,7,FALSE), "NA"))</f>
        <v>NA</v>
      </c>
      <c r="DE202" s="31" t="str">
        <f>IF(_xlfn.IFNA(VLOOKUP($A202,ETF_holdings!$A:$Z,8,FALSE), "NA")=0,"NA",_xlfn.IFNA(VLOOKUP($A202,ETF_holdings!$A:$Z,8,FALSE), "NA"))</f>
        <v>NA</v>
      </c>
      <c r="DF202" s="31" t="str">
        <f>IF(_xlfn.IFNA(VLOOKUP($A202,ETF_holdings!$A:$Z,10,FALSE), "NA")=0,"NA",_xlfn.IFNA(VLOOKUP($A202,ETF_holdings!$A:$Z,10,FALSE), "NA"))</f>
        <v>NA</v>
      </c>
      <c r="DG202" s="31" t="str">
        <f>IF(_xlfn.IFNA(VLOOKUP($A202,ETF_holdings!$A:$Z,10,FALSE), "NA")=0,"NA",_xlfn.IFNA(VLOOKUP($A202,ETF_holdings!$A:$Z,10,FALSE), "NA"))</f>
        <v>NA</v>
      </c>
      <c r="DH202" s="31">
        <f>IF(_xlfn.IFNA(VLOOKUP($A202,ETF_holdings!$A:$Z,11,FALSE), "NA")=0,"NA",_xlfn.IFNA(VLOOKUP($A202,ETF_holdings!$A:$Z,11,FALSE), "NA"))</f>
        <v>14832.9545454545</v>
      </c>
      <c r="DI202" s="31" t="str">
        <f>IF(_xlfn.IFNA(VLOOKUP($A202,ETF_holdings!$A:$Z,12,FALSE), "NA")=0,"NA",_xlfn.IFNA(VLOOKUP($A202,ETF_holdings!$A:$Z,12,FALSE), "NA"))</f>
        <v>NA</v>
      </c>
      <c r="DJ202" s="31" t="str">
        <f>IF(_xlfn.IFNA(VLOOKUP($A202,ETF_holdings!$A:$Z,13,FALSE), "NA")=0,"NA",_xlfn.IFNA(VLOOKUP($A202,ETF_holdings!$A:$Z,13,FALSE), "NA"))</f>
        <v>NA</v>
      </c>
      <c r="DK202" s="31">
        <f>IF(_xlfn.IFNA(VLOOKUP($A202,Platinum_RSI!$A:$P,2,FALSE), "NA")=0,"NA",_xlfn.IFNA(VLOOKUP($A202,Platinum_RSI!$A:$P,2,FALSE), "NA"))</f>
        <v>44.94</v>
      </c>
      <c r="DL202" s="31">
        <f>IF(_xlfn.IFNA(VLOOKUP($A202,Platinum_RSI!$A:$P,3,FALSE), "NA")=0,"NA",_xlfn.IFNA(VLOOKUP($A202,Platinum_RSI!$A:$P,3,FALSE), "NA"))</f>
        <v>48.26</v>
      </c>
      <c r="DM202" s="31">
        <f>IF(_xlfn.IFNA(VLOOKUP($A202,Platinum_RSI!$A:$P,4,FALSE), "NA")=0,"NA",_xlfn.IFNA(VLOOKUP($A202,Platinum_RSI!$A:$P,4,FALSE), "NA"))</f>
        <v>45.7</v>
      </c>
      <c r="DN202" s="31">
        <f>IF(_xlfn.IFNA(VLOOKUP($A202,Platinum_RSI!$A:$P,5,FALSE), "NA")=0,"NA",_xlfn.IFNA(VLOOKUP($A202,Platinum_RSI!$A:$P,5,FALSE), "NA"))</f>
        <v>44.73</v>
      </c>
      <c r="DO202" s="31">
        <f>IF(_xlfn.IFNA(VLOOKUP($A202,Palladium_RSI!$A:$Q,2,FALSE), "NA")=0,"NA",_xlfn.IFNA(VLOOKUP($A202,Palladium_RSI!$A:$Q,2,FALSE), "NA"))</f>
        <v>73.209999999999994</v>
      </c>
      <c r="DP202" s="31">
        <f>IF(_xlfn.IFNA(VLOOKUP($A202,Palladium_RSI!$A:$Q, 3,FALSE), "NA")=0,"NA",_xlfn.IFNA(VLOOKUP($A202,Palladium_RSI!$A:$Q,3,FALSE), "NA"))</f>
        <v>58.42</v>
      </c>
      <c r="DQ202" s="31">
        <f>IF(_xlfn.IFNA(VLOOKUP($A202,Palladium_RSI!$A:$Q,4,FALSE), "NA")=0,"NA",_xlfn.IFNA(VLOOKUP($A202,Palladium_RSI!$A:$Q,4,FALSE), "NA"))</f>
        <v>54.44</v>
      </c>
      <c r="DR202" s="31">
        <f>IF(_xlfn.IFNA(VLOOKUP($A202,Palladium_RSI!$A:$Q,5,FALSE), "NA")=0,"NA",_xlfn.IFNA(VLOOKUP($A202,Palladium_RSI!$A:$Q,5,FALSE), "NA"))</f>
        <v>52.39</v>
      </c>
      <c r="DS202" s="31">
        <f>IF(_xlfn.IFNA(VLOOKUP($A202,Car_production!$A:$L,2,FALSE), "NA")=0,"NA",_xlfn.IFNA(VLOOKUP($A202,Car_production!$A:$L,2,FALSE), "NA"))</f>
        <v>327.3</v>
      </c>
      <c r="DT202" s="31">
        <f>IF(_xlfn.IFNA(VLOOKUP($A202,Car_production!$A:$L,3,FALSE), "NA")=0,"NA",_xlfn.IFNA(VLOOKUP($A202,Car_production!$A:$L,3,FALSE), "NA"))</f>
        <v>257.51376868607394</v>
      </c>
      <c r="DU202" s="31" t="e">
        <f>IF(_xlfn.IFNA(VLOOKUP($A202,Car_production!$A:$L,4,FALSE), "NA")=0,"NA",_xlfn.IFNA(VLOOKUP($A202,Car_production!$A:$L,13,FALSE), "NA"))</f>
        <v>#REF!</v>
      </c>
      <c r="DV202" s="31">
        <f>IF(_xlfn.IFNA(VLOOKUP($A202,Car_production!$A:$L,5,FALSE), "NA")=0,"NA",_xlfn.IFNA(VLOOKUP($A202,Car_production!$A:$L,5,FALSE), "NA"))</f>
        <v>107.43895951336116</v>
      </c>
      <c r="DW202" s="31">
        <f>IF(_xlfn.IFNA(VLOOKUP($A202,Car_production!$A:$L,6,FALSE), "NA")=0,"NA",_xlfn.IFNA(VLOOKUP($A202,Car_production!$A:$L,6,FALSE), "NA"))</f>
        <v>109.8</v>
      </c>
      <c r="DX202" s="31">
        <f>IF(_xlfn.IFNA(VLOOKUP($A202,Car_production!$A:$L,7,FALSE), "NA")=0,"NA",_xlfn.IFNA(VLOOKUP($A202,Car_production!$A:$L,7,FALSE), "NA"))</f>
        <v>107.33137829912023</v>
      </c>
      <c r="DY202" s="31">
        <f>IF(_xlfn.IFNA(VLOOKUP($A202,Car_production!$A:$L,8,FALSE), "NA")=0,"NA",_xlfn.IFNA(VLOOKUP($A202,Car_production!$A:$L,8,FALSE), "NA"))</f>
        <v>104.7</v>
      </c>
      <c r="DZ202" s="31">
        <f>IF(_xlfn.IFNA(VLOOKUP($A202,Car_production!$A:$L,9,FALSE), "NA")=0,"NA",_xlfn.IFNA(VLOOKUP($A202,Car_production!$A:$L,9,FALSE), "NA"))</f>
        <v>132.19696969696969</v>
      </c>
      <c r="EA202" s="31">
        <f>IF(_xlfn.IFNA(VLOOKUP($A202,Car_production!$A:$L,10,FALSE), "NA")=0,"NA",_xlfn.IFNA(VLOOKUP($A202,Car_production!$A:$L,10,FALSE), "NA"))</f>
        <v>106.19583505924975</v>
      </c>
      <c r="EB202" s="31">
        <f>IF(_xlfn.IFNA(VLOOKUP($A202,Car_production_index!$A:$L,2,FALSE), "NA")=0,"NA",_xlfn.IFNA(VLOOKUP($A202,Car_production_index!$A:$L,2,FALSE), "NA"))</f>
        <v>0.16425395810124824</v>
      </c>
      <c r="EC202" s="31">
        <f>IF(_xlfn.IFNA(VLOOKUP($A202,Car_production_index!$A:$L,3,FALSE), "NA")=0,"NA",_xlfn.IFNA(VLOOKUP($A202,Car_production_index!$A:$L,3,FALSE), "NA"))</f>
        <v>0.18364038252412682</v>
      </c>
      <c r="ED202" s="31">
        <f>IF(_xlfn.IFNA(VLOOKUP($A202,Car_production_index!$A:$L,4,FALSE), "NA")=0,"NA",_xlfn.IFNA(VLOOKUP($A202,Car_production_index!$A:$L,4,FALSE), "NA"))</f>
        <v>0.29023236808264524</v>
      </c>
      <c r="EE202" s="31">
        <f>IF(_xlfn.IFNA(VLOOKUP($A202,Car_production_index!$A:$L,5,FALSE), "NA")=0,"NA",_xlfn.IFNA(VLOOKUP($A202,Car_production_index!$A:$L,5,FALSE), "NA"))</f>
        <v>9.838001812911816E-2</v>
      </c>
      <c r="EF202" s="31">
        <f>IF(_xlfn.IFNA(VLOOKUP($A202,Car_production_index!$A:$L,6,FALSE), "NA")=0,"NA",_xlfn.IFNA(VLOOKUP($A202,Car_production_index!$A:$L,6,FALSE), "NA"))</f>
        <v>0.73650672683713836</v>
      </c>
    </row>
    <row r="203" spans="1:136">
      <c r="A203" s="26">
        <v>42644</v>
      </c>
      <c r="B203" s="25">
        <f>IFERROR(VLOOKUP($A203,Palladium_spot_price!$A:$B,2,FALSE), "NA")</f>
        <v>652.61904761904702</v>
      </c>
      <c r="C203" s="25">
        <f>IFERROR(VLOOKUP($A203,Platinum_spot_price!$A:$B,2,FALSE), "NA")</f>
        <v>961.09523809523796</v>
      </c>
      <c r="D203" s="25">
        <f>IFERROR(VLOOKUP($A203,Rhodium_spot_price!$A:$B,2,FALSE), "NA")</f>
        <v>694.76190476190402</v>
      </c>
      <c r="E203" s="25">
        <f>IFERROR(VLOOKUP(A203,'Coal Australia'!A:B,2,FALSE), "NA")</f>
        <v>96.239795918367193</v>
      </c>
      <c r="F203" s="25">
        <f>IFERROR(VLOOKUP(A203,'Russian Ruble'!A:B,2,FALSE), "NA")</f>
        <v>62.6798</v>
      </c>
      <c r="G203" s="25">
        <f>IFERROR(VLOOKUP($A203,'GDP Germany'!A:B,2,FALSE),"NA")</f>
        <v>712642.9</v>
      </c>
      <c r="H203" s="25">
        <f>IFERROR(VLOOKUP($A203,'GDP EU28'!A:B,2,FALSE),"NA")</f>
        <v>3171483.9</v>
      </c>
      <c r="I203" s="25">
        <f>IFERROR(VLOOKUP($A203,'GDP US'!A:B,2,FALSE),"NA")</f>
        <v>17724.489000000001</v>
      </c>
      <c r="J203" s="29">
        <f>IFERROR(VLOOKUP($A203,'GDP CNY'!A:C,2,FALSE),"NA")</f>
        <v>6.8</v>
      </c>
      <c r="K203" s="25">
        <f>IFERROR(VLOOKUP($A203,WTI!$A:$B,2,FALSE),"NA")</f>
        <v>49.78</v>
      </c>
      <c r="L203" s="25">
        <f>IFERROR(VLOOKUP($A203,Brent!$A:$B,2,FALSE),"NA")</f>
        <v>49.52</v>
      </c>
      <c r="M203" s="25">
        <f>IFERROR(VLOOKUP($A203,'EURO EXC RATE'!$A:$B,2,FALSE),"NA")</f>
        <v>1.1013999999999999</v>
      </c>
      <c r="N203" s="25">
        <f>IFERROR(VLOOKUP($A203,'Baltic Dry Index'!$A:$B,2,FALSE),"NA")</f>
        <v>857</v>
      </c>
      <c r="O203" s="25">
        <f>IFERROR(VLOOKUP($A203,EXR_CNY_USD!$A:$B,2,FALSE),"NA")</f>
        <v>6.7302999999999997</v>
      </c>
      <c r="P203" s="25">
        <f>IFERROR(VLOOKUP($A203,'NATURAL GAS'!A:B,2,FALSE),"NA")</f>
        <v>2.98</v>
      </c>
      <c r="Q203" s="25">
        <f>IFERROR(VLOOKUP($A203,VIX!$A:$B,2,FALSE), "NA")</f>
        <v>17.059999999999999</v>
      </c>
      <c r="R203" s="25">
        <f>IFERROR(VLOOKUP($A203,CLI_US!$A:$B,2,FALSE), "NA")</f>
        <v>99.500730252998906</v>
      </c>
      <c r="S203" s="25">
        <f>IFERROR(VLOOKUP($A203,CLI_CHN!$A:$B,2,FALSE), "NA")</f>
        <v>100.4175</v>
      </c>
      <c r="T203" s="25">
        <f>IFERROR(VLOOKUP($A203,CLI_EURO!$A:$B,2,FALSE), "NA")</f>
        <v>100.190835091989</v>
      </c>
      <c r="U203" s="25">
        <f>IFERROR(VLOOKUP($A203,CPILFESL!$A:$B,2,FALSE), "NA")</f>
        <v>241.74100000000001</v>
      </c>
      <c r="V203" s="31">
        <f>_xlfn.IFNA(VLOOKUP($A203,'PET.RWTC.M'!$A:$B,2,FALSE), "NA")</f>
        <v>49.78</v>
      </c>
      <c r="W203" s="31">
        <f>_xlfn.IFNA(VLOOKUP($A203,PALLFNFINDEXQ!$A:$B,2,FALSE), "NA")</f>
        <v>107.9619737</v>
      </c>
      <c r="X203" s="31">
        <f>_xlfn.IFNA(VLOOKUP($A203,DEXSFUS!$A:$B,2,FALSE), "NA")</f>
        <v>14.6845</v>
      </c>
      <c r="Y203" s="31">
        <f>_xlfn.IFNA(VLOOKUP($A203,PNICKUSDM!$A:$B,2,FALSE), "NA")</f>
        <v>10259.7381</v>
      </c>
      <c r="Z203" s="31">
        <f>_xlfn.IFNA(VLOOKUP($A203,'WPU1011'!$A:$B,2,FALSE), "NA")</f>
        <v>124.5</v>
      </c>
      <c r="AA203" s="31">
        <f>_xlfn.IFNA(VLOOKUP($A203,'WPU1011'!$A:$B,2,FALSE), "NA")</f>
        <v>124.5</v>
      </c>
      <c r="AB203" s="31">
        <f>_xlfn.IFNA(VLOOKUP($A203,TSIFRGHTC!$A:$B,2,FALSE), "NA")</f>
        <v>0.7</v>
      </c>
      <c r="AC203" s="31">
        <f>_xlfn.IFNA(VLOOKUP($A203,TSIFRGHTC!$A:$B,2,FALSE), "NA")</f>
        <v>0.7</v>
      </c>
      <c r="AD203" s="31">
        <f>_xlfn.IFNA(VLOOKUP($A203,PPICMM!$A:$B,2,FALSE), "NA")</f>
        <v>175.7</v>
      </c>
      <c r="AE203" s="31">
        <f>_xlfn.IFNA(VLOOKUP($A203,IPB50001N!$A:$B,2,FALSE), "NA")</f>
        <v>98.796499999999995</v>
      </c>
      <c r="AF203" s="31">
        <f>_xlfn.IFNA(VLOOKUP($A203,A31ATI!$A:$B,2,FALSE), "NA")</f>
        <v>16924</v>
      </c>
      <c r="AG203" s="31">
        <f>_xlfn.IFNA(VLOOKUP($A203,A31ANO!$A:$B,2,FALSE), "NA")</f>
        <v>7836</v>
      </c>
      <c r="AH203" s="31">
        <f>_xlfn.IFNA(VLOOKUP($A203,IPG21223S!$A:$B,2,FALSE), "NA")</f>
        <v>115.1417</v>
      </c>
      <c r="AI203" s="31">
        <f>_xlfn.IFNA(VLOOKUP($A203,PIORECRUSDM!$A:$B,2,FALSE), "NA")</f>
        <v>62.77</v>
      </c>
      <c r="AJ203" s="31">
        <f>_xlfn.IFNA(VLOOKUP($A203,GVZCLS!$A:$B,2,FALSE), "NA")</f>
        <v>16.25</v>
      </c>
      <c r="AK203" s="31">
        <f>_xlfn.IFNA(VLOOKUP($A203,VXSLVCLS!$A:$B,2,FALSE), "NA")</f>
        <v>25.96</v>
      </c>
      <c r="AL203" s="31">
        <f>_xlfn.IFNA(VLOOKUP($A203,PNRGINDEXM!$A:$B,2,FALSE), "NA")</f>
        <v>114.806</v>
      </c>
      <c r="AM203" s="31">
        <f>_xlfn.IFNA(VLOOKUP($A203,Nikkei225!$A:$B,2,FALSE), "NA")</f>
        <v>16926.84</v>
      </c>
      <c r="AN203" s="31">
        <f>_xlfn.IFNA(VLOOKUP($A203,EXJPUS!$A:$B,2,FALSE), "NA")</f>
        <v>103.9075</v>
      </c>
      <c r="AO203" s="31">
        <f>_xlfn.IFNA(VLOOKUP($A203,PCU33613361!$A:$B,2,FALSE), "NA")</f>
        <v>113.1</v>
      </c>
      <c r="AP203" s="31">
        <f>_xlfn.IFNA(VLOOKUP($A203,TOTALSA!$A:$B,2,FALSE), "NA")</f>
        <v>17.966999999999999</v>
      </c>
      <c r="AQ203" s="31">
        <f>_xlfn.IFNA(VLOOKUP($A203,ZAFCPIALLMINMEI!$A:$B,2,FALSE), "NA")</f>
        <v>108.158</v>
      </c>
      <c r="AR203" s="31">
        <f>_xlfn.IFNA(VLOOKUP($A203,LCULMN01ZAQ661S!$A:$B,2,FALSE), "NA")</f>
        <v>107.4016962</v>
      </c>
      <c r="AS203" s="31">
        <f>_xlfn.IFNA(VLOOKUP($A203,NGDPRSAXDCZAQ!$A:$B,2,FALSE), "NA")</f>
        <v>1113450.8</v>
      </c>
      <c r="AT203" s="31">
        <f>_xlfn.IFNA(VLOOKUP($A203,'M.W00.PCOBA.USD'!$A:$B,2,FALSE), "NA")</f>
        <v>28205.67</v>
      </c>
      <c r="AU203" s="31">
        <f>_xlfn.IFNA(VLOOKUP($A203,BSCICP03O9M665S!$A:$B,2,FALSE), "NA")</f>
        <v>100.801776753</v>
      </c>
      <c r="AV203" s="31">
        <f>_xlfn.IFNA(VLOOKUP($A203,LOLITOAAOECDE!$A:$B,2,FALSE), "NA")</f>
        <v>99.417170667400001</v>
      </c>
      <c r="AW203" s="31" t="str">
        <f>_xlfn.IFNA(VLOOKUP($A203,'IP7110'!$A:$B,2,FALSE), "NA")</f>
        <v>NA</v>
      </c>
      <c r="AX203" s="31">
        <f>_xlfn.IFNA(VLOOKUP($A203,'WPS061'!$A:$B,2,FALSE), "NA")</f>
        <v>81.599999999999994</v>
      </c>
      <c r="AY203" s="31">
        <f>_xlfn.IFNA(VLOOKUP($A203,'GS10'!$A:$B,2,FALSE), "NA")</f>
        <v>1.76</v>
      </c>
      <c r="AZ203" s="31">
        <f>_xlfn.IFNA(VLOOKUP($A203,'GS5'!$A:$B,2,FALSE), "NA")</f>
        <v>1.27</v>
      </c>
      <c r="BA203" s="31">
        <f>_xlfn.IFNA(VLOOKUP($A203,'GS30'!$A:$B,2,FALSE), "NA")</f>
        <v>2.5</v>
      </c>
      <c r="BB203" s="31">
        <f>_xlfn.IFNA(VLOOKUP($A203,DAX!$A:$B,2,FALSE), "NA")</f>
        <v>10665.01</v>
      </c>
      <c r="BC203" s="31">
        <f>_xlfn.IFNA(VLOOKUP($A203,SMI!$A:$B,2,FALSE), "NA")</f>
        <v>7827.74</v>
      </c>
      <c r="BD203" s="31">
        <f>_xlfn.IFNA(VLOOKUP($A203,NASDAQCOM!$A:$B,2,FALSE), "NA")</f>
        <v>5189.1400000000003</v>
      </c>
      <c r="BE203" s="31">
        <f>_xlfn.IFNA(VLOOKUP($A203,FTSE100!$A:$B,2,FALSE), "NA")</f>
        <v>6954.22</v>
      </c>
      <c r="BF203" s="31">
        <f>_xlfn.IFNA(VLOOKUP($A203,'M.W00.PGOLD.USD'!$A:$B,2,FALSE), "NA")</f>
        <v>1318.65</v>
      </c>
      <c r="BG203" s="31">
        <f>_xlfn.IFNA(VLOOKUP($A203,'M.W00.PSILVER.USD'!$A:$B,2,FALSE), "NA")</f>
        <v>19.18</v>
      </c>
      <c r="BH203" s="31">
        <f>_xlfn.IFNA(VLOOKUP($A203,WPU10170502!$A:$B,2,FALSE), "NA")</f>
        <v>84.3</v>
      </c>
      <c r="BI203" s="31">
        <f>_xlfn.IFNA(VLOOKUP($A203,'M.W00.PSILVER.USD'!$A:$B,2,FALSE), "NA")</f>
        <v>19.18</v>
      </c>
      <c r="BJ203" s="31">
        <f>_xlfn.IFNA(VLOOKUP($A203,'M.W00.PSILVER.USD'!$A:$B,2,FALSE), "NA")</f>
        <v>19.18</v>
      </c>
      <c r="BK203" s="31">
        <f>_xlfn.IFNA(VLOOKUP($A203,FEDfunds!$A:$B,2,FALSE), "NA")</f>
        <v>0.4</v>
      </c>
      <c r="BL203" s="31">
        <f>_xlfn.IFNA(VLOOKUP($A203,Vehicles_miles_traveled!$A:$B,2,FALSE), "NA")</f>
        <v>266669</v>
      </c>
      <c r="BM203" s="31">
        <f>_xlfn.IFNA(VLOOKUP($A203,New_car_dealer!$A:$B,2,FALSE), "NA")</f>
        <v>71517</v>
      </c>
      <c r="BN203" s="31">
        <f>_xlfn.IFNA(VLOOKUP($A203,Platinum_total_demand!$A:$Z,4,FALSE), "NA")</f>
        <v>586.27612949724869</v>
      </c>
      <c r="BO203" s="31">
        <f>_xlfn.IFNA(VLOOKUP($A203,Palladium_total_demand!$A:$Z,4,FALSE), "NA")</f>
        <v>876.93395583200027</v>
      </c>
      <c r="BP203" s="31">
        <f>_xlfn.IFNA(VLOOKUP($A203,Rhodium_total_demand!$A:$Z,4,FALSE), "NA")</f>
        <v>81.158191590398445</v>
      </c>
      <c r="BQ203" s="31">
        <f>_xlfn.IFNA(VLOOKUP($A203,Platinum_total_supply!$A:$Z,4,FALSE), "NA")</f>
        <v>655.04242809870493</v>
      </c>
      <c r="BR203" s="31">
        <f>_xlfn.IFNA(VLOOKUP($A203,Palladium_total_supply!$A:$Z,4,FALSE), "NA")</f>
        <v>755.59369429028106</v>
      </c>
      <c r="BS203" s="31">
        <f>_xlfn.IFNA(VLOOKUP($A203,Rhodium_total_supply!$A:$Z,4,FALSE), "NA")</f>
        <v>87.071622508279859</v>
      </c>
      <c r="BT203" s="31">
        <f>_xlfn.IFNA(VLOOKUP($A203,Equities!$A:$Z,2,FALSE), "NA")</f>
        <v>6664.0628571428497</v>
      </c>
      <c r="BU203" s="31">
        <f>_xlfn.IFNA(VLOOKUP($A203,Equities!$A:$Z,3,FALSE), "NA")</f>
        <v>8471.9433333333309</v>
      </c>
      <c r="BV203" s="31">
        <f>_xlfn.IFNA(VLOOKUP($A203,Equities!$A:$Z,4,FALSE), "NA")</f>
        <v>7835.0061904761897</v>
      </c>
      <c r="BW203" s="31">
        <f>_xlfn.IFNA(VLOOKUP($A203,Equities!$A:$Z,5,FALSE), "NA")</f>
        <v>5982.5087142857101</v>
      </c>
      <c r="BX203" s="31">
        <f>_xlfn.IFNA(VLOOKUP($A203,Equities!$A:$Z,6,FALSE), "NA")</f>
        <v>1921.40742857142</v>
      </c>
      <c r="BY203" s="31">
        <f>_xlfn.IFNA(VLOOKUP($A203,Income_equities!$A:$Z,2,FALSE), "NA")</f>
        <v>2026.6242857142799</v>
      </c>
      <c r="BZ203" s="31">
        <f>_xlfn.IFNA(VLOOKUP($A203,Income_equities!$A:$Z,3,FALSE), "NA")</f>
        <v>388.93766666666602</v>
      </c>
      <c r="CA203" s="31">
        <f>_xlfn.IFNA(VLOOKUP($A203,Income_equities!$A:$Z,4,FALSE), "NA")</f>
        <v>235.617619047619</v>
      </c>
      <c r="CB203" s="31">
        <f>_xlfn.IFNA(VLOOKUP($A203,Income_equities!$A:$Z,5,FALSE), "NA")</f>
        <v>232.730952380952</v>
      </c>
      <c r="CC203" s="31">
        <f>_xlfn.IFNA(VLOOKUP($A203,PGM_equities!$A:$Z,2,FALSE), "NA")</f>
        <v>957.09095238095199</v>
      </c>
      <c r="CD203" s="31">
        <f>_xlfn.IFNA(VLOOKUP($A203,PGM_equities!$A:$Z,3,FALSE), "NA")</f>
        <v>1265.2271428571401</v>
      </c>
      <c r="CE203" s="31">
        <f>_xlfn.IFNA(VLOOKUP($A203,PGM_equities!$A:$Z,4,FALSE), "NA")</f>
        <v>17.6562809523809</v>
      </c>
      <c r="CF203" s="31">
        <f>_xlfn.IFNA(VLOOKUP($A203,PGM_equities!$A:$Z,5,FALSE), "NA")</f>
        <v>646.54142857142801</v>
      </c>
      <c r="CG203" s="31">
        <f>_xlfn.IFNA(VLOOKUP($A203,Platinum_market_balance!$A:$Z,2,FALSE), "NA")</f>
        <v>68.766298601456242</v>
      </c>
      <c r="CH203" s="31">
        <f>_xlfn.IFNA(VLOOKUP($A203,Platinum_market_balance!$A:$Z,3,FALSE), "NA")</f>
        <v>0.11729336253281476</v>
      </c>
      <c r="CI203" s="31">
        <f>_xlfn.IFNA(VLOOKUP($A203,Platinum_market_balance!$A:$Z,4,FALSE), "NA")</f>
        <v>696.8668077524934</v>
      </c>
      <c r="CJ203" s="31">
        <f>_xlfn.IFNA(VLOOKUP($A203,Platinum_market_balance!$A:$Z,5,FALSE), "NA")</f>
        <v>1.1886324083330493</v>
      </c>
      <c r="CK203" s="31">
        <f>_xlfn.IFNA(VLOOKUP($A203,Palladium_market_balance!$A:$Z,2,FALSE), "NA")</f>
        <v>-121.3402615417192</v>
      </c>
      <c r="CL203" s="31">
        <f>_xlfn.IFNA(VLOOKUP($A203,Palladium_market_balance!$A:$Z,3,FALSE), "NA")</f>
        <v>-0.13836875711648816</v>
      </c>
      <c r="CM203" s="31">
        <f>_xlfn.IFNA(VLOOKUP($A203,Palladium_market_balance!$A:$Z,4,FALSE), "NA")</f>
        <v>-574.42825423072304</v>
      </c>
      <c r="CN203" s="31">
        <f>_xlfn.IFNA(VLOOKUP($A203,Palladium_market_balance!$A:$Z,5,FALSE), "NA")</f>
        <v>-0.65504163729836218</v>
      </c>
      <c r="CO203" s="31">
        <f>_xlfn.IFNA(VLOOKUP($A203,Rhodium_market_balance!$A:$Z,2,FALSE), "NA")</f>
        <v>5.9134309178814135</v>
      </c>
      <c r="CP203" s="31">
        <f>_xlfn.IFNA(VLOOKUP($A203,Rhodium_market_balance!$A:$Z,3,FALSE), "NA")</f>
        <v>7.2863019764242892E-2</v>
      </c>
      <c r="CQ203" s="31">
        <f>_xlfn.IFNA(VLOOKUP($A203,Rhodium_market_balance!$A:$Z,4,FALSE), "NA")</f>
        <v>116.51614776554722</v>
      </c>
      <c r="CR203" s="31">
        <f>_xlfn.IFNA(VLOOKUP($A203,Rhodium_market_balance!$A:$Z,5,FALSE), "NA")</f>
        <v>1.4356671271533341</v>
      </c>
      <c r="CS203" s="31">
        <f>_xlfn.IFNA(VLOOKUP($A203,CFTCs!$A:$Z,2,FALSE), "NA")</f>
        <v>17721.3809523809</v>
      </c>
      <c r="CT203" s="31">
        <f>_xlfn.IFNA(VLOOKUP($A203,CFTCs!$A:$Z,3,FALSE), "NA")</f>
        <v>6652.9523809523798</v>
      </c>
      <c r="CU203" s="31">
        <f>_xlfn.IFNA(VLOOKUP($A203,CFTCs!$A:$Z,4,FALSE), "NA")</f>
        <v>49448.523809523802</v>
      </c>
      <c r="CV203" s="31">
        <f>_xlfn.IFNA(VLOOKUP($A203,CFTCs!$A:$Z,5,FALSE), "NA")</f>
        <v>23656.0476190476</v>
      </c>
      <c r="CW203" s="31">
        <f>_xlfn.IFNA(VLOOKUP($A203,Open_interest!$A:$Z,2,FALSE), "NA")</f>
        <v>69847.809523809497</v>
      </c>
      <c r="CX203" s="31">
        <f>_xlfn.IFNA(VLOOKUP($A203,Open_interest!$A:$Z,3,FALSE), "NA")</f>
        <v>24499.190476190401</v>
      </c>
      <c r="CY203" s="31">
        <f>IF(_xlfn.IFNA(VLOOKUP($A203,ETF_holdings!$A:$Z,2,FALSE), "NA")=0,"NA",_xlfn.IFNA(VLOOKUP($A203,ETF_holdings!$A:$Z,2,FALSE), "NA"))</f>
        <v>2464148.4479999999</v>
      </c>
      <c r="CZ203" s="31" t="str">
        <f>IF(_xlfn.IFNA(VLOOKUP($A203,ETF_holdings!$A:$Z,3,FALSE), "NA")=0,"NA",_xlfn.IFNA(VLOOKUP($A203,ETF_holdings!$A:$Z,3,FALSE), "NA"))</f>
        <v>NA</v>
      </c>
      <c r="DA203" s="31">
        <f>_xlfn.IFNA(VLOOKUP($A203,ETF_holdings!$A:$Z,4,FALSE), "NA")</f>
        <v>15553.857142857099</v>
      </c>
      <c r="DB203" s="31">
        <f>IF(_xlfn.IFNA(VLOOKUP($A203,ETF_holdings!$A:$Z,4,FALSE), "NA")=0,"NA",_xlfn.IFNA(VLOOKUP($A203,ETF_holdings!$A:$Z,4,FALSE), "NA"))</f>
        <v>15553.857142857099</v>
      </c>
      <c r="DC203" s="31" t="str">
        <f>IF(_xlfn.IFNA(VLOOKUP($A203,ETF_holdings!$A:$Z,6,FALSE), "NA")=0,"NA",_xlfn.IFNA(VLOOKUP($A203,ETF_holdings!$A:$Z,6,FALSE), "NA"))</f>
        <v>NA</v>
      </c>
      <c r="DD203" s="31" t="str">
        <f>IF(_xlfn.IFNA(VLOOKUP($A203,ETF_holdings!$A:$Z,7,FALSE), "NA")=0,"NA",_xlfn.IFNA(VLOOKUP($A203,ETF_holdings!$A:$Z,7,FALSE), "NA"))</f>
        <v>NA</v>
      </c>
      <c r="DE203" s="31" t="str">
        <f>IF(_xlfn.IFNA(VLOOKUP($A203,ETF_holdings!$A:$Z,8,FALSE), "NA")=0,"NA",_xlfn.IFNA(VLOOKUP($A203,ETF_holdings!$A:$Z,8,FALSE), "NA"))</f>
        <v>NA</v>
      </c>
      <c r="DF203" s="31" t="str">
        <f>IF(_xlfn.IFNA(VLOOKUP($A203,ETF_holdings!$A:$Z,10,FALSE), "NA")=0,"NA",_xlfn.IFNA(VLOOKUP($A203,ETF_holdings!$A:$Z,10,FALSE), "NA"))</f>
        <v>NA</v>
      </c>
      <c r="DG203" s="31" t="str">
        <f>IF(_xlfn.IFNA(VLOOKUP($A203,ETF_holdings!$A:$Z,10,FALSE), "NA")=0,"NA",_xlfn.IFNA(VLOOKUP($A203,ETF_holdings!$A:$Z,10,FALSE), "NA"))</f>
        <v>NA</v>
      </c>
      <c r="DH203" s="31">
        <f>IF(_xlfn.IFNA(VLOOKUP($A203,ETF_holdings!$A:$Z,11,FALSE), "NA")=0,"NA",_xlfn.IFNA(VLOOKUP($A203,ETF_holdings!$A:$Z,11,FALSE), "NA"))</f>
        <v>15553.857142857099</v>
      </c>
      <c r="DI203" s="31" t="str">
        <f>IF(_xlfn.IFNA(VLOOKUP($A203,ETF_holdings!$A:$Z,12,FALSE), "NA")=0,"NA",_xlfn.IFNA(VLOOKUP($A203,ETF_holdings!$A:$Z,12,FALSE), "NA"))</f>
        <v>NA</v>
      </c>
      <c r="DJ203" s="31" t="str">
        <f>IF(_xlfn.IFNA(VLOOKUP($A203,ETF_holdings!$A:$Z,13,FALSE), "NA")=0,"NA",_xlfn.IFNA(VLOOKUP($A203,ETF_holdings!$A:$Z,13,FALSE), "NA"))</f>
        <v>NA</v>
      </c>
      <c r="DK203" s="31">
        <f>IF(_xlfn.IFNA(VLOOKUP($A203,Platinum_RSI!$A:$P,2,FALSE), "NA")=0,"NA",_xlfn.IFNA(VLOOKUP($A203,Platinum_RSI!$A:$P,2,FALSE), "NA"))</f>
        <v>32.97</v>
      </c>
      <c r="DL203" s="31">
        <f>IF(_xlfn.IFNA(VLOOKUP($A203,Platinum_RSI!$A:$P,3,FALSE), "NA")=0,"NA",_xlfn.IFNA(VLOOKUP($A203,Platinum_RSI!$A:$P,3,FALSE), "NA"))</f>
        <v>44.2</v>
      </c>
      <c r="DM203" s="31">
        <f>IF(_xlfn.IFNA(VLOOKUP($A203,Platinum_RSI!$A:$P,4,FALSE), "NA")=0,"NA",_xlfn.IFNA(VLOOKUP($A203,Platinum_RSI!$A:$P,4,FALSE), "NA"))</f>
        <v>43.15</v>
      </c>
      <c r="DN203" s="31">
        <f>IF(_xlfn.IFNA(VLOOKUP($A203,Platinum_RSI!$A:$P,5,FALSE), "NA")=0,"NA",_xlfn.IFNA(VLOOKUP($A203,Platinum_RSI!$A:$P,5,FALSE), "NA"))</f>
        <v>43.59</v>
      </c>
      <c r="DO203" s="31">
        <f>IF(_xlfn.IFNA(VLOOKUP($A203,Palladium_RSI!$A:$Q,2,FALSE), "NA")=0,"NA",_xlfn.IFNA(VLOOKUP($A203,Palladium_RSI!$A:$Q,2,FALSE), "NA"))</f>
        <v>39.49</v>
      </c>
      <c r="DP203" s="31">
        <f>IF(_xlfn.IFNA(VLOOKUP($A203,Palladium_RSI!$A:$Q, 3,FALSE), "NA")=0,"NA",_xlfn.IFNA(VLOOKUP($A203,Palladium_RSI!$A:$Q,3,FALSE), "NA"))</f>
        <v>47.48</v>
      </c>
      <c r="DQ203" s="31">
        <f>IF(_xlfn.IFNA(VLOOKUP($A203,Palladium_RSI!$A:$Q,4,FALSE), "NA")=0,"NA",_xlfn.IFNA(VLOOKUP($A203,Palladium_RSI!$A:$Q,4,FALSE), "NA"))</f>
        <v>47.23</v>
      </c>
      <c r="DR203" s="31">
        <f>IF(_xlfn.IFNA(VLOOKUP($A203,Palladium_RSI!$A:$Q,5,FALSE), "NA")=0,"NA",_xlfn.IFNA(VLOOKUP($A203,Palladium_RSI!$A:$Q,5,FALSE), "NA"))</f>
        <v>48.59</v>
      </c>
      <c r="DS203" s="31">
        <f>IF(_xlfn.IFNA(VLOOKUP($A203,Car_production!$A:$L,2,FALSE), "NA")=0,"NA",_xlfn.IFNA(VLOOKUP($A203,Car_production!$A:$L,2,FALSE), "NA"))</f>
        <v>314.39999999999998</v>
      </c>
      <c r="DT203" s="31">
        <f>IF(_xlfn.IFNA(VLOOKUP($A203,Car_production!$A:$L,3,FALSE), "NA")=0,"NA",_xlfn.IFNA(VLOOKUP($A203,Car_production!$A:$L,3,FALSE), "NA"))</f>
        <v>247.36428009441386</v>
      </c>
      <c r="DU203" s="31" t="e">
        <f>IF(_xlfn.IFNA(VLOOKUP($A203,Car_production!$A:$L,4,FALSE), "NA")=0,"NA",_xlfn.IFNA(VLOOKUP($A203,Car_production!$A:$L,13,FALSE), "NA"))</f>
        <v>#REF!</v>
      </c>
      <c r="DV203" s="31">
        <f>IF(_xlfn.IFNA(VLOOKUP($A203,Car_production!$A:$L,5,FALSE), "NA")=0,"NA",_xlfn.IFNA(VLOOKUP($A203,Car_production!$A:$L,5,FALSE), "NA"))</f>
        <v>110.11080325741838</v>
      </c>
      <c r="DW203" s="31">
        <f>IF(_xlfn.IFNA(VLOOKUP($A203,Car_production!$A:$L,6,FALSE), "NA")=0,"NA",_xlfn.IFNA(VLOOKUP($A203,Car_production!$A:$L,6,FALSE), "NA"))</f>
        <v>91</v>
      </c>
      <c r="DX203" s="31">
        <f>IF(_xlfn.IFNA(VLOOKUP($A203,Car_production!$A:$L,7,FALSE), "NA")=0,"NA",_xlfn.IFNA(VLOOKUP($A203,Car_production!$A:$L,7,FALSE), "NA"))</f>
        <v>88.954056695992179</v>
      </c>
      <c r="DY203" s="31">
        <f>IF(_xlfn.IFNA(VLOOKUP($A203,Car_production!$A:$L,8,FALSE), "NA")=0,"NA",_xlfn.IFNA(VLOOKUP($A203,Car_production!$A:$L,8,FALSE), "NA"))</f>
        <v>106.8</v>
      </c>
      <c r="DZ203" s="31">
        <f>IF(_xlfn.IFNA(VLOOKUP($A203,Car_production!$A:$L,9,FALSE), "NA")=0,"NA",_xlfn.IFNA(VLOOKUP($A203,Car_production!$A:$L,9,FALSE), "NA"))</f>
        <v>134.84848484848484</v>
      </c>
      <c r="EA203" s="31">
        <f>IF(_xlfn.IFNA(VLOOKUP($A203,Car_production!$A:$L,10,FALSE), "NA")=0,"NA",_xlfn.IFNA(VLOOKUP($A203,Car_production!$A:$L,10,FALSE), "NA"))</f>
        <v>99.850348152560599</v>
      </c>
      <c r="EB203" s="31">
        <f>IF(_xlfn.IFNA(VLOOKUP($A203,Car_production_index!$A:$L,2,FALSE), "NA")=0,"NA",_xlfn.IFNA(VLOOKUP($A203,Car_production_index!$A:$L,2,FALSE), "NA"))</f>
        <v>0.14210199451256131</v>
      </c>
      <c r="EC203" s="31">
        <f>IF(_xlfn.IFNA(VLOOKUP($A203,Car_production_index!$A:$L,3,FALSE), "NA")=0,"NA",_xlfn.IFNA(VLOOKUP($A203,Car_production_index!$A:$L,3,FALSE), "NA"))</f>
        <v>0.17647563548349746</v>
      </c>
      <c r="ED203" s="31">
        <f>IF(_xlfn.IFNA(VLOOKUP($A203,Car_production_index!$A:$L,4,FALSE), "NA")=0,"NA",_xlfn.IFNA(VLOOKUP($A203,Car_production_index!$A:$L,4,FALSE), "NA"))</f>
        <v>0.33382571001288963</v>
      </c>
      <c r="EE203" s="31">
        <f>IF(_xlfn.IFNA(VLOOKUP($A203,Car_production_index!$A:$L,5,FALSE), "NA")=0,"NA",_xlfn.IFNA(VLOOKUP($A203,Car_production_index!$A:$L,5,FALSE), "NA"))</f>
        <v>9.079338067446234E-2</v>
      </c>
      <c r="EF203" s="31">
        <f>IF(_xlfn.IFNA(VLOOKUP($A203,Car_production_index!$A:$L,6,FALSE), "NA")=0,"NA",_xlfn.IFNA(VLOOKUP($A203,Car_production_index!$A:$L,6,FALSE), "NA"))</f>
        <v>0.74319672068341069</v>
      </c>
    </row>
    <row r="204" spans="1:136">
      <c r="A204" s="26">
        <v>42675</v>
      </c>
      <c r="B204" s="25">
        <f>IFERROR(VLOOKUP($A204,Palladium_spot_price!$A:$B,2,FALSE), "NA")</f>
        <v>697.85</v>
      </c>
      <c r="C204" s="25">
        <f>IFERROR(VLOOKUP($A204,Platinum_spot_price!$A:$B,2,FALSE), "NA")</f>
        <v>959</v>
      </c>
      <c r="D204" s="25">
        <f>IFERROR(VLOOKUP($A204,Rhodium_spot_price!$A:$B,2,FALSE), "NA")</f>
        <v>789.75</v>
      </c>
      <c r="E204" s="25">
        <f>IFERROR(VLOOKUP(A204,'Coal Australia'!A:B,2,FALSE), "NA")</f>
        <v>111.428084415584</v>
      </c>
      <c r="F204" s="25">
        <f>IFERROR(VLOOKUP(A204,'Russian Ruble'!A:B,2,FALSE), "NA")</f>
        <v>64.361199999999997</v>
      </c>
      <c r="G204" s="25" t="str">
        <f>IFERROR(VLOOKUP($A204,'GDP Germany'!A:B,2,FALSE),"NA")</f>
        <v>NA</v>
      </c>
      <c r="H204" s="25" t="str">
        <f>IFERROR(VLOOKUP($A204,'GDP EU28'!A:B,2,FALSE),"NA")</f>
        <v>NA</v>
      </c>
      <c r="I204" s="25" t="str">
        <f>IFERROR(VLOOKUP($A204,'GDP US'!A:B,2,FALSE),"NA")</f>
        <v>NA</v>
      </c>
      <c r="J204" s="29" t="str">
        <f>IFERROR(VLOOKUP($A204,'GDP CNY'!A:C,2,FALSE),"NA")</f>
        <v>NA</v>
      </c>
      <c r="K204" s="25">
        <f>IFERROR(VLOOKUP($A204,WTI!$A:$B,2,FALSE),"NA")</f>
        <v>45.66</v>
      </c>
      <c r="L204" s="25">
        <f>IFERROR(VLOOKUP($A204,Brent!$A:$B,2,FALSE),"NA")</f>
        <v>44.73</v>
      </c>
      <c r="M204" s="25">
        <f>IFERROR(VLOOKUP($A204,'EURO EXC RATE'!$A:$B,2,FALSE),"NA")</f>
        <v>1.0791999999999999</v>
      </c>
      <c r="N204" s="25">
        <f>IFERROR(VLOOKUP($A204,'Baltic Dry Index'!$A:$B,2,FALSE),"NA")</f>
        <v>1204</v>
      </c>
      <c r="O204" s="25">
        <f>IFERROR(VLOOKUP($A204,EXR_CNY_USD!$A:$B,2,FALSE),"NA")</f>
        <v>6.8402000000000003</v>
      </c>
      <c r="P204" s="25">
        <f>IFERROR(VLOOKUP($A204,'NATURAL GAS'!A:B,2,FALSE),"NA")</f>
        <v>2.5499999999999998</v>
      </c>
      <c r="Q204" s="25">
        <f>IFERROR(VLOOKUP($A204,VIX!$A:$B,2,FALSE), "NA")</f>
        <v>13.33</v>
      </c>
      <c r="R204" s="25">
        <f>IFERROR(VLOOKUP($A204,CLI_US!$A:$B,2,FALSE), "NA")</f>
        <v>99.622036709493898</v>
      </c>
      <c r="S204" s="25">
        <f>IFERROR(VLOOKUP($A204,CLI_CHN!$A:$B,2,FALSE), "NA")</f>
        <v>100.4794</v>
      </c>
      <c r="T204" s="25">
        <f>IFERROR(VLOOKUP($A204,CLI_EURO!$A:$B,2,FALSE), "NA")</f>
        <v>100.267298083087</v>
      </c>
      <c r="U204" s="25">
        <f>IFERROR(VLOOKUP($A204,CPILFESL!$A:$B,2,FALSE), "NA")</f>
        <v>242.02600000000001</v>
      </c>
      <c r="V204" s="31">
        <f>_xlfn.IFNA(VLOOKUP($A204,'PET.RWTC.M'!$A:$B,2,FALSE), "NA")</f>
        <v>45.66</v>
      </c>
      <c r="W204" s="31">
        <f>_xlfn.IFNA(VLOOKUP($A204,PALLFNFINDEXQ!$A:$B,2,FALSE), "NA")</f>
        <v>107.9619737</v>
      </c>
      <c r="X204" s="31">
        <f>_xlfn.IFNA(VLOOKUP($A204,DEXSFUS!$A:$B,2,FALSE), "NA")</f>
        <v>13.574999999999999</v>
      </c>
      <c r="Y204" s="31">
        <f>_xlfn.IFNA(VLOOKUP($A204,PNICKUSDM!$A:$B,2,FALSE), "NA")</f>
        <v>11128.909089999999</v>
      </c>
      <c r="Z204" s="31">
        <f>_xlfn.IFNA(VLOOKUP($A204,'WPU1011'!$A:$B,2,FALSE), "NA")</f>
        <v>121</v>
      </c>
      <c r="AA204" s="31">
        <f>_xlfn.IFNA(VLOOKUP($A204,PCU3399103399101!$A:$B,2,FALSE), "NA")</f>
        <v>212.8</v>
      </c>
      <c r="AB204" s="31">
        <f>_xlfn.IFNA(VLOOKUP($A204,TSIFRGHTC!$A:$B,2,FALSE), "NA")</f>
        <v>0.2</v>
      </c>
      <c r="AC204" s="31">
        <f>_xlfn.IFNA(VLOOKUP($A204,TSIFRGHTC!$A:$B,2,FALSE), "NA")</f>
        <v>0.2</v>
      </c>
      <c r="AD204" s="31">
        <f>_xlfn.IFNA(VLOOKUP($A204,PPICMM!$A:$B,2,FALSE), "NA")</f>
        <v>181.3</v>
      </c>
      <c r="AE204" s="31">
        <f>_xlfn.IFNA(VLOOKUP($A204,IPB50001N!$A:$B,2,FALSE), "NA")</f>
        <v>97.646000000000001</v>
      </c>
      <c r="AF204" s="31">
        <f>_xlfn.IFNA(VLOOKUP($A204,A31ATI!$A:$B,2,FALSE), "NA")</f>
        <v>16883</v>
      </c>
      <c r="AG204" s="31">
        <f>_xlfn.IFNA(VLOOKUP($A204,A31ANO!$A:$B,2,FALSE), "NA")</f>
        <v>8209</v>
      </c>
      <c r="AH204" s="31">
        <f>_xlfn.IFNA(VLOOKUP($A204,IPG21223S!$A:$B,2,FALSE), "NA")</f>
        <v>101.41459999999999</v>
      </c>
      <c r="AI204" s="31">
        <f>_xlfn.IFNA(VLOOKUP($A204,PIORECRUSDM!$A:$B,2,FALSE), "NA")</f>
        <v>72.25</v>
      </c>
      <c r="AJ204" s="31">
        <f>_xlfn.IFNA(VLOOKUP($A204,GVZCLS!$A:$B,2,FALSE), "NA")</f>
        <v>19.02</v>
      </c>
      <c r="AK204" s="31">
        <f>_xlfn.IFNA(VLOOKUP($A204,VXSLVCLS!$A:$B,2,FALSE), "NA")</f>
        <v>28.77</v>
      </c>
      <c r="AL204" s="31">
        <f>_xlfn.IFNA(VLOOKUP($A204,PNRGINDEXM!$A:$B,2,FALSE), "NA")</f>
        <v>108.00490000000001</v>
      </c>
      <c r="AM204" s="31">
        <f>_xlfn.IFNA(VLOOKUP($A204,Nikkei225!$A:$B,2,FALSE), "NA")</f>
        <v>17442.400000000001</v>
      </c>
      <c r="AN204" s="31">
        <f>_xlfn.IFNA(VLOOKUP($A204,EXJPUS!$A:$B,2,FALSE), "NA")</f>
        <v>108.443</v>
      </c>
      <c r="AO204" s="31">
        <f>_xlfn.IFNA(VLOOKUP($A204,PCU33613361!$A:$B,2,FALSE), "NA")</f>
        <v>112.9</v>
      </c>
      <c r="AP204" s="31">
        <f>_xlfn.IFNA(VLOOKUP($A204,TOTALSA!$A:$B,2,FALSE), "NA")</f>
        <v>17.785</v>
      </c>
      <c r="AQ204" s="31">
        <f>_xlfn.IFNA(VLOOKUP($A204,ZAFCPIALLMINMEI!$A:$B,2,FALSE), "NA")</f>
        <v>108.56310000000001</v>
      </c>
      <c r="AR204" s="31">
        <f>_xlfn.IFNA(VLOOKUP($A204,LCULMN01ZAQ661S!$A:$B,2,FALSE), "NA")</f>
        <v>107.4016962</v>
      </c>
      <c r="AS204" s="31">
        <f>_xlfn.IFNA(VLOOKUP($A204,NGDPRSAXDCZAQ!$A:$B,2,FALSE), "NA")</f>
        <v>1113450.8</v>
      </c>
      <c r="AT204" s="31">
        <f>_xlfn.IFNA(VLOOKUP($A204,'M.W00.PCOBA.USD'!$A:$B,2,FALSE), "NA")</f>
        <v>29258.41</v>
      </c>
      <c r="AU204" s="31">
        <f>_xlfn.IFNA(VLOOKUP($A204,BSCICP03O9M665S!$A:$B,2,FALSE), "NA")</f>
        <v>100.942107757</v>
      </c>
      <c r="AV204" s="31">
        <f>_xlfn.IFNA(VLOOKUP($A204,LOLITOAAOECDE!$A:$B,2,FALSE), "NA")</f>
        <v>99.556833638000001</v>
      </c>
      <c r="AW204" s="31" t="str">
        <f>_xlfn.IFNA(VLOOKUP($A204,'IP7110'!$A:$B,2,FALSE), "NA")</f>
        <v>NA</v>
      </c>
      <c r="AX204" s="31">
        <f>_xlfn.IFNA(VLOOKUP($A204,'WPS061'!$A:$B,2,FALSE), "NA")</f>
        <v>81.8</v>
      </c>
      <c r="AY204" s="31">
        <f>_xlfn.IFNA(VLOOKUP($A204,'GS10'!$A:$B,2,FALSE), "NA")</f>
        <v>2.14</v>
      </c>
      <c r="AZ204" s="31">
        <f>_xlfn.IFNA(VLOOKUP($A204,'GS5'!$A:$B,2,FALSE), "NA")</f>
        <v>1.6</v>
      </c>
      <c r="BA204" s="31">
        <f>_xlfn.IFNA(VLOOKUP($A204,'GS30'!$A:$B,2,FALSE), "NA")</f>
        <v>2.86</v>
      </c>
      <c r="BB204" s="31">
        <f>_xlfn.IFNA(VLOOKUP($A204,DAX!$A:$B,2,FALSE), "NA")</f>
        <v>10640.3</v>
      </c>
      <c r="BC204" s="31">
        <f>_xlfn.IFNA(VLOOKUP($A204,SMI!$A:$B,2,FALSE), "NA")</f>
        <v>7875.19</v>
      </c>
      <c r="BD204" s="31">
        <f>_xlfn.IFNA(VLOOKUP($A204,NASDAQCOM!$A:$B,2,FALSE), "NA")</f>
        <v>5323.68</v>
      </c>
      <c r="BE204" s="31">
        <f>_xlfn.IFNA(VLOOKUP($A204,FTSE100!$A:$B,2,FALSE), "NA")</f>
        <v>6783.79</v>
      </c>
      <c r="BF204" s="31">
        <f>_xlfn.IFNA(VLOOKUP($A204,'M.W00.PGOLD.USD'!$A:$B,2,FALSE), "NA")</f>
        <v>1304.55</v>
      </c>
      <c r="BG204" s="31">
        <f>_xlfn.IFNA(VLOOKUP($A204,'M.W00.PSILVER.USD'!$A:$B,2,FALSE), "NA")</f>
        <v>18.809999999999999</v>
      </c>
      <c r="BH204" s="31">
        <f>_xlfn.IFNA(VLOOKUP($A204,WPU10170502!$A:$B,2,FALSE), "NA")</f>
        <v>84.3</v>
      </c>
      <c r="BI204" s="31">
        <f>_xlfn.IFNA(VLOOKUP($A204,'M.W00.PSILVER.USD'!$A:$B,2,FALSE), "NA")</f>
        <v>18.809999999999999</v>
      </c>
      <c r="BJ204" s="31">
        <f>_xlfn.IFNA(VLOOKUP($A204,'M.W00.PSILVER.USD'!$A:$B,2,FALSE), "NA")</f>
        <v>18.809999999999999</v>
      </c>
      <c r="BK204" s="31">
        <f>_xlfn.IFNA(VLOOKUP($A204,FEDfunds!$A:$B,2,FALSE), "NA")</f>
        <v>0.41</v>
      </c>
      <c r="BL204" s="31">
        <f>_xlfn.IFNA(VLOOKUP($A204,Vehicles_miles_traveled!$A:$B,2,FALSE), "NA")</f>
        <v>265390</v>
      </c>
      <c r="BM204" s="31">
        <f>_xlfn.IFNA(VLOOKUP($A204,New_car_dealer!$A:$B,2,FALSE), "NA")</f>
        <v>70724</v>
      </c>
      <c r="BN204" s="31">
        <f>_xlfn.IFNA(VLOOKUP($A204,Platinum_total_demand!$A:$Z,4,FALSE), "NA")</f>
        <v>611.23697015663925</v>
      </c>
      <c r="BO204" s="31">
        <f>_xlfn.IFNA(VLOOKUP($A204,Palladium_total_demand!$A:$Z,4,FALSE), "NA")</f>
        <v>937.25085647159358</v>
      </c>
      <c r="BP204" s="31">
        <f>_xlfn.IFNA(VLOOKUP($A204,Rhodium_total_demand!$A:$Z,4,FALSE), "NA")</f>
        <v>87.554745845667327</v>
      </c>
      <c r="BQ204" s="31">
        <f>_xlfn.IFNA(VLOOKUP($A204,Platinum_total_supply!$A:$Z,4,FALSE), "NA")</f>
        <v>655.04242809870493</v>
      </c>
      <c r="BR204" s="31">
        <f>_xlfn.IFNA(VLOOKUP($A204,Palladium_total_supply!$A:$Z,4,FALSE), "NA")</f>
        <v>755.59369429028106</v>
      </c>
      <c r="BS204" s="31">
        <f>_xlfn.IFNA(VLOOKUP($A204,Rhodium_total_supply!$A:$Z,4,FALSE), "NA")</f>
        <v>87.071622508279859</v>
      </c>
      <c r="BT204" s="31">
        <f>_xlfn.IFNA(VLOOKUP($A204,Equities!$A:$Z,2,FALSE), "NA")</f>
        <v>6654.5140909090896</v>
      </c>
      <c r="BU204" s="31">
        <f>_xlfn.IFNA(VLOOKUP($A204,Equities!$A:$Z,3,FALSE), "NA")</f>
        <v>8575.6227272727192</v>
      </c>
      <c r="BV204" s="31">
        <f>_xlfn.IFNA(VLOOKUP($A204,Equities!$A:$Z,4,FALSE), "NA")</f>
        <v>7603.8363636363601</v>
      </c>
      <c r="BW204" s="31">
        <f>_xlfn.IFNA(VLOOKUP($A204,Equities!$A:$Z,5,FALSE), "NA")</f>
        <v>5939.2519545454497</v>
      </c>
      <c r="BX204" s="31">
        <f>_xlfn.IFNA(VLOOKUP($A204,Equities!$A:$Z,6,FALSE), "NA")</f>
        <v>1829.4912727272699</v>
      </c>
      <c r="BY204" s="31">
        <f>_xlfn.IFNA(VLOOKUP($A204,Income_equities!$A:$Z,2,FALSE), "NA")</f>
        <v>1991.84</v>
      </c>
      <c r="BZ204" s="31">
        <f>_xlfn.IFNA(VLOOKUP($A204,Income_equities!$A:$Z,3,FALSE), "NA")</f>
        <v>381.048963636363</v>
      </c>
      <c r="CA204" s="31">
        <f>_xlfn.IFNA(VLOOKUP($A204,Income_equities!$A:$Z,4,FALSE), "NA")</f>
        <v>230.748818181818</v>
      </c>
      <c r="CB204" s="31">
        <f>_xlfn.IFNA(VLOOKUP($A204,Income_equities!$A:$Z,5,FALSE), "NA")</f>
        <v>231.57213181818099</v>
      </c>
      <c r="CC204" s="31">
        <f>_xlfn.IFNA(VLOOKUP($A204,PGM_equities!$A:$Z,2,FALSE), "NA")</f>
        <v>953.75090909090898</v>
      </c>
      <c r="CD204" s="31">
        <f>_xlfn.IFNA(VLOOKUP($A204,PGM_equities!$A:$Z,3,FALSE), "NA")</f>
        <v>1235.15772727272</v>
      </c>
      <c r="CE204" s="31">
        <f>_xlfn.IFNA(VLOOKUP($A204,PGM_equities!$A:$Z,4,FALSE), "NA")</f>
        <v>17.3488318181818</v>
      </c>
      <c r="CF204" s="31">
        <f>_xlfn.IFNA(VLOOKUP($A204,PGM_equities!$A:$Z,5,FALSE), "NA")</f>
        <v>702.38636363636294</v>
      </c>
      <c r="CG204" s="31">
        <f>_xlfn.IFNA(VLOOKUP($A204,Platinum_market_balance!$A:$Z,2,FALSE), "NA")</f>
        <v>43.805457942065686</v>
      </c>
      <c r="CH204" s="31">
        <f>_xlfn.IFNA(VLOOKUP($A204,Platinum_market_balance!$A:$Z,3,FALSE), "NA")</f>
        <v>7.1666898569371279E-2</v>
      </c>
      <c r="CI204" s="31">
        <f>_xlfn.IFNA(VLOOKUP($A204,Platinum_market_balance!$A:$Z,4,FALSE), "NA")</f>
        <v>740.67226569455909</v>
      </c>
      <c r="CJ204" s="31">
        <f>_xlfn.IFNA(VLOOKUP($A204,Platinum_market_balance!$A:$Z,5,FALSE), "NA")</f>
        <v>1.2117595987440843</v>
      </c>
      <c r="CK204" s="31">
        <f>_xlfn.IFNA(VLOOKUP($A204,Palladium_market_balance!$A:$Z,2,FALSE), "NA")</f>
        <v>-181.65716218131251</v>
      </c>
      <c r="CL204" s="31">
        <f>_xlfn.IFNA(VLOOKUP($A204,Palladium_market_balance!$A:$Z,3,FALSE), "NA")</f>
        <v>-0.19381914769881911</v>
      </c>
      <c r="CM204" s="31">
        <f>_xlfn.IFNA(VLOOKUP($A204,Palladium_market_balance!$A:$Z,4,FALSE), "NA")</f>
        <v>-756.08541641203556</v>
      </c>
      <c r="CN204" s="31">
        <f>_xlfn.IFNA(VLOOKUP($A204,Palladium_market_balance!$A:$Z,5,FALSE), "NA")</f>
        <v>-0.80670549532322688</v>
      </c>
      <c r="CO204" s="31">
        <f>_xlfn.IFNA(VLOOKUP($A204,Rhodium_market_balance!$A:$Z,2,FALSE), "NA")</f>
        <v>-0.48312333738746815</v>
      </c>
      <c r="CP204" s="31">
        <f>_xlfn.IFNA(VLOOKUP($A204,Rhodium_market_balance!$A:$Z,3,FALSE), "NA")</f>
        <v>-5.5179571674968848E-3</v>
      </c>
      <c r="CQ204" s="31">
        <f>_xlfn.IFNA(VLOOKUP($A204,Rhodium_market_balance!$A:$Z,4,FALSE), "NA")</f>
        <v>116.03302442815975</v>
      </c>
      <c r="CR204" s="31">
        <f>_xlfn.IFNA(VLOOKUP($A204,Rhodium_market_balance!$A:$Z,5,FALSE), "NA")</f>
        <v>1.3252625349708749</v>
      </c>
      <c r="CS204" s="31">
        <f>_xlfn.IFNA(VLOOKUP($A204,CFTCs!$A:$Z,2,FALSE), "NA")</f>
        <v>14817.272727272701</v>
      </c>
      <c r="CT204" s="31">
        <f>_xlfn.IFNA(VLOOKUP($A204,CFTCs!$A:$Z,3,FALSE), "NA")</f>
        <v>6077.5909090908999</v>
      </c>
      <c r="CU204" s="31">
        <f>_xlfn.IFNA(VLOOKUP($A204,CFTCs!$A:$Z,4,FALSE), "NA")</f>
        <v>47964.727272727199</v>
      </c>
      <c r="CV204" s="31">
        <f>_xlfn.IFNA(VLOOKUP($A204,CFTCs!$A:$Z,5,FALSE), "NA")</f>
        <v>22526.9545454545</v>
      </c>
      <c r="CW204" s="31">
        <f>_xlfn.IFNA(VLOOKUP($A204,Open_interest!$A:$Z,2,FALSE), "NA")</f>
        <v>66831.681818181794</v>
      </c>
      <c r="CX204" s="31">
        <f>_xlfn.IFNA(VLOOKUP($A204,Open_interest!$A:$Z,3,FALSE), "NA")</f>
        <v>24140.5</v>
      </c>
      <c r="CY204" s="31">
        <f>IF(_xlfn.IFNA(VLOOKUP($A204,ETF_holdings!$A:$Z,2,FALSE), "NA")=0,"NA",_xlfn.IFNA(VLOOKUP($A204,ETF_holdings!$A:$Z,2,FALSE), "NA"))</f>
        <v>2559236.6168181798</v>
      </c>
      <c r="CZ204" s="31" t="str">
        <f>IF(_xlfn.IFNA(VLOOKUP($A204,ETF_holdings!$A:$Z,3,FALSE), "NA")=0,"NA",_xlfn.IFNA(VLOOKUP($A204,ETF_holdings!$A:$Z,3,FALSE), "NA"))</f>
        <v>NA</v>
      </c>
      <c r="DA204" s="31">
        <f>_xlfn.IFNA(VLOOKUP($A204,ETF_holdings!$A:$Z,4,FALSE), "NA")</f>
        <v>15014.6818181818</v>
      </c>
      <c r="DB204" s="31">
        <f>IF(_xlfn.IFNA(VLOOKUP($A204,ETF_holdings!$A:$Z,4,FALSE), "NA")=0,"NA",_xlfn.IFNA(VLOOKUP($A204,ETF_holdings!$A:$Z,4,FALSE), "NA"))</f>
        <v>15014.6818181818</v>
      </c>
      <c r="DC204" s="31" t="str">
        <f>IF(_xlfn.IFNA(VLOOKUP($A204,ETF_holdings!$A:$Z,6,FALSE), "NA")=0,"NA",_xlfn.IFNA(VLOOKUP($A204,ETF_holdings!$A:$Z,6,FALSE), "NA"))</f>
        <v>NA</v>
      </c>
      <c r="DD204" s="31" t="str">
        <f>IF(_xlfn.IFNA(VLOOKUP($A204,ETF_holdings!$A:$Z,7,FALSE), "NA")=0,"NA",_xlfn.IFNA(VLOOKUP($A204,ETF_holdings!$A:$Z,7,FALSE), "NA"))</f>
        <v>NA</v>
      </c>
      <c r="DE204" s="31" t="str">
        <f>IF(_xlfn.IFNA(VLOOKUP($A204,ETF_holdings!$A:$Z,8,FALSE), "NA")=0,"NA",_xlfn.IFNA(VLOOKUP($A204,ETF_holdings!$A:$Z,8,FALSE), "NA"))</f>
        <v>NA</v>
      </c>
      <c r="DF204" s="31" t="str">
        <f>IF(_xlfn.IFNA(VLOOKUP($A204,ETF_holdings!$A:$Z,10,FALSE), "NA")=0,"NA",_xlfn.IFNA(VLOOKUP($A204,ETF_holdings!$A:$Z,10,FALSE), "NA"))</f>
        <v>NA</v>
      </c>
      <c r="DG204" s="31" t="str">
        <f>IF(_xlfn.IFNA(VLOOKUP($A204,ETF_holdings!$A:$Z,10,FALSE), "NA")=0,"NA",_xlfn.IFNA(VLOOKUP($A204,ETF_holdings!$A:$Z,10,FALSE), "NA"))</f>
        <v>NA</v>
      </c>
      <c r="DH204" s="31">
        <f>IF(_xlfn.IFNA(VLOOKUP($A204,ETF_holdings!$A:$Z,11,FALSE), "NA")=0,"NA",_xlfn.IFNA(VLOOKUP($A204,ETF_holdings!$A:$Z,11,FALSE), "NA"))</f>
        <v>15014.6818181818</v>
      </c>
      <c r="DI204" s="31" t="str">
        <f>IF(_xlfn.IFNA(VLOOKUP($A204,ETF_holdings!$A:$Z,12,FALSE), "NA")=0,"NA",_xlfn.IFNA(VLOOKUP($A204,ETF_holdings!$A:$Z,12,FALSE), "NA"))</f>
        <v>NA</v>
      </c>
      <c r="DJ204" s="31" t="str">
        <f>IF(_xlfn.IFNA(VLOOKUP($A204,ETF_holdings!$A:$Z,13,FALSE), "NA")=0,"NA",_xlfn.IFNA(VLOOKUP($A204,ETF_holdings!$A:$Z,13,FALSE), "NA"))</f>
        <v>NA</v>
      </c>
      <c r="DK204" s="31">
        <f>IF(_xlfn.IFNA(VLOOKUP($A204,Platinum_RSI!$A:$P,2,FALSE), "NA")=0,"NA",_xlfn.IFNA(VLOOKUP($A204,Platinum_RSI!$A:$P,2,FALSE), "NA"))</f>
        <v>21.28</v>
      </c>
      <c r="DL204" s="31">
        <f>IF(_xlfn.IFNA(VLOOKUP($A204,Platinum_RSI!$A:$P,3,FALSE), "NA")=0,"NA",_xlfn.IFNA(VLOOKUP($A204,Platinum_RSI!$A:$P,3,FALSE), "NA"))</f>
        <v>39.11</v>
      </c>
      <c r="DM204" s="31">
        <f>IF(_xlfn.IFNA(VLOOKUP($A204,Platinum_RSI!$A:$P,4,FALSE), "NA")=0,"NA",_xlfn.IFNA(VLOOKUP($A204,Platinum_RSI!$A:$P,4,FALSE), "NA"))</f>
        <v>39.86</v>
      </c>
      <c r="DN204" s="31">
        <f>IF(_xlfn.IFNA(VLOOKUP($A204,Platinum_RSI!$A:$P,5,FALSE), "NA")=0,"NA",_xlfn.IFNA(VLOOKUP($A204,Platinum_RSI!$A:$P,5,FALSE), "NA"))</f>
        <v>42.06</v>
      </c>
      <c r="DO204" s="31">
        <f>IF(_xlfn.IFNA(VLOOKUP($A204,Palladium_RSI!$A:$Q,2,FALSE), "NA")=0,"NA",_xlfn.IFNA(VLOOKUP($A204,Palladium_RSI!$A:$Q,2,FALSE), "NA"))</f>
        <v>70.13</v>
      </c>
      <c r="DP204" s="31">
        <f>IF(_xlfn.IFNA(VLOOKUP($A204,Palladium_RSI!$A:$Q, 3,FALSE), "NA")=0,"NA",_xlfn.IFNA(VLOOKUP($A204,Palladium_RSI!$A:$Q,3,FALSE), "NA"))</f>
        <v>59.99</v>
      </c>
      <c r="DQ204" s="31">
        <f>IF(_xlfn.IFNA(VLOOKUP($A204,Palladium_RSI!$A:$Q,4,FALSE), "NA")=0,"NA",_xlfn.IFNA(VLOOKUP($A204,Palladium_RSI!$A:$Q,4,FALSE), "NA"))</f>
        <v>56.45</v>
      </c>
      <c r="DR204" s="31">
        <f>IF(_xlfn.IFNA(VLOOKUP($A204,Palladium_RSI!$A:$Q,5,FALSE), "NA")=0,"NA",_xlfn.IFNA(VLOOKUP($A204,Palladium_RSI!$A:$Q,5,FALSE), "NA"))</f>
        <v>53.75</v>
      </c>
      <c r="DS204" s="31">
        <f>IF(_xlfn.IFNA(VLOOKUP($A204,Car_production!$A:$L,2,FALSE), "NA")=0,"NA",_xlfn.IFNA(VLOOKUP($A204,Car_production!$A:$L,2,FALSE), "NA"))</f>
        <v>312.7</v>
      </c>
      <c r="DT204" s="31">
        <f>IF(_xlfn.IFNA(VLOOKUP($A204,Car_production!$A:$L,3,FALSE), "NA")=0,"NA",_xlfn.IFNA(VLOOKUP($A204,Car_production!$A:$L,3,FALSE), "NA"))</f>
        <v>246.02675059008655</v>
      </c>
      <c r="DU204" s="31" t="e">
        <f>IF(_xlfn.IFNA(VLOOKUP($A204,Car_production!$A:$L,4,FALSE), "NA")=0,"NA",_xlfn.IFNA(VLOOKUP($A204,Car_production!$A:$L,13,FALSE), "NA"))</f>
        <v>#REF!</v>
      </c>
      <c r="DV204" s="31">
        <f>IF(_xlfn.IFNA(VLOOKUP($A204,Car_production!$A:$L,5,FALSE), "NA")=0,"NA",_xlfn.IFNA(VLOOKUP($A204,Car_production!$A:$L,5,FALSE), "NA"))</f>
        <v>127.00186076293687</v>
      </c>
      <c r="DW204" s="31">
        <f>IF(_xlfn.IFNA(VLOOKUP($A204,Car_production!$A:$L,6,FALSE), "NA")=0,"NA",_xlfn.IFNA(VLOOKUP($A204,Car_production!$A:$L,6,FALSE), "NA"))</f>
        <v>103</v>
      </c>
      <c r="DX204" s="31">
        <f>IF(_xlfn.IFNA(VLOOKUP($A204,Car_production!$A:$L,7,FALSE), "NA")=0,"NA",_xlfn.IFNA(VLOOKUP($A204,Car_production!$A:$L,7,FALSE), "NA"))</f>
        <v>100.68426197458456</v>
      </c>
      <c r="DY204" s="31">
        <f>IF(_xlfn.IFNA(VLOOKUP($A204,Car_production!$A:$L,8,FALSE), "NA")=0,"NA",_xlfn.IFNA(VLOOKUP($A204,Car_production!$A:$L,8,FALSE), "NA"))</f>
        <v>109.9</v>
      </c>
      <c r="DZ204" s="31">
        <f>IF(_xlfn.IFNA(VLOOKUP($A204,Car_production!$A:$L,9,FALSE), "NA")=0,"NA",_xlfn.IFNA(VLOOKUP($A204,Car_production!$A:$L,9,FALSE), "NA"))</f>
        <v>138.76262626262624</v>
      </c>
      <c r="EA204" s="31">
        <f>IF(_xlfn.IFNA(VLOOKUP($A204,Car_production!$A:$L,10,FALSE), "NA")=0,"NA",_xlfn.IFNA(VLOOKUP($A204,Car_production!$A:$L,10,FALSE), "NA"))</f>
        <v>107.72442536924382</v>
      </c>
      <c r="EB204" s="31">
        <f>IF(_xlfn.IFNA(VLOOKUP($A204,Car_production_index!$A:$L,2,FALSE), "NA")=0,"NA",_xlfn.IFNA(VLOOKUP($A204,Car_production_index!$A:$L,2,FALSE), "NA"))</f>
        <v>0.14210199451256131</v>
      </c>
      <c r="EC204" s="31">
        <f>IF(_xlfn.IFNA(VLOOKUP($A204,Car_production_index!$A:$L,3,FALSE), "NA")=0,"NA",_xlfn.IFNA(VLOOKUP($A204,Car_production_index!$A:$L,3,FALSE), "NA"))</f>
        <v>0.17647563548349746</v>
      </c>
      <c r="ED204" s="31">
        <f>IF(_xlfn.IFNA(VLOOKUP($A204,Car_production_index!$A:$L,4,FALSE), "NA")=0,"NA",_xlfn.IFNA(VLOOKUP($A204,Car_production_index!$A:$L,4,FALSE), "NA"))</f>
        <v>0.33382571001288963</v>
      </c>
      <c r="EE204" s="31">
        <f>IF(_xlfn.IFNA(VLOOKUP($A204,Car_production_index!$A:$L,5,FALSE), "NA")=0,"NA",_xlfn.IFNA(VLOOKUP($A204,Car_production_index!$A:$L,5,FALSE), "NA"))</f>
        <v>9.079338067446234E-2</v>
      </c>
      <c r="EF204" s="31">
        <f>IF(_xlfn.IFNA(VLOOKUP($A204,Car_production_index!$A:$L,6,FALSE), "NA")=0,"NA",_xlfn.IFNA(VLOOKUP($A204,Car_production_index!$A:$L,6,FALSE), "NA"))</f>
        <v>0.74319672068341069</v>
      </c>
    </row>
    <row r="205" spans="1:136">
      <c r="A205" s="26">
        <v>42705</v>
      </c>
      <c r="B205" s="25">
        <f>IFERROR(VLOOKUP($A205,Palladium_spot_price!$A:$B,2,FALSE), "NA")</f>
        <v>711.02499999999998</v>
      </c>
      <c r="C205" s="25">
        <f>IFERROR(VLOOKUP($A205,Platinum_spot_price!$A:$B,2,FALSE), "NA")</f>
        <v>920.7</v>
      </c>
      <c r="D205" s="25">
        <f>IFERROR(VLOOKUP($A205,Rhodium_spot_price!$A:$B,2,FALSE), "NA")</f>
        <v>792.5</v>
      </c>
      <c r="E205" s="25">
        <f>IFERROR(VLOOKUP(A205,'Coal Australia'!A:B,2,FALSE), "NA")</f>
        <v>93.134464285714103</v>
      </c>
      <c r="F205" s="25">
        <f>IFERROR(VLOOKUP(A205,'Russian Ruble'!A:B,2,FALSE), "NA")</f>
        <v>62.184699999999999</v>
      </c>
      <c r="G205" s="25" t="str">
        <f>IFERROR(VLOOKUP($A205,'GDP Germany'!A:B,2,FALSE),"NA")</f>
        <v>NA</v>
      </c>
      <c r="H205" s="25" t="str">
        <f>IFERROR(VLOOKUP($A205,'GDP EU28'!A:B,2,FALSE),"NA")</f>
        <v>NA</v>
      </c>
      <c r="I205" s="25" t="str">
        <f>IFERROR(VLOOKUP($A205,'GDP US'!A:B,2,FALSE),"NA")</f>
        <v>NA</v>
      </c>
      <c r="J205" s="29" t="str">
        <f>IFERROR(VLOOKUP($A205,'GDP CNY'!A:C,2,FALSE),"NA")</f>
        <v>NA</v>
      </c>
      <c r="K205" s="25">
        <f>IFERROR(VLOOKUP($A205,WTI!$A:$B,2,FALSE),"NA")</f>
        <v>51.97</v>
      </c>
      <c r="L205" s="25">
        <f>IFERROR(VLOOKUP($A205,Brent!$A:$B,2,FALSE),"NA")</f>
        <v>53.31</v>
      </c>
      <c r="M205" s="25">
        <f>IFERROR(VLOOKUP($A205,'EURO EXC RATE'!$A:$B,2,FALSE),"NA")</f>
        <v>1.0545</v>
      </c>
      <c r="N205" s="25">
        <f>IFERROR(VLOOKUP($A205,'Baltic Dry Index'!$A:$B,2,FALSE),"NA")</f>
        <v>961</v>
      </c>
      <c r="O205" s="25">
        <f>IFERROR(VLOOKUP($A205,EXR_CNY_USD!$A:$B,2,FALSE),"NA")</f>
        <v>6.9198000000000004</v>
      </c>
      <c r="P205" s="25">
        <f>IFERROR(VLOOKUP($A205,'NATURAL GAS'!A:B,2,FALSE),"NA")</f>
        <v>3.59</v>
      </c>
      <c r="Q205" s="25">
        <f>IFERROR(VLOOKUP($A205,VIX!$A:$B,2,FALSE), "NA")</f>
        <v>14.04</v>
      </c>
      <c r="R205" s="25">
        <f>IFERROR(VLOOKUP($A205,CLI_US!$A:$B,2,FALSE), "NA")</f>
        <v>99.740629062489703</v>
      </c>
      <c r="S205" s="25">
        <f>IFERROR(VLOOKUP($A205,CLI_CHN!$A:$B,2,FALSE), "NA")</f>
        <v>100.5266</v>
      </c>
      <c r="T205" s="25">
        <f>IFERROR(VLOOKUP($A205,CLI_EURO!$A:$B,2,FALSE), "NA")</f>
        <v>100.35166929574901</v>
      </c>
      <c r="U205" s="25">
        <f>IFERROR(VLOOKUP($A205,CPILFESL!$A:$B,2,FALSE), "NA")</f>
        <v>242.637</v>
      </c>
      <c r="V205" s="31">
        <f>_xlfn.IFNA(VLOOKUP($A205,'PET.RWTC.M'!$A:$B,2,FALSE), "NA")</f>
        <v>51.97</v>
      </c>
      <c r="W205" s="31">
        <f>_xlfn.IFNA(VLOOKUP($A205,PALLFNFINDEXQ!$A:$B,2,FALSE), "NA")</f>
        <v>107.9619737</v>
      </c>
      <c r="X205" s="31">
        <f>_xlfn.IFNA(VLOOKUP($A205,DEXSFUS!$A:$B,2,FALSE), "NA")</f>
        <v>14.074999999999999</v>
      </c>
      <c r="Y205" s="31">
        <f>_xlfn.IFNA(VLOOKUP($A205,PNICKUSDM!$A:$B,2,FALSE), "NA")</f>
        <v>10972.275</v>
      </c>
      <c r="Z205" s="31">
        <f>_xlfn.IFNA(VLOOKUP($A205,'WPU1011'!$A:$B,2,FALSE), "NA")</f>
        <v>120.2</v>
      </c>
      <c r="AA205" s="31">
        <f>_xlfn.IFNA(VLOOKUP($A205,'WPU1011'!$A:$B,2,FALSE), "NA")</f>
        <v>120.2</v>
      </c>
      <c r="AB205" s="31">
        <f>_xlfn.IFNA(VLOOKUP($A205,TSIFRGHTC!$A:$B,2,FALSE), "NA")</f>
        <v>1.1000000000000001</v>
      </c>
      <c r="AC205" s="31">
        <f>_xlfn.IFNA(VLOOKUP($A205,TSIFRGHTC!$A:$B,2,FALSE), "NA")</f>
        <v>1.1000000000000001</v>
      </c>
      <c r="AD205" s="31">
        <f>_xlfn.IFNA(VLOOKUP($A205,PPICMM!$A:$B,2,FALSE), "NA")</f>
        <v>179.3</v>
      </c>
      <c r="AE205" s="31">
        <f>_xlfn.IFNA(VLOOKUP($A205,IPB50001N!$A:$B,2,FALSE), "NA")</f>
        <v>98.766199999999998</v>
      </c>
      <c r="AF205" s="31">
        <f>_xlfn.IFNA(VLOOKUP($A205,A31ATI!$A:$B,2,FALSE), "NA")</f>
        <v>16899</v>
      </c>
      <c r="AG205" s="31">
        <f>_xlfn.IFNA(VLOOKUP($A205,A31ANO!$A:$B,2,FALSE), "NA")</f>
        <v>8288</v>
      </c>
      <c r="AH205" s="31">
        <f>_xlfn.IFNA(VLOOKUP($A205,IPG21223S!$A:$B,2,FALSE), "NA")</f>
        <v>94.076300000000003</v>
      </c>
      <c r="AI205" s="31">
        <f>_xlfn.IFNA(VLOOKUP($A205,PIORECRUSDM!$A:$B,2,FALSE), "NA")</f>
        <v>79.75</v>
      </c>
      <c r="AJ205" s="31">
        <f>_xlfn.IFNA(VLOOKUP($A205,GVZCLS!$A:$B,2,FALSE), "NA")</f>
        <v>19.39</v>
      </c>
      <c r="AK205" s="31">
        <f>_xlfn.IFNA(VLOOKUP($A205,VXSLVCLS!$A:$B,2,FALSE), "NA")</f>
        <v>27.8</v>
      </c>
      <c r="AL205" s="31">
        <f>_xlfn.IFNA(VLOOKUP($A205,PNRGINDEXM!$A:$B,2,FALSE), "NA")</f>
        <v>123.05410000000001</v>
      </c>
      <c r="AM205" s="31">
        <f>_xlfn.IFNA(VLOOKUP($A205,Nikkei225!$A:$B,2,FALSE), "NA")</f>
        <v>18513.12</v>
      </c>
      <c r="AN205" s="31">
        <f>_xlfn.IFNA(VLOOKUP($A205,EXJPUS!$A:$B,2,FALSE), "NA")</f>
        <v>115.99809999999999</v>
      </c>
      <c r="AO205" s="31">
        <f>_xlfn.IFNA(VLOOKUP($A205,PCU33613361!$A:$B,2,FALSE), "NA")</f>
        <v>113.7</v>
      </c>
      <c r="AP205" s="31">
        <f>_xlfn.IFNA(VLOOKUP($A205,TOTALSA!$A:$B,2,FALSE), "NA")</f>
        <v>18.279</v>
      </c>
      <c r="AQ205" s="31">
        <f>_xlfn.IFNA(VLOOKUP($A205,ZAFCPIALLMINMEI!$A:$B,2,FALSE), "NA")</f>
        <v>108.9682</v>
      </c>
      <c r="AR205" s="31">
        <f>_xlfn.IFNA(VLOOKUP($A205,LCULMN01ZAQ661S!$A:$B,2,FALSE), "NA")</f>
        <v>107.4016962</v>
      </c>
      <c r="AS205" s="31">
        <f>_xlfn.IFNA(VLOOKUP($A205,NGDPRSAXDCZAQ!$A:$B,2,FALSE), "NA")</f>
        <v>1113450.8</v>
      </c>
      <c r="AT205" s="31">
        <f>_xlfn.IFNA(VLOOKUP($A205,'M.W00.PCOBA.USD'!$A:$B,2,FALSE), "NA")</f>
        <v>31589.38</v>
      </c>
      <c r="AU205" s="31">
        <f>_xlfn.IFNA(VLOOKUP($A205,BSCICP03O9M665S!$A:$B,2,FALSE), "NA")</f>
        <v>101.02985403949999</v>
      </c>
      <c r="AV205" s="31">
        <f>_xlfn.IFNA(VLOOKUP($A205,LOLITOAAOECDE!$A:$B,2,FALSE), "NA")</f>
        <v>99.692069083700005</v>
      </c>
      <c r="AW205" s="31" t="str">
        <f>_xlfn.IFNA(VLOOKUP($A205,'IP7110'!$A:$B,2,FALSE), "NA")</f>
        <v>NA</v>
      </c>
      <c r="AX205" s="31">
        <f>_xlfn.IFNA(VLOOKUP($A205,'WPS061'!$A:$B,2,FALSE), "NA")</f>
        <v>82</v>
      </c>
      <c r="AY205" s="31">
        <f>_xlfn.IFNA(VLOOKUP($A205,'GS10'!$A:$B,2,FALSE), "NA")</f>
        <v>2.4900000000000002</v>
      </c>
      <c r="AZ205" s="31">
        <f>_xlfn.IFNA(VLOOKUP($A205,'GS5'!$A:$B,2,FALSE), "NA")</f>
        <v>1.96</v>
      </c>
      <c r="BA205" s="31">
        <f>_xlfn.IFNA(VLOOKUP($A205,'GS30'!$A:$B,2,FALSE), "NA")</f>
        <v>3.11</v>
      </c>
      <c r="BB205" s="31">
        <f>_xlfn.IFNA(VLOOKUP($A205,DAX!$A:$B,2,FALSE), "NA")</f>
        <v>11481.06</v>
      </c>
      <c r="BC205" s="31">
        <f>_xlfn.IFNA(VLOOKUP($A205,SMI!$A:$B,2,FALSE), "NA")</f>
        <v>8219.8700000000008</v>
      </c>
      <c r="BD205" s="31">
        <f>_xlfn.IFNA(VLOOKUP($A205,NASDAQCOM!$A:$B,2,FALSE), "NA")</f>
        <v>5383.12</v>
      </c>
      <c r="BE205" s="31">
        <f>_xlfn.IFNA(VLOOKUP($A205,FTSE100!$A:$B,2,FALSE), "NA")</f>
        <v>7142.83</v>
      </c>
      <c r="BF205" s="31">
        <f>_xlfn.IFNA(VLOOKUP($A205,'M.W00.PGOLD.USD'!$A:$B,2,FALSE), "NA")</f>
        <v>1174.75</v>
      </c>
      <c r="BG205" s="31">
        <f>_xlfn.IFNA(VLOOKUP($A205,'M.W00.PSILVER.USD'!$A:$B,2,FALSE), "NA")</f>
        <v>17.13</v>
      </c>
      <c r="BH205" s="31">
        <f>_xlfn.IFNA(VLOOKUP($A205,WPU10170502!$A:$B,2,FALSE), "NA")</f>
        <v>84.8</v>
      </c>
      <c r="BI205" s="31">
        <f>_xlfn.IFNA(VLOOKUP($A205,'M.W00.PSILVER.USD'!$A:$B,2,FALSE), "NA")</f>
        <v>17.13</v>
      </c>
      <c r="BJ205" s="31">
        <f>_xlfn.IFNA(VLOOKUP($A205,'M.W00.PSILVER.USD'!$A:$B,2,FALSE), "NA")</f>
        <v>17.13</v>
      </c>
      <c r="BK205" s="31">
        <f>_xlfn.IFNA(VLOOKUP($A205,FEDfunds!$A:$B,2,FALSE), "NA")</f>
        <v>0.54</v>
      </c>
      <c r="BL205" s="31">
        <f>_xlfn.IFNA(VLOOKUP($A205,Vehicles_miles_traveled!$A:$B,2,FALSE), "NA")</f>
        <v>267958</v>
      </c>
      <c r="BM205" s="31">
        <f>_xlfn.IFNA(VLOOKUP($A205,New_car_dealer!$A:$B,2,FALSE), "NA")</f>
        <v>80614</v>
      </c>
      <c r="BN205" s="31">
        <f>_xlfn.IFNA(VLOOKUP($A205,Platinum_total_demand!$A:$Z,4,FALSE), "NA")</f>
        <v>563.29798921390011</v>
      </c>
      <c r="BO205" s="31">
        <f>_xlfn.IFNA(VLOOKUP($A205,Palladium_total_demand!$A:$Z,4,FALSE), "NA")</f>
        <v>847.82127516590367</v>
      </c>
      <c r="BP205" s="31">
        <f>_xlfn.IFNA(VLOOKUP($A205,Rhodium_total_demand!$A:$Z,4,FALSE), "NA")</f>
        <v>81.344150857345525</v>
      </c>
      <c r="BQ205" s="31">
        <f>_xlfn.IFNA(VLOOKUP($A205,Platinum_total_supply!$A:$Z,4,FALSE), "NA")</f>
        <v>655.04242809870493</v>
      </c>
      <c r="BR205" s="31">
        <f>_xlfn.IFNA(VLOOKUP($A205,Palladium_total_supply!$A:$Z,4,FALSE), "NA")</f>
        <v>755.59369429028106</v>
      </c>
      <c r="BS205" s="31">
        <f>_xlfn.IFNA(VLOOKUP($A205,Rhodium_total_supply!$A:$Z,4,FALSE), "NA")</f>
        <v>87.071622508279859</v>
      </c>
      <c r="BT205" s="31">
        <f>_xlfn.IFNA(VLOOKUP($A205,Equities!$A:$Z,2,FALSE), "NA")</f>
        <v>6869.8840909090904</v>
      </c>
      <c r="BU205" s="31">
        <f>_xlfn.IFNA(VLOOKUP($A205,Equities!$A:$Z,3,FALSE), "NA")</f>
        <v>8901.9522727272706</v>
      </c>
      <c r="BV205" s="31">
        <f>_xlfn.IFNA(VLOOKUP($A205,Equities!$A:$Z,4,FALSE), "NA")</f>
        <v>7826.94545454545</v>
      </c>
      <c r="BW205" s="31">
        <f>_xlfn.IFNA(VLOOKUP($A205,Equities!$A:$Z,5,FALSE), "NA")</f>
        <v>6018.0710454545397</v>
      </c>
      <c r="BX205" s="31">
        <f>_xlfn.IFNA(VLOOKUP($A205,Equities!$A:$Z,6,FALSE), "NA")</f>
        <v>1817.50077272727</v>
      </c>
      <c r="BY205" s="31">
        <f>_xlfn.IFNA(VLOOKUP($A205,Income_equities!$A:$Z,2,FALSE), "NA")</f>
        <v>1966.19818181818</v>
      </c>
      <c r="BZ205" s="31">
        <f>_xlfn.IFNA(VLOOKUP($A205,Income_equities!$A:$Z,3,FALSE), "NA")</f>
        <v>374.92044545454502</v>
      </c>
      <c r="CA205" s="31">
        <f>_xlfn.IFNA(VLOOKUP($A205,Income_equities!$A:$Z,4,FALSE), "NA")</f>
        <v>230.27027727272699</v>
      </c>
      <c r="CB205" s="31">
        <f>_xlfn.IFNA(VLOOKUP($A205,Income_equities!$A:$Z,5,FALSE), "NA")</f>
        <v>229.519327272727</v>
      </c>
      <c r="CC205" s="31">
        <f>_xlfn.IFNA(VLOOKUP($A205,PGM_equities!$A:$Z,2,FALSE), "NA")</f>
        <v>918.18272727272699</v>
      </c>
      <c r="CD205" s="31">
        <f>_xlfn.IFNA(VLOOKUP($A205,PGM_equities!$A:$Z,3,FALSE), "NA")</f>
        <v>1150.9477272727199</v>
      </c>
      <c r="CE205" s="31">
        <f>_xlfn.IFNA(VLOOKUP($A205,PGM_equities!$A:$Z,4,FALSE), "NA")</f>
        <v>16.3836181818181</v>
      </c>
      <c r="CF205" s="31">
        <f>_xlfn.IFNA(VLOOKUP($A205,PGM_equities!$A:$Z,5,FALSE), "NA")</f>
        <v>702.604999999999</v>
      </c>
      <c r="CG205" s="31">
        <f>_xlfn.IFNA(VLOOKUP($A205,Platinum_market_balance!$A:$Z,2,FALSE), "NA")</f>
        <v>91.744438884804822</v>
      </c>
      <c r="CH205" s="31">
        <f>_xlfn.IFNA(VLOOKUP($A205,Platinum_market_balance!$A:$Z,3,FALSE), "NA")</f>
        <v>0.16287016932696147</v>
      </c>
      <c r="CI205" s="31">
        <f>_xlfn.IFNA(VLOOKUP($A205,Platinum_market_balance!$A:$Z,4,FALSE), "NA")</f>
        <v>832.41670457936391</v>
      </c>
      <c r="CJ205" s="31">
        <f>_xlfn.IFNA(VLOOKUP($A205,Platinum_market_balance!$A:$Z,5,FALSE), "NA")</f>
        <v>1.4777555051120053</v>
      </c>
      <c r="CK205" s="31">
        <f>_xlfn.IFNA(VLOOKUP($A205,Palladium_market_balance!$A:$Z,2,FALSE), "NA")</f>
        <v>-92.227580875622607</v>
      </c>
      <c r="CL205" s="31">
        <f>_xlfn.IFNA(VLOOKUP($A205,Palladium_market_balance!$A:$Z,3,FALSE), "NA")</f>
        <v>-0.10878186662345232</v>
      </c>
      <c r="CM205" s="31">
        <f>_xlfn.IFNA(VLOOKUP($A205,Palladium_market_balance!$A:$Z,4,FALSE), "NA")</f>
        <v>-848.31299728765816</v>
      </c>
      <c r="CN205" s="31">
        <f>_xlfn.IFNA(VLOOKUP($A205,Palladium_market_balance!$A:$Z,5,FALSE), "NA")</f>
        <v>-1.0005799832301427</v>
      </c>
      <c r="CO205" s="31">
        <f>_xlfn.IFNA(VLOOKUP($A205,Rhodium_market_balance!$A:$Z,2,FALSE), "NA")</f>
        <v>5.7274716509343335</v>
      </c>
      <c r="CP205" s="31">
        <f>_xlfn.IFNA(VLOOKUP($A205,Rhodium_market_balance!$A:$Z,3,FALSE), "NA")</f>
        <v>7.0410368669023143E-2</v>
      </c>
      <c r="CQ205" s="31">
        <f>_xlfn.IFNA(VLOOKUP($A205,Rhodium_market_balance!$A:$Z,4,FALSE), "NA")</f>
        <v>121.76049607909408</v>
      </c>
      <c r="CR205" s="31">
        <f>_xlfn.IFNA(VLOOKUP($A205,Rhodium_market_balance!$A:$Z,5,FALSE), "NA")</f>
        <v>1.4968561942779059</v>
      </c>
      <c r="CS205" s="31">
        <f>_xlfn.IFNA(VLOOKUP($A205,CFTCs!$A:$Z,2,FALSE), "NA")</f>
        <v>19879.227272727199</v>
      </c>
      <c r="CT205" s="31">
        <f>_xlfn.IFNA(VLOOKUP($A205,CFTCs!$A:$Z,3,FALSE), "NA")</f>
        <v>4946.4545454545396</v>
      </c>
      <c r="CU205" s="31">
        <f>_xlfn.IFNA(VLOOKUP($A205,CFTCs!$A:$Z,4,FALSE), "NA")</f>
        <v>44841.5</v>
      </c>
      <c r="CV205" s="31">
        <f>_xlfn.IFNA(VLOOKUP($A205,CFTCs!$A:$Z,5,FALSE), "NA")</f>
        <v>19620.3636363636</v>
      </c>
      <c r="CW205" s="31">
        <f>_xlfn.IFNA(VLOOKUP($A205,Open_interest!$A:$Z,2,FALSE), "NA")</f>
        <v>66184.045454545398</v>
      </c>
      <c r="CX205" s="31">
        <f>_xlfn.IFNA(VLOOKUP($A205,Open_interest!$A:$Z,3,FALSE), "NA")</f>
        <v>26179.272727272699</v>
      </c>
      <c r="CY205" s="31">
        <f>IF(_xlfn.IFNA(VLOOKUP($A205,ETF_holdings!$A:$Z,2,FALSE), "NA")=0,"NA",_xlfn.IFNA(VLOOKUP($A205,ETF_holdings!$A:$Z,2,FALSE), "NA"))</f>
        <v>2540592.7291818098</v>
      </c>
      <c r="CZ205" s="31" t="str">
        <f>IF(_xlfn.IFNA(VLOOKUP($A205,ETF_holdings!$A:$Z,3,FALSE), "NA")=0,"NA",_xlfn.IFNA(VLOOKUP($A205,ETF_holdings!$A:$Z,3,FALSE), "NA"))</f>
        <v>NA</v>
      </c>
      <c r="DA205" s="31">
        <f>_xlfn.IFNA(VLOOKUP($A205,ETF_holdings!$A:$Z,4,FALSE), "NA")</f>
        <v>13946.1363636363</v>
      </c>
      <c r="DB205" s="31">
        <f>IF(_xlfn.IFNA(VLOOKUP($A205,ETF_holdings!$A:$Z,4,FALSE), "NA")=0,"NA",_xlfn.IFNA(VLOOKUP($A205,ETF_holdings!$A:$Z,4,FALSE), "NA"))</f>
        <v>13946.1363636363</v>
      </c>
      <c r="DC205" s="31" t="str">
        <f>IF(_xlfn.IFNA(VLOOKUP($A205,ETF_holdings!$A:$Z,6,FALSE), "NA")=0,"NA",_xlfn.IFNA(VLOOKUP($A205,ETF_holdings!$A:$Z,6,FALSE), "NA"))</f>
        <v>NA</v>
      </c>
      <c r="DD205" s="31" t="str">
        <f>IF(_xlfn.IFNA(VLOOKUP($A205,ETF_holdings!$A:$Z,7,FALSE), "NA")=0,"NA",_xlfn.IFNA(VLOOKUP($A205,ETF_holdings!$A:$Z,7,FALSE), "NA"))</f>
        <v>NA</v>
      </c>
      <c r="DE205" s="31" t="str">
        <f>IF(_xlfn.IFNA(VLOOKUP($A205,ETF_holdings!$A:$Z,8,FALSE), "NA")=0,"NA",_xlfn.IFNA(VLOOKUP($A205,ETF_holdings!$A:$Z,8,FALSE), "NA"))</f>
        <v>NA</v>
      </c>
      <c r="DF205" s="31" t="str">
        <f>IF(_xlfn.IFNA(VLOOKUP($A205,ETF_holdings!$A:$Z,10,FALSE), "NA")=0,"NA",_xlfn.IFNA(VLOOKUP($A205,ETF_holdings!$A:$Z,10,FALSE), "NA"))</f>
        <v>NA</v>
      </c>
      <c r="DG205" s="31" t="str">
        <f>IF(_xlfn.IFNA(VLOOKUP($A205,ETF_holdings!$A:$Z,10,FALSE), "NA")=0,"NA",_xlfn.IFNA(VLOOKUP($A205,ETF_holdings!$A:$Z,10,FALSE), "NA"))</f>
        <v>NA</v>
      </c>
      <c r="DH205" s="31">
        <f>IF(_xlfn.IFNA(VLOOKUP($A205,ETF_holdings!$A:$Z,11,FALSE), "NA")=0,"NA",_xlfn.IFNA(VLOOKUP($A205,ETF_holdings!$A:$Z,11,FALSE), "NA"))</f>
        <v>13946.1363636363</v>
      </c>
      <c r="DI205" s="31" t="str">
        <f>IF(_xlfn.IFNA(VLOOKUP($A205,ETF_holdings!$A:$Z,12,FALSE), "NA")=0,"NA",_xlfn.IFNA(VLOOKUP($A205,ETF_holdings!$A:$Z,12,FALSE), "NA"))</f>
        <v>NA</v>
      </c>
      <c r="DJ205" s="31" t="str">
        <f>IF(_xlfn.IFNA(VLOOKUP($A205,ETF_holdings!$A:$Z,13,FALSE), "NA")=0,"NA",_xlfn.IFNA(VLOOKUP($A205,ETF_holdings!$A:$Z,13,FALSE), "NA"))</f>
        <v>NA</v>
      </c>
      <c r="DK205" s="31">
        <f>IF(_xlfn.IFNA(VLOOKUP($A205,Platinum_RSI!$A:$P,2,FALSE), "NA")=0,"NA",_xlfn.IFNA(VLOOKUP($A205,Platinum_RSI!$A:$P,2,FALSE), "NA"))</f>
        <v>20</v>
      </c>
      <c r="DL205" s="31">
        <f>IF(_xlfn.IFNA(VLOOKUP($A205,Platinum_RSI!$A:$P,3,FALSE), "NA")=0,"NA",_xlfn.IFNA(VLOOKUP($A205,Platinum_RSI!$A:$P,3,FALSE), "NA"))</f>
        <v>38.51</v>
      </c>
      <c r="DM205" s="31">
        <f>IF(_xlfn.IFNA(VLOOKUP($A205,Platinum_RSI!$A:$P,4,FALSE), "NA")=0,"NA",_xlfn.IFNA(VLOOKUP($A205,Platinum_RSI!$A:$P,4,FALSE), "NA"))</f>
        <v>39.47</v>
      </c>
      <c r="DN205" s="31">
        <f>IF(_xlfn.IFNA(VLOOKUP($A205,Platinum_RSI!$A:$P,5,FALSE), "NA")=0,"NA",_xlfn.IFNA(VLOOKUP($A205,Platinum_RSI!$A:$P,5,FALSE), "NA"))</f>
        <v>41.88</v>
      </c>
      <c r="DO205" s="31">
        <f>IF(_xlfn.IFNA(VLOOKUP($A205,Palladium_RSI!$A:$Q,2,FALSE), "NA")=0,"NA",_xlfn.IFNA(VLOOKUP($A205,Palladium_RSI!$A:$Q,2,FALSE), "NA"))</f>
        <v>48.8</v>
      </c>
      <c r="DP205" s="31">
        <f>IF(_xlfn.IFNA(VLOOKUP($A205,Palladium_RSI!$A:$Q, 3,FALSE), "NA")=0,"NA",_xlfn.IFNA(VLOOKUP($A205,Palladium_RSI!$A:$Q,3,FALSE), "NA"))</f>
        <v>51.98</v>
      </c>
      <c r="DQ205" s="31">
        <f>IF(_xlfn.IFNA(VLOOKUP($A205,Palladium_RSI!$A:$Q,4,FALSE), "NA")=0,"NA",_xlfn.IFNA(VLOOKUP($A205,Palladium_RSI!$A:$Q,4,FALSE), "NA"))</f>
        <v>50.94</v>
      </c>
      <c r="DR205" s="31">
        <f>IF(_xlfn.IFNA(VLOOKUP($A205,Palladium_RSI!$A:$Q,5,FALSE), "NA")=0,"NA",_xlfn.IFNA(VLOOKUP($A205,Palladium_RSI!$A:$Q,5,FALSE), "NA"))</f>
        <v>50.72</v>
      </c>
      <c r="DS205" s="31">
        <f>IF(_xlfn.IFNA(VLOOKUP($A205,Car_production!$A:$L,2,FALSE), "NA")=0,"NA",_xlfn.IFNA(VLOOKUP($A205,Car_production!$A:$L,2,FALSE), "NA"))</f>
        <v>297.8</v>
      </c>
      <c r="DT205" s="31">
        <f>IF(_xlfn.IFNA(VLOOKUP($A205,Car_production!$A:$L,3,FALSE), "NA")=0,"NA",_xlfn.IFNA(VLOOKUP($A205,Car_production!$A:$L,3,FALSE), "NA"))</f>
        <v>234.30369787568844</v>
      </c>
      <c r="DU205" s="31" t="e">
        <f>IF(_xlfn.IFNA(VLOOKUP($A205,Car_production!$A:$L,4,FALSE), "NA")=0,"NA",_xlfn.IFNA(VLOOKUP($A205,Car_production!$A:$L,13,FALSE), "NA"))</f>
        <v>#REF!</v>
      </c>
      <c r="DV205" s="31">
        <f>IF(_xlfn.IFNA(VLOOKUP($A205,Car_production!$A:$L,5,FALSE), "NA")=0,"NA",_xlfn.IFNA(VLOOKUP($A205,Car_production!$A:$L,5,FALSE), "NA"))</f>
        <v>127.29476843972741</v>
      </c>
      <c r="DW205" s="31">
        <f>IF(_xlfn.IFNA(VLOOKUP($A205,Car_production!$A:$L,6,FALSE), "NA")=0,"NA",_xlfn.IFNA(VLOOKUP($A205,Car_production!$A:$L,6,FALSE), "NA"))</f>
        <v>110.6</v>
      </c>
      <c r="DX205" s="31">
        <f>IF(_xlfn.IFNA(VLOOKUP($A205,Car_production!$A:$L,7,FALSE), "NA")=0,"NA",_xlfn.IFNA(VLOOKUP($A205,Car_production!$A:$L,7,FALSE), "NA"))</f>
        <v>108.11339198435972</v>
      </c>
      <c r="DY205" s="31">
        <f>IF(_xlfn.IFNA(VLOOKUP($A205,Car_production!$A:$L,8,FALSE), "NA")=0,"NA",_xlfn.IFNA(VLOOKUP($A205,Car_production!$A:$L,8,FALSE), "NA"))</f>
        <v>108.6</v>
      </c>
      <c r="DZ205" s="31">
        <f>IF(_xlfn.IFNA(VLOOKUP($A205,Car_production!$A:$L,9,FALSE), "NA")=0,"NA",_xlfn.IFNA(VLOOKUP($A205,Car_production!$A:$L,9,FALSE), "NA"))</f>
        <v>137.12121212121212</v>
      </c>
      <c r="EA205" s="31">
        <f>IF(_xlfn.IFNA(VLOOKUP($A205,Car_production!$A:$L,10,FALSE), "NA")=0,"NA",_xlfn.IFNA(VLOOKUP($A205,Car_production!$A:$L,10,FALSE), "NA"))</f>
        <v>107.31836721050352</v>
      </c>
      <c r="EB205" s="31">
        <f>IF(_xlfn.IFNA(VLOOKUP($A205,Car_production_index!$A:$L,2,FALSE), "NA")=0,"NA",_xlfn.IFNA(VLOOKUP($A205,Car_production_index!$A:$L,2,FALSE), "NA"))</f>
        <v>0.14210199451256131</v>
      </c>
      <c r="EC205" s="31">
        <f>IF(_xlfn.IFNA(VLOOKUP($A205,Car_production_index!$A:$L,3,FALSE), "NA")=0,"NA",_xlfn.IFNA(VLOOKUP($A205,Car_production_index!$A:$L,3,FALSE), "NA"))</f>
        <v>0.17647563548349746</v>
      </c>
      <c r="ED205" s="31">
        <f>IF(_xlfn.IFNA(VLOOKUP($A205,Car_production_index!$A:$L,4,FALSE), "NA")=0,"NA",_xlfn.IFNA(VLOOKUP($A205,Car_production_index!$A:$L,4,FALSE), "NA"))</f>
        <v>0.33382571001288963</v>
      </c>
      <c r="EE205" s="31">
        <f>IF(_xlfn.IFNA(VLOOKUP($A205,Car_production_index!$A:$L,5,FALSE), "NA")=0,"NA",_xlfn.IFNA(VLOOKUP($A205,Car_production_index!$A:$L,5,FALSE), "NA"))</f>
        <v>9.079338067446234E-2</v>
      </c>
      <c r="EF205" s="31">
        <f>IF(_xlfn.IFNA(VLOOKUP($A205,Car_production_index!$A:$L,6,FALSE), "NA")=0,"NA",_xlfn.IFNA(VLOOKUP($A205,Car_production_index!$A:$L,6,FALSE), "NA"))</f>
        <v>0.74319672068341069</v>
      </c>
    </row>
    <row r="206" spans="1:136">
      <c r="A206" s="26">
        <v>42736</v>
      </c>
      <c r="B206" s="25">
        <f>IFERROR(VLOOKUP($A206,Palladium_spot_price!$A:$B,2,FALSE), "NA")</f>
        <v>752.38095238095195</v>
      </c>
      <c r="C206" s="25">
        <f>IFERROR(VLOOKUP($A206,Platinum_spot_price!$A:$B,2,FALSE), "NA")</f>
        <v>973.76190476190402</v>
      </c>
      <c r="D206" s="25">
        <f>IFERROR(VLOOKUP($A206,Rhodium_spot_price!$A:$B,2,FALSE), "NA")</f>
        <v>834.76190476190402</v>
      </c>
      <c r="E206" s="25">
        <f>IFERROR(VLOOKUP(A206,'Coal Australia'!A:B,2,FALSE), "NA")</f>
        <v>91.424489795918205</v>
      </c>
      <c r="F206" s="25">
        <f>IFERROR(VLOOKUP(A206,'Russian Ruble'!A:B,2,FALSE), "NA")</f>
        <v>59.955800000000004</v>
      </c>
      <c r="G206" s="25">
        <f>IFERROR(VLOOKUP($A206,'GDP Germany'!A:B,2,FALSE),"NA")</f>
        <v>714873.4</v>
      </c>
      <c r="H206" s="25">
        <f>IFERROR(VLOOKUP($A206,'GDP EU28'!A:B,2,FALSE),"NA")</f>
        <v>3212288.2</v>
      </c>
      <c r="I206" s="25">
        <f>IFERROR(VLOOKUP($A206,'GDP US'!A:B,2,FALSE),"NA")</f>
        <v>17812.560000000001</v>
      </c>
      <c r="J206" s="29">
        <f>IFERROR(VLOOKUP($A206,'GDP CNY'!A:C,2,FALSE),"NA")</f>
        <v>6.9</v>
      </c>
      <c r="K206" s="25">
        <f>IFERROR(VLOOKUP($A206,WTI!$A:$B,2,FALSE),"NA")</f>
        <v>52.5</v>
      </c>
      <c r="L206" s="25">
        <f>IFERROR(VLOOKUP($A206,Brent!$A:$B,2,FALSE),"NA")</f>
        <v>54.58</v>
      </c>
      <c r="M206" s="25">
        <f>IFERROR(VLOOKUP($A206,'EURO EXC RATE'!$A:$B,2,FALSE),"NA")</f>
        <v>1.0634999999999999</v>
      </c>
      <c r="N206" s="25">
        <f>IFERROR(VLOOKUP($A206,'Baltic Dry Index'!$A:$B,2,FALSE),"NA")</f>
        <v>800</v>
      </c>
      <c r="O206" s="25">
        <f>IFERROR(VLOOKUP($A206,EXR_CNY_USD!$A:$B,2,FALSE),"NA")</f>
        <v>6.8906999999999998</v>
      </c>
      <c r="P206" s="25">
        <f>IFERROR(VLOOKUP($A206,'NATURAL GAS'!A:B,2,FALSE),"NA")</f>
        <v>3.3</v>
      </c>
      <c r="Q206" s="25">
        <f>IFERROR(VLOOKUP($A206,VIX!$A:$B,2,FALSE), "NA")</f>
        <v>11.99</v>
      </c>
      <c r="R206" s="25">
        <f>IFERROR(VLOOKUP($A206,CLI_US!$A:$B,2,FALSE), "NA")</f>
        <v>99.834706157623401</v>
      </c>
      <c r="S206" s="25">
        <f>IFERROR(VLOOKUP($A206,CLI_CHN!$A:$B,2,FALSE), "NA")</f>
        <v>100.563</v>
      </c>
      <c r="T206" s="25">
        <f>IFERROR(VLOOKUP($A206,CLI_EURO!$A:$B,2,FALSE), "NA")</f>
        <v>100.437629846972</v>
      </c>
      <c r="U206" s="25">
        <f>IFERROR(VLOOKUP($A206,CPILFESL!$A:$B,2,FALSE), "NA")</f>
        <v>243.61799999999999</v>
      </c>
      <c r="V206" s="31">
        <f>_xlfn.IFNA(VLOOKUP($A206,'PET.RWTC.M'!$A:$B,2,FALSE), "NA")</f>
        <v>52.5</v>
      </c>
      <c r="W206" s="31">
        <f>_xlfn.IFNA(VLOOKUP($A206,PALLFNFINDEXQ!$A:$B,2,FALSE), "NA")</f>
        <v>114.3301089</v>
      </c>
      <c r="X206" s="31">
        <f>_xlfn.IFNA(VLOOKUP($A206,DEXSFUS!$A:$B,2,FALSE), "NA")</f>
        <v>14.074999999999999</v>
      </c>
      <c r="Y206" s="31">
        <f>_xlfn.IFNA(VLOOKUP($A206,PNICKUSDM!$A:$B,2,FALSE), "NA")</f>
        <v>9971.4642860000004</v>
      </c>
      <c r="Z206" s="31">
        <f>_xlfn.IFNA(VLOOKUP($A206,'WPU1011'!$A:$B,2,FALSE), "NA")</f>
        <v>119.9</v>
      </c>
      <c r="AA206" s="31">
        <f>_xlfn.IFNA(VLOOKUP($A206,PCU3399103399101!$A:$B,2,FALSE), "NA")</f>
        <v>214.1</v>
      </c>
      <c r="AB206" s="31">
        <f>_xlfn.IFNA(VLOOKUP($A206,TSIFRGHTC!$A:$B,2,FALSE), "NA")</f>
        <v>-0.6</v>
      </c>
      <c r="AC206" s="31">
        <f>_xlfn.IFNA(VLOOKUP($A206,TSIFRGHTC!$A:$B,2,FALSE), "NA")</f>
        <v>-0.6</v>
      </c>
      <c r="AD206" s="31">
        <f>_xlfn.IFNA(VLOOKUP($A206,PPICMM!$A:$B,2,FALSE), "NA")</f>
        <v>181.2</v>
      </c>
      <c r="AE206" s="31">
        <f>_xlfn.IFNA(VLOOKUP($A206,IPB50001N!$A:$B,2,FALSE), "NA")</f>
        <v>98.671099999999996</v>
      </c>
      <c r="AF206" s="31">
        <f>_xlfn.IFNA(VLOOKUP($A206,A31ATI!$A:$B,2,FALSE), "NA")</f>
        <v>17142</v>
      </c>
      <c r="AG206" s="31">
        <f>_xlfn.IFNA(VLOOKUP($A206,A31ANO!$A:$B,2,FALSE), "NA")</f>
        <v>8659</v>
      </c>
      <c r="AH206" s="31">
        <f>_xlfn.IFNA(VLOOKUP($A206,IPG21223S!$A:$B,2,FALSE), "NA")</f>
        <v>101.0534</v>
      </c>
      <c r="AI206" s="31">
        <f>_xlfn.IFNA(VLOOKUP($A206,PIORECRUSDM!$A:$B,2,FALSE), "NA")</f>
        <v>80.400000000000006</v>
      </c>
      <c r="AJ206" s="31">
        <f>_xlfn.IFNA(VLOOKUP($A206,GVZCLS!$A:$B,2,FALSE), "NA")</f>
        <v>19.39</v>
      </c>
      <c r="AK206" s="31">
        <f>_xlfn.IFNA(VLOOKUP($A206,VXSLVCLS!$A:$B,2,FALSE), "NA")</f>
        <v>27.8</v>
      </c>
      <c r="AL206" s="31">
        <f>_xlfn.IFNA(VLOOKUP($A206,PNRGINDEXM!$A:$B,2,FALSE), "NA")</f>
        <v>128.3272</v>
      </c>
      <c r="AM206" s="31">
        <f>_xlfn.IFNA(VLOOKUP($A206,Nikkei225!$A:$B,2,FALSE), "NA")</f>
        <v>18513.12</v>
      </c>
      <c r="AN206" s="31">
        <f>_xlfn.IFNA(VLOOKUP($A206,EXJPUS!$A:$B,2,FALSE), "NA")</f>
        <v>114.8721</v>
      </c>
      <c r="AO206" s="31">
        <f>_xlfn.IFNA(VLOOKUP($A206,PCU33613361!$A:$B,2,FALSE), "NA")</f>
        <v>113.2</v>
      </c>
      <c r="AP206" s="31">
        <f>_xlfn.IFNA(VLOOKUP($A206,TOTALSA!$A:$B,2,FALSE), "NA")</f>
        <v>17.635000000000002</v>
      </c>
      <c r="AQ206" s="31">
        <f>_xlfn.IFNA(VLOOKUP($A206,ZAFCPIALLMINMEI!$A:$B,2,FALSE), "NA")</f>
        <v>109.6433</v>
      </c>
      <c r="AR206" s="31">
        <f>_xlfn.IFNA(VLOOKUP($A206,LCULMN01ZAQ661S!$A:$B,2,FALSE), "NA")</f>
        <v>109.2521203</v>
      </c>
      <c r="AS206" s="31">
        <f>_xlfn.IFNA(VLOOKUP($A206,NGDPRSAXDCZAQ!$A:$B,2,FALSE), "NA")</f>
        <v>1118707.7</v>
      </c>
      <c r="AT206" s="31">
        <f>_xlfn.IFNA(VLOOKUP($A206,'M.W00.PCOBA.USD'!$A:$B,2,FALSE), "NA")</f>
        <v>34720.379999999997</v>
      </c>
      <c r="AU206" s="31">
        <f>_xlfn.IFNA(VLOOKUP($A206,BSCICP03O9M665S!$A:$B,2,FALSE), "NA")</f>
        <v>101.113431862</v>
      </c>
      <c r="AV206" s="31">
        <f>_xlfn.IFNA(VLOOKUP($A206,LOLITOAAOECDE!$A:$B,2,FALSE), "NA")</f>
        <v>99.798884938100002</v>
      </c>
      <c r="AW206" s="31" t="str">
        <f>_xlfn.IFNA(VLOOKUP($A206,'IP7110'!$A:$B,2,FALSE), "NA")</f>
        <v>NA</v>
      </c>
      <c r="AX206" s="31">
        <f>_xlfn.IFNA(VLOOKUP($A206,'WPS061'!$A:$B,2,FALSE), "NA")</f>
        <v>81.099999999999994</v>
      </c>
      <c r="AY206" s="31">
        <f>_xlfn.IFNA(VLOOKUP($A206,'GS10'!$A:$B,2,FALSE), "NA")</f>
        <v>2.4300000000000002</v>
      </c>
      <c r="AZ206" s="31">
        <f>_xlfn.IFNA(VLOOKUP($A206,'GS5'!$A:$B,2,FALSE), "NA")</f>
        <v>1.92</v>
      </c>
      <c r="BA206" s="31">
        <f>_xlfn.IFNA(VLOOKUP($A206,'GS30'!$A:$B,2,FALSE), "NA")</f>
        <v>3.02</v>
      </c>
      <c r="BB206" s="31">
        <f>_xlfn.IFNA(VLOOKUP($A206,DAX!$A:$B,2,FALSE), "NA")</f>
        <v>11535.31</v>
      </c>
      <c r="BC206" s="31">
        <f>_xlfn.IFNA(VLOOKUP($A206,SMI!$A:$B,2,FALSE), "NA")</f>
        <v>8291.69</v>
      </c>
      <c r="BD206" s="31">
        <f>_xlfn.IFNA(VLOOKUP($A206,NASDAQCOM!$A:$B,2,FALSE), "NA")</f>
        <v>5614.79</v>
      </c>
      <c r="BE206" s="31">
        <f>_xlfn.IFNA(VLOOKUP($A206,FTSE100!$A:$B,2,FALSE), "NA")</f>
        <v>7099.15</v>
      </c>
      <c r="BF206" s="31">
        <f>_xlfn.IFNA(VLOOKUP($A206,'M.W00.PGOLD.USD'!$A:$B,2,FALSE), "NA")</f>
        <v>1217.5</v>
      </c>
      <c r="BG206" s="31">
        <f>_xlfn.IFNA(VLOOKUP($A206,'M.W00.PSILVER.USD'!$A:$B,2,FALSE), "NA")</f>
        <v>17.29</v>
      </c>
      <c r="BH206" s="31">
        <f>_xlfn.IFNA(VLOOKUP($A206,WPU10170502!$A:$B,2,FALSE), "NA")</f>
        <v>84.8</v>
      </c>
      <c r="BI206" s="31">
        <f>_xlfn.IFNA(VLOOKUP($A206,'M.W00.PSILVER.USD'!$A:$B,2,FALSE), "NA")</f>
        <v>17.29</v>
      </c>
      <c r="BJ206" s="31">
        <f>_xlfn.IFNA(VLOOKUP($A206,'M.W00.PSILVER.USD'!$A:$B,2,FALSE), "NA")</f>
        <v>17.29</v>
      </c>
      <c r="BK206" s="31">
        <f>_xlfn.IFNA(VLOOKUP($A206,FEDfunds!$A:$B,2,FALSE), "NA")</f>
        <v>0.65</v>
      </c>
      <c r="BL206" s="31">
        <f>_xlfn.IFNA(VLOOKUP($A206,Vehicles_miles_traveled!$A:$B,2,FALSE), "NA")</f>
        <v>266388</v>
      </c>
      <c r="BM206" s="31">
        <f>_xlfn.IFNA(VLOOKUP($A206,New_car_dealer!$A:$B,2,FALSE), "NA")</f>
        <v>65936</v>
      </c>
      <c r="BN206" s="31">
        <f>_xlfn.IFNA(VLOOKUP($A206,Platinum_total_demand!$A:$Z,4,FALSE), "NA")</f>
        <v>558.14019411767765</v>
      </c>
      <c r="BO206" s="31">
        <f>_xlfn.IFNA(VLOOKUP($A206,Palladium_total_demand!$A:$Z,4,FALSE), "NA")</f>
        <v>838.82168316868842</v>
      </c>
      <c r="BP206" s="31">
        <f>_xlfn.IFNA(VLOOKUP($A206,Rhodium_total_demand!$A:$Z,4,FALSE), "NA")</f>
        <v>75.487946801026894</v>
      </c>
      <c r="BQ206" s="31">
        <f>_xlfn.IFNA(VLOOKUP($A206,Platinum_total_supply!$A:$Z,4,FALSE), "NA")</f>
        <v>642.06265668997776</v>
      </c>
      <c r="BR206" s="31">
        <f>_xlfn.IFNA(VLOOKUP($A206,Palladium_total_supply!$A:$Z,4,FALSE), "NA")</f>
        <v>743.0720761640107</v>
      </c>
      <c r="BS206" s="31">
        <f>_xlfn.IFNA(VLOOKUP($A206,Rhodium_total_supply!$A:$Z,4,FALSE), "NA")</f>
        <v>87.339009756333482</v>
      </c>
      <c r="BT206" s="31">
        <f>_xlfn.IFNA(VLOOKUP($A206,Equities!$A:$Z,2,FALSE), "NA")</f>
        <v>7009.4354545454498</v>
      </c>
      <c r="BU206" s="31">
        <f>_xlfn.IFNA(VLOOKUP($A206,Equities!$A:$Z,3,FALSE), "NA")</f>
        <v>9026.8790909090894</v>
      </c>
      <c r="BV206" s="31">
        <f>_xlfn.IFNA(VLOOKUP($A206,Equities!$A:$Z,4,FALSE), "NA")</f>
        <v>8094.0577272727196</v>
      </c>
      <c r="BW206" s="31">
        <f>_xlfn.IFNA(VLOOKUP($A206,Equities!$A:$Z,5,FALSE), "NA")</f>
        <v>6116.7824090908998</v>
      </c>
      <c r="BX206" s="31">
        <f>_xlfn.IFNA(VLOOKUP($A206,Equities!$A:$Z,6,FALSE), "NA")</f>
        <v>1897.1118636363601</v>
      </c>
      <c r="BY206" s="31">
        <f>_xlfn.IFNA(VLOOKUP($A206,Income_equities!$A:$Z,2,FALSE), "NA")</f>
        <v>1980.40681818181</v>
      </c>
      <c r="BZ206" s="31">
        <f>_xlfn.IFNA(VLOOKUP($A206,Income_equities!$A:$Z,3,FALSE), "NA")</f>
        <v>377.4033</v>
      </c>
      <c r="CA206" s="31">
        <f>_xlfn.IFNA(VLOOKUP($A206,Income_equities!$A:$Z,4,FALSE), "NA")</f>
        <v>228.88836363636301</v>
      </c>
      <c r="CB206" s="31">
        <f>_xlfn.IFNA(VLOOKUP($A206,Income_equities!$A:$Z,5,FALSE), "NA")</f>
        <v>228.977259090909</v>
      </c>
      <c r="CC206" s="31">
        <f>_xlfn.IFNA(VLOOKUP($A206,PGM_equities!$A:$Z,2,FALSE), "NA")</f>
        <v>972.26090909090897</v>
      </c>
      <c r="CD206" s="31">
        <f>_xlfn.IFNA(VLOOKUP($A206,PGM_equities!$A:$Z,3,FALSE), "NA")</f>
        <v>1192.4709090909</v>
      </c>
      <c r="CE206" s="31">
        <f>_xlfn.IFNA(VLOOKUP($A206,PGM_equities!$A:$Z,4,FALSE), "NA")</f>
        <v>16.849677272727199</v>
      </c>
      <c r="CF206" s="31">
        <f>_xlfn.IFNA(VLOOKUP($A206,PGM_equities!$A:$Z,5,FALSE), "NA")</f>
        <v>748.23272727272695</v>
      </c>
      <c r="CG206" s="31">
        <f>_xlfn.IFNA(VLOOKUP($A206,Platinum_market_balance!$A:$Z,2,FALSE), "NA")</f>
        <v>83.922462572300105</v>
      </c>
      <c r="CH206" s="31">
        <f>_xlfn.IFNA(VLOOKUP($A206,Platinum_market_balance!$A:$Z,3,FALSE), "NA")</f>
        <v>0.15036090117997483</v>
      </c>
      <c r="CI206" s="31">
        <f>_xlfn.IFNA(VLOOKUP($A206,Platinum_market_balance!$A:$Z,4,FALSE), "NA")</f>
        <v>916.33916715166401</v>
      </c>
      <c r="CJ206" s="31">
        <f>_xlfn.IFNA(VLOOKUP($A206,Platinum_market_balance!$A:$Z,5,FALSE), "NA")</f>
        <v>1.6417724020041891</v>
      </c>
      <c r="CK206" s="31">
        <f>_xlfn.IFNA(VLOOKUP($A206,Palladium_market_balance!$A:$Z,2,FALSE), "NA")</f>
        <v>-95.749607004677728</v>
      </c>
      <c r="CL206" s="31">
        <f>_xlfn.IFNA(VLOOKUP($A206,Palladium_market_balance!$A:$Z,3,FALSE), "NA")</f>
        <v>-0.11414774906983696</v>
      </c>
      <c r="CM206" s="31">
        <f>_xlfn.IFNA(VLOOKUP($A206,Palladium_market_balance!$A:$Z,4,FALSE), "NA")</f>
        <v>-944.06260429233589</v>
      </c>
      <c r="CN206" s="31">
        <f>_xlfn.IFNA(VLOOKUP($A206,Palladium_market_balance!$A:$Z,5,FALSE), "NA")</f>
        <v>-1.1254628048312902</v>
      </c>
      <c r="CO206" s="31">
        <f>_xlfn.IFNA(VLOOKUP($A206,Rhodium_market_balance!$A:$Z,2,FALSE), "NA")</f>
        <v>11.851062955306588</v>
      </c>
      <c r="CP206" s="31">
        <f>_xlfn.IFNA(VLOOKUP($A206,Rhodium_market_balance!$A:$Z,3,FALSE), "NA")</f>
        <v>0.15699278437846415</v>
      </c>
      <c r="CQ206" s="31">
        <f>_xlfn.IFNA(VLOOKUP($A206,Rhodium_market_balance!$A:$Z,4,FALSE), "NA")</f>
        <v>133.61155903440067</v>
      </c>
      <c r="CR206" s="31">
        <f>_xlfn.IFNA(VLOOKUP($A206,Rhodium_market_balance!$A:$Z,5,FALSE), "NA")</f>
        <v>1.7699720908634264</v>
      </c>
      <c r="CS206" s="31">
        <f>_xlfn.IFNA(VLOOKUP($A206,CFTCs!$A:$Z,2,FALSE), "NA")</f>
        <v>20117.681818181802</v>
      </c>
      <c r="CT206" s="31">
        <f>_xlfn.IFNA(VLOOKUP($A206,CFTCs!$A:$Z,3,FALSE), "NA")</f>
        <v>4090</v>
      </c>
      <c r="CU206" s="31">
        <f>_xlfn.IFNA(VLOOKUP($A206,CFTCs!$A:$Z,4,FALSE), "NA")</f>
        <v>43526.818181818096</v>
      </c>
      <c r="CV206" s="31">
        <f>_xlfn.IFNA(VLOOKUP($A206,CFTCs!$A:$Z,5,FALSE), "NA")</f>
        <v>12316.9545454545</v>
      </c>
      <c r="CW206" s="31">
        <f>_xlfn.IFNA(VLOOKUP($A206,Open_interest!$A:$Z,2,FALSE), "NA")</f>
        <v>63149.590909090897</v>
      </c>
      <c r="CX206" s="31">
        <f>_xlfn.IFNA(VLOOKUP($A206,Open_interest!$A:$Z,3,FALSE), "NA")</f>
        <v>27549.681818181802</v>
      </c>
      <c r="CY206" s="31">
        <f>IF(_xlfn.IFNA(VLOOKUP($A206,ETF_holdings!$A:$Z,2,FALSE), "NA")=0,"NA",_xlfn.IFNA(VLOOKUP($A206,ETF_holdings!$A:$Z,2,FALSE), "NA"))</f>
        <v>2550632.6109090899</v>
      </c>
      <c r="CZ206" s="31" t="str">
        <f>IF(_xlfn.IFNA(VLOOKUP($A206,ETF_holdings!$A:$Z,3,FALSE), "NA")=0,"NA",_xlfn.IFNA(VLOOKUP($A206,ETF_holdings!$A:$Z,3,FALSE), "NA"))</f>
        <v>NA</v>
      </c>
      <c r="DA206" s="31">
        <f>_xlfn.IFNA(VLOOKUP($A206,ETF_holdings!$A:$Z,4,FALSE), "NA")</f>
        <v>13162.9318181818</v>
      </c>
      <c r="DB206" s="31">
        <f>IF(_xlfn.IFNA(VLOOKUP($A206,ETF_holdings!$A:$Z,4,FALSE), "NA")=0,"NA",_xlfn.IFNA(VLOOKUP($A206,ETF_holdings!$A:$Z,4,FALSE), "NA"))</f>
        <v>13162.9318181818</v>
      </c>
      <c r="DC206" s="31" t="str">
        <f>IF(_xlfn.IFNA(VLOOKUP($A206,ETF_holdings!$A:$Z,6,FALSE), "NA")=0,"NA",_xlfn.IFNA(VLOOKUP($A206,ETF_holdings!$A:$Z,6,FALSE), "NA"))</f>
        <v>NA</v>
      </c>
      <c r="DD206" s="31" t="str">
        <f>IF(_xlfn.IFNA(VLOOKUP($A206,ETF_holdings!$A:$Z,7,FALSE), "NA")=0,"NA",_xlfn.IFNA(VLOOKUP($A206,ETF_holdings!$A:$Z,7,FALSE), "NA"))</f>
        <v>NA</v>
      </c>
      <c r="DE206" s="31" t="str">
        <f>IF(_xlfn.IFNA(VLOOKUP($A206,ETF_holdings!$A:$Z,8,FALSE), "NA")=0,"NA",_xlfn.IFNA(VLOOKUP($A206,ETF_holdings!$A:$Z,8,FALSE), "NA"))</f>
        <v>NA</v>
      </c>
      <c r="DF206" s="31" t="str">
        <f>IF(_xlfn.IFNA(VLOOKUP($A206,ETF_holdings!$A:$Z,10,FALSE), "NA")=0,"NA",_xlfn.IFNA(VLOOKUP($A206,ETF_holdings!$A:$Z,10,FALSE), "NA"))</f>
        <v>NA</v>
      </c>
      <c r="DG206" s="31" t="str">
        <f>IF(_xlfn.IFNA(VLOOKUP($A206,ETF_holdings!$A:$Z,10,FALSE), "NA")=0,"NA",_xlfn.IFNA(VLOOKUP($A206,ETF_holdings!$A:$Z,10,FALSE), "NA"))</f>
        <v>NA</v>
      </c>
      <c r="DH206" s="31">
        <f>IF(_xlfn.IFNA(VLOOKUP($A206,ETF_holdings!$A:$Z,11,FALSE), "NA")=0,"NA",_xlfn.IFNA(VLOOKUP($A206,ETF_holdings!$A:$Z,11,FALSE), "NA"))</f>
        <v>13162.9318181818</v>
      </c>
      <c r="DI206" s="31" t="str">
        <f>IF(_xlfn.IFNA(VLOOKUP($A206,ETF_holdings!$A:$Z,12,FALSE), "NA")=0,"NA",_xlfn.IFNA(VLOOKUP($A206,ETF_holdings!$A:$Z,12,FALSE), "NA"))</f>
        <v>NA</v>
      </c>
      <c r="DJ206" s="31" t="str">
        <f>IF(_xlfn.IFNA(VLOOKUP($A206,ETF_holdings!$A:$Z,13,FALSE), "NA")=0,"NA",_xlfn.IFNA(VLOOKUP($A206,ETF_holdings!$A:$Z,13,FALSE), "NA"))</f>
        <v>NA</v>
      </c>
      <c r="DK206" s="31">
        <f>IF(_xlfn.IFNA(VLOOKUP($A206,Platinum_RSI!$A:$P,2,FALSE), "NA")=0,"NA",_xlfn.IFNA(VLOOKUP($A206,Platinum_RSI!$A:$P,2,FALSE), "NA"))</f>
        <v>60.69</v>
      </c>
      <c r="DL206" s="31">
        <f>IF(_xlfn.IFNA(VLOOKUP($A206,Platinum_RSI!$A:$P,3,FALSE), "NA")=0,"NA",_xlfn.IFNA(VLOOKUP($A206,Platinum_RSI!$A:$P,3,FALSE), "NA"))</f>
        <v>48.68</v>
      </c>
      <c r="DM206" s="31">
        <f>IF(_xlfn.IFNA(VLOOKUP($A206,Platinum_RSI!$A:$P,4,FALSE), "NA")=0,"NA",_xlfn.IFNA(VLOOKUP($A206,Platinum_RSI!$A:$P,4,FALSE), "NA"))</f>
        <v>46</v>
      </c>
      <c r="DN206" s="31">
        <f>IF(_xlfn.IFNA(VLOOKUP($A206,Platinum_RSI!$A:$P,5,FALSE), "NA")=0,"NA",_xlfn.IFNA(VLOOKUP($A206,Platinum_RSI!$A:$P,5,FALSE), "NA"))</f>
        <v>44.73</v>
      </c>
      <c r="DO206" s="31">
        <f>IF(_xlfn.IFNA(VLOOKUP($A206,Palladium_RSI!$A:$Q,2,FALSE), "NA")=0,"NA",_xlfn.IFNA(VLOOKUP($A206,Palladium_RSI!$A:$Q,2,FALSE), "NA"))</f>
        <v>62.54</v>
      </c>
      <c r="DP206" s="31">
        <f>IF(_xlfn.IFNA(VLOOKUP($A206,Palladium_RSI!$A:$Q, 3,FALSE), "NA")=0,"NA",_xlfn.IFNA(VLOOKUP($A206,Palladium_RSI!$A:$Q,3,FALSE), "NA"))</f>
        <v>57.15</v>
      </c>
      <c r="DQ206" s="31">
        <f>IF(_xlfn.IFNA(VLOOKUP($A206,Palladium_RSI!$A:$Q,4,FALSE), "NA")=0,"NA",_xlfn.IFNA(VLOOKUP($A206,Palladium_RSI!$A:$Q,4,FALSE), "NA"))</f>
        <v>54.76</v>
      </c>
      <c r="DR206" s="31">
        <f>IF(_xlfn.IFNA(VLOOKUP($A206,Palladium_RSI!$A:$Q,5,FALSE), "NA")=0,"NA",_xlfn.IFNA(VLOOKUP($A206,Palladium_RSI!$A:$Q,5,FALSE), "NA"))</f>
        <v>52.92</v>
      </c>
      <c r="DS206" s="31">
        <f>IF(_xlfn.IFNA(VLOOKUP($A206,Car_production!$A:$L,2,FALSE), "NA")=0,"NA",_xlfn.IFNA(VLOOKUP($A206,Car_production!$A:$L,2,FALSE), "NA"))</f>
        <v>285.60000000000002</v>
      </c>
      <c r="DT206" s="31">
        <f>IF(_xlfn.IFNA(VLOOKUP($A206,Car_production!$A:$L,3,FALSE), "NA")=0,"NA",_xlfn.IFNA(VLOOKUP($A206,Car_production!$A:$L,3,FALSE), "NA"))</f>
        <v>224.70495672698667</v>
      </c>
      <c r="DU206" s="31" t="e">
        <f>IF(_xlfn.IFNA(VLOOKUP($A206,Car_production!$A:$L,4,FALSE), "NA")=0,"NA",_xlfn.IFNA(VLOOKUP($A206,Car_production!$A:$L,13,FALSE), "NA"))</f>
        <v>#REF!</v>
      </c>
      <c r="DV206" s="31">
        <f>IF(_xlfn.IFNA(VLOOKUP($A206,Car_production!$A:$L,5,FALSE), "NA")=0,"NA",_xlfn.IFNA(VLOOKUP($A206,Car_production!$A:$L,5,FALSE), "NA"))</f>
        <v>99.731982735586314</v>
      </c>
      <c r="DW206" s="31">
        <f>IF(_xlfn.IFNA(VLOOKUP($A206,Car_production!$A:$L,6,FALSE), "NA")=0,"NA",_xlfn.IFNA(VLOOKUP($A206,Car_production!$A:$L,6,FALSE), "NA"))</f>
        <v>117.3</v>
      </c>
      <c r="DX206" s="31">
        <f>IF(_xlfn.IFNA(VLOOKUP($A206,Car_production!$A:$L,7,FALSE), "NA")=0,"NA",_xlfn.IFNA(VLOOKUP($A206,Car_production!$A:$L,7,FALSE), "NA"))</f>
        <v>114.66275659824048</v>
      </c>
      <c r="DY206" s="31">
        <f>IF(_xlfn.IFNA(VLOOKUP($A206,Car_production!$A:$L,8,FALSE), "NA")=0,"NA",_xlfn.IFNA(VLOOKUP($A206,Car_production!$A:$L,8,FALSE), "NA"))</f>
        <v>102.7</v>
      </c>
      <c r="DZ206" s="31">
        <f>IF(_xlfn.IFNA(VLOOKUP($A206,Car_production!$A:$L,9,FALSE), "NA")=0,"NA",_xlfn.IFNA(VLOOKUP($A206,Car_production!$A:$L,9,FALSE), "NA"))</f>
        <v>129.67171717171718</v>
      </c>
      <c r="EA206" s="31">
        <f>IF(_xlfn.IFNA(VLOOKUP($A206,Car_production!$A:$L,10,FALSE), "NA")=0,"NA",_xlfn.IFNA(VLOOKUP($A206,Car_production!$A:$L,10,FALSE), "NA"))</f>
        <v>98.441078941839834</v>
      </c>
      <c r="EB206" s="31">
        <f>IF(_xlfn.IFNA(VLOOKUP($A206,Car_production_index!$A:$L,2,FALSE), "NA")=0,"NA",_xlfn.IFNA(VLOOKUP($A206,Car_production_index!$A:$L,2,FALSE), "NA"))</f>
        <v>0.15093950643450332</v>
      </c>
      <c r="EC206" s="31">
        <f>IF(_xlfn.IFNA(VLOOKUP($A206,Car_production_index!$A:$L,3,FALSE), "NA")=0,"NA",_xlfn.IFNA(VLOOKUP($A206,Car_production_index!$A:$L,3,FALSE), "NA"))</f>
        <v>0.20290526057092706</v>
      </c>
      <c r="ED206" s="31">
        <f>IF(_xlfn.IFNA(VLOOKUP($A206,Car_production_index!$A:$L,4,FALSE), "NA")=0,"NA",_xlfn.IFNA(VLOOKUP($A206,Car_production_index!$A:$L,4,FALSE), "NA"))</f>
        <v>0.28615895215990045</v>
      </c>
      <c r="EE206" s="31">
        <f>IF(_xlfn.IFNA(VLOOKUP($A206,Car_production_index!$A:$L,5,FALSE), "NA")=0,"NA",_xlfn.IFNA(VLOOKUP($A206,Car_production_index!$A:$L,5,FALSE), "NA"))</f>
        <v>9.80888336771778E-2</v>
      </c>
      <c r="EF206" s="31">
        <f>IF(_xlfn.IFNA(VLOOKUP($A206,Car_production_index!$A:$L,6,FALSE), "NA")=0,"NA",_xlfn.IFNA(VLOOKUP($A206,Car_production_index!$A:$L,6,FALSE), "NA"))</f>
        <v>0.73809255284250863</v>
      </c>
    </row>
    <row r="207" spans="1:136">
      <c r="A207" s="26">
        <v>42767</v>
      </c>
      <c r="B207" s="25">
        <f>IFERROR(VLOOKUP($A207,Palladium_spot_price!$A:$B,2,FALSE), "NA")</f>
        <v>779.47368421052602</v>
      </c>
      <c r="C207" s="25">
        <f>IFERROR(VLOOKUP($A207,Platinum_spot_price!$A:$B,2,FALSE), "NA")</f>
        <v>1009.63157894736</v>
      </c>
      <c r="D207" s="25">
        <f>IFERROR(VLOOKUP($A207,Rhodium_spot_price!$A:$B,2,FALSE), "NA")</f>
        <v>876.05263157894694</v>
      </c>
      <c r="E207" s="25">
        <f>IFERROR(VLOOKUP(A207,'Coal Australia'!A:B,2,FALSE), "NA")</f>
        <v>85.969285714285604</v>
      </c>
      <c r="F207" s="25">
        <f>IFERROR(VLOOKUP(A207,'Russian Ruble'!A:B,2,FALSE), "NA")</f>
        <v>58.392099999999999</v>
      </c>
      <c r="G207" s="25" t="str">
        <f>IFERROR(VLOOKUP($A207,'GDP Germany'!A:B,2,FALSE),"NA")</f>
        <v>NA</v>
      </c>
      <c r="H207" s="25" t="str">
        <f>IFERROR(VLOOKUP($A207,'GDP EU28'!A:B,2,FALSE),"NA")</f>
        <v>NA</v>
      </c>
      <c r="I207" s="25" t="str">
        <f>IFERROR(VLOOKUP($A207,'GDP US'!A:B,2,FALSE),"NA")</f>
        <v>NA</v>
      </c>
      <c r="J207" s="29" t="str">
        <f>IFERROR(VLOOKUP($A207,'GDP CNY'!A:C,2,FALSE),"NA")</f>
        <v>NA</v>
      </c>
      <c r="K207" s="25">
        <f>IFERROR(VLOOKUP($A207,WTI!$A:$B,2,FALSE),"NA")</f>
        <v>53.47</v>
      </c>
      <c r="L207" s="25">
        <f>IFERROR(VLOOKUP($A207,Brent!$A:$B,2,FALSE),"NA")</f>
        <v>54.87</v>
      </c>
      <c r="M207" s="25">
        <f>IFERROR(VLOOKUP($A207,'EURO EXC RATE'!$A:$B,2,FALSE),"NA")</f>
        <v>1.0649999999999999</v>
      </c>
      <c r="N207" s="25">
        <f>IFERROR(VLOOKUP($A207,'Baltic Dry Index'!$A:$B,2,FALSE),"NA")</f>
        <v>859</v>
      </c>
      <c r="O207" s="25">
        <f>IFERROR(VLOOKUP($A207,EXR_CNY_USD!$A:$B,2,FALSE),"NA")</f>
        <v>6.8693999999999997</v>
      </c>
      <c r="P207" s="25">
        <f>IFERROR(VLOOKUP($A207,'NATURAL GAS'!A:B,2,FALSE),"NA")</f>
        <v>2.85</v>
      </c>
      <c r="Q207" s="25">
        <f>IFERROR(VLOOKUP($A207,VIX!$A:$B,2,FALSE), "NA")</f>
        <v>12.92</v>
      </c>
      <c r="R207" s="25">
        <f>IFERROR(VLOOKUP($A207,CLI_US!$A:$B,2,FALSE), "NA")</f>
        <v>99.897093202618507</v>
      </c>
      <c r="S207" s="25">
        <f>IFERROR(VLOOKUP($A207,CLI_CHN!$A:$B,2,FALSE), "NA")</f>
        <v>100.6071</v>
      </c>
      <c r="T207" s="25">
        <f>IFERROR(VLOOKUP($A207,CLI_EURO!$A:$B,2,FALSE), "NA")</f>
        <v>100.524228329647</v>
      </c>
      <c r="U207" s="25">
        <f>IFERROR(VLOOKUP($A207,CPILFESL!$A:$B,2,FALSE), "NA")</f>
        <v>244.006</v>
      </c>
      <c r="V207" s="31">
        <f>_xlfn.IFNA(VLOOKUP($A207,'PET.RWTC.M'!$A:$B,2,FALSE), "NA")</f>
        <v>53.47</v>
      </c>
      <c r="W207" s="31">
        <f>_xlfn.IFNA(VLOOKUP($A207,PALLFNFINDEXQ!$A:$B,2,FALSE), "NA")</f>
        <v>114.3301089</v>
      </c>
      <c r="X207" s="31">
        <f>_xlfn.IFNA(VLOOKUP($A207,DEXSFUS!$A:$B,2,FALSE), "NA")</f>
        <v>13.425000000000001</v>
      </c>
      <c r="Y207" s="31">
        <f>_xlfn.IFNA(VLOOKUP($A207,PNICKUSDM!$A:$B,2,FALSE), "NA")</f>
        <v>10643.3</v>
      </c>
      <c r="Z207" s="31">
        <f>_xlfn.IFNA(VLOOKUP($A207,'WPU1011'!$A:$B,2,FALSE), "NA")</f>
        <v>121.4</v>
      </c>
      <c r="AA207" s="31">
        <f>_xlfn.IFNA(VLOOKUP($A207,'WPU1011'!$A:$B,2,FALSE), "NA")</f>
        <v>121.4</v>
      </c>
      <c r="AB207" s="31">
        <f>_xlfn.IFNA(VLOOKUP($A207,TSIFRGHTC!$A:$B,2,FALSE), "NA")</f>
        <v>0.6</v>
      </c>
      <c r="AC207" s="31">
        <f>_xlfn.IFNA(VLOOKUP($A207,TSIFRGHTC!$A:$B,2,FALSE), "NA")</f>
        <v>0.6</v>
      </c>
      <c r="AD207" s="31">
        <f>_xlfn.IFNA(VLOOKUP($A207,PPICMM!$A:$B,2,FALSE), "NA")</f>
        <v>186.6</v>
      </c>
      <c r="AE207" s="31">
        <f>_xlfn.IFNA(VLOOKUP($A207,IPB50001N!$A:$B,2,FALSE), "NA")</f>
        <v>98.200900000000004</v>
      </c>
      <c r="AF207" s="31">
        <f>_xlfn.IFNA(VLOOKUP($A207,A31ATI!$A:$B,2,FALSE), "NA")</f>
        <v>17504</v>
      </c>
      <c r="AG207" s="31">
        <f>_xlfn.IFNA(VLOOKUP($A207,A31ANO!$A:$B,2,FALSE), "NA")</f>
        <v>8837</v>
      </c>
      <c r="AH207" s="31">
        <f>_xlfn.IFNA(VLOOKUP($A207,IPG21223S!$A:$B,2,FALSE), "NA")</f>
        <v>98.679299999999998</v>
      </c>
      <c r="AI207" s="31">
        <f>_xlfn.IFNA(VLOOKUP($A207,PIORECRUSDM!$A:$B,2,FALSE), "NA")</f>
        <v>88.07</v>
      </c>
      <c r="AJ207" s="31">
        <f>_xlfn.IFNA(VLOOKUP($A207,GVZCLS!$A:$B,2,FALSE), "NA")</f>
        <v>14.8</v>
      </c>
      <c r="AK207" s="31">
        <f>_xlfn.IFNA(VLOOKUP($A207,VXSLVCLS!$A:$B,2,FALSE), "NA")</f>
        <v>23.56</v>
      </c>
      <c r="AL207" s="31">
        <f>_xlfn.IFNA(VLOOKUP($A207,PNRGINDEXM!$A:$B,2,FALSE), "NA")</f>
        <v>126.0042</v>
      </c>
      <c r="AM207" s="31">
        <f>_xlfn.IFNA(VLOOKUP($A207,Nikkei225!$A:$B,2,FALSE), "NA")</f>
        <v>19148.080000000002</v>
      </c>
      <c r="AN207" s="31">
        <f>_xlfn.IFNA(VLOOKUP($A207,EXJPUS!$A:$B,2,FALSE), "NA")</f>
        <v>112.91160000000001</v>
      </c>
      <c r="AO207" s="31">
        <f>_xlfn.IFNA(VLOOKUP($A207,PCU33613361!$A:$B,2,FALSE), "NA")</f>
        <v>113</v>
      </c>
      <c r="AP207" s="31">
        <f>_xlfn.IFNA(VLOOKUP($A207,TOTALSA!$A:$B,2,FALSE), "NA")</f>
        <v>17.832999999999998</v>
      </c>
      <c r="AQ207" s="31">
        <f>_xlfn.IFNA(VLOOKUP($A207,ZAFCPIALLMINMEI!$A:$B,2,FALSE), "NA")</f>
        <v>110.8586</v>
      </c>
      <c r="AR207" s="31">
        <f>_xlfn.IFNA(VLOOKUP($A207,LCULMN01ZAQ661S!$A:$B,2,FALSE), "NA")</f>
        <v>109.2521203</v>
      </c>
      <c r="AS207" s="31">
        <f>_xlfn.IFNA(VLOOKUP($A207,NGDPRSAXDCZAQ!$A:$B,2,FALSE), "NA")</f>
        <v>1118707.7</v>
      </c>
      <c r="AT207" s="31">
        <f>_xlfn.IFNA(VLOOKUP($A207,'M.W00.PCOBA.USD'!$A:$B,2,FALSE), "NA")</f>
        <v>43005</v>
      </c>
      <c r="AU207" s="31">
        <f>_xlfn.IFNA(VLOOKUP($A207,BSCICP03O9M665S!$A:$B,2,FALSE), "NA")</f>
        <v>101.2176078972</v>
      </c>
      <c r="AV207" s="31">
        <f>_xlfn.IFNA(VLOOKUP($A207,LOLITOAAOECDE!$A:$B,2,FALSE), "NA")</f>
        <v>99.869624104099998</v>
      </c>
      <c r="AW207" s="31" t="str">
        <f>_xlfn.IFNA(VLOOKUP($A207,'IP7110'!$A:$B,2,FALSE), "NA")</f>
        <v>NA</v>
      </c>
      <c r="AX207" s="31">
        <f>_xlfn.IFNA(VLOOKUP($A207,'WPS061'!$A:$B,2,FALSE), "NA")</f>
        <v>81</v>
      </c>
      <c r="AY207" s="31">
        <f>_xlfn.IFNA(VLOOKUP($A207,'GS10'!$A:$B,2,FALSE), "NA")</f>
        <v>2.42</v>
      </c>
      <c r="AZ207" s="31">
        <f>_xlfn.IFNA(VLOOKUP($A207,'GS5'!$A:$B,2,FALSE), "NA")</f>
        <v>1.9</v>
      </c>
      <c r="BA207" s="31">
        <f>_xlfn.IFNA(VLOOKUP($A207,'GS30'!$A:$B,2,FALSE), "NA")</f>
        <v>3.03</v>
      </c>
      <c r="BB207" s="31">
        <f>_xlfn.IFNA(VLOOKUP($A207,DAX!$A:$B,2,FALSE), "NA")</f>
        <v>11834.41</v>
      </c>
      <c r="BC207" s="31">
        <f>_xlfn.IFNA(VLOOKUP($A207,SMI!$A:$B,2,FALSE), "NA")</f>
        <v>8545.81</v>
      </c>
      <c r="BD207" s="31">
        <f>_xlfn.IFNA(VLOOKUP($A207,NASDAQCOM!$A:$B,2,FALSE), "NA")</f>
        <v>5825.44</v>
      </c>
      <c r="BE207" s="31">
        <f>_xlfn.IFNA(VLOOKUP($A207,FTSE100!$A:$B,2,FALSE), "NA")</f>
        <v>7263.44</v>
      </c>
      <c r="BF207" s="31">
        <f>_xlfn.IFNA(VLOOKUP($A207,'M.W00.PGOLD.USD'!$A:$B,2,FALSE), "NA")</f>
        <v>1256.25</v>
      </c>
      <c r="BG207" s="31">
        <f>_xlfn.IFNA(VLOOKUP($A207,'M.W00.PSILVER.USD'!$A:$B,2,FALSE), "NA")</f>
        <v>18.34</v>
      </c>
      <c r="BH207" s="31">
        <f>_xlfn.IFNA(VLOOKUP($A207,WPU10170502!$A:$B,2,FALSE), "NA")</f>
        <v>84.8</v>
      </c>
      <c r="BI207" s="31">
        <f>_xlfn.IFNA(VLOOKUP($A207,'M.W00.PSILVER.USD'!$A:$B,2,FALSE), "NA")</f>
        <v>18.34</v>
      </c>
      <c r="BJ207" s="31">
        <f>_xlfn.IFNA(VLOOKUP($A207,'M.W00.PSILVER.USD'!$A:$B,2,FALSE), "NA")</f>
        <v>18.34</v>
      </c>
      <c r="BK207" s="31">
        <f>_xlfn.IFNA(VLOOKUP($A207,FEDfunds!$A:$B,2,FALSE), "NA")</f>
        <v>0.66</v>
      </c>
      <c r="BL207" s="31">
        <f>_xlfn.IFNA(VLOOKUP($A207,Vehicles_miles_traveled!$A:$B,2,FALSE), "NA")</f>
        <v>265422</v>
      </c>
      <c r="BM207" s="31">
        <f>_xlfn.IFNA(VLOOKUP($A207,New_car_dealer!$A:$B,2,FALSE), "NA")</f>
        <v>67908</v>
      </c>
      <c r="BN207" s="31">
        <f>_xlfn.IFNA(VLOOKUP($A207,Platinum_total_demand!$A:$Z,4,FALSE), "NA")</f>
        <v>576.79852960684627</v>
      </c>
      <c r="BO207" s="31">
        <f>_xlfn.IFNA(VLOOKUP($A207,Palladium_total_demand!$A:$Z,4,FALSE), "NA")</f>
        <v>866.70476025469816</v>
      </c>
      <c r="BP207" s="31">
        <f>_xlfn.IFNA(VLOOKUP($A207,Rhodium_total_demand!$A:$Z,4,FALSE), "NA")</f>
        <v>77.916648113449668</v>
      </c>
      <c r="BQ207" s="31">
        <f>_xlfn.IFNA(VLOOKUP($A207,Platinum_total_supply!$A:$Z,4,FALSE), "NA")</f>
        <v>642.06265668997776</v>
      </c>
      <c r="BR207" s="31">
        <f>_xlfn.IFNA(VLOOKUP($A207,Palladium_total_supply!$A:$Z,4,FALSE), "NA")</f>
        <v>743.0720761640107</v>
      </c>
      <c r="BS207" s="31">
        <f>_xlfn.IFNA(VLOOKUP($A207,Rhodium_total_supply!$A:$Z,4,FALSE), "NA")</f>
        <v>87.339009756333482</v>
      </c>
      <c r="BT207" s="31">
        <f>_xlfn.IFNA(VLOOKUP($A207,Equities!$A:$Z,2,FALSE), "NA")</f>
        <v>7174.6839999999902</v>
      </c>
      <c r="BU207" s="31">
        <f>_xlfn.IFNA(VLOOKUP($A207,Equities!$A:$Z,3,FALSE), "NA")</f>
        <v>9277.6875</v>
      </c>
      <c r="BV207" s="31">
        <f>_xlfn.IFNA(VLOOKUP($A207,Equities!$A:$Z,4,FALSE), "NA")</f>
        <v>8203.4779999999992</v>
      </c>
      <c r="BW207" s="31">
        <f>_xlfn.IFNA(VLOOKUP($A207,Equities!$A:$Z,5,FALSE), "NA")</f>
        <v>6220.8944499999898</v>
      </c>
      <c r="BX207" s="31">
        <f>_xlfn.IFNA(VLOOKUP($A207,Equities!$A:$Z,6,FALSE), "NA")</f>
        <v>1983.79105</v>
      </c>
      <c r="BY207" s="31">
        <f>_xlfn.IFNA(VLOOKUP($A207,Income_equities!$A:$Z,2,FALSE), "NA")</f>
        <v>1985.40499999999</v>
      </c>
      <c r="BZ207" s="31">
        <f>_xlfn.IFNA(VLOOKUP($A207,Income_equities!$A:$Z,3,FALSE), "NA")</f>
        <v>378.12187999999998</v>
      </c>
      <c r="CA207" s="31">
        <f>_xlfn.IFNA(VLOOKUP($A207,Income_equities!$A:$Z,4,FALSE), "NA")</f>
        <v>227.12003999999999</v>
      </c>
      <c r="CB207" s="31">
        <f>_xlfn.IFNA(VLOOKUP($A207,Income_equities!$A:$Z,5,FALSE), "NA")</f>
        <v>227.82199499999999</v>
      </c>
      <c r="CC207" s="31">
        <f>_xlfn.IFNA(VLOOKUP($A207,PGM_equities!$A:$Z,2,FALSE), "NA")</f>
        <v>1010.02349999999</v>
      </c>
      <c r="CD207" s="31">
        <f>_xlfn.IFNA(VLOOKUP($A207,PGM_equities!$A:$Z,3,FALSE), "NA")</f>
        <v>1235.0740000000001</v>
      </c>
      <c r="CE207" s="31">
        <f>_xlfn.IFNA(VLOOKUP($A207,PGM_equities!$A:$Z,4,FALSE), "NA")</f>
        <v>17.931584999999998</v>
      </c>
      <c r="CF207" s="31">
        <f>_xlfn.IFNA(VLOOKUP($A207,PGM_equities!$A:$Z,5,FALSE), "NA")</f>
        <v>773.78449999999998</v>
      </c>
      <c r="CG207" s="31">
        <f>_xlfn.IFNA(VLOOKUP($A207,Platinum_market_balance!$A:$Z,2,FALSE), "NA")</f>
        <v>65.264127083131484</v>
      </c>
      <c r="CH207" s="31">
        <f>_xlfn.IFNA(VLOOKUP($A207,Platinum_market_balance!$A:$Z,3,FALSE), "NA")</f>
        <v>0.1131489137595694</v>
      </c>
      <c r="CI207" s="31">
        <f>_xlfn.IFNA(VLOOKUP($A207,Platinum_market_balance!$A:$Z,4,FALSE), "NA")</f>
        <v>981.6032942347955</v>
      </c>
      <c r="CJ207" s="31">
        <f>_xlfn.IFNA(VLOOKUP($A207,Platinum_market_balance!$A:$Z,5,FALSE), "NA")</f>
        <v>1.7018131008480026</v>
      </c>
      <c r="CK207" s="31">
        <f>_xlfn.IFNA(VLOOKUP($A207,Palladium_market_balance!$A:$Z,2,FALSE), "NA")</f>
        <v>-123.63268409068746</v>
      </c>
      <c r="CL207" s="31">
        <f>_xlfn.IFNA(VLOOKUP($A207,Palladium_market_balance!$A:$Z,3,FALSE), "NA")</f>
        <v>-0.14264682710910181</v>
      </c>
      <c r="CM207" s="31">
        <f>_xlfn.IFNA(VLOOKUP($A207,Palladium_market_balance!$A:$Z,4,FALSE), "NA")</f>
        <v>-1067.6952883830234</v>
      </c>
      <c r="CN207" s="31">
        <f>_xlfn.IFNA(VLOOKUP($A207,Palladium_market_balance!$A:$Z,5,FALSE), "NA")</f>
        <v>-1.2319019547893797</v>
      </c>
      <c r="CO207" s="31">
        <f>_xlfn.IFNA(VLOOKUP($A207,Rhodium_market_balance!$A:$Z,2,FALSE), "NA")</f>
        <v>9.4223616428838142</v>
      </c>
      <c r="CP207" s="31">
        <f>_xlfn.IFNA(VLOOKUP($A207,Rhodium_market_balance!$A:$Z,3,FALSE), "NA")</f>
        <v>0.12092873437220361</v>
      </c>
      <c r="CQ207" s="31">
        <f>_xlfn.IFNA(VLOOKUP($A207,Rhodium_market_balance!$A:$Z,4,FALSE), "NA")</f>
        <v>143.03392067728447</v>
      </c>
      <c r="CR207" s="31">
        <f>_xlfn.IFNA(VLOOKUP($A207,Rhodium_market_balance!$A:$Z,5,FALSE), "NA")</f>
        <v>1.8357299003548193</v>
      </c>
      <c r="CS207" s="31">
        <f>_xlfn.IFNA(VLOOKUP($A207,CFTCs!$A:$Z,2,FALSE), "NA")</f>
        <v>20038.650000000001</v>
      </c>
      <c r="CT207" s="31">
        <f>_xlfn.IFNA(VLOOKUP($A207,CFTCs!$A:$Z,3,FALSE), "NA")</f>
        <v>3714.75</v>
      </c>
      <c r="CU207" s="31">
        <f>_xlfn.IFNA(VLOOKUP($A207,CFTCs!$A:$Z,4,FALSE), "NA")</f>
        <v>45994.8</v>
      </c>
      <c r="CV207" s="31">
        <f>_xlfn.IFNA(VLOOKUP($A207,CFTCs!$A:$Z,5,FALSE), "NA")</f>
        <v>6114.2</v>
      </c>
      <c r="CW207" s="31">
        <f>_xlfn.IFNA(VLOOKUP($A207,Open_interest!$A:$Z,2,FALSE), "NA")</f>
        <v>65452.4</v>
      </c>
      <c r="CX207" s="31">
        <f>_xlfn.IFNA(VLOOKUP($A207,Open_interest!$A:$Z,3,FALSE), "NA")</f>
        <v>29595.1</v>
      </c>
      <c r="CY207" s="31">
        <f>IF(_xlfn.IFNA(VLOOKUP($A207,ETF_holdings!$A:$Z,2,FALSE), "NA")=0,"NA",_xlfn.IFNA(VLOOKUP($A207,ETF_holdings!$A:$Z,2,FALSE), "NA"))</f>
        <v>2552165.90419999</v>
      </c>
      <c r="CZ207" s="31" t="str">
        <f>IF(_xlfn.IFNA(VLOOKUP($A207,ETF_holdings!$A:$Z,3,FALSE), "NA")=0,"NA",_xlfn.IFNA(VLOOKUP($A207,ETF_holdings!$A:$Z,3,FALSE), "NA"))</f>
        <v>NA</v>
      </c>
      <c r="DA207" s="31">
        <f>_xlfn.IFNA(VLOOKUP($A207,ETF_holdings!$A:$Z,4,FALSE), "NA")</f>
        <v>12891.85</v>
      </c>
      <c r="DB207" s="31">
        <f>IF(_xlfn.IFNA(VLOOKUP($A207,ETF_holdings!$A:$Z,4,FALSE), "NA")=0,"NA",_xlfn.IFNA(VLOOKUP($A207,ETF_holdings!$A:$Z,4,FALSE), "NA"))</f>
        <v>12891.85</v>
      </c>
      <c r="DC207" s="31" t="str">
        <f>IF(_xlfn.IFNA(VLOOKUP($A207,ETF_holdings!$A:$Z,6,FALSE), "NA")=0,"NA",_xlfn.IFNA(VLOOKUP($A207,ETF_holdings!$A:$Z,6,FALSE), "NA"))</f>
        <v>NA</v>
      </c>
      <c r="DD207" s="31" t="str">
        <f>IF(_xlfn.IFNA(VLOOKUP($A207,ETF_holdings!$A:$Z,7,FALSE), "NA")=0,"NA",_xlfn.IFNA(VLOOKUP($A207,ETF_holdings!$A:$Z,7,FALSE), "NA"))</f>
        <v>NA</v>
      </c>
      <c r="DE207" s="31" t="str">
        <f>IF(_xlfn.IFNA(VLOOKUP($A207,ETF_holdings!$A:$Z,8,FALSE), "NA")=0,"NA",_xlfn.IFNA(VLOOKUP($A207,ETF_holdings!$A:$Z,8,FALSE), "NA"))</f>
        <v>NA</v>
      </c>
      <c r="DF207" s="31" t="str">
        <f>IF(_xlfn.IFNA(VLOOKUP($A207,ETF_holdings!$A:$Z,10,FALSE), "NA")=0,"NA",_xlfn.IFNA(VLOOKUP($A207,ETF_holdings!$A:$Z,10,FALSE), "NA"))</f>
        <v>NA</v>
      </c>
      <c r="DG207" s="31" t="str">
        <f>IF(_xlfn.IFNA(VLOOKUP($A207,ETF_holdings!$A:$Z,10,FALSE), "NA")=0,"NA",_xlfn.IFNA(VLOOKUP($A207,ETF_holdings!$A:$Z,10,FALSE), "NA"))</f>
        <v>NA</v>
      </c>
      <c r="DH207" s="31">
        <f>IF(_xlfn.IFNA(VLOOKUP($A207,ETF_holdings!$A:$Z,11,FALSE), "NA")=0,"NA",_xlfn.IFNA(VLOOKUP($A207,ETF_holdings!$A:$Z,11,FALSE), "NA"))</f>
        <v>12891.85</v>
      </c>
      <c r="DI207" s="31" t="str">
        <f>IF(_xlfn.IFNA(VLOOKUP($A207,ETF_holdings!$A:$Z,12,FALSE), "NA")=0,"NA",_xlfn.IFNA(VLOOKUP($A207,ETF_holdings!$A:$Z,12,FALSE), "NA"))</f>
        <v>NA</v>
      </c>
      <c r="DJ207" s="31" t="str">
        <f>IF(_xlfn.IFNA(VLOOKUP($A207,ETF_holdings!$A:$Z,13,FALSE), "NA")=0,"NA",_xlfn.IFNA(VLOOKUP($A207,ETF_holdings!$A:$Z,13,FALSE), "NA"))</f>
        <v>NA</v>
      </c>
      <c r="DK207" s="31">
        <f>IF(_xlfn.IFNA(VLOOKUP($A207,Platinum_RSI!$A:$P,2,FALSE), "NA")=0,"NA",_xlfn.IFNA(VLOOKUP($A207,Platinum_RSI!$A:$P,2,FALSE), "NA"))</f>
        <v>69.23</v>
      </c>
      <c r="DL207" s="31">
        <f>IF(_xlfn.IFNA(VLOOKUP($A207,Platinum_RSI!$A:$P,3,FALSE), "NA")=0,"NA",_xlfn.IFNA(VLOOKUP($A207,Platinum_RSI!$A:$P,3,FALSE), "NA"))</f>
        <v>51.93</v>
      </c>
      <c r="DM207" s="31">
        <f>IF(_xlfn.IFNA(VLOOKUP($A207,Platinum_RSI!$A:$P,4,FALSE), "NA")=0,"NA",_xlfn.IFNA(VLOOKUP($A207,Platinum_RSI!$A:$P,4,FALSE), "NA"))</f>
        <v>48.18</v>
      </c>
      <c r="DN207" s="31">
        <f>IF(_xlfn.IFNA(VLOOKUP($A207,Platinum_RSI!$A:$P,5,FALSE), "NA")=0,"NA",_xlfn.IFNA(VLOOKUP($A207,Platinum_RSI!$A:$P,5,FALSE), "NA"))</f>
        <v>45.73</v>
      </c>
      <c r="DO207" s="31">
        <f>IF(_xlfn.IFNA(VLOOKUP($A207,Palladium_RSI!$A:$Q,2,FALSE), "NA")=0,"NA",_xlfn.IFNA(VLOOKUP($A207,Palladium_RSI!$A:$Q,2,FALSE), "NA"))</f>
        <v>65.72</v>
      </c>
      <c r="DP207" s="31">
        <f>IF(_xlfn.IFNA(VLOOKUP($A207,Palladium_RSI!$A:$Q, 3,FALSE), "NA")=0,"NA",_xlfn.IFNA(VLOOKUP($A207,Palladium_RSI!$A:$Q,3,FALSE), "NA"))</f>
        <v>58.32</v>
      </c>
      <c r="DQ207" s="31">
        <f>IF(_xlfn.IFNA(VLOOKUP($A207,Palladium_RSI!$A:$Q,4,FALSE), "NA")=0,"NA",_xlfn.IFNA(VLOOKUP($A207,Palladium_RSI!$A:$Q,4,FALSE), "NA"))</f>
        <v>55.62</v>
      </c>
      <c r="DR207" s="31">
        <f>IF(_xlfn.IFNA(VLOOKUP($A207,Palladium_RSI!$A:$Q,5,FALSE), "NA")=0,"NA",_xlfn.IFNA(VLOOKUP($A207,Palladium_RSI!$A:$Q,5,FALSE), "NA"))</f>
        <v>53.42</v>
      </c>
      <c r="DS207" s="31">
        <f>IF(_xlfn.IFNA(VLOOKUP($A207,Car_production!$A:$L,2,FALSE), "NA")=0,"NA",_xlfn.IFNA(VLOOKUP($A207,Car_production!$A:$L,2,FALSE), "NA"))</f>
        <v>278.10000000000002</v>
      </c>
      <c r="DT207" s="31">
        <f>IF(_xlfn.IFNA(VLOOKUP($A207,Car_production!$A:$L,3,FALSE), "NA")=0,"NA",_xlfn.IFNA(VLOOKUP($A207,Car_production!$A:$L,3,FALSE), "NA"))</f>
        <v>218.80409126671915</v>
      </c>
      <c r="DU207" s="31" t="e">
        <f>IF(_xlfn.IFNA(VLOOKUP($A207,Car_production!$A:$L,4,FALSE), "NA")=0,"NA",_xlfn.IFNA(VLOOKUP($A207,Car_production!$A:$L,13,FALSE), "NA"))</f>
        <v>#REF!</v>
      </c>
      <c r="DV207" s="31">
        <f>IF(_xlfn.IFNA(VLOOKUP($A207,Car_production!$A:$L,5,FALSE), "NA")=0,"NA",_xlfn.IFNA(VLOOKUP($A207,Car_production!$A:$L,5,FALSE), "NA"))</f>
        <v>88.943746223710406</v>
      </c>
      <c r="DW207" s="31">
        <f>IF(_xlfn.IFNA(VLOOKUP($A207,Car_production!$A:$L,6,FALSE), "NA")=0,"NA",_xlfn.IFNA(VLOOKUP($A207,Car_production!$A:$L,6,FALSE), "NA"))</f>
        <v>114.3</v>
      </c>
      <c r="DX207" s="31">
        <f>IF(_xlfn.IFNA(VLOOKUP($A207,Car_production!$A:$L,7,FALSE), "NA")=0,"NA",_xlfn.IFNA(VLOOKUP($A207,Car_production!$A:$L,7,FALSE), "NA"))</f>
        <v>111.73020527859236</v>
      </c>
      <c r="DY207" s="31">
        <f>IF(_xlfn.IFNA(VLOOKUP($A207,Car_production!$A:$L,8,FALSE), "NA")=0,"NA",_xlfn.IFNA(VLOOKUP($A207,Car_production!$A:$L,8,FALSE), "NA"))</f>
        <v>105.8</v>
      </c>
      <c r="DZ207" s="31">
        <f>IF(_xlfn.IFNA(VLOOKUP($A207,Car_production!$A:$L,9,FALSE), "NA")=0,"NA",_xlfn.IFNA(VLOOKUP($A207,Car_production!$A:$L,9,FALSE), "NA"))</f>
        <v>133.58585858585857</v>
      </c>
      <c r="EA207" s="31">
        <f>IF(_xlfn.IFNA(VLOOKUP($A207,Car_production!$A:$L,10,FALSE), "NA")=0,"NA",_xlfn.IFNA(VLOOKUP($A207,Car_production!$A:$L,10,FALSE), "NA"))</f>
        <v>94.252158242348926</v>
      </c>
      <c r="EB207" s="31">
        <f>IF(_xlfn.IFNA(VLOOKUP($A207,Car_production_index!$A:$L,2,FALSE), "NA")=0,"NA",_xlfn.IFNA(VLOOKUP($A207,Car_production_index!$A:$L,2,FALSE), "NA"))</f>
        <v>0.15093950643450332</v>
      </c>
      <c r="EC207" s="31">
        <f>IF(_xlfn.IFNA(VLOOKUP($A207,Car_production_index!$A:$L,3,FALSE), "NA")=0,"NA",_xlfn.IFNA(VLOOKUP($A207,Car_production_index!$A:$L,3,FALSE), "NA"))</f>
        <v>0.20290526057092706</v>
      </c>
      <c r="ED207" s="31">
        <f>IF(_xlfn.IFNA(VLOOKUP($A207,Car_production_index!$A:$L,4,FALSE), "NA")=0,"NA",_xlfn.IFNA(VLOOKUP($A207,Car_production_index!$A:$L,4,FALSE), "NA"))</f>
        <v>0.28615895215990045</v>
      </c>
      <c r="EE207" s="31">
        <f>IF(_xlfn.IFNA(VLOOKUP($A207,Car_production_index!$A:$L,5,FALSE), "NA")=0,"NA",_xlfn.IFNA(VLOOKUP($A207,Car_production_index!$A:$L,5,FALSE), "NA"))</f>
        <v>9.80888336771778E-2</v>
      </c>
      <c r="EF207" s="31">
        <f>IF(_xlfn.IFNA(VLOOKUP($A207,Car_production_index!$A:$L,6,FALSE), "NA")=0,"NA",_xlfn.IFNA(VLOOKUP($A207,Car_production_index!$A:$L,6,FALSE), "NA"))</f>
        <v>0.73809255284250863</v>
      </c>
    </row>
    <row r="208" spans="1:136">
      <c r="A208" s="26">
        <v>42795</v>
      </c>
      <c r="B208" s="25">
        <f>IFERROR(VLOOKUP($A208,Palladium_spot_price!$A:$B,2,FALSE), "NA")</f>
        <v>780.65217391304304</v>
      </c>
      <c r="C208" s="25">
        <f>IFERROR(VLOOKUP($A208,Platinum_spot_price!$A:$B,2,FALSE), "NA")</f>
        <v>965.21739130434696</v>
      </c>
      <c r="D208" s="25">
        <f>IFERROR(VLOOKUP($A208,Rhodium_spot_price!$A:$B,2,FALSE), "NA")</f>
        <v>964.13043478260795</v>
      </c>
      <c r="E208" s="25">
        <f>IFERROR(VLOOKUP(A208,'Coal Australia'!A:B,2,FALSE), "NA")</f>
        <v>86.333850931676807</v>
      </c>
      <c r="F208" s="25">
        <f>IFERROR(VLOOKUP(A208,'Russian Ruble'!A:B,2,FALSE), "NA")</f>
        <v>58.103700000000003</v>
      </c>
      <c r="G208" s="25" t="str">
        <f>IFERROR(VLOOKUP($A208,'GDP Germany'!A:B,2,FALSE),"NA")</f>
        <v>NA</v>
      </c>
      <c r="H208" s="25" t="str">
        <f>IFERROR(VLOOKUP($A208,'GDP EU28'!A:B,2,FALSE),"NA")</f>
        <v>NA</v>
      </c>
      <c r="I208" s="25" t="str">
        <f>IFERROR(VLOOKUP($A208,'GDP US'!A:B,2,FALSE),"NA")</f>
        <v>NA</v>
      </c>
      <c r="J208" s="29" t="str">
        <f>IFERROR(VLOOKUP($A208,'GDP CNY'!A:C,2,FALSE),"NA")</f>
        <v>NA</v>
      </c>
      <c r="K208" s="25">
        <f>IFERROR(VLOOKUP($A208,WTI!$A:$B,2,FALSE),"NA")</f>
        <v>49.33</v>
      </c>
      <c r="L208" s="25">
        <f>IFERROR(VLOOKUP($A208,Brent!$A:$B,2,FALSE),"NA")</f>
        <v>51.59</v>
      </c>
      <c r="M208" s="25">
        <f>IFERROR(VLOOKUP($A208,'EURO EXC RATE'!$A:$B,2,FALSE),"NA")</f>
        <v>1.0690999999999999</v>
      </c>
      <c r="N208" s="25">
        <f>IFERROR(VLOOKUP($A208,'Baltic Dry Index'!$A:$B,2,FALSE),"NA")</f>
        <v>1297</v>
      </c>
      <c r="O208" s="25">
        <f>IFERROR(VLOOKUP($A208,EXR_CNY_USD!$A:$B,2,FALSE),"NA")</f>
        <v>6.8940000000000001</v>
      </c>
      <c r="P208" s="25">
        <f>IFERROR(VLOOKUP($A208,'NATURAL GAS'!A:B,2,FALSE),"NA")</f>
        <v>2.88</v>
      </c>
      <c r="Q208" s="25">
        <f>IFERROR(VLOOKUP($A208,VIX!$A:$B,2,FALSE), "NA")</f>
        <v>12.37</v>
      </c>
      <c r="R208" s="25">
        <f>IFERROR(VLOOKUP($A208,CLI_US!$A:$B,2,FALSE), "NA")</f>
        <v>99.932849400221002</v>
      </c>
      <c r="S208" s="25">
        <f>IFERROR(VLOOKUP($A208,CLI_CHN!$A:$B,2,FALSE), "NA")</f>
        <v>100.6596</v>
      </c>
      <c r="T208" s="25">
        <f>IFERROR(VLOOKUP($A208,CLI_EURO!$A:$B,2,FALSE), "NA")</f>
        <v>100.61259806679899</v>
      </c>
      <c r="U208" s="25">
        <f>IFERROR(VLOOKUP($A208,CPILFESL!$A:$B,2,FALSE), "NA")</f>
        <v>243.892</v>
      </c>
      <c r="V208" s="31">
        <f>_xlfn.IFNA(VLOOKUP($A208,'PET.RWTC.M'!$A:$B,2,FALSE), "NA")</f>
        <v>49.33</v>
      </c>
      <c r="W208" s="31">
        <f>_xlfn.IFNA(VLOOKUP($A208,PALLFNFINDEXQ!$A:$B,2,FALSE), "NA")</f>
        <v>114.3301089</v>
      </c>
      <c r="X208" s="31">
        <f>_xlfn.IFNA(VLOOKUP($A208,DEXSFUS!$A:$B,2,FALSE), "NA")</f>
        <v>13.032500000000001</v>
      </c>
      <c r="Y208" s="31">
        <f>_xlfn.IFNA(VLOOKUP($A208,PNICKUSDM!$A:$B,2,FALSE), "NA")</f>
        <v>10204.663039999999</v>
      </c>
      <c r="Z208" s="31">
        <f>_xlfn.IFNA(VLOOKUP($A208,'WPU1011'!$A:$B,2,FALSE), "NA")</f>
        <v>121.4</v>
      </c>
      <c r="AA208" s="31">
        <f>_xlfn.IFNA(VLOOKUP($A208,PCU3399103399101!$A:$B,2,FALSE), "NA")</f>
        <v>215.5</v>
      </c>
      <c r="AB208" s="31">
        <f>_xlfn.IFNA(VLOOKUP($A208,TSIFRGHTC!$A:$B,2,FALSE), "NA")</f>
        <v>0.2</v>
      </c>
      <c r="AC208" s="31">
        <f>_xlfn.IFNA(VLOOKUP($A208,TSIFRGHTC!$A:$B,2,FALSE), "NA")</f>
        <v>0.2</v>
      </c>
      <c r="AD208" s="31">
        <f>_xlfn.IFNA(VLOOKUP($A208,PPICMM!$A:$B,2,FALSE), "NA")</f>
        <v>185.1</v>
      </c>
      <c r="AE208" s="31">
        <f>_xlfn.IFNA(VLOOKUP($A208,IPB50001N!$A:$B,2,FALSE), "NA")</f>
        <v>99.290800000000004</v>
      </c>
      <c r="AF208" s="31">
        <f>_xlfn.IFNA(VLOOKUP($A208,A31ATI!$A:$B,2,FALSE), "NA")</f>
        <v>17798</v>
      </c>
      <c r="AG208" s="31">
        <f>_xlfn.IFNA(VLOOKUP($A208,A31ANO!$A:$B,2,FALSE), "NA")</f>
        <v>9001</v>
      </c>
      <c r="AH208" s="31">
        <f>_xlfn.IFNA(VLOOKUP($A208,IPG21223S!$A:$B,2,FALSE), "NA")</f>
        <v>105.51949999999999</v>
      </c>
      <c r="AI208" s="31">
        <f>_xlfn.IFNA(VLOOKUP($A208,PIORECRUSDM!$A:$B,2,FALSE), "NA")</f>
        <v>86.84</v>
      </c>
      <c r="AJ208" s="31">
        <f>_xlfn.IFNA(VLOOKUP($A208,GVZCLS!$A:$B,2,FALSE), "NA")</f>
        <v>14.41</v>
      </c>
      <c r="AK208" s="31">
        <f>_xlfn.IFNA(VLOOKUP($A208,VXSLVCLS!$A:$B,2,FALSE), "NA")</f>
        <v>20.6</v>
      </c>
      <c r="AL208" s="31">
        <f>_xlfn.IFNA(VLOOKUP($A208,PNRGINDEXM!$A:$B,2,FALSE), "NA")</f>
        <v>116.32089999999999</v>
      </c>
      <c r="AM208" s="31">
        <f>_xlfn.IFNA(VLOOKUP($A208,Nikkei225!$A:$B,2,FALSE), "NA")</f>
        <v>19393.54</v>
      </c>
      <c r="AN208" s="31">
        <f>_xlfn.IFNA(VLOOKUP($A208,EXJPUS!$A:$B,2,FALSE), "NA")</f>
        <v>112.9165</v>
      </c>
      <c r="AO208" s="31">
        <f>_xlfn.IFNA(VLOOKUP($A208,PCU33613361!$A:$B,2,FALSE), "NA")</f>
        <v>113.4</v>
      </c>
      <c r="AP208" s="31">
        <f>_xlfn.IFNA(VLOOKUP($A208,TOTALSA!$A:$B,2,FALSE), "NA")</f>
        <v>16.995000000000001</v>
      </c>
      <c r="AQ208" s="31">
        <f>_xlfn.IFNA(VLOOKUP($A208,ZAFCPIALLMINMEI!$A:$B,2,FALSE), "NA")</f>
        <v>111.39870000000001</v>
      </c>
      <c r="AR208" s="31">
        <f>_xlfn.IFNA(VLOOKUP($A208,LCULMN01ZAQ661S!$A:$B,2,FALSE), "NA")</f>
        <v>109.2521203</v>
      </c>
      <c r="AS208" s="31">
        <f>_xlfn.IFNA(VLOOKUP($A208,NGDPRSAXDCZAQ!$A:$B,2,FALSE), "NA")</f>
        <v>1118707.7</v>
      </c>
      <c r="AT208" s="31">
        <f>_xlfn.IFNA(VLOOKUP($A208,'M.W00.PCOBA.USD'!$A:$B,2,FALSE), "NA")</f>
        <v>52765.22</v>
      </c>
      <c r="AU208" s="31">
        <f>_xlfn.IFNA(VLOOKUP($A208,BSCICP03O9M665S!$A:$B,2,FALSE), "NA")</f>
        <v>101.261202635</v>
      </c>
      <c r="AV208" s="31">
        <f>_xlfn.IFNA(VLOOKUP($A208,LOLITOAAOECDE!$A:$B,2,FALSE), "NA")</f>
        <v>99.910439763799999</v>
      </c>
      <c r="AW208" s="31" t="str">
        <f>_xlfn.IFNA(VLOOKUP($A208,'IP7110'!$A:$B,2,FALSE), "NA")</f>
        <v>NA</v>
      </c>
      <c r="AX208" s="31">
        <f>_xlfn.IFNA(VLOOKUP($A208,'WPS061'!$A:$B,2,FALSE), "NA")</f>
        <v>80.7</v>
      </c>
      <c r="AY208" s="31">
        <f>_xlfn.IFNA(VLOOKUP($A208,'GS10'!$A:$B,2,FALSE), "NA")</f>
        <v>2.48</v>
      </c>
      <c r="AZ208" s="31">
        <f>_xlfn.IFNA(VLOOKUP($A208,'GS5'!$A:$B,2,FALSE), "NA")</f>
        <v>2.0099999999999998</v>
      </c>
      <c r="BA208" s="31">
        <f>_xlfn.IFNA(VLOOKUP($A208,'GS30'!$A:$B,2,FALSE), "NA")</f>
        <v>3.08</v>
      </c>
      <c r="BB208" s="31">
        <f>_xlfn.IFNA(VLOOKUP($A208,DAX!$A:$B,2,FALSE), "NA")</f>
        <v>12312.87</v>
      </c>
      <c r="BC208" s="31">
        <f>_xlfn.IFNA(VLOOKUP($A208,SMI!$A:$B,2,FALSE), "NA")</f>
        <v>8658.89</v>
      </c>
      <c r="BD208" s="31">
        <f>_xlfn.IFNA(VLOOKUP($A208,NASDAQCOM!$A:$B,2,FALSE), "NA")</f>
        <v>5911.74</v>
      </c>
      <c r="BE208" s="31">
        <f>_xlfn.IFNA(VLOOKUP($A208,FTSE100!$A:$B,2,FALSE), "NA")</f>
        <v>7322.92</v>
      </c>
      <c r="BF208" s="31">
        <f>_xlfn.IFNA(VLOOKUP($A208,'M.W00.PGOLD.USD'!$A:$B,2,FALSE), "NA")</f>
        <v>1256.9000000000001</v>
      </c>
      <c r="BG208" s="31">
        <f>_xlfn.IFNA(VLOOKUP($A208,'M.W00.PSILVER.USD'!$A:$B,2,FALSE), "NA")</f>
        <v>18.329999999999998</v>
      </c>
      <c r="BH208" s="31">
        <f>_xlfn.IFNA(VLOOKUP($A208,WPU10170502!$A:$B,2,FALSE), "NA")</f>
        <v>84.8</v>
      </c>
      <c r="BI208" s="31">
        <f>_xlfn.IFNA(VLOOKUP($A208,'M.W00.PSILVER.USD'!$A:$B,2,FALSE), "NA")</f>
        <v>18.329999999999998</v>
      </c>
      <c r="BJ208" s="31">
        <f>_xlfn.IFNA(VLOOKUP($A208,'M.W00.PSILVER.USD'!$A:$B,2,FALSE), "NA")</f>
        <v>18.329999999999998</v>
      </c>
      <c r="BK208" s="31">
        <f>_xlfn.IFNA(VLOOKUP($A208,FEDfunds!$A:$B,2,FALSE), "NA")</f>
        <v>0.79</v>
      </c>
      <c r="BL208" s="31">
        <f>_xlfn.IFNA(VLOOKUP($A208,Vehicles_miles_traveled!$A:$B,2,FALSE), "NA")</f>
        <v>264840</v>
      </c>
      <c r="BM208" s="31">
        <f>_xlfn.IFNA(VLOOKUP($A208,New_car_dealer!$A:$B,2,FALSE), "NA")</f>
        <v>79946</v>
      </c>
      <c r="BN208" s="31">
        <f>_xlfn.IFNA(VLOOKUP($A208,Platinum_total_demand!$A:$Z,4,FALSE), "NA")</f>
        <v>613.99987947006434</v>
      </c>
      <c r="BO208" s="31">
        <f>_xlfn.IFNA(VLOOKUP($A208,Palladium_total_demand!$A:$Z,4,FALSE), "NA")</f>
        <v>981.94945655821107</v>
      </c>
      <c r="BP208" s="31">
        <f>_xlfn.IFNA(VLOOKUP($A208,Rhodium_total_demand!$A:$Z,4,FALSE), "NA")</f>
        <v>89.34695717943886</v>
      </c>
      <c r="BQ208" s="31">
        <f>_xlfn.IFNA(VLOOKUP($A208,Platinum_total_supply!$A:$Z,4,FALSE), "NA")</f>
        <v>642.06265668997776</v>
      </c>
      <c r="BR208" s="31">
        <f>_xlfn.IFNA(VLOOKUP($A208,Palladium_total_supply!$A:$Z,4,FALSE), "NA")</f>
        <v>743.0720761640107</v>
      </c>
      <c r="BS208" s="31">
        <f>_xlfn.IFNA(VLOOKUP($A208,Rhodium_total_supply!$A:$Z,4,FALSE), "NA")</f>
        <v>87.339009756333482</v>
      </c>
      <c r="BT208" s="31">
        <f>_xlfn.IFNA(VLOOKUP($A208,Equities!$A:$Z,2,FALSE), "NA")</f>
        <v>7299.8739130434697</v>
      </c>
      <c r="BU208" s="31">
        <f>_xlfn.IFNA(VLOOKUP($A208,Equities!$A:$Z,3,FALSE), "NA")</f>
        <v>9434.0713043478208</v>
      </c>
      <c r="BV208" s="31">
        <f>_xlfn.IFNA(VLOOKUP($A208,Equities!$A:$Z,4,FALSE), "NA")</f>
        <v>8439.9208695652105</v>
      </c>
      <c r="BW208" s="31">
        <f>_xlfn.IFNA(VLOOKUP($A208,Equities!$A:$Z,5,FALSE), "NA")</f>
        <v>6276.6146521739101</v>
      </c>
      <c r="BX208" s="31">
        <f>_xlfn.IFNA(VLOOKUP($A208,Equities!$A:$Z,6,FALSE), "NA")</f>
        <v>2025.30973913043</v>
      </c>
      <c r="BY208" s="31">
        <f>_xlfn.IFNA(VLOOKUP($A208,Income_equities!$A:$Z,2,FALSE), "NA")</f>
        <v>1981.79434782608</v>
      </c>
      <c r="BZ208" s="31">
        <f>_xlfn.IFNA(VLOOKUP($A208,Income_equities!$A:$Z,3,FALSE), "NA")</f>
        <v>376.98640869565202</v>
      </c>
      <c r="CA208" s="31">
        <f>_xlfn.IFNA(VLOOKUP($A208,Income_equities!$A:$Z,4,FALSE), "NA")</f>
        <v>226.925791304347</v>
      </c>
      <c r="CB208" s="31">
        <f>_xlfn.IFNA(VLOOKUP($A208,Income_equities!$A:$Z,5,FALSE), "NA")</f>
        <v>228.51452608695601</v>
      </c>
      <c r="CC208" s="31">
        <f>_xlfn.IFNA(VLOOKUP($A208,PGM_equities!$A:$Z,2,FALSE), "NA")</f>
        <v>961.53173913043395</v>
      </c>
      <c r="CD208" s="31">
        <f>_xlfn.IFNA(VLOOKUP($A208,PGM_equities!$A:$Z,3,FALSE), "NA")</f>
        <v>1231.3621739130399</v>
      </c>
      <c r="CE208" s="31">
        <f>_xlfn.IFNA(VLOOKUP($A208,PGM_equities!$A:$Z,4,FALSE), "NA")</f>
        <v>17.613186956521702</v>
      </c>
      <c r="CF208" s="31">
        <f>_xlfn.IFNA(VLOOKUP($A208,PGM_equities!$A:$Z,5,FALSE), "NA")</f>
        <v>777.12608695652102</v>
      </c>
      <c r="CG208" s="31">
        <f>_xlfn.IFNA(VLOOKUP($A208,Platinum_market_balance!$A:$Z,2,FALSE), "NA")</f>
        <v>28.062777219913414</v>
      </c>
      <c r="CH208" s="31">
        <f>_xlfn.IFNA(VLOOKUP($A208,Platinum_market_balance!$A:$Z,3,FALSE), "NA")</f>
        <v>4.5704857864359918E-2</v>
      </c>
      <c r="CI208" s="31">
        <f>_xlfn.IFNA(VLOOKUP($A208,Platinum_market_balance!$A:$Z,4,FALSE), "NA")</f>
        <v>1009.6660714547089</v>
      </c>
      <c r="CJ208" s="31">
        <f>_xlfn.IFNA(VLOOKUP($A208,Platinum_market_balance!$A:$Z,5,FALSE), "NA")</f>
        <v>1.6444076053013872</v>
      </c>
      <c r="CK208" s="31">
        <f>_xlfn.IFNA(VLOOKUP($A208,Palladium_market_balance!$A:$Z,2,FALSE), "NA")</f>
        <v>-238.87738039420037</v>
      </c>
      <c r="CL208" s="31">
        <f>_xlfn.IFNA(VLOOKUP($A208,Palladium_market_balance!$A:$Z,3,FALSE), "NA")</f>
        <v>-0.24326850918730505</v>
      </c>
      <c r="CM208" s="31">
        <f>_xlfn.IFNA(VLOOKUP($A208,Palladium_market_balance!$A:$Z,4,FALSE), "NA")</f>
        <v>-1306.5726687772237</v>
      </c>
      <c r="CN208" s="31">
        <f>_xlfn.IFNA(VLOOKUP($A208,Palladium_market_balance!$A:$Z,5,FALSE), "NA")</f>
        <v>-1.330590551327189</v>
      </c>
      <c r="CO208" s="31">
        <f>_xlfn.IFNA(VLOOKUP($A208,Rhodium_market_balance!$A:$Z,2,FALSE), "NA")</f>
        <v>-2.007947423105378</v>
      </c>
      <c r="CP208" s="31">
        <f>_xlfn.IFNA(VLOOKUP($A208,Rhodium_market_balance!$A:$Z,3,FALSE), "NA")</f>
        <v>-2.2473596040576308E-2</v>
      </c>
      <c r="CQ208" s="31">
        <f>_xlfn.IFNA(VLOOKUP($A208,Rhodium_market_balance!$A:$Z,4,FALSE), "NA")</f>
        <v>141.02597325417909</v>
      </c>
      <c r="CR208" s="31">
        <f>_xlfn.IFNA(VLOOKUP($A208,Rhodium_market_balance!$A:$Z,5,FALSE), "NA")</f>
        <v>1.5784082380214843</v>
      </c>
      <c r="CS208" s="31">
        <f>_xlfn.IFNA(VLOOKUP($A208,CFTCs!$A:$Z,2,FALSE), "NA")</f>
        <v>22205.478260869499</v>
      </c>
      <c r="CT208" s="31">
        <f>_xlfn.IFNA(VLOOKUP($A208,CFTCs!$A:$Z,3,FALSE), "NA")</f>
        <v>4501.6956521739103</v>
      </c>
      <c r="CU208" s="31">
        <f>_xlfn.IFNA(VLOOKUP($A208,CFTCs!$A:$Z,4,FALSE), "NA")</f>
        <v>43054.260869565202</v>
      </c>
      <c r="CV208" s="31">
        <f>_xlfn.IFNA(VLOOKUP($A208,CFTCs!$A:$Z,5,FALSE), "NA")</f>
        <v>9239.4347826086905</v>
      </c>
      <c r="CW208" s="31">
        <f>_xlfn.IFNA(VLOOKUP($A208,Open_interest!$A:$Z,2,FALSE), "NA")</f>
        <v>67723.739130434697</v>
      </c>
      <c r="CX208" s="31">
        <f>_xlfn.IFNA(VLOOKUP($A208,Open_interest!$A:$Z,3,FALSE), "NA")</f>
        <v>29015.869565217301</v>
      </c>
      <c r="CY208" s="31">
        <f>IF(_xlfn.IFNA(VLOOKUP($A208,ETF_holdings!$A:$Z,2,FALSE), "NA")=0,"NA",_xlfn.IFNA(VLOOKUP($A208,ETF_holdings!$A:$Z,2,FALSE), "NA"))</f>
        <v>2587558.53143478</v>
      </c>
      <c r="CZ208" s="31" t="str">
        <f>IF(_xlfn.IFNA(VLOOKUP($A208,ETF_holdings!$A:$Z,3,FALSE), "NA")=0,"NA",_xlfn.IFNA(VLOOKUP($A208,ETF_holdings!$A:$Z,3,FALSE), "NA"))</f>
        <v>NA</v>
      </c>
      <c r="DA208" s="31">
        <f>_xlfn.IFNA(VLOOKUP($A208,ETF_holdings!$A:$Z,4,FALSE), "NA")</f>
        <v>12724.195652173899</v>
      </c>
      <c r="DB208" s="31">
        <f>IF(_xlfn.IFNA(VLOOKUP($A208,ETF_holdings!$A:$Z,4,FALSE), "NA")=0,"NA",_xlfn.IFNA(VLOOKUP($A208,ETF_holdings!$A:$Z,4,FALSE), "NA"))</f>
        <v>12724.195652173899</v>
      </c>
      <c r="DC208" s="31" t="str">
        <f>IF(_xlfn.IFNA(VLOOKUP($A208,ETF_holdings!$A:$Z,6,FALSE), "NA")=0,"NA",_xlfn.IFNA(VLOOKUP($A208,ETF_holdings!$A:$Z,6,FALSE), "NA"))</f>
        <v>NA</v>
      </c>
      <c r="DD208" s="31" t="str">
        <f>IF(_xlfn.IFNA(VLOOKUP($A208,ETF_holdings!$A:$Z,7,FALSE), "NA")=0,"NA",_xlfn.IFNA(VLOOKUP($A208,ETF_holdings!$A:$Z,7,FALSE), "NA"))</f>
        <v>NA</v>
      </c>
      <c r="DE208" s="31" t="str">
        <f>IF(_xlfn.IFNA(VLOOKUP($A208,ETF_holdings!$A:$Z,8,FALSE), "NA")=0,"NA",_xlfn.IFNA(VLOOKUP($A208,ETF_holdings!$A:$Z,8,FALSE), "NA"))</f>
        <v>NA</v>
      </c>
      <c r="DF208" s="31" t="str">
        <f>IF(_xlfn.IFNA(VLOOKUP($A208,ETF_holdings!$A:$Z,10,FALSE), "NA")=0,"NA",_xlfn.IFNA(VLOOKUP($A208,ETF_holdings!$A:$Z,10,FALSE), "NA"))</f>
        <v>NA</v>
      </c>
      <c r="DG208" s="31" t="str">
        <f>IF(_xlfn.IFNA(VLOOKUP($A208,ETF_holdings!$A:$Z,10,FALSE), "NA")=0,"NA",_xlfn.IFNA(VLOOKUP($A208,ETF_holdings!$A:$Z,10,FALSE), "NA"))</f>
        <v>NA</v>
      </c>
      <c r="DH208" s="31">
        <f>IF(_xlfn.IFNA(VLOOKUP($A208,ETF_holdings!$A:$Z,11,FALSE), "NA")=0,"NA",_xlfn.IFNA(VLOOKUP($A208,ETF_holdings!$A:$Z,11,FALSE), "NA"))</f>
        <v>12724.195652173899</v>
      </c>
      <c r="DI208" s="31" t="str">
        <f>IF(_xlfn.IFNA(VLOOKUP($A208,ETF_holdings!$A:$Z,12,FALSE), "NA")=0,"NA",_xlfn.IFNA(VLOOKUP($A208,ETF_holdings!$A:$Z,12,FALSE), "NA"))</f>
        <v>NA</v>
      </c>
      <c r="DJ208" s="31" t="str">
        <f>IF(_xlfn.IFNA(VLOOKUP($A208,ETF_holdings!$A:$Z,13,FALSE), "NA")=0,"NA",_xlfn.IFNA(VLOOKUP($A208,ETF_holdings!$A:$Z,13,FALSE), "NA"))</f>
        <v>NA</v>
      </c>
      <c r="DK208" s="31">
        <f>IF(_xlfn.IFNA(VLOOKUP($A208,Platinum_RSI!$A:$P,2,FALSE), "NA")=0,"NA",_xlfn.IFNA(VLOOKUP($A208,Platinum_RSI!$A:$P,2,FALSE), "NA"))</f>
        <v>38.85</v>
      </c>
      <c r="DL208" s="31">
        <f>IF(_xlfn.IFNA(VLOOKUP($A208,Platinum_RSI!$A:$P,3,FALSE), "NA")=0,"NA",_xlfn.IFNA(VLOOKUP($A208,Platinum_RSI!$A:$P,3,FALSE), "NA"))</f>
        <v>44.34</v>
      </c>
      <c r="DM208" s="31">
        <f>IF(_xlfn.IFNA(VLOOKUP($A208,Platinum_RSI!$A:$P,4,FALSE), "NA")=0,"NA",_xlfn.IFNA(VLOOKUP($A208,Platinum_RSI!$A:$P,4,FALSE), "NA"))</f>
        <v>43.62</v>
      </c>
      <c r="DN208" s="31">
        <f>IF(_xlfn.IFNA(VLOOKUP($A208,Platinum_RSI!$A:$P,5,FALSE), "NA")=0,"NA",_xlfn.IFNA(VLOOKUP($A208,Platinum_RSI!$A:$P,5,FALSE), "NA"))</f>
        <v>43.76</v>
      </c>
      <c r="DO208" s="31">
        <f>IF(_xlfn.IFNA(VLOOKUP($A208,Palladium_RSI!$A:$Q,2,FALSE), "NA")=0,"NA",_xlfn.IFNA(VLOOKUP($A208,Palladium_RSI!$A:$Q,2,FALSE), "NA"))</f>
        <v>71.75</v>
      </c>
      <c r="DP208" s="31">
        <f>IF(_xlfn.IFNA(VLOOKUP($A208,Palladium_RSI!$A:$Q, 3,FALSE), "NA")=0,"NA",_xlfn.IFNA(VLOOKUP($A208,Palladium_RSI!$A:$Q,3,FALSE), "NA"))</f>
        <v>60.35</v>
      </c>
      <c r="DQ208" s="31">
        <f>IF(_xlfn.IFNA(VLOOKUP($A208,Palladium_RSI!$A:$Q,4,FALSE), "NA")=0,"NA",_xlfn.IFNA(VLOOKUP($A208,Palladium_RSI!$A:$Q,4,FALSE), "NA"))</f>
        <v>57.1</v>
      </c>
      <c r="DR208" s="31">
        <f>IF(_xlfn.IFNA(VLOOKUP($A208,Palladium_RSI!$A:$Q,5,FALSE), "NA")=0,"NA",_xlfn.IFNA(VLOOKUP($A208,Palladium_RSI!$A:$Q,5,FALSE), "NA"))</f>
        <v>54.26</v>
      </c>
      <c r="DS208" s="31">
        <f>IF(_xlfn.IFNA(VLOOKUP($A208,Car_production!$A:$L,2,FALSE), "NA")=0,"NA",_xlfn.IFNA(VLOOKUP($A208,Car_production!$A:$L,2,FALSE), "NA"))</f>
        <v>257</v>
      </c>
      <c r="DT208" s="31">
        <f>IF(_xlfn.IFNA(VLOOKUP($A208,Car_production!$A:$L,3,FALSE), "NA")=0,"NA",_xlfn.IFNA(VLOOKUP($A208,Car_production!$A:$L,3,FALSE), "NA"))</f>
        <v>202.20298977183319</v>
      </c>
      <c r="DU208" s="31" t="e">
        <f>IF(_xlfn.IFNA(VLOOKUP($A208,Car_production!$A:$L,4,FALSE), "NA")=0,"NA",_xlfn.IFNA(VLOOKUP($A208,Car_production!$A:$L,13,FALSE), "NA"))</f>
        <v>#REF!</v>
      </c>
      <c r="DV208" s="31">
        <f>IF(_xlfn.IFNA(VLOOKUP($A208,Car_production!$A:$L,5,FALSE), "NA")=0,"NA",_xlfn.IFNA(VLOOKUP($A208,Car_production!$A:$L,5,FALSE), "NA"))</f>
        <v>105.33877680714264</v>
      </c>
      <c r="DW208" s="31">
        <f>IF(_xlfn.IFNA(VLOOKUP($A208,Car_production!$A:$L,6,FALSE), "NA")=0,"NA",_xlfn.IFNA(VLOOKUP($A208,Car_production!$A:$L,6,FALSE), "NA"))</f>
        <v>121.5</v>
      </c>
      <c r="DX208" s="31">
        <f>IF(_xlfn.IFNA(VLOOKUP($A208,Car_production!$A:$L,7,FALSE), "NA")=0,"NA",_xlfn.IFNA(VLOOKUP($A208,Car_production!$A:$L,7,FALSE), "NA"))</f>
        <v>118.76832844574781</v>
      </c>
      <c r="DY208" s="31">
        <f>IF(_xlfn.IFNA(VLOOKUP($A208,Car_production!$A:$L,8,FALSE), "NA")=0,"NA",_xlfn.IFNA(VLOOKUP($A208,Car_production!$A:$L,8,FALSE), "NA"))</f>
        <v>105.4</v>
      </c>
      <c r="DZ208" s="31">
        <f>IF(_xlfn.IFNA(VLOOKUP($A208,Car_production!$A:$L,9,FALSE), "NA")=0,"NA",_xlfn.IFNA(VLOOKUP($A208,Car_production!$A:$L,9,FALSE), "NA"))</f>
        <v>133.08080808080808</v>
      </c>
      <c r="EA208" s="31">
        <f>IF(_xlfn.IFNA(VLOOKUP($A208,Car_production!$A:$L,10,FALSE), "NA")=0,"NA",_xlfn.IFNA(VLOOKUP($A208,Car_production!$A:$L,10,FALSE), "NA"))</f>
        <v>97.816513348999706</v>
      </c>
      <c r="EB208" s="31">
        <f>IF(_xlfn.IFNA(VLOOKUP($A208,Car_production_index!$A:$L,2,FALSE), "NA")=0,"NA",_xlfn.IFNA(VLOOKUP($A208,Car_production_index!$A:$L,2,FALSE), "NA"))</f>
        <v>0.15093950643450332</v>
      </c>
      <c r="EC208" s="31">
        <f>IF(_xlfn.IFNA(VLOOKUP($A208,Car_production_index!$A:$L,3,FALSE), "NA")=0,"NA",_xlfn.IFNA(VLOOKUP($A208,Car_production_index!$A:$L,3,FALSE), "NA"))</f>
        <v>0.20290526057092706</v>
      </c>
      <c r="ED208" s="31">
        <f>IF(_xlfn.IFNA(VLOOKUP($A208,Car_production_index!$A:$L,4,FALSE), "NA")=0,"NA",_xlfn.IFNA(VLOOKUP($A208,Car_production_index!$A:$L,4,FALSE), "NA"))</f>
        <v>0.28615895215990045</v>
      </c>
      <c r="EE208" s="31">
        <f>IF(_xlfn.IFNA(VLOOKUP($A208,Car_production_index!$A:$L,5,FALSE), "NA")=0,"NA",_xlfn.IFNA(VLOOKUP($A208,Car_production_index!$A:$L,5,FALSE), "NA"))</f>
        <v>9.80888336771778E-2</v>
      </c>
      <c r="EF208" s="31">
        <f>IF(_xlfn.IFNA(VLOOKUP($A208,Car_production_index!$A:$L,6,FALSE), "NA")=0,"NA",_xlfn.IFNA(VLOOKUP($A208,Car_production_index!$A:$L,6,FALSE), "NA"))</f>
        <v>0.73809255284250863</v>
      </c>
    </row>
    <row r="209" spans="1:136">
      <c r="A209" s="26">
        <v>42826</v>
      </c>
      <c r="B209" s="25">
        <f>IFERROR(VLOOKUP($A209,Palladium_spot_price!$A:$B,2,FALSE), "NA")</f>
        <v>803.52631578947296</v>
      </c>
      <c r="C209" s="25">
        <f>IFERROR(VLOOKUP($A209,Platinum_spot_price!$A:$B,2,FALSE), "NA")</f>
        <v>962.63157894736798</v>
      </c>
      <c r="D209" s="25">
        <f>IFERROR(VLOOKUP($A209,Rhodium_spot_price!$A:$B,2,FALSE), "NA")</f>
        <v>1025.2631578947301</v>
      </c>
      <c r="E209" s="25">
        <f>IFERROR(VLOOKUP(A209,'Coal Australia'!A:B,2,FALSE), "NA")</f>
        <v>90.110714285714096</v>
      </c>
      <c r="F209" s="25">
        <f>IFERROR(VLOOKUP(A209,'Russian Ruble'!A:B,2,FALSE), "NA")</f>
        <v>56.43</v>
      </c>
      <c r="G209" s="25">
        <f>IFERROR(VLOOKUP($A209,'GDP Germany'!A:B,2,FALSE),"NA")</f>
        <v>723586.3</v>
      </c>
      <c r="H209" s="25">
        <f>IFERROR(VLOOKUP($A209,'GDP EU28'!A:B,2,FALSE),"NA")</f>
        <v>3255800.1</v>
      </c>
      <c r="I209" s="25">
        <f>IFERROR(VLOOKUP($A209,'GDP US'!A:B,2,FALSE),"NA")</f>
        <v>17896.623</v>
      </c>
      <c r="J209" s="29">
        <f>IFERROR(VLOOKUP($A209,'GDP CNY'!A:C,2,FALSE),"NA")</f>
        <v>7</v>
      </c>
      <c r="K209" s="25">
        <f>IFERROR(VLOOKUP($A209,WTI!$A:$B,2,FALSE),"NA")</f>
        <v>51.06</v>
      </c>
      <c r="L209" s="25">
        <f>IFERROR(VLOOKUP($A209,Brent!$A:$B,2,FALSE),"NA")</f>
        <v>52.31</v>
      </c>
      <c r="M209" s="25">
        <f>IFERROR(VLOOKUP($A209,'EURO EXC RATE'!$A:$B,2,FALSE),"NA")</f>
        <v>1.0713999999999999</v>
      </c>
      <c r="N209" s="25">
        <f>IFERROR(VLOOKUP($A209,'Baltic Dry Index'!$A:$B,2,FALSE),"NA")</f>
        <v>1109</v>
      </c>
      <c r="O209" s="25">
        <f>IFERROR(VLOOKUP($A209,EXR_CNY_USD!$A:$B,2,FALSE),"NA")</f>
        <v>6.8875999999999999</v>
      </c>
      <c r="P209" s="25">
        <f>IFERROR(VLOOKUP($A209,'NATURAL GAS'!A:B,2,FALSE),"NA")</f>
        <v>3.1</v>
      </c>
      <c r="Q209" s="25">
        <f>IFERROR(VLOOKUP($A209,VIX!$A:$B,2,FALSE), "NA")</f>
        <v>10.82</v>
      </c>
      <c r="R209" s="25">
        <f>IFERROR(VLOOKUP($A209,CLI_US!$A:$B,2,FALSE), "NA")</f>
        <v>99.954273052997493</v>
      </c>
      <c r="S209" s="25">
        <f>IFERROR(VLOOKUP($A209,CLI_CHN!$A:$B,2,FALSE), "NA")</f>
        <v>100.7124</v>
      </c>
      <c r="T209" s="25">
        <f>IFERROR(VLOOKUP($A209,CLI_EURO!$A:$B,2,FALSE), "NA")</f>
        <v>100.704846613597</v>
      </c>
      <c r="U209" s="25">
        <f>IFERROR(VLOOKUP($A209,CPILFESL!$A:$B,2,FALSE), "NA")</f>
        <v>244.19300000000001</v>
      </c>
      <c r="V209" s="31">
        <f>_xlfn.IFNA(VLOOKUP($A209,'PET.RWTC.M'!$A:$B,2,FALSE), "NA")</f>
        <v>51.06</v>
      </c>
      <c r="W209" s="31">
        <f>_xlfn.IFNA(VLOOKUP($A209,PALLFNFINDEXQ!$A:$B,2,FALSE), "NA")</f>
        <v>108.37067</v>
      </c>
      <c r="X209" s="31">
        <f>_xlfn.IFNA(VLOOKUP($A209,DEXSFUS!$A:$B,2,FALSE), "NA")</f>
        <v>13.032500000000001</v>
      </c>
      <c r="Y209" s="31">
        <f>_xlfn.IFNA(VLOOKUP($A209,PNICKUSDM!$A:$B,2,FALSE), "NA")</f>
        <v>9609.2777779999997</v>
      </c>
      <c r="Z209" s="31">
        <f>_xlfn.IFNA(VLOOKUP($A209,'WPU1011'!$A:$B,2,FALSE), "NA")</f>
        <v>134.1</v>
      </c>
      <c r="AA209" s="31">
        <f>_xlfn.IFNA(VLOOKUP($A209,'WPU1011'!$A:$B,2,FALSE), "NA")</f>
        <v>134.1</v>
      </c>
      <c r="AB209" s="31">
        <f>_xlfn.IFNA(VLOOKUP($A209,TSIFRGHTC!$A:$B,2,FALSE), "NA")</f>
        <v>0.2</v>
      </c>
      <c r="AC209" s="31">
        <f>_xlfn.IFNA(VLOOKUP($A209,TSIFRGHTC!$A:$B,2,FALSE), "NA")</f>
        <v>0.2</v>
      </c>
      <c r="AD209" s="31">
        <f>_xlfn.IFNA(VLOOKUP($A209,PPICMM!$A:$B,2,FALSE), "NA")</f>
        <v>188.1</v>
      </c>
      <c r="AE209" s="31">
        <f>_xlfn.IFNA(VLOOKUP($A209,IPB50001N!$A:$B,2,FALSE), "NA")</f>
        <v>97.758899999999997</v>
      </c>
      <c r="AF209" s="31">
        <f>_xlfn.IFNA(VLOOKUP($A209,A31ATI!$A:$B,2,FALSE), "NA")</f>
        <v>18044</v>
      </c>
      <c r="AG209" s="31">
        <f>_xlfn.IFNA(VLOOKUP($A209,A31ANO!$A:$B,2,FALSE), "NA")</f>
        <v>8995</v>
      </c>
      <c r="AH209" s="31">
        <f>_xlfn.IFNA(VLOOKUP($A209,IPG21223S!$A:$B,2,FALSE), "NA")</f>
        <v>102.9579</v>
      </c>
      <c r="AI209" s="31">
        <f>_xlfn.IFNA(VLOOKUP($A209,PIORECRUSDM!$A:$B,2,FALSE), "NA")</f>
        <v>69.97</v>
      </c>
      <c r="AJ209" s="31">
        <f>_xlfn.IFNA(VLOOKUP($A209,GVZCLS!$A:$B,2,FALSE), "NA")</f>
        <v>14.41</v>
      </c>
      <c r="AK209" s="31">
        <f>_xlfn.IFNA(VLOOKUP($A209,VXSLVCLS!$A:$B,2,FALSE), "NA")</f>
        <v>20.6</v>
      </c>
      <c r="AL209" s="31">
        <f>_xlfn.IFNA(VLOOKUP($A209,PNRGINDEXM!$A:$B,2,FALSE), "NA")</f>
        <v>119.4171</v>
      </c>
      <c r="AM209" s="31">
        <f>_xlfn.IFNA(VLOOKUP($A209,Nikkei225!$A:$B,2,FALSE), "NA")</f>
        <v>19393.54</v>
      </c>
      <c r="AN209" s="31">
        <f>_xlfn.IFNA(VLOOKUP($A209,EXJPUS!$A:$B,2,FALSE), "NA")</f>
        <v>110.09099999999999</v>
      </c>
      <c r="AO209" s="31">
        <f>_xlfn.IFNA(VLOOKUP($A209,PCU33613361!$A:$B,2,FALSE), "NA")</f>
        <v>113.4</v>
      </c>
      <c r="AP209" s="31">
        <f>_xlfn.IFNA(VLOOKUP($A209,TOTALSA!$A:$B,2,FALSE), "NA")</f>
        <v>17.213999999999999</v>
      </c>
      <c r="AQ209" s="31">
        <f>_xlfn.IFNA(VLOOKUP($A209,ZAFCPIALLMINMEI!$A:$B,2,FALSE), "NA")</f>
        <v>111.5337</v>
      </c>
      <c r="AR209" s="31">
        <f>_xlfn.IFNA(VLOOKUP($A209,LCULMN01ZAQ661S!$A:$B,2,FALSE), "NA")</f>
        <v>108.71241329999999</v>
      </c>
      <c r="AS209" s="31">
        <f>_xlfn.IFNA(VLOOKUP($A209,NGDPRSAXDCZAQ!$A:$B,2,FALSE), "NA")</f>
        <v>1124808.1000000001</v>
      </c>
      <c r="AT209" s="31">
        <f>_xlfn.IFNA(VLOOKUP($A209,'M.W00.PCOBA.USD'!$A:$B,2,FALSE), "NA")</f>
        <v>55305.56</v>
      </c>
      <c r="AU209" s="31">
        <f>_xlfn.IFNA(VLOOKUP($A209,BSCICP03O9M665S!$A:$B,2,FALSE), "NA")</f>
        <v>101.3359654134</v>
      </c>
      <c r="AV209" s="31">
        <f>_xlfn.IFNA(VLOOKUP($A209,LOLITOAAOECDE!$A:$B,2,FALSE), "NA")</f>
        <v>99.935139287200002</v>
      </c>
      <c r="AW209" s="31" t="str">
        <f>_xlfn.IFNA(VLOOKUP($A209,'IP7110'!$A:$B,2,FALSE), "NA")</f>
        <v>NA</v>
      </c>
      <c r="AX209" s="31">
        <f>_xlfn.IFNA(VLOOKUP($A209,'WPS061'!$A:$B,2,FALSE), "NA")</f>
        <v>80.400000000000006</v>
      </c>
      <c r="AY209" s="31">
        <f>_xlfn.IFNA(VLOOKUP($A209,'GS10'!$A:$B,2,FALSE), "NA")</f>
        <v>2.2999999999999998</v>
      </c>
      <c r="AZ209" s="31">
        <f>_xlfn.IFNA(VLOOKUP($A209,'GS5'!$A:$B,2,FALSE), "NA")</f>
        <v>1.82</v>
      </c>
      <c r="BA209" s="31">
        <f>_xlfn.IFNA(VLOOKUP($A209,'GS30'!$A:$B,2,FALSE), "NA")</f>
        <v>2.94</v>
      </c>
      <c r="BB209" s="31">
        <f>_xlfn.IFNA(VLOOKUP($A209,DAX!$A:$B,2,FALSE), "NA")</f>
        <v>12438.01</v>
      </c>
      <c r="BC209" s="31">
        <f>_xlfn.IFNA(VLOOKUP($A209,SMI!$A:$B,2,FALSE), "NA")</f>
        <v>8812.67</v>
      </c>
      <c r="BD209" s="31">
        <f>_xlfn.IFNA(VLOOKUP($A209,NASDAQCOM!$A:$B,2,FALSE), "NA")</f>
        <v>6047.61</v>
      </c>
      <c r="BE209" s="31">
        <f>_xlfn.IFNA(VLOOKUP($A209,FTSE100!$A:$B,2,FALSE), "NA")</f>
        <v>7203.94</v>
      </c>
      <c r="BF209" s="31">
        <f>_xlfn.IFNA(VLOOKUP($A209,'M.W00.PGOLD.USD'!$A:$B,2,FALSE), "NA")</f>
        <v>1286.0999999999999</v>
      </c>
      <c r="BG209" s="31">
        <f>_xlfn.IFNA(VLOOKUP($A209,'M.W00.PSILVER.USD'!$A:$B,2,FALSE), "NA")</f>
        <v>18.559999999999999</v>
      </c>
      <c r="BH209" s="31">
        <f>_xlfn.IFNA(VLOOKUP($A209,WPU10170502!$A:$B,2,FALSE), "NA")</f>
        <v>84.8</v>
      </c>
      <c r="BI209" s="31">
        <f>_xlfn.IFNA(VLOOKUP($A209,'M.W00.PSILVER.USD'!$A:$B,2,FALSE), "NA")</f>
        <v>18.559999999999999</v>
      </c>
      <c r="BJ209" s="31">
        <f>_xlfn.IFNA(VLOOKUP($A209,'M.W00.PSILVER.USD'!$A:$B,2,FALSE), "NA")</f>
        <v>18.559999999999999</v>
      </c>
      <c r="BK209" s="31">
        <f>_xlfn.IFNA(VLOOKUP($A209,FEDfunds!$A:$B,2,FALSE), "NA")</f>
        <v>0.9</v>
      </c>
      <c r="BL209" s="31">
        <f>_xlfn.IFNA(VLOOKUP($A209,Vehicles_miles_traveled!$A:$B,2,FALSE), "NA")</f>
        <v>270983</v>
      </c>
      <c r="BM209" s="31">
        <f>_xlfn.IFNA(VLOOKUP($A209,New_car_dealer!$A:$B,2,FALSE), "NA")</f>
        <v>72863</v>
      </c>
      <c r="BN209" s="31">
        <f>_xlfn.IFNA(VLOOKUP($A209,Platinum_total_demand!$A:$Z,4,FALSE), "NA")</f>
        <v>561.95309862161287</v>
      </c>
      <c r="BO209" s="31">
        <f>_xlfn.IFNA(VLOOKUP($A209,Palladium_total_demand!$A:$Z,4,FALSE), "NA")</f>
        <v>843.58378890136487</v>
      </c>
      <c r="BP209" s="31">
        <f>_xlfn.IFNA(VLOOKUP($A209,Rhodium_total_demand!$A:$Z,4,FALSE), "NA")</f>
        <v>76.825169785455515</v>
      </c>
      <c r="BQ209" s="31">
        <f>_xlfn.IFNA(VLOOKUP($A209,Platinum_total_supply!$A:$Z,4,FALSE), "NA")</f>
        <v>692.99396799294016</v>
      </c>
      <c r="BR209" s="31">
        <f>_xlfn.IFNA(VLOOKUP($A209,Palladium_total_supply!$A:$Z,4,FALSE), "NA")</f>
        <v>840.40584358973979</v>
      </c>
      <c r="BS209" s="31">
        <f>_xlfn.IFNA(VLOOKUP($A209,Rhodium_total_supply!$A:$Z,4,FALSE), "NA")</f>
        <v>91.640965252767145</v>
      </c>
      <c r="BT209" s="31">
        <f>_xlfn.IFNA(VLOOKUP($A209,Equities!$A:$Z,2,FALSE), "NA")</f>
        <v>7329.7744999999904</v>
      </c>
      <c r="BU209" s="31">
        <f>_xlfn.IFNA(VLOOKUP($A209,Equities!$A:$Z,3,FALSE), "NA")</f>
        <v>9415.9809999999998</v>
      </c>
      <c r="BV209" s="31">
        <f>_xlfn.IFNA(VLOOKUP($A209,Equities!$A:$Z,4,FALSE), "NA")</f>
        <v>8620.9159999999993</v>
      </c>
      <c r="BW209" s="31">
        <f>_xlfn.IFNA(VLOOKUP($A209,Equities!$A:$Z,5,FALSE), "NA")</f>
        <v>6246.3760999999904</v>
      </c>
      <c r="BX209" s="31">
        <f>_xlfn.IFNA(VLOOKUP($A209,Equities!$A:$Z,6,FALSE), "NA")</f>
        <v>2057.4465499999901</v>
      </c>
      <c r="BY209" s="31">
        <f>_xlfn.IFNA(VLOOKUP($A209,Income_equities!$A:$Z,2,FALSE), "NA")</f>
        <v>2005.2909999999999</v>
      </c>
      <c r="BZ209" s="31">
        <f>_xlfn.IFNA(VLOOKUP($A209,Income_equities!$A:$Z,3,FALSE), "NA")</f>
        <v>381.65244000000001</v>
      </c>
      <c r="CA209" s="31">
        <f>_xlfn.IFNA(VLOOKUP($A209,Income_equities!$A:$Z,4,FALSE), "NA")</f>
        <v>229.131799999999</v>
      </c>
      <c r="CB209" s="31">
        <f>_xlfn.IFNA(VLOOKUP($A209,Income_equities!$A:$Z,5,FALSE), "NA")</f>
        <v>229.43641499999899</v>
      </c>
      <c r="CC209" s="31">
        <f>_xlfn.IFNA(VLOOKUP($A209,PGM_equities!$A:$Z,2,FALSE), "NA")</f>
        <v>961.91199999999901</v>
      </c>
      <c r="CD209" s="31">
        <f>_xlfn.IFNA(VLOOKUP($A209,PGM_equities!$A:$Z,3,FALSE), "NA")</f>
        <v>1269.9445000000001</v>
      </c>
      <c r="CE209" s="31">
        <f>_xlfn.IFNA(VLOOKUP($A209,PGM_equities!$A:$Z,4,FALSE), "NA")</f>
        <v>18.049164999999899</v>
      </c>
      <c r="CF209" s="31">
        <f>_xlfn.IFNA(VLOOKUP($A209,PGM_equities!$A:$Z,5,FALSE), "NA")</f>
        <v>800.26850000000002</v>
      </c>
      <c r="CG209" s="31">
        <f>_xlfn.IFNA(VLOOKUP($A209,Platinum_market_balance!$A:$Z,2,FALSE), "NA")</f>
        <v>131.04086937132729</v>
      </c>
      <c r="CH209" s="31">
        <f>_xlfn.IFNA(VLOOKUP($A209,Platinum_market_balance!$A:$Z,3,FALSE), "NA")</f>
        <v>0.23318826729979958</v>
      </c>
      <c r="CI209" s="31">
        <f>_xlfn.IFNA(VLOOKUP($A209,Platinum_market_balance!$A:$Z,4,FALSE), "NA")</f>
        <v>1140.7069408260363</v>
      </c>
      <c r="CJ209" s="31">
        <f>_xlfn.IFNA(VLOOKUP($A209,Platinum_market_balance!$A:$Z,5,FALSE), "NA")</f>
        <v>2.0298970565764658</v>
      </c>
      <c r="CK209" s="31">
        <f>_xlfn.IFNA(VLOOKUP($A209,Palladium_market_balance!$A:$Z,2,FALSE), "NA")</f>
        <v>-3.1779453116250806</v>
      </c>
      <c r="CL209" s="31">
        <f>_xlfn.IFNA(VLOOKUP($A209,Palladium_market_balance!$A:$Z,3,FALSE), "NA")</f>
        <v>-3.7671958060785573E-3</v>
      </c>
      <c r="CM209" s="31">
        <f>_xlfn.IFNA(VLOOKUP($A209,Palladium_market_balance!$A:$Z,4,FALSE), "NA")</f>
        <v>-1309.7506140888488</v>
      </c>
      <c r="CN209" s="31">
        <f>_xlfn.IFNA(VLOOKUP($A209,Palladium_market_balance!$A:$Z,5,FALSE), "NA")</f>
        <v>-1.552602872791798</v>
      </c>
      <c r="CO209" s="31">
        <f>_xlfn.IFNA(VLOOKUP($A209,Rhodium_market_balance!$A:$Z,2,FALSE), "NA")</f>
        <v>14.815795467311631</v>
      </c>
      <c r="CP209" s="31">
        <f>_xlfn.IFNA(VLOOKUP($A209,Rhodium_market_balance!$A:$Z,3,FALSE), "NA")</f>
        <v>0.19285080018289197</v>
      </c>
      <c r="CQ209" s="31">
        <f>_xlfn.IFNA(VLOOKUP($A209,Rhodium_market_balance!$A:$Z,4,FALSE), "NA")</f>
        <v>155.84176872149072</v>
      </c>
      <c r="CR209" s="31">
        <f>_xlfn.IFNA(VLOOKUP($A209,Rhodium_market_balance!$A:$Z,5,FALSE), "NA")</f>
        <v>2.0285248852257607</v>
      </c>
      <c r="CS209" s="31">
        <f>_xlfn.IFNA(VLOOKUP($A209,CFTCs!$A:$Z,2,FALSE), "NA")</f>
        <v>26025.65</v>
      </c>
      <c r="CT209" s="31">
        <f>_xlfn.IFNA(VLOOKUP($A209,CFTCs!$A:$Z,3,FALSE), "NA")</f>
        <v>5662.65</v>
      </c>
      <c r="CU209" s="31">
        <f>_xlfn.IFNA(VLOOKUP($A209,CFTCs!$A:$Z,4,FALSE), "NA")</f>
        <v>43326.2</v>
      </c>
      <c r="CV209" s="31">
        <f>_xlfn.IFNA(VLOOKUP($A209,CFTCs!$A:$Z,5,FALSE), "NA")</f>
        <v>15972.4</v>
      </c>
      <c r="CW209" s="31">
        <f>_xlfn.IFNA(VLOOKUP($A209,Open_interest!$A:$Z,2,FALSE), "NA")</f>
        <v>65018.1</v>
      </c>
      <c r="CX209" s="31">
        <f>_xlfn.IFNA(VLOOKUP($A209,Open_interest!$A:$Z,3,FALSE), "NA")</f>
        <v>33965.449999999997</v>
      </c>
      <c r="CY209" s="31">
        <f>IF(_xlfn.IFNA(VLOOKUP($A209,ETF_holdings!$A:$Z,2,FALSE), "NA")=0,"NA",_xlfn.IFNA(VLOOKUP($A209,ETF_holdings!$A:$Z,2,FALSE), "NA"))</f>
        <v>2582737.1919499999</v>
      </c>
      <c r="CZ209" s="31" t="str">
        <f>IF(_xlfn.IFNA(VLOOKUP($A209,ETF_holdings!$A:$Z,3,FALSE), "NA")=0,"NA",_xlfn.IFNA(VLOOKUP($A209,ETF_holdings!$A:$Z,3,FALSE), "NA"))</f>
        <v>NA</v>
      </c>
      <c r="DA209" s="31">
        <f>_xlfn.IFNA(VLOOKUP($A209,ETF_holdings!$A:$Z,4,FALSE), "NA")</f>
        <v>13086.424999999999</v>
      </c>
      <c r="DB209" s="31">
        <f>IF(_xlfn.IFNA(VLOOKUP($A209,ETF_holdings!$A:$Z,4,FALSE), "NA")=0,"NA",_xlfn.IFNA(VLOOKUP($A209,ETF_holdings!$A:$Z,4,FALSE), "NA"))</f>
        <v>13086.424999999999</v>
      </c>
      <c r="DC209" s="31" t="str">
        <f>IF(_xlfn.IFNA(VLOOKUP($A209,ETF_holdings!$A:$Z,6,FALSE), "NA")=0,"NA",_xlfn.IFNA(VLOOKUP($A209,ETF_holdings!$A:$Z,6,FALSE), "NA"))</f>
        <v>NA</v>
      </c>
      <c r="DD209" s="31" t="str">
        <f>IF(_xlfn.IFNA(VLOOKUP($A209,ETF_holdings!$A:$Z,7,FALSE), "NA")=0,"NA",_xlfn.IFNA(VLOOKUP($A209,ETF_holdings!$A:$Z,7,FALSE), "NA"))</f>
        <v>NA</v>
      </c>
      <c r="DE209" s="31">
        <f>IF(_xlfn.IFNA(VLOOKUP($A209,ETF_holdings!$A:$Z,8,FALSE), "NA")=0,"NA",_xlfn.IFNA(VLOOKUP($A209,ETF_holdings!$A:$Z,8,FALSE), "NA"))</f>
        <v>26100</v>
      </c>
      <c r="DF209" s="31">
        <f>IF(_xlfn.IFNA(VLOOKUP($A209,ETF_holdings!$A:$Z,10,FALSE), "NA")=0,"NA",_xlfn.IFNA(VLOOKUP($A209,ETF_holdings!$A:$Z,10,FALSE), "NA"))</f>
        <v>49160</v>
      </c>
      <c r="DG209" s="31">
        <f>IF(_xlfn.IFNA(VLOOKUP($A209,ETF_holdings!$A:$Z,10,FALSE), "NA")=0,"NA",_xlfn.IFNA(VLOOKUP($A209,ETF_holdings!$A:$Z,10,FALSE), "NA"))</f>
        <v>49160</v>
      </c>
      <c r="DH209" s="31">
        <f>IF(_xlfn.IFNA(VLOOKUP($A209,ETF_holdings!$A:$Z,11,FALSE), "NA")=0,"NA",_xlfn.IFNA(VLOOKUP($A209,ETF_holdings!$A:$Z,11,FALSE), "NA"))</f>
        <v>13086.424999999999</v>
      </c>
      <c r="DI209" s="31" t="str">
        <f>IF(_xlfn.IFNA(VLOOKUP($A209,ETF_holdings!$A:$Z,12,FALSE), "NA")=0,"NA",_xlfn.IFNA(VLOOKUP($A209,ETF_holdings!$A:$Z,12,FALSE), "NA"))</f>
        <v>NA</v>
      </c>
      <c r="DJ209" s="31">
        <f>IF(_xlfn.IFNA(VLOOKUP($A209,ETF_holdings!$A:$Z,13,FALSE), "NA")=0,"NA",_xlfn.IFNA(VLOOKUP($A209,ETF_holdings!$A:$Z,13,FALSE), "NA"))</f>
        <v>101360</v>
      </c>
      <c r="DK209" s="31">
        <f>IF(_xlfn.IFNA(VLOOKUP($A209,Platinum_RSI!$A:$P,2,FALSE), "NA")=0,"NA",_xlfn.IFNA(VLOOKUP($A209,Platinum_RSI!$A:$P,2,FALSE), "NA"))</f>
        <v>39.1</v>
      </c>
      <c r="DL209" s="31">
        <f>IF(_xlfn.IFNA(VLOOKUP($A209,Platinum_RSI!$A:$P,3,FALSE), "NA")=0,"NA",_xlfn.IFNA(VLOOKUP($A209,Platinum_RSI!$A:$P,3,FALSE), "NA"))</f>
        <v>44.4</v>
      </c>
      <c r="DM209" s="31">
        <f>IF(_xlfn.IFNA(VLOOKUP($A209,Platinum_RSI!$A:$P,4,FALSE), "NA")=0,"NA",_xlfn.IFNA(VLOOKUP($A209,Platinum_RSI!$A:$P,4,FALSE), "NA"))</f>
        <v>43.65</v>
      </c>
      <c r="DN209" s="31">
        <f>IF(_xlfn.IFNA(VLOOKUP($A209,Platinum_RSI!$A:$P,5,FALSE), "NA")=0,"NA",_xlfn.IFNA(VLOOKUP($A209,Platinum_RSI!$A:$P,5,FALSE), "NA"))</f>
        <v>43.78</v>
      </c>
      <c r="DO209" s="31">
        <f>IF(_xlfn.IFNA(VLOOKUP($A209,Palladium_RSI!$A:$Q,2,FALSE), "NA")=0,"NA",_xlfn.IFNA(VLOOKUP($A209,Palladium_RSI!$A:$Q,2,FALSE), "NA"))</f>
        <v>77.83</v>
      </c>
      <c r="DP209" s="31">
        <f>IF(_xlfn.IFNA(VLOOKUP($A209,Palladium_RSI!$A:$Q, 3,FALSE), "NA")=0,"NA",_xlfn.IFNA(VLOOKUP($A209,Palladium_RSI!$A:$Q,3,FALSE), "NA"))</f>
        <v>62.49</v>
      </c>
      <c r="DQ209" s="31">
        <f>IF(_xlfn.IFNA(VLOOKUP($A209,Palladium_RSI!$A:$Q,4,FALSE), "NA")=0,"NA",_xlfn.IFNA(VLOOKUP($A209,Palladium_RSI!$A:$Q,4,FALSE), "NA"))</f>
        <v>58.63</v>
      </c>
      <c r="DR209" s="31">
        <f>IF(_xlfn.IFNA(VLOOKUP($A209,Palladium_RSI!$A:$Q,5,FALSE), "NA")=0,"NA",_xlfn.IFNA(VLOOKUP($A209,Palladium_RSI!$A:$Q,5,FALSE), "NA"))</f>
        <v>55.13</v>
      </c>
      <c r="DS209" s="31">
        <f>IF(_xlfn.IFNA(VLOOKUP($A209,Car_production!$A:$L,2,FALSE), "NA")=0,"NA",_xlfn.IFNA(VLOOKUP($A209,Car_production!$A:$L,2,FALSE), "NA"))</f>
        <v>285.3</v>
      </c>
      <c r="DT209" s="31">
        <f>IF(_xlfn.IFNA(VLOOKUP($A209,Car_production!$A:$L,3,FALSE), "NA")=0,"NA",_xlfn.IFNA(VLOOKUP($A209,Car_production!$A:$L,3,FALSE), "NA"))</f>
        <v>224.46892210857595</v>
      </c>
      <c r="DU209" s="31" t="e">
        <f>IF(_xlfn.IFNA(VLOOKUP($A209,Car_production!$A:$L,4,FALSE), "NA")=0,"NA",_xlfn.IFNA(VLOOKUP($A209,Car_production!$A:$L,13,FALSE), "NA"))</f>
        <v>#REF!</v>
      </c>
      <c r="DV209" s="31">
        <f>IF(_xlfn.IFNA(VLOOKUP($A209,Car_production!$A:$L,5,FALSE), "NA")=0,"NA",_xlfn.IFNA(VLOOKUP($A209,Car_production!$A:$L,5,FALSE), "NA"))</f>
        <v>85.831963237294218</v>
      </c>
      <c r="DW209" s="31">
        <f>IF(_xlfn.IFNA(VLOOKUP($A209,Car_production!$A:$L,6,FALSE), "NA")=0,"NA",_xlfn.IFNA(VLOOKUP($A209,Car_production!$A:$L,6,FALSE), "NA"))</f>
        <v>122.9</v>
      </c>
      <c r="DX209" s="31">
        <f>IF(_xlfn.IFNA(VLOOKUP($A209,Car_production!$A:$L,7,FALSE), "NA")=0,"NA",_xlfn.IFNA(VLOOKUP($A209,Car_production!$A:$L,7,FALSE), "NA"))</f>
        <v>120.13685239491691</v>
      </c>
      <c r="DY209" s="31">
        <f>IF(_xlfn.IFNA(VLOOKUP($A209,Car_production!$A:$L,8,FALSE), "NA")=0,"NA",_xlfn.IFNA(VLOOKUP($A209,Car_production!$A:$L,8,FALSE), "NA"))</f>
        <v>117.7</v>
      </c>
      <c r="DZ209" s="31">
        <f>IF(_xlfn.IFNA(VLOOKUP($A209,Car_production!$A:$L,9,FALSE), "NA")=0,"NA",_xlfn.IFNA(VLOOKUP($A209,Car_production!$A:$L,9,FALSE), "NA"))</f>
        <v>148.61111111111111</v>
      </c>
      <c r="EA209" s="31">
        <f>IF(_xlfn.IFNA(VLOOKUP($A209,Car_production!$A:$L,10,FALSE), "NA")=0,"NA",_xlfn.IFNA(VLOOKUP($A209,Car_production!$A:$L,10,FALSE), "NA"))</f>
        <v>96.743820983582651</v>
      </c>
      <c r="EB209" s="31">
        <f>IF(_xlfn.IFNA(VLOOKUP($A209,Car_production_index!$A:$L,2,FALSE), "NA")=0,"NA",_xlfn.IFNA(VLOOKUP($A209,Car_production_index!$A:$L,2,FALSE), "NA"))</f>
        <v>0.15614000047502261</v>
      </c>
      <c r="EC209" s="31">
        <f>IF(_xlfn.IFNA(VLOOKUP($A209,Car_production_index!$A:$L,3,FALSE), "NA")=0,"NA",_xlfn.IFNA(VLOOKUP($A209,Car_production_index!$A:$L,3,FALSE), "NA"))</f>
        <v>0.20679084477691143</v>
      </c>
      <c r="ED209" s="31">
        <f>IF(_xlfn.IFNA(VLOOKUP($A209,Car_production_index!$A:$L,4,FALSE), "NA")=0,"NA",_xlfn.IFNA(VLOOKUP($A209,Car_production_index!$A:$L,4,FALSE), "NA"))</f>
        <v>0.26629916937825365</v>
      </c>
      <c r="EE209" s="31">
        <f>IF(_xlfn.IFNA(VLOOKUP($A209,Car_production_index!$A:$L,5,FALSE), "NA")=0,"NA",_xlfn.IFNA(VLOOKUP($A209,Car_production_index!$A:$L,5,FALSE), "NA"))</f>
        <v>9.417237757328896E-2</v>
      </c>
      <c r="EF209" s="31">
        <f>IF(_xlfn.IFNA(VLOOKUP($A209,Car_production_index!$A:$L,6,FALSE), "NA")=0,"NA",_xlfn.IFNA(VLOOKUP($A209,Car_production_index!$A:$L,6,FALSE), "NA"))</f>
        <v>0.72340239220347669</v>
      </c>
    </row>
    <row r="210" spans="1:136">
      <c r="A210" s="26">
        <v>42856</v>
      </c>
      <c r="B210" s="25">
        <f>IFERROR(VLOOKUP($A210,Palladium_spot_price!$A:$B,2,FALSE), "NA")</f>
        <v>797.63636363636294</v>
      </c>
      <c r="C210" s="25">
        <f>IFERROR(VLOOKUP($A210,Platinum_spot_price!$A:$B,2,FALSE), "NA")</f>
        <v>933</v>
      </c>
      <c r="D210" s="25">
        <f>IFERROR(VLOOKUP($A210,Rhodium_spot_price!$A:$B,2,FALSE), "NA")</f>
        <v>957.72727272727195</v>
      </c>
      <c r="E210" s="25">
        <f>IFERROR(VLOOKUP(A210,'Coal Australia'!A:B,2,FALSE), "NA")</f>
        <v>80.118367346938598</v>
      </c>
      <c r="F210" s="25">
        <f>IFERROR(VLOOKUP(A210,'Russian Ruble'!A:B,2,FALSE), "NA")</f>
        <v>57.17</v>
      </c>
      <c r="G210" s="25" t="str">
        <f>IFERROR(VLOOKUP($A210,'GDP Germany'!A:B,2,FALSE),"NA")</f>
        <v>NA</v>
      </c>
      <c r="H210" s="25" t="str">
        <f>IFERROR(VLOOKUP($A210,'GDP EU28'!A:B,2,FALSE),"NA")</f>
        <v>NA</v>
      </c>
      <c r="I210" s="25" t="str">
        <f>IFERROR(VLOOKUP($A210,'GDP US'!A:B,2,FALSE),"NA")</f>
        <v>NA</v>
      </c>
      <c r="J210" s="29" t="str">
        <f>IFERROR(VLOOKUP($A210,'GDP CNY'!A:C,2,FALSE),"NA")</f>
        <v>NA</v>
      </c>
      <c r="K210" s="25">
        <f>IFERROR(VLOOKUP($A210,WTI!$A:$B,2,FALSE),"NA")</f>
        <v>48.48</v>
      </c>
      <c r="L210" s="25">
        <f>IFERROR(VLOOKUP($A210,Brent!$A:$B,2,FALSE),"NA")</f>
        <v>50.33</v>
      </c>
      <c r="M210" s="25">
        <f>IFERROR(VLOOKUP($A210,'EURO EXC RATE'!$A:$B,2,FALSE),"NA")</f>
        <v>1.105</v>
      </c>
      <c r="N210" s="25">
        <f>IFERROR(VLOOKUP($A210,'Baltic Dry Index'!$A:$B,2,FALSE),"NA")</f>
        <v>878</v>
      </c>
      <c r="O210" s="25">
        <f>IFERROR(VLOOKUP($A210,EXR_CNY_USD!$A:$B,2,FALSE),"NA")</f>
        <v>6.8842999999999996</v>
      </c>
      <c r="P210" s="25">
        <f>IFERROR(VLOOKUP($A210,'NATURAL GAS'!A:B,2,FALSE),"NA")</f>
        <v>3.15</v>
      </c>
      <c r="Q210" s="25">
        <f>IFERROR(VLOOKUP($A210,VIX!$A:$B,2,FALSE), "NA")</f>
        <v>10.41</v>
      </c>
      <c r="R210" s="25">
        <f>IFERROR(VLOOKUP($A210,CLI_US!$A:$B,2,FALSE), "NA")</f>
        <v>99.978605247752199</v>
      </c>
      <c r="S210" s="25">
        <f>IFERROR(VLOOKUP($A210,CLI_CHN!$A:$B,2,FALSE), "NA")</f>
        <v>100.7591</v>
      </c>
      <c r="T210" s="25">
        <f>IFERROR(VLOOKUP($A210,CLI_EURO!$A:$B,2,FALSE), "NA")</f>
        <v>100.798761226659</v>
      </c>
      <c r="U210" s="25">
        <f>IFERROR(VLOOKUP($A210,CPILFESL!$A:$B,2,FALSE), "NA")</f>
        <v>244.00399999999999</v>
      </c>
      <c r="V210" s="31">
        <f>_xlfn.IFNA(VLOOKUP($A210,'PET.RWTC.M'!$A:$B,2,FALSE), "NA")</f>
        <v>48.48</v>
      </c>
      <c r="W210" s="31">
        <f>_xlfn.IFNA(VLOOKUP($A210,PALLFNFINDEXQ!$A:$B,2,FALSE), "NA")</f>
        <v>108.37067</v>
      </c>
      <c r="X210" s="31">
        <f>_xlfn.IFNA(VLOOKUP($A210,DEXSFUS!$A:$B,2,FALSE), "NA")</f>
        <v>13.375</v>
      </c>
      <c r="Y210" s="31">
        <f>_xlfn.IFNA(VLOOKUP($A210,PNICKUSDM!$A:$B,2,FALSE), "NA")</f>
        <v>9155.1190480000005</v>
      </c>
      <c r="Z210" s="31">
        <f>_xlfn.IFNA(VLOOKUP($A210,'WPU1011'!$A:$B,2,FALSE), "NA")</f>
        <v>141.80000000000001</v>
      </c>
      <c r="AA210" s="31">
        <f>_xlfn.IFNA(VLOOKUP($A210,PCU3399103399101!$A:$B,2,FALSE), "NA")</f>
        <v>215.7</v>
      </c>
      <c r="AB210" s="31">
        <f>_xlfn.IFNA(VLOOKUP($A210,TSIFRGHTC!$A:$B,2,FALSE), "NA")</f>
        <v>0.6</v>
      </c>
      <c r="AC210" s="31">
        <f>_xlfn.IFNA(VLOOKUP($A210,TSIFRGHTC!$A:$B,2,FALSE), "NA")</f>
        <v>0.6</v>
      </c>
      <c r="AD210" s="31">
        <f>_xlfn.IFNA(VLOOKUP($A210,PPICMM!$A:$B,2,FALSE), "NA")</f>
        <v>185.5</v>
      </c>
      <c r="AE210" s="31">
        <f>_xlfn.IFNA(VLOOKUP($A210,IPB50001N!$A:$B,2,FALSE), "NA")</f>
        <v>98.900099999999995</v>
      </c>
      <c r="AF210" s="31">
        <f>_xlfn.IFNA(VLOOKUP($A210,A31ATI!$A:$B,2,FALSE), "NA")</f>
        <v>18179</v>
      </c>
      <c r="AG210" s="31">
        <f>_xlfn.IFNA(VLOOKUP($A210,A31ANO!$A:$B,2,FALSE), "NA")</f>
        <v>9358</v>
      </c>
      <c r="AH210" s="31">
        <f>_xlfn.IFNA(VLOOKUP($A210,IPG21223S!$A:$B,2,FALSE), "NA")</f>
        <v>94.647199999999998</v>
      </c>
      <c r="AI210" s="31">
        <f>_xlfn.IFNA(VLOOKUP($A210,PIORECRUSDM!$A:$B,2,FALSE), "NA")</f>
        <v>60.71</v>
      </c>
      <c r="AJ210" s="31">
        <f>_xlfn.IFNA(VLOOKUP($A210,GVZCLS!$A:$B,2,FALSE), "NA")</f>
        <v>12.35</v>
      </c>
      <c r="AK210" s="31">
        <f>_xlfn.IFNA(VLOOKUP($A210,VXSLVCLS!$A:$B,2,FALSE), "NA")</f>
        <v>23.12</v>
      </c>
      <c r="AL210" s="31">
        <f>_xlfn.IFNA(VLOOKUP($A210,PNRGINDEXM!$A:$B,2,FALSE), "NA")</f>
        <v>114.9375</v>
      </c>
      <c r="AM210" s="31">
        <f>_xlfn.IFNA(VLOOKUP($A210,Nikkei225!$A:$B,2,FALSE), "NA")</f>
        <v>19310.52</v>
      </c>
      <c r="AN210" s="31">
        <f>_xlfn.IFNA(VLOOKUP($A210,EXJPUS!$A:$B,2,FALSE), "NA")</f>
        <v>112.2436</v>
      </c>
      <c r="AO210" s="31">
        <f>_xlfn.IFNA(VLOOKUP($A210,PCU33613361!$A:$B,2,FALSE), "NA")</f>
        <v>112.3</v>
      </c>
      <c r="AP210" s="31">
        <f>_xlfn.IFNA(VLOOKUP($A210,TOTALSA!$A:$B,2,FALSE), "NA")</f>
        <v>17.158000000000001</v>
      </c>
      <c r="AQ210" s="31">
        <f>_xlfn.IFNA(VLOOKUP($A210,ZAFCPIALLMINMEI!$A:$B,2,FALSE), "NA")</f>
        <v>111.8038</v>
      </c>
      <c r="AR210" s="31">
        <f>_xlfn.IFNA(VLOOKUP($A210,LCULMN01ZAQ661S!$A:$B,2,FALSE), "NA")</f>
        <v>108.71241329999999</v>
      </c>
      <c r="AS210" s="31">
        <f>_xlfn.IFNA(VLOOKUP($A210,NGDPRSAXDCZAQ!$A:$B,2,FALSE), "NA")</f>
        <v>1124808.1000000001</v>
      </c>
      <c r="AT210" s="31">
        <f>_xlfn.IFNA(VLOOKUP($A210,'M.W00.PCOBA.USD'!$A:$B,2,FALSE), "NA")</f>
        <v>54941.94</v>
      </c>
      <c r="AU210" s="31">
        <f>_xlfn.IFNA(VLOOKUP($A210,BSCICP03O9M665S!$A:$B,2,FALSE), "NA")</f>
        <v>101.4798085019</v>
      </c>
      <c r="AV210" s="31">
        <f>_xlfn.IFNA(VLOOKUP($A210,LOLITOAAOECDE!$A:$B,2,FALSE), "NA")</f>
        <v>99.964193144999996</v>
      </c>
      <c r="AW210" s="31" t="str">
        <f>_xlfn.IFNA(VLOOKUP($A210,'IP7110'!$A:$B,2,FALSE), "NA")</f>
        <v>NA</v>
      </c>
      <c r="AX210" s="31">
        <f>_xlfn.IFNA(VLOOKUP($A210,'WPS061'!$A:$B,2,FALSE), "NA")</f>
        <v>81</v>
      </c>
      <c r="AY210" s="31">
        <f>_xlfn.IFNA(VLOOKUP($A210,'GS10'!$A:$B,2,FALSE), "NA")</f>
        <v>2.2999999999999998</v>
      </c>
      <c r="AZ210" s="31">
        <f>_xlfn.IFNA(VLOOKUP($A210,'GS5'!$A:$B,2,FALSE), "NA")</f>
        <v>1.84</v>
      </c>
      <c r="BA210" s="31">
        <f>_xlfn.IFNA(VLOOKUP($A210,'GS30'!$A:$B,2,FALSE), "NA")</f>
        <v>2.96</v>
      </c>
      <c r="BB210" s="31">
        <f>_xlfn.IFNA(VLOOKUP($A210,DAX!$A:$B,2,FALSE), "NA")</f>
        <v>12615.06</v>
      </c>
      <c r="BC210" s="31">
        <f>_xlfn.IFNA(VLOOKUP($A210,SMI!$A:$B,2,FALSE), "NA")</f>
        <v>9016.64</v>
      </c>
      <c r="BD210" s="31">
        <f>_xlfn.IFNA(VLOOKUP($A210,NASDAQCOM!$A:$B,2,FALSE), "NA")</f>
        <v>6198.52</v>
      </c>
      <c r="BE210" s="31">
        <f>_xlfn.IFNA(VLOOKUP($A210,FTSE100!$A:$B,2,FALSE), "NA")</f>
        <v>7519.95</v>
      </c>
      <c r="BF210" s="31">
        <f>_xlfn.IFNA(VLOOKUP($A210,'M.W00.PGOLD.USD'!$A:$B,2,FALSE), "NA")</f>
        <v>1265</v>
      </c>
      <c r="BG210" s="31">
        <f>_xlfn.IFNA(VLOOKUP($A210,'M.W00.PSILVER.USD'!$A:$B,2,FALSE), "NA")</f>
        <v>17.309999999999999</v>
      </c>
      <c r="BH210" s="31">
        <f>_xlfn.IFNA(VLOOKUP($A210,WPU10170502!$A:$B,2,FALSE), "NA")</f>
        <v>84.8</v>
      </c>
      <c r="BI210" s="31">
        <f>_xlfn.IFNA(VLOOKUP($A210,'M.W00.PSILVER.USD'!$A:$B,2,FALSE), "NA")</f>
        <v>17.309999999999999</v>
      </c>
      <c r="BJ210" s="31">
        <f>_xlfn.IFNA(VLOOKUP($A210,'M.W00.PSILVER.USD'!$A:$B,2,FALSE), "NA")</f>
        <v>17.309999999999999</v>
      </c>
      <c r="BK210" s="31">
        <f>_xlfn.IFNA(VLOOKUP($A210,FEDfunds!$A:$B,2,FALSE), "NA")</f>
        <v>0.91</v>
      </c>
      <c r="BL210" s="31">
        <f>_xlfn.IFNA(VLOOKUP($A210,Vehicles_miles_traveled!$A:$B,2,FALSE), "NA")</f>
        <v>266242</v>
      </c>
      <c r="BM210" s="31">
        <f>_xlfn.IFNA(VLOOKUP($A210,New_car_dealer!$A:$B,2,FALSE), "NA")</f>
        <v>79723</v>
      </c>
      <c r="BN210" s="31">
        <f>_xlfn.IFNA(VLOOKUP($A210,Platinum_total_demand!$A:$Z,4,FALSE), "NA")</f>
        <v>587.99254547277133</v>
      </c>
      <c r="BO210" s="31">
        <f>_xlfn.IFNA(VLOOKUP($A210,Palladium_total_demand!$A:$Z,4,FALSE), "NA")</f>
        <v>899.06776102722449</v>
      </c>
      <c r="BP210" s="31">
        <f>_xlfn.IFNA(VLOOKUP($A210,Rhodium_total_demand!$A:$Z,4,FALSE), "NA")</f>
        <v>81.385930191811795</v>
      </c>
      <c r="BQ210" s="31">
        <f>_xlfn.IFNA(VLOOKUP($A210,Platinum_total_supply!$A:$Z,4,FALSE), "NA")</f>
        <v>692.99396799294016</v>
      </c>
      <c r="BR210" s="31">
        <f>_xlfn.IFNA(VLOOKUP($A210,Palladium_total_supply!$A:$Z,4,FALSE), "NA")</f>
        <v>840.40584358973979</v>
      </c>
      <c r="BS210" s="31">
        <f>_xlfn.IFNA(VLOOKUP($A210,Rhodium_total_supply!$A:$Z,4,FALSE), "NA")</f>
        <v>91.640965252767145</v>
      </c>
      <c r="BT210" s="31">
        <f>_xlfn.IFNA(VLOOKUP($A210,Equities!$A:$Z,2,FALSE), "NA")</f>
        <v>7535.8378260869504</v>
      </c>
      <c r="BU210" s="31">
        <f>_xlfn.IFNA(VLOOKUP($A210,Equities!$A:$Z,3,FALSE), "NA")</f>
        <v>9583.7369565217305</v>
      </c>
      <c r="BV210" s="31">
        <f>_xlfn.IFNA(VLOOKUP($A210,Equities!$A:$Z,4,FALSE), "NA")</f>
        <v>9209.3191304347802</v>
      </c>
      <c r="BW210" s="31">
        <f>_xlfn.IFNA(VLOOKUP($A210,Equities!$A:$Z,5,FALSE), "NA")</f>
        <v>6418.0895652173904</v>
      </c>
      <c r="BX210" s="31">
        <f>_xlfn.IFNA(VLOOKUP($A210,Equities!$A:$Z,6,FALSE), "NA")</f>
        <v>2133.1827826086901</v>
      </c>
      <c r="BY210" s="31">
        <f>_xlfn.IFNA(VLOOKUP($A210,Income_equities!$A:$Z,2,FALSE), "NA")</f>
        <v>2010.54086956521</v>
      </c>
      <c r="BZ210" s="31">
        <f>_xlfn.IFNA(VLOOKUP($A210,Income_equities!$A:$Z,3,FALSE), "NA")</f>
        <v>381.93462608695597</v>
      </c>
      <c r="CA210" s="31">
        <f>_xlfn.IFNA(VLOOKUP($A210,Income_equities!$A:$Z,4,FALSE), "NA")</f>
        <v>229.54073478260801</v>
      </c>
      <c r="CB210" s="31">
        <f>_xlfn.IFNA(VLOOKUP($A210,Income_equities!$A:$Z,5,FALSE), "NA")</f>
        <v>229.279760869565</v>
      </c>
      <c r="CC210" s="31">
        <f>_xlfn.IFNA(VLOOKUP($A210,PGM_equities!$A:$Z,2,FALSE), "NA")</f>
        <v>931.550869565217</v>
      </c>
      <c r="CD210" s="31">
        <f>_xlfn.IFNA(VLOOKUP($A210,PGM_equities!$A:$Z,3,FALSE), "NA")</f>
        <v>1246.1313043478201</v>
      </c>
      <c r="CE210" s="31">
        <f>_xlfn.IFNA(VLOOKUP($A210,PGM_equities!$A:$Z,4,FALSE), "NA")</f>
        <v>16.795578260869501</v>
      </c>
      <c r="CF210" s="31">
        <f>_xlfn.IFNA(VLOOKUP($A210,PGM_equities!$A:$Z,5,FALSE), "NA")</f>
        <v>794.03695652173894</v>
      </c>
      <c r="CG210" s="31">
        <f>_xlfn.IFNA(VLOOKUP($A210,Platinum_market_balance!$A:$Z,2,FALSE), "NA")</f>
        <v>105.00142252016883</v>
      </c>
      <c r="CH210" s="31">
        <f>_xlfn.IFNA(VLOOKUP($A210,Platinum_market_balance!$A:$Z,3,FALSE), "NA")</f>
        <v>0.17857611176982383</v>
      </c>
      <c r="CI210" s="31">
        <f>_xlfn.IFNA(VLOOKUP($A210,Platinum_market_balance!$A:$Z,4,FALSE), "NA")</f>
        <v>1245.7083633462053</v>
      </c>
      <c r="CJ210" s="31">
        <f>_xlfn.IFNA(VLOOKUP($A210,Platinum_market_balance!$A:$Z,5,FALSE), "NA")</f>
        <v>2.1185784971892834</v>
      </c>
      <c r="CK210" s="31">
        <f>_xlfn.IFNA(VLOOKUP($A210,Palladium_market_balance!$A:$Z,2,FALSE), "NA")</f>
        <v>-58.661917437484703</v>
      </c>
      <c r="CL210" s="31">
        <f>_xlfn.IFNA(VLOOKUP($A210,Palladium_market_balance!$A:$Z,3,FALSE), "NA")</f>
        <v>-6.5247492992586989E-2</v>
      </c>
      <c r="CM210" s="31">
        <f>_xlfn.IFNA(VLOOKUP($A210,Palladium_market_balance!$A:$Z,4,FALSE), "NA")</f>
        <v>-1368.4125315263336</v>
      </c>
      <c r="CN210" s="31">
        <f>_xlfn.IFNA(VLOOKUP($A210,Palladium_market_balance!$A:$Z,5,FALSE), "NA")</f>
        <v>-1.5220349242229108</v>
      </c>
      <c r="CO210" s="31">
        <f>_xlfn.IFNA(VLOOKUP($A210,Rhodium_market_balance!$A:$Z,2,FALSE), "NA")</f>
        <v>10.25503506095535</v>
      </c>
      <c r="CP210" s="31">
        <f>_xlfn.IFNA(VLOOKUP($A210,Rhodium_market_balance!$A:$Z,3,FALSE), "NA")</f>
        <v>0.1260050113918475</v>
      </c>
      <c r="CQ210" s="31">
        <f>_xlfn.IFNA(VLOOKUP($A210,Rhodium_market_balance!$A:$Z,4,FALSE), "NA")</f>
        <v>166.09680378244607</v>
      </c>
      <c r="CR210" s="31">
        <f>_xlfn.IFNA(VLOOKUP($A210,Rhodium_market_balance!$A:$Z,5,FALSE), "NA")</f>
        <v>2.0408540320296913</v>
      </c>
      <c r="CS210" s="31">
        <f>_xlfn.IFNA(VLOOKUP($A210,CFTCs!$A:$Z,2,FALSE), "NA")</f>
        <v>25317.826086956498</v>
      </c>
      <c r="CT210" s="31">
        <f>_xlfn.IFNA(VLOOKUP($A210,CFTCs!$A:$Z,3,FALSE), "NA")</f>
        <v>5604.1739130434698</v>
      </c>
      <c r="CU210" s="31">
        <f>_xlfn.IFNA(VLOOKUP($A210,CFTCs!$A:$Z,4,FALSE), "NA")</f>
        <v>45623.434782608601</v>
      </c>
      <c r="CV210" s="31">
        <f>_xlfn.IFNA(VLOOKUP($A210,CFTCs!$A:$Z,5,FALSE), "NA")</f>
        <v>30731.478260869499</v>
      </c>
      <c r="CW210" s="31">
        <f>_xlfn.IFNA(VLOOKUP($A210,Open_interest!$A:$Z,2,FALSE), "NA")</f>
        <v>72548.782608695605</v>
      </c>
      <c r="CX210" s="31">
        <f>_xlfn.IFNA(VLOOKUP($A210,Open_interest!$A:$Z,3,FALSE), "NA")</f>
        <v>35546.217391304301</v>
      </c>
      <c r="CY210" s="31">
        <f>IF(_xlfn.IFNA(VLOOKUP($A210,ETF_holdings!$A:$Z,2,FALSE), "NA")=0,"NA",_xlfn.IFNA(VLOOKUP($A210,ETF_holdings!$A:$Z,2,FALSE), "NA"))</f>
        <v>2617203.4168260801</v>
      </c>
      <c r="CZ210" s="31" t="str">
        <f>IF(_xlfn.IFNA(VLOOKUP($A210,ETF_holdings!$A:$Z,3,FALSE), "NA")=0,"NA",_xlfn.IFNA(VLOOKUP($A210,ETF_holdings!$A:$Z,3,FALSE), "NA"))</f>
        <v>NA</v>
      </c>
      <c r="DA210" s="31">
        <f>_xlfn.IFNA(VLOOKUP($A210,ETF_holdings!$A:$Z,4,FALSE), "NA")</f>
        <v>12678.956521739099</v>
      </c>
      <c r="DB210" s="31">
        <f>IF(_xlfn.IFNA(VLOOKUP($A210,ETF_holdings!$A:$Z,4,FALSE), "NA")=0,"NA",_xlfn.IFNA(VLOOKUP($A210,ETF_holdings!$A:$Z,4,FALSE), "NA"))</f>
        <v>12678.956521739099</v>
      </c>
      <c r="DC210" s="31" t="str">
        <f>IF(_xlfn.IFNA(VLOOKUP($A210,ETF_holdings!$A:$Z,6,FALSE), "NA")=0,"NA",_xlfn.IFNA(VLOOKUP($A210,ETF_holdings!$A:$Z,6,FALSE), "NA"))</f>
        <v>NA</v>
      </c>
      <c r="DD210" s="31" t="str">
        <f>IF(_xlfn.IFNA(VLOOKUP($A210,ETF_holdings!$A:$Z,7,FALSE), "NA")=0,"NA",_xlfn.IFNA(VLOOKUP($A210,ETF_holdings!$A:$Z,7,FALSE), "NA"))</f>
        <v>NA</v>
      </c>
      <c r="DE210" s="31">
        <f>IF(_xlfn.IFNA(VLOOKUP($A210,ETF_holdings!$A:$Z,8,FALSE), "NA")=0,"NA",_xlfn.IFNA(VLOOKUP($A210,ETF_holdings!$A:$Z,8,FALSE), "NA"))</f>
        <v>24865.217391304301</v>
      </c>
      <c r="DF210" s="31">
        <f>IF(_xlfn.IFNA(VLOOKUP($A210,ETF_holdings!$A:$Z,10,FALSE), "NA")=0,"NA",_xlfn.IFNA(VLOOKUP($A210,ETF_holdings!$A:$Z,10,FALSE), "NA"))</f>
        <v>48796.363636363603</v>
      </c>
      <c r="DG210" s="31">
        <f>IF(_xlfn.IFNA(VLOOKUP($A210,ETF_holdings!$A:$Z,10,FALSE), "NA")=0,"NA",_xlfn.IFNA(VLOOKUP($A210,ETF_holdings!$A:$Z,10,FALSE), "NA"))</f>
        <v>48796.363636363603</v>
      </c>
      <c r="DH210" s="31">
        <f>IF(_xlfn.IFNA(VLOOKUP($A210,ETF_holdings!$A:$Z,11,FALSE), "NA")=0,"NA",_xlfn.IFNA(VLOOKUP($A210,ETF_holdings!$A:$Z,11,FALSE), "NA"))</f>
        <v>12678.956521739099</v>
      </c>
      <c r="DI210" s="31" t="str">
        <f>IF(_xlfn.IFNA(VLOOKUP($A210,ETF_holdings!$A:$Z,12,FALSE), "NA")=0,"NA",_xlfn.IFNA(VLOOKUP($A210,ETF_holdings!$A:$Z,12,FALSE), "NA"))</f>
        <v>NA</v>
      </c>
      <c r="DJ210" s="31">
        <f>IF(_xlfn.IFNA(VLOOKUP($A210,ETF_holdings!$A:$Z,13,FALSE), "NA")=0,"NA",_xlfn.IFNA(VLOOKUP($A210,ETF_holdings!$A:$Z,13,FALSE), "NA"))</f>
        <v>98526.798418972205</v>
      </c>
      <c r="DK210" s="31">
        <f>IF(_xlfn.IFNA(VLOOKUP($A210,Platinum_RSI!$A:$P,2,FALSE), "NA")=0,"NA",_xlfn.IFNA(VLOOKUP($A210,Platinum_RSI!$A:$P,2,FALSE), "NA"))</f>
        <v>40.229999999999997</v>
      </c>
      <c r="DL210" s="31">
        <f>IF(_xlfn.IFNA(VLOOKUP($A210,Platinum_RSI!$A:$P,3,FALSE), "NA")=0,"NA",_xlfn.IFNA(VLOOKUP($A210,Platinum_RSI!$A:$P,3,FALSE), "NA"))</f>
        <v>44.6</v>
      </c>
      <c r="DM210" s="31">
        <f>IF(_xlfn.IFNA(VLOOKUP($A210,Platinum_RSI!$A:$P,4,FALSE), "NA")=0,"NA",_xlfn.IFNA(VLOOKUP($A210,Platinum_RSI!$A:$P,4,FALSE), "NA"))</f>
        <v>43.77</v>
      </c>
      <c r="DN210" s="31">
        <f>IF(_xlfn.IFNA(VLOOKUP($A210,Platinum_RSI!$A:$P,5,FALSE), "NA")=0,"NA",_xlfn.IFNA(VLOOKUP($A210,Platinum_RSI!$A:$P,5,FALSE), "NA"))</f>
        <v>43.83</v>
      </c>
      <c r="DO210" s="31">
        <f>IF(_xlfn.IFNA(VLOOKUP($A210,Palladium_RSI!$A:$Q,2,FALSE), "NA")=0,"NA",_xlfn.IFNA(VLOOKUP($A210,Palladium_RSI!$A:$Q,2,FALSE), "NA"))</f>
        <v>72.23</v>
      </c>
      <c r="DP210" s="31">
        <f>IF(_xlfn.IFNA(VLOOKUP($A210,Palladium_RSI!$A:$Q, 3,FALSE), "NA")=0,"NA",_xlfn.IFNA(VLOOKUP($A210,Palladium_RSI!$A:$Q,3,FALSE), "NA"))</f>
        <v>61.59</v>
      </c>
      <c r="DQ210" s="31">
        <f>IF(_xlfn.IFNA(VLOOKUP($A210,Palladium_RSI!$A:$Q,4,FALSE), "NA")=0,"NA",_xlfn.IFNA(VLOOKUP($A210,Palladium_RSI!$A:$Q,4,FALSE), "NA"))</f>
        <v>58.09</v>
      </c>
      <c r="DR210" s="31">
        <f>IF(_xlfn.IFNA(VLOOKUP($A210,Palladium_RSI!$A:$Q,5,FALSE), "NA")=0,"NA",_xlfn.IFNA(VLOOKUP($A210,Palladium_RSI!$A:$Q,5,FALSE), "NA"))</f>
        <v>54.87</v>
      </c>
      <c r="DS210" s="31">
        <f>IF(_xlfn.IFNA(VLOOKUP($A210,Car_production!$A:$L,2,FALSE), "NA")=0,"NA",_xlfn.IFNA(VLOOKUP($A210,Car_production!$A:$L,2,FALSE), "NA"))</f>
        <v>279.89999999999998</v>
      </c>
      <c r="DT210" s="31">
        <f>IF(_xlfn.IFNA(VLOOKUP($A210,Car_production!$A:$L,3,FALSE), "NA")=0,"NA",_xlfn.IFNA(VLOOKUP($A210,Car_production!$A:$L,3,FALSE), "NA"))</f>
        <v>220.22029897718332</v>
      </c>
      <c r="DU210" s="31" t="e">
        <f>IF(_xlfn.IFNA(VLOOKUP($A210,Car_production!$A:$L,4,FALSE), "NA")=0,"NA",_xlfn.IFNA(VLOOKUP($A210,Car_production!$A:$L,13,FALSE), "NA"))</f>
        <v>#REF!</v>
      </c>
      <c r="DV210" s="31">
        <f>IF(_xlfn.IFNA(VLOOKUP($A210,Car_production!$A:$L,5,FALSE), "NA")=0,"NA",_xlfn.IFNA(VLOOKUP($A210,Car_production!$A:$L,5,FALSE), "NA"))</f>
        <v>84.1404743621531</v>
      </c>
      <c r="DW210" s="31">
        <f>IF(_xlfn.IFNA(VLOOKUP($A210,Car_production!$A:$L,6,FALSE), "NA")=0,"NA",_xlfn.IFNA(VLOOKUP($A210,Car_production!$A:$L,6,FALSE), "NA"))</f>
        <v>115.4</v>
      </c>
      <c r="DX210" s="31">
        <f>IF(_xlfn.IFNA(VLOOKUP($A210,Car_production!$A:$L,7,FALSE), "NA")=0,"NA",_xlfn.IFNA(VLOOKUP($A210,Car_production!$A:$L,7,FALSE), "NA"))</f>
        <v>112.80547409579668</v>
      </c>
      <c r="DY210" s="31">
        <f>IF(_xlfn.IFNA(VLOOKUP($A210,Car_production!$A:$L,8,FALSE), "NA")=0,"NA",_xlfn.IFNA(VLOOKUP($A210,Car_production!$A:$L,8,FALSE), "NA"))</f>
        <v>101.4</v>
      </c>
      <c r="DZ210" s="31">
        <f>IF(_xlfn.IFNA(VLOOKUP($A210,Car_production!$A:$L,9,FALSE), "NA")=0,"NA",_xlfn.IFNA(VLOOKUP($A210,Car_production!$A:$L,9,FALSE), "NA"))</f>
        <v>128.03030303030303</v>
      </c>
      <c r="EA210" s="31">
        <f>IF(_xlfn.IFNA(VLOOKUP($A210,Car_production!$A:$L,10,FALSE), "NA")=0,"NA",_xlfn.IFNA(VLOOKUP($A210,Car_production!$A:$L,10,FALSE), "NA"))</f>
        <v>92.175793342162734</v>
      </c>
      <c r="EB210" s="31">
        <f>IF(_xlfn.IFNA(VLOOKUP($A210,Car_production_index!$A:$L,2,FALSE), "NA")=0,"NA",_xlfn.IFNA(VLOOKUP($A210,Car_production_index!$A:$L,2,FALSE), "NA"))</f>
        <v>0.15614000047502261</v>
      </c>
      <c r="EC210" s="31">
        <f>IF(_xlfn.IFNA(VLOOKUP($A210,Car_production_index!$A:$L,3,FALSE), "NA")=0,"NA",_xlfn.IFNA(VLOOKUP($A210,Car_production_index!$A:$L,3,FALSE), "NA"))</f>
        <v>0.20679084477691143</v>
      </c>
      <c r="ED210" s="31">
        <f>IF(_xlfn.IFNA(VLOOKUP($A210,Car_production_index!$A:$L,4,FALSE), "NA")=0,"NA",_xlfn.IFNA(VLOOKUP($A210,Car_production_index!$A:$L,4,FALSE), "NA"))</f>
        <v>0.26629916937825365</v>
      </c>
      <c r="EE210" s="31">
        <f>IF(_xlfn.IFNA(VLOOKUP($A210,Car_production_index!$A:$L,5,FALSE), "NA")=0,"NA",_xlfn.IFNA(VLOOKUP($A210,Car_production_index!$A:$L,5,FALSE), "NA"))</f>
        <v>9.417237757328896E-2</v>
      </c>
      <c r="EF210" s="31">
        <f>IF(_xlfn.IFNA(VLOOKUP($A210,Car_production_index!$A:$L,6,FALSE), "NA")=0,"NA",_xlfn.IFNA(VLOOKUP($A210,Car_production_index!$A:$L,6,FALSE), "NA"))</f>
        <v>0.72340239220347669</v>
      </c>
    </row>
    <row r="211" spans="1:136">
      <c r="A211" s="26">
        <v>42887</v>
      </c>
      <c r="B211" s="25">
        <f>IFERROR(VLOOKUP($A211,Palladium_spot_price!$A:$B,2,FALSE), "NA")</f>
        <v>867.68181818181802</v>
      </c>
      <c r="C211" s="25">
        <f>IFERROR(VLOOKUP($A211,Platinum_spot_price!$A:$B,2,FALSE), "NA")</f>
        <v>933.63636363636294</v>
      </c>
      <c r="D211" s="25">
        <f>IFERROR(VLOOKUP($A211,Rhodium_spot_price!$A:$B,2,FALSE), "NA")</f>
        <v>991.36363636363603</v>
      </c>
      <c r="E211" s="25">
        <f>IFERROR(VLOOKUP(A211,'Coal Australia'!A:B,2,FALSE), "NA")</f>
        <v>85.673376623376399</v>
      </c>
      <c r="F211" s="25">
        <f>IFERROR(VLOOKUP(A211,'Russian Ruble'!A:B,2,FALSE), "NA")</f>
        <v>57.818498769999998</v>
      </c>
      <c r="G211" s="25" t="str">
        <f>IFERROR(VLOOKUP($A211,'GDP Germany'!A:B,2,FALSE),"NA")</f>
        <v>NA</v>
      </c>
      <c r="H211" s="25" t="str">
        <f>IFERROR(VLOOKUP($A211,'GDP EU28'!A:B,2,FALSE),"NA")</f>
        <v>NA</v>
      </c>
      <c r="I211" s="25" t="str">
        <f>IFERROR(VLOOKUP($A211,'GDP US'!A:B,2,FALSE),"NA")</f>
        <v>NA</v>
      </c>
      <c r="J211" s="29" t="str">
        <f>IFERROR(VLOOKUP($A211,'GDP CNY'!A:C,2,FALSE),"NA")</f>
        <v>NA</v>
      </c>
      <c r="K211" s="25">
        <f>IFERROR(VLOOKUP($A211,WTI!$A:$B,2,FALSE),"NA")</f>
        <v>45.18</v>
      </c>
      <c r="L211" s="25">
        <f>IFERROR(VLOOKUP($A211,Brent!$A:$B,2,FALSE),"NA")</f>
        <v>46.37</v>
      </c>
      <c r="M211" s="25">
        <f>IFERROR(VLOOKUP($A211,'EURO EXC RATE'!$A:$B,2,FALSE),"NA")</f>
        <v>1.1233</v>
      </c>
      <c r="N211" s="25">
        <f>IFERROR(VLOOKUP($A211,'Baltic Dry Index'!$A:$B,2,FALSE),"NA")</f>
        <v>901</v>
      </c>
      <c r="O211" s="25">
        <f>IFERROR(VLOOKUP($A211,EXR_CNY_USD!$A:$B,2,FALSE),"NA")</f>
        <v>6.8066000000000004</v>
      </c>
      <c r="P211" s="25">
        <f>IFERROR(VLOOKUP($A211,'NATURAL GAS'!A:B,2,FALSE),"NA")</f>
        <v>2.98</v>
      </c>
      <c r="Q211" s="25">
        <f>IFERROR(VLOOKUP($A211,VIX!$A:$B,2,FALSE), "NA")</f>
        <v>11.18</v>
      </c>
      <c r="R211" s="25">
        <f>IFERROR(VLOOKUP($A211,CLI_US!$A:$B,2,FALSE), "NA")</f>
        <v>100.013382122179</v>
      </c>
      <c r="S211" s="25">
        <f>IFERROR(VLOOKUP($A211,CLI_CHN!$A:$B,2,FALSE), "NA")</f>
        <v>100.7847</v>
      </c>
      <c r="T211" s="25">
        <f>IFERROR(VLOOKUP($A211,CLI_EURO!$A:$B,2,FALSE), "NA")</f>
        <v>100.894705099216</v>
      </c>
      <c r="U211" s="25">
        <f>IFERROR(VLOOKUP($A211,CPILFESL!$A:$B,2,FALSE), "NA")</f>
        <v>244.16300000000001</v>
      </c>
      <c r="V211" s="31">
        <f>_xlfn.IFNA(VLOOKUP($A211,'PET.RWTC.M'!$A:$B,2,FALSE), "NA")</f>
        <v>45.18</v>
      </c>
      <c r="W211" s="31">
        <f>_xlfn.IFNA(VLOOKUP($A211,PALLFNFINDEXQ!$A:$B,2,FALSE), "NA")</f>
        <v>108.37067</v>
      </c>
      <c r="X211" s="31">
        <f>_xlfn.IFNA(VLOOKUP($A211,DEXSFUS!$A:$B,2,FALSE), "NA")</f>
        <v>12.977499999999999</v>
      </c>
      <c r="Y211" s="31">
        <f>_xlfn.IFNA(VLOOKUP($A211,PNICKUSDM!$A:$B,2,FALSE), "NA")</f>
        <v>8931.761364</v>
      </c>
      <c r="Z211" s="31">
        <f>_xlfn.IFNA(VLOOKUP($A211,'WPU1011'!$A:$B,2,FALSE), "NA")</f>
        <v>143.19999999999999</v>
      </c>
      <c r="AA211" s="31">
        <f>_xlfn.IFNA(VLOOKUP($A211,'WPU1011'!$A:$B,2,FALSE), "NA")</f>
        <v>143.19999999999999</v>
      </c>
      <c r="AB211" s="31">
        <f>_xlfn.IFNA(VLOOKUP($A211,TSIFRGHTC!$A:$B,2,FALSE), "NA")</f>
        <v>0.2</v>
      </c>
      <c r="AC211" s="31">
        <f>_xlfn.IFNA(VLOOKUP($A211,TSIFRGHTC!$A:$B,2,FALSE), "NA")</f>
        <v>0.2</v>
      </c>
      <c r="AD211" s="31">
        <f>_xlfn.IFNA(VLOOKUP($A211,PPICMM!$A:$B,2,FALSE), "NA")</f>
        <v>186.6</v>
      </c>
      <c r="AE211" s="31">
        <f>_xlfn.IFNA(VLOOKUP($A211,IPB50001N!$A:$B,2,FALSE), "NA")</f>
        <v>101.8741</v>
      </c>
      <c r="AF211" s="31">
        <f>_xlfn.IFNA(VLOOKUP($A211,A31ATI!$A:$B,2,FALSE), "NA")</f>
        <v>18396</v>
      </c>
      <c r="AG211" s="31">
        <f>_xlfn.IFNA(VLOOKUP($A211,A31ANO!$A:$B,2,FALSE), "NA")</f>
        <v>9435</v>
      </c>
      <c r="AH211" s="31">
        <f>_xlfn.IFNA(VLOOKUP($A211,IPG21223S!$A:$B,2,FALSE), "NA")</f>
        <v>94.727999999999994</v>
      </c>
      <c r="AI211" s="31">
        <f>_xlfn.IFNA(VLOOKUP($A211,PIORECRUSDM!$A:$B,2,FALSE), "NA")</f>
        <v>56.01</v>
      </c>
      <c r="AJ211" s="31">
        <f>_xlfn.IFNA(VLOOKUP($A211,GVZCLS!$A:$B,2,FALSE), "NA")</f>
        <v>11.81</v>
      </c>
      <c r="AK211" s="31">
        <f>_xlfn.IFNA(VLOOKUP($A211,VXSLVCLS!$A:$B,2,FALSE), "NA")</f>
        <v>19.7</v>
      </c>
      <c r="AL211" s="31">
        <f>_xlfn.IFNA(VLOOKUP($A211,PNRGINDEXM!$A:$B,2,FALSE), "NA")</f>
        <v>108.244</v>
      </c>
      <c r="AM211" s="31">
        <f>_xlfn.IFNA(VLOOKUP($A211,Nikkei225!$A:$B,2,FALSE), "NA")</f>
        <v>19860.03</v>
      </c>
      <c r="AN211" s="31">
        <f>_xlfn.IFNA(VLOOKUP($A211,EXJPUS!$A:$B,2,FALSE), "NA")</f>
        <v>110.9141</v>
      </c>
      <c r="AO211" s="31">
        <f>_xlfn.IFNA(VLOOKUP($A211,PCU33613361!$A:$B,2,FALSE), "NA")</f>
        <v>112.2</v>
      </c>
      <c r="AP211" s="31">
        <f>_xlfn.IFNA(VLOOKUP($A211,TOTALSA!$A:$B,2,FALSE), "NA")</f>
        <v>17.236000000000001</v>
      </c>
      <c r="AQ211" s="31">
        <f>_xlfn.IFNA(VLOOKUP($A211,ZAFCPIALLMINMEI!$A:$B,2,FALSE), "NA")</f>
        <v>112.07380000000001</v>
      </c>
      <c r="AR211" s="31">
        <f>_xlfn.IFNA(VLOOKUP($A211,LCULMN01ZAQ661S!$A:$B,2,FALSE), "NA")</f>
        <v>108.71241329999999</v>
      </c>
      <c r="AS211" s="31">
        <f>_xlfn.IFNA(VLOOKUP($A211,NGDPRSAXDCZAQ!$A:$B,2,FALSE), "NA")</f>
        <v>1124808.1000000001</v>
      </c>
      <c r="AT211" s="31">
        <f>_xlfn.IFNA(VLOOKUP($A211,'M.W00.PCOBA.USD'!$A:$B,2,FALSE), "NA")</f>
        <v>57449.45</v>
      </c>
      <c r="AU211" s="31">
        <f>_xlfn.IFNA(VLOOKUP($A211,BSCICP03O9M665S!$A:$B,2,FALSE), "NA")</f>
        <v>101.6886865133</v>
      </c>
      <c r="AV211" s="31">
        <f>_xlfn.IFNA(VLOOKUP($A211,LOLITOAAOECDE!$A:$B,2,FALSE), "NA")</f>
        <v>100.006048679</v>
      </c>
      <c r="AW211" s="31" t="str">
        <f>_xlfn.IFNA(VLOOKUP($A211,'IP7110'!$A:$B,2,FALSE), "NA")</f>
        <v>NA</v>
      </c>
      <c r="AX211" s="31">
        <f>_xlfn.IFNA(VLOOKUP($A211,'WPS061'!$A:$B,2,FALSE), "NA")</f>
        <v>83.9</v>
      </c>
      <c r="AY211" s="31">
        <f>_xlfn.IFNA(VLOOKUP($A211,'GS10'!$A:$B,2,FALSE), "NA")</f>
        <v>2.19</v>
      </c>
      <c r="AZ211" s="31">
        <f>_xlfn.IFNA(VLOOKUP($A211,'GS5'!$A:$B,2,FALSE), "NA")</f>
        <v>1.77</v>
      </c>
      <c r="BA211" s="31">
        <f>_xlfn.IFNA(VLOOKUP($A211,'GS30'!$A:$B,2,FALSE), "NA")</f>
        <v>2.8</v>
      </c>
      <c r="BB211" s="31">
        <f>_xlfn.IFNA(VLOOKUP($A211,DAX!$A:$B,2,FALSE), "NA")</f>
        <v>12325.12</v>
      </c>
      <c r="BC211" s="31">
        <f>_xlfn.IFNA(VLOOKUP($A211,SMI!$A:$B,2,FALSE), "NA")</f>
        <v>8906.89</v>
      </c>
      <c r="BD211" s="31">
        <f>_xlfn.IFNA(VLOOKUP($A211,NASDAQCOM!$A:$B,2,FALSE), "NA")</f>
        <v>6140.42</v>
      </c>
      <c r="BE211" s="31">
        <f>_xlfn.IFNA(VLOOKUP($A211,FTSE100!$A:$B,2,FALSE), "NA")</f>
        <v>7312.72</v>
      </c>
      <c r="BF211" s="31">
        <f>_xlfn.IFNA(VLOOKUP($A211,'M.W00.PGOLD.USD'!$A:$B,2,FALSE), "NA")</f>
        <v>1292.7</v>
      </c>
      <c r="BG211" s="31">
        <f>_xlfn.IFNA(VLOOKUP($A211,'M.W00.PSILVER.USD'!$A:$B,2,FALSE), "NA")</f>
        <v>17.600000000000001</v>
      </c>
      <c r="BH211" s="31">
        <f>_xlfn.IFNA(VLOOKUP($A211,WPU10170502!$A:$B,2,FALSE), "NA")</f>
        <v>84.8</v>
      </c>
      <c r="BI211" s="31">
        <f>_xlfn.IFNA(VLOOKUP($A211,'M.W00.PSILVER.USD'!$A:$B,2,FALSE), "NA")</f>
        <v>17.600000000000001</v>
      </c>
      <c r="BJ211" s="31">
        <f>_xlfn.IFNA(VLOOKUP($A211,'M.W00.PSILVER.USD'!$A:$B,2,FALSE), "NA")</f>
        <v>17.600000000000001</v>
      </c>
      <c r="BK211" s="31">
        <f>_xlfn.IFNA(VLOOKUP($A211,FEDfunds!$A:$B,2,FALSE), "NA")</f>
        <v>1.04</v>
      </c>
      <c r="BL211" s="31">
        <f>_xlfn.IFNA(VLOOKUP($A211,Vehicles_miles_traveled!$A:$B,2,FALSE), "NA")</f>
        <v>266428</v>
      </c>
      <c r="BM211" s="31">
        <f>_xlfn.IFNA(VLOOKUP($A211,New_car_dealer!$A:$B,2,FALSE), "NA")</f>
        <v>76450</v>
      </c>
      <c r="BN211" s="31">
        <f>_xlfn.IFNA(VLOOKUP($A211,Platinum_total_demand!$A:$Z,4,FALSE), "NA")</f>
        <v>586.53268828073919</v>
      </c>
      <c r="BO211" s="31">
        <f>_xlfn.IFNA(VLOOKUP($A211,Palladium_total_demand!$A:$Z,4,FALSE), "NA")</f>
        <v>915.84633362719455</v>
      </c>
      <c r="BP211" s="31">
        <f>_xlfn.IFNA(VLOOKUP($A211,Rhodium_total_demand!$A:$Z,4,FALSE), "NA")</f>
        <v>83.980633683461193</v>
      </c>
      <c r="BQ211" s="31">
        <f>_xlfn.IFNA(VLOOKUP($A211,Platinum_total_supply!$A:$Z,4,FALSE), "NA")</f>
        <v>692.99396799294016</v>
      </c>
      <c r="BR211" s="31">
        <f>_xlfn.IFNA(VLOOKUP($A211,Palladium_total_supply!$A:$Z,4,FALSE), "NA")</f>
        <v>840.40584358973979</v>
      </c>
      <c r="BS211" s="31">
        <f>_xlfn.IFNA(VLOOKUP($A211,Rhodium_total_supply!$A:$Z,4,FALSE), "NA")</f>
        <v>91.640965252767145</v>
      </c>
      <c r="BT211" s="31">
        <f>_xlfn.IFNA(VLOOKUP($A211,Equities!$A:$Z,2,FALSE), "NA")</f>
        <v>7664.3840909090904</v>
      </c>
      <c r="BU211" s="31">
        <f>_xlfn.IFNA(VLOOKUP($A211,Equities!$A:$Z,3,FALSE), "NA")</f>
        <v>9755.3359090909107</v>
      </c>
      <c r="BV211" s="31">
        <f>_xlfn.IFNA(VLOOKUP($A211,Equities!$A:$Z,4,FALSE), "NA")</f>
        <v>9312.3081818181799</v>
      </c>
      <c r="BW211" s="31">
        <f>_xlfn.IFNA(VLOOKUP($A211,Equities!$A:$Z,5,FALSE), "NA")</f>
        <v>6621.93922727272</v>
      </c>
      <c r="BX211" s="31">
        <f>_xlfn.IFNA(VLOOKUP($A211,Equities!$A:$Z,6,FALSE), "NA")</f>
        <v>2167.7237272727202</v>
      </c>
      <c r="BY211" s="31">
        <f>_xlfn.IFNA(VLOOKUP($A211,Income_equities!$A:$Z,2,FALSE), "NA")</f>
        <v>2027.5477272727201</v>
      </c>
      <c r="BZ211" s="31">
        <f>_xlfn.IFNA(VLOOKUP($A211,Income_equities!$A:$Z,3,FALSE), "NA")</f>
        <v>385.08104090909001</v>
      </c>
      <c r="CA211" s="31">
        <f>_xlfn.IFNA(VLOOKUP($A211,Income_equities!$A:$Z,4,FALSE), "NA")</f>
        <v>231.350095454545</v>
      </c>
      <c r="CB211" s="31">
        <f>_xlfn.IFNA(VLOOKUP($A211,Income_equities!$A:$Z,5,FALSE), "NA")</f>
        <v>229.218736363636</v>
      </c>
      <c r="CC211" s="31">
        <f>_xlfn.IFNA(VLOOKUP($A211,PGM_equities!$A:$Z,2,FALSE), "NA")</f>
        <v>933.03727272727201</v>
      </c>
      <c r="CD211" s="31">
        <f>_xlfn.IFNA(VLOOKUP($A211,PGM_equities!$A:$Z,3,FALSE), "NA")</f>
        <v>1260.75272727272</v>
      </c>
      <c r="CE211" s="31">
        <f>_xlfn.IFNA(VLOOKUP($A211,PGM_equities!$A:$Z,4,FALSE), "NA")</f>
        <v>16.942963636363601</v>
      </c>
      <c r="CF211" s="31">
        <f>_xlfn.IFNA(VLOOKUP($A211,PGM_equities!$A:$Z,5,FALSE), "NA")</f>
        <v>862.67</v>
      </c>
      <c r="CG211" s="31">
        <f>_xlfn.IFNA(VLOOKUP($A211,Platinum_market_balance!$A:$Z,2,FALSE), "NA")</f>
        <v>106.46127971220096</v>
      </c>
      <c r="CH211" s="31">
        <f>_xlfn.IFNA(VLOOKUP($A211,Platinum_market_balance!$A:$Z,3,FALSE), "NA")</f>
        <v>0.1815095421608354</v>
      </c>
      <c r="CI211" s="31">
        <f>_xlfn.IFNA(VLOOKUP($A211,Platinum_market_balance!$A:$Z,4,FALSE), "NA")</f>
        <v>1352.1696430584061</v>
      </c>
      <c r="CJ211" s="31">
        <f>_xlfn.IFNA(VLOOKUP($A211,Platinum_market_balance!$A:$Z,5,FALSE), "NA")</f>
        <v>2.3053610993479716</v>
      </c>
      <c r="CK211" s="31">
        <f>_xlfn.IFNA(VLOOKUP($A211,Palladium_market_balance!$A:$Z,2,FALSE), "NA")</f>
        <v>-75.440490037454765</v>
      </c>
      <c r="CL211" s="31">
        <f>_xlfn.IFNA(VLOOKUP($A211,Palladium_market_balance!$A:$Z,3,FALSE), "NA")</f>
        <v>-8.2372432216520353E-2</v>
      </c>
      <c r="CM211" s="31">
        <f>_xlfn.IFNA(VLOOKUP($A211,Palladium_market_balance!$A:$Z,4,FALSE), "NA")</f>
        <v>-1443.8530215637884</v>
      </c>
      <c r="CN211" s="31">
        <f>_xlfn.IFNA(VLOOKUP($A211,Palladium_market_balance!$A:$Z,5,FALSE), "NA")</f>
        <v>-1.5765232316271136</v>
      </c>
      <c r="CO211" s="31">
        <f>_xlfn.IFNA(VLOOKUP($A211,Rhodium_market_balance!$A:$Z,2,FALSE), "NA")</f>
        <v>7.6603315693059528</v>
      </c>
      <c r="CP211" s="31">
        <f>_xlfn.IFNA(VLOOKUP($A211,Rhodium_market_balance!$A:$Z,3,FALSE), "NA")</f>
        <v>9.1215453293424578E-2</v>
      </c>
      <c r="CQ211" s="31">
        <f>_xlfn.IFNA(VLOOKUP($A211,Rhodium_market_balance!$A:$Z,4,FALSE), "NA")</f>
        <v>173.75713535175203</v>
      </c>
      <c r="CR211" s="31">
        <f>_xlfn.IFNA(VLOOKUP($A211,Rhodium_market_balance!$A:$Z,5,FALSE), "NA")</f>
        <v>2.0690143397426048</v>
      </c>
      <c r="CS211" s="31">
        <f>_xlfn.IFNA(VLOOKUP($A211,CFTCs!$A:$Z,2,FALSE), "NA")</f>
        <v>27581.227272727199</v>
      </c>
      <c r="CT211" s="31">
        <f>_xlfn.IFNA(VLOOKUP($A211,CFTCs!$A:$Z,3,FALSE), "NA")</f>
        <v>6618.0909090908999</v>
      </c>
      <c r="CU211" s="31">
        <f>_xlfn.IFNA(VLOOKUP($A211,CFTCs!$A:$Z,4,FALSE), "NA")</f>
        <v>45093.545454545398</v>
      </c>
      <c r="CV211" s="31">
        <f>_xlfn.IFNA(VLOOKUP($A211,CFTCs!$A:$Z,5,FALSE), "NA")</f>
        <v>30006.272727272699</v>
      </c>
      <c r="CW211" s="31">
        <f>_xlfn.IFNA(VLOOKUP($A211,Open_interest!$A:$Z,2,FALSE), "NA")</f>
        <v>73592.136363636295</v>
      </c>
      <c r="CX211" s="31">
        <f>_xlfn.IFNA(VLOOKUP($A211,Open_interest!$A:$Z,3,FALSE), "NA")</f>
        <v>34958.090909090897</v>
      </c>
      <c r="CY211" s="31">
        <f>IF(_xlfn.IFNA(VLOOKUP($A211,ETF_holdings!$A:$Z,2,FALSE), "NA")=0,"NA",_xlfn.IFNA(VLOOKUP($A211,ETF_holdings!$A:$Z,2,FALSE), "NA"))</f>
        <v>2638566.0934090898</v>
      </c>
      <c r="CZ211" s="31" t="str">
        <f>IF(_xlfn.IFNA(VLOOKUP($A211,ETF_holdings!$A:$Z,3,FALSE), "NA")=0,"NA",_xlfn.IFNA(VLOOKUP($A211,ETF_holdings!$A:$Z,3,FALSE), "NA"))</f>
        <v>NA</v>
      </c>
      <c r="DA211" s="31">
        <f>_xlfn.IFNA(VLOOKUP($A211,ETF_holdings!$A:$Z,4,FALSE), "NA")</f>
        <v>12532.227272727199</v>
      </c>
      <c r="DB211" s="31">
        <f>IF(_xlfn.IFNA(VLOOKUP($A211,ETF_holdings!$A:$Z,4,FALSE), "NA")=0,"NA",_xlfn.IFNA(VLOOKUP($A211,ETF_holdings!$A:$Z,4,FALSE), "NA"))</f>
        <v>12532.227272727199</v>
      </c>
      <c r="DC211" s="31" t="str">
        <f>IF(_xlfn.IFNA(VLOOKUP($A211,ETF_holdings!$A:$Z,6,FALSE), "NA")=0,"NA",_xlfn.IFNA(VLOOKUP($A211,ETF_holdings!$A:$Z,6,FALSE), "NA"))</f>
        <v>NA</v>
      </c>
      <c r="DD211" s="31" t="str">
        <f>IF(_xlfn.IFNA(VLOOKUP($A211,ETF_holdings!$A:$Z,7,FALSE), "NA")=0,"NA",_xlfn.IFNA(VLOOKUP($A211,ETF_holdings!$A:$Z,7,FALSE), "NA"))</f>
        <v>NA</v>
      </c>
      <c r="DE211" s="31">
        <f>IF(_xlfn.IFNA(VLOOKUP($A211,ETF_holdings!$A:$Z,8,FALSE), "NA")=0,"NA",_xlfn.IFNA(VLOOKUP($A211,ETF_holdings!$A:$Z,8,FALSE), "NA"))</f>
        <v>24000</v>
      </c>
      <c r="DF211" s="31" t="str">
        <f>IF(_xlfn.IFNA(VLOOKUP($A211,ETF_holdings!$A:$Z,10,FALSE), "NA")=0,"NA",_xlfn.IFNA(VLOOKUP($A211,ETF_holdings!$A:$Z,10,FALSE), "NA"))</f>
        <v>NA</v>
      </c>
      <c r="DG211" s="31" t="str">
        <f>IF(_xlfn.IFNA(VLOOKUP($A211,ETF_holdings!$A:$Z,10,FALSE), "NA")=0,"NA",_xlfn.IFNA(VLOOKUP($A211,ETF_holdings!$A:$Z,10,FALSE), "NA"))</f>
        <v>NA</v>
      </c>
      <c r="DH211" s="31">
        <f>IF(_xlfn.IFNA(VLOOKUP($A211,ETF_holdings!$A:$Z,11,FALSE), "NA")=0,"NA",_xlfn.IFNA(VLOOKUP($A211,ETF_holdings!$A:$Z,11,FALSE), "NA"))</f>
        <v>12532.227272727199</v>
      </c>
      <c r="DI211" s="31" t="str">
        <f>IF(_xlfn.IFNA(VLOOKUP($A211,ETF_holdings!$A:$Z,12,FALSE), "NA")=0,"NA",_xlfn.IFNA(VLOOKUP($A211,ETF_holdings!$A:$Z,12,FALSE), "NA"))</f>
        <v>NA</v>
      </c>
      <c r="DJ211" s="31">
        <f>IF(_xlfn.IFNA(VLOOKUP($A211,ETF_holdings!$A:$Z,13,FALSE), "NA")=0,"NA",_xlfn.IFNA(VLOOKUP($A211,ETF_holdings!$A:$Z,13,FALSE), "NA"))</f>
        <v>48000</v>
      </c>
      <c r="DK211" s="31">
        <f>IF(_xlfn.IFNA(VLOOKUP($A211,Platinum_RSI!$A:$P,2,FALSE), "NA")=0,"NA",_xlfn.IFNA(VLOOKUP($A211,Platinum_RSI!$A:$P,2,FALSE), "NA"))</f>
        <v>27.46</v>
      </c>
      <c r="DL211" s="31">
        <f>IF(_xlfn.IFNA(VLOOKUP($A211,Platinum_RSI!$A:$P,3,FALSE), "NA")=0,"NA",_xlfn.IFNA(VLOOKUP($A211,Platinum_RSI!$A:$P,3,FALSE), "NA"))</f>
        <v>41.82</v>
      </c>
      <c r="DM211" s="31">
        <f>IF(_xlfn.IFNA(VLOOKUP($A211,Platinum_RSI!$A:$P,4,FALSE), "NA")=0,"NA",_xlfn.IFNA(VLOOKUP($A211,Platinum_RSI!$A:$P,4,FALSE), "NA"))</f>
        <v>42.17</v>
      </c>
      <c r="DN211" s="31">
        <f>IF(_xlfn.IFNA(VLOOKUP($A211,Platinum_RSI!$A:$P,5,FALSE), "NA")=0,"NA",_xlfn.IFNA(VLOOKUP($A211,Platinum_RSI!$A:$P,5,FALSE), "NA"))</f>
        <v>43.17</v>
      </c>
      <c r="DO211" s="31">
        <f>IF(_xlfn.IFNA(VLOOKUP($A211,Palladium_RSI!$A:$Q,2,FALSE), "NA")=0,"NA",_xlfn.IFNA(VLOOKUP($A211,Palladium_RSI!$A:$Q,2,FALSE), "NA"))</f>
        <v>78.040000000000006</v>
      </c>
      <c r="DP211" s="31">
        <f>IF(_xlfn.IFNA(VLOOKUP($A211,Palladium_RSI!$A:$Q, 3,FALSE), "NA")=0,"NA",_xlfn.IFNA(VLOOKUP($A211,Palladium_RSI!$A:$Q,3,FALSE), "NA"))</f>
        <v>63.06</v>
      </c>
      <c r="DQ211" s="31">
        <f>IF(_xlfn.IFNA(VLOOKUP($A211,Palladium_RSI!$A:$Q,4,FALSE), "NA")=0,"NA",_xlfn.IFNA(VLOOKUP($A211,Palladium_RSI!$A:$Q,4,FALSE), "NA"))</f>
        <v>59.08</v>
      </c>
      <c r="DR211" s="31">
        <f>IF(_xlfn.IFNA(VLOOKUP($A211,Palladium_RSI!$A:$Q,5,FALSE), "NA")=0,"NA",_xlfn.IFNA(VLOOKUP($A211,Palladium_RSI!$A:$Q,5,FALSE), "NA"))</f>
        <v>55.4</v>
      </c>
      <c r="DS211" s="31">
        <f>IF(_xlfn.IFNA(VLOOKUP($A211,Car_production!$A:$L,2,FALSE), "NA")=0,"NA",_xlfn.IFNA(VLOOKUP($A211,Car_production!$A:$L,2,FALSE), "NA"))</f>
        <v>251.5</v>
      </c>
      <c r="DT211" s="31">
        <f>IF(_xlfn.IFNA(VLOOKUP($A211,Car_production!$A:$L,3,FALSE), "NA")=0,"NA",_xlfn.IFNA(VLOOKUP($A211,Car_production!$A:$L,3,FALSE), "NA"))</f>
        <v>197.8756884343037</v>
      </c>
      <c r="DU211" s="31" t="e">
        <f>IF(_xlfn.IFNA(VLOOKUP($A211,Car_production!$A:$L,4,FALSE), "NA")=0,"NA",_xlfn.IFNA(VLOOKUP($A211,Car_production!$A:$L,13,FALSE), "NA"))</f>
        <v>#REF!</v>
      </c>
      <c r="DV211" s="31">
        <f>IF(_xlfn.IFNA(VLOOKUP($A211,Car_production!$A:$L,5,FALSE), "NA")=0,"NA",_xlfn.IFNA(VLOOKUP($A211,Car_production!$A:$L,5,FALSE), "NA"))</f>
        <v>88.818572002859753</v>
      </c>
      <c r="DW211" s="31">
        <f>IF(_xlfn.IFNA(VLOOKUP($A211,Car_production!$A:$L,6,FALSE), "NA")=0,"NA",_xlfn.IFNA(VLOOKUP($A211,Car_production!$A:$L,6,FALSE), "NA"))</f>
        <v>99.9</v>
      </c>
      <c r="DX211" s="31">
        <f>IF(_xlfn.IFNA(VLOOKUP($A211,Car_production!$A:$L,7,FALSE), "NA")=0,"NA",_xlfn.IFNA(VLOOKUP($A211,Car_production!$A:$L,7,FALSE), "NA"))</f>
        <v>97.653958944281541</v>
      </c>
      <c r="DY211" s="31">
        <f>IF(_xlfn.IFNA(VLOOKUP($A211,Car_production!$A:$L,8,FALSE), "NA")=0,"NA",_xlfn.IFNA(VLOOKUP($A211,Car_production!$A:$L,8,FALSE), "NA"))</f>
        <v>107.5</v>
      </c>
      <c r="DZ211" s="31">
        <f>IF(_xlfn.IFNA(VLOOKUP($A211,Car_production!$A:$L,9,FALSE), "NA")=0,"NA",_xlfn.IFNA(VLOOKUP($A211,Car_production!$A:$L,9,FALSE), "NA"))</f>
        <v>135.73232323232324</v>
      </c>
      <c r="EA211" s="31">
        <f>IF(_xlfn.IFNA(VLOOKUP($A211,Car_production!$A:$L,10,FALSE), "NA")=0,"NA",_xlfn.IFNA(VLOOKUP($A211,Car_production!$A:$L,10,FALSE), "NA"))</f>
        <v>87.524802294083628</v>
      </c>
      <c r="EB211" s="31">
        <f>IF(_xlfn.IFNA(VLOOKUP($A211,Car_production_index!$A:$L,2,FALSE), "NA")=0,"NA",_xlfn.IFNA(VLOOKUP($A211,Car_production_index!$A:$L,2,FALSE), "NA"))</f>
        <v>0.15614000047502261</v>
      </c>
      <c r="EC211" s="31">
        <f>IF(_xlfn.IFNA(VLOOKUP($A211,Car_production_index!$A:$L,3,FALSE), "NA")=0,"NA",_xlfn.IFNA(VLOOKUP($A211,Car_production_index!$A:$L,3,FALSE), "NA"))</f>
        <v>0.20679084477691143</v>
      </c>
      <c r="ED211" s="31">
        <f>IF(_xlfn.IFNA(VLOOKUP($A211,Car_production_index!$A:$L,4,FALSE), "NA")=0,"NA",_xlfn.IFNA(VLOOKUP($A211,Car_production_index!$A:$L,4,FALSE), "NA"))</f>
        <v>0.26629916937825365</v>
      </c>
      <c r="EE211" s="31">
        <f>IF(_xlfn.IFNA(VLOOKUP($A211,Car_production_index!$A:$L,5,FALSE), "NA")=0,"NA",_xlfn.IFNA(VLOOKUP($A211,Car_production_index!$A:$L,5,FALSE), "NA"))</f>
        <v>9.417237757328896E-2</v>
      </c>
      <c r="EF211" s="31">
        <f>IF(_xlfn.IFNA(VLOOKUP($A211,Car_production_index!$A:$L,6,FALSE), "NA")=0,"NA",_xlfn.IFNA(VLOOKUP($A211,Car_production_index!$A:$L,6,FALSE), "NA"))</f>
        <v>0.72340239220347669</v>
      </c>
    </row>
    <row r="212" spans="1:136">
      <c r="A212" s="26">
        <v>42917</v>
      </c>
      <c r="B212" s="25">
        <f>IFERROR(VLOOKUP($A212,Palladium_spot_price!$A:$B,2,FALSE), "NA")</f>
        <v>860.15</v>
      </c>
      <c r="C212" s="25">
        <f>IFERROR(VLOOKUP($A212,Platinum_spot_price!$A:$B,2,FALSE), "NA")</f>
        <v>921.9</v>
      </c>
      <c r="D212" s="25">
        <f>IFERROR(VLOOKUP($A212,Rhodium_spot_price!$A:$B,2,FALSE), "NA")</f>
        <v>1025.5</v>
      </c>
      <c r="E212" s="25">
        <f>IFERROR(VLOOKUP(A212,'Coal Australia'!A:B,2,FALSE), "NA")</f>
        <v>90.773979591836607</v>
      </c>
      <c r="F212" s="25">
        <f>IFERROR(VLOOKUP(A212,'Russian Ruble'!A:B,2,FALSE), "NA")</f>
        <v>59.668383970000001</v>
      </c>
      <c r="G212" s="25">
        <f>IFERROR(VLOOKUP($A212,'GDP Germany'!A:B,2,FALSE),"NA")</f>
        <v>729232.2</v>
      </c>
      <c r="H212" s="25">
        <f>IFERROR(VLOOKUP($A212,'GDP EU28'!A:B,2,FALSE),"NA")</f>
        <v>3289209.1</v>
      </c>
      <c r="I212" s="25">
        <f>IFERROR(VLOOKUP($A212,'GDP US'!A:B,2,FALSE),"NA")</f>
        <v>17996.802</v>
      </c>
      <c r="J212" s="29">
        <f>IFERROR(VLOOKUP($A212,'GDP CNY'!A:C,2,FALSE),"NA")</f>
        <v>7</v>
      </c>
      <c r="K212" s="25">
        <f>IFERROR(VLOOKUP($A212,WTI!$A:$B,2,FALSE),"NA")</f>
        <v>46.63</v>
      </c>
      <c r="L212" s="25">
        <f>IFERROR(VLOOKUP($A212,Brent!$A:$B,2,FALSE),"NA")</f>
        <v>48.48</v>
      </c>
      <c r="M212" s="25">
        <f>IFERROR(VLOOKUP($A212,'EURO EXC RATE'!$A:$B,2,FALSE),"NA")</f>
        <v>1.153</v>
      </c>
      <c r="N212" s="25">
        <f>IFERROR(VLOOKUP($A212,'Baltic Dry Index'!$A:$B,2,FALSE),"NA")</f>
        <v>946</v>
      </c>
      <c r="O212" s="25">
        <f>IFERROR(VLOOKUP($A212,EXR_CNY_USD!$A:$B,2,FALSE),"NA")</f>
        <v>6.7694000000000001</v>
      </c>
      <c r="P212" s="25">
        <f>IFERROR(VLOOKUP($A212,'NATURAL GAS'!A:B,2,FALSE),"NA")</f>
        <v>2.98</v>
      </c>
      <c r="Q212" s="25">
        <f>IFERROR(VLOOKUP($A212,VIX!$A:$B,2,FALSE), "NA")</f>
        <v>10.26</v>
      </c>
      <c r="R212" s="25">
        <f>IFERROR(VLOOKUP($A212,CLI_US!$A:$B,2,FALSE), "NA")</f>
        <v>100.05601742429801</v>
      </c>
      <c r="S212" s="25">
        <f>IFERROR(VLOOKUP($A212,CLI_CHN!$A:$B,2,FALSE), "NA")</f>
        <v>100.76779999999999</v>
      </c>
      <c r="T212" s="25">
        <f>IFERROR(VLOOKUP($A212,CLI_EURO!$A:$B,2,FALSE), "NA")</f>
        <v>100.990364195655</v>
      </c>
      <c r="U212" s="25">
        <f>IFERROR(VLOOKUP($A212,CPILFESL!$A:$B,2,FALSE), "NA")</f>
        <v>244.24299999999999</v>
      </c>
      <c r="V212" s="31">
        <f>_xlfn.IFNA(VLOOKUP($A212,'PET.RWTC.M'!$A:$B,2,FALSE), "NA")</f>
        <v>46.63</v>
      </c>
      <c r="W212" s="31">
        <f>_xlfn.IFNA(VLOOKUP($A212,PALLFNFINDEXQ!$A:$B,2,FALSE), "NA")</f>
        <v>111.4048382</v>
      </c>
      <c r="X212" s="31">
        <f>_xlfn.IFNA(VLOOKUP($A212,DEXSFUS!$A:$B,2,FALSE), "NA")</f>
        <v>12.977499999999999</v>
      </c>
      <c r="Y212" s="31">
        <f>_xlfn.IFNA(VLOOKUP($A212,PNICKUSDM!$A:$B,2,FALSE), "NA")</f>
        <v>9491.3928570000007</v>
      </c>
      <c r="Z212" s="31">
        <f>_xlfn.IFNA(VLOOKUP($A212,'WPU1011'!$A:$B,2,FALSE), "NA")</f>
        <v>140</v>
      </c>
      <c r="AA212" s="31">
        <f>_xlfn.IFNA(VLOOKUP($A212,PCU3399103399101!$A:$B,2,FALSE), "NA")</f>
        <v>215.3</v>
      </c>
      <c r="AB212" s="31">
        <f>_xlfn.IFNA(VLOOKUP($A212,TSIFRGHTC!$A:$B,2,FALSE), "NA")</f>
        <v>1.9</v>
      </c>
      <c r="AC212" s="31">
        <f>_xlfn.IFNA(VLOOKUP($A212,TSIFRGHTC!$A:$B,2,FALSE), "NA")</f>
        <v>1.9</v>
      </c>
      <c r="AD212" s="31">
        <f>_xlfn.IFNA(VLOOKUP($A212,PPICMM!$A:$B,2,FALSE), "NA")</f>
        <v>187.4</v>
      </c>
      <c r="AE212" s="31">
        <f>_xlfn.IFNA(VLOOKUP($A212,IPB50001N!$A:$B,2,FALSE), "NA")</f>
        <v>100.083</v>
      </c>
      <c r="AF212" s="31">
        <f>_xlfn.IFNA(VLOOKUP($A212,A31ATI!$A:$B,2,FALSE), "NA")</f>
        <v>18550</v>
      </c>
      <c r="AG212" s="31">
        <f>_xlfn.IFNA(VLOOKUP($A212,A31ANO!$A:$B,2,FALSE), "NA")</f>
        <v>9327</v>
      </c>
      <c r="AH212" s="31">
        <f>_xlfn.IFNA(VLOOKUP($A212,IPG21223S!$A:$B,2,FALSE), "NA")</f>
        <v>98.922499999999999</v>
      </c>
      <c r="AI212" s="31">
        <f>_xlfn.IFNA(VLOOKUP($A212,PIORECRUSDM!$A:$B,2,FALSE), "NA")</f>
        <v>66.22</v>
      </c>
      <c r="AJ212" s="31">
        <f>_xlfn.IFNA(VLOOKUP($A212,GVZCLS!$A:$B,2,FALSE), "NA")</f>
        <v>11.81</v>
      </c>
      <c r="AK212" s="31">
        <f>_xlfn.IFNA(VLOOKUP($A212,VXSLVCLS!$A:$B,2,FALSE), "NA")</f>
        <v>19.7</v>
      </c>
      <c r="AL212" s="31">
        <f>_xlfn.IFNA(VLOOKUP($A212,PNRGINDEXM!$A:$B,2,FALSE), "NA")</f>
        <v>112.03879999999999</v>
      </c>
      <c r="AM212" s="31">
        <f>_xlfn.IFNA(VLOOKUP($A212,Nikkei225!$A:$B,2,FALSE), "NA")</f>
        <v>19860.03</v>
      </c>
      <c r="AN212" s="31">
        <f>_xlfn.IFNA(VLOOKUP($A212,EXJPUS!$A:$B,2,FALSE), "NA")</f>
        <v>112.417</v>
      </c>
      <c r="AO212" s="31">
        <f>_xlfn.IFNA(VLOOKUP($A212,PCU33613361!$A:$B,2,FALSE), "NA")</f>
        <v>111.5</v>
      </c>
      <c r="AP212" s="31">
        <f>_xlfn.IFNA(VLOOKUP($A212,TOTALSA!$A:$B,2,FALSE), "NA")</f>
        <v>17.253</v>
      </c>
      <c r="AQ212" s="31">
        <f>_xlfn.IFNA(VLOOKUP($A212,ZAFCPIALLMINMEI!$A:$B,2,FALSE), "NA")</f>
        <v>112.2088</v>
      </c>
      <c r="AR212" s="31">
        <f>_xlfn.IFNA(VLOOKUP($A212,LCULMN01ZAQ661S!$A:$B,2,FALSE), "NA")</f>
        <v>109.2521203</v>
      </c>
      <c r="AS212" s="31">
        <f>_xlfn.IFNA(VLOOKUP($A212,NGDPRSAXDCZAQ!$A:$B,2,FALSE), "NA")</f>
        <v>1126876.6000000001</v>
      </c>
      <c r="AT212" s="31">
        <f>_xlfn.IFNA(VLOOKUP($A212,'M.W00.PCOBA.USD'!$A:$B,2,FALSE), "NA")</f>
        <v>58548.9</v>
      </c>
      <c r="AU212" s="31">
        <f>_xlfn.IFNA(VLOOKUP($A212,BSCICP03O9M665S!$A:$B,2,FALSE), "NA")</f>
        <v>101.8580330822</v>
      </c>
      <c r="AV212" s="31">
        <f>_xlfn.IFNA(VLOOKUP($A212,LOLITOAAOECDE!$A:$B,2,FALSE), "NA")</f>
        <v>100.0577101097</v>
      </c>
      <c r="AW212" s="31" t="str">
        <f>_xlfn.IFNA(VLOOKUP($A212,'IP7110'!$A:$B,2,FALSE), "NA")</f>
        <v>NA</v>
      </c>
      <c r="AX212" s="31">
        <f>_xlfn.IFNA(VLOOKUP($A212,'WPS061'!$A:$B,2,FALSE), "NA")</f>
        <v>85.3</v>
      </c>
      <c r="AY212" s="31">
        <f>_xlfn.IFNA(VLOOKUP($A212,'GS10'!$A:$B,2,FALSE), "NA")</f>
        <v>2.3199999999999998</v>
      </c>
      <c r="AZ212" s="31">
        <f>_xlfn.IFNA(VLOOKUP($A212,'GS5'!$A:$B,2,FALSE), "NA")</f>
        <v>1.87</v>
      </c>
      <c r="BA212" s="31">
        <f>_xlfn.IFNA(VLOOKUP($A212,'GS30'!$A:$B,2,FALSE), "NA")</f>
        <v>2.88</v>
      </c>
      <c r="BB212" s="31">
        <f>_xlfn.IFNA(VLOOKUP($A212,DAX!$A:$B,2,FALSE), "NA")</f>
        <v>12118.25</v>
      </c>
      <c r="BC212" s="31">
        <f>_xlfn.IFNA(VLOOKUP($A212,SMI!$A:$B,2,FALSE), "NA")</f>
        <v>9055</v>
      </c>
      <c r="BD212" s="31">
        <f>_xlfn.IFNA(VLOOKUP($A212,NASDAQCOM!$A:$B,2,FALSE), "NA")</f>
        <v>6348.12</v>
      </c>
      <c r="BE212" s="31">
        <f>_xlfn.IFNA(VLOOKUP($A212,FTSE100!$A:$B,2,FALSE), "NA")</f>
        <v>7372</v>
      </c>
      <c r="BF212" s="31">
        <f>_xlfn.IFNA(VLOOKUP($A212,'M.W00.PGOLD.USD'!$A:$B,2,FALSE), "NA")</f>
        <v>1266.3499999999999</v>
      </c>
      <c r="BG212" s="31">
        <f>_xlfn.IFNA(VLOOKUP($A212,'M.W00.PSILVER.USD'!$A:$B,2,FALSE), "NA")</f>
        <v>16.79</v>
      </c>
      <c r="BH212" s="31">
        <f>_xlfn.IFNA(VLOOKUP($A212,WPU10170502!$A:$B,2,FALSE), "NA")</f>
        <v>84.8</v>
      </c>
      <c r="BI212" s="31">
        <f>_xlfn.IFNA(VLOOKUP($A212,'M.W00.PSILVER.USD'!$A:$B,2,FALSE), "NA")</f>
        <v>16.79</v>
      </c>
      <c r="BJ212" s="31">
        <f>_xlfn.IFNA(VLOOKUP($A212,'M.W00.PSILVER.USD'!$A:$B,2,FALSE), "NA")</f>
        <v>16.79</v>
      </c>
      <c r="BK212" s="31">
        <f>_xlfn.IFNA(VLOOKUP($A212,FEDfunds!$A:$B,2,FALSE), "NA")</f>
        <v>1.1499999999999999</v>
      </c>
      <c r="BL212" s="31">
        <f>_xlfn.IFNA(VLOOKUP($A212,Vehicles_miles_traveled!$A:$B,2,FALSE), "NA")</f>
        <v>268707</v>
      </c>
      <c r="BM212" s="31">
        <f>_xlfn.IFNA(VLOOKUP($A212,New_car_dealer!$A:$B,2,FALSE), "NA")</f>
        <v>77677</v>
      </c>
      <c r="BN212" s="31">
        <f>_xlfn.IFNA(VLOOKUP($A212,Platinum_total_demand!$A:$Z,4,FALSE), "NA")</f>
        <v>554.51427178388417</v>
      </c>
      <c r="BO212" s="31">
        <f>_xlfn.IFNA(VLOOKUP($A212,Palladium_total_demand!$A:$Z,4,FALSE), "NA")</f>
        <v>814.71582407096162</v>
      </c>
      <c r="BP212" s="31">
        <f>_xlfn.IFNA(VLOOKUP($A212,Rhodium_total_demand!$A:$Z,4,FALSE), "NA")</f>
        <v>75.849198294607419</v>
      </c>
      <c r="BQ212" s="31">
        <f>_xlfn.IFNA(VLOOKUP($A212,Platinum_total_supply!$A:$Z,4,FALSE), "NA")</f>
        <v>684.03339084067761</v>
      </c>
      <c r="BR212" s="31">
        <f>_xlfn.IFNA(VLOOKUP($A212,Palladium_total_supply!$A:$Z,4,FALSE), "NA")</f>
        <v>808.62615714868548</v>
      </c>
      <c r="BS212" s="31">
        <f>_xlfn.IFNA(VLOOKUP($A212,Rhodium_total_supply!$A:$Z,4,FALSE), "NA")</f>
        <v>91.404909361192168</v>
      </c>
      <c r="BT212" s="31">
        <f>_xlfn.IFNA(VLOOKUP($A212,Equities!$A:$Z,2,FALSE), "NA")</f>
        <v>7741.7771428571396</v>
      </c>
      <c r="BU212" s="31">
        <f>_xlfn.IFNA(VLOOKUP($A212,Equities!$A:$Z,3,FALSE), "NA")</f>
        <v>9842.9661904761906</v>
      </c>
      <c r="BV212" s="31">
        <f>_xlfn.IFNA(VLOOKUP($A212,Equities!$A:$Z,4,FALSE), "NA")</f>
        <v>9411.5961904761898</v>
      </c>
      <c r="BW212" s="31">
        <f>_xlfn.IFNA(VLOOKUP($A212,Equities!$A:$Z,5,FALSE), "NA")</f>
        <v>6595.6134761904696</v>
      </c>
      <c r="BX212" s="31">
        <f>_xlfn.IFNA(VLOOKUP($A212,Equities!$A:$Z,6,FALSE), "NA")</f>
        <v>2243.9144761904699</v>
      </c>
      <c r="BY212" s="31">
        <f>_xlfn.IFNA(VLOOKUP($A212,Income_equities!$A:$Z,2,FALSE), "NA")</f>
        <v>2024.20285714285</v>
      </c>
      <c r="BZ212" s="31">
        <f>_xlfn.IFNA(VLOOKUP($A212,Income_equities!$A:$Z,3,FALSE), "NA")</f>
        <v>383.67219999999998</v>
      </c>
      <c r="CA212" s="31">
        <f>_xlfn.IFNA(VLOOKUP($A212,Income_equities!$A:$Z,4,FALSE), "NA")</f>
        <v>228.975742857142</v>
      </c>
      <c r="CB212" s="31">
        <f>_xlfn.IFNA(VLOOKUP($A212,Income_equities!$A:$Z,5,FALSE), "NA")</f>
        <v>228.51350952380901</v>
      </c>
      <c r="CC212" s="31">
        <f>_xlfn.IFNA(VLOOKUP($A212,PGM_equities!$A:$Z,2,FALSE), "NA")</f>
        <v>919.21714285714199</v>
      </c>
      <c r="CD212" s="31">
        <f>_xlfn.IFNA(VLOOKUP($A212,PGM_equities!$A:$Z,3,FALSE), "NA")</f>
        <v>1236.6923809523801</v>
      </c>
      <c r="CE212" s="31">
        <f>_xlfn.IFNA(VLOOKUP($A212,PGM_equities!$A:$Z,4,FALSE), "NA")</f>
        <v>16.197314285714199</v>
      </c>
      <c r="CF212" s="31">
        <f>_xlfn.IFNA(VLOOKUP($A212,PGM_equities!$A:$Z,5,FALSE), "NA")</f>
        <v>857.81952380952396</v>
      </c>
      <c r="CG212" s="31">
        <f>_xlfn.IFNA(VLOOKUP($A212,Platinum_market_balance!$A:$Z,2,FALSE), "NA")</f>
        <v>129.51911905679344</v>
      </c>
      <c r="CH212" s="31">
        <f>_xlfn.IFNA(VLOOKUP($A212,Platinum_market_balance!$A:$Z,3,FALSE), "NA")</f>
        <v>0.23357220119894784</v>
      </c>
      <c r="CI212" s="31">
        <f>_xlfn.IFNA(VLOOKUP($A212,Platinum_market_balance!$A:$Z,4,FALSE), "NA")</f>
        <v>1481.6887621151996</v>
      </c>
      <c r="CJ212" s="31">
        <f>_xlfn.IFNA(VLOOKUP($A212,Platinum_market_balance!$A:$Z,5,FALSE), "NA")</f>
        <v>2.6720480202404446</v>
      </c>
      <c r="CK212" s="31">
        <f>_xlfn.IFNA(VLOOKUP($A212,Palladium_market_balance!$A:$Z,2,FALSE), "NA")</f>
        <v>-6.0896669222761375</v>
      </c>
      <c r="CL212" s="31">
        <f>_xlfn.IFNA(VLOOKUP($A212,Palladium_market_balance!$A:$Z,3,FALSE), "NA")</f>
        <v>-7.4745902096848543E-3</v>
      </c>
      <c r="CM212" s="31">
        <f>_xlfn.IFNA(VLOOKUP($A212,Palladium_market_balance!$A:$Z,4,FALSE), "NA")</f>
        <v>-1449.9426884860645</v>
      </c>
      <c r="CN212" s="31">
        <f>_xlfn.IFNA(VLOOKUP($A212,Palladium_market_balance!$A:$Z,5,FALSE), "NA")</f>
        <v>-1.7796913299670669</v>
      </c>
      <c r="CO212" s="31">
        <f>_xlfn.IFNA(VLOOKUP($A212,Rhodium_market_balance!$A:$Z,2,FALSE), "NA")</f>
        <v>15.555711066584749</v>
      </c>
      <c r="CP212" s="31">
        <f>_xlfn.IFNA(VLOOKUP($A212,Rhodium_market_balance!$A:$Z,3,FALSE), "NA")</f>
        <v>0.20508734985127325</v>
      </c>
      <c r="CQ212" s="31">
        <f>_xlfn.IFNA(VLOOKUP($A212,Rhodium_market_balance!$A:$Z,4,FALSE), "NA")</f>
        <v>189.31284641833679</v>
      </c>
      <c r="CR212" s="31">
        <f>_xlfn.IFNA(VLOOKUP($A212,Rhodium_market_balance!$A:$Z,5,FALSE), "NA")</f>
        <v>2.4959109743391474</v>
      </c>
      <c r="CS212" s="31">
        <f>_xlfn.IFNA(VLOOKUP($A212,CFTCs!$A:$Z,2,FALSE), "NA")</f>
        <v>25992.333333333299</v>
      </c>
      <c r="CT212" s="31">
        <f>_xlfn.IFNA(VLOOKUP($A212,CFTCs!$A:$Z,3,FALSE), "NA")</f>
        <v>6543.8095238095202</v>
      </c>
      <c r="CU212" s="31">
        <f>_xlfn.IFNA(VLOOKUP($A212,CFTCs!$A:$Z,4,FALSE), "NA")</f>
        <v>44460.857142857101</v>
      </c>
      <c r="CV212" s="31">
        <f>_xlfn.IFNA(VLOOKUP($A212,CFTCs!$A:$Z,5,FALSE), "NA")</f>
        <v>36261.4285714285</v>
      </c>
      <c r="CW212" s="31">
        <f>_xlfn.IFNA(VLOOKUP($A212,Open_interest!$A:$Z,2,FALSE), "NA")</f>
        <v>72881.333333333299</v>
      </c>
      <c r="CX212" s="31">
        <f>_xlfn.IFNA(VLOOKUP($A212,Open_interest!$A:$Z,3,FALSE), "NA")</f>
        <v>33734.523809523802</v>
      </c>
      <c r="CY212" s="31">
        <f>IF(_xlfn.IFNA(VLOOKUP($A212,ETF_holdings!$A:$Z,2,FALSE), "NA")=0,"NA",_xlfn.IFNA(VLOOKUP($A212,ETF_holdings!$A:$Z,2,FALSE), "NA"))</f>
        <v>2601318.8875238001</v>
      </c>
      <c r="CZ212" s="31" t="str">
        <f>IF(_xlfn.IFNA(VLOOKUP($A212,ETF_holdings!$A:$Z,3,FALSE), "NA")=0,"NA",_xlfn.IFNA(VLOOKUP($A212,ETF_holdings!$A:$Z,3,FALSE), "NA"))</f>
        <v>NA</v>
      </c>
      <c r="DA212" s="31">
        <f>_xlfn.IFNA(VLOOKUP($A212,ETF_holdings!$A:$Z,4,FALSE), "NA")</f>
        <v>12218.119047619</v>
      </c>
      <c r="DB212" s="31">
        <f>IF(_xlfn.IFNA(VLOOKUP($A212,ETF_holdings!$A:$Z,4,FALSE), "NA")=0,"NA",_xlfn.IFNA(VLOOKUP($A212,ETF_holdings!$A:$Z,4,FALSE), "NA"))</f>
        <v>12218.119047619</v>
      </c>
      <c r="DC212" s="31" t="str">
        <f>IF(_xlfn.IFNA(VLOOKUP($A212,ETF_holdings!$A:$Z,6,FALSE), "NA")=0,"NA",_xlfn.IFNA(VLOOKUP($A212,ETF_holdings!$A:$Z,6,FALSE), "NA"))</f>
        <v>NA</v>
      </c>
      <c r="DD212" s="31" t="str">
        <f>IF(_xlfn.IFNA(VLOOKUP($A212,ETF_holdings!$A:$Z,7,FALSE), "NA")=0,"NA",_xlfn.IFNA(VLOOKUP($A212,ETF_holdings!$A:$Z,7,FALSE), "NA"))</f>
        <v>NA</v>
      </c>
      <c r="DE212" s="31">
        <f>IF(_xlfn.IFNA(VLOOKUP($A212,ETF_holdings!$A:$Z,8,FALSE), "NA")=0,"NA",_xlfn.IFNA(VLOOKUP($A212,ETF_holdings!$A:$Z,8,FALSE), "NA"))</f>
        <v>24000</v>
      </c>
      <c r="DF212" s="31">
        <f>IF(_xlfn.IFNA(VLOOKUP($A212,ETF_holdings!$A:$Z,10,FALSE), "NA")=0,"NA",_xlfn.IFNA(VLOOKUP($A212,ETF_holdings!$A:$Z,10,FALSE), "NA"))</f>
        <v>47160</v>
      </c>
      <c r="DG212" s="31">
        <f>IF(_xlfn.IFNA(VLOOKUP($A212,ETF_holdings!$A:$Z,10,FALSE), "NA")=0,"NA",_xlfn.IFNA(VLOOKUP($A212,ETF_holdings!$A:$Z,10,FALSE), "NA"))</f>
        <v>47160</v>
      </c>
      <c r="DH212" s="31">
        <f>IF(_xlfn.IFNA(VLOOKUP($A212,ETF_holdings!$A:$Z,11,FALSE), "NA")=0,"NA",_xlfn.IFNA(VLOOKUP($A212,ETF_holdings!$A:$Z,11,FALSE), "NA"))</f>
        <v>12218.119047619</v>
      </c>
      <c r="DI212" s="31" t="str">
        <f>IF(_xlfn.IFNA(VLOOKUP($A212,ETF_holdings!$A:$Z,12,FALSE), "NA")=0,"NA",_xlfn.IFNA(VLOOKUP($A212,ETF_holdings!$A:$Z,12,FALSE), "NA"))</f>
        <v>NA</v>
      </c>
      <c r="DJ212" s="31">
        <f>IF(_xlfn.IFNA(VLOOKUP($A212,ETF_holdings!$A:$Z,13,FALSE), "NA")=0,"NA",_xlfn.IFNA(VLOOKUP($A212,ETF_holdings!$A:$Z,13,FALSE), "NA"))</f>
        <v>95160</v>
      </c>
      <c r="DK212" s="31">
        <f>IF(_xlfn.IFNA(VLOOKUP($A212,Platinum_RSI!$A:$P,2,FALSE), "NA")=0,"NA",_xlfn.IFNA(VLOOKUP($A212,Platinum_RSI!$A:$P,2,FALSE), "NA"))</f>
        <v>44.38</v>
      </c>
      <c r="DL212" s="31">
        <f>IF(_xlfn.IFNA(VLOOKUP($A212,Platinum_RSI!$A:$P,3,FALSE), "NA")=0,"NA",_xlfn.IFNA(VLOOKUP($A212,Platinum_RSI!$A:$P,3,FALSE), "NA"))</f>
        <v>44.31</v>
      </c>
      <c r="DM212" s="31">
        <f>IF(_xlfn.IFNA(VLOOKUP($A212,Platinum_RSI!$A:$P,4,FALSE), "NA")=0,"NA",_xlfn.IFNA(VLOOKUP($A212,Platinum_RSI!$A:$P,4,FALSE), "NA"))</f>
        <v>43.59</v>
      </c>
      <c r="DN212" s="31">
        <f>IF(_xlfn.IFNA(VLOOKUP($A212,Platinum_RSI!$A:$P,5,FALSE), "NA")=0,"NA",_xlfn.IFNA(VLOOKUP($A212,Platinum_RSI!$A:$P,5,FALSE), "NA"))</f>
        <v>43.73</v>
      </c>
      <c r="DO212" s="31">
        <f>IF(_xlfn.IFNA(VLOOKUP($A212,Palladium_RSI!$A:$Q,2,FALSE), "NA")=0,"NA",_xlfn.IFNA(VLOOKUP($A212,Palladium_RSI!$A:$Q,2,FALSE), "NA"))</f>
        <v>88.51</v>
      </c>
      <c r="DP212" s="31">
        <f>IF(_xlfn.IFNA(VLOOKUP($A212,Palladium_RSI!$A:$Q, 3,FALSE), "NA")=0,"NA",_xlfn.IFNA(VLOOKUP($A212,Palladium_RSI!$A:$Q,3,FALSE), "NA"))</f>
        <v>67.14</v>
      </c>
      <c r="DQ212" s="31">
        <f>IF(_xlfn.IFNA(VLOOKUP($A212,Palladium_RSI!$A:$Q,4,FALSE), "NA")=0,"NA",_xlfn.IFNA(VLOOKUP($A212,Palladium_RSI!$A:$Q,4,FALSE), "NA"))</f>
        <v>61.9</v>
      </c>
      <c r="DR212" s="31">
        <f>IF(_xlfn.IFNA(VLOOKUP($A212,Palladium_RSI!$A:$Q,5,FALSE), "NA")=0,"NA",_xlfn.IFNA(VLOOKUP($A212,Palladium_RSI!$A:$Q,5,FALSE), "NA"))</f>
        <v>56.92</v>
      </c>
      <c r="DS212" s="31">
        <f>IF(_xlfn.IFNA(VLOOKUP($A212,Car_production!$A:$L,2,FALSE), "NA")=0,"NA",_xlfn.IFNA(VLOOKUP($A212,Car_production!$A:$L,2,FALSE), "NA"))</f>
        <v>213.9</v>
      </c>
      <c r="DT212" s="31">
        <f>IF(_xlfn.IFNA(VLOOKUP($A212,Car_production!$A:$L,3,FALSE), "NA")=0,"NA",_xlfn.IFNA(VLOOKUP($A212,Car_production!$A:$L,3,FALSE), "NA"))</f>
        <v>168.29268292682929</v>
      </c>
      <c r="DU212" s="31" t="e">
        <f>IF(_xlfn.IFNA(VLOOKUP($A212,Car_production!$A:$L,4,FALSE), "NA")=0,"NA",_xlfn.IFNA(VLOOKUP($A212,Car_production!$A:$L,13,FALSE), "NA"))</f>
        <v>#REF!</v>
      </c>
      <c r="DV212" s="31">
        <f>IF(_xlfn.IFNA(VLOOKUP($A212,Car_production!$A:$L,5,FALSE), "NA")=0,"NA",_xlfn.IFNA(VLOOKUP($A212,Car_production!$A:$L,5,FALSE), "NA"))</f>
        <v>84.666687529036807</v>
      </c>
      <c r="DW212" s="31">
        <f>IF(_xlfn.IFNA(VLOOKUP($A212,Car_production!$A:$L,6,FALSE), "NA")=0,"NA",_xlfn.IFNA(VLOOKUP($A212,Car_production!$A:$L,6,FALSE), "NA"))</f>
        <v>99.7</v>
      </c>
      <c r="DX212" s="31">
        <f>IF(_xlfn.IFNA(VLOOKUP($A212,Car_production!$A:$L,7,FALSE), "NA")=0,"NA",_xlfn.IFNA(VLOOKUP($A212,Car_production!$A:$L,7,FALSE), "NA"))</f>
        <v>97.458455522971661</v>
      </c>
      <c r="DY212" s="31">
        <f>IF(_xlfn.IFNA(VLOOKUP($A212,Car_production!$A:$L,8,FALSE), "NA")=0,"NA",_xlfn.IFNA(VLOOKUP($A212,Car_production!$A:$L,8,FALSE), "NA"))</f>
        <v>106.3</v>
      </c>
      <c r="DZ212" s="31">
        <f>IF(_xlfn.IFNA(VLOOKUP($A212,Car_production!$A:$L,9,FALSE), "NA")=0,"NA",_xlfn.IFNA(VLOOKUP($A212,Car_production!$A:$L,9,FALSE), "NA"))</f>
        <v>134.21717171717171</v>
      </c>
      <c r="EA212" s="31">
        <f>IF(_xlfn.IFNA(VLOOKUP($A212,Car_production!$A:$L,10,FALSE), "NA")=0,"NA",_xlfn.IFNA(VLOOKUP($A212,Car_production!$A:$L,10,FALSE), "NA"))</f>
        <v>78.689608944971738</v>
      </c>
      <c r="EB212" s="31">
        <f>IF(_xlfn.IFNA(VLOOKUP($A212,Car_production_index!$A:$L,2,FALSE), "NA")=0,"NA",_xlfn.IFNA(VLOOKUP($A212,Car_production_index!$A:$L,2,FALSE), "NA"))</f>
        <v>0.13722387004205355</v>
      </c>
      <c r="EC212" s="31">
        <f>IF(_xlfn.IFNA(VLOOKUP($A212,Car_production_index!$A:$L,3,FALSE), "NA")=0,"NA",_xlfn.IFNA(VLOOKUP($A212,Car_production_index!$A:$L,3,FALSE), "NA"))</f>
        <v>0.18155824947212088</v>
      </c>
      <c r="ED212" s="31">
        <f>IF(_xlfn.IFNA(VLOOKUP($A212,Car_production_index!$A:$L,4,FALSE), "NA")=0,"NA",_xlfn.IFNA(VLOOKUP($A212,Car_production_index!$A:$L,4,FALSE), "NA"))</f>
        <v>0.29004227158314311</v>
      </c>
      <c r="EE212" s="31">
        <f>IF(_xlfn.IFNA(VLOOKUP($A212,Car_production_index!$A:$L,5,FALSE), "NA")=0,"NA",_xlfn.IFNA(VLOOKUP($A212,Car_production_index!$A:$L,5,FALSE), "NA"))</f>
        <v>9.9424913846067942E-2</v>
      </c>
      <c r="EF212" s="31">
        <f>IF(_xlfn.IFNA(VLOOKUP($A212,Car_production_index!$A:$L,6,FALSE), "NA")=0,"NA",_xlfn.IFNA(VLOOKUP($A212,Car_production_index!$A:$L,6,FALSE), "NA"))</f>
        <v>0.70824930494338556</v>
      </c>
    </row>
    <row r="213" spans="1:136">
      <c r="A213" s="26">
        <v>42948</v>
      </c>
      <c r="B213" s="25">
        <f>IFERROR(VLOOKUP($A213,Palladium_spot_price!$A:$B,2,FALSE), "NA")</f>
        <v>917.26086956521704</v>
      </c>
      <c r="C213" s="25">
        <f>IFERROR(VLOOKUP($A213,Platinum_spot_price!$A:$B,2,FALSE), "NA")</f>
        <v>975.65217391304304</v>
      </c>
      <c r="D213" s="25">
        <f>IFERROR(VLOOKUP($A213,Rhodium_spot_price!$A:$B,2,FALSE), "NA")</f>
        <v>1056.95652173913</v>
      </c>
      <c r="E213" s="25">
        <f>IFERROR(VLOOKUP(A213,'Coal Australia'!A:B,2,FALSE), "NA")</f>
        <v>102.77240259740201</v>
      </c>
      <c r="F213" s="25">
        <f>IFERROR(VLOOKUP(A213,'Russian Ruble'!A:B,2,FALSE), "NA")</f>
        <v>59.64680817</v>
      </c>
      <c r="G213" s="25" t="str">
        <f>IFERROR(VLOOKUP($A213,'GDP Germany'!A:B,2,FALSE),"NA")</f>
        <v>NA</v>
      </c>
      <c r="H213" s="25" t="str">
        <f>IFERROR(VLOOKUP($A213,'GDP EU28'!A:B,2,FALSE),"NA")</f>
        <v>NA</v>
      </c>
      <c r="I213" s="25" t="str">
        <f>IFERROR(VLOOKUP($A213,'GDP US'!A:B,2,FALSE),"NA")</f>
        <v>NA</v>
      </c>
      <c r="J213" s="29" t="str">
        <f>IFERROR(VLOOKUP($A213,'GDP CNY'!A:C,2,FALSE),"NA")</f>
        <v>NA</v>
      </c>
      <c r="K213" s="25">
        <f>IFERROR(VLOOKUP($A213,WTI!$A:$B,2,FALSE),"NA")</f>
        <v>48.04</v>
      </c>
      <c r="L213" s="25">
        <f>IFERROR(VLOOKUP($A213,Brent!$A:$B,2,FALSE),"NA")</f>
        <v>51.7</v>
      </c>
      <c r="M213" s="25">
        <f>IFERROR(VLOOKUP($A213,'EURO EXC RATE'!$A:$B,2,FALSE),"NA")</f>
        <v>1.1813</v>
      </c>
      <c r="N213" s="25">
        <f>IFERROR(VLOOKUP($A213,'Baltic Dry Index'!$A:$B,2,FALSE),"NA")</f>
        <v>1184</v>
      </c>
      <c r="O213" s="25">
        <f>IFERROR(VLOOKUP($A213,EXR_CNY_USD!$A:$B,2,FALSE),"NA")</f>
        <v>6.6669999999999998</v>
      </c>
      <c r="P213" s="25">
        <f>IFERROR(VLOOKUP($A213,'NATURAL GAS'!A:B,2,FALSE),"NA")</f>
        <v>2.9</v>
      </c>
      <c r="Q213" s="25">
        <f>IFERROR(VLOOKUP($A213,VIX!$A:$B,2,FALSE), "NA")</f>
        <v>10.59</v>
      </c>
      <c r="R213" s="25">
        <f>IFERROR(VLOOKUP($A213,CLI_US!$A:$B,2,FALSE), "NA")</f>
        <v>100.121890167163</v>
      </c>
      <c r="S213" s="25">
        <f>IFERROR(VLOOKUP($A213,CLI_CHN!$A:$B,2,FALSE), "NA")</f>
        <v>100.69629999999999</v>
      </c>
      <c r="T213" s="25">
        <f>IFERROR(VLOOKUP($A213,CLI_EURO!$A:$B,2,FALSE), "NA")</f>
        <v>101.08179187549401</v>
      </c>
      <c r="U213" s="25">
        <f>IFERROR(VLOOKUP($A213,CPILFESL!$A:$B,2,FALSE), "NA")</f>
        <v>245.18299999999999</v>
      </c>
      <c r="V213" s="31">
        <f>_xlfn.IFNA(VLOOKUP($A213,'PET.RWTC.M'!$A:$B,2,FALSE), "NA")</f>
        <v>48.04</v>
      </c>
      <c r="W213" s="31">
        <f>_xlfn.IFNA(VLOOKUP($A213,PALLFNFINDEXQ!$A:$B,2,FALSE), "NA")</f>
        <v>111.4048382</v>
      </c>
      <c r="X213" s="31">
        <f>_xlfn.IFNA(VLOOKUP($A213,DEXSFUS!$A:$B,2,FALSE), "NA")</f>
        <v>13.215</v>
      </c>
      <c r="Y213" s="31">
        <f>_xlfn.IFNA(VLOOKUP($A213,PNICKUSDM!$A:$B,2,FALSE), "NA")</f>
        <v>10889.977269999999</v>
      </c>
      <c r="Z213" s="31">
        <f>_xlfn.IFNA(VLOOKUP($A213,'WPU1011'!$A:$B,2,FALSE), "NA")</f>
        <v>133.6</v>
      </c>
      <c r="AA213" s="31">
        <f>_xlfn.IFNA(VLOOKUP($A213,'WPU1011'!$A:$B,2,FALSE), "NA")</f>
        <v>133.6</v>
      </c>
      <c r="AB213" s="31">
        <f>_xlfn.IFNA(VLOOKUP($A213,TSIFRGHTC!$A:$B,2,FALSE), "NA")</f>
        <v>0.5</v>
      </c>
      <c r="AC213" s="31">
        <f>_xlfn.IFNA(VLOOKUP($A213,TSIFRGHTC!$A:$B,2,FALSE), "NA")</f>
        <v>0.5</v>
      </c>
      <c r="AD213" s="31">
        <f>_xlfn.IFNA(VLOOKUP($A213,PPICMM!$A:$B,2,FALSE), "NA")</f>
        <v>196.2</v>
      </c>
      <c r="AE213" s="31">
        <f>_xlfn.IFNA(VLOOKUP($A213,IPB50001N!$A:$B,2,FALSE), "NA")</f>
        <v>101.73099999999999</v>
      </c>
      <c r="AF213" s="31">
        <f>_xlfn.IFNA(VLOOKUP($A213,A31ATI!$A:$B,2,FALSE), "NA")</f>
        <v>18670</v>
      </c>
      <c r="AG213" s="31">
        <f>_xlfn.IFNA(VLOOKUP($A213,A31ANO!$A:$B,2,FALSE), "NA")</f>
        <v>9644</v>
      </c>
      <c r="AH213" s="31">
        <f>_xlfn.IFNA(VLOOKUP($A213,IPG21223S!$A:$B,2,FALSE), "NA")</f>
        <v>98.853800000000007</v>
      </c>
      <c r="AI213" s="31">
        <f>_xlfn.IFNA(VLOOKUP($A213,PIORECRUSDM!$A:$B,2,FALSE), "NA")</f>
        <v>75.11</v>
      </c>
      <c r="AJ213" s="31">
        <f>_xlfn.IFNA(VLOOKUP($A213,GVZCLS!$A:$B,2,FALSE), "NA")</f>
        <v>11.28</v>
      </c>
      <c r="AK213" s="31">
        <f>_xlfn.IFNA(VLOOKUP($A213,VXSLVCLS!$A:$B,2,FALSE), "NA")</f>
        <v>19.100000000000001</v>
      </c>
      <c r="AL213" s="31">
        <f>_xlfn.IFNA(VLOOKUP($A213,PNRGINDEXM!$A:$B,2,FALSE), "NA")</f>
        <v>118.2876</v>
      </c>
      <c r="AM213" s="31">
        <f>_xlfn.IFNA(VLOOKUP($A213,Nikkei225!$A:$B,2,FALSE), "NA")</f>
        <v>19985.79</v>
      </c>
      <c r="AN213" s="31">
        <f>_xlfn.IFNA(VLOOKUP($A213,EXJPUS!$A:$B,2,FALSE), "NA")</f>
        <v>109.827</v>
      </c>
      <c r="AO213" s="31">
        <f>_xlfn.IFNA(VLOOKUP($A213,PCU33613361!$A:$B,2,FALSE), "NA")</f>
        <v>111.3</v>
      </c>
      <c r="AP213" s="31">
        <f>_xlfn.IFNA(VLOOKUP($A213,TOTALSA!$A:$B,2,FALSE), "NA")</f>
        <v>17.067</v>
      </c>
      <c r="AQ213" s="31">
        <f>_xlfn.IFNA(VLOOKUP($A213,ZAFCPIALLMINMEI!$A:$B,2,FALSE), "NA")</f>
        <v>112.3439</v>
      </c>
      <c r="AR213" s="31">
        <f>_xlfn.IFNA(VLOOKUP($A213,LCULMN01ZAQ661S!$A:$B,2,FALSE), "NA")</f>
        <v>109.2521203</v>
      </c>
      <c r="AS213" s="31">
        <f>_xlfn.IFNA(VLOOKUP($A213,NGDPRSAXDCZAQ!$A:$B,2,FALSE), "NA")</f>
        <v>1126876.6000000001</v>
      </c>
      <c r="AT213" s="31">
        <f>_xlfn.IFNA(VLOOKUP($A213,'M.W00.PCOBA.USD'!$A:$B,2,FALSE), "NA")</f>
        <v>58465.14</v>
      </c>
      <c r="AU213" s="31">
        <f>_xlfn.IFNA(VLOOKUP($A213,BSCICP03O9M665S!$A:$B,2,FALSE), "NA")</f>
        <v>101.9825855622</v>
      </c>
      <c r="AV213" s="31">
        <f>_xlfn.IFNA(VLOOKUP($A213,LOLITOAAOECDE!$A:$B,2,FALSE), "NA")</f>
        <v>100.1366778333</v>
      </c>
      <c r="AW213" s="31" t="str">
        <f>_xlfn.IFNA(VLOOKUP($A213,'IP7110'!$A:$B,2,FALSE), "NA")</f>
        <v>NA</v>
      </c>
      <c r="AX213" s="31">
        <f>_xlfn.IFNA(VLOOKUP($A213,'WPS061'!$A:$B,2,FALSE), "NA")</f>
        <v>86.5</v>
      </c>
      <c r="AY213" s="31">
        <f>_xlfn.IFNA(VLOOKUP($A213,'GS10'!$A:$B,2,FALSE), "NA")</f>
        <v>2.21</v>
      </c>
      <c r="AZ213" s="31">
        <f>_xlfn.IFNA(VLOOKUP($A213,'GS5'!$A:$B,2,FALSE), "NA")</f>
        <v>1.78</v>
      </c>
      <c r="BA213" s="31">
        <f>_xlfn.IFNA(VLOOKUP($A213,'GS30'!$A:$B,2,FALSE), "NA")</f>
        <v>2.8</v>
      </c>
      <c r="BB213" s="31">
        <f>_xlfn.IFNA(VLOOKUP($A213,DAX!$A:$B,2,FALSE), "NA")</f>
        <v>12055.84</v>
      </c>
      <c r="BC213" s="31">
        <f>_xlfn.IFNA(VLOOKUP($A213,SMI!$A:$B,2,FALSE), "NA")</f>
        <v>8925.4500000000007</v>
      </c>
      <c r="BD213" s="31">
        <f>_xlfn.IFNA(VLOOKUP($A213,NASDAQCOM!$A:$B,2,FALSE), "NA")</f>
        <v>6428.66</v>
      </c>
      <c r="BE213" s="31">
        <f>_xlfn.IFNA(VLOOKUP($A213,FTSE100!$A:$B,2,FALSE), "NA")</f>
        <v>7430.62</v>
      </c>
      <c r="BF213" s="31">
        <f>_xlfn.IFNA(VLOOKUP($A213,'M.W00.PGOLD.USD'!$A:$B,2,FALSE), "NA")</f>
        <v>1323.4</v>
      </c>
      <c r="BG213" s="31">
        <f>_xlfn.IFNA(VLOOKUP($A213,'M.W00.PSILVER.USD'!$A:$B,2,FALSE), "NA")</f>
        <v>17.600000000000001</v>
      </c>
      <c r="BH213" s="31">
        <f>_xlfn.IFNA(VLOOKUP($A213,WPU10170502!$A:$B,2,FALSE), "NA")</f>
        <v>84.8</v>
      </c>
      <c r="BI213" s="31">
        <f>_xlfn.IFNA(VLOOKUP($A213,'M.W00.PSILVER.USD'!$A:$B,2,FALSE), "NA")</f>
        <v>17.600000000000001</v>
      </c>
      <c r="BJ213" s="31">
        <f>_xlfn.IFNA(VLOOKUP($A213,'M.W00.PSILVER.USD'!$A:$B,2,FALSE), "NA")</f>
        <v>17.600000000000001</v>
      </c>
      <c r="BK213" s="31">
        <f>_xlfn.IFNA(VLOOKUP($A213,FEDfunds!$A:$B,2,FALSE), "NA")</f>
        <v>1.1599999999999999</v>
      </c>
      <c r="BL213" s="31">
        <f>_xlfn.IFNA(VLOOKUP($A213,Vehicles_miles_traveled!$A:$B,2,FALSE), "NA")</f>
        <v>267122</v>
      </c>
      <c r="BM213" s="31">
        <f>_xlfn.IFNA(VLOOKUP($A213,New_car_dealer!$A:$B,2,FALSE), "NA")</f>
        <v>80177</v>
      </c>
      <c r="BN213" s="31">
        <f>_xlfn.IFNA(VLOOKUP($A213,Platinum_total_demand!$A:$Z,4,FALSE), "NA")</f>
        <v>525.53988846845562</v>
      </c>
      <c r="BO213" s="31">
        <f>_xlfn.IFNA(VLOOKUP($A213,Palladium_total_demand!$A:$Z,4,FALSE), "NA")</f>
        <v>887.45565803975671</v>
      </c>
      <c r="BP213" s="31">
        <f>_xlfn.IFNA(VLOOKUP($A213,Rhodium_total_demand!$A:$Z,4,FALSE), "NA")</f>
        <v>80.168633857065487</v>
      </c>
      <c r="BQ213" s="31">
        <f>_xlfn.IFNA(VLOOKUP($A213,Platinum_total_supply!$A:$Z,4,FALSE), "NA")</f>
        <v>684.03339084067761</v>
      </c>
      <c r="BR213" s="31">
        <f>_xlfn.IFNA(VLOOKUP($A213,Palladium_total_supply!$A:$Z,4,FALSE), "NA")</f>
        <v>808.62615714868548</v>
      </c>
      <c r="BS213" s="31">
        <f>_xlfn.IFNA(VLOOKUP($A213,Rhodium_total_supply!$A:$Z,4,FALSE), "NA")</f>
        <v>91.404909361192168</v>
      </c>
      <c r="BT213" s="31">
        <f>_xlfn.IFNA(VLOOKUP($A213,Equities!$A:$Z,2,FALSE), "NA")</f>
        <v>7794.50173913043</v>
      </c>
      <c r="BU213" s="31">
        <f>_xlfn.IFNA(VLOOKUP($A213,Equities!$A:$Z,3,FALSE), "NA")</f>
        <v>9871.0582608695604</v>
      </c>
      <c r="BV213" s="31">
        <f>_xlfn.IFNA(VLOOKUP($A213,Equities!$A:$Z,4,FALSE), "NA")</f>
        <v>9518.4626086956505</v>
      </c>
      <c r="BW213" s="31">
        <f>_xlfn.IFNA(VLOOKUP($A213,Equities!$A:$Z,5,FALSE), "NA")</f>
        <v>6710.9481739130397</v>
      </c>
      <c r="BX213" s="31">
        <f>_xlfn.IFNA(VLOOKUP($A213,Equities!$A:$Z,6,FALSE), "NA")</f>
        <v>2312.4290000000001</v>
      </c>
      <c r="BY213" s="31">
        <f>_xlfn.IFNA(VLOOKUP($A213,Income_equities!$A:$Z,2,FALSE), "NA")</f>
        <v>2038.9034782608601</v>
      </c>
      <c r="BZ213" s="31">
        <f>_xlfn.IFNA(VLOOKUP($A213,Income_equities!$A:$Z,3,FALSE), "NA")</f>
        <v>386.60661304347798</v>
      </c>
      <c r="CA213" s="31">
        <f>_xlfn.IFNA(VLOOKUP($A213,Income_equities!$A:$Z,4,FALSE), "NA")</f>
        <v>231.25575652173899</v>
      </c>
      <c r="CB213" s="31">
        <f>_xlfn.IFNA(VLOOKUP($A213,Income_equities!$A:$Z,5,FALSE), "NA")</f>
        <v>229.301360869565</v>
      </c>
      <c r="CC213" s="31">
        <f>_xlfn.IFNA(VLOOKUP($A213,PGM_equities!$A:$Z,2,FALSE), "NA")</f>
        <v>975.11260869565206</v>
      </c>
      <c r="CD213" s="31">
        <f>_xlfn.IFNA(VLOOKUP($A213,PGM_equities!$A:$Z,3,FALSE), "NA")</f>
        <v>1283.9169565217301</v>
      </c>
      <c r="CE213" s="31">
        <f>_xlfn.IFNA(VLOOKUP($A213,PGM_equities!$A:$Z,4,FALSE), "NA")</f>
        <v>16.951486956521698</v>
      </c>
      <c r="CF213" s="31">
        <f>_xlfn.IFNA(VLOOKUP($A213,PGM_equities!$A:$Z,5,FALSE), "NA")</f>
        <v>912.88478260869499</v>
      </c>
      <c r="CG213" s="31">
        <f>_xlfn.IFNA(VLOOKUP($A213,Platinum_market_balance!$A:$Z,2,FALSE), "NA")</f>
        <v>158.493502372222</v>
      </c>
      <c r="CH213" s="31">
        <f>_xlfn.IFNA(VLOOKUP($A213,Platinum_market_balance!$A:$Z,3,FALSE), "NA")</f>
        <v>0.30158225065295918</v>
      </c>
      <c r="CI213" s="31">
        <f>_xlfn.IFNA(VLOOKUP($A213,Platinum_market_balance!$A:$Z,4,FALSE), "NA")</f>
        <v>1640.1822644874214</v>
      </c>
      <c r="CJ213" s="31">
        <f>_xlfn.IFNA(VLOOKUP($A213,Platinum_market_balance!$A:$Z,5,FALSE), "NA")</f>
        <v>3.1209472401177591</v>
      </c>
      <c r="CK213" s="31">
        <f>_xlfn.IFNA(VLOOKUP($A213,Palladium_market_balance!$A:$Z,2,FALSE), "NA")</f>
        <v>-78.829500891071234</v>
      </c>
      <c r="CL213" s="31">
        <f>_xlfn.IFNA(VLOOKUP($A213,Palladium_market_balance!$A:$Z,3,FALSE), "NA")</f>
        <v>-8.8826410848731996E-2</v>
      </c>
      <c r="CM213" s="31">
        <f>_xlfn.IFNA(VLOOKUP($A213,Palladium_market_balance!$A:$Z,4,FALSE), "NA")</f>
        <v>-1528.7721893771359</v>
      </c>
      <c r="CN213" s="31">
        <f>_xlfn.IFNA(VLOOKUP($A213,Palladium_market_balance!$A:$Z,5,FALSE), "NA")</f>
        <v>-1.722646281566272</v>
      </c>
      <c r="CO213" s="31">
        <f>_xlfn.IFNA(VLOOKUP($A213,Rhodium_market_balance!$A:$Z,2,FALSE), "NA")</f>
        <v>11.236275504126681</v>
      </c>
      <c r="CP213" s="31">
        <f>_xlfn.IFNA(VLOOKUP($A213,Rhodium_market_balance!$A:$Z,3,FALSE), "NA")</f>
        <v>0.14015800149669627</v>
      </c>
      <c r="CQ213" s="31">
        <f>_xlfn.IFNA(VLOOKUP($A213,Rhodium_market_balance!$A:$Z,4,FALSE), "NA")</f>
        <v>200.54912192246348</v>
      </c>
      <c r="CR213" s="31">
        <f>_xlfn.IFNA(VLOOKUP($A213,Rhodium_market_balance!$A:$Z,5,FALSE), "NA")</f>
        <v>2.5015908625813328</v>
      </c>
      <c r="CS213" s="31">
        <f>_xlfn.IFNA(VLOOKUP($A213,CFTCs!$A:$Z,2,FALSE), "NA")</f>
        <v>28144</v>
      </c>
      <c r="CT213" s="31">
        <f>_xlfn.IFNA(VLOOKUP($A213,CFTCs!$A:$Z,3,FALSE), "NA")</f>
        <v>6226.3043478260797</v>
      </c>
      <c r="CU213" s="31">
        <f>_xlfn.IFNA(VLOOKUP($A213,CFTCs!$A:$Z,4,FALSE), "NA")</f>
        <v>47731.391304347802</v>
      </c>
      <c r="CV213" s="31">
        <f>_xlfn.IFNA(VLOOKUP($A213,CFTCs!$A:$Z,5,FALSE), "NA")</f>
        <v>22119.217391304301</v>
      </c>
      <c r="CW213" s="31">
        <f>_xlfn.IFNA(VLOOKUP($A213,Open_interest!$A:$Z,2,FALSE), "NA")</f>
        <v>71794.782608695605</v>
      </c>
      <c r="CX213" s="31">
        <f>_xlfn.IFNA(VLOOKUP($A213,Open_interest!$A:$Z,3,FALSE), "NA")</f>
        <v>35451.695652173898</v>
      </c>
      <c r="CY213" s="31">
        <f>IF(_xlfn.IFNA(VLOOKUP($A213,ETF_holdings!$A:$Z,2,FALSE), "NA")=0,"NA",_xlfn.IFNA(VLOOKUP($A213,ETF_holdings!$A:$Z,2,FALSE), "NA"))</f>
        <v>2617373.8340869499</v>
      </c>
      <c r="CZ213" s="31" t="str">
        <f>IF(_xlfn.IFNA(VLOOKUP($A213,ETF_holdings!$A:$Z,3,FALSE), "NA")=0,"NA",_xlfn.IFNA(VLOOKUP($A213,ETF_holdings!$A:$Z,3,FALSE), "NA"))</f>
        <v>NA</v>
      </c>
      <c r="DA213" s="31">
        <f>_xlfn.IFNA(VLOOKUP($A213,ETF_holdings!$A:$Z,4,FALSE), "NA")</f>
        <v>11943.9130434782</v>
      </c>
      <c r="DB213" s="31">
        <f>IF(_xlfn.IFNA(VLOOKUP($A213,ETF_holdings!$A:$Z,4,FALSE), "NA")=0,"NA",_xlfn.IFNA(VLOOKUP($A213,ETF_holdings!$A:$Z,4,FALSE), "NA"))</f>
        <v>11943.9130434782</v>
      </c>
      <c r="DC213" s="31" t="str">
        <f>IF(_xlfn.IFNA(VLOOKUP($A213,ETF_holdings!$A:$Z,6,FALSE), "NA")=0,"NA",_xlfn.IFNA(VLOOKUP($A213,ETF_holdings!$A:$Z,6,FALSE), "NA"))</f>
        <v>NA</v>
      </c>
      <c r="DD213" s="31" t="str">
        <f>IF(_xlfn.IFNA(VLOOKUP($A213,ETF_holdings!$A:$Z,7,FALSE), "NA")=0,"NA",_xlfn.IFNA(VLOOKUP($A213,ETF_holdings!$A:$Z,7,FALSE), "NA"))</f>
        <v>NA</v>
      </c>
      <c r="DE213" s="31">
        <f>IF(_xlfn.IFNA(VLOOKUP($A213,ETF_holdings!$A:$Z,8,FALSE), "NA")=0,"NA",_xlfn.IFNA(VLOOKUP($A213,ETF_holdings!$A:$Z,8,FALSE), "NA"))</f>
        <v>23530.434782608601</v>
      </c>
      <c r="DF213" s="31">
        <f>IF(_xlfn.IFNA(VLOOKUP($A213,ETF_holdings!$A:$Z,10,FALSE), "NA")=0,"NA",_xlfn.IFNA(VLOOKUP($A213,ETF_holdings!$A:$Z,10,FALSE), "NA"))</f>
        <v>45823.043478260799</v>
      </c>
      <c r="DG213" s="31">
        <f>IF(_xlfn.IFNA(VLOOKUP($A213,ETF_holdings!$A:$Z,10,FALSE), "NA")=0,"NA",_xlfn.IFNA(VLOOKUP($A213,ETF_holdings!$A:$Z,10,FALSE), "NA"))</f>
        <v>45823.043478260799</v>
      </c>
      <c r="DH213" s="31">
        <f>IF(_xlfn.IFNA(VLOOKUP($A213,ETF_holdings!$A:$Z,11,FALSE), "NA")=0,"NA",_xlfn.IFNA(VLOOKUP($A213,ETF_holdings!$A:$Z,11,FALSE), "NA"))</f>
        <v>11943.9130434782</v>
      </c>
      <c r="DI213" s="31" t="str">
        <f>IF(_xlfn.IFNA(VLOOKUP($A213,ETF_holdings!$A:$Z,12,FALSE), "NA")=0,"NA",_xlfn.IFNA(VLOOKUP($A213,ETF_holdings!$A:$Z,12,FALSE), "NA"))</f>
        <v>NA</v>
      </c>
      <c r="DJ213" s="31">
        <f>IF(_xlfn.IFNA(VLOOKUP($A213,ETF_holdings!$A:$Z,13,FALSE), "NA")=0,"NA",_xlfn.IFNA(VLOOKUP($A213,ETF_holdings!$A:$Z,13,FALSE), "NA"))</f>
        <v>92883.913043478009</v>
      </c>
      <c r="DK213" s="31">
        <f>IF(_xlfn.IFNA(VLOOKUP($A213,Platinum_RSI!$A:$P,2,FALSE), "NA")=0,"NA",_xlfn.IFNA(VLOOKUP($A213,Platinum_RSI!$A:$P,2,FALSE), "NA"))</f>
        <v>74.599999999999994</v>
      </c>
      <c r="DL213" s="31">
        <f>IF(_xlfn.IFNA(VLOOKUP($A213,Platinum_RSI!$A:$P,3,FALSE), "NA")=0,"NA",_xlfn.IFNA(VLOOKUP($A213,Platinum_RSI!$A:$P,3,FALSE), "NA"))</f>
        <v>52.16</v>
      </c>
      <c r="DM213" s="31">
        <f>IF(_xlfn.IFNA(VLOOKUP($A213,Platinum_RSI!$A:$P,4,FALSE), "NA")=0,"NA",_xlfn.IFNA(VLOOKUP($A213,Platinum_RSI!$A:$P,4,FALSE), "NA"))</f>
        <v>48.24</v>
      </c>
      <c r="DN213" s="31">
        <f>IF(_xlfn.IFNA(VLOOKUP($A213,Platinum_RSI!$A:$P,5,FALSE), "NA")=0,"NA",_xlfn.IFNA(VLOOKUP($A213,Platinum_RSI!$A:$P,5,FALSE), "NA"))</f>
        <v>45.61</v>
      </c>
      <c r="DO213" s="31">
        <f>IF(_xlfn.IFNA(VLOOKUP($A213,Palladium_RSI!$A:$Q,2,FALSE), "NA")=0,"NA",_xlfn.IFNA(VLOOKUP($A213,Palladium_RSI!$A:$Q,2,FALSE), "NA"))</f>
        <v>93.17</v>
      </c>
      <c r="DP213" s="31">
        <f>IF(_xlfn.IFNA(VLOOKUP($A213,Palladium_RSI!$A:$Q, 3,FALSE), "NA")=0,"NA",_xlfn.IFNA(VLOOKUP($A213,Palladium_RSI!$A:$Q,3,FALSE), "NA"))</f>
        <v>70.63</v>
      </c>
      <c r="DQ213" s="31">
        <f>IF(_xlfn.IFNA(VLOOKUP($A213,Palladium_RSI!$A:$Q,4,FALSE), "NA")=0,"NA",_xlfn.IFNA(VLOOKUP($A213,Palladium_RSI!$A:$Q,4,FALSE), "NA"))</f>
        <v>64.41</v>
      </c>
      <c r="DR213" s="31">
        <f>IF(_xlfn.IFNA(VLOOKUP($A213,Palladium_RSI!$A:$Q,5,FALSE), "NA")=0,"NA",_xlfn.IFNA(VLOOKUP($A213,Palladium_RSI!$A:$Q,5,FALSE), "NA"))</f>
        <v>58.33</v>
      </c>
      <c r="DS213" s="31">
        <f>IF(_xlfn.IFNA(VLOOKUP($A213,Car_production!$A:$L,2,FALSE), "NA")=0,"NA",_xlfn.IFNA(VLOOKUP($A213,Car_production!$A:$L,2,FALSE), "NA"))</f>
        <v>251.1</v>
      </c>
      <c r="DT213" s="31">
        <f>IF(_xlfn.IFNA(VLOOKUP($A213,Car_production!$A:$L,3,FALSE), "NA")=0,"NA",_xlfn.IFNA(VLOOKUP($A213,Car_production!$A:$L,3,FALSE), "NA"))</f>
        <v>197.5609756097561</v>
      </c>
      <c r="DU213" s="31" t="e">
        <f>IF(_xlfn.IFNA(VLOOKUP($A213,Car_production!$A:$L,4,FALSE), "NA")=0,"NA",_xlfn.IFNA(VLOOKUP($A213,Car_production!$A:$L,13,FALSE), "NA"))</f>
        <v>#REF!</v>
      </c>
      <c r="DV213" s="31">
        <f>IF(_xlfn.IFNA(VLOOKUP($A213,Car_production!$A:$L,5,FALSE), "NA")=0,"NA",_xlfn.IFNA(VLOOKUP($A213,Car_production!$A:$L,5,FALSE), "NA"))</f>
        <v>86.15679034040167</v>
      </c>
      <c r="DW213" s="31">
        <f>IF(_xlfn.IFNA(VLOOKUP($A213,Car_production!$A:$L,6,FALSE), "NA")=0,"NA",_xlfn.IFNA(VLOOKUP($A213,Car_production!$A:$L,6,FALSE), "NA"))</f>
        <v>115</v>
      </c>
      <c r="DX213" s="31">
        <f>IF(_xlfn.IFNA(VLOOKUP($A213,Car_production!$A:$L,7,FALSE), "NA")=0,"NA",_xlfn.IFNA(VLOOKUP($A213,Car_production!$A:$L,7,FALSE), "NA"))</f>
        <v>112.41446725317694</v>
      </c>
      <c r="DY213" s="31">
        <f>IF(_xlfn.IFNA(VLOOKUP($A213,Car_production!$A:$L,8,FALSE), "NA")=0,"NA",_xlfn.IFNA(VLOOKUP($A213,Car_production!$A:$L,8,FALSE), "NA"))</f>
        <v>108.7</v>
      </c>
      <c r="DZ213" s="31">
        <f>IF(_xlfn.IFNA(VLOOKUP($A213,Car_production!$A:$L,9,FALSE), "NA")=0,"NA",_xlfn.IFNA(VLOOKUP($A213,Car_production!$A:$L,9,FALSE), "NA"))</f>
        <v>137.24747474747474</v>
      </c>
      <c r="EA213" s="31">
        <f>IF(_xlfn.IFNA(VLOOKUP($A213,Car_production!$A:$L,10,FALSE), "NA")=0,"NA",_xlfn.IFNA(VLOOKUP($A213,Car_production!$A:$L,10,FALSE), "NA"))</f>
        <v>86.1547850672831</v>
      </c>
      <c r="EB213" s="31">
        <f>IF(_xlfn.IFNA(VLOOKUP($A213,Car_production_index!$A:$L,2,FALSE), "NA")=0,"NA",_xlfn.IFNA(VLOOKUP($A213,Car_production_index!$A:$L,2,FALSE), "NA"))</f>
        <v>0.13722387004205355</v>
      </c>
      <c r="EC213" s="31">
        <f>IF(_xlfn.IFNA(VLOOKUP($A213,Car_production_index!$A:$L,3,FALSE), "NA")=0,"NA",_xlfn.IFNA(VLOOKUP($A213,Car_production_index!$A:$L,3,FALSE), "NA"))</f>
        <v>0.18155824947212088</v>
      </c>
      <c r="ED213" s="31">
        <f>IF(_xlfn.IFNA(VLOOKUP($A213,Car_production_index!$A:$L,4,FALSE), "NA")=0,"NA",_xlfn.IFNA(VLOOKUP($A213,Car_production_index!$A:$L,4,FALSE), "NA"))</f>
        <v>0.29004227158314311</v>
      </c>
      <c r="EE213" s="31">
        <f>IF(_xlfn.IFNA(VLOOKUP($A213,Car_production_index!$A:$L,5,FALSE), "NA")=0,"NA",_xlfn.IFNA(VLOOKUP($A213,Car_production_index!$A:$L,5,FALSE), "NA"))</f>
        <v>9.9424913846067942E-2</v>
      </c>
      <c r="EF213" s="31">
        <f>IF(_xlfn.IFNA(VLOOKUP($A213,Car_production_index!$A:$L,6,FALSE), "NA")=0,"NA",_xlfn.IFNA(VLOOKUP($A213,Car_production_index!$A:$L,6,FALSE), "NA"))</f>
        <v>0.70824930494338556</v>
      </c>
    </row>
    <row r="214" spans="1:136">
      <c r="A214" s="26">
        <v>42979</v>
      </c>
      <c r="B214" s="25">
        <f>IFERROR(VLOOKUP($A214,Palladium_spot_price!$A:$B,2,FALSE), "NA")</f>
        <v>936.9</v>
      </c>
      <c r="C214" s="25">
        <f>IFERROR(VLOOKUP($A214,Platinum_spot_price!$A:$B,2,FALSE), "NA")</f>
        <v>967.1</v>
      </c>
      <c r="D214" s="25">
        <f>IFERROR(VLOOKUP($A214,Rhodium_spot_price!$A:$B,2,FALSE), "NA")</f>
        <v>1164</v>
      </c>
      <c r="E214" s="25">
        <f>IFERROR(VLOOKUP(A214,'Coal Australia'!A:B,2,FALSE), "NA")</f>
        <v>104.77500000000001</v>
      </c>
      <c r="F214" s="25">
        <f>IFERROR(VLOOKUP(A214,'Russian Ruble'!A:B,2,FALSE), "NA")</f>
        <v>57.693898259999997</v>
      </c>
      <c r="G214" s="25" t="str">
        <f>IFERROR(VLOOKUP($A214,'GDP Germany'!A:B,2,FALSE),"NA")</f>
        <v>NA</v>
      </c>
      <c r="H214" s="25" t="str">
        <f>IFERROR(VLOOKUP($A214,'GDP EU28'!A:B,2,FALSE),"NA")</f>
        <v>NA</v>
      </c>
      <c r="I214" s="25" t="str">
        <f>IFERROR(VLOOKUP($A214,'GDP US'!A:B,2,FALSE),"NA")</f>
        <v>NA</v>
      </c>
      <c r="J214" s="29" t="str">
        <f>IFERROR(VLOOKUP($A214,'GDP CNY'!A:C,2,FALSE),"NA")</f>
        <v>NA</v>
      </c>
      <c r="K214" s="25">
        <f>IFERROR(VLOOKUP($A214,WTI!$A:$B,2,FALSE),"NA")</f>
        <v>49.82</v>
      </c>
      <c r="L214" s="25">
        <f>IFERROR(VLOOKUP($A214,Brent!$A:$B,2,FALSE),"NA")</f>
        <v>56.15</v>
      </c>
      <c r="M214" s="25">
        <f>IFERROR(VLOOKUP($A214,'EURO EXC RATE'!$A:$B,2,FALSE),"NA")</f>
        <v>1.1913</v>
      </c>
      <c r="N214" s="25">
        <f>IFERROR(VLOOKUP($A214,'Baltic Dry Index'!$A:$B,2,FALSE),"NA")</f>
        <v>1356</v>
      </c>
      <c r="O214" s="25">
        <f>IFERROR(VLOOKUP($A214,EXR_CNY_USD!$A:$B,2,FALSE),"NA")</f>
        <v>6.569</v>
      </c>
      <c r="P214" s="25">
        <f>IFERROR(VLOOKUP($A214,'NATURAL GAS'!A:B,2,FALSE),"NA")</f>
        <v>2.98</v>
      </c>
      <c r="Q214" s="25">
        <f>IFERROR(VLOOKUP($A214,VIX!$A:$B,2,FALSE), "NA")</f>
        <v>9.51</v>
      </c>
      <c r="R214" s="25">
        <f>IFERROR(VLOOKUP($A214,CLI_US!$A:$B,2,FALSE), "NA")</f>
        <v>100.204603647193</v>
      </c>
      <c r="S214" s="25">
        <f>IFERROR(VLOOKUP($A214,CLI_CHN!$A:$B,2,FALSE), "NA")</f>
        <v>100.57080000000001</v>
      </c>
      <c r="T214" s="25">
        <f>IFERROR(VLOOKUP($A214,CLI_EURO!$A:$B,2,FALSE), "NA")</f>
        <v>101.165055873836</v>
      </c>
      <c r="U214" s="25">
        <f>IFERROR(VLOOKUP($A214,CPILFESL!$A:$B,2,FALSE), "NA")</f>
        <v>246.435</v>
      </c>
      <c r="V214" s="31">
        <f>_xlfn.IFNA(VLOOKUP($A214,'PET.RWTC.M'!$A:$B,2,FALSE), "NA")</f>
        <v>49.82</v>
      </c>
      <c r="W214" s="31">
        <f>_xlfn.IFNA(VLOOKUP($A214,PALLFNFINDEXQ!$A:$B,2,FALSE), "NA")</f>
        <v>111.4048382</v>
      </c>
      <c r="X214" s="31">
        <f>_xlfn.IFNA(VLOOKUP($A214,DEXSFUS!$A:$B,2,FALSE), "NA")</f>
        <v>12.925000000000001</v>
      </c>
      <c r="Y214" s="31">
        <f>_xlfn.IFNA(VLOOKUP($A214,PNICKUSDM!$A:$B,2,FALSE), "NA")</f>
        <v>11215.78571</v>
      </c>
      <c r="Z214" s="31">
        <f>_xlfn.IFNA(VLOOKUP($A214,'WPU1011'!$A:$B,2,FALSE), "NA")</f>
        <v>134.19999999999999</v>
      </c>
      <c r="AA214" s="31">
        <f>_xlfn.IFNA(VLOOKUP($A214,PCU3399103399101!$A:$B,2,FALSE), "NA")</f>
        <v>218.2</v>
      </c>
      <c r="AB214" s="31">
        <f>_xlfn.IFNA(VLOOKUP($A214,TSIFRGHTC!$A:$B,2,FALSE), "NA")</f>
        <v>-0.1</v>
      </c>
      <c r="AC214" s="31">
        <f>_xlfn.IFNA(VLOOKUP($A214,TSIFRGHTC!$A:$B,2,FALSE), "NA")</f>
        <v>-0.1</v>
      </c>
      <c r="AD214" s="31">
        <f>_xlfn.IFNA(VLOOKUP($A214,PPICMM!$A:$B,2,FALSE), "NA")</f>
        <v>200.1</v>
      </c>
      <c r="AE214" s="31">
        <f>_xlfn.IFNA(VLOOKUP($A214,IPB50001N!$A:$B,2,FALSE), "NA")</f>
        <v>100.2868</v>
      </c>
      <c r="AF214" s="31">
        <f>_xlfn.IFNA(VLOOKUP($A214,A31ATI!$A:$B,2,FALSE), "NA")</f>
        <v>18892</v>
      </c>
      <c r="AG214" s="31">
        <f>_xlfn.IFNA(VLOOKUP($A214,A31ANO!$A:$B,2,FALSE), "NA")</f>
        <v>9497</v>
      </c>
      <c r="AH214" s="31">
        <f>_xlfn.IFNA(VLOOKUP($A214,IPG21223S!$A:$B,2,FALSE), "NA")</f>
        <v>94.225099999999998</v>
      </c>
      <c r="AI214" s="31">
        <f>_xlfn.IFNA(VLOOKUP($A214,PIORECRUSDM!$A:$B,2,FALSE), "NA")</f>
        <v>69.77</v>
      </c>
      <c r="AJ214" s="31">
        <f>_xlfn.IFNA(VLOOKUP($A214,GVZCLS!$A:$B,2,FALSE), "NA")</f>
        <v>12.73</v>
      </c>
      <c r="AK214" s="31">
        <f>_xlfn.IFNA(VLOOKUP($A214,VXSLVCLS!$A:$B,2,FALSE), "NA")</f>
        <v>21.13</v>
      </c>
      <c r="AL214" s="31">
        <f>_xlfn.IFNA(VLOOKUP($A214,PNRGINDEXM!$A:$B,2,FALSE), "NA")</f>
        <v>126.2274</v>
      </c>
      <c r="AM214" s="31">
        <f>_xlfn.IFNA(VLOOKUP($A214,Nikkei225!$A:$B,2,FALSE), "NA")</f>
        <v>19691.47</v>
      </c>
      <c r="AN214" s="31">
        <f>_xlfn.IFNA(VLOOKUP($A214,EXJPUS!$A:$B,2,FALSE), "NA")</f>
        <v>110.776</v>
      </c>
      <c r="AO214" s="31">
        <f>_xlfn.IFNA(VLOOKUP($A214,PCU33613361!$A:$B,2,FALSE), "NA")</f>
        <v>111.3</v>
      </c>
      <c r="AP214" s="31">
        <f>_xlfn.IFNA(VLOOKUP($A214,TOTALSA!$A:$B,2,FALSE), "NA")</f>
        <v>18.331</v>
      </c>
      <c r="AQ214" s="31">
        <f>_xlfn.IFNA(VLOOKUP($A214,ZAFCPIALLMINMEI!$A:$B,2,FALSE), "NA")</f>
        <v>112.884</v>
      </c>
      <c r="AR214" s="31">
        <f>_xlfn.IFNA(VLOOKUP($A214,LCULMN01ZAQ661S!$A:$B,2,FALSE), "NA")</f>
        <v>109.2521203</v>
      </c>
      <c r="AS214" s="31">
        <f>_xlfn.IFNA(VLOOKUP($A214,NGDPRSAXDCZAQ!$A:$B,2,FALSE), "NA")</f>
        <v>1126876.6000000001</v>
      </c>
      <c r="AT214" s="31">
        <f>_xlfn.IFNA(VLOOKUP($A214,'M.W00.PCOBA.USD'!$A:$B,2,FALSE), "NA")</f>
        <v>60128.5</v>
      </c>
      <c r="AU214" s="31">
        <f>_xlfn.IFNA(VLOOKUP($A214,BSCICP03O9M665S!$A:$B,2,FALSE), "NA")</f>
        <v>102.11933597559999</v>
      </c>
      <c r="AV214" s="31">
        <f>_xlfn.IFNA(VLOOKUP($A214,LOLITOAAOECDE!$A:$B,2,FALSE), "NA")</f>
        <v>100.2354406215</v>
      </c>
      <c r="AW214" s="31" t="str">
        <f>_xlfn.IFNA(VLOOKUP($A214,'IP7110'!$A:$B,2,FALSE), "NA")</f>
        <v>NA</v>
      </c>
      <c r="AX214" s="31">
        <f>_xlfn.IFNA(VLOOKUP($A214,'WPS061'!$A:$B,2,FALSE), "NA")</f>
        <v>86.2</v>
      </c>
      <c r="AY214" s="31">
        <f>_xlfn.IFNA(VLOOKUP($A214,'GS10'!$A:$B,2,FALSE), "NA")</f>
        <v>2.2000000000000002</v>
      </c>
      <c r="AZ214" s="31">
        <f>_xlfn.IFNA(VLOOKUP($A214,'GS5'!$A:$B,2,FALSE), "NA")</f>
        <v>1.8</v>
      </c>
      <c r="BA214" s="31">
        <f>_xlfn.IFNA(VLOOKUP($A214,'GS30'!$A:$B,2,FALSE), "NA")</f>
        <v>2.78</v>
      </c>
      <c r="BB214" s="31">
        <f>_xlfn.IFNA(VLOOKUP($A214,DAX!$A:$B,2,FALSE), "NA")</f>
        <v>12828.86</v>
      </c>
      <c r="BC214" s="31">
        <f>_xlfn.IFNA(VLOOKUP($A214,SMI!$A:$B,2,FALSE), "NA")</f>
        <v>9157.4599999999991</v>
      </c>
      <c r="BD214" s="31">
        <f>_xlfn.IFNA(VLOOKUP($A214,NASDAQCOM!$A:$B,2,FALSE), "NA")</f>
        <v>6495.96</v>
      </c>
      <c r="BE214" s="31">
        <f>_xlfn.IFNA(VLOOKUP($A214,FTSE100!$A:$B,2,FALSE), "NA")</f>
        <v>7372.76</v>
      </c>
      <c r="BF214" s="31">
        <f>_xlfn.IFNA(VLOOKUP($A214,'M.W00.PGOLD.USD'!$A:$B,2,FALSE), "NA")</f>
        <v>1350.9</v>
      </c>
      <c r="BG214" s="31">
        <f>_xlfn.IFNA(VLOOKUP($A214,'M.W00.PSILVER.USD'!$A:$B,2,FALSE), "NA")</f>
        <v>18.21</v>
      </c>
      <c r="BH214" s="31">
        <f>_xlfn.IFNA(VLOOKUP($A214,WPU10170502!$A:$B,2,FALSE), "NA")</f>
        <v>84.8</v>
      </c>
      <c r="BI214" s="31">
        <f>_xlfn.IFNA(VLOOKUP($A214,'M.W00.PSILVER.USD'!$A:$B,2,FALSE), "NA")</f>
        <v>18.21</v>
      </c>
      <c r="BJ214" s="31">
        <f>_xlfn.IFNA(VLOOKUP($A214,'M.W00.PSILVER.USD'!$A:$B,2,FALSE), "NA")</f>
        <v>18.21</v>
      </c>
      <c r="BK214" s="31">
        <f>_xlfn.IFNA(VLOOKUP($A214,FEDfunds!$A:$B,2,FALSE), "NA")</f>
        <v>1.1499999999999999</v>
      </c>
      <c r="BL214" s="31">
        <f>_xlfn.IFNA(VLOOKUP($A214,Vehicles_miles_traveled!$A:$B,2,FALSE), "NA")</f>
        <v>265902</v>
      </c>
      <c r="BM214" s="31">
        <f>_xlfn.IFNA(VLOOKUP($A214,New_car_dealer!$A:$B,2,FALSE), "NA")</f>
        <v>77024</v>
      </c>
      <c r="BN214" s="31">
        <f>_xlfn.IFNA(VLOOKUP($A214,Platinum_total_demand!$A:$Z,4,FALSE), "NA")</f>
        <v>581.50143230117158</v>
      </c>
      <c r="BO214" s="31">
        <f>_xlfn.IFNA(VLOOKUP($A214,Palladium_total_demand!$A:$Z,4,FALSE), "NA")</f>
        <v>1016.2908471153002</v>
      </c>
      <c r="BP214" s="31">
        <f>_xlfn.IFNA(VLOOKUP($A214,Rhodium_total_demand!$A:$Z,4,FALSE), "NA")</f>
        <v>92.147573295299949</v>
      </c>
      <c r="BQ214" s="31">
        <f>_xlfn.IFNA(VLOOKUP($A214,Platinum_total_supply!$A:$Z,4,FALSE), "NA")</f>
        <v>684.03339084067761</v>
      </c>
      <c r="BR214" s="31">
        <f>_xlfn.IFNA(VLOOKUP($A214,Palladium_total_supply!$A:$Z,4,FALSE), "NA")</f>
        <v>808.62615714868548</v>
      </c>
      <c r="BS214" s="31">
        <f>_xlfn.IFNA(VLOOKUP($A214,Rhodium_total_supply!$A:$Z,4,FALSE), "NA")</f>
        <v>91.404909361192168</v>
      </c>
      <c r="BT214" s="31">
        <f>_xlfn.IFNA(VLOOKUP($A214,Equities!$A:$Z,2,FALSE), "NA")</f>
        <v>7932.6514285714202</v>
      </c>
      <c r="BU214" s="31">
        <f>_xlfn.IFNA(VLOOKUP($A214,Equities!$A:$Z,3,FALSE), "NA")</f>
        <v>10038.549999999999</v>
      </c>
      <c r="BV214" s="31">
        <f>_xlfn.IFNA(VLOOKUP($A214,Equities!$A:$Z,4,FALSE), "NA")</f>
        <v>9724.1147619047606</v>
      </c>
      <c r="BW214" s="31">
        <f>_xlfn.IFNA(VLOOKUP($A214,Equities!$A:$Z,5,FALSE), "NA")</f>
        <v>6767.64299999999</v>
      </c>
      <c r="BX214" s="31">
        <f>_xlfn.IFNA(VLOOKUP($A214,Equities!$A:$Z,6,FALSE), "NA")</f>
        <v>2370.43976190476</v>
      </c>
      <c r="BY214" s="31">
        <f>_xlfn.IFNA(VLOOKUP($A214,Income_equities!$A:$Z,2,FALSE), "NA")</f>
        <v>2044.1171428571399</v>
      </c>
      <c r="BZ214" s="31">
        <f>_xlfn.IFNA(VLOOKUP($A214,Income_equities!$A:$Z,3,FALSE), "NA")</f>
        <v>387.253428571428</v>
      </c>
      <c r="CA214" s="31">
        <f>_xlfn.IFNA(VLOOKUP($A214,Income_equities!$A:$Z,4,FALSE), "NA")</f>
        <v>231.18945714285701</v>
      </c>
      <c r="CB214" s="31">
        <f>_xlfn.IFNA(VLOOKUP($A214,Income_equities!$A:$Z,5,FALSE), "NA")</f>
        <v>229.805076190476</v>
      </c>
      <c r="CC214" s="31">
        <f>_xlfn.IFNA(VLOOKUP($A214,PGM_equities!$A:$Z,2,FALSE), "NA")</f>
        <v>966.51761904761895</v>
      </c>
      <c r="CD214" s="31">
        <f>_xlfn.IFNA(VLOOKUP($A214,PGM_equities!$A:$Z,3,FALSE), "NA")</f>
        <v>1315.5009523809499</v>
      </c>
      <c r="CE214" s="31">
        <f>_xlfn.IFNA(VLOOKUP($A214,PGM_equities!$A:$Z,4,FALSE), "NA")</f>
        <v>17.430228571428501</v>
      </c>
      <c r="CF214" s="31">
        <f>_xlfn.IFNA(VLOOKUP($A214,PGM_equities!$A:$Z,5,FALSE), "NA")</f>
        <v>935.68904761904696</v>
      </c>
      <c r="CG214" s="31">
        <f>_xlfn.IFNA(VLOOKUP($A214,Platinum_market_balance!$A:$Z,2,FALSE), "NA")</f>
        <v>102.53195853950604</v>
      </c>
      <c r="CH214" s="31">
        <f>_xlfn.IFNA(VLOOKUP($A214,Platinum_market_balance!$A:$Z,3,FALSE), "NA")</f>
        <v>0.17632279620319596</v>
      </c>
      <c r="CI214" s="31">
        <f>_xlfn.IFNA(VLOOKUP($A214,Platinum_market_balance!$A:$Z,4,FALSE), "NA")</f>
        <v>1742.7142230269274</v>
      </c>
      <c r="CJ214" s="31">
        <f>_xlfn.IFNA(VLOOKUP($A214,Platinum_market_balance!$A:$Z,5,FALSE), "NA")</f>
        <v>2.9969216346217693</v>
      </c>
      <c r="CK214" s="31">
        <f>_xlfn.IFNA(VLOOKUP($A214,Palladium_market_balance!$A:$Z,2,FALSE), "NA")</f>
        <v>-207.66468996661467</v>
      </c>
      <c r="CL214" s="31">
        <f>_xlfn.IFNA(VLOOKUP($A214,Palladium_market_balance!$A:$Z,3,FALSE), "NA")</f>
        <v>-0.20433588529903854</v>
      </c>
      <c r="CM214" s="31">
        <f>_xlfn.IFNA(VLOOKUP($A214,Palladium_market_balance!$A:$Z,4,FALSE), "NA")</f>
        <v>-1736.4368793437507</v>
      </c>
      <c r="CN214" s="31">
        <f>_xlfn.IFNA(VLOOKUP($A214,Palladium_market_balance!$A:$Z,5,FALSE), "NA")</f>
        <v>-1.7086023004856883</v>
      </c>
      <c r="CO214" s="31">
        <f>_xlfn.IFNA(VLOOKUP($A214,Rhodium_market_balance!$A:$Z,2,FALSE), "NA")</f>
        <v>-0.74266393410778164</v>
      </c>
      <c r="CP214" s="31">
        <f>_xlfn.IFNA(VLOOKUP($A214,Rhodium_market_balance!$A:$Z,3,FALSE), "NA")</f>
        <v>-8.0595061546310052E-3</v>
      </c>
      <c r="CQ214" s="31">
        <f>_xlfn.IFNA(VLOOKUP($A214,Rhodium_market_balance!$A:$Z,4,FALSE), "NA")</f>
        <v>199.8064579883557</v>
      </c>
      <c r="CR214" s="31">
        <f>_xlfn.IFNA(VLOOKUP($A214,Rhodium_market_balance!$A:$Z,5,FALSE), "NA")</f>
        <v>2.1683311979149749</v>
      </c>
      <c r="CS214" s="31">
        <f>_xlfn.IFNA(VLOOKUP($A214,CFTCs!$A:$Z,2,FALSE), "NA")</f>
        <v>27124.1428571428</v>
      </c>
      <c r="CT214" s="31">
        <f>_xlfn.IFNA(VLOOKUP($A214,CFTCs!$A:$Z,3,FALSE), "NA")</f>
        <v>4126.0476190476102</v>
      </c>
      <c r="CU214" s="31">
        <f>_xlfn.IFNA(VLOOKUP($A214,CFTCs!$A:$Z,4,FALSE), "NA")</f>
        <v>52448.190476190401</v>
      </c>
      <c r="CV214" s="31">
        <f>_xlfn.IFNA(VLOOKUP($A214,CFTCs!$A:$Z,5,FALSE), "NA")</f>
        <v>18581.4285714285</v>
      </c>
      <c r="CW214" s="31">
        <f>_xlfn.IFNA(VLOOKUP($A214,Open_interest!$A:$Z,2,FALSE), "NA")</f>
        <v>76979.904761904705</v>
      </c>
      <c r="CX214" s="31">
        <f>_xlfn.IFNA(VLOOKUP($A214,Open_interest!$A:$Z,3,FALSE), "NA")</f>
        <v>33006.571428571398</v>
      </c>
      <c r="CY214" s="31">
        <f>IF(_xlfn.IFNA(VLOOKUP($A214,ETF_holdings!$A:$Z,2,FALSE), "NA")=0,"NA",_xlfn.IFNA(VLOOKUP($A214,ETF_holdings!$A:$Z,2,FALSE), "NA"))</f>
        <v>2546376.57828571</v>
      </c>
      <c r="CZ214" s="31" t="str">
        <f>IF(_xlfn.IFNA(VLOOKUP($A214,ETF_holdings!$A:$Z,3,FALSE), "NA")=0,"NA",_xlfn.IFNA(VLOOKUP($A214,ETF_holdings!$A:$Z,3,FALSE), "NA"))</f>
        <v>NA</v>
      </c>
      <c r="DA214" s="31">
        <f>_xlfn.IFNA(VLOOKUP($A214,ETF_holdings!$A:$Z,4,FALSE), "NA")</f>
        <v>11852.809523809499</v>
      </c>
      <c r="DB214" s="31">
        <f>IF(_xlfn.IFNA(VLOOKUP($A214,ETF_holdings!$A:$Z,4,FALSE), "NA")=0,"NA",_xlfn.IFNA(VLOOKUP($A214,ETF_holdings!$A:$Z,4,FALSE), "NA"))</f>
        <v>11852.809523809499</v>
      </c>
      <c r="DC214" s="31" t="str">
        <f>IF(_xlfn.IFNA(VLOOKUP($A214,ETF_holdings!$A:$Z,6,FALSE), "NA")=0,"NA",_xlfn.IFNA(VLOOKUP($A214,ETF_holdings!$A:$Z,6,FALSE), "NA"))</f>
        <v>NA</v>
      </c>
      <c r="DD214" s="31" t="str">
        <f>IF(_xlfn.IFNA(VLOOKUP($A214,ETF_holdings!$A:$Z,7,FALSE), "NA")=0,"NA",_xlfn.IFNA(VLOOKUP($A214,ETF_holdings!$A:$Z,7,FALSE), "NA"))</f>
        <v>NA</v>
      </c>
      <c r="DE214" s="31">
        <f>IF(_xlfn.IFNA(VLOOKUP($A214,ETF_holdings!$A:$Z,8,FALSE), "NA")=0,"NA",_xlfn.IFNA(VLOOKUP($A214,ETF_holdings!$A:$Z,8,FALSE), "NA"))</f>
        <v>23400</v>
      </c>
      <c r="DF214" s="31">
        <f>IF(_xlfn.IFNA(VLOOKUP($A214,ETF_holdings!$A:$Z,10,FALSE), "NA")=0,"NA",_xlfn.IFNA(VLOOKUP($A214,ETF_holdings!$A:$Z,10,FALSE), "NA"))</f>
        <v>44660</v>
      </c>
      <c r="DG214" s="31">
        <f>IF(_xlfn.IFNA(VLOOKUP($A214,ETF_holdings!$A:$Z,10,FALSE), "NA")=0,"NA",_xlfn.IFNA(VLOOKUP($A214,ETF_holdings!$A:$Z,10,FALSE), "NA"))</f>
        <v>44660</v>
      </c>
      <c r="DH214" s="31">
        <f>IF(_xlfn.IFNA(VLOOKUP($A214,ETF_holdings!$A:$Z,11,FALSE), "NA")=0,"NA",_xlfn.IFNA(VLOOKUP($A214,ETF_holdings!$A:$Z,11,FALSE), "NA"))</f>
        <v>11852.809523809499</v>
      </c>
      <c r="DI214" s="31" t="str">
        <f>IF(_xlfn.IFNA(VLOOKUP($A214,ETF_holdings!$A:$Z,12,FALSE), "NA")=0,"NA",_xlfn.IFNA(VLOOKUP($A214,ETF_holdings!$A:$Z,12,FALSE), "NA"))</f>
        <v>NA</v>
      </c>
      <c r="DJ214" s="31">
        <f>IF(_xlfn.IFNA(VLOOKUP($A214,ETF_holdings!$A:$Z,13,FALSE), "NA")=0,"NA",_xlfn.IFNA(VLOOKUP($A214,ETF_holdings!$A:$Z,13,FALSE), "NA"))</f>
        <v>91460</v>
      </c>
      <c r="DK214" s="31">
        <f>IF(_xlfn.IFNA(VLOOKUP($A214,Platinum_RSI!$A:$P,2,FALSE), "NA")=0,"NA",_xlfn.IFNA(VLOOKUP($A214,Platinum_RSI!$A:$P,2,FALSE), "NA"))</f>
        <v>33.25</v>
      </c>
      <c r="DL214" s="31">
        <f>IF(_xlfn.IFNA(VLOOKUP($A214,Platinum_RSI!$A:$P,3,FALSE), "NA")=0,"NA",_xlfn.IFNA(VLOOKUP($A214,Platinum_RSI!$A:$P,3,FALSE), "NA"))</f>
        <v>42</v>
      </c>
      <c r="DM214" s="31">
        <f>IF(_xlfn.IFNA(VLOOKUP($A214,Platinum_RSI!$A:$P,4,FALSE), "NA")=0,"NA",_xlfn.IFNA(VLOOKUP($A214,Platinum_RSI!$A:$P,4,FALSE), "NA"))</f>
        <v>42.49</v>
      </c>
      <c r="DN214" s="31">
        <f>IF(_xlfn.IFNA(VLOOKUP($A214,Platinum_RSI!$A:$P,5,FALSE), "NA")=0,"NA",_xlfn.IFNA(VLOOKUP($A214,Platinum_RSI!$A:$P,5,FALSE), "NA"))</f>
        <v>43.32</v>
      </c>
      <c r="DO214" s="31">
        <f>IF(_xlfn.IFNA(VLOOKUP($A214,Palladium_RSI!$A:$Q,2,FALSE), "NA")=0,"NA",_xlfn.IFNA(VLOOKUP($A214,Palladium_RSI!$A:$Q,2,FALSE), "NA"))</f>
        <v>93.58</v>
      </c>
      <c r="DP214" s="31">
        <f>IF(_xlfn.IFNA(VLOOKUP($A214,Palladium_RSI!$A:$Q, 3,FALSE), "NA")=0,"NA",_xlfn.IFNA(VLOOKUP($A214,Palladium_RSI!$A:$Q,3,FALSE), "NA"))</f>
        <v>71</v>
      </c>
      <c r="DQ214" s="31">
        <f>IF(_xlfn.IFNA(VLOOKUP($A214,Palladium_RSI!$A:$Q,4,FALSE), "NA")=0,"NA",_xlfn.IFNA(VLOOKUP($A214,Palladium_RSI!$A:$Q,4,FALSE), "NA"))</f>
        <v>64.680000000000007</v>
      </c>
      <c r="DR214" s="31">
        <f>IF(_xlfn.IFNA(VLOOKUP($A214,Palladium_RSI!$A:$Q,5,FALSE), "NA")=0,"NA",_xlfn.IFNA(VLOOKUP($A214,Palladium_RSI!$A:$Q,5,FALSE), "NA"))</f>
        <v>58.47</v>
      </c>
      <c r="DS214" s="31">
        <f>IF(_xlfn.IFNA(VLOOKUP($A214,Car_production!$A:$L,2,FALSE), "NA")=0,"NA",_xlfn.IFNA(VLOOKUP($A214,Car_production!$A:$L,2,FALSE), "NA"))</f>
        <v>225.5</v>
      </c>
      <c r="DT214" s="31">
        <f>IF(_xlfn.IFNA(VLOOKUP($A214,Car_production!$A:$L,3,FALSE), "NA")=0,"NA",_xlfn.IFNA(VLOOKUP($A214,Car_production!$A:$L,3,FALSE), "NA"))</f>
        <v>177.41935483870967</v>
      </c>
      <c r="DU214" s="31" t="e">
        <f>IF(_xlfn.IFNA(VLOOKUP($A214,Car_production!$A:$L,4,FALSE), "NA")=0,"NA",_xlfn.IFNA(VLOOKUP($A214,Car_production!$A:$L,13,FALSE), "NA"))</f>
        <v>#REF!</v>
      </c>
      <c r="DV214" s="31">
        <f>IF(_xlfn.IFNA(VLOOKUP($A214,Car_production!$A:$L,5,FALSE), "NA")=0,"NA",_xlfn.IFNA(VLOOKUP($A214,Car_production!$A:$L,5,FALSE), "NA"))</f>
        <v>110.5953237799726</v>
      </c>
      <c r="DW214" s="31">
        <f>IF(_xlfn.IFNA(VLOOKUP($A214,Car_production!$A:$L,6,FALSE), "NA")=0,"NA",_xlfn.IFNA(VLOOKUP($A214,Car_production!$A:$L,6,FALSE), "NA"))</f>
        <v>117.2</v>
      </c>
      <c r="DX214" s="31">
        <f>IF(_xlfn.IFNA(VLOOKUP($A214,Car_production!$A:$L,7,FALSE), "NA")=0,"NA",_xlfn.IFNA(VLOOKUP($A214,Car_production!$A:$L,7,FALSE), "NA"))</f>
        <v>114.56500488758554</v>
      </c>
      <c r="DY214" s="31">
        <f>IF(_xlfn.IFNA(VLOOKUP($A214,Car_production!$A:$L,8,FALSE), "NA")=0,"NA",_xlfn.IFNA(VLOOKUP($A214,Car_production!$A:$L,8,FALSE), "NA"))</f>
        <v>109</v>
      </c>
      <c r="DZ214" s="31">
        <f>IF(_xlfn.IFNA(VLOOKUP($A214,Car_production!$A:$L,9,FALSE), "NA")=0,"NA",_xlfn.IFNA(VLOOKUP($A214,Car_production!$A:$L,9,FALSE), "NA"))</f>
        <v>137.62626262626264</v>
      </c>
      <c r="EA214" s="31">
        <f>IF(_xlfn.IFNA(VLOOKUP($A214,Car_production!$A:$L,10,FALSE), "NA")=0,"NA",_xlfn.IFNA(VLOOKUP($A214,Car_production!$A:$L,10,FALSE), "NA"))</f>
        <v>90.907190469676024</v>
      </c>
      <c r="EB214" s="31">
        <f>IF(_xlfn.IFNA(VLOOKUP($A214,Car_production_index!$A:$L,2,FALSE), "NA")=0,"NA",_xlfn.IFNA(VLOOKUP($A214,Car_production_index!$A:$L,2,FALSE), "NA"))</f>
        <v>0.13722387004205355</v>
      </c>
      <c r="EC214" s="31">
        <f>IF(_xlfn.IFNA(VLOOKUP($A214,Car_production_index!$A:$L,3,FALSE), "NA")=0,"NA",_xlfn.IFNA(VLOOKUP($A214,Car_production_index!$A:$L,3,FALSE), "NA"))</f>
        <v>0.18155824947212088</v>
      </c>
      <c r="ED214" s="31">
        <f>IF(_xlfn.IFNA(VLOOKUP($A214,Car_production_index!$A:$L,4,FALSE), "NA")=0,"NA",_xlfn.IFNA(VLOOKUP($A214,Car_production_index!$A:$L,4,FALSE), "NA"))</f>
        <v>0.29004227158314311</v>
      </c>
      <c r="EE214" s="31">
        <f>IF(_xlfn.IFNA(VLOOKUP($A214,Car_production_index!$A:$L,5,FALSE), "NA")=0,"NA",_xlfn.IFNA(VLOOKUP($A214,Car_production_index!$A:$L,5,FALSE), "NA"))</f>
        <v>9.9424913846067942E-2</v>
      </c>
      <c r="EF214" s="31">
        <f>IF(_xlfn.IFNA(VLOOKUP($A214,Car_production_index!$A:$L,6,FALSE), "NA")=0,"NA",_xlfn.IFNA(VLOOKUP($A214,Car_production_index!$A:$L,6,FALSE), "NA"))</f>
        <v>0.70824930494338556</v>
      </c>
    </row>
    <row r="215" spans="1:136">
      <c r="A215" s="26">
        <v>43009</v>
      </c>
      <c r="B215" s="25">
        <f>IFERROR(VLOOKUP($A215,Palladium_spot_price!$A:$B,2,FALSE), "NA")</f>
        <v>963.90909090908997</v>
      </c>
      <c r="C215" s="25">
        <f>IFERROR(VLOOKUP($A215,Platinum_spot_price!$A:$B,2,FALSE), "NA")</f>
        <v>924</v>
      </c>
      <c r="D215" s="25">
        <f>IFERROR(VLOOKUP($A215,Rhodium_spot_price!$A:$B,2,FALSE), "NA")</f>
        <v>1405.45454545454</v>
      </c>
      <c r="E215" s="25">
        <f>IFERROR(VLOOKUP(A215,'Coal Australia'!A:B,2,FALSE), "NA")</f>
        <v>103.249675324675</v>
      </c>
      <c r="F215" s="25">
        <f>IFERROR(VLOOKUP(A215,'Russian Ruble'!A:B,2,FALSE), "NA")</f>
        <v>57.729854080000003</v>
      </c>
      <c r="G215" s="25">
        <f>IFERROR(VLOOKUP($A215,'GDP Germany'!A:B,2,FALSE),"NA")</f>
        <v>735644.9</v>
      </c>
      <c r="H215" s="25">
        <f>IFERROR(VLOOKUP($A215,'GDP EU28'!A:B,2,FALSE),"NA")</f>
        <v>3327826.2</v>
      </c>
      <c r="I215" s="25">
        <f>IFERROR(VLOOKUP($A215,'GDP US'!A:B,2,FALSE),"NA")</f>
        <v>18126.225999999999</v>
      </c>
      <c r="J215" s="29">
        <f>IFERROR(VLOOKUP($A215,'GDP CNY'!A:C,2,FALSE),"NA")</f>
        <v>6.9</v>
      </c>
      <c r="K215" s="25">
        <f>IFERROR(VLOOKUP($A215,WTI!$A:$B,2,FALSE),"NA")</f>
        <v>51.58</v>
      </c>
      <c r="L215" s="25">
        <f>IFERROR(VLOOKUP($A215,Brent!$A:$B,2,FALSE),"NA")</f>
        <v>57.51</v>
      </c>
      <c r="M215" s="25">
        <f>IFERROR(VLOOKUP($A215,'EURO EXC RATE'!$A:$B,2,FALSE),"NA")</f>
        <v>1.1755</v>
      </c>
      <c r="N215" s="25">
        <f>IFERROR(VLOOKUP($A215,'Baltic Dry Index'!$A:$B,2,FALSE),"NA")</f>
        <v>1522</v>
      </c>
      <c r="O215" s="25">
        <f>IFERROR(VLOOKUP($A215,EXR_CNY_USD!$A:$B,2,FALSE),"NA")</f>
        <v>6.6254</v>
      </c>
      <c r="P215" s="25">
        <f>IFERROR(VLOOKUP($A215,'NATURAL GAS'!A:B,2,FALSE),"NA")</f>
        <v>2.88</v>
      </c>
      <c r="Q215" s="25">
        <f>IFERROR(VLOOKUP($A215,VIX!$A:$B,2,FALSE), "NA")</f>
        <v>10.18</v>
      </c>
      <c r="R215" s="25">
        <f>IFERROR(VLOOKUP($A215,CLI_US!$A:$B,2,FALSE), "NA")</f>
        <v>100.29262522109801</v>
      </c>
      <c r="S215" s="25">
        <f>IFERROR(VLOOKUP($A215,CLI_CHN!$A:$B,2,FALSE), "NA")</f>
        <v>100.4105</v>
      </c>
      <c r="T215" s="25">
        <f>IFERROR(VLOOKUP($A215,CLI_EURO!$A:$B,2,FALSE), "NA")</f>
        <v>101.232841781644</v>
      </c>
      <c r="U215" s="25">
        <f>IFERROR(VLOOKUP($A215,CPILFESL!$A:$B,2,FALSE), "NA")</f>
        <v>246.626</v>
      </c>
      <c r="V215" s="31">
        <f>_xlfn.IFNA(VLOOKUP($A215,'PET.RWTC.M'!$A:$B,2,FALSE), "NA")</f>
        <v>51.58</v>
      </c>
      <c r="W215" s="31">
        <f>_xlfn.IFNA(VLOOKUP($A215,PALLFNFINDEXQ!$A:$B,2,FALSE), "NA")</f>
        <v>119.77212110000001</v>
      </c>
      <c r="X215" s="31">
        <f>_xlfn.IFNA(VLOOKUP($A215,DEXSFUS!$A:$B,2,FALSE), "NA")</f>
        <v>12.925000000000001</v>
      </c>
      <c r="Y215" s="31">
        <f>_xlfn.IFNA(VLOOKUP($A215,PNICKUSDM!$A:$B,2,FALSE), "NA")</f>
        <v>11335.772730000001</v>
      </c>
      <c r="Z215" s="31">
        <f>_xlfn.IFNA(VLOOKUP($A215,'WPU1011'!$A:$B,2,FALSE), "NA")</f>
        <v>133.19999999999999</v>
      </c>
      <c r="AA215" s="31">
        <f>_xlfn.IFNA(VLOOKUP($A215,'WPU1011'!$A:$B,2,FALSE), "NA")</f>
        <v>133.19999999999999</v>
      </c>
      <c r="AB215" s="31">
        <f>_xlfn.IFNA(VLOOKUP($A215,TSIFRGHTC!$A:$B,2,FALSE), "NA")</f>
        <v>0.9</v>
      </c>
      <c r="AC215" s="31">
        <f>_xlfn.IFNA(VLOOKUP($A215,TSIFRGHTC!$A:$B,2,FALSE), "NA")</f>
        <v>0.9</v>
      </c>
      <c r="AD215" s="31">
        <f>_xlfn.IFNA(VLOOKUP($A215,PPICMM!$A:$B,2,FALSE), "NA")</f>
        <v>201.6</v>
      </c>
      <c r="AE215" s="31">
        <f>_xlfn.IFNA(VLOOKUP($A215,IPB50001N!$A:$B,2,FALSE), "NA")</f>
        <v>101.027</v>
      </c>
      <c r="AF215" s="31">
        <f>_xlfn.IFNA(VLOOKUP($A215,A31ATI!$A:$B,2,FALSE), "NA")</f>
        <v>19094</v>
      </c>
      <c r="AG215" s="31">
        <f>_xlfn.IFNA(VLOOKUP($A215,A31ANO!$A:$B,2,FALSE), "NA")</f>
        <v>9882</v>
      </c>
      <c r="AH215" s="31">
        <f>_xlfn.IFNA(VLOOKUP($A215,IPG21223S!$A:$B,2,FALSE), "NA")</f>
        <v>101.371</v>
      </c>
      <c r="AI215" s="31">
        <f>_xlfn.IFNA(VLOOKUP($A215,PIORECRUSDM!$A:$B,2,FALSE), "NA")</f>
        <v>60.31</v>
      </c>
      <c r="AJ215" s="31">
        <f>_xlfn.IFNA(VLOOKUP($A215,GVZCLS!$A:$B,2,FALSE), "NA")</f>
        <v>12.73</v>
      </c>
      <c r="AK215" s="31">
        <f>_xlfn.IFNA(VLOOKUP($A215,VXSLVCLS!$A:$B,2,FALSE), "NA")</f>
        <v>21.13</v>
      </c>
      <c r="AL215" s="31">
        <f>_xlfn.IFNA(VLOOKUP($A215,PNRGINDEXM!$A:$B,2,FALSE), "NA")</f>
        <v>130.79859999999999</v>
      </c>
      <c r="AM215" s="31">
        <f>_xlfn.IFNA(VLOOKUP($A215,Nikkei225!$A:$B,2,FALSE), "NA")</f>
        <v>19691.47</v>
      </c>
      <c r="AN215" s="31">
        <f>_xlfn.IFNA(VLOOKUP($A215,EXJPUS!$A:$B,2,FALSE), "NA")</f>
        <v>112.9148</v>
      </c>
      <c r="AO215" s="31">
        <f>_xlfn.IFNA(VLOOKUP($A215,PCU33613361!$A:$B,2,FALSE), "NA")</f>
        <v>113.8</v>
      </c>
      <c r="AP215" s="31">
        <f>_xlfn.IFNA(VLOOKUP($A215,TOTALSA!$A:$B,2,FALSE), "NA")</f>
        <v>18.334</v>
      </c>
      <c r="AQ215" s="31">
        <f>_xlfn.IFNA(VLOOKUP($A215,ZAFCPIALLMINMEI!$A:$B,2,FALSE), "NA")</f>
        <v>113.2891</v>
      </c>
      <c r="AR215" s="31">
        <f>_xlfn.IFNA(VLOOKUP($A215,LCULMN01ZAQ661S!$A:$B,2,FALSE), "NA")</f>
        <v>108.5582113</v>
      </c>
      <c r="AS215" s="31">
        <f>_xlfn.IFNA(VLOOKUP($A215,NGDPRSAXDCZAQ!$A:$B,2,FALSE), "NA")</f>
        <v>1131309.2</v>
      </c>
      <c r="AT215" s="31">
        <f>_xlfn.IFNA(VLOOKUP($A215,'M.W00.PCOBA.USD'!$A:$B,2,FALSE), "NA")</f>
        <v>59905.86</v>
      </c>
      <c r="AU215" s="31">
        <f>_xlfn.IFNA(VLOOKUP($A215,BSCICP03O9M665S!$A:$B,2,FALSE), "NA")</f>
        <v>102.22769689819999</v>
      </c>
      <c r="AV215" s="31">
        <f>_xlfn.IFNA(VLOOKUP($A215,LOLITOAAOECDE!$A:$B,2,FALSE), "NA")</f>
        <v>100.3407467486</v>
      </c>
      <c r="AW215" s="31" t="str">
        <f>_xlfn.IFNA(VLOOKUP($A215,'IP7110'!$A:$B,2,FALSE), "NA")</f>
        <v>NA</v>
      </c>
      <c r="AX215" s="31">
        <f>_xlfn.IFNA(VLOOKUP($A215,'WPS061'!$A:$B,2,FALSE), "NA")</f>
        <v>87.9</v>
      </c>
      <c r="AY215" s="31">
        <f>_xlfn.IFNA(VLOOKUP($A215,'GS10'!$A:$B,2,FALSE), "NA")</f>
        <v>2.36</v>
      </c>
      <c r="AZ215" s="31">
        <f>_xlfn.IFNA(VLOOKUP($A215,'GS5'!$A:$B,2,FALSE), "NA")</f>
        <v>1.98</v>
      </c>
      <c r="BA215" s="31">
        <f>_xlfn.IFNA(VLOOKUP($A215,'GS30'!$A:$B,2,FALSE), "NA")</f>
        <v>2.88</v>
      </c>
      <c r="BB215" s="31">
        <f>_xlfn.IFNA(VLOOKUP($A215,DAX!$A:$B,2,FALSE), "NA")</f>
        <v>13229.57</v>
      </c>
      <c r="BC215" s="31">
        <f>_xlfn.IFNA(VLOOKUP($A215,SMI!$A:$B,2,FALSE), "NA")</f>
        <v>9242.18</v>
      </c>
      <c r="BD215" s="31">
        <f>_xlfn.IFNA(VLOOKUP($A215,NASDAQCOM!$A:$B,2,FALSE), "NA")</f>
        <v>6727.67</v>
      </c>
      <c r="BE215" s="31">
        <f>_xlfn.IFNA(VLOOKUP($A215,FTSE100!$A:$B,2,FALSE), "NA")</f>
        <v>7493.08</v>
      </c>
      <c r="BF215" s="31">
        <f>_xlfn.IFNA(VLOOKUP($A215,'M.W00.PGOLD.USD'!$A:$B,2,FALSE), "NA")</f>
        <v>1305.1500000000001</v>
      </c>
      <c r="BG215" s="31">
        <f>_xlfn.IFNA(VLOOKUP($A215,'M.W00.PSILVER.USD'!$A:$B,2,FALSE), "NA")</f>
        <v>17.41</v>
      </c>
      <c r="BH215" s="31">
        <f>_xlfn.IFNA(VLOOKUP($A215,WPU10170502!$A:$B,2,FALSE), "NA")</f>
        <v>84.8</v>
      </c>
      <c r="BI215" s="31">
        <f>_xlfn.IFNA(VLOOKUP($A215,'M.W00.PSILVER.USD'!$A:$B,2,FALSE), "NA")</f>
        <v>17.41</v>
      </c>
      <c r="BJ215" s="31">
        <f>_xlfn.IFNA(VLOOKUP($A215,'M.W00.PSILVER.USD'!$A:$B,2,FALSE), "NA")</f>
        <v>17.41</v>
      </c>
      <c r="BK215" s="31">
        <f>_xlfn.IFNA(VLOOKUP($A215,FEDfunds!$A:$B,2,FALSE), "NA")</f>
        <v>1.1499999999999999</v>
      </c>
      <c r="BL215" s="31">
        <f>_xlfn.IFNA(VLOOKUP($A215,Vehicles_miles_traveled!$A:$B,2,FALSE), "NA")</f>
        <v>268488</v>
      </c>
      <c r="BM215" s="31">
        <f>_xlfn.IFNA(VLOOKUP($A215,New_car_dealer!$A:$B,2,FALSE), "NA")</f>
        <v>75083</v>
      </c>
      <c r="BN215" s="31">
        <f>_xlfn.IFNA(VLOOKUP($A215,Platinum_total_demand!$A:$Z,4,FALSE), "NA")</f>
        <v>577.1707762427335</v>
      </c>
      <c r="BO215" s="31">
        <f>_xlfn.IFNA(VLOOKUP($A215,Palladium_total_demand!$A:$Z,4,FALSE), "NA")</f>
        <v>1008.9172100976854</v>
      </c>
      <c r="BP215" s="31">
        <f>_xlfn.IFNA(VLOOKUP($A215,Rhodium_total_demand!$A:$Z,4,FALSE), "NA")</f>
        <v>91.575512971203267</v>
      </c>
      <c r="BQ215" s="31">
        <f>_xlfn.IFNA(VLOOKUP($A215,Platinum_total_supply!$A:$Z,4,FALSE), "NA")</f>
        <v>673.61924652466803</v>
      </c>
      <c r="BR215" s="31">
        <f>_xlfn.IFNA(VLOOKUP($A215,Palladium_total_supply!$A:$Z,4,FALSE), "NA")</f>
        <v>821.87212656759903</v>
      </c>
      <c r="BS215" s="31">
        <f>_xlfn.IFNA(VLOOKUP($A215,Rhodium_total_supply!$A:$Z,4,FALSE), "NA")</f>
        <v>89.83329493753449</v>
      </c>
      <c r="BT215" s="31">
        <f>_xlfn.IFNA(VLOOKUP($A215,Equities!$A:$Z,2,FALSE), "NA")</f>
        <v>8116.9218181818096</v>
      </c>
      <c r="BU215" s="31">
        <f>_xlfn.IFNA(VLOOKUP($A215,Equities!$A:$Z,3,FALSE), "NA")</f>
        <v>10307.394545454499</v>
      </c>
      <c r="BV215" s="31">
        <f>_xlfn.IFNA(VLOOKUP($A215,Equities!$A:$Z,4,FALSE), "NA")</f>
        <v>9866.1590909090901</v>
      </c>
      <c r="BW215" s="31">
        <f>_xlfn.IFNA(VLOOKUP($A215,Equities!$A:$Z,5,FALSE), "NA")</f>
        <v>7018.6529090908998</v>
      </c>
      <c r="BX215" s="31">
        <f>_xlfn.IFNA(VLOOKUP($A215,Equities!$A:$Z,6,FALSE), "NA")</f>
        <v>2414.03331818181</v>
      </c>
      <c r="BY215" s="31">
        <f>_xlfn.IFNA(VLOOKUP($A215,Income_equities!$A:$Z,2,FALSE), "NA")</f>
        <v>2038.1590909090901</v>
      </c>
      <c r="BZ215" s="31">
        <f>_xlfn.IFNA(VLOOKUP($A215,Income_equities!$A:$Z,3,FALSE), "NA")</f>
        <v>384.67039090908997</v>
      </c>
      <c r="CA215" s="31">
        <f>_xlfn.IFNA(VLOOKUP($A215,Income_equities!$A:$Z,4,FALSE), "NA")</f>
        <v>231.281963636363</v>
      </c>
      <c r="CB215" s="31">
        <f>_xlfn.IFNA(VLOOKUP($A215,Income_equities!$A:$Z,5,FALSE), "NA")</f>
        <v>229.012986363636</v>
      </c>
      <c r="CC215" s="31">
        <f>_xlfn.IFNA(VLOOKUP($A215,PGM_equities!$A:$Z,2,FALSE), "NA")</f>
        <v>923.65272727272702</v>
      </c>
      <c r="CD215" s="31">
        <f>_xlfn.IFNA(VLOOKUP($A215,PGM_equities!$A:$Z,3,FALSE), "NA")</f>
        <v>1281.3909090909001</v>
      </c>
      <c r="CE215" s="31">
        <f>_xlfn.IFNA(VLOOKUP($A215,PGM_equities!$A:$Z,4,FALSE), "NA")</f>
        <v>16.9581272727272</v>
      </c>
      <c r="CF215" s="31">
        <f>_xlfn.IFNA(VLOOKUP($A215,PGM_equities!$A:$Z,5,FALSE), "NA")</f>
        <v>956.70954545454504</v>
      </c>
      <c r="CG215" s="31">
        <f>_xlfn.IFNA(VLOOKUP($A215,Platinum_market_balance!$A:$Z,2,FALSE), "NA")</f>
        <v>96.448470281934533</v>
      </c>
      <c r="CH215" s="31">
        <f>_xlfn.IFNA(VLOOKUP($A215,Platinum_market_balance!$A:$Z,3,FALSE), "NA")</f>
        <v>0.16710560245235356</v>
      </c>
      <c r="CI215" s="31">
        <f>_xlfn.IFNA(VLOOKUP($A215,Platinum_market_balance!$A:$Z,4,FALSE), "NA")</f>
        <v>1839.1626933088619</v>
      </c>
      <c r="CJ215" s="31">
        <f>_xlfn.IFNA(VLOOKUP($A215,Platinum_market_balance!$A:$Z,5,FALSE), "NA")</f>
        <v>3.1865138863776918</v>
      </c>
      <c r="CK215" s="31">
        <f>_xlfn.IFNA(VLOOKUP($A215,Palladium_market_balance!$A:$Z,2,FALSE), "NA")</f>
        <v>-187.04508353008634</v>
      </c>
      <c r="CL215" s="31">
        <f>_xlfn.IFNA(VLOOKUP($A215,Palladium_market_balance!$A:$Z,3,FALSE), "NA")</f>
        <v>-0.18539190496312008</v>
      </c>
      <c r="CM215" s="31">
        <f>_xlfn.IFNA(VLOOKUP($A215,Palladium_market_balance!$A:$Z,4,FALSE), "NA")</f>
        <v>-1923.4819628738369</v>
      </c>
      <c r="CN215" s="31">
        <f>_xlfn.IFNA(VLOOKUP($A215,Palladium_market_balance!$A:$Z,5,FALSE), "NA")</f>
        <v>-1.9064814670845009</v>
      </c>
      <c r="CO215" s="31">
        <f>_xlfn.IFNA(VLOOKUP($A215,Rhodium_market_balance!$A:$Z,2,FALSE), "NA")</f>
        <v>-1.7422180336687774</v>
      </c>
      <c r="CP215" s="31">
        <f>_xlfn.IFNA(VLOOKUP($A215,Rhodium_market_balance!$A:$Z,3,FALSE), "NA")</f>
        <v>-1.9024933381663209E-2</v>
      </c>
      <c r="CQ215" s="31">
        <f>_xlfn.IFNA(VLOOKUP($A215,Rhodium_market_balance!$A:$Z,4,FALSE), "NA")</f>
        <v>198.06423995468691</v>
      </c>
      <c r="CR215" s="31">
        <f>_xlfn.IFNA(VLOOKUP($A215,Rhodium_market_balance!$A:$Z,5,FALSE), "NA")</f>
        <v>2.1628515476290038</v>
      </c>
      <c r="CS215" s="31">
        <f>_xlfn.IFNA(VLOOKUP($A215,CFTCs!$A:$Z,2,FALSE), "NA")</f>
        <v>25673.545454545401</v>
      </c>
      <c r="CT215" s="31">
        <f>_xlfn.IFNA(VLOOKUP($A215,CFTCs!$A:$Z,3,FALSE), "NA")</f>
        <v>4224</v>
      </c>
      <c r="CU215" s="31">
        <f>_xlfn.IFNA(VLOOKUP($A215,CFTCs!$A:$Z,4,FALSE), "NA")</f>
        <v>48739</v>
      </c>
      <c r="CV215" s="31">
        <f>_xlfn.IFNA(VLOOKUP($A215,CFTCs!$A:$Z,5,FALSE), "NA")</f>
        <v>26472.636363636298</v>
      </c>
      <c r="CW215" s="31">
        <f>_xlfn.IFNA(VLOOKUP($A215,Open_interest!$A:$Z,2,FALSE), "NA")</f>
        <v>74703.181818181794</v>
      </c>
      <c r="CX215" s="31">
        <f>_xlfn.IFNA(VLOOKUP($A215,Open_interest!$A:$Z,3,FALSE), "NA")</f>
        <v>32581.3636363636</v>
      </c>
      <c r="CY215" s="31">
        <f>IF(_xlfn.IFNA(VLOOKUP($A215,ETF_holdings!$A:$Z,2,FALSE), "NA")=0,"NA",_xlfn.IFNA(VLOOKUP($A215,ETF_holdings!$A:$Z,2,FALSE), "NA"))</f>
        <v>2547285.8314545401</v>
      </c>
      <c r="CZ215" s="31" t="str">
        <f>IF(_xlfn.IFNA(VLOOKUP($A215,ETF_holdings!$A:$Z,3,FALSE), "NA")=0,"NA",_xlfn.IFNA(VLOOKUP($A215,ETF_holdings!$A:$Z,3,FALSE), "NA"))</f>
        <v>NA</v>
      </c>
      <c r="DA215" s="31">
        <f>_xlfn.IFNA(VLOOKUP($A215,ETF_holdings!$A:$Z,4,FALSE), "NA")</f>
        <v>12525.977272727199</v>
      </c>
      <c r="DB215" s="31">
        <f>IF(_xlfn.IFNA(VLOOKUP($A215,ETF_holdings!$A:$Z,4,FALSE), "NA")=0,"NA",_xlfn.IFNA(VLOOKUP($A215,ETF_holdings!$A:$Z,4,FALSE), "NA"))</f>
        <v>12525.977272727199</v>
      </c>
      <c r="DC215" s="31" t="str">
        <f>IF(_xlfn.IFNA(VLOOKUP($A215,ETF_holdings!$A:$Z,6,FALSE), "NA")=0,"NA",_xlfn.IFNA(VLOOKUP($A215,ETF_holdings!$A:$Z,6,FALSE), "NA"))</f>
        <v>NA</v>
      </c>
      <c r="DD215" s="31" t="str">
        <f>IF(_xlfn.IFNA(VLOOKUP($A215,ETF_holdings!$A:$Z,7,FALSE), "NA")=0,"NA",_xlfn.IFNA(VLOOKUP($A215,ETF_holdings!$A:$Z,7,FALSE), "NA"))</f>
        <v>NA</v>
      </c>
      <c r="DE215" s="31">
        <f>IF(_xlfn.IFNA(VLOOKUP($A215,ETF_holdings!$A:$Z,8,FALSE), "NA")=0,"NA",_xlfn.IFNA(VLOOKUP($A215,ETF_holdings!$A:$Z,8,FALSE), "NA"))</f>
        <v>23209.090909090901</v>
      </c>
      <c r="DF215" s="31">
        <f>IF(_xlfn.IFNA(VLOOKUP($A215,ETF_holdings!$A:$Z,10,FALSE), "NA")=0,"NA",_xlfn.IFNA(VLOOKUP($A215,ETF_holdings!$A:$Z,10,FALSE), "NA"))</f>
        <v>41591.818181818096</v>
      </c>
      <c r="DG215" s="31">
        <f>IF(_xlfn.IFNA(VLOOKUP($A215,ETF_holdings!$A:$Z,10,FALSE), "NA")=0,"NA",_xlfn.IFNA(VLOOKUP($A215,ETF_holdings!$A:$Z,10,FALSE), "NA"))</f>
        <v>41591.818181818096</v>
      </c>
      <c r="DH215" s="31">
        <f>IF(_xlfn.IFNA(VLOOKUP($A215,ETF_holdings!$A:$Z,11,FALSE), "NA")=0,"NA",_xlfn.IFNA(VLOOKUP($A215,ETF_holdings!$A:$Z,11,FALSE), "NA"))</f>
        <v>12525.977272727199</v>
      </c>
      <c r="DI215" s="31" t="str">
        <f>IF(_xlfn.IFNA(VLOOKUP($A215,ETF_holdings!$A:$Z,12,FALSE), "NA")=0,"NA",_xlfn.IFNA(VLOOKUP($A215,ETF_holdings!$A:$Z,12,FALSE), "NA"))</f>
        <v>NA</v>
      </c>
      <c r="DJ215" s="31">
        <f>IF(_xlfn.IFNA(VLOOKUP($A215,ETF_holdings!$A:$Z,13,FALSE), "NA")=0,"NA",_xlfn.IFNA(VLOOKUP($A215,ETF_holdings!$A:$Z,13,FALSE), "NA"))</f>
        <v>88009.999999999898</v>
      </c>
      <c r="DK215" s="31">
        <f>IF(_xlfn.IFNA(VLOOKUP($A215,Platinum_RSI!$A:$P,2,FALSE), "NA")=0,"NA",_xlfn.IFNA(VLOOKUP($A215,Platinum_RSI!$A:$P,2,FALSE), "NA"))</f>
        <v>38.630000000000003</v>
      </c>
      <c r="DL215" s="31">
        <f>IF(_xlfn.IFNA(VLOOKUP($A215,Platinum_RSI!$A:$P,3,FALSE), "NA")=0,"NA",_xlfn.IFNA(VLOOKUP($A215,Platinum_RSI!$A:$P,3,FALSE), "NA"))</f>
        <v>43.31</v>
      </c>
      <c r="DM215" s="31">
        <f>IF(_xlfn.IFNA(VLOOKUP($A215,Platinum_RSI!$A:$P,4,FALSE), "NA")=0,"NA",_xlfn.IFNA(VLOOKUP($A215,Platinum_RSI!$A:$P,4,FALSE), "NA"))</f>
        <v>43.25</v>
      </c>
      <c r="DN215" s="31">
        <f>IF(_xlfn.IFNA(VLOOKUP($A215,Platinum_RSI!$A:$P,5,FALSE), "NA")=0,"NA",_xlfn.IFNA(VLOOKUP($A215,Platinum_RSI!$A:$P,5,FALSE), "NA"))</f>
        <v>43.63</v>
      </c>
      <c r="DO215" s="31">
        <f>IF(_xlfn.IFNA(VLOOKUP($A215,Palladium_RSI!$A:$Q,2,FALSE), "NA")=0,"NA",_xlfn.IFNA(VLOOKUP($A215,Palladium_RSI!$A:$Q,2,FALSE), "NA"))</f>
        <v>96.39</v>
      </c>
      <c r="DP215" s="31">
        <f>IF(_xlfn.IFNA(VLOOKUP($A215,Palladium_RSI!$A:$Q, 3,FALSE), "NA")=0,"NA",_xlfn.IFNA(VLOOKUP($A215,Palladium_RSI!$A:$Q,3,FALSE), "NA"))</f>
        <v>74.12</v>
      </c>
      <c r="DQ215" s="31">
        <f>IF(_xlfn.IFNA(VLOOKUP($A215,Palladium_RSI!$A:$Q,4,FALSE), "NA")=0,"NA",_xlfn.IFNA(VLOOKUP($A215,Palladium_RSI!$A:$Q,4,FALSE), "NA"))</f>
        <v>66.959999999999994</v>
      </c>
      <c r="DR215" s="31">
        <f>IF(_xlfn.IFNA(VLOOKUP($A215,Palladium_RSI!$A:$Q,5,FALSE), "NA")=0,"NA",_xlfn.IFNA(VLOOKUP($A215,Palladium_RSI!$A:$Q,5,FALSE), "NA"))</f>
        <v>59.74</v>
      </c>
      <c r="DS215" s="31">
        <f>IF(_xlfn.IFNA(VLOOKUP($A215,Car_production!$A:$L,2,FALSE), "NA")=0,"NA",_xlfn.IFNA(VLOOKUP($A215,Car_production!$A:$L,2,FALSE), "NA"))</f>
        <v>228.2</v>
      </c>
      <c r="DT215" s="31">
        <f>IF(_xlfn.IFNA(VLOOKUP($A215,Car_production!$A:$L,3,FALSE), "NA")=0,"NA",_xlfn.IFNA(VLOOKUP($A215,Car_production!$A:$L,3,FALSE), "NA"))</f>
        <v>179.54366640440597</v>
      </c>
      <c r="DU215" s="31" t="e">
        <f>IF(_xlfn.IFNA(VLOOKUP($A215,Car_production!$A:$L,4,FALSE), "NA")=0,"NA",_xlfn.IFNA(VLOOKUP($A215,Car_production!$A:$L,13,FALSE), "NA"))</f>
        <v>#REF!</v>
      </c>
      <c r="DV215" s="31">
        <f>IF(_xlfn.IFNA(VLOOKUP($A215,Car_production!$A:$L,5,FALSE), "NA")=0,"NA",_xlfn.IFNA(VLOOKUP($A215,Car_production!$A:$L,5,FALSE), "NA"))</f>
        <v>107.1114844940434</v>
      </c>
      <c r="DW215" s="31">
        <f>IF(_xlfn.IFNA(VLOOKUP($A215,Car_production!$A:$L,6,FALSE), "NA")=0,"NA",_xlfn.IFNA(VLOOKUP($A215,Car_production!$A:$L,6,FALSE), "NA"))</f>
        <v>112.4</v>
      </c>
      <c r="DX215" s="31">
        <f>IF(_xlfn.IFNA(VLOOKUP($A215,Car_production!$A:$L,7,FALSE), "NA")=0,"NA",_xlfn.IFNA(VLOOKUP($A215,Car_production!$A:$L,7,FALSE), "NA"))</f>
        <v>109.8729227761486</v>
      </c>
      <c r="DY215" s="31">
        <f>IF(_xlfn.IFNA(VLOOKUP($A215,Car_production!$A:$L,8,FALSE), "NA")=0,"NA",_xlfn.IFNA(VLOOKUP($A215,Car_production!$A:$L,8,FALSE), "NA"))</f>
        <v>108.2</v>
      </c>
      <c r="DZ215" s="31">
        <f>IF(_xlfn.IFNA(VLOOKUP($A215,Car_production!$A:$L,9,FALSE), "NA")=0,"NA",_xlfn.IFNA(VLOOKUP($A215,Car_production!$A:$L,9,FALSE), "NA"))</f>
        <v>136.61616161616161</v>
      </c>
      <c r="EA215" s="31">
        <f>IF(_xlfn.IFNA(VLOOKUP($A215,Car_production!$A:$L,10,FALSE), "NA")=0,"NA",_xlfn.IFNA(VLOOKUP($A215,Car_production!$A:$L,10,FALSE), "NA"))</f>
        <v>91.678280178277461</v>
      </c>
      <c r="EB215" s="31">
        <f>IF(_xlfn.IFNA(VLOOKUP($A215,Car_production_index!$A:$L,2,FALSE), "NA")=0,"NA",_xlfn.IFNA(VLOOKUP($A215,Car_production_index!$A:$L,2,FALSE), "NA"))</f>
        <v>0.12854781014731168</v>
      </c>
      <c r="EC215" s="31">
        <f>IF(_xlfn.IFNA(VLOOKUP($A215,Car_production_index!$A:$L,3,FALSE), "NA")=0,"NA",_xlfn.IFNA(VLOOKUP($A215,Car_production_index!$A:$L,3,FALSE), "NA"))</f>
        <v>0.18598462017146819</v>
      </c>
      <c r="ED215" s="31">
        <f>IF(_xlfn.IFNA(VLOOKUP($A215,Car_production_index!$A:$L,4,FALSE), "NA")=0,"NA",_xlfn.IFNA(VLOOKUP($A215,Car_production_index!$A:$L,4,FALSE), "NA"))</f>
        <v>0.33147438416936725</v>
      </c>
      <c r="EE215" s="31">
        <f>IF(_xlfn.IFNA(VLOOKUP($A215,Car_production_index!$A:$L,5,FALSE), "NA")=0,"NA",_xlfn.IFNA(VLOOKUP($A215,Car_production_index!$A:$L,5,FALSE), "NA"))</f>
        <v>9.2660690482269187E-2</v>
      </c>
      <c r="EF215" s="31">
        <f>IF(_xlfn.IFNA(VLOOKUP($A215,Car_production_index!$A:$L,6,FALSE), "NA")=0,"NA",_xlfn.IFNA(VLOOKUP($A215,Car_production_index!$A:$L,6,FALSE), "NA"))</f>
        <v>0.73866750497041633</v>
      </c>
    </row>
    <row r="216" spans="1:136">
      <c r="A216" s="26">
        <v>43040</v>
      </c>
      <c r="B216" s="25">
        <f>IFERROR(VLOOKUP($A216,Palladium_spot_price!$A:$B,2,FALSE), "NA")</f>
        <v>1005.3</v>
      </c>
      <c r="C216" s="25">
        <f>IFERROR(VLOOKUP($A216,Platinum_spot_price!$A:$B,2,FALSE), "NA")</f>
        <v>937.5</v>
      </c>
      <c r="D216" s="25">
        <f>IFERROR(VLOOKUP($A216,Rhodium_spot_price!$A:$B,2,FALSE), "NA")</f>
        <v>1443.25</v>
      </c>
      <c r="E216" s="25">
        <f>IFERROR(VLOOKUP(A216,'Coal Australia'!A:B,2,FALSE), "NA")</f>
        <v>102.487012987013</v>
      </c>
      <c r="F216" s="25">
        <f>IFERROR(VLOOKUP(A216,'Russian Ruble'!A:B,2,FALSE), "NA")</f>
        <v>58.918170969999998</v>
      </c>
      <c r="G216" s="25" t="str">
        <f>IFERROR(VLOOKUP($A216,'GDP Germany'!A:B,2,FALSE),"NA")</f>
        <v>NA</v>
      </c>
      <c r="H216" s="25" t="str">
        <f>IFERROR(VLOOKUP($A216,'GDP EU28'!A:B,2,FALSE),"NA")</f>
        <v>NA</v>
      </c>
      <c r="I216" s="25" t="str">
        <f>IFERROR(VLOOKUP($A216,'GDP US'!A:B,2,FALSE),"NA")</f>
        <v>NA</v>
      </c>
      <c r="J216" s="29" t="str">
        <f>IFERROR(VLOOKUP($A216,'GDP CNY'!A:C,2,FALSE),"NA")</f>
        <v>NA</v>
      </c>
      <c r="K216" s="25">
        <f>IFERROR(VLOOKUP($A216,WTI!$A:$B,2,FALSE),"NA")</f>
        <v>56.64</v>
      </c>
      <c r="L216" s="25">
        <f>IFERROR(VLOOKUP($A216,Brent!$A:$B,2,FALSE),"NA")</f>
        <v>62.71</v>
      </c>
      <c r="M216" s="25">
        <f>IFERROR(VLOOKUP($A216,'EURO EXC RATE'!$A:$B,2,FALSE),"NA")</f>
        <v>1.1742999999999999</v>
      </c>
      <c r="N216" s="25">
        <f>IFERROR(VLOOKUP($A216,'Baltic Dry Index'!$A:$B,2,FALSE),"NA")</f>
        <v>1578</v>
      </c>
      <c r="O216" s="25">
        <f>IFERROR(VLOOKUP($A216,EXR_CNY_USD!$A:$B,2,FALSE),"NA")</f>
        <v>6.62</v>
      </c>
      <c r="P216" s="25">
        <f>IFERROR(VLOOKUP($A216,'NATURAL GAS'!A:B,2,FALSE),"NA")</f>
        <v>3.01</v>
      </c>
      <c r="Q216" s="25">
        <f>IFERROR(VLOOKUP($A216,VIX!$A:$B,2,FALSE), "NA")</f>
        <v>11.28</v>
      </c>
      <c r="R216" s="25">
        <f>IFERROR(VLOOKUP($A216,CLI_US!$A:$B,2,FALSE), "NA")</f>
        <v>100.373390663046</v>
      </c>
      <c r="S216" s="25">
        <f>IFERROR(VLOOKUP($A216,CLI_CHN!$A:$B,2,FALSE), "NA")</f>
        <v>100.23909999999999</v>
      </c>
      <c r="T216" s="25">
        <f>IFERROR(VLOOKUP($A216,CLI_EURO!$A:$B,2,FALSE), "NA")</f>
        <v>101.277681925284</v>
      </c>
      <c r="U216" s="25">
        <f>IFERROR(VLOOKUP($A216,CPILFESL!$A:$B,2,FALSE), "NA")</f>
        <v>247.28399999999999</v>
      </c>
      <c r="V216" s="31">
        <f>_xlfn.IFNA(VLOOKUP($A216,'PET.RWTC.M'!$A:$B,2,FALSE), "NA")</f>
        <v>56.64</v>
      </c>
      <c r="W216" s="31">
        <f>_xlfn.IFNA(VLOOKUP($A216,PALLFNFINDEXQ!$A:$B,2,FALSE), "NA")</f>
        <v>119.77212110000001</v>
      </c>
      <c r="X216" s="31">
        <f>_xlfn.IFNA(VLOOKUP($A216,DEXSFUS!$A:$B,2,FALSE), "NA")</f>
        <v>14.08</v>
      </c>
      <c r="Y216" s="31">
        <f>_xlfn.IFNA(VLOOKUP($A216,PNICKUSDM!$A:$B,2,FALSE), "NA")</f>
        <v>11972</v>
      </c>
      <c r="Z216" s="31">
        <f>_xlfn.IFNA(VLOOKUP($A216,'WPU1011'!$A:$B,2,FALSE), "NA")</f>
        <v>132</v>
      </c>
      <c r="AA216" s="31">
        <f>_xlfn.IFNA(VLOOKUP($A216,PCU3399103399101!$A:$B,2,FALSE), "NA")</f>
        <v>212</v>
      </c>
      <c r="AB216" s="31">
        <f>_xlfn.IFNA(VLOOKUP($A216,TSIFRGHTC!$A:$B,2,FALSE), "NA")</f>
        <v>1.4</v>
      </c>
      <c r="AC216" s="31">
        <f>_xlfn.IFNA(VLOOKUP($A216,TSIFRGHTC!$A:$B,2,FALSE), "NA")</f>
        <v>1.4</v>
      </c>
      <c r="AD216" s="31">
        <f>_xlfn.IFNA(VLOOKUP($A216,PPICMM!$A:$B,2,FALSE), "NA")</f>
        <v>199</v>
      </c>
      <c r="AE216" s="31">
        <f>_xlfn.IFNA(VLOOKUP($A216,IPB50001N!$A:$B,2,FALSE), "NA")</f>
        <v>100.7961</v>
      </c>
      <c r="AF216" s="31">
        <f>_xlfn.IFNA(VLOOKUP($A216,A31ATI!$A:$B,2,FALSE), "NA")</f>
        <v>19288</v>
      </c>
      <c r="AG216" s="31">
        <f>_xlfn.IFNA(VLOOKUP($A216,A31ANO!$A:$B,2,FALSE), "NA")</f>
        <v>9858</v>
      </c>
      <c r="AH216" s="31">
        <f>_xlfn.IFNA(VLOOKUP($A216,IPG21223S!$A:$B,2,FALSE), "NA")</f>
        <v>111.6947</v>
      </c>
      <c r="AI216" s="31">
        <f>_xlfn.IFNA(VLOOKUP($A216,PIORECRUSDM!$A:$B,2,FALSE), "NA")</f>
        <v>63.36</v>
      </c>
      <c r="AJ216" s="31">
        <f>_xlfn.IFNA(VLOOKUP($A216,GVZCLS!$A:$B,2,FALSE), "NA")</f>
        <v>11.8</v>
      </c>
      <c r="AK216" s="31">
        <f>_xlfn.IFNA(VLOOKUP($A216,VXSLVCLS!$A:$B,2,FALSE), "NA")</f>
        <v>19.940000000000001</v>
      </c>
      <c r="AL216" s="31">
        <f>_xlfn.IFNA(VLOOKUP($A216,PNRGINDEXM!$A:$B,2,FALSE), "NA")</f>
        <v>141.5624</v>
      </c>
      <c r="AM216" s="31">
        <f>_xlfn.IFNA(VLOOKUP($A216,Nikkei225!$A:$B,2,FALSE), "NA")</f>
        <v>22420.080000000002</v>
      </c>
      <c r="AN216" s="31">
        <f>_xlfn.IFNA(VLOOKUP($A216,EXJPUS!$A:$B,2,FALSE), "NA")</f>
        <v>112.819</v>
      </c>
      <c r="AO216" s="31">
        <f>_xlfn.IFNA(VLOOKUP($A216,PCU33613361!$A:$B,2,FALSE), "NA")</f>
        <v>114.3</v>
      </c>
      <c r="AP216" s="31">
        <f>_xlfn.IFNA(VLOOKUP($A216,TOTALSA!$A:$B,2,FALSE), "NA")</f>
        <v>17.914000000000001</v>
      </c>
      <c r="AQ216" s="31">
        <f>_xlfn.IFNA(VLOOKUP($A216,ZAFCPIALLMINMEI!$A:$B,2,FALSE), "NA")</f>
        <v>113.2891</v>
      </c>
      <c r="AR216" s="31">
        <f>_xlfn.IFNA(VLOOKUP($A216,LCULMN01ZAQ661S!$A:$B,2,FALSE), "NA")</f>
        <v>108.5582113</v>
      </c>
      <c r="AS216" s="31">
        <f>_xlfn.IFNA(VLOOKUP($A216,NGDPRSAXDCZAQ!$A:$B,2,FALSE), "NA")</f>
        <v>1131309.2</v>
      </c>
      <c r="AT216" s="31">
        <f>_xlfn.IFNA(VLOOKUP($A216,'M.W00.PCOBA.USD'!$A:$B,2,FALSE), "NA")</f>
        <v>62118.05</v>
      </c>
      <c r="AU216" s="31">
        <f>_xlfn.IFNA(VLOOKUP($A216,BSCICP03O9M665S!$A:$B,2,FALSE), "NA")</f>
        <v>102.2880464691</v>
      </c>
      <c r="AV216" s="31">
        <f>_xlfn.IFNA(VLOOKUP($A216,LOLITOAAOECDE!$A:$B,2,FALSE), "NA")</f>
        <v>100.43814245759999</v>
      </c>
      <c r="AW216" s="31" t="str">
        <f>_xlfn.IFNA(VLOOKUP($A216,'IP7110'!$A:$B,2,FALSE), "NA")</f>
        <v>NA</v>
      </c>
      <c r="AX216" s="31">
        <f>_xlfn.IFNA(VLOOKUP($A216,'WPS061'!$A:$B,2,FALSE), "NA")</f>
        <v>92.7</v>
      </c>
      <c r="AY216" s="31">
        <f>_xlfn.IFNA(VLOOKUP($A216,'GS10'!$A:$B,2,FALSE), "NA")</f>
        <v>2.35</v>
      </c>
      <c r="AZ216" s="31">
        <f>_xlfn.IFNA(VLOOKUP($A216,'GS5'!$A:$B,2,FALSE), "NA")</f>
        <v>2.0499999999999998</v>
      </c>
      <c r="BA216" s="31">
        <f>_xlfn.IFNA(VLOOKUP($A216,'GS30'!$A:$B,2,FALSE), "NA")</f>
        <v>2.8</v>
      </c>
      <c r="BB216" s="31">
        <f>_xlfn.IFNA(VLOOKUP($A216,DAX!$A:$B,2,FALSE), "NA")</f>
        <v>13023.98</v>
      </c>
      <c r="BC216" s="31">
        <f>_xlfn.IFNA(VLOOKUP($A216,SMI!$A:$B,2,FALSE), "NA")</f>
        <v>9318.77</v>
      </c>
      <c r="BD216" s="31">
        <f>_xlfn.IFNA(VLOOKUP($A216,NASDAQCOM!$A:$B,2,FALSE), "NA")</f>
        <v>6873.97</v>
      </c>
      <c r="BE216" s="31">
        <f>_xlfn.IFNA(VLOOKUP($A216,FTSE100!$A:$B,2,FALSE), "NA")</f>
        <v>7326.67</v>
      </c>
      <c r="BF216" s="31">
        <f>_xlfn.IFNA(VLOOKUP($A216,'M.W00.PGOLD.USD'!$A:$B,2,FALSE), "NA")</f>
        <v>1294.8499999999999</v>
      </c>
      <c r="BG216" s="31">
        <f>_xlfn.IFNA(VLOOKUP($A216,'M.W00.PSILVER.USD'!$A:$B,2,FALSE), "NA")</f>
        <v>17.145</v>
      </c>
      <c r="BH216" s="31">
        <f>_xlfn.IFNA(VLOOKUP($A216,WPU10170502!$A:$B,2,FALSE), "NA")</f>
        <v>84.8</v>
      </c>
      <c r="BI216" s="31">
        <f>_xlfn.IFNA(VLOOKUP($A216,'M.W00.PSILVER.USD'!$A:$B,2,FALSE), "NA")</f>
        <v>17.145</v>
      </c>
      <c r="BJ216" s="31">
        <f>_xlfn.IFNA(VLOOKUP($A216,'M.W00.PSILVER.USD'!$A:$B,2,FALSE), "NA")</f>
        <v>17.145</v>
      </c>
      <c r="BK216" s="31">
        <f>_xlfn.IFNA(VLOOKUP($A216,FEDfunds!$A:$B,2,FALSE), "NA")</f>
        <v>1.1599999999999999</v>
      </c>
      <c r="BL216" s="31">
        <f>_xlfn.IFNA(VLOOKUP($A216,Vehicles_miles_traveled!$A:$B,2,FALSE), "NA")</f>
        <v>268614</v>
      </c>
      <c r="BM216" s="31">
        <f>_xlfn.IFNA(VLOOKUP($A216,New_car_dealer!$A:$B,2,FALSE), "NA")</f>
        <v>73878</v>
      </c>
      <c r="BN216" s="31">
        <f>_xlfn.IFNA(VLOOKUP($A216,Platinum_total_demand!$A:$Z,4,FALSE), "NA")</f>
        <v>613.70864468868626</v>
      </c>
      <c r="BO216" s="31">
        <f>_xlfn.IFNA(VLOOKUP($A216,Palladium_total_demand!$A:$Z,4,FALSE), "NA")</f>
        <v>1105.2885689088328</v>
      </c>
      <c r="BP216" s="31">
        <f>_xlfn.IFNA(VLOOKUP($A216,Rhodium_total_demand!$A:$Z,4,FALSE), "NA")</f>
        <v>101.29382193872777</v>
      </c>
      <c r="BQ216" s="31">
        <f>_xlfn.IFNA(VLOOKUP($A216,Platinum_total_supply!$A:$Z,4,FALSE), "NA")</f>
        <v>673.61924652466803</v>
      </c>
      <c r="BR216" s="31">
        <f>_xlfn.IFNA(VLOOKUP($A216,Palladium_total_supply!$A:$Z,4,FALSE), "NA")</f>
        <v>821.87212656759903</v>
      </c>
      <c r="BS216" s="31">
        <f>_xlfn.IFNA(VLOOKUP($A216,Rhodium_total_supply!$A:$Z,4,FALSE), "NA")</f>
        <v>89.83329493753449</v>
      </c>
      <c r="BT216" s="31">
        <f>_xlfn.IFNA(VLOOKUP($A216,Equities!$A:$Z,2,FALSE), "NA")</f>
        <v>8218.3654545454501</v>
      </c>
      <c r="BU216" s="31">
        <f>_xlfn.IFNA(VLOOKUP($A216,Equities!$A:$Z,3,FALSE), "NA")</f>
        <v>10474.1918181818</v>
      </c>
      <c r="BV216" s="31">
        <f>_xlfn.IFNA(VLOOKUP($A216,Equities!$A:$Z,4,FALSE), "NA")</f>
        <v>9818.9740909090906</v>
      </c>
      <c r="BW216" s="31">
        <f>_xlfn.IFNA(VLOOKUP($A216,Equities!$A:$Z,5,FALSE), "NA")</f>
        <v>7290.2439999999997</v>
      </c>
      <c r="BX216" s="31">
        <f>_xlfn.IFNA(VLOOKUP($A216,Equities!$A:$Z,6,FALSE), "NA")</f>
        <v>2462.5827272727201</v>
      </c>
      <c r="BY216" s="31">
        <f>_xlfn.IFNA(VLOOKUP($A216,Income_equities!$A:$Z,2,FALSE), "NA")</f>
        <v>2041.1786363636299</v>
      </c>
      <c r="BZ216" s="31">
        <f>_xlfn.IFNA(VLOOKUP($A216,Income_equities!$A:$Z,3,FALSE), "NA")</f>
        <v>385.307472727272</v>
      </c>
      <c r="CA216" s="31">
        <f>_xlfn.IFNA(VLOOKUP($A216,Income_equities!$A:$Z,4,FALSE), "NA")</f>
        <v>233.386463636363</v>
      </c>
      <c r="CB216" s="31">
        <f>_xlfn.IFNA(VLOOKUP($A216,Income_equities!$A:$Z,5,FALSE), "NA")</f>
        <v>229.711399999999</v>
      </c>
      <c r="CC216" s="31">
        <f>_xlfn.IFNA(VLOOKUP($A216,PGM_equities!$A:$Z,2,FALSE), "NA")</f>
        <v>935.2</v>
      </c>
      <c r="CD216" s="31">
        <f>_xlfn.IFNA(VLOOKUP($A216,PGM_equities!$A:$Z,3,FALSE), "NA")</f>
        <v>1282.3136363636299</v>
      </c>
      <c r="CE216" s="31">
        <f>_xlfn.IFNA(VLOOKUP($A216,PGM_equities!$A:$Z,4,FALSE), "NA")</f>
        <v>16.992259090908998</v>
      </c>
      <c r="CF216" s="31">
        <f>_xlfn.IFNA(VLOOKUP($A216,PGM_equities!$A:$Z,5,FALSE), "NA")</f>
        <v>1002.01045454545</v>
      </c>
      <c r="CG216" s="31">
        <f>_xlfn.IFNA(VLOOKUP($A216,Platinum_market_balance!$A:$Z,2,FALSE), "NA")</f>
        <v>59.910601835981765</v>
      </c>
      <c r="CH216" s="31">
        <f>_xlfn.IFNA(VLOOKUP($A216,Platinum_market_balance!$A:$Z,3,FALSE), "NA")</f>
        <v>9.7620593019953947E-2</v>
      </c>
      <c r="CI216" s="31">
        <f>_xlfn.IFNA(VLOOKUP($A216,Platinum_market_balance!$A:$Z,4,FALSE), "NA")</f>
        <v>1899.0732951448435</v>
      </c>
      <c r="CJ216" s="31">
        <f>_xlfn.IFNA(VLOOKUP($A216,Platinum_market_balance!$A:$Z,5,FALSE), "NA")</f>
        <v>3.0944216145239074</v>
      </c>
      <c r="CK216" s="31">
        <f>_xlfn.IFNA(VLOOKUP($A216,Palladium_market_balance!$A:$Z,2,FALSE), "NA")</f>
        <v>-283.41644234123373</v>
      </c>
      <c r="CL216" s="31">
        <f>_xlfn.IFNA(VLOOKUP($A216,Palladium_market_balance!$A:$Z,3,FALSE), "NA")</f>
        <v>-0.25641850491680124</v>
      </c>
      <c r="CM216" s="31">
        <f>_xlfn.IFNA(VLOOKUP($A216,Palladium_market_balance!$A:$Z,4,FALSE), "NA")</f>
        <v>-2206.8984052150709</v>
      </c>
      <c r="CN216" s="31">
        <f>_xlfn.IFNA(VLOOKUP($A216,Palladium_market_balance!$A:$Z,5,FALSE), "NA")</f>
        <v>-1.9966716994040512</v>
      </c>
      <c r="CO216" s="31">
        <f>_xlfn.IFNA(VLOOKUP($A216,Rhodium_market_balance!$A:$Z,2,FALSE), "NA")</f>
        <v>-11.460527001193284</v>
      </c>
      <c r="CP216" s="31">
        <f>_xlfn.IFNA(VLOOKUP($A216,Rhodium_market_balance!$A:$Z,3,FALSE), "NA")</f>
        <v>-0.11314142147904846</v>
      </c>
      <c r="CQ216" s="31">
        <f>_xlfn.IFNA(VLOOKUP($A216,Rhodium_market_balance!$A:$Z,4,FALSE), "NA")</f>
        <v>186.60371295349364</v>
      </c>
      <c r="CR216" s="31">
        <f>_xlfn.IFNA(VLOOKUP($A216,Rhodium_market_balance!$A:$Z,5,FALSE), "NA")</f>
        <v>1.8422023118682349</v>
      </c>
      <c r="CS216" s="31">
        <f>_xlfn.IFNA(VLOOKUP($A216,CFTCs!$A:$Z,2,FALSE), "NA")</f>
        <v>27268.8636363636</v>
      </c>
      <c r="CT216" s="31">
        <f>_xlfn.IFNA(VLOOKUP($A216,CFTCs!$A:$Z,3,FALSE), "NA")</f>
        <v>4640.1818181818098</v>
      </c>
      <c r="CU216" s="31">
        <f>_xlfn.IFNA(VLOOKUP($A216,CFTCs!$A:$Z,4,FALSE), "NA")</f>
        <v>51962.590909090897</v>
      </c>
      <c r="CV216" s="31">
        <f>_xlfn.IFNA(VLOOKUP($A216,CFTCs!$A:$Z,5,FALSE), "NA")</f>
        <v>27163</v>
      </c>
      <c r="CW216" s="31">
        <f>_xlfn.IFNA(VLOOKUP($A216,Open_interest!$A:$Z,2,FALSE), "NA")</f>
        <v>78322.363636363603</v>
      </c>
      <c r="CX216" s="31">
        <f>_xlfn.IFNA(VLOOKUP($A216,Open_interest!$A:$Z,3,FALSE), "NA")</f>
        <v>35279.9545454545</v>
      </c>
      <c r="CY216" s="31">
        <f>IF(_xlfn.IFNA(VLOOKUP($A216,ETF_holdings!$A:$Z,2,FALSE), "NA")=0,"NA",_xlfn.IFNA(VLOOKUP($A216,ETF_holdings!$A:$Z,2,FALSE), "NA"))</f>
        <v>2580124.7875000001</v>
      </c>
      <c r="CZ216" s="31" t="str">
        <f>IF(_xlfn.IFNA(VLOOKUP($A216,ETF_holdings!$A:$Z,3,FALSE), "NA")=0,"NA",_xlfn.IFNA(VLOOKUP($A216,ETF_holdings!$A:$Z,3,FALSE), "NA"))</f>
        <v>NA</v>
      </c>
      <c r="DA216" s="31">
        <f>_xlfn.IFNA(VLOOKUP($A216,ETF_holdings!$A:$Z,4,FALSE), "NA")</f>
        <v>12572.909090908999</v>
      </c>
      <c r="DB216" s="31">
        <f>IF(_xlfn.IFNA(VLOOKUP($A216,ETF_holdings!$A:$Z,4,FALSE), "NA")=0,"NA",_xlfn.IFNA(VLOOKUP($A216,ETF_holdings!$A:$Z,4,FALSE), "NA"))</f>
        <v>12572.909090908999</v>
      </c>
      <c r="DC216" s="31" t="str">
        <f>IF(_xlfn.IFNA(VLOOKUP($A216,ETF_holdings!$A:$Z,6,FALSE), "NA")=0,"NA",_xlfn.IFNA(VLOOKUP($A216,ETF_holdings!$A:$Z,6,FALSE), "NA"))</f>
        <v>NA</v>
      </c>
      <c r="DD216" s="31" t="str">
        <f>IF(_xlfn.IFNA(VLOOKUP($A216,ETF_holdings!$A:$Z,7,FALSE), "NA")=0,"NA",_xlfn.IFNA(VLOOKUP($A216,ETF_holdings!$A:$Z,7,FALSE), "NA"))</f>
        <v>NA</v>
      </c>
      <c r="DE216" s="31">
        <f>IF(_xlfn.IFNA(VLOOKUP($A216,ETF_holdings!$A:$Z,8,FALSE), "NA")=0,"NA",_xlfn.IFNA(VLOOKUP($A216,ETF_holdings!$A:$Z,8,FALSE), "NA"))</f>
        <v>22800</v>
      </c>
      <c r="DF216" s="31">
        <f>IF(_xlfn.IFNA(VLOOKUP($A216,ETF_holdings!$A:$Z,10,FALSE), "NA")=0,"NA",_xlfn.IFNA(VLOOKUP($A216,ETF_holdings!$A:$Z,10,FALSE), "NA"))</f>
        <v>39660</v>
      </c>
      <c r="DG216" s="31">
        <f>IF(_xlfn.IFNA(VLOOKUP($A216,ETF_holdings!$A:$Z,10,FALSE), "NA")=0,"NA",_xlfn.IFNA(VLOOKUP($A216,ETF_holdings!$A:$Z,10,FALSE), "NA"))</f>
        <v>39660</v>
      </c>
      <c r="DH216" s="31">
        <f>IF(_xlfn.IFNA(VLOOKUP($A216,ETF_holdings!$A:$Z,11,FALSE), "NA")=0,"NA",_xlfn.IFNA(VLOOKUP($A216,ETF_holdings!$A:$Z,11,FALSE), "NA"))</f>
        <v>12572.909090908999</v>
      </c>
      <c r="DI216" s="31" t="str">
        <f>IF(_xlfn.IFNA(VLOOKUP($A216,ETF_holdings!$A:$Z,12,FALSE), "NA")=0,"NA",_xlfn.IFNA(VLOOKUP($A216,ETF_holdings!$A:$Z,12,FALSE), "NA"))</f>
        <v>NA</v>
      </c>
      <c r="DJ216" s="31">
        <f>IF(_xlfn.IFNA(VLOOKUP($A216,ETF_holdings!$A:$Z,13,FALSE), "NA")=0,"NA",_xlfn.IFNA(VLOOKUP($A216,ETF_holdings!$A:$Z,13,FALSE), "NA"))</f>
        <v>85260</v>
      </c>
      <c r="DK216" s="31">
        <f>IF(_xlfn.IFNA(VLOOKUP($A216,Platinum_RSI!$A:$P,2,FALSE), "NA")=0,"NA",_xlfn.IFNA(VLOOKUP($A216,Platinum_RSI!$A:$P,2,FALSE), "NA"))</f>
        <v>52.71</v>
      </c>
      <c r="DL216" s="31">
        <f>IF(_xlfn.IFNA(VLOOKUP($A216,Platinum_RSI!$A:$P,3,FALSE), "NA")=0,"NA",_xlfn.IFNA(VLOOKUP($A216,Platinum_RSI!$A:$P,3,FALSE), "NA"))</f>
        <v>46.65</v>
      </c>
      <c r="DM216" s="31">
        <f>IF(_xlfn.IFNA(VLOOKUP($A216,Platinum_RSI!$A:$P,4,FALSE), "NA")=0,"NA",_xlfn.IFNA(VLOOKUP($A216,Platinum_RSI!$A:$P,4,FALSE), "NA"))</f>
        <v>45.2</v>
      </c>
      <c r="DN216" s="31">
        <f>IF(_xlfn.IFNA(VLOOKUP($A216,Platinum_RSI!$A:$P,5,FALSE), "NA")=0,"NA",_xlfn.IFNA(VLOOKUP($A216,Platinum_RSI!$A:$P,5,FALSE), "NA"))</f>
        <v>44.4</v>
      </c>
      <c r="DO216" s="31">
        <f>IF(_xlfn.IFNA(VLOOKUP($A216,Palladium_RSI!$A:$Q,2,FALSE), "NA")=0,"NA",_xlfn.IFNA(VLOOKUP($A216,Palladium_RSI!$A:$Q,2,FALSE), "NA"))</f>
        <v>97.47</v>
      </c>
      <c r="DP216" s="31">
        <f>IF(_xlfn.IFNA(VLOOKUP($A216,Palladium_RSI!$A:$Q, 3,FALSE), "NA")=0,"NA",_xlfn.IFNA(VLOOKUP($A216,Palladium_RSI!$A:$Q,3,FALSE), "NA"))</f>
        <v>76.010000000000005</v>
      </c>
      <c r="DQ216" s="31">
        <f>IF(_xlfn.IFNA(VLOOKUP($A216,Palladium_RSI!$A:$Q,4,FALSE), "NA")=0,"NA",_xlfn.IFNA(VLOOKUP($A216,Palladium_RSI!$A:$Q,4,FALSE), "NA"))</f>
        <v>68.39</v>
      </c>
      <c r="DR216" s="31">
        <f>IF(_xlfn.IFNA(VLOOKUP($A216,Palladium_RSI!$A:$Q,5,FALSE), "NA")=0,"NA",_xlfn.IFNA(VLOOKUP($A216,Palladium_RSI!$A:$Q,5,FALSE), "NA"))</f>
        <v>60.55</v>
      </c>
      <c r="DS216" s="31">
        <f>IF(_xlfn.IFNA(VLOOKUP($A216,Car_production!$A:$L,2,FALSE), "NA")=0,"NA",_xlfn.IFNA(VLOOKUP($A216,Car_production!$A:$L,2,FALSE), "NA"))</f>
        <v>225.6</v>
      </c>
      <c r="DT216" s="31">
        <f>IF(_xlfn.IFNA(VLOOKUP($A216,Car_production!$A:$L,3,FALSE), "NA")=0,"NA",_xlfn.IFNA(VLOOKUP($A216,Car_production!$A:$L,3,FALSE), "NA"))</f>
        <v>177.49803304484658</v>
      </c>
      <c r="DU216" s="31" t="e">
        <f>IF(_xlfn.IFNA(VLOOKUP($A216,Car_production!$A:$L,4,FALSE), "NA")=0,"NA",_xlfn.IFNA(VLOOKUP($A216,Car_production!$A:$L,13,FALSE), "NA"))</f>
        <v>#REF!</v>
      </c>
      <c r="DV216" s="31">
        <f>IF(_xlfn.IFNA(VLOOKUP($A216,Car_production!$A:$L,5,FALSE), "NA")=0,"NA",_xlfn.IFNA(VLOOKUP($A216,Car_production!$A:$L,5,FALSE), "NA"))</f>
        <v>128.5002443304503</v>
      </c>
      <c r="DW216" s="31">
        <f>IF(_xlfn.IFNA(VLOOKUP($A216,Car_production!$A:$L,6,FALSE), "NA")=0,"NA",_xlfn.IFNA(VLOOKUP($A216,Car_production!$A:$L,6,FALSE), "NA"))</f>
        <v>112.4</v>
      </c>
      <c r="DX216" s="31">
        <f>IF(_xlfn.IFNA(VLOOKUP($A216,Car_production!$A:$L,7,FALSE), "NA")=0,"NA",_xlfn.IFNA(VLOOKUP($A216,Car_production!$A:$L,7,FALSE), "NA"))</f>
        <v>109.8729227761486</v>
      </c>
      <c r="DY216" s="31">
        <f>IF(_xlfn.IFNA(VLOOKUP($A216,Car_production!$A:$L,8,FALSE), "NA")=0,"NA",_xlfn.IFNA(VLOOKUP($A216,Car_production!$A:$L,8,FALSE), "NA"))</f>
        <v>109.1</v>
      </c>
      <c r="DZ216" s="31">
        <f>IF(_xlfn.IFNA(VLOOKUP($A216,Car_production!$A:$L,9,FALSE), "NA")=0,"NA",_xlfn.IFNA(VLOOKUP($A216,Car_production!$A:$L,9,FALSE), "NA"))</f>
        <v>137.75252525252523</v>
      </c>
      <c r="EA216" s="31">
        <f>IF(_xlfn.IFNA(VLOOKUP($A216,Car_production!$A:$L,10,FALSE), "NA")=0,"NA",_xlfn.IFNA(VLOOKUP($A216,Car_production!$A:$L,10,FALSE), "NA"))</f>
        <v>98.610440723645695</v>
      </c>
      <c r="EB216" s="31">
        <f>IF(_xlfn.IFNA(VLOOKUP($A216,Car_production_index!$A:$L,2,FALSE), "NA")=0,"NA",_xlfn.IFNA(VLOOKUP($A216,Car_production_index!$A:$L,2,FALSE), "NA"))</f>
        <v>0.12854781014731168</v>
      </c>
      <c r="EC216" s="31">
        <f>IF(_xlfn.IFNA(VLOOKUP($A216,Car_production_index!$A:$L,3,FALSE), "NA")=0,"NA",_xlfn.IFNA(VLOOKUP($A216,Car_production_index!$A:$L,3,FALSE), "NA"))</f>
        <v>0.18598462017146819</v>
      </c>
      <c r="ED216" s="31">
        <f>IF(_xlfn.IFNA(VLOOKUP($A216,Car_production_index!$A:$L,4,FALSE), "NA")=0,"NA",_xlfn.IFNA(VLOOKUP($A216,Car_production_index!$A:$L,4,FALSE), "NA"))</f>
        <v>0.33147438416936725</v>
      </c>
      <c r="EE216" s="31">
        <f>IF(_xlfn.IFNA(VLOOKUP($A216,Car_production_index!$A:$L,5,FALSE), "NA")=0,"NA",_xlfn.IFNA(VLOOKUP($A216,Car_production_index!$A:$L,5,FALSE), "NA"))</f>
        <v>9.2660690482269187E-2</v>
      </c>
      <c r="EF216" s="31">
        <f>IF(_xlfn.IFNA(VLOOKUP($A216,Car_production_index!$A:$L,6,FALSE), "NA")=0,"NA",_xlfn.IFNA(VLOOKUP($A216,Car_production_index!$A:$L,6,FALSE), "NA"))</f>
        <v>0.73866750497041633</v>
      </c>
    </row>
    <row r="217" spans="1:136">
      <c r="A217" s="26">
        <v>43070</v>
      </c>
      <c r="B217" s="25">
        <f>IFERROR(VLOOKUP($A217,Palladium_spot_price!$A:$B,2,FALSE), "NA")</f>
        <v>1026.7368421052599</v>
      </c>
      <c r="C217" s="25">
        <f>IFERROR(VLOOKUP($A217,Platinum_spot_price!$A:$B,2,FALSE), "NA")</f>
        <v>910.68421052631504</v>
      </c>
      <c r="D217" s="25">
        <f>IFERROR(VLOOKUP($A217,Rhodium_spot_price!$A:$B,2,FALSE), "NA")</f>
        <v>1606.5789473684199</v>
      </c>
      <c r="E217" s="25">
        <f>IFERROR(VLOOKUP(A217,'Coal Australia'!A:B,2,FALSE), "NA")</f>
        <v>105.968796992481</v>
      </c>
      <c r="F217" s="25">
        <f>IFERROR(VLOOKUP(A217,'Russian Ruble'!A:B,2,FALSE), "NA")</f>
        <v>58.586399999999998</v>
      </c>
      <c r="G217" s="25" t="str">
        <f>IFERROR(VLOOKUP($A217,'GDP Germany'!A:B,2,FALSE),"NA")</f>
        <v>NA</v>
      </c>
      <c r="H217" s="25" t="str">
        <f>IFERROR(VLOOKUP($A217,'GDP EU28'!A:B,2,FALSE),"NA")</f>
        <v>NA</v>
      </c>
      <c r="I217" s="25" t="str">
        <f>IFERROR(VLOOKUP($A217,'GDP US'!A:B,2,FALSE),"NA")</f>
        <v>NA</v>
      </c>
      <c r="J217" s="29" t="str">
        <f>IFERROR(VLOOKUP($A217,'GDP CNY'!A:C,2,FALSE),"NA")</f>
        <v>NA</v>
      </c>
      <c r="K217" s="25">
        <f>IFERROR(VLOOKUP($A217,WTI!$A:$B,2,FALSE),"NA")</f>
        <v>57.88</v>
      </c>
      <c r="L217" s="25">
        <f>IFERROR(VLOOKUP($A217,Brent!$A:$B,2,FALSE),"NA")</f>
        <v>64.37</v>
      </c>
      <c r="M217" s="25">
        <f>IFERROR(VLOOKUP($A217,'EURO EXC RATE'!$A:$B,2,FALSE),"NA")</f>
        <v>1.1836</v>
      </c>
      <c r="N217" s="25">
        <f>IFERROR(VLOOKUP($A217,'Baltic Dry Index'!$A:$B,2,FALSE),"NA")</f>
        <v>1366</v>
      </c>
      <c r="O217" s="25">
        <f>IFERROR(VLOOKUP($A217,EXR_CNY_USD!$A:$B,2,FALSE),"NA")</f>
        <v>6.5932000000000004</v>
      </c>
      <c r="P217" s="25">
        <f>IFERROR(VLOOKUP($A217,'NATURAL GAS'!A:B,2,FALSE),"NA")</f>
        <v>2.82</v>
      </c>
      <c r="Q217" s="25">
        <f>IFERROR(VLOOKUP($A217,VIX!$A:$B,2,FALSE), "NA")</f>
        <v>11.04</v>
      </c>
      <c r="R217" s="25">
        <f>IFERROR(VLOOKUP($A217,CLI_US!$A:$B,2,FALSE), "NA")</f>
        <v>100.447712527562</v>
      </c>
      <c r="S217" s="25">
        <f>IFERROR(VLOOKUP($A217,CLI_CHN!$A:$B,2,FALSE), "NA")</f>
        <v>100.0585</v>
      </c>
      <c r="T217" s="25">
        <f>IFERROR(VLOOKUP($A217,CLI_EURO!$A:$B,2,FALSE), "NA")</f>
        <v>101.29222318425199</v>
      </c>
      <c r="U217" s="25">
        <f>IFERROR(VLOOKUP($A217,CPILFESL!$A:$B,2,FALSE), "NA")</f>
        <v>247.80500000000001</v>
      </c>
      <c r="V217" s="31">
        <f>_xlfn.IFNA(VLOOKUP($A217,'PET.RWTC.M'!$A:$B,2,FALSE), "NA")</f>
        <v>57.88</v>
      </c>
      <c r="W217" s="31">
        <f>_xlfn.IFNA(VLOOKUP($A217,PALLFNFINDEXQ!$A:$B,2,FALSE), "NA")</f>
        <v>119.77212110000001</v>
      </c>
      <c r="X217" s="31">
        <f>_xlfn.IFNA(VLOOKUP($A217,DEXSFUS!$A:$B,2,FALSE), "NA")</f>
        <v>13.7225</v>
      </c>
      <c r="Y217" s="31">
        <f>_xlfn.IFNA(VLOOKUP($A217,PNICKUSDM!$A:$B,2,FALSE), "NA")</f>
        <v>11495.10526</v>
      </c>
      <c r="Z217" s="31">
        <f>_xlfn.IFNA(VLOOKUP($A217,'WPU1011'!$A:$B,2,FALSE), "NA")</f>
        <v>127.6</v>
      </c>
      <c r="AA217" s="31">
        <f>_xlfn.IFNA(VLOOKUP($A217,'WPU1011'!$A:$B,2,FALSE), "NA")</f>
        <v>127.6</v>
      </c>
      <c r="AB217" s="31">
        <f>_xlfn.IFNA(VLOOKUP($A217,TSIFRGHTC!$A:$B,2,FALSE), "NA")</f>
        <v>1.2</v>
      </c>
      <c r="AC217" s="31">
        <f>_xlfn.IFNA(VLOOKUP($A217,TSIFRGHTC!$A:$B,2,FALSE), "NA")</f>
        <v>1.2</v>
      </c>
      <c r="AD217" s="31">
        <f>_xlfn.IFNA(VLOOKUP($A217,PPICMM!$A:$B,2,FALSE), "NA")</f>
        <v>195.3</v>
      </c>
      <c r="AE217" s="31">
        <f>_xlfn.IFNA(VLOOKUP($A217,IPB50001N!$A:$B,2,FALSE), "NA")</f>
        <v>101.3802</v>
      </c>
      <c r="AF217" s="31">
        <f>_xlfn.IFNA(VLOOKUP($A217,A31ATI!$A:$B,2,FALSE), "NA")</f>
        <v>19421</v>
      </c>
      <c r="AG217" s="31">
        <f>_xlfn.IFNA(VLOOKUP($A217,A31ANO!$A:$B,2,FALSE), "NA")</f>
        <v>9909</v>
      </c>
      <c r="AH217" s="31">
        <f>_xlfn.IFNA(VLOOKUP($A217,IPG21223S!$A:$B,2,FALSE), "NA")</f>
        <v>97.347499999999997</v>
      </c>
      <c r="AI217" s="31">
        <f>_xlfn.IFNA(VLOOKUP($A217,PIORECRUSDM!$A:$B,2,FALSE), "NA")</f>
        <v>71.28</v>
      </c>
      <c r="AJ217" s="31">
        <f>_xlfn.IFNA(VLOOKUP($A217,GVZCLS!$A:$B,2,FALSE), "NA")</f>
        <v>11.39</v>
      </c>
      <c r="AK217" s="31">
        <f>_xlfn.IFNA(VLOOKUP($A217,VXSLVCLS!$A:$B,2,FALSE), "NA")</f>
        <v>18.760000000000002</v>
      </c>
      <c r="AL217" s="31">
        <f>_xlfn.IFNA(VLOOKUP($A217,PNRGINDEXM!$A:$B,2,FALSE), "NA")</f>
        <v>144.9145</v>
      </c>
      <c r="AM217" s="31">
        <f>_xlfn.IFNA(VLOOKUP($A217,Nikkei225!$A:$B,2,FALSE), "NA")</f>
        <v>22819.03</v>
      </c>
      <c r="AN217" s="31">
        <f>_xlfn.IFNA(VLOOKUP($A217,EXJPUS!$A:$B,2,FALSE), "NA")</f>
        <v>112.9405</v>
      </c>
      <c r="AO217" s="31">
        <f>_xlfn.IFNA(VLOOKUP($A217,PCU33613361!$A:$B,2,FALSE), "NA")</f>
        <v>114.3</v>
      </c>
      <c r="AP217" s="31">
        <f>_xlfn.IFNA(VLOOKUP($A217,TOTALSA!$A:$B,2,FALSE), "NA")</f>
        <v>17.800999999999998</v>
      </c>
      <c r="AQ217" s="31">
        <f>_xlfn.IFNA(VLOOKUP($A217,ZAFCPIALLMINMEI!$A:$B,2,FALSE), "NA")</f>
        <v>113.8292</v>
      </c>
      <c r="AR217" s="31">
        <f>_xlfn.IFNA(VLOOKUP($A217,LCULMN01ZAQ661S!$A:$B,2,FALSE), "NA")</f>
        <v>108.5582113</v>
      </c>
      <c r="AS217" s="31">
        <f>_xlfn.IFNA(VLOOKUP($A217,NGDPRSAXDCZAQ!$A:$B,2,FALSE), "NA")</f>
        <v>1131309.2</v>
      </c>
      <c r="AT217" s="31">
        <f>_xlfn.IFNA(VLOOKUP($A217,'M.W00.PCOBA.USD'!$A:$B,2,FALSE), "NA")</f>
        <v>72632.05</v>
      </c>
      <c r="AU217" s="31">
        <f>_xlfn.IFNA(VLOOKUP($A217,BSCICP03O9M665S!$A:$B,2,FALSE), "NA")</f>
        <v>102.27641846269999</v>
      </c>
      <c r="AV217" s="31">
        <f>_xlfn.IFNA(VLOOKUP($A217,LOLITOAAOECDE!$A:$B,2,FALSE), "NA")</f>
        <v>100.52900094899999</v>
      </c>
      <c r="AW217" s="31" t="str">
        <f>_xlfn.IFNA(VLOOKUP($A217,'IP7110'!$A:$B,2,FALSE), "NA")</f>
        <v>NA</v>
      </c>
      <c r="AX217" s="31">
        <f>_xlfn.IFNA(VLOOKUP($A217,'WPS061'!$A:$B,2,FALSE), "NA")</f>
        <v>95.5</v>
      </c>
      <c r="AY217" s="31">
        <f>_xlfn.IFNA(VLOOKUP($A217,'GS10'!$A:$B,2,FALSE), "NA")</f>
        <v>2.4</v>
      </c>
      <c r="AZ217" s="31">
        <f>_xlfn.IFNA(VLOOKUP($A217,'GS5'!$A:$B,2,FALSE), "NA")</f>
        <v>2.1800000000000002</v>
      </c>
      <c r="BA217" s="31">
        <f>_xlfn.IFNA(VLOOKUP($A217,'GS30'!$A:$B,2,FALSE), "NA")</f>
        <v>2.77</v>
      </c>
      <c r="BB217" s="31">
        <f>_xlfn.IFNA(VLOOKUP($A217,DAX!$A:$B,2,FALSE), "NA")</f>
        <v>12917.64</v>
      </c>
      <c r="BC217" s="31">
        <f>_xlfn.IFNA(VLOOKUP($A217,SMI!$A:$B,2,FALSE), "NA")</f>
        <v>9381.8700000000008</v>
      </c>
      <c r="BD217" s="31">
        <f>_xlfn.IFNA(VLOOKUP($A217,NASDAQCOM!$A:$B,2,FALSE), "NA")</f>
        <v>6903.39</v>
      </c>
      <c r="BE217" s="31">
        <f>_xlfn.IFNA(VLOOKUP($A217,FTSE100!$A:$B,2,FALSE), "NA")</f>
        <v>7687.77</v>
      </c>
      <c r="BF217" s="31">
        <f>_xlfn.IFNA(VLOOKUP($A217,'M.W00.PGOLD.USD'!$A:$B,2,FALSE), "NA")</f>
        <v>1296.5</v>
      </c>
      <c r="BG217" s="31">
        <f>_xlfn.IFNA(VLOOKUP($A217,'M.W00.PSILVER.USD'!$A:$B,2,FALSE), "NA")</f>
        <v>16.864999999999998</v>
      </c>
      <c r="BH217" s="31">
        <f>_xlfn.IFNA(VLOOKUP($A217,WPU10170502!$A:$B,2,FALSE), "NA")</f>
        <v>91.4</v>
      </c>
      <c r="BI217" s="31">
        <f>_xlfn.IFNA(VLOOKUP($A217,'M.W00.PSILVER.USD'!$A:$B,2,FALSE), "NA")</f>
        <v>16.864999999999998</v>
      </c>
      <c r="BJ217" s="31">
        <f>_xlfn.IFNA(VLOOKUP($A217,'M.W00.PSILVER.USD'!$A:$B,2,FALSE), "NA")</f>
        <v>16.864999999999998</v>
      </c>
      <c r="BK217" s="31">
        <f>_xlfn.IFNA(VLOOKUP($A217,FEDfunds!$A:$B,2,FALSE), "NA")</f>
        <v>1.3</v>
      </c>
      <c r="BL217" s="31">
        <f>_xlfn.IFNA(VLOOKUP($A217,Vehicles_miles_traveled!$A:$B,2,FALSE), "NA")</f>
        <v>273718</v>
      </c>
      <c r="BM217" s="31">
        <f>_xlfn.IFNA(VLOOKUP($A217,New_car_dealer!$A:$B,2,FALSE), "NA")</f>
        <v>79822</v>
      </c>
      <c r="BN217" s="31">
        <f>_xlfn.IFNA(VLOOKUP($A217,Platinum_total_demand!$A:$Z,4,FALSE), "NA")</f>
        <v>554.29459895157947</v>
      </c>
      <c r="BO217" s="31">
        <f>_xlfn.IFNA(VLOOKUP($A217,Palladium_total_demand!$A:$Z,4,FALSE), "NA")</f>
        <v>944.98907389037231</v>
      </c>
      <c r="BP217" s="31">
        <f>_xlfn.IFNA(VLOOKUP($A217,Rhodium_total_demand!$A:$Z,4,FALSE), "NA")</f>
        <v>88.853557890420262</v>
      </c>
      <c r="BQ217" s="31">
        <f>_xlfn.IFNA(VLOOKUP($A217,Platinum_total_supply!$A:$Z,4,FALSE), "NA")</f>
        <v>673.61924652466803</v>
      </c>
      <c r="BR217" s="31">
        <f>_xlfn.IFNA(VLOOKUP($A217,Palladium_total_supply!$A:$Z,4,FALSE), "NA")</f>
        <v>821.87212656759903</v>
      </c>
      <c r="BS217" s="31">
        <f>_xlfn.IFNA(VLOOKUP($A217,Rhodium_total_supply!$A:$Z,4,FALSE), "NA")</f>
        <v>89.83329493753449</v>
      </c>
      <c r="BT217" s="31">
        <f>_xlfn.IFNA(VLOOKUP($A217,Equities!$A:$Z,2,FALSE), "NA")</f>
        <v>8392.6714285714297</v>
      </c>
      <c r="BU217" s="31">
        <f>_xlfn.IFNA(VLOOKUP($A217,Equities!$A:$Z,3,FALSE), "NA")</f>
        <v>10775.9519047619</v>
      </c>
      <c r="BV217" s="31">
        <f>_xlfn.IFNA(VLOOKUP($A217,Equities!$A:$Z,4,FALSE), "NA")</f>
        <v>9913.9819047619003</v>
      </c>
      <c r="BW217" s="31">
        <f>_xlfn.IFNA(VLOOKUP($A217,Equities!$A:$Z,5,FALSE), "NA")</f>
        <v>7369.9389047618997</v>
      </c>
      <c r="BX217" s="31">
        <f>_xlfn.IFNA(VLOOKUP($A217,Equities!$A:$Z,6,FALSE), "NA")</f>
        <v>2448.22285714285</v>
      </c>
      <c r="BY217" s="31">
        <f>_xlfn.IFNA(VLOOKUP($A217,Income_equities!$A:$Z,2,FALSE), "NA")</f>
        <v>2042.21761904761</v>
      </c>
      <c r="BZ217" s="31">
        <f>_xlfn.IFNA(VLOOKUP($A217,Income_equities!$A:$Z,3,FALSE), "NA")</f>
        <v>384.85261428571403</v>
      </c>
      <c r="CA217" s="31">
        <f>_xlfn.IFNA(VLOOKUP($A217,Income_equities!$A:$Z,4,FALSE), "NA")</f>
        <v>233.90047619047601</v>
      </c>
      <c r="CB217" s="31">
        <f>_xlfn.IFNA(VLOOKUP($A217,Income_equities!$A:$Z,5,FALSE), "NA")</f>
        <v>229.79404761904701</v>
      </c>
      <c r="CC217" s="31">
        <f>_xlfn.IFNA(VLOOKUP($A217,PGM_equities!$A:$Z,2,FALSE), "NA")</f>
        <v>908.50142857142805</v>
      </c>
      <c r="CD217" s="31">
        <f>_xlfn.IFNA(VLOOKUP($A217,PGM_equities!$A:$Z,3,FALSE), "NA")</f>
        <v>1266.56904761904</v>
      </c>
      <c r="CE217" s="31">
        <f>_xlfn.IFNA(VLOOKUP($A217,PGM_equities!$A:$Z,4,FALSE), "NA")</f>
        <v>16.1887714285714</v>
      </c>
      <c r="CF217" s="31">
        <f>_xlfn.IFNA(VLOOKUP($A217,PGM_equities!$A:$Z,5,FALSE), "NA")</f>
        <v>1027.33142857142</v>
      </c>
      <c r="CG217" s="31">
        <f>_xlfn.IFNA(VLOOKUP($A217,Platinum_market_balance!$A:$Z,2,FALSE), "NA")</f>
        <v>119.32464757308855</v>
      </c>
      <c r="CH217" s="31">
        <f>_xlfn.IFNA(VLOOKUP($A217,Platinum_market_balance!$A:$Z,3,FALSE), "NA")</f>
        <v>0.21527297541557353</v>
      </c>
      <c r="CI217" s="31">
        <f>_xlfn.IFNA(VLOOKUP($A217,Platinum_market_balance!$A:$Z,4,FALSE), "NA")</f>
        <v>2018.397942717932</v>
      </c>
      <c r="CJ217" s="31">
        <f>_xlfn.IFNA(VLOOKUP($A217,Platinum_market_balance!$A:$Z,5,FALSE), "NA")</f>
        <v>3.6413812195457629</v>
      </c>
      <c r="CK217" s="31">
        <f>_xlfn.IFNA(VLOOKUP($A217,Palladium_market_balance!$A:$Z,2,FALSE), "NA")</f>
        <v>-123.11694732277329</v>
      </c>
      <c r="CL217" s="31">
        <f>_xlfn.IFNA(VLOOKUP($A217,Palladium_market_balance!$A:$Z,3,FALSE), "NA")</f>
        <v>-0.13028399028564433</v>
      </c>
      <c r="CM217" s="31">
        <f>_xlfn.IFNA(VLOOKUP($A217,Palladium_market_balance!$A:$Z,4,FALSE), "NA")</f>
        <v>-2330.0153525378441</v>
      </c>
      <c r="CN217" s="31">
        <f>_xlfn.IFNA(VLOOKUP($A217,Palladium_market_balance!$A:$Z,5,FALSE), "NA")</f>
        <v>-2.4656532196139951</v>
      </c>
      <c r="CO217" s="31">
        <f>_xlfn.IFNA(VLOOKUP($A217,Rhodium_market_balance!$A:$Z,2,FALSE), "NA")</f>
        <v>0.97973704711422727</v>
      </c>
      <c r="CP217" s="31">
        <f>_xlfn.IFNA(VLOOKUP($A217,Rhodium_market_balance!$A:$Z,3,FALSE), "NA")</f>
        <v>1.1026424494137871E-2</v>
      </c>
      <c r="CQ217" s="31">
        <f>_xlfn.IFNA(VLOOKUP($A217,Rhodium_market_balance!$A:$Z,4,FALSE), "NA")</f>
        <v>187.58345000060785</v>
      </c>
      <c r="CR217" s="31">
        <f>_xlfn.IFNA(VLOOKUP($A217,Rhodium_market_balance!$A:$Z,5,FALSE), "NA")</f>
        <v>2.1111529403464906</v>
      </c>
      <c r="CS217" s="31">
        <f>_xlfn.IFNA(VLOOKUP($A217,CFTCs!$A:$Z,2,FALSE), "NA")</f>
        <v>28777.190476190401</v>
      </c>
      <c r="CT217" s="31">
        <f>_xlfn.IFNA(VLOOKUP($A217,CFTCs!$A:$Z,3,FALSE), "NA")</f>
        <v>4474.3809523809496</v>
      </c>
      <c r="CU217" s="31">
        <f>_xlfn.IFNA(VLOOKUP($A217,CFTCs!$A:$Z,4,FALSE), "NA")</f>
        <v>53243.857142857101</v>
      </c>
      <c r="CV217" s="31">
        <f>_xlfn.IFNA(VLOOKUP($A217,CFTCs!$A:$Z,5,FALSE), "NA")</f>
        <v>34538.904761904698</v>
      </c>
      <c r="CW217" s="31">
        <f>_xlfn.IFNA(VLOOKUP($A217,Open_interest!$A:$Z,2,FALSE), "NA")</f>
        <v>84348.761904761894</v>
      </c>
      <c r="CX217" s="31">
        <f>_xlfn.IFNA(VLOOKUP($A217,Open_interest!$A:$Z,3,FALSE), "NA")</f>
        <v>34892.238095237997</v>
      </c>
      <c r="CY217" s="31">
        <f>IF(_xlfn.IFNA(VLOOKUP($A217,ETF_holdings!$A:$Z,2,FALSE), "NA")=0,"NA",_xlfn.IFNA(VLOOKUP($A217,ETF_holdings!$A:$Z,2,FALSE), "NA"))</f>
        <v>2581997.3333333302</v>
      </c>
      <c r="CZ217" s="31" t="str">
        <f>IF(_xlfn.IFNA(VLOOKUP($A217,ETF_holdings!$A:$Z,3,FALSE), "NA")=0,"NA",_xlfn.IFNA(VLOOKUP($A217,ETF_holdings!$A:$Z,3,FALSE), "NA"))</f>
        <v>NA</v>
      </c>
      <c r="DA217" s="31">
        <f>_xlfn.IFNA(VLOOKUP($A217,ETF_holdings!$A:$Z,4,FALSE), "NA")</f>
        <v>12356.333333333299</v>
      </c>
      <c r="DB217" s="31">
        <f>IF(_xlfn.IFNA(VLOOKUP($A217,ETF_holdings!$A:$Z,4,FALSE), "NA")=0,"NA",_xlfn.IFNA(VLOOKUP($A217,ETF_holdings!$A:$Z,4,FALSE), "NA"))</f>
        <v>12356.333333333299</v>
      </c>
      <c r="DC217" s="31" t="str">
        <f>IF(_xlfn.IFNA(VLOOKUP($A217,ETF_holdings!$A:$Z,6,FALSE), "NA")=0,"NA",_xlfn.IFNA(VLOOKUP($A217,ETF_holdings!$A:$Z,6,FALSE), "NA"))</f>
        <v>NA</v>
      </c>
      <c r="DD217" s="31" t="str">
        <f>IF(_xlfn.IFNA(VLOOKUP($A217,ETF_holdings!$A:$Z,7,FALSE), "NA")=0,"NA",_xlfn.IFNA(VLOOKUP($A217,ETF_holdings!$A:$Z,7,FALSE), "NA"))</f>
        <v>NA</v>
      </c>
      <c r="DE217" s="31">
        <f>IF(_xlfn.IFNA(VLOOKUP($A217,ETF_holdings!$A:$Z,8,FALSE), "NA")=0,"NA",_xlfn.IFNA(VLOOKUP($A217,ETF_holdings!$A:$Z,8,FALSE), "NA"))</f>
        <v>21276.190476190401</v>
      </c>
      <c r="DF217" s="31">
        <f>IF(_xlfn.IFNA(VLOOKUP($A217,ETF_holdings!$A:$Z,10,FALSE), "NA")=0,"NA",_xlfn.IFNA(VLOOKUP($A217,ETF_holdings!$A:$Z,10,FALSE), "NA"))</f>
        <v>38755.238095237997</v>
      </c>
      <c r="DG217" s="31">
        <f>IF(_xlfn.IFNA(VLOOKUP($A217,ETF_holdings!$A:$Z,10,FALSE), "NA")=0,"NA",_xlfn.IFNA(VLOOKUP($A217,ETF_holdings!$A:$Z,10,FALSE), "NA"))</f>
        <v>38755.238095237997</v>
      </c>
      <c r="DH217" s="31">
        <f>IF(_xlfn.IFNA(VLOOKUP($A217,ETF_holdings!$A:$Z,11,FALSE), "NA")=0,"NA",_xlfn.IFNA(VLOOKUP($A217,ETF_holdings!$A:$Z,11,FALSE), "NA"))</f>
        <v>12356.333333333299</v>
      </c>
      <c r="DI217" s="31" t="str">
        <f>IF(_xlfn.IFNA(VLOOKUP($A217,ETF_holdings!$A:$Z,12,FALSE), "NA")=0,"NA",_xlfn.IFNA(VLOOKUP($A217,ETF_holdings!$A:$Z,12,FALSE), "NA"))</f>
        <v>NA</v>
      </c>
      <c r="DJ217" s="31">
        <f>IF(_xlfn.IFNA(VLOOKUP($A217,ETF_holdings!$A:$Z,13,FALSE), "NA")=0,"NA",_xlfn.IFNA(VLOOKUP($A217,ETF_holdings!$A:$Z,13,FALSE), "NA"))</f>
        <v>81307.619047618791</v>
      </c>
      <c r="DK217" s="31">
        <f>IF(_xlfn.IFNA(VLOOKUP($A217,Platinum_RSI!$A:$P,2,FALSE), "NA")=0,"NA",_xlfn.IFNA(VLOOKUP($A217,Platinum_RSI!$A:$P,2,FALSE), "NA"))</f>
        <v>46.86</v>
      </c>
      <c r="DL217" s="31">
        <f>IF(_xlfn.IFNA(VLOOKUP($A217,Platinum_RSI!$A:$P,3,FALSE), "NA")=0,"NA",_xlfn.IFNA(VLOOKUP($A217,Platinum_RSI!$A:$P,3,FALSE), "NA"))</f>
        <v>45.55</v>
      </c>
      <c r="DM217" s="31">
        <f>IF(_xlfn.IFNA(VLOOKUP($A217,Platinum_RSI!$A:$P,4,FALSE), "NA")=0,"NA",_xlfn.IFNA(VLOOKUP($A217,Platinum_RSI!$A:$P,4,FALSE), "NA"))</f>
        <v>44.6</v>
      </c>
      <c r="DN217" s="31">
        <f>IF(_xlfn.IFNA(VLOOKUP($A217,Platinum_RSI!$A:$P,5,FALSE), "NA")=0,"NA",_xlfn.IFNA(VLOOKUP($A217,Platinum_RSI!$A:$P,5,FALSE), "NA"))</f>
        <v>44.18</v>
      </c>
      <c r="DO217" s="31">
        <f>IF(_xlfn.IFNA(VLOOKUP($A217,Palladium_RSI!$A:$Q,2,FALSE), "NA")=0,"NA",_xlfn.IFNA(VLOOKUP($A217,Palladium_RSI!$A:$Q,2,FALSE), "NA"))</f>
        <v>98.66</v>
      </c>
      <c r="DP217" s="31">
        <f>IF(_xlfn.IFNA(VLOOKUP($A217,Palladium_RSI!$A:$Q, 3,FALSE), "NA")=0,"NA",_xlfn.IFNA(VLOOKUP($A217,Palladium_RSI!$A:$Q,3,FALSE), "NA"))</f>
        <v>79.36</v>
      </c>
      <c r="DQ217" s="31">
        <f>IF(_xlfn.IFNA(VLOOKUP($A217,Palladium_RSI!$A:$Q,4,FALSE), "NA")=0,"NA",_xlfn.IFNA(VLOOKUP($A217,Palladium_RSI!$A:$Q,4,FALSE), "NA"))</f>
        <v>71.06</v>
      </c>
      <c r="DR217" s="31">
        <f>IF(_xlfn.IFNA(VLOOKUP($A217,Palladium_RSI!$A:$Q,5,FALSE), "NA")=0,"NA",_xlfn.IFNA(VLOOKUP($A217,Palladium_RSI!$A:$Q,5,FALSE), "NA"))</f>
        <v>62.12</v>
      </c>
      <c r="DS217" s="31">
        <f>IF(_xlfn.IFNA(VLOOKUP($A217,Car_production!$A:$L,2,FALSE), "NA")=0,"NA",_xlfn.IFNA(VLOOKUP($A217,Car_production!$A:$L,2,FALSE), "NA"))</f>
        <v>226</v>
      </c>
      <c r="DT217" s="31">
        <f>IF(_xlfn.IFNA(VLOOKUP($A217,Car_production!$A:$L,3,FALSE), "NA")=0,"NA",_xlfn.IFNA(VLOOKUP($A217,Car_production!$A:$L,3,FALSE), "NA"))</f>
        <v>177.81274586939421</v>
      </c>
      <c r="DU217" s="31" t="e">
        <f>IF(_xlfn.IFNA(VLOOKUP($A217,Car_production!$A:$L,4,FALSE), "NA")=0,"NA",_xlfn.IFNA(VLOOKUP($A217,Car_production!$A:$L,13,FALSE), "NA"))</f>
        <v>#REF!</v>
      </c>
      <c r="DV217" s="31">
        <f>IF(_xlfn.IFNA(VLOOKUP($A217,Car_production!$A:$L,5,FALSE), "NA")=0,"NA",_xlfn.IFNA(VLOOKUP($A217,Car_production!$A:$L,5,FALSE), "NA"))</f>
        <v>125.63943565683968</v>
      </c>
      <c r="DW217" s="31">
        <f>IF(_xlfn.IFNA(VLOOKUP($A217,Car_production!$A:$L,6,FALSE), "NA")=0,"NA",_xlfn.IFNA(VLOOKUP($A217,Car_production!$A:$L,6,FALSE), "NA"))</f>
        <v>120.7</v>
      </c>
      <c r="DX217" s="31">
        <f>IF(_xlfn.IFNA(VLOOKUP($A217,Car_production!$A:$L,7,FALSE), "NA")=0,"NA",_xlfn.IFNA(VLOOKUP($A217,Car_production!$A:$L,7,FALSE), "NA"))</f>
        <v>117.98631476050832</v>
      </c>
      <c r="DY217" s="31">
        <f>IF(_xlfn.IFNA(VLOOKUP($A217,Car_production!$A:$L,8,FALSE), "NA")=0,"NA",_xlfn.IFNA(VLOOKUP($A217,Car_production!$A:$L,8,FALSE), "NA"))</f>
        <v>113.1</v>
      </c>
      <c r="DZ217" s="31">
        <f>IF(_xlfn.IFNA(VLOOKUP($A217,Car_production!$A:$L,9,FALSE), "NA")=0,"NA",_xlfn.IFNA(VLOOKUP($A217,Car_production!$A:$L,9,FALSE), "NA"))</f>
        <v>142.80303030303031</v>
      </c>
      <c r="EA217" s="31">
        <f>IF(_xlfn.IFNA(VLOOKUP($A217,Car_production!$A:$L,10,FALSE), "NA")=0,"NA",_xlfn.IFNA(VLOOKUP($A217,Car_production!$A:$L,10,FALSE), "NA"))</f>
        <v>99.679560986532465</v>
      </c>
      <c r="EB217" s="31">
        <f>IF(_xlfn.IFNA(VLOOKUP($A217,Car_production_index!$A:$L,2,FALSE), "NA")=0,"NA",_xlfn.IFNA(VLOOKUP($A217,Car_production_index!$A:$L,2,FALSE), "NA"))</f>
        <v>0.12854781014731168</v>
      </c>
      <c r="EC217" s="31">
        <f>IF(_xlfn.IFNA(VLOOKUP($A217,Car_production_index!$A:$L,3,FALSE), "NA")=0,"NA",_xlfn.IFNA(VLOOKUP($A217,Car_production_index!$A:$L,3,FALSE), "NA"))</f>
        <v>0.18598462017146819</v>
      </c>
      <c r="ED217" s="31">
        <f>IF(_xlfn.IFNA(VLOOKUP($A217,Car_production_index!$A:$L,4,FALSE), "NA")=0,"NA",_xlfn.IFNA(VLOOKUP($A217,Car_production_index!$A:$L,4,FALSE), "NA"))</f>
        <v>0.33147438416936725</v>
      </c>
      <c r="EE217" s="31">
        <f>IF(_xlfn.IFNA(VLOOKUP($A217,Car_production_index!$A:$L,5,FALSE), "NA")=0,"NA",_xlfn.IFNA(VLOOKUP($A217,Car_production_index!$A:$L,5,FALSE), "NA"))</f>
        <v>9.2660690482269187E-2</v>
      </c>
      <c r="EF217" s="31">
        <f>IF(_xlfn.IFNA(VLOOKUP($A217,Car_production_index!$A:$L,6,FALSE), "NA")=0,"NA",_xlfn.IFNA(VLOOKUP($A217,Car_production_index!$A:$L,6,FALSE), "NA"))</f>
        <v>0.73866750497041633</v>
      </c>
    </row>
    <row r="218" spans="1:136">
      <c r="A218" s="26">
        <v>43101</v>
      </c>
      <c r="B218" s="25">
        <f>IFERROR(VLOOKUP($A218,Palladium_spot_price!$A:$B,2,FALSE), "NA")</f>
        <v>1099.45454545454</v>
      </c>
      <c r="C218" s="25">
        <f>IFERROR(VLOOKUP($A218,Platinum_spot_price!$A:$B,2,FALSE), "NA")</f>
        <v>993.68181818181802</v>
      </c>
      <c r="D218" s="25">
        <f>IFERROR(VLOOKUP($A218,Rhodium_spot_price!$A:$B,2,FALSE), "NA")</f>
        <v>1718.8636363636299</v>
      </c>
      <c r="E218" s="25">
        <f>IFERROR(VLOOKUP(A218,'Coal Australia'!A:B,2,FALSE), "NA")</f>
        <v>111.93262987013</v>
      </c>
      <c r="F218" s="25">
        <f>IFERROR(VLOOKUP(A218,'Russian Ruble'!A:B,2,FALSE), "NA")</f>
        <v>56.784300000000002</v>
      </c>
      <c r="G218" s="25">
        <f>IFERROR(VLOOKUP($A218,'GDP Germany'!A:B,2,FALSE),"NA")</f>
        <v>741569.6</v>
      </c>
      <c r="H218" s="25">
        <f>IFERROR(VLOOKUP($A218,'GDP EU28'!A:B,2,FALSE),"NA")</f>
        <v>3347833.3</v>
      </c>
      <c r="I218" s="25">
        <f>IFERROR(VLOOKUP($A218,'GDP US'!A:B,2,FALSE),"NA")</f>
        <v>18296.685000000001</v>
      </c>
      <c r="J218" s="29">
        <f>IFERROR(VLOOKUP($A218,'GDP CNY'!A:C,2,FALSE),"NA")</f>
        <v>6.8</v>
      </c>
      <c r="K218" s="25">
        <f>IFERROR(VLOOKUP($A218,WTI!$A:$B,2,FALSE),"NA")</f>
        <v>63.7</v>
      </c>
      <c r="L218" s="25">
        <f>IFERROR(VLOOKUP($A218,Brent!$A:$B,2,FALSE),"NA")</f>
        <v>69.08</v>
      </c>
      <c r="M218" s="25">
        <f>IFERROR(VLOOKUP($A218,'EURO EXC RATE'!$A:$B,2,FALSE),"NA")</f>
        <v>1.2197</v>
      </c>
      <c r="N218" s="25">
        <f>IFERROR(VLOOKUP($A218,'Baltic Dry Index'!$A:$B,2,FALSE),"NA")</f>
        <v>1152</v>
      </c>
      <c r="O218" s="25">
        <f>IFERROR(VLOOKUP($A218,EXR_CNY_USD!$A:$B,2,FALSE),"NA")</f>
        <v>6.4233000000000002</v>
      </c>
      <c r="P218" s="25">
        <f>IFERROR(VLOOKUP($A218,'NATURAL GAS'!A:B,2,FALSE),"NA")</f>
        <v>3.87</v>
      </c>
      <c r="Q218" s="25">
        <f>IFERROR(VLOOKUP($A218,VIX!$A:$B,2,FALSE), "NA")</f>
        <v>13.54</v>
      </c>
      <c r="R218" s="25">
        <f>IFERROR(VLOOKUP($A218,CLI_US!$A:$B,2,FALSE), "NA")</f>
        <v>100.525480250106</v>
      </c>
      <c r="S218" s="25">
        <f>IFERROR(VLOOKUP($A218,CLI_CHN!$A:$B,2,FALSE), "NA")</f>
        <v>99.883529999999993</v>
      </c>
      <c r="T218" s="25">
        <f>IFERROR(VLOOKUP($A218,CLI_EURO!$A:$B,2,FALSE), "NA")</f>
        <v>101.269856135363</v>
      </c>
      <c r="U218" s="25">
        <f>IFERROR(VLOOKUP($A218,CPILFESL!$A:$B,2,FALSE), "NA")</f>
        <v>248.74299999999999</v>
      </c>
      <c r="V218" s="31">
        <f>_xlfn.IFNA(VLOOKUP($A218,'PET.RWTC.M'!$A:$B,2,FALSE), "NA")</f>
        <v>63.7</v>
      </c>
      <c r="W218" s="31">
        <f>_xlfn.IFNA(VLOOKUP($A218,PALLFNFINDEXQ!$A:$B,2,FALSE), "NA")</f>
        <v>127.6144903</v>
      </c>
      <c r="X218" s="31">
        <f>_xlfn.IFNA(VLOOKUP($A218,DEXSFUS!$A:$B,2,FALSE), "NA")</f>
        <v>12.375</v>
      </c>
      <c r="Y218" s="31">
        <f>_xlfn.IFNA(VLOOKUP($A218,PNICKUSDM!$A:$B,2,FALSE), "NA")</f>
        <v>12864.875</v>
      </c>
      <c r="Z218" s="31">
        <f>_xlfn.IFNA(VLOOKUP($A218,'WPU1011'!$A:$B,2,FALSE), "NA")</f>
        <v>122.3</v>
      </c>
      <c r="AA218" s="31">
        <f>_xlfn.IFNA(VLOOKUP($A218,PCU3399103399101!$A:$B,2,FALSE), "NA")</f>
        <v>212.2</v>
      </c>
      <c r="AB218" s="31">
        <f>_xlfn.IFNA(VLOOKUP($A218,TSIFRGHTC!$A:$B,2,FALSE), "NA")</f>
        <v>-1.5</v>
      </c>
      <c r="AC218" s="31">
        <f>_xlfn.IFNA(VLOOKUP($A218,TSIFRGHTC!$A:$B,2,FALSE), "NA")</f>
        <v>-1.5</v>
      </c>
      <c r="AD218" s="31">
        <f>_xlfn.IFNA(VLOOKUP($A218,PPICMM!$A:$B,2,FALSE), "NA")</f>
        <v>204.3</v>
      </c>
      <c r="AE218" s="31">
        <f>_xlfn.IFNA(VLOOKUP($A218,IPB50001N!$A:$B,2,FALSE), "NA")</f>
        <v>101.5094</v>
      </c>
      <c r="AF218" s="31">
        <f>_xlfn.IFNA(VLOOKUP($A218,A31ATI!$A:$B,2,FALSE), "NA")</f>
        <v>19642</v>
      </c>
      <c r="AG218" s="31">
        <f>_xlfn.IFNA(VLOOKUP($A218,A31ANO!$A:$B,2,FALSE), "NA")</f>
        <v>10121</v>
      </c>
      <c r="AH218" s="31">
        <f>_xlfn.IFNA(VLOOKUP($A218,IPG21223S!$A:$B,2,FALSE), "NA")</f>
        <v>97.412700000000001</v>
      </c>
      <c r="AI218" s="31">
        <f>_xlfn.IFNA(VLOOKUP($A218,PIORECRUSDM!$A:$B,2,FALSE), "NA")</f>
        <v>75.86</v>
      </c>
      <c r="AJ218" s="31">
        <f>_xlfn.IFNA(VLOOKUP($A218,GVZCLS!$A:$B,2,FALSE), "NA")</f>
        <v>11.39</v>
      </c>
      <c r="AK218" s="31">
        <f>_xlfn.IFNA(VLOOKUP($A218,VXSLVCLS!$A:$B,2,FALSE), "NA")</f>
        <v>18.760000000000002</v>
      </c>
      <c r="AL218" s="31">
        <f>_xlfn.IFNA(VLOOKUP($A218,PNRGINDEXM!$A:$B,2,FALSE), "NA")</f>
        <v>156.13210000000001</v>
      </c>
      <c r="AM218" s="31">
        <f>_xlfn.IFNA(VLOOKUP($A218,Nikkei225!$A:$B,2,FALSE), "NA")</f>
        <v>22819.03</v>
      </c>
      <c r="AN218" s="31">
        <f>_xlfn.IFNA(VLOOKUP($A218,EXJPUS!$A:$B,2,FALSE), "NA")</f>
        <v>110.871</v>
      </c>
      <c r="AO218" s="31">
        <f>_xlfn.IFNA(VLOOKUP($A218,PCU33613361!$A:$B,2,FALSE), "NA")</f>
        <v>113.7</v>
      </c>
      <c r="AP218" s="31">
        <f>_xlfn.IFNA(VLOOKUP($A218,TOTALSA!$A:$B,2,FALSE), "NA")</f>
        <v>17.492000000000001</v>
      </c>
      <c r="AQ218" s="31">
        <f>_xlfn.IFNA(VLOOKUP($A218,ZAFCPIALLMINMEI!$A:$B,2,FALSE), "NA")</f>
        <v>114.3693</v>
      </c>
      <c r="AR218" s="31">
        <f>_xlfn.IFNA(VLOOKUP($A218,LCULMN01ZAQ661S!$A:$B,2,FALSE), "NA")</f>
        <v>111.4880493</v>
      </c>
      <c r="AS218" s="31">
        <f>_xlfn.IFNA(VLOOKUP($A218,NGDPRSAXDCZAQ!$A:$B,2,FALSE), "NA")</f>
        <v>1136275.8</v>
      </c>
      <c r="AT218" s="31">
        <f>_xlfn.IFNA(VLOOKUP($A218,'M.W00.PCOBA.USD'!$A:$B,2,FALSE), "NA")</f>
        <v>77293.52</v>
      </c>
      <c r="AU218" s="31">
        <f>_xlfn.IFNA(VLOOKUP($A218,BSCICP03O9M665S!$A:$B,2,FALSE), "NA")</f>
        <v>102.21249554729999</v>
      </c>
      <c r="AV218" s="31">
        <f>_xlfn.IFNA(VLOOKUP($A218,LOLITOAAOECDE!$A:$B,2,FALSE), "NA")</f>
        <v>100.6252108133</v>
      </c>
      <c r="AW218" s="31" t="str">
        <f>_xlfn.IFNA(VLOOKUP($A218,'IP7110'!$A:$B,2,FALSE), "NA")</f>
        <v>NA</v>
      </c>
      <c r="AX218" s="31">
        <f>_xlfn.IFNA(VLOOKUP($A218,'WPS061'!$A:$B,2,FALSE), "NA")</f>
        <v>95.1</v>
      </c>
      <c r="AY218" s="31">
        <f>_xlfn.IFNA(VLOOKUP($A218,'GS10'!$A:$B,2,FALSE), "NA")</f>
        <v>2.58</v>
      </c>
      <c r="AZ218" s="31">
        <f>_xlfn.IFNA(VLOOKUP($A218,'GS5'!$A:$B,2,FALSE), "NA")</f>
        <v>2.38</v>
      </c>
      <c r="BA218" s="31">
        <f>_xlfn.IFNA(VLOOKUP($A218,'GS30'!$A:$B,2,FALSE), "NA")</f>
        <v>2.88</v>
      </c>
      <c r="BB218" s="31">
        <f>_xlfn.IFNA(VLOOKUP($A218,DAX!$A:$B,2,FALSE), "NA")</f>
        <v>13189.48</v>
      </c>
      <c r="BC218" s="31">
        <f>_xlfn.IFNA(VLOOKUP($A218,SMI!$A:$B,2,FALSE), "NA")</f>
        <v>9335.4</v>
      </c>
      <c r="BD218" s="31">
        <f>_xlfn.IFNA(VLOOKUP($A218,NASDAQCOM!$A:$B,2,FALSE), "NA")</f>
        <v>7411.48</v>
      </c>
      <c r="BE218" s="31">
        <f>_xlfn.IFNA(VLOOKUP($A218,FTSE100!$A:$B,2,FALSE), "NA")</f>
        <v>7533.55</v>
      </c>
      <c r="BF218" s="31">
        <f>_xlfn.IFNA(VLOOKUP($A218,'M.W00.PGOLD.USD'!$A:$B,2,FALSE), "NA")</f>
        <v>1360.25</v>
      </c>
      <c r="BG218" s="31">
        <f>_xlfn.IFNA(VLOOKUP($A218,'M.W00.PSILVER.USD'!$A:$B,2,FALSE), "NA")</f>
        <v>17.52</v>
      </c>
      <c r="BH218" s="31">
        <f>_xlfn.IFNA(VLOOKUP($A218,WPU10170502!$A:$B,2,FALSE), "NA")</f>
        <v>91.6</v>
      </c>
      <c r="BI218" s="31">
        <f>_xlfn.IFNA(VLOOKUP($A218,'M.W00.PSILVER.USD'!$A:$B,2,FALSE), "NA")</f>
        <v>17.52</v>
      </c>
      <c r="BJ218" s="31">
        <f>_xlfn.IFNA(VLOOKUP($A218,'M.W00.PSILVER.USD'!$A:$B,2,FALSE), "NA")</f>
        <v>17.52</v>
      </c>
      <c r="BK218" s="31">
        <f>_xlfn.IFNA(VLOOKUP($A218,FEDfunds!$A:$B,2,FALSE), "NA")</f>
        <v>1.41</v>
      </c>
      <c r="BL218" s="31">
        <f>_xlfn.IFNA(VLOOKUP($A218,Vehicles_miles_traveled!$A:$B,2,FALSE), "NA")</f>
        <v>267806</v>
      </c>
      <c r="BM218" s="31">
        <f>_xlfn.IFNA(VLOOKUP($A218,New_car_dealer!$A:$B,2,FALSE), "NA")</f>
        <v>67879</v>
      </c>
      <c r="BN218" s="31">
        <f>_xlfn.IFNA(VLOOKUP($A218,Platinum_total_demand!$A:$Z,4,FALSE), "NA")</f>
        <v>584.6637532714343</v>
      </c>
      <c r="BO218" s="31">
        <f>_xlfn.IFNA(VLOOKUP($A218,Palladium_total_demand!$A:$Z,4,FALSE), "NA")</f>
        <v>948.11674458051164</v>
      </c>
      <c r="BP218" s="31">
        <f>_xlfn.IFNA(VLOOKUP($A218,Rhodium_total_demand!$A:$Z,4,FALSE), "NA")</f>
        <v>92.410178659467334</v>
      </c>
      <c r="BQ218" s="31">
        <f>_xlfn.IFNA(VLOOKUP($A218,Platinum_total_supply!$A:$Z,4,FALSE), "NA")</f>
        <v>638.27869174761395</v>
      </c>
      <c r="BR218" s="31">
        <f>_xlfn.IFNA(VLOOKUP($A218,Palladium_total_supply!$A:$Z,4,FALSE), "NA")</f>
        <v>772.74790576378064</v>
      </c>
      <c r="BS218" s="31">
        <f>_xlfn.IFNA(VLOOKUP($A218,Rhodium_total_supply!$A:$Z,4,FALSE), "NA")</f>
        <v>86.588579262181341</v>
      </c>
      <c r="BT218" s="31">
        <f>_xlfn.IFNA(VLOOKUP($A218,Equities!$A:$Z,2,FALSE), "NA")</f>
        <v>8805.8965217391305</v>
      </c>
      <c r="BU218" s="31">
        <f>_xlfn.IFNA(VLOOKUP($A218,Equities!$A:$Z,3,FALSE), "NA")</f>
        <v>11273.574782608601</v>
      </c>
      <c r="BV218" s="31">
        <f>_xlfn.IFNA(VLOOKUP($A218,Equities!$A:$Z,4,FALSE), "NA")</f>
        <v>10447.2004347826</v>
      </c>
      <c r="BW218" s="31">
        <f>_xlfn.IFNA(VLOOKUP($A218,Equities!$A:$Z,5,FALSE), "NA")</f>
        <v>7803.1416521739102</v>
      </c>
      <c r="BX218" s="31">
        <f>_xlfn.IFNA(VLOOKUP($A218,Equities!$A:$Z,6,FALSE), "NA")</f>
        <v>2659.8143478260799</v>
      </c>
      <c r="BY218" s="31">
        <f>_xlfn.IFNA(VLOOKUP($A218,Income_equities!$A:$Z,2,FALSE), "NA")</f>
        <v>2033.2052173913</v>
      </c>
      <c r="BZ218" s="31">
        <f>_xlfn.IFNA(VLOOKUP($A218,Income_equities!$A:$Z,3,FALSE), "NA")</f>
        <v>382.36784782608601</v>
      </c>
      <c r="CA218" s="31">
        <f>_xlfn.IFNA(VLOOKUP($A218,Income_equities!$A:$Z,4,FALSE), "NA")</f>
        <v>231.630978260869</v>
      </c>
      <c r="CB218" s="31">
        <f>_xlfn.IFNA(VLOOKUP($A218,Income_equities!$A:$Z,5,FALSE), "NA")</f>
        <v>229.52626086956499</v>
      </c>
      <c r="CC218" s="31">
        <f>_xlfn.IFNA(VLOOKUP($A218,PGM_equities!$A:$Z,2,FALSE), "NA")</f>
        <v>988.34739130434696</v>
      </c>
      <c r="CD218" s="31">
        <f>_xlfn.IFNA(VLOOKUP($A218,PGM_equities!$A:$Z,3,FALSE), "NA")</f>
        <v>1330.45956521739</v>
      </c>
      <c r="CE218" s="31">
        <f>_xlfn.IFNA(VLOOKUP($A218,PGM_equities!$A:$Z,4,FALSE), "NA")</f>
        <v>17.159260869565198</v>
      </c>
      <c r="CF218" s="31">
        <f>_xlfn.IFNA(VLOOKUP($A218,PGM_equities!$A:$Z,5,FALSE), "NA")</f>
        <v>1094.1121739130399</v>
      </c>
      <c r="CG218" s="31">
        <f>_xlfn.IFNA(VLOOKUP($A218,Platinum_market_balance!$A:$Z,2,FALSE), "NA")</f>
        <v>53.614938476179645</v>
      </c>
      <c r="CH218" s="31">
        <f>_xlfn.IFNA(VLOOKUP($A218,Platinum_market_balance!$A:$Z,3,FALSE), "NA")</f>
        <v>9.1702176124622059E-2</v>
      </c>
      <c r="CI218" s="31">
        <f>_xlfn.IFNA(VLOOKUP($A218,Platinum_market_balance!$A:$Z,4,FALSE), "NA")</f>
        <v>2072.0128811941117</v>
      </c>
      <c r="CJ218" s="31">
        <f>_xlfn.IFNA(VLOOKUP($A218,Platinum_market_balance!$A:$Z,5,FALSE), "NA")</f>
        <v>3.5439393490708926</v>
      </c>
      <c r="CK218" s="31">
        <f>_xlfn.IFNA(VLOOKUP($A218,Palladium_market_balance!$A:$Z,2,FALSE), "NA")</f>
        <v>-175.368838816731</v>
      </c>
      <c r="CL218" s="31">
        <f>_xlfn.IFNA(VLOOKUP($A218,Palladium_market_balance!$A:$Z,3,FALSE), "NA")</f>
        <v>-0.18496544842093454</v>
      </c>
      <c r="CM218" s="31">
        <f>_xlfn.IFNA(VLOOKUP($A218,Palladium_market_balance!$A:$Z,4,FALSE), "NA")</f>
        <v>-2505.3841913545753</v>
      </c>
      <c r="CN218" s="31">
        <f>_xlfn.IFNA(VLOOKUP($A218,Palladium_market_balance!$A:$Z,5,FALSE), "NA")</f>
        <v>-2.642484910930528</v>
      </c>
      <c r="CO218" s="31">
        <f>_xlfn.IFNA(VLOOKUP($A218,Rhodium_market_balance!$A:$Z,2,FALSE), "NA")</f>
        <v>-5.8215993972859934</v>
      </c>
      <c r="CP218" s="31">
        <f>_xlfn.IFNA(VLOOKUP($A218,Rhodium_market_balance!$A:$Z,3,FALSE), "NA")</f>
        <v>-6.2997382774668792E-2</v>
      </c>
      <c r="CQ218" s="31">
        <f>_xlfn.IFNA(VLOOKUP($A218,Rhodium_market_balance!$A:$Z,4,FALSE), "NA")</f>
        <v>181.76185060332188</v>
      </c>
      <c r="CR218" s="31">
        <f>_xlfn.IFNA(VLOOKUP($A218,Rhodium_market_balance!$A:$Z,5,FALSE), "NA")</f>
        <v>1.9669029238988551</v>
      </c>
      <c r="CS218" s="31">
        <f>_xlfn.IFNA(VLOOKUP($A218,CFTCs!$A:$Z,2,FALSE), "NA")</f>
        <v>30775.956521739099</v>
      </c>
      <c r="CT218" s="31">
        <f>_xlfn.IFNA(VLOOKUP($A218,CFTCs!$A:$Z,3,FALSE), "NA")</f>
        <v>4321.1739130434698</v>
      </c>
      <c r="CU218" s="31">
        <f>_xlfn.IFNA(VLOOKUP($A218,CFTCs!$A:$Z,4,FALSE), "NA")</f>
        <v>57519.478260869502</v>
      </c>
      <c r="CV218" s="31">
        <f>_xlfn.IFNA(VLOOKUP($A218,CFTCs!$A:$Z,5,FALSE), "NA")</f>
        <v>26149.304347826001</v>
      </c>
      <c r="CW218" s="31">
        <f>_xlfn.IFNA(VLOOKUP($A218,Open_interest!$A:$Z,2,FALSE), "NA")</f>
        <v>85197.608695652103</v>
      </c>
      <c r="CX218" s="31">
        <f>_xlfn.IFNA(VLOOKUP($A218,Open_interest!$A:$Z,3,FALSE), "NA")</f>
        <v>38485.956521739099</v>
      </c>
      <c r="CY218" s="31">
        <f>IF(_xlfn.IFNA(VLOOKUP($A218,ETF_holdings!$A:$Z,2,FALSE), "NA")=0,"NA",_xlfn.IFNA(VLOOKUP($A218,ETF_holdings!$A:$Z,2,FALSE), "NA"))</f>
        <v>2622937.3480000002</v>
      </c>
      <c r="CZ218" s="31" t="str">
        <f>IF(_xlfn.IFNA(VLOOKUP($A218,ETF_holdings!$A:$Z,3,FALSE), "NA")=0,"NA",_xlfn.IFNA(VLOOKUP($A218,ETF_holdings!$A:$Z,3,FALSE), "NA"))</f>
        <v>NA</v>
      </c>
      <c r="DA218" s="31">
        <f>_xlfn.IFNA(VLOOKUP($A218,ETF_holdings!$A:$Z,4,FALSE), "NA")</f>
        <v>12900.2391304347</v>
      </c>
      <c r="DB218" s="31">
        <f>IF(_xlfn.IFNA(VLOOKUP($A218,ETF_holdings!$A:$Z,4,FALSE), "NA")=0,"NA",_xlfn.IFNA(VLOOKUP($A218,ETF_holdings!$A:$Z,4,FALSE), "NA"))</f>
        <v>12900.2391304347</v>
      </c>
      <c r="DC218" s="31" t="str">
        <f>IF(_xlfn.IFNA(VLOOKUP($A218,ETF_holdings!$A:$Z,6,FALSE), "NA")=0,"NA",_xlfn.IFNA(VLOOKUP($A218,ETF_holdings!$A:$Z,6,FALSE), "NA"))</f>
        <v>NA</v>
      </c>
      <c r="DD218" s="31" t="str">
        <f>IF(_xlfn.IFNA(VLOOKUP($A218,ETF_holdings!$A:$Z,7,FALSE), "NA")=0,"NA",_xlfn.IFNA(VLOOKUP($A218,ETF_holdings!$A:$Z,7,FALSE), "NA"))</f>
        <v>NA</v>
      </c>
      <c r="DE218" s="31">
        <f>IF(_xlfn.IFNA(VLOOKUP($A218,ETF_holdings!$A:$Z,8,FALSE), "NA")=0,"NA",_xlfn.IFNA(VLOOKUP($A218,ETF_holdings!$A:$Z,8,FALSE), "NA"))</f>
        <v>21200</v>
      </c>
      <c r="DF218" s="31">
        <f>IF(_xlfn.IFNA(VLOOKUP($A218,ETF_holdings!$A:$Z,10,FALSE), "NA")=0,"NA",_xlfn.IFNA(VLOOKUP($A218,ETF_holdings!$A:$Z,10,FALSE), "NA"))</f>
        <v>38246.956521739099</v>
      </c>
      <c r="DG218" s="31">
        <f>IF(_xlfn.IFNA(VLOOKUP($A218,ETF_holdings!$A:$Z,10,FALSE), "NA")=0,"NA",_xlfn.IFNA(VLOOKUP($A218,ETF_holdings!$A:$Z,10,FALSE), "NA"))</f>
        <v>38246.956521739099</v>
      </c>
      <c r="DH218" s="31">
        <f>IF(_xlfn.IFNA(VLOOKUP($A218,ETF_holdings!$A:$Z,11,FALSE), "NA")=0,"NA",_xlfn.IFNA(VLOOKUP($A218,ETF_holdings!$A:$Z,11,FALSE), "NA"))</f>
        <v>12900.2391304347</v>
      </c>
      <c r="DI218" s="31" t="str">
        <f>IF(_xlfn.IFNA(VLOOKUP($A218,ETF_holdings!$A:$Z,12,FALSE), "NA")=0,"NA",_xlfn.IFNA(VLOOKUP($A218,ETF_holdings!$A:$Z,12,FALSE), "NA"))</f>
        <v>NA</v>
      </c>
      <c r="DJ218" s="31">
        <f>IF(_xlfn.IFNA(VLOOKUP($A218,ETF_holdings!$A:$Z,13,FALSE), "NA")=0,"NA",_xlfn.IFNA(VLOOKUP($A218,ETF_holdings!$A:$Z,13,FALSE), "NA"))</f>
        <v>80646.956521739106</v>
      </c>
      <c r="DK218" s="31">
        <f>IF(_xlfn.IFNA(VLOOKUP($A218,Platinum_RSI!$A:$P,2,FALSE), "NA")=0,"NA",_xlfn.IFNA(VLOOKUP($A218,Platinum_RSI!$A:$P,2,FALSE), "NA"))</f>
        <v>77.91</v>
      </c>
      <c r="DL218" s="31">
        <f>IF(_xlfn.IFNA(VLOOKUP($A218,Platinum_RSI!$A:$P,3,FALSE), "NA")=0,"NA",_xlfn.IFNA(VLOOKUP($A218,Platinum_RSI!$A:$P,3,FALSE), "NA"))</f>
        <v>55.48</v>
      </c>
      <c r="DM218" s="31">
        <f>IF(_xlfn.IFNA(VLOOKUP($A218,Platinum_RSI!$A:$P,4,FALSE), "NA")=0,"NA",_xlfn.IFNA(VLOOKUP($A218,Platinum_RSI!$A:$P,4,FALSE), "NA"))</f>
        <v>50.53</v>
      </c>
      <c r="DN218" s="31">
        <f>IF(_xlfn.IFNA(VLOOKUP($A218,Platinum_RSI!$A:$P,5,FALSE), "NA")=0,"NA",_xlfn.IFNA(VLOOKUP($A218,Platinum_RSI!$A:$P,5,FALSE), "NA"))</f>
        <v>46.56</v>
      </c>
      <c r="DO218" s="31">
        <f>IF(_xlfn.IFNA(VLOOKUP($A218,Palladium_RSI!$A:$Q,2,FALSE), "NA")=0,"NA",_xlfn.IFNA(VLOOKUP($A218,Palladium_RSI!$A:$Q,2,FALSE), "NA"))</f>
        <v>66.400000000000006</v>
      </c>
      <c r="DP218" s="31">
        <f>IF(_xlfn.IFNA(VLOOKUP($A218,Palladium_RSI!$A:$Q, 3,FALSE), "NA")=0,"NA",_xlfn.IFNA(VLOOKUP($A218,Palladium_RSI!$A:$Q,3,FALSE), "NA"))</f>
        <v>71.61</v>
      </c>
      <c r="DQ218" s="31">
        <f>IF(_xlfn.IFNA(VLOOKUP($A218,Palladium_RSI!$A:$Q,4,FALSE), "NA")=0,"NA",_xlfn.IFNA(VLOOKUP($A218,Palladium_RSI!$A:$Q,4,FALSE), "NA"))</f>
        <v>66.87</v>
      </c>
      <c r="DR218" s="31">
        <f>IF(_xlfn.IFNA(VLOOKUP($A218,Palladium_RSI!$A:$Q,5,FALSE), "NA")=0,"NA",_xlfn.IFNA(VLOOKUP($A218,Palladium_RSI!$A:$Q,5,FALSE), "NA"))</f>
        <v>60.41</v>
      </c>
      <c r="DS218" s="31">
        <f>IF(_xlfn.IFNA(VLOOKUP($A218,Car_production!$A:$L,2,FALSE), "NA")=0,"NA",_xlfn.IFNA(VLOOKUP($A218,Car_production!$A:$L,2,FALSE), "NA"))</f>
        <v>217</v>
      </c>
      <c r="DT218" s="31">
        <f>IF(_xlfn.IFNA(VLOOKUP($A218,Car_production!$A:$L,3,FALSE), "NA")=0,"NA",_xlfn.IFNA(VLOOKUP($A218,Car_production!$A:$L,3,FALSE), "NA"))</f>
        <v>170.73170731707319</v>
      </c>
      <c r="DU218" s="31" t="e">
        <f>IF(_xlfn.IFNA(VLOOKUP($A218,Car_production!$A:$L,4,FALSE), "NA")=0,"NA",_xlfn.IFNA(VLOOKUP($A218,Car_production!$A:$L,13,FALSE), "NA"))</f>
        <v>#REF!</v>
      </c>
      <c r="DV218" s="31">
        <f>IF(_xlfn.IFNA(VLOOKUP($A218,Car_production!$A:$L,5,FALSE), "NA")=0,"NA",_xlfn.IFNA(VLOOKUP($A218,Car_production!$A:$L,5,FALSE), "NA"))</f>
        <v>112.20236819997062</v>
      </c>
      <c r="DW218" s="31">
        <f>IF(_xlfn.IFNA(VLOOKUP($A218,Car_production!$A:$L,6,FALSE), "NA")=0,"NA",_xlfn.IFNA(VLOOKUP($A218,Car_production!$A:$L,6,FALSE), "NA"))</f>
        <v>116.9</v>
      </c>
      <c r="DX218" s="31">
        <f>IF(_xlfn.IFNA(VLOOKUP($A218,Car_production!$A:$L,7,FALSE), "NA")=0,"NA",_xlfn.IFNA(VLOOKUP($A218,Car_production!$A:$L,7,FALSE), "NA"))</f>
        <v>114.27174975562073</v>
      </c>
      <c r="DY218" s="31">
        <f>IF(_xlfn.IFNA(VLOOKUP($A218,Car_production!$A:$L,8,FALSE), "NA")=0,"NA",_xlfn.IFNA(VLOOKUP($A218,Car_production!$A:$L,8,FALSE), "NA"))</f>
        <v>100.5</v>
      </c>
      <c r="DZ218" s="31">
        <f>IF(_xlfn.IFNA(VLOOKUP($A218,Car_production!$A:$L,9,FALSE), "NA")=0,"NA",_xlfn.IFNA(VLOOKUP($A218,Car_production!$A:$L,9,FALSE), "NA"))</f>
        <v>126.89393939393938</v>
      </c>
      <c r="EA218" s="31">
        <f>IF(_xlfn.IFNA(VLOOKUP($A218,Car_production!$A:$L,10,FALSE), "NA")=0,"NA",_xlfn.IFNA(VLOOKUP($A218,Car_production!$A:$L,10,FALSE), "NA"))</f>
        <v>91.728397527301965</v>
      </c>
      <c r="EB218" s="31">
        <f>IF(_xlfn.IFNA(VLOOKUP($A218,Car_production_index!$A:$L,2,FALSE), "NA")=0,"NA",_xlfn.IFNA(VLOOKUP($A218,Car_production_index!$A:$L,2,FALSE), "NA"))</f>
        <v>0.14459640945521438</v>
      </c>
      <c r="EC218" s="31">
        <f>IF(_xlfn.IFNA(VLOOKUP($A218,Car_production_index!$A:$L,3,FALSE), "NA")=0,"NA",_xlfn.IFNA(VLOOKUP($A218,Car_production_index!$A:$L,3,FALSE), "NA"))</f>
        <v>0.20265246390583161</v>
      </c>
      <c r="ED218" s="31">
        <f>IF(_xlfn.IFNA(VLOOKUP($A218,Car_production_index!$A:$L,4,FALSE), "NA")=0,"NA",_xlfn.IFNA(VLOOKUP($A218,Car_production_index!$A:$L,4,FALSE), "NA"))</f>
        <v>0.27999922691370038</v>
      </c>
      <c r="EE218" s="31">
        <f>IF(_xlfn.IFNA(VLOOKUP($A218,Car_production_index!$A:$L,5,FALSE), "NA")=0,"NA",_xlfn.IFNA(VLOOKUP($A218,Car_production_index!$A:$L,5,FALSE), "NA"))</f>
        <v>9.8248803149733263E-2</v>
      </c>
      <c r="EF218" s="31">
        <f>IF(_xlfn.IFNA(VLOOKUP($A218,Car_production_index!$A:$L,6,FALSE), "NA")=0,"NA",_xlfn.IFNA(VLOOKUP($A218,Car_production_index!$A:$L,6,FALSE), "NA"))</f>
        <v>0.72549690342447959</v>
      </c>
    </row>
    <row r="219" spans="1:136">
      <c r="A219" s="26">
        <v>43132</v>
      </c>
      <c r="B219" s="25">
        <f>IFERROR(VLOOKUP($A219,Palladium_spot_price!$A:$B,2,FALSE), "NA")</f>
        <v>1026.84210526315</v>
      </c>
      <c r="C219" s="25">
        <f>IFERROR(VLOOKUP($A219,Platinum_spot_price!$A:$B,2,FALSE), "NA")</f>
        <v>990.31578947368405</v>
      </c>
      <c r="D219" s="25">
        <f>IFERROR(VLOOKUP($A219,Rhodium_spot_price!$A:$B,2,FALSE), "NA")</f>
        <v>1856.05263157894</v>
      </c>
      <c r="E219" s="25">
        <f>IFERROR(VLOOKUP(A219,'Coal Australia'!A:B,2,FALSE), "NA")</f>
        <v>111.477321428571</v>
      </c>
      <c r="F219" s="25">
        <f>IFERROR(VLOOKUP(A219,'Russian Ruble'!A:B,2,FALSE), "NA")</f>
        <v>56.807600000000001</v>
      </c>
      <c r="G219" s="25" t="str">
        <f>IFERROR(VLOOKUP($A219,'GDP Germany'!A:B,2,FALSE),"NA")</f>
        <v>NA</v>
      </c>
      <c r="H219" s="25" t="str">
        <f>IFERROR(VLOOKUP($A219,'GDP EU28'!A:B,2,FALSE),"NA")</f>
        <v>NA</v>
      </c>
      <c r="I219" s="25" t="str">
        <f>IFERROR(VLOOKUP($A219,'GDP US'!A:B,2,FALSE),"NA")</f>
        <v>NA</v>
      </c>
      <c r="J219" s="29" t="str">
        <f>IFERROR(VLOOKUP($A219,'GDP CNY'!A:C,2,FALSE),"NA")</f>
        <v>NA</v>
      </c>
      <c r="K219" s="25">
        <f>IFERROR(VLOOKUP($A219,WTI!$A:$B,2,FALSE),"NA")</f>
        <v>62.23</v>
      </c>
      <c r="L219" s="25">
        <f>IFERROR(VLOOKUP($A219,Brent!$A:$B,2,FALSE),"NA")</f>
        <v>65.319999999999993</v>
      </c>
      <c r="M219" s="25">
        <f>IFERROR(VLOOKUP($A219,'EURO EXC RATE'!$A:$B,2,FALSE),"NA")</f>
        <v>1.234</v>
      </c>
      <c r="N219" s="25">
        <f>IFERROR(VLOOKUP($A219,'Baltic Dry Index'!$A:$B,2,FALSE),"NA")</f>
        <v>1192</v>
      </c>
      <c r="O219" s="25">
        <f>IFERROR(VLOOKUP($A219,EXR_CNY_USD!$A:$B,2,FALSE),"NA")</f>
        <v>6.3182999999999998</v>
      </c>
      <c r="P219" s="25">
        <f>IFERROR(VLOOKUP($A219,'NATURAL GAS'!A:B,2,FALSE),"NA")</f>
        <v>2.67</v>
      </c>
      <c r="Q219" s="25">
        <f>IFERROR(VLOOKUP($A219,VIX!$A:$B,2,FALSE), "NA")</f>
        <v>19.850000000000001</v>
      </c>
      <c r="R219" s="25">
        <f>IFERROR(VLOOKUP($A219,CLI_US!$A:$B,2,FALSE), "NA")</f>
        <v>100.60218118807499</v>
      </c>
      <c r="S219" s="25">
        <f>IFERROR(VLOOKUP($A219,CLI_CHN!$A:$B,2,FALSE), "NA")</f>
        <v>99.728700000000003</v>
      </c>
      <c r="T219" s="25">
        <f>IFERROR(VLOOKUP($A219,CLI_EURO!$A:$B,2,FALSE), "NA")</f>
        <v>101.217229075107</v>
      </c>
      <c r="U219" s="25">
        <f>IFERROR(VLOOKUP($A219,CPILFESL!$A:$B,2,FALSE), "NA")</f>
        <v>249.43899999999999</v>
      </c>
      <c r="V219" s="31">
        <f>_xlfn.IFNA(VLOOKUP($A219,'PET.RWTC.M'!$A:$B,2,FALSE), "NA")</f>
        <v>62.23</v>
      </c>
      <c r="W219" s="31">
        <f>_xlfn.IFNA(VLOOKUP($A219,PALLFNFINDEXQ!$A:$B,2,FALSE), "NA")</f>
        <v>127.6144903</v>
      </c>
      <c r="X219" s="31">
        <f>_xlfn.IFNA(VLOOKUP($A219,DEXSFUS!$A:$B,2,FALSE), "NA")</f>
        <v>11.84</v>
      </c>
      <c r="Y219" s="31">
        <f>_xlfn.IFNA(VLOOKUP($A219,PNICKUSDM!$A:$B,2,FALSE), "NA")</f>
        <v>13595.875</v>
      </c>
      <c r="Z219" s="31">
        <f>_xlfn.IFNA(VLOOKUP($A219,'WPU1011'!$A:$B,2,FALSE), "NA")</f>
        <v>123.7</v>
      </c>
      <c r="AA219" s="31">
        <f>_xlfn.IFNA(VLOOKUP($A219,'WPU1011'!$A:$B,2,FALSE), "NA")</f>
        <v>123.7</v>
      </c>
      <c r="AB219" s="31">
        <f>_xlfn.IFNA(VLOOKUP($A219,TSIFRGHTC!$A:$B,2,FALSE), "NA")</f>
        <v>1.8</v>
      </c>
      <c r="AC219" s="31">
        <f>_xlfn.IFNA(VLOOKUP($A219,TSIFRGHTC!$A:$B,2,FALSE), "NA")</f>
        <v>1.8</v>
      </c>
      <c r="AD219" s="31">
        <f>_xlfn.IFNA(VLOOKUP($A219,PPICMM!$A:$B,2,FALSE), "NA")</f>
        <v>205</v>
      </c>
      <c r="AE219" s="31">
        <f>_xlfn.IFNA(VLOOKUP($A219,IPB50001N!$A:$B,2,FALSE), "NA")</f>
        <v>101.587</v>
      </c>
      <c r="AF219" s="31">
        <f>_xlfn.IFNA(VLOOKUP($A219,A31ATI!$A:$B,2,FALSE), "NA")</f>
        <v>19671</v>
      </c>
      <c r="AG219" s="31">
        <f>_xlfn.IFNA(VLOOKUP($A219,A31ANO!$A:$B,2,FALSE), "NA")</f>
        <v>10552</v>
      </c>
      <c r="AH219" s="31">
        <f>_xlfn.IFNA(VLOOKUP($A219,IPG21223S!$A:$B,2,FALSE), "NA")</f>
        <v>94.514899999999997</v>
      </c>
      <c r="AI219" s="31">
        <f>_xlfn.IFNA(VLOOKUP($A219,PIORECRUSDM!$A:$B,2,FALSE), "NA")</f>
        <v>77.459999999999994</v>
      </c>
      <c r="AJ219" s="31">
        <f>_xlfn.IFNA(VLOOKUP($A219,GVZCLS!$A:$B,2,FALSE), "NA")</f>
        <v>12.32</v>
      </c>
      <c r="AK219" s="31">
        <f>_xlfn.IFNA(VLOOKUP($A219,VXSLVCLS!$A:$B,2,FALSE), "NA")</f>
        <v>19.829999999999998</v>
      </c>
      <c r="AL219" s="31">
        <f>_xlfn.IFNA(VLOOKUP($A219,PNRGINDEXM!$A:$B,2,FALSE), "NA")</f>
        <v>148.23869999999999</v>
      </c>
      <c r="AM219" s="31">
        <f>_xlfn.IFNA(VLOOKUP($A219,Nikkei225!$A:$B,2,FALSE), "NA")</f>
        <v>23486.11</v>
      </c>
      <c r="AN219" s="31">
        <f>_xlfn.IFNA(VLOOKUP($A219,EXJPUS!$A:$B,2,FALSE), "NA")</f>
        <v>107.97</v>
      </c>
      <c r="AO219" s="31">
        <f>_xlfn.IFNA(VLOOKUP($A219,PCU33613361!$A:$B,2,FALSE), "NA")</f>
        <v>113.5</v>
      </c>
      <c r="AP219" s="31">
        <f>_xlfn.IFNA(VLOOKUP($A219,TOTALSA!$A:$B,2,FALSE), "NA")</f>
        <v>17.637</v>
      </c>
      <c r="AQ219" s="31">
        <f>_xlfn.IFNA(VLOOKUP($A219,ZAFCPIALLMINMEI!$A:$B,2,FALSE), "NA")</f>
        <v>115.0444</v>
      </c>
      <c r="AR219" s="31">
        <f>_xlfn.IFNA(VLOOKUP($A219,LCULMN01ZAQ661S!$A:$B,2,FALSE), "NA")</f>
        <v>111.4880493</v>
      </c>
      <c r="AS219" s="31">
        <f>_xlfn.IFNA(VLOOKUP($A219,NGDPRSAXDCZAQ!$A:$B,2,FALSE), "NA")</f>
        <v>1136275.8</v>
      </c>
      <c r="AT219" s="31">
        <f>_xlfn.IFNA(VLOOKUP($A219,'M.W00.PCOBA.USD'!$A:$B,2,FALSE), "NA")</f>
        <v>80792.600000000006</v>
      </c>
      <c r="AU219" s="31">
        <f>_xlfn.IFNA(VLOOKUP($A219,BSCICP03O9M665S!$A:$B,2,FALSE), "NA")</f>
        <v>102.06603581020001</v>
      </c>
      <c r="AV219" s="31">
        <f>_xlfn.IFNA(VLOOKUP($A219,LOLITOAAOECDE!$A:$B,2,FALSE), "NA")</f>
        <v>100.72205942239999</v>
      </c>
      <c r="AW219" s="31" t="str">
        <f>_xlfn.IFNA(VLOOKUP($A219,'IP7110'!$A:$B,2,FALSE), "NA")</f>
        <v>NA</v>
      </c>
      <c r="AX219" s="31">
        <f>_xlfn.IFNA(VLOOKUP($A219,'WPS061'!$A:$B,2,FALSE), "NA")</f>
        <v>97.6</v>
      </c>
      <c r="AY219" s="31">
        <f>_xlfn.IFNA(VLOOKUP($A219,'GS10'!$A:$B,2,FALSE), "NA")</f>
        <v>2.86</v>
      </c>
      <c r="AZ219" s="31">
        <f>_xlfn.IFNA(VLOOKUP($A219,'GS5'!$A:$B,2,FALSE), "NA")</f>
        <v>2.6</v>
      </c>
      <c r="BA219" s="31">
        <f>_xlfn.IFNA(VLOOKUP($A219,'GS30'!$A:$B,2,FALSE), "NA")</f>
        <v>3.13</v>
      </c>
      <c r="BB219" s="31">
        <f>_xlfn.IFNA(VLOOKUP($A219,DAX!$A:$B,2,FALSE), "NA")</f>
        <v>12435.85</v>
      </c>
      <c r="BC219" s="31">
        <f>_xlfn.IFNA(VLOOKUP($A219,SMI!$A:$B,2,FALSE), "NA")</f>
        <v>8906.3799999999992</v>
      </c>
      <c r="BD219" s="31">
        <f>_xlfn.IFNA(VLOOKUP($A219,NASDAQCOM!$A:$B,2,FALSE), "NA")</f>
        <v>7273.01</v>
      </c>
      <c r="BE219" s="31">
        <f>_xlfn.IFNA(VLOOKUP($A219,FTSE100!$A:$B,2,FALSE), "NA")</f>
        <v>7231.91</v>
      </c>
      <c r="BF219" s="31">
        <f>_xlfn.IFNA(VLOOKUP($A219,'M.W00.PGOLD.USD'!$A:$B,2,FALSE), "NA")</f>
        <v>1358.6</v>
      </c>
      <c r="BG219" s="31">
        <f>_xlfn.IFNA(VLOOKUP($A219,'M.W00.PSILVER.USD'!$A:$B,2,FALSE), "NA")</f>
        <v>17.190000000000001</v>
      </c>
      <c r="BH219" s="31">
        <f>_xlfn.IFNA(VLOOKUP($A219,WPU10170502!$A:$B,2,FALSE), "NA")</f>
        <v>94.5</v>
      </c>
      <c r="BI219" s="31">
        <f>_xlfn.IFNA(VLOOKUP($A219,'M.W00.PSILVER.USD'!$A:$B,2,FALSE), "NA")</f>
        <v>17.190000000000001</v>
      </c>
      <c r="BJ219" s="31">
        <f>_xlfn.IFNA(VLOOKUP($A219,'M.W00.PSILVER.USD'!$A:$B,2,FALSE), "NA")</f>
        <v>17.190000000000001</v>
      </c>
      <c r="BK219" s="31">
        <f>_xlfn.IFNA(VLOOKUP($A219,FEDfunds!$A:$B,2,FALSE), "NA")</f>
        <v>1.42</v>
      </c>
      <c r="BL219" s="31">
        <f>_xlfn.IFNA(VLOOKUP($A219,Vehicles_miles_traveled!$A:$B,2,FALSE), "NA")</f>
        <v>268557</v>
      </c>
      <c r="BM219" s="31">
        <f>_xlfn.IFNA(VLOOKUP($A219,New_car_dealer!$A:$B,2,FALSE), "NA")</f>
        <v>67635</v>
      </c>
      <c r="BN219" s="31">
        <f>_xlfn.IFNA(VLOOKUP($A219,Platinum_total_demand!$A:$Z,4,FALSE), "NA")</f>
        <v>607.05944062817616</v>
      </c>
      <c r="BO219" s="31">
        <f>_xlfn.IFNA(VLOOKUP($A219,Palladium_total_demand!$A:$Z,4,FALSE), "NA")</f>
        <v>977.20713053324243</v>
      </c>
      <c r="BP219" s="31">
        <f>_xlfn.IFNA(VLOOKUP($A219,Rhodium_total_demand!$A:$Z,4,FALSE), "NA")</f>
        <v>94.309501330998813</v>
      </c>
      <c r="BQ219" s="31">
        <f>_xlfn.IFNA(VLOOKUP($A219,Platinum_total_supply!$A:$Z,4,FALSE), "NA")</f>
        <v>638.27869174761395</v>
      </c>
      <c r="BR219" s="31">
        <f>_xlfn.IFNA(VLOOKUP($A219,Palladium_total_supply!$A:$Z,4,FALSE), "NA")</f>
        <v>772.74790576378064</v>
      </c>
      <c r="BS219" s="31">
        <f>_xlfn.IFNA(VLOOKUP($A219,Rhodium_total_supply!$A:$Z,4,FALSE), "NA")</f>
        <v>86.588579262181341</v>
      </c>
      <c r="BT219" s="31">
        <f>_xlfn.IFNA(VLOOKUP($A219,Equities!$A:$Z,2,FALSE), "NA")</f>
        <v>8543.0679999999993</v>
      </c>
      <c r="BU219" s="31">
        <f>_xlfn.IFNA(VLOOKUP($A219,Equities!$A:$Z,3,FALSE), "NA")</f>
        <v>10982.3745</v>
      </c>
      <c r="BV219" s="31">
        <f>_xlfn.IFNA(VLOOKUP($A219,Equities!$A:$Z,4,FALSE), "NA")</f>
        <v>10081.449000000001</v>
      </c>
      <c r="BW219" s="31">
        <f>_xlfn.IFNA(VLOOKUP($A219,Equities!$A:$Z,5,FALSE), "NA")</f>
        <v>7560.7729999999901</v>
      </c>
      <c r="BX219" s="31">
        <f>_xlfn.IFNA(VLOOKUP($A219,Equities!$A:$Z,6,FALSE), "NA")</f>
        <v>2604.3960000000002</v>
      </c>
      <c r="BY219" s="31">
        <f>_xlfn.IFNA(VLOOKUP($A219,Income_equities!$A:$Z,2,FALSE), "NA")</f>
        <v>2005.0664999999899</v>
      </c>
      <c r="BZ219" s="31">
        <f>_xlfn.IFNA(VLOOKUP($A219,Income_equities!$A:$Z,3,FALSE), "NA")</f>
        <v>377.30308000000002</v>
      </c>
      <c r="CA219" s="31">
        <f>_xlfn.IFNA(VLOOKUP($A219,Income_equities!$A:$Z,4,FALSE), "NA")</f>
        <v>230.800465</v>
      </c>
      <c r="CB219" s="31">
        <f>_xlfn.IFNA(VLOOKUP($A219,Income_equities!$A:$Z,5,FALSE), "NA")</f>
        <v>229.88719999999901</v>
      </c>
      <c r="CC219" s="31">
        <f>_xlfn.IFNA(VLOOKUP($A219,PGM_equities!$A:$Z,2,FALSE), "NA")</f>
        <v>990.26649999999995</v>
      </c>
      <c r="CD219" s="31">
        <f>_xlfn.IFNA(VLOOKUP($A219,PGM_equities!$A:$Z,3,FALSE), "NA")</f>
        <v>1331.1129999999901</v>
      </c>
      <c r="CE219" s="31">
        <f>_xlfn.IFNA(VLOOKUP($A219,PGM_equities!$A:$Z,4,FALSE), "NA")</f>
        <v>16.615165000000001</v>
      </c>
      <c r="CF219" s="31">
        <f>_xlfn.IFNA(VLOOKUP($A219,PGM_equities!$A:$Z,5,FALSE), "NA")</f>
        <v>1021.10399999999</v>
      </c>
      <c r="CG219" s="31">
        <f>_xlfn.IFNA(VLOOKUP($A219,Platinum_market_balance!$A:$Z,2,FALSE), "NA")</f>
        <v>31.219251119437786</v>
      </c>
      <c r="CH219" s="31">
        <f>_xlfn.IFNA(VLOOKUP($A219,Platinum_market_balance!$A:$Z,3,FALSE), "NA")</f>
        <v>5.1427008675019641E-2</v>
      </c>
      <c r="CI219" s="31">
        <f>_xlfn.IFNA(VLOOKUP($A219,Platinum_market_balance!$A:$Z,4,FALSE), "NA")</f>
        <v>2103.2321323135493</v>
      </c>
      <c r="CJ219" s="31">
        <f>_xlfn.IFNA(VLOOKUP($A219,Platinum_market_balance!$A:$Z,5,FALSE), "NA")</f>
        <v>3.4646230526242303</v>
      </c>
      <c r="CK219" s="31">
        <f>_xlfn.IFNA(VLOOKUP($A219,Palladium_market_balance!$A:$Z,2,FALSE), "NA")</f>
        <v>-204.4592247694618</v>
      </c>
      <c r="CL219" s="31">
        <f>_xlfn.IFNA(VLOOKUP($A219,Palladium_market_balance!$A:$Z,3,FALSE), "NA")</f>
        <v>-0.20922813432387918</v>
      </c>
      <c r="CM219" s="31">
        <f>_xlfn.IFNA(VLOOKUP($A219,Palladium_market_balance!$A:$Z,4,FALSE), "NA")</f>
        <v>-2709.843416124037</v>
      </c>
      <c r="CN219" s="31">
        <f>_xlfn.IFNA(VLOOKUP($A219,Palladium_market_balance!$A:$Z,5,FALSE), "NA")</f>
        <v>-2.773049163738019</v>
      </c>
      <c r="CO219" s="31">
        <f>_xlfn.IFNA(VLOOKUP($A219,Rhodium_market_balance!$A:$Z,2,FALSE), "NA")</f>
        <v>-7.7209220688174725</v>
      </c>
      <c r="CP219" s="31">
        <f>_xlfn.IFNA(VLOOKUP($A219,Rhodium_market_balance!$A:$Z,3,FALSE), "NA")</f>
        <v>-8.1867913199109077E-2</v>
      </c>
      <c r="CQ219" s="31">
        <f>_xlfn.IFNA(VLOOKUP($A219,Rhodium_market_balance!$A:$Z,4,FALSE), "NA")</f>
        <v>174.04092853450442</v>
      </c>
      <c r="CR219" s="31">
        <f>_xlfn.IFNA(VLOOKUP($A219,Rhodium_market_balance!$A:$Z,5,FALSE), "NA")</f>
        <v>1.8454230600124963</v>
      </c>
      <c r="CS219" s="31">
        <f>_xlfn.IFNA(VLOOKUP($A219,CFTCs!$A:$Z,2,FALSE), "NA")</f>
        <v>21530.9</v>
      </c>
      <c r="CT219" s="31">
        <f>_xlfn.IFNA(VLOOKUP($A219,CFTCs!$A:$Z,3,FALSE), "NA")</f>
        <v>3260.7</v>
      </c>
      <c r="CU219" s="31">
        <f>_xlfn.IFNA(VLOOKUP($A219,CFTCs!$A:$Z,4,FALSE), "NA")</f>
        <v>61887.6</v>
      </c>
      <c r="CV219" s="31">
        <f>_xlfn.IFNA(VLOOKUP($A219,CFTCs!$A:$Z,5,FALSE), "NA")</f>
        <v>20717.8</v>
      </c>
      <c r="CW219" s="31">
        <f>_xlfn.IFNA(VLOOKUP($A219,Open_interest!$A:$Z,2,FALSE), "NA")</f>
        <v>87494.2</v>
      </c>
      <c r="CX219" s="31">
        <f>_xlfn.IFNA(VLOOKUP($A219,Open_interest!$A:$Z,3,FALSE), "NA")</f>
        <v>30807.7</v>
      </c>
      <c r="CY219" s="31">
        <f>IF(_xlfn.IFNA(VLOOKUP($A219,ETF_holdings!$A:$Z,2,FALSE), "NA")=0,"NA",_xlfn.IFNA(VLOOKUP($A219,ETF_holdings!$A:$Z,2,FALSE), "NA"))</f>
        <v>2624249.6716499999</v>
      </c>
      <c r="CZ219" s="31" t="str">
        <f>IF(_xlfn.IFNA(VLOOKUP($A219,ETF_holdings!$A:$Z,3,FALSE), "NA")=0,"NA",_xlfn.IFNA(VLOOKUP($A219,ETF_holdings!$A:$Z,3,FALSE), "NA"))</f>
        <v>NA</v>
      </c>
      <c r="DA219" s="31">
        <f>_xlfn.IFNA(VLOOKUP($A219,ETF_holdings!$A:$Z,4,FALSE), "NA")</f>
        <v>11828.325000000001</v>
      </c>
      <c r="DB219" s="31">
        <f>IF(_xlfn.IFNA(VLOOKUP($A219,ETF_holdings!$A:$Z,4,FALSE), "NA")=0,"NA",_xlfn.IFNA(VLOOKUP($A219,ETF_holdings!$A:$Z,4,FALSE), "NA"))</f>
        <v>11828.325000000001</v>
      </c>
      <c r="DC219" s="31" t="str">
        <f>IF(_xlfn.IFNA(VLOOKUP($A219,ETF_holdings!$A:$Z,6,FALSE), "NA")=0,"NA",_xlfn.IFNA(VLOOKUP($A219,ETF_holdings!$A:$Z,6,FALSE), "NA"))</f>
        <v>NA</v>
      </c>
      <c r="DD219" s="31" t="str">
        <f>IF(_xlfn.IFNA(VLOOKUP($A219,ETF_holdings!$A:$Z,7,FALSE), "NA")=0,"NA",_xlfn.IFNA(VLOOKUP($A219,ETF_holdings!$A:$Z,7,FALSE), "NA"))</f>
        <v>NA</v>
      </c>
      <c r="DE219" s="31">
        <f>IF(_xlfn.IFNA(VLOOKUP($A219,ETF_holdings!$A:$Z,8,FALSE), "NA")=0,"NA",_xlfn.IFNA(VLOOKUP($A219,ETF_holdings!$A:$Z,8,FALSE), "NA"))</f>
        <v>19340</v>
      </c>
      <c r="DF219" s="31">
        <f>IF(_xlfn.IFNA(VLOOKUP($A219,ETF_holdings!$A:$Z,10,FALSE), "NA")=0,"NA",_xlfn.IFNA(VLOOKUP($A219,ETF_holdings!$A:$Z,10,FALSE), "NA"))</f>
        <v>38160</v>
      </c>
      <c r="DG219" s="31">
        <f>IF(_xlfn.IFNA(VLOOKUP($A219,ETF_holdings!$A:$Z,10,FALSE), "NA")=0,"NA",_xlfn.IFNA(VLOOKUP($A219,ETF_holdings!$A:$Z,10,FALSE), "NA"))</f>
        <v>38160</v>
      </c>
      <c r="DH219" s="31">
        <f>IF(_xlfn.IFNA(VLOOKUP($A219,ETF_holdings!$A:$Z,11,FALSE), "NA")=0,"NA",_xlfn.IFNA(VLOOKUP($A219,ETF_holdings!$A:$Z,11,FALSE), "NA"))</f>
        <v>11828.325000000001</v>
      </c>
      <c r="DI219" s="31" t="str">
        <f>IF(_xlfn.IFNA(VLOOKUP($A219,ETF_holdings!$A:$Z,12,FALSE), "NA")=0,"NA",_xlfn.IFNA(VLOOKUP($A219,ETF_holdings!$A:$Z,12,FALSE), "NA"))</f>
        <v>NA</v>
      </c>
      <c r="DJ219" s="31">
        <f>IF(_xlfn.IFNA(VLOOKUP($A219,ETF_holdings!$A:$Z,13,FALSE), "NA")=0,"NA",_xlfn.IFNA(VLOOKUP($A219,ETF_holdings!$A:$Z,13,FALSE), "NA"))</f>
        <v>76840</v>
      </c>
      <c r="DK219" s="31">
        <f>IF(_xlfn.IFNA(VLOOKUP($A219,Platinum_RSI!$A:$P,2,FALSE), "NA")=0,"NA",_xlfn.IFNA(VLOOKUP($A219,Platinum_RSI!$A:$P,2,FALSE), "NA"))</f>
        <v>64.790000000000006</v>
      </c>
      <c r="DL219" s="31">
        <f>IF(_xlfn.IFNA(VLOOKUP($A219,Platinum_RSI!$A:$P,3,FALSE), "NA")=0,"NA",_xlfn.IFNA(VLOOKUP($A219,Platinum_RSI!$A:$P,3,FALSE), "NA"))</f>
        <v>52.97</v>
      </c>
      <c r="DM219" s="31">
        <f>IF(_xlfn.IFNA(VLOOKUP($A219,Platinum_RSI!$A:$P,4,FALSE), "NA")=0,"NA",_xlfn.IFNA(VLOOKUP($A219,Platinum_RSI!$A:$P,4,FALSE), "NA"))</f>
        <v>49.22</v>
      </c>
      <c r="DN219" s="31">
        <f>IF(_xlfn.IFNA(VLOOKUP($A219,Platinum_RSI!$A:$P,5,FALSE), "NA")=0,"NA",_xlfn.IFNA(VLOOKUP($A219,Platinum_RSI!$A:$P,5,FALSE), "NA"))</f>
        <v>46.09</v>
      </c>
      <c r="DO219" s="31">
        <f>IF(_xlfn.IFNA(VLOOKUP($A219,Palladium_RSI!$A:$Q,2,FALSE), "NA")=0,"NA",_xlfn.IFNA(VLOOKUP($A219,Palladium_RSI!$A:$Q,2,FALSE), "NA"))</f>
        <v>74.349999999999994</v>
      </c>
      <c r="DP219" s="31">
        <f>IF(_xlfn.IFNA(VLOOKUP($A219,Palladium_RSI!$A:$Q, 3,FALSE), "NA")=0,"NA",_xlfn.IFNA(VLOOKUP($A219,Palladium_RSI!$A:$Q,3,FALSE), "NA"))</f>
        <v>73.45</v>
      </c>
      <c r="DQ219" s="31">
        <f>IF(_xlfn.IFNA(VLOOKUP($A219,Palladium_RSI!$A:$Q,4,FALSE), "NA")=0,"NA",_xlfn.IFNA(VLOOKUP($A219,Palladium_RSI!$A:$Q,4,FALSE), "NA"))</f>
        <v>68.150000000000006</v>
      </c>
      <c r="DR219" s="31">
        <f>IF(_xlfn.IFNA(VLOOKUP($A219,Palladium_RSI!$A:$Q,5,FALSE), "NA")=0,"NA",_xlfn.IFNA(VLOOKUP($A219,Palladium_RSI!$A:$Q,5,FALSE), "NA"))</f>
        <v>61.11</v>
      </c>
      <c r="DS219" s="31">
        <f>IF(_xlfn.IFNA(VLOOKUP($A219,Car_production!$A:$L,2,FALSE), "NA")=0,"NA",_xlfn.IFNA(VLOOKUP($A219,Car_production!$A:$L,2,FALSE), "NA"))</f>
        <v>242.7</v>
      </c>
      <c r="DT219" s="31">
        <f>IF(_xlfn.IFNA(VLOOKUP($A219,Car_production!$A:$L,3,FALSE), "NA")=0,"NA",_xlfn.IFNA(VLOOKUP($A219,Car_production!$A:$L,3,FALSE), "NA"))</f>
        <v>190.95200629425648</v>
      </c>
      <c r="DU219" s="31" t="e">
        <f>IF(_xlfn.IFNA(VLOOKUP($A219,Car_production!$A:$L,4,FALSE), "NA")=0,"NA",_xlfn.IFNA(VLOOKUP($A219,Car_production!$A:$L,13,FALSE), "NA"))</f>
        <v>#REF!</v>
      </c>
      <c r="DV219" s="31">
        <f>IF(_xlfn.IFNA(VLOOKUP($A219,Car_production!$A:$L,5,FALSE), "NA")=0,"NA",_xlfn.IFNA(VLOOKUP($A219,Car_production!$A:$L,5,FALSE), "NA"))</f>
        <v>69.290575103328905</v>
      </c>
      <c r="DW219" s="31">
        <f>IF(_xlfn.IFNA(VLOOKUP($A219,Car_production!$A:$L,6,FALSE), "NA")=0,"NA",_xlfn.IFNA(VLOOKUP($A219,Car_production!$A:$L,6,FALSE), "NA"))</f>
        <v>108.6</v>
      </c>
      <c r="DX219" s="31">
        <f>IF(_xlfn.IFNA(VLOOKUP($A219,Car_production!$A:$L,7,FALSE), "NA")=0,"NA",_xlfn.IFNA(VLOOKUP($A219,Car_production!$A:$L,7,FALSE), "NA"))</f>
        <v>106.158357771261</v>
      </c>
      <c r="DY219" s="31">
        <f>IF(_xlfn.IFNA(VLOOKUP($A219,Car_production!$A:$L,8,FALSE), "NA")=0,"NA",_xlfn.IFNA(VLOOKUP($A219,Car_production!$A:$L,8,FALSE), "NA"))</f>
        <v>110.9</v>
      </c>
      <c r="DZ219" s="31">
        <f>IF(_xlfn.IFNA(VLOOKUP($A219,Car_production!$A:$L,9,FALSE), "NA")=0,"NA",_xlfn.IFNA(VLOOKUP($A219,Car_production!$A:$L,9,FALSE), "NA"))</f>
        <v>140.02525252525254</v>
      </c>
      <c r="EA219" s="31">
        <f>IF(_xlfn.IFNA(VLOOKUP($A219,Car_production!$A:$L,10,FALSE), "NA")=0,"NA",_xlfn.IFNA(VLOOKUP($A219,Car_production!$A:$L,10,FALSE), "NA"))</f>
        <v>82.282848187644831</v>
      </c>
      <c r="EB219" s="31">
        <f>IF(_xlfn.IFNA(VLOOKUP($A219,Car_production_index!$A:$L,2,FALSE), "NA")=0,"NA",_xlfn.IFNA(VLOOKUP($A219,Car_production_index!$A:$L,2,FALSE), "NA"))</f>
        <v>0.14459640945521438</v>
      </c>
      <c r="EC219" s="31">
        <f>IF(_xlfn.IFNA(VLOOKUP($A219,Car_production_index!$A:$L,3,FALSE), "NA")=0,"NA",_xlfn.IFNA(VLOOKUP($A219,Car_production_index!$A:$L,3,FALSE), "NA"))</f>
        <v>0.20265246390583161</v>
      </c>
      <c r="ED219" s="31">
        <f>IF(_xlfn.IFNA(VLOOKUP($A219,Car_production_index!$A:$L,4,FALSE), "NA")=0,"NA",_xlfn.IFNA(VLOOKUP($A219,Car_production_index!$A:$L,4,FALSE), "NA"))</f>
        <v>0.27999922691370038</v>
      </c>
      <c r="EE219" s="31">
        <f>IF(_xlfn.IFNA(VLOOKUP($A219,Car_production_index!$A:$L,5,FALSE), "NA")=0,"NA",_xlfn.IFNA(VLOOKUP($A219,Car_production_index!$A:$L,5,FALSE), "NA"))</f>
        <v>9.8248803149733263E-2</v>
      </c>
      <c r="EF219" s="31">
        <f>IF(_xlfn.IFNA(VLOOKUP($A219,Car_production_index!$A:$L,6,FALSE), "NA")=0,"NA",_xlfn.IFNA(VLOOKUP($A219,Car_production_index!$A:$L,6,FALSE), "NA"))</f>
        <v>0.72549690342447959</v>
      </c>
    </row>
    <row r="220" spans="1:136">
      <c r="A220" s="26">
        <v>43160</v>
      </c>
      <c r="B220" s="25">
        <f>IFERROR(VLOOKUP($A220,Palladium_spot_price!$A:$B,2,FALSE), "NA")</f>
        <v>991.66666666666595</v>
      </c>
      <c r="C220" s="25">
        <f>IFERROR(VLOOKUP($A220,Platinum_spot_price!$A:$B,2,FALSE), "NA")</f>
        <v>957.66666666666595</v>
      </c>
      <c r="D220" s="25">
        <f>IFERROR(VLOOKUP($A220,Rhodium_spot_price!$A:$B,2,FALSE), "NA")</f>
        <v>1936.42857142857</v>
      </c>
      <c r="E220" s="25">
        <f>IFERROR(VLOOKUP(A220,'Coal Australia'!A:B,2,FALSE), "NA")</f>
        <v>105.72806122449001</v>
      </c>
      <c r="F220" s="25">
        <f>IFERROR(VLOOKUP(A220,'Russian Ruble'!A:B,2,FALSE), "NA")</f>
        <v>57.033099999999997</v>
      </c>
      <c r="G220" s="25" t="str">
        <f>IFERROR(VLOOKUP($A220,'GDP Germany'!A:B,2,FALSE),"NA")</f>
        <v>NA</v>
      </c>
      <c r="H220" s="25" t="str">
        <f>IFERROR(VLOOKUP($A220,'GDP EU28'!A:B,2,FALSE),"NA")</f>
        <v>NA</v>
      </c>
      <c r="I220" s="25" t="str">
        <f>IFERROR(VLOOKUP($A220,'GDP US'!A:B,2,FALSE),"NA")</f>
        <v>NA</v>
      </c>
      <c r="J220" s="29" t="str">
        <f>IFERROR(VLOOKUP($A220,'GDP CNY'!A:C,2,FALSE),"NA")</f>
        <v>NA</v>
      </c>
      <c r="K220" s="25">
        <f>IFERROR(VLOOKUP($A220,WTI!$A:$B,2,FALSE),"NA")</f>
        <v>62.73</v>
      </c>
      <c r="L220" s="25">
        <f>IFERROR(VLOOKUP($A220,Brent!$A:$B,2,FALSE),"NA")</f>
        <v>66.02</v>
      </c>
      <c r="M220" s="25">
        <f>IFERROR(VLOOKUP($A220,'EURO EXC RATE'!$A:$B,2,FALSE),"NA")</f>
        <v>1.2334000000000001</v>
      </c>
      <c r="N220" s="25">
        <f>IFERROR(VLOOKUP($A220,'Baltic Dry Index'!$A:$B,2,FALSE),"NA")</f>
        <v>1055</v>
      </c>
      <c r="O220" s="25">
        <f>IFERROR(VLOOKUP($A220,EXR_CNY_USD!$A:$B,2,FALSE),"NA")</f>
        <v>6.3174000000000001</v>
      </c>
      <c r="P220" s="25">
        <f>IFERROR(VLOOKUP($A220,'NATURAL GAS'!A:B,2,FALSE),"NA")</f>
        <v>2.69</v>
      </c>
      <c r="Q220" s="25">
        <f>IFERROR(VLOOKUP($A220,VIX!$A:$B,2,FALSE), "NA")</f>
        <v>19.97</v>
      </c>
      <c r="R220" s="25">
        <f>IFERROR(VLOOKUP($A220,CLI_US!$A:$B,2,FALSE), "NA")</f>
        <v>100.65205390480099</v>
      </c>
      <c r="S220" s="25">
        <f>IFERROR(VLOOKUP($A220,CLI_CHN!$A:$B,2,FALSE), "NA")</f>
        <v>99.608009999999993</v>
      </c>
      <c r="T220" s="25">
        <f>IFERROR(VLOOKUP($A220,CLI_EURO!$A:$B,2,FALSE), "NA")</f>
        <v>101.14293972042999</v>
      </c>
      <c r="U220" s="25">
        <f>IFERROR(VLOOKUP($A220,CPILFESL!$A:$B,2,FALSE), "NA")</f>
        <v>249.58099999999999</v>
      </c>
      <c r="V220" s="31">
        <f>_xlfn.IFNA(VLOOKUP($A220,'PET.RWTC.M'!$A:$B,2,FALSE), "NA")</f>
        <v>62.73</v>
      </c>
      <c r="W220" s="31">
        <f>_xlfn.IFNA(VLOOKUP($A220,PALLFNFINDEXQ!$A:$B,2,FALSE), "NA")</f>
        <v>127.6144903</v>
      </c>
      <c r="X220" s="31">
        <f>_xlfn.IFNA(VLOOKUP($A220,DEXSFUS!$A:$B,2,FALSE), "NA")</f>
        <v>11.8825</v>
      </c>
      <c r="Y220" s="31">
        <f>_xlfn.IFNA(VLOOKUP($A220,PNICKUSDM!$A:$B,2,FALSE), "NA")</f>
        <v>13392.5</v>
      </c>
      <c r="Z220" s="31">
        <f>_xlfn.IFNA(VLOOKUP($A220,'WPU1011'!$A:$B,2,FALSE), "NA")</f>
        <v>123.7</v>
      </c>
      <c r="AA220" s="31">
        <f>_xlfn.IFNA(VLOOKUP($A220,PCU3399103399101!$A:$B,2,FALSE), "NA")</f>
        <v>212.1</v>
      </c>
      <c r="AB220" s="31">
        <f>_xlfn.IFNA(VLOOKUP($A220,TSIFRGHTC!$A:$B,2,FALSE), "NA")</f>
        <v>1.1000000000000001</v>
      </c>
      <c r="AC220" s="31">
        <f>_xlfn.IFNA(VLOOKUP($A220,TSIFRGHTC!$A:$B,2,FALSE), "NA")</f>
        <v>1.1000000000000001</v>
      </c>
      <c r="AD220" s="31">
        <f>_xlfn.IFNA(VLOOKUP($A220,PPICMM!$A:$B,2,FALSE), "NA")</f>
        <v>202.9</v>
      </c>
      <c r="AE220" s="31">
        <f>_xlfn.IFNA(VLOOKUP($A220,IPB50001N!$A:$B,2,FALSE), "NA")</f>
        <v>102.39700000000001</v>
      </c>
      <c r="AF220" s="31">
        <f>_xlfn.IFNA(VLOOKUP($A220,A31ATI!$A:$B,2,FALSE), "NA")</f>
        <v>19942</v>
      </c>
      <c r="AG220" s="31">
        <f>_xlfn.IFNA(VLOOKUP($A220,A31ANO!$A:$B,2,FALSE), "NA")</f>
        <v>10996</v>
      </c>
      <c r="AH220" s="31">
        <f>_xlfn.IFNA(VLOOKUP($A220,IPG21223S!$A:$B,2,FALSE), "NA")</f>
        <v>88.492500000000007</v>
      </c>
      <c r="AI220" s="31">
        <f>_xlfn.IFNA(VLOOKUP($A220,PIORECRUSDM!$A:$B,2,FALSE), "NA")</f>
        <v>69.7</v>
      </c>
      <c r="AJ220" s="31">
        <f>_xlfn.IFNA(VLOOKUP($A220,GVZCLS!$A:$B,2,FALSE), "NA")</f>
        <v>12.07</v>
      </c>
      <c r="AK220" s="31">
        <f>_xlfn.IFNA(VLOOKUP($A220,VXSLVCLS!$A:$B,2,FALSE), "NA")</f>
        <v>20.81</v>
      </c>
      <c r="AL220" s="31">
        <f>_xlfn.IFNA(VLOOKUP($A220,PNRGINDEXM!$A:$B,2,FALSE), "NA")</f>
        <v>147.9716</v>
      </c>
      <c r="AM220" s="31">
        <f>_xlfn.IFNA(VLOOKUP($A220,Nikkei225!$A:$B,2,FALSE), "NA")</f>
        <v>21724.47</v>
      </c>
      <c r="AN220" s="31">
        <f>_xlfn.IFNA(VLOOKUP($A220,EXJPUS!$A:$B,2,FALSE), "NA")</f>
        <v>106.0468</v>
      </c>
      <c r="AO220" s="31">
        <f>_xlfn.IFNA(VLOOKUP($A220,PCU33613361!$A:$B,2,FALSE), "NA")</f>
        <v>113.6</v>
      </c>
      <c r="AP220" s="31">
        <f>_xlfn.IFNA(VLOOKUP($A220,TOTALSA!$A:$B,2,FALSE), "NA")</f>
        <v>17.561</v>
      </c>
      <c r="AQ220" s="31">
        <f>_xlfn.IFNA(VLOOKUP($A220,ZAFCPIALLMINMEI!$A:$B,2,FALSE), "NA")</f>
        <v>115.58459999999999</v>
      </c>
      <c r="AR220" s="31">
        <f>_xlfn.IFNA(VLOOKUP($A220,LCULMN01ZAQ661S!$A:$B,2,FALSE), "NA")</f>
        <v>111.4880493</v>
      </c>
      <c r="AS220" s="31">
        <f>_xlfn.IFNA(VLOOKUP($A220,NGDPRSAXDCZAQ!$A:$B,2,FALSE), "NA")</f>
        <v>1136275.8</v>
      </c>
      <c r="AT220" s="31">
        <f>_xlfn.IFNA(VLOOKUP($A220,'M.W00.PCOBA.USD'!$A:$B,2,FALSE), "NA")</f>
        <v>87614.9</v>
      </c>
      <c r="AU220" s="31">
        <f>_xlfn.IFNA(VLOOKUP($A220,BSCICP03O9M665S!$A:$B,2,FALSE), "NA")</f>
        <v>101.9089953778</v>
      </c>
      <c r="AV220" s="31">
        <f>_xlfn.IFNA(VLOOKUP($A220,LOLITOAAOECDE!$A:$B,2,FALSE), "NA")</f>
        <v>100.79008255870001</v>
      </c>
      <c r="AW220" s="31" t="str">
        <f>_xlfn.IFNA(VLOOKUP($A220,'IP7110'!$A:$B,2,FALSE), "NA")</f>
        <v>NA</v>
      </c>
      <c r="AX220" s="31">
        <f>_xlfn.IFNA(VLOOKUP($A220,'WPS061'!$A:$B,2,FALSE), "NA")</f>
        <v>105</v>
      </c>
      <c r="AY220" s="31">
        <f>_xlfn.IFNA(VLOOKUP($A220,'GS10'!$A:$B,2,FALSE), "NA")</f>
        <v>2.84</v>
      </c>
      <c r="AZ220" s="31">
        <f>_xlfn.IFNA(VLOOKUP($A220,'GS5'!$A:$B,2,FALSE), "NA")</f>
        <v>2.63</v>
      </c>
      <c r="BA220" s="31">
        <f>_xlfn.IFNA(VLOOKUP($A220,'GS30'!$A:$B,2,FALSE), "NA")</f>
        <v>3.09</v>
      </c>
      <c r="BB220" s="31">
        <f>_xlfn.IFNA(VLOOKUP($A220,DAX!$A:$B,2,FALSE), "NA")</f>
        <v>12096.73</v>
      </c>
      <c r="BC220" s="31">
        <f>_xlfn.IFNA(VLOOKUP($A220,SMI!$A:$B,2,FALSE), "NA")</f>
        <v>8740.9699999999993</v>
      </c>
      <c r="BD220" s="31">
        <f>_xlfn.IFNA(VLOOKUP($A220,NASDAQCOM!$A:$B,2,FALSE), "NA")</f>
        <v>7063.44</v>
      </c>
      <c r="BE220" s="31">
        <f>_xlfn.IFNA(VLOOKUP($A220,FTSE100!$A:$B,2,FALSE), "NA")</f>
        <v>7056.61</v>
      </c>
      <c r="BF220" s="31">
        <f>_xlfn.IFNA(VLOOKUP($A220,'M.W00.PGOLD.USD'!$A:$B,2,FALSE), "NA")</f>
        <v>1350.65</v>
      </c>
      <c r="BG220" s="31">
        <f>_xlfn.IFNA(VLOOKUP($A220,'M.W00.PSILVER.USD'!$A:$B,2,FALSE), "NA")</f>
        <v>16.645</v>
      </c>
      <c r="BH220" s="31">
        <f>_xlfn.IFNA(VLOOKUP($A220,WPU10170502!$A:$B,2,FALSE), "NA")</f>
        <v>102.6</v>
      </c>
      <c r="BI220" s="31">
        <f>_xlfn.IFNA(VLOOKUP($A220,'M.W00.PSILVER.USD'!$A:$B,2,FALSE), "NA")</f>
        <v>16.645</v>
      </c>
      <c r="BJ220" s="31">
        <f>_xlfn.IFNA(VLOOKUP($A220,'M.W00.PSILVER.USD'!$A:$B,2,FALSE), "NA")</f>
        <v>16.645</v>
      </c>
      <c r="BK220" s="31">
        <f>_xlfn.IFNA(VLOOKUP($A220,FEDfunds!$A:$B,2,FALSE), "NA")</f>
        <v>1.51</v>
      </c>
      <c r="BL220" s="31">
        <f>_xlfn.IFNA(VLOOKUP($A220,Vehicles_miles_traveled!$A:$B,2,FALSE), "NA")</f>
        <v>268169</v>
      </c>
      <c r="BM220" s="31">
        <f>_xlfn.IFNA(VLOOKUP($A220,New_car_dealer!$A:$B,2,FALSE), "NA")</f>
        <v>83075</v>
      </c>
      <c r="BN220" s="31">
        <f>_xlfn.IFNA(VLOOKUP($A220,Platinum_total_demand!$A:$Z,4,FALSE), "NA")</f>
        <v>652.13733602023001</v>
      </c>
      <c r="BO220" s="31">
        <f>_xlfn.IFNA(VLOOKUP($A220,Palladium_total_demand!$A:$Z,4,FALSE), "NA")</f>
        <v>1109.8894004324179</v>
      </c>
      <c r="BP220" s="31">
        <f>_xlfn.IFNA(VLOOKUP($A220,Rhodium_total_demand!$A:$Z,4,FALSE), "NA")</f>
        <v>107.28842335787382</v>
      </c>
      <c r="BQ220" s="31">
        <f>_xlfn.IFNA(VLOOKUP($A220,Platinum_total_supply!$A:$Z,4,FALSE), "NA")</f>
        <v>638.27869174761395</v>
      </c>
      <c r="BR220" s="31">
        <f>_xlfn.IFNA(VLOOKUP($A220,Palladium_total_supply!$A:$Z,4,FALSE), "NA")</f>
        <v>772.74790576378064</v>
      </c>
      <c r="BS220" s="31">
        <f>_xlfn.IFNA(VLOOKUP($A220,Rhodium_total_supply!$A:$Z,4,FALSE), "NA")</f>
        <v>86.588579262181341</v>
      </c>
      <c r="BT220" s="31">
        <f>_xlfn.IFNA(VLOOKUP($A220,Equities!$A:$Z,2,FALSE), "NA")</f>
        <v>8496.26454545454</v>
      </c>
      <c r="BU220" s="31">
        <f>_xlfn.IFNA(VLOOKUP($A220,Equities!$A:$Z,3,FALSE), "NA")</f>
        <v>10986.0681818181</v>
      </c>
      <c r="BV220" s="31">
        <f>_xlfn.IFNA(VLOOKUP($A220,Equities!$A:$Z,4,FALSE), "NA")</f>
        <v>9928.5936363636392</v>
      </c>
      <c r="BW220" s="31">
        <f>_xlfn.IFNA(VLOOKUP($A220,Equities!$A:$Z,5,FALSE), "NA")</f>
        <v>7468.5495000000001</v>
      </c>
      <c r="BX220" s="31">
        <f>_xlfn.IFNA(VLOOKUP($A220,Equities!$A:$Z,6,FALSE), "NA")</f>
        <v>2608.5802727272699</v>
      </c>
      <c r="BY220" s="31">
        <f>_xlfn.IFNA(VLOOKUP($A220,Income_equities!$A:$Z,2,FALSE), "NA")</f>
        <v>2005.9549999999999</v>
      </c>
      <c r="BZ220" s="31">
        <f>_xlfn.IFNA(VLOOKUP($A220,Income_equities!$A:$Z,3,FALSE), "NA")</f>
        <v>378.41651818181799</v>
      </c>
      <c r="CA220" s="31">
        <f>_xlfn.IFNA(VLOOKUP($A220,Income_equities!$A:$Z,4,FALSE), "NA")</f>
        <v>233.17350909090899</v>
      </c>
      <c r="CB220" s="31">
        <f>_xlfn.IFNA(VLOOKUP($A220,Income_equities!$A:$Z,5,FALSE), "NA")</f>
        <v>230.700831818181</v>
      </c>
      <c r="CC220" s="31">
        <f>_xlfn.IFNA(VLOOKUP($A220,PGM_equities!$A:$Z,2,FALSE), "NA")</f>
        <v>952.72636363636298</v>
      </c>
      <c r="CD220" s="31">
        <f>_xlfn.IFNA(VLOOKUP($A220,PGM_equities!$A:$Z,3,FALSE), "NA")</f>
        <v>1325.79909090909</v>
      </c>
      <c r="CE220" s="31">
        <f>_xlfn.IFNA(VLOOKUP($A220,PGM_equities!$A:$Z,4,FALSE), "NA")</f>
        <v>16.466663636363599</v>
      </c>
      <c r="CF220" s="31">
        <f>_xlfn.IFNA(VLOOKUP($A220,PGM_equities!$A:$Z,5,FALSE), "NA")</f>
        <v>981.06136363636301</v>
      </c>
      <c r="CG220" s="31">
        <f>_xlfn.IFNA(VLOOKUP($A220,Platinum_market_balance!$A:$Z,2,FALSE), "NA")</f>
        <v>-13.858644272616061</v>
      </c>
      <c r="CH220" s="31">
        <f>_xlfn.IFNA(VLOOKUP($A220,Platinum_market_balance!$A:$Z,3,FALSE), "NA")</f>
        <v>-2.1251113081779068E-2</v>
      </c>
      <c r="CI220" s="31">
        <f>_xlfn.IFNA(VLOOKUP($A220,Platinum_market_balance!$A:$Z,4,FALSE), "NA")</f>
        <v>2089.3734880409334</v>
      </c>
      <c r="CJ220" s="31">
        <f>_xlfn.IFNA(VLOOKUP($A220,Platinum_market_balance!$A:$Z,5,FALSE), "NA")</f>
        <v>3.2038857041856574</v>
      </c>
      <c r="CK220" s="31">
        <f>_xlfn.IFNA(VLOOKUP($A220,Palladium_market_balance!$A:$Z,2,FALSE), "NA")</f>
        <v>-337.14149466863728</v>
      </c>
      <c r="CL220" s="31">
        <f>_xlfn.IFNA(VLOOKUP($A220,Palladium_market_balance!$A:$Z,3,FALSE), "NA")</f>
        <v>-0.3037613428304527</v>
      </c>
      <c r="CM220" s="31">
        <f>_xlfn.IFNA(VLOOKUP($A220,Palladium_market_balance!$A:$Z,4,FALSE), "NA")</f>
        <v>-3046.9849107926743</v>
      </c>
      <c r="CN220" s="31">
        <f>_xlfn.IFNA(VLOOKUP($A220,Palladium_market_balance!$A:$Z,5,FALSE), "NA")</f>
        <v>-2.7453049912951282</v>
      </c>
      <c r="CO220" s="31">
        <f>_xlfn.IFNA(VLOOKUP($A220,Rhodium_market_balance!$A:$Z,2,FALSE), "NA")</f>
        <v>-20.699844095692484</v>
      </c>
      <c r="CP220" s="31">
        <f>_xlfn.IFNA(VLOOKUP($A220,Rhodium_market_balance!$A:$Z,3,FALSE), "NA")</f>
        <v>-0.19293641800146125</v>
      </c>
      <c r="CQ220" s="31">
        <f>_xlfn.IFNA(VLOOKUP($A220,Rhodium_market_balance!$A:$Z,4,FALSE), "NA")</f>
        <v>153.34108443881195</v>
      </c>
      <c r="CR220" s="31">
        <f>_xlfn.IFNA(VLOOKUP($A220,Rhodium_market_balance!$A:$Z,5,FALSE), "NA")</f>
        <v>1.4292416613050951</v>
      </c>
      <c r="CS220" s="31">
        <f>_xlfn.IFNA(VLOOKUP($A220,CFTCs!$A:$Z,2,FALSE), "NA")</f>
        <v>16614.3636363636</v>
      </c>
      <c r="CT220" s="31">
        <f>_xlfn.IFNA(VLOOKUP($A220,CFTCs!$A:$Z,3,FALSE), "NA")</f>
        <v>3081.7727272727202</v>
      </c>
      <c r="CU220" s="31">
        <f>_xlfn.IFNA(VLOOKUP($A220,CFTCs!$A:$Z,4,FALSE), "NA")</f>
        <v>51245.227272727199</v>
      </c>
      <c r="CV220" s="31">
        <f>_xlfn.IFNA(VLOOKUP($A220,CFTCs!$A:$Z,5,FALSE), "NA")</f>
        <v>18148.227272727199</v>
      </c>
      <c r="CW220" s="31">
        <f>_xlfn.IFNA(VLOOKUP($A220,Open_interest!$A:$Z,2,FALSE), "NA")</f>
        <v>79713.9545454545</v>
      </c>
      <c r="CX220" s="31">
        <f>_xlfn.IFNA(VLOOKUP($A220,Open_interest!$A:$Z,3,FALSE), "NA")</f>
        <v>25234.5</v>
      </c>
      <c r="CY220" s="31">
        <f>IF(_xlfn.IFNA(VLOOKUP($A220,ETF_holdings!$A:$Z,2,FALSE), "NA")=0,"NA",_xlfn.IFNA(VLOOKUP($A220,ETF_holdings!$A:$Z,2,FALSE), "NA"))</f>
        <v>2595392.03831818</v>
      </c>
      <c r="CZ220" s="31" t="str">
        <f>IF(_xlfn.IFNA(VLOOKUP($A220,ETF_holdings!$A:$Z,3,FALSE), "NA")=0,"NA",_xlfn.IFNA(VLOOKUP($A220,ETF_holdings!$A:$Z,3,FALSE), "NA"))</f>
        <v>NA</v>
      </c>
      <c r="DA220" s="31">
        <f>_xlfn.IFNA(VLOOKUP($A220,ETF_holdings!$A:$Z,4,FALSE), "NA")</f>
        <v>11859.159090908999</v>
      </c>
      <c r="DB220" s="31">
        <f>IF(_xlfn.IFNA(VLOOKUP($A220,ETF_holdings!$A:$Z,4,FALSE), "NA")=0,"NA",_xlfn.IFNA(VLOOKUP($A220,ETF_holdings!$A:$Z,4,FALSE), "NA"))</f>
        <v>11859.159090908999</v>
      </c>
      <c r="DC220" s="31" t="str">
        <f>IF(_xlfn.IFNA(VLOOKUP($A220,ETF_holdings!$A:$Z,6,FALSE), "NA")=0,"NA",_xlfn.IFNA(VLOOKUP($A220,ETF_holdings!$A:$Z,6,FALSE), "NA"))</f>
        <v>NA</v>
      </c>
      <c r="DD220" s="31" t="str">
        <f>IF(_xlfn.IFNA(VLOOKUP($A220,ETF_holdings!$A:$Z,7,FALSE), "NA")=0,"NA",_xlfn.IFNA(VLOOKUP($A220,ETF_holdings!$A:$Z,7,FALSE), "NA"))</f>
        <v>NA</v>
      </c>
      <c r="DE220" s="31">
        <f>IF(_xlfn.IFNA(VLOOKUP($A220,ETF_holdings!$A:$Z,8,FALSE), "NA")=0,"NA",_xlfn.IFNA(VLOOKUP($A220,ETF_holdings!$A:$Z,8,FALSE), "NA"))</f>
        <v>18327.272727272699</v>
      </c>
      <c r="DF220" s="31">
        <f>IF(_xlfn.IFNA(VLOOKUP($A220,ETF_holdings!$A:$Z,10,FALSE), "NA")=0,"NA",_xlfn.IFNA(VLOOKUP($A220,ETF_holdings!$A:$Z,10,FALSE), "NA"))</f>
        <v>38160</v>
      </c>
      <c r="DG220" s="31">
        <f>IF(_xlfn.IFNA(VLOOKUP($A220,ETF_holdings!$A:$Z,10,FALSE), "NA")=0,"NA",_xlfn.IFNA(VLOOKUP($A220,ETF_holdings!$A:$Z,10,FALSE), "NA"))</f>
        <v>38160</v>
      </c>
      <c r="DH220" s="31">
        <f>IF(_xlfn.IFNA(VLOOKUP($A220,ETF_holdings!$A:$Z,11,FALSE), "NA")=0,"NA",_xlfn.IFNA(VLOOKUP($A220,ETF_holdings!$A:$Z,11,FALSE), "NA"))</f>
        <v>11859.159090908999</v>
      </c>
      <c r="DI220" s="31" t="str">
        <f>IF(_xlfn.IFNA(VLOOKUP($A220,ETF_holdings!$A:$Z,12,FALSE), "NA")=0,"NA",_xlfn.IFNA(VLOOKUP($A220,ETF_holdings!$A:$Z,12,FALSE), "NA"))</f>
        <v>NA</v>
      </c>
      <c r="DJ220" s="31">
        <f>IF(_xlfn.IFNA(VLOOKUP($A220,ETF_holdings!$A:$Z,13,FALSE), "NA")=0,"NA",_xlfn.IFNA(VLOOKUP($A220,ETF_holdings!$A:$Z,13,FALSE), "NA"))</f>
        <v>74814.545454545398</v>
      </c>
      <c r="DK220" s="31">
        <f>IF(_xlfn.IFNA(VLOOKUP($A220,Platinum_RSI!$A:$P,2,FALSE), "NA")=0,"NA",_xlfn.IFNA(VLOOKUP($A220,Platinum_RSI!$A:$P,2,FALSE), "NA"))</f>
        <v>33.26</v>
      </c>
      <c r="DL220" s="31">
        <f>IF(_xlfn.IFNA(VLOOKUP($A220,Platinum_RSI!$A:$P,3,FALSE), "NA")=0,"NA",_xlfn.IFNA(VLOOKUP($A220,Platinum_RSI!$A:$P,3,FALSE), "NA"))</f>
        <v>44.47</v>
      </c>
      <c r="DM220" s="31">
        <f>IF(_xlfn.IFNA(VLOOKUP($A220,Platinum_RSI!$A:$P,4,FALSE), "NA")=0,"NA",_xlfn.IFNA(VLOOKUP($A220,Platinum_RSI!$A:$P,4,FALSE), "NA"))</f>
        <v>44.55</v>
      </c>
      <c r="DN220" s="31">
        <f>IF(_xlfn.IFNA(VLOOKUP($A220,Platinum_RSI!$A:$P,5,FALSE), "NA")=0,"NA",_xlfn.IFNA(VLOOKUP($A220,Platinum_RSI!$A:$P,5,FALSE), "NA"))</f>
        <v>44.35</v>
      </c>
      <c r="DO220" s="31">
        <f>IF(_xlfn.IFNA(VLOOKUP($A220,Palladium_RSI!$A:$Q,2,FALSE), "NA")=0,"NA",_xlfn.IFNA(VLOOKUP($A220,Palladium_RSI!$A:$Q,2,FALSE), "NA"))</f>
        <v>29.14</v>
      </c>
      <c r="DP220" s="31">
        <f>IF(_xlfn.IFNA(VLOOKUP($A220,Palladium_RSI!$A:$Q, 3,FALSE), "NA")=0,"NA",_xlfn.IFNA(VLOOKUP($A220,Palladium_RSI!$A:$Q,3,FALSE), "NA"))</f>
        <v>55.68</v>
      </c>
      <c r="DQ220" s="31">
        <f>IF(_xlfn.IFNA(VLOOKUP($A220,Palladium_RSI!$A:$Q,4,FALSE), "NA")=0,"NA",_xlfn.IFNA(VLOOKUP($A220,Palladium_RSI!$A:$Q,4,FALSE), "NA"))</f>
        <v>57.69</v>
      </c>
      <c r="DR220" s="31">
        <f>IF(_xlfn.IFNA(VLOOKUP($A220,Palladium_RSI!$A:$Q,5,FALSE), "NA")=0,"NA",_xlfn.IFNA(VLOOKUP($A220,Palladium_RSI!$A:$Q,5,FALSE), "NA"))</f>
        <v>56.6</v>
      </c>
      <c r="DS220" s="31">
        <f>IF(_xlfn.IFNA(VLOOKUP($A220,Car_production!$A:$L,2,FALSE), "NA")=0,"NA",_xlfn.IFNA(VLOOKUP($A220,Car_production!$A:$L,2,FALSE), "NA"))</f>
        <v>255.7</v>
      </c>
      <c r="DT220" s="31">
        <f>IF(_xlfn.IFNA(VLOOKUP($A220,Car_production!$A:$L,3,FALSE), "NA")=0,"NA",_xlfn.IFNA(VLOOKUP($A220,Car_production!$A:$L,3,FALSE), "NA"))</f>
        <v>201.18017309205351</v>
      </c>
      <c r="DU220" s="31" t="e">
        <f>IF(_xlfn.IFNA(VLOOKUP($A220,Car_production!$A:$L,4,FALSE), "NA")=0,"NA",_xlfn.IFNA(VLOOKUP($A220,Car_production!$A:$L,13,FALSE), "NA"))</f>
        <v>#REF!</v>
      </c>
      <c r="DV220" s="31">
        <f>IF(_xlfn.IFNA(VLOOKUP($A220,Car_production!$A:$L,5,FALSE), "NA")=0,"NA",_xlfn.IFNA(VLOOKUP($A220,Car_production!$A:$L,5,FALSE), "NA"))</f>
        <v>105.87360773769261</v>
      </c>
      <c r="DW220" s="31">
        <f>IF(_xlfn.IFNA(VLOOKUP($A220,Car_production!$A:$L,6,FALSE), "NA")=0,"NA",_xlfn.IFNA(VLOOKUP($A220,Car_production!$A:$L,6,FALSE), "NA"))</f>
        <v>110.1</v>
      </c>
      <c r="DX220" s="31">
        <f>IF(_xlfn.IFNA(VLOOKUP($A220,Car_production!$A:$L,7,FALSE), "NA")=0,"NA",_xlfn.IFNA(VLOOKUP($A220,Car_production!$A:$L,7,FALSE), "NA"))</f>
        <v>107.62463343108504</v>
      </c>
      <c r="DY220" s="31">
        <f>IF(_xlfn.IFNA(VLOOKUP($A220,Car_production!$A:$L,8,FALSE), "NA")=0,"NA",_xlfn.IFNA(VLOOKUP($A220,Car_production!$A:$L,8,FALSE), "NA"))</f>
        <v>111.6</v>
      </c>
      <c r="DZ220" s="31">
        <f>IF(_xlfn.IFNA(VLOOKUP($A220,Car_production!$A:$L,9,FALSE), "NA")=0,"NA",_xlfn.IFNA(VLOOKUP($A220,Car_production!$A:$L,9,FALSE), "NA"))</f>
        <v>140.90909090909091</v>
      </c>
      <c r="EA220" s="31">
        <f>IF(_xlfn.IFNA(VLOOKUP($A220,Car_production!$A:$L,10,FALSE), "NA")=0,"NA",_xlfn.IFNA(VLOOKUP($A220,Car_production!$A:$L,10,FALSE), "NA"))</f>
        <v>94.389005676314227</v>
      </c>
      <c r="EB220" s="31">
        <f>IF(_xlfn.IFNA(VLOOKUP($A220,Car_production_index!$A:$L,2,FALSE), "NA")=0,"NA",_xlfn.IFNA(VLOOKUP($A220,Car_production_index!$A:$L,2,FALSE), "NA"))</f>
        <v>0.14459640945521438</v>
      </c>
      <c r="EC220" s="31">
        <f>IF(_xlfn.IFNA(VLOOKUP($A220,Car_production_index!$A:$L,3,FALSE), "NA")=0,"NA",_xlfn.IFNA(VLOOKUP($A220,Car_production_index!$A:$L,3,FALSE), "NA"))</f>
        <v>0.20265246390583161</v>
      </c>
      <c r="ED220" s="31">
        <f>IF(_xlfn.IFNA(VLOOKUP($A220,Car_production_index!$A:$L,4,FALSE), "NA")=0,"NA",_xlfn.IFNA(VLOOKUP($A220,Car_production_index!$A:$L,4,FALSE), "NA"))</f>
        <v>0.27999922691370038</v>
      </c>
      <c r="EE220" s="31">
        <f>IF(_xlfn.IFNA(VLOOKUP($A220,Car_production_index!$A:$L,5,FALSE), "NA")=0,"NA",_xlfn.IFNA(VLOOKUP($A220,Car_production_index!$A:$L,5,FALSE), "NA"))</f>
        <v>9.8248803149733263E-2</v>
      </c>
      <c r="EF220" s="31">
        <f>IF(_xlfn.IFNA(VLOOKUP($A220,Car_production_index!$A:$L,6,FALSE), "NA")=0,"NA",_xlfn.IFNA(VLOOKUP($A220,Car_production_index!$A:$L,6,FALSE), "NA"))</f>
        <v>0.72549690342447959</v>
      </c>
    </row>
    <row r="221" spans="1:136">
      <c r="A221" s="26">
        <v>43191</v>
      </c>
      <c r="B221" s="25">
        <f>IFERROR(VLOOKUP($A221,Palladium_spot_price!$A:$B,2,FALSE), "NA")</f>
        <v>974.80952380952294</v>
      </c>
      <c r="C221" s="25">
        <f>IFERROR(VLOOKUP($A221,Platinum_spot_price!$A:$B,2,FALSE), "NA")</f>
        <v>927.04761904761904</v>
      </c>
      <c r="D221" s="25">
        <f>IFERROR(VLOOKUP($A221,Rhodium_spot_price!$A:$B,2,FALSE), "NA")</f>
        <v>2075.4761904761899</v>
      </c>
      <c r="E221" s="25">
        <f>IFERROR(VLOOKUP(A221,'Coal Australia'!A:B,2,FALSE), "NA")</f>
        <v>99.223392857142699</v>
      </c>
      <c r="F221" s="25">
        <f>IFERROR(VLOOKUP(A221,'Russian Ruble'!A:B,2,FALSE), "NA")</f>
        <v>60.4268</v>
      </c>
      <c r="G221" s="25">
        <f>IFERROR(VLOOKUP($A221,'GDP Germany'!A:B,2,FALSE),"NA")</f>
        <v>738363.3</v>
      </c>
      <c r="H221" s="25">
        <f>IFERROR(VLOOKUP($A221,'GDP EU28'!A:B,2,FALSE),"NA")</f>
        <v>3372668.3</v>
      </c>
      <c r="I221" s="25">
        <f>IFERROR(VLOOKUP($A221,'GDP US'!A:B,2,FALSE),"NA")</f>
        <v>18436.261999999999</v>
      </c>
      <c r="J221" s="29">
        <f>IFERROR(VLOOKUP($A221,'GDP CNY'!A:C,2,FALSE),"NA")</f>
        <v>6.9</v>
      </c>
      <c r="K221" s="25">
        <f>IFERROR(VLOOKUP($A221,WTI!$A:$B,2,FALSE),"NA")</f>
        <v>66.25</v>
      </c>
      <c r="L221" s="25">
        <f>IFERROR(VLOOKUP($A221,Brent!$A:$B,2,FALSE),"NA")</f>
        <v>72.11</v>
      </c>
      <c r="M221" s="25">
        <f>IFERROR(VLOOKUP($A221,'EURO EXC RATE'!$A:$B,2,FALSE),"NA")</f>
        <v>1.2270000000000001</v>
      </c>
      <c r="N221" s="25">
        <f>IFERROR(VLOOKUP($A221,'Baltic Dry Index'!$A:$B,2,FALSE),"NA")</f>
        <v>1341</v>
      </c>
      <c r="O221" s="25">
        <f>IFERROR(VLOOKUP($A221,EXR_CNY_USD!$A:$B,2,FALSE),"NA")</f>
        <v>6.2967000000000004</v>
      </c>
      <c r="P221" s="25">
        <f>IFERROR(VLOOKUP($A221,'NATURAL GAS'!A:B,2,FALSE),"NA")</f>
        <v>2.8</v>
      </c>
      <c r="Q221" s="25">
        <f>IFERROR(VLOOKUP($A221,VIX!$A:$B,2,FALSE), "NA")</f>
        <v>15.93</v>
      </c>
      <c r="R221" s="25">
        <f>IFERROR(VLOOKUP($A221,CLI_US!$A:$B,2,FALSE), "NA")</f>
        <v>100.666336119391</v>
      </c>
      <c r="S221" s="25">
        <f>IFERROR(VLOOKUP($A221,CLI_CHN!$A:$B,2,FALSE), "NA")</f>
        <v>99.505759999999995</v>
      </c>
      <c r="T221" s="25">
        <f>IFERROR(VLOOKUP($A221,CLI_EURO!$A:$B,2,FALSE), "NA")</f>
        <v>101.05730373233401</v>
      </c>
      <c r="U221" s="25">
        <f>IFERROR(VLOOKUP($A221,CPILFESL!$A:$B,2,FALSE), "NA")</f>
        <v>250.14599999999999</v>
      </c>
      <c r="V221" s="31">
        <f>_xlfn.IFNA(VLOOKUP($A221,'PET.RWTC.M'!$A:$B,2,FALSE), "NA")</f>
        <v>66.25</v>
      </c>
      <c r="W221" s="31">
        <f>_xlfn.IFNA(VLOOKUP($A221,PALLFNFINDEXQ!$A:$B,2,FALSE), "NA")</f>
        <v>131.17853880000001</v>
      </c>
      <c r="X221" s="31">
        <f>_xlfn.IFNA(VLOOKUP($A221,DEXSFUS!$A:$B,2,FALSE), "NA")</f>
        <v>11.8825</v>
      </c>
      <c r="Y221" s="31">
        <f>_xlfn.IFNA(VLOOKUP($A221,PNICKUSDM!$A:$B,2,FALSE), "NA")</f>
        <v>13938.1</v>
      </c>
      <c r="Z221" s="31">
        <f>_xlfn.IFNA(VLOOKUP($A221,'WPU1011'!$A:$B,2,FALSE), "NA")</f>
        <v>135.19999999999999</v>
      </c>
      <c r="AA221" s="31">
        <f>_xlfn.IFNA(VLOOKUP($A221,'WPU1011'!$A:$B,2,FALSE), "NA")</f>
        <v>135.19999999999999</v>
      </c>
      <c r="AB221" s="31">
        <f>_xlfn.IFNA(VLOOKUP($A221,TSIFRGHTC!$A:$B,2,FALSE), "NA")</f>
        <v>-0.1</v>
      </c>
      <c r="AC221" s="31">
        <f>_xlfn.IFNA(VLOOKUP($A221,TSIFRGHTC!$A:$B,2,FALSE), "NA")</f>
        <v>-0.1</v>
      </c>
      <c r="AD221" s="31">
        <f>_xlfn.IFNA(VLOOKUP($A221,PPICMM!$A:$B,2,FALSE), "NA")</f>
        <v>205.5</v>
      </c>
      <c r="AE221" s="31">
        <f>_xlfn.IFNA(VLOOKUP($A221,IPB50001N!$A:$B,2,FALSE), "NA")</f>
        <v>101.9273</v>
      </c>
      <c r="AF221" s="31">
        <f>_xlfn.IFNA(VLOOKUP($A221,A31ATI!$A:$B,2,FALSE), "NA")</f>
        <v>20201</v>
      </c>
      <c r="AG221" s="31">
        <f>_xlfn.IFNA(VLOOKUP($A221,A31ANO!$A:$B,2,FALSE), "NA")</f>
        <v>11280</v>
      </c>
      <c r="AH221" s="31">
        <f>_xlfn.IFNA(VLOOKUP($A221,IPG21223S!$A:$B,2,FALSE), "NA")</f>
        <v>98.574100000000001</v>
      </c>
      <c r="AI221" s="31">
        <f>_xlfn.IFNA(VLOOKUP($A221,PIORECRUSDM!$A:$B,2,FALSE), "NA")</f>
        <v>65.27</v>
      </c>
      <c r="AJ221" s="31">
        <f>_xlfn.IFNA(VLOOKUP($A221,GVZCLS!$A:$B,2,FALSE), "NA")</f>
        <v>12.07</v>
      </c>
      <c r="AK221" s="31">
        <f>_xlfn.IFNA(VLOOKUP($A221,VXSLVCLS!$A:$B,2,FALSE), "NA")</f>
        <v>20.81</v>
      </c>
      <c r="AL221" s="31">
        <f>_xlfn.IFNA(VLOOKUP($A221,PNRGINDEXM!$A:$B,2,FALSE), "NA")</f>
        <v>152.74299999999999</v>
      </c>
      <c r="AM221" s="31">
        <f>_xlfn.IFNA(VLOOKUP($A221,Nikkei225!$A:$B,2,FALSE), "NA")</f>
        <v>21724.47</v>
      </c>
      <c r="AN221" s="31">
        <f>_xlfn.IFNA(VLOOKUP($A221,EXJPUS!$A:$B,2,FALSE), "NA")</f>
        <v>107.6562</v>
      </c>
      <c r="AO221" s="31">
        <f>_xlfn.IFNA(VLOOKUP($A221,PCU33613361!$A:$B,2,FALSE), "NA")</f>
        <v>113.3</v>
      </c>
      <c r="AP221" s="31">
        <f>_xlfn.IFNA(VLOOKUP($A221,TOTALSA!$A:$B,2,FALSE), "NA")</f>
        <v>17.672999999999998</v>
      </c>
      <c r="AQ221" s="31">
        <f>_xlfn.IFNA(VLOOKUP($A221,ZAFCPIALLMINMEI!$A:$B,2,FALSE), "NA")</f>
        <v>116.2597</v>
      </c>
      <c r="AR221" s="31">
        <f>_xlfn.IFNA(VLOOKUP($A221,LCULMN01ZAQ661S!$A:$B,2,FALSE), "NA")</f>
        <v>112.64456439999999</v>
      </c>
      <c r="AS221" s="31">
        <f>_xlfn.IFNA(VLOOKUP($A221,NGDPRSAXDCZAQ!$A:$B,2,FALSE), "NA")</f>
        <v>1134751.5</v>
      </c>
      <c r="AT221" s="31">
        <f>_xlfn.IFNA(VLOOKUP($A221,'M.W00.PCOBA.USD'!$A:$B,2,FALSE), "NA")</f>
        <v>90782.5</v>
      </c>
      <c r="AU221" s="31">
        <f>_xlfn.IFNA(VLOOKUP($A221,BSCICP03O9M665S!$A:$B,2,FALSE), "NA")</f>
        <v>101.87057651169999</v>
      </c>
      <c r="AV221" s="31">
        <f>_xlfn.IFNA(VLOOKUP($A221,LOLITOAAOECDE!$A:$B,2,FALSE), "NA")</f>
        <v>100.8185870887</v>
      </c>
      <c r="AW221" s="31" t="str">
        <f>_xlfn.IFNA(VLOOKUP($A221,'IP7110'!$A:$B,2,FALSE), "NA")</f>
        <v>NA</v>
      </c>
      <c r="AX221" s="31">
        <f>_xlfn.IFNA(VLOOKUP($A221,'WPS061'!$A:$B,2,FALSE), "NA")</f>
        <v>104.7</v>
      </c>
      <c r="AY221" s="31">
        <f>_xlfn.IFNA(VLOOKUP($A221,'GS10'!$A:$B,2,FALSE), "NA")</f>
        <v>2.87</v>
      </c>
      <c r="AZ221" s="31">
        <f>_xlfn.IFNA(VLOOKUP($A221,'GS5'!$A:$B,2,FALSE), "NA")</f>
        <v>2.7</v>
      </c>
      <c r="BA221" s="31">
        <f>_xlfn.IFNA(VLOOKUP($A221,'GS30'!$A:$B,2,FALSE), "NA")</f>
        <v>3.07</v>
      </c>
      <c r="BB221" s="31">
        <f>_xlfn.IFNA(VLOOKUP($A221,DAX!$A:$B,2,FALSE), "NA")</f>
        <v>12612.11</v>
      </c>
      <c r="BC221" s="31">
        <f>_xlfn.IFNA(VLOOKUP($A221,SMI!$A:$B,2,FALSE), "NA")</f>
        <v>8886.26</v>
      </c>
      <c r="BD221" s="31">
        <f>_xlfn.IFNA(VLOOKUP($A221,NASDAQCOM!$A:$B,2,FALSE), "NA")</f>
        <v>7066.27</v>
      </c>
      <c r="BE221" s="31">
        <f>_xlfn.IFNA(VLOOKUP($A221,FTSE100!$A:$B,2,FALSE), "NA")</f>
        <v>7509.3</v>
      </c>
      <c r="BF221" s="31">
        <f>_xlfn.IFNA(VLOOKUP($A221,'M.W00.PGOLD.USD'!$A:$B,2,FALSE), "NA")</f>
        <v>1347.9</v>
      </c>
      <c r="BG221" s="31">
        <f>_xlfn.IFNA(VLOOKUP($A221,'M.W00.PSILVER.USD'!$A:$B,2,FALSE), "NA")</f>
        <v>17.195</v>
      </c>
      <c r="BH221" s="31">
        <f>_xlfn.IFNA(VLOOKUP($A221,WPU10170502!$A:$B,2,FALSE), "NA")</f>
        <v>107.5</v>
      </c>
      <c r="BI221" s="31">
        <f>_xlfn.IFNA(VLOOKUP($A221,'M.W00.PSILVER.USD'!$A:$B,2,FALSE), "NA")</f>
        <v>17.195</v>
      </c>
      <c r="BJ221" s="31">
        <f>_xlfn.IFNA(VLOOKUP($A221,'M.W00.PSILVER.USD'!$A:$B,2,FALSE), "NA")</f>
        <v>17.195</v>
      </c>
      <c r="BK221" s="31">
        <f>_xlfn.IFNA(VLOOKUP($A221,FEDfunds!$A:$B,2,FALSE), "NA")</f>
        <v>1.69</v>
      </c>
      <c r="BL221" s="31">
        <f>_xlfn.IFNA(VLOOKUP($A221,Vehicles_miles_traveled!$A:$B,2,FALSE), "NA")</f>
        <v>273612</v>
      </c>
      <c r="BM221" s="31">
        <f>_xlfn.IFNA(VLOOKUP($A221,New_car_dealer!$A:$B,2,FALSE), "NA")</f>
        <v>74595</v>
      </c>
      <c r="BN221" s="31">
        <f>_xlfn.IFNA(VLOOKUP($A221,Platinum_total_demand!$A:$Z,4,FALSE), "NA")</f>
        <v>599.08490760535039</v>
      </c>
      <c r="BO221" s="31">
        <f>_xlfn.IFNA(VLOOKUP($A221,Palladium_total_demand!$A:$Z,4,FALSE), "NA")</f>
        <v>943.49767575292867</v>
      </c>
      <c r="BP221" s="31">
        <f>_xlfn.IFNA(VLOOKUP($A221,Rhodium_total_demand!$A:$Z,4,FALSE), "NA")</f>
        <v>91.972502321684942</v>
      </c>
      <c r="BQ221" s="31">
        <f>_xlfn.IFNA(VLOOKUP($A221,Platinum_total_supply!$A:$Z,4,FALSE), "NA")</f>
        <v>747.22430512950518</v>
      </c>
      <c r="BR221" s="31">
        <f>_xlfn.IFNA(VLOOKUP($A221,Palladium_total_supply!$A:$Z,4,FALSE), "NA")</f>
        <v>879.88810993643688</v>
      </c>
      <c r="BS221" s="31">
        <f>_xlfn.IFNA(VLOOKUP($A221,Rhodium_total_supply!$A:$Z,4,FALSE), "NA")</f>
        <v>97.234613079430275</v>
      </c>
      <c r="BT221" s="31">
        <f>_xlfn.IFNA(VLOOKUP($A221,Equities!$A:$Z,2,FALSE), "NA")</f>
        <v>8452.3799999999901</v>
      </c>
      <c r="BU221" s="31">
        <f>_xlfn.IFNA(VLOOKUP($A221,Equities!$A:$Z,3,FALSE), "NA")</f>
        <v>10810.628095238</v>
      </c>
      <c r="BV221" s="31">
        <f>_xlfn.IFNA(VLOOKUP($A221,Equities!$A:$Z,4,FALSE), "NA")</f>
        <v>10103.215238095199</v>
      </c>
      <c r="BW221" s="31">
        <f>_xlfn.IFNA(VLOOKUP($A221,Equities!$A:$Z,5,FALSE), "NA")</f>
        <v>7502.9818571428495</v>
      </c>
      <c r="BX221" s="31">
        <f>_xlfn.IFNA(VLOOKUP($A221,Equities!$A:$Z,6,FALSE), "NA")</f>
        <v>2547.0277142857099</v>
      </c>
      <c r="BY221" s="31">
        <f>_xlfn.IFNA(VLOOKUP($A221,Income_equities!$A:$Z,2,FALSE), "NA")</f>
        <v>2007.4566666666601</v>
      </c>
      <c r="BZ221" s="31">
        <f>_xlfn.IFNA(VLOOKUP($A221,Income_equities!$A:$Z,3,FALSE), "NA")</f>
        <v>378.64481428571401</v>
      </c>
      <c r="CA221" s="31">
        <f>_xlfn.IFNA(VLOOKUP($A221,Income_equities!$A:$Z,4,FALSE), "NA")</f>
        <v>234.55849047619</v>
      </c>
      <c r="CB221" s="31">
        <f>_xlfn.IFNA(VLOOKUP($A221,Income_equities!$A:$Z,5,FALSE), "NA")</f>
        <v>230.91703809523801</v>
      </c>
      <c r="CC221" s="31">
        <f>_xlfn.IFNA(VLOOKUP($A221,PGM_equities!$A:$Z,2,FALSE), "NA")</f>
        <v>925.57142857142799</v>
      </c>
      <c r="CD221" s="31">
        <f>_xlfn.IFNA(VLOOKUP($A221,PGM_equities!$A:$Z,3,FALSE), "NA")</f>
        <v>1335.8038095238001</v>
      </c>
      <c r="CE221" s="31">
        <f>_xlfn.IFNA(VLOOKUP($A221,PGM_equities!$A:$Z,4,FALSE), "NA")</f>
        <v>16.6484904761904</v>
      </c>
      <c r="CF221" s="31">
        <f>_xlfn.IFNA(VLOOKUP($A221,PGM_equities!$A:$Z,5,FALSE), "NA")</f>
        <v>973.07142857142799</v>
      </c>
      <c r="CG221" s="31">
        <f>_xlfn.IFNA(VLOOKUP($A221,Platinum_market_balance!$A:$Z,2,FALSE), "NA")</f>
        <v>148.13939752415479</v>
      </c>
      <c r="CH221" s="31">
        <f>_xlfn.IFNA(VLOOKUP($A221,Platinum_market_balance!$A:$Z,3,FALSE), "NA")</f>
        <v>0.24727613005023691</v>
      </c>
      <c r="CI221" s="31">
        <f>_xlfn.IFNA(VLOOKUP($A221,Platinum_market_balance!$A:$Z,4,FALSE), "NA")</f>
        <v>2237.5128855650883</v>
      </c>
      <c r="CJ221" s="31">
        <f>_xlfn.IFNA(VLOOKUP($A221,Platinum_market_balance!$A:$Z,5,FALSE), "NA")</f>
        <v>3.7348844164825112</v>
      </c>
      <c r="CK221" s="31">
        <f>_xlfn.IFNA(VLOOKUP($A221,Palladium_market_balance!$A:$Z,2,FALSE), "NA")</f>
        <v>-63.609565816491795</v>
      </c>
      <c r="CL221" s="31">
        <f>_xlfn.IFNA(VLOOKUP($A221,Palladium_market_balance!$A:$Z,3,FALSE), "NA")</f>
        <v>-6.7418889787651232E-2</v>
      </c>
      <c r="CM221" s="31">
        <f>_xlfn.IFNA(VLOOKUP($A221,Palladium_market_balance!$A:$Z,4,FALSE), "NA")</f>
        <v>-3110.5944766091661</v>
      </c>
      <c r="CN221" s="31">
        <f>_xlfn.IFNA(VLOOKUP($A221,Palladium_market_balance!$A:$Z,5,FALSE), "NA")</f>
        <v>-3.2968756114071547</v>
      </c>
      <c r="CO221" s="31">
        <f>_xlfn.IFNA(VLOOKUP($A221,Rhodium_market_balance!$A:$Z,2,FALSE), "NA")</f>
        <v>5.262110757745333</v>
      </c>
      <c r="CP221" s="31">
        <f>_xlfn.IFNA(VLOOKUP($A221,Rhodium_market_balance!$A:$Z,3,FALSE), "NA")</f>
        <v>5.7213956616516362E-2</v>
      </c>
      <c r="CQ221" s="31">
        <f>_xlfn.IFNA(VLOOKUP($A221,Rhodium_market_balance!$A:$Z,4,FALSE), "NA")</f>
        <v>158.60319519655729</v>
      </c>
      <c r="CR221" s="31">
        <f>_xlfn.IFNA(VLOOKUP($A221,Rhodium_market_balance!$A:$Z,5,FALSE), "NA")</f>
        <v>1.7244631948995304</v>
      </c>
      <c r="CS221" s="31">
        <f>_xlfn.IFNA(VLOOKUP($A221,CFTCs!$A:$Z,2,FALSE), "NA")</f>
        <v>14220.0476190476</v>
      </c>
      <c r="CT221" s="31">
        <f>_xlfn.IFNA(VLOOKUP($A221,CFTCs!$A:$Z,3,FALSE), "NA")</f>
        <v>4149.7142857142799</v>
      </c>
      <c r="CU221" s="31">
        <f>_xlfn.IFNA(VLOOKUP($A221,CFTCs!$A:$Z,4,FALSE), "NA")</f>
        <v>46230.952380952302</v>
      </c>
      <c r="CV221" s="31">
        <f>_xlfn.IFNA(VLOOKUP($A221,CFTCs!$A:$Z,5,FALSE), "NA")</f>
        <v>26271.4761904761</v>
      </c>
      <c r="CW221" s="31">
        <f>_xlfn.IFNA(VLOOKUP($A221,Open_interest!$A:$Z,2,FALSE), "NA")</f>
        <v>76082.380952380903</v>
      </c>
      <c r="CX221" s="31">
        <f>_xlfn.IFNA(VLOOKUP($A221,Open_interest!$A:$Z,3,FALSE), "NA")</f>
        <v>23339.3809523809</v>
      </c>
      <c r="CY221" s="31">
        <f>IF(_xlfn.IFNA(VLOOKUP($A221,ETF_holdings!$A:$Z,2,FALSE), "NA")=0,"NA",_xlfn.IFNA(VLOOKUP($A221,ETF_holdings!$A:$Z,2,FALSE), "NA"))</f>
        <v>2591326.7349523799</v>
      </c>
      <c r="CZ221" s="31" t="str">
        <f>IF(_xlfn.IFNA(VLOOKUP($A221,ETF_holdings!$A:$Z,3,FALSE), "NA")=0,"NA",_xlfn.IFNA(VLOOKUP($A221,ETF_holdings!$A:$Z,3,FALSE), "NA"))</f>
        <v>NA</v>
      </c>
      <c r="DA221" s="31">
        <f>_xlfn.IFNA(VLOOKUP($A221,ETF_holdings!$A:$Z,4,FALSE), "NA")</f>
        <v>11499.738095238001</v>
      </c>
      <c r="DB221" s="31">
        <f>IF(_xlfn.IFNA(VLOOKUP($A221,ETF_holdings!$A:$Z,4,FALSE), "NA")=0,"NA",_xlfn.IFNA(VLOOKUP($A221,ETF_holdings!$A:$Z,4,FALSE), "NA"))</f>
        <v>11499.738095238001</v>
      </c>
      <c r="DC221" s="31" t="str">
        <f>IF(_xlfn.IFNA(VLOOKUP($A221,ETF_holdings!$A:$Z,6,FALSE), "NA")=0,"NA",_xlfn.IFNA(VLOOKUP($A221,ETF_holdings!$A:$Z,6,FALSE), "NA"))</f>
        <v>NA</v>
      </c>
      <c r="DD221" s="31" t="str">
        <f>IF(_xlfn.IFNA(VLOOKUP($A221,ETF_holdings!$A:$Z,7,FALSE), "NA")=0,"NA",_xlfn.IFNA(VLOOKUP($A221,ETF_holdings!$A:$Z,7,FALSE), "NA"))</f>
        <v>NA</v>
      </c>
      <c r="DE221" s="31">
        <f>IF(_xlfn.IFNA(VLOOKUP($A221,ETF_holdings!$A:$Z,8,FALSE), "NA")=0,"NA",_xlfn.IFNA(VLOOKUP($A221,ETF_holdings!$A:$Z,8,FALSE), "NA"))</f>
        <v>15361.9047619047</v>
      </c>
      <c r="DF221" s="31">
        <f>IF(_xlfn.IFNA(VLOOKUP($A221,ETF_holdings!$A:$Z,10,FALSE), "NA")=0,"NA",_xlfn.IFNA(VLOOKUP($A221,ETF_holdings!$A:$Z,10,FALSE), "NA"))</f>
        <v>36243.333333333299</v>
      </c>
      <c r="DG221" s="31">
        <f>IF(_xlfn.IFNA(VLOOKUP($A221,ETF_holdings!$A:$Z,10,FALSE), "NA")=0,"NA",_xlfn.IFNA(VLOOKUP($A221,ETF_holdings!$A:$Z,10,FALSE), "NA"))</f>
        <v>36243.333333333299</v>
      </c>
      <c r="DH221" s="31">
        <f>IF(_xlfn.IFNA(VLOOKUP($A221,ETF_holdings!$A:$Z,11,FALSE), "NA")=0,"NA",_xlfn.IFNA(VLOOKUP($A221,ETF_holdings!$A:$Z,11,FALSE), "NA"))</f>
        <v>11499.738095238001</v>
      </c>
      <c r="DI221" s="31" t="str">
        <f>IF(_xlfn.IFNA(VLOOKUP($A221,ETF_holdings!$A:$Z,12,FALSE), "NA")=0,"NA",_xlfn.IFNA(VLOOKUP($A221,ETF_holdings!$A:$Z,12,FALSE), "NA"))</f>
        <v>NA</v>
      </c>
      <c r="DJ221" s="31">
        <f>IF(_xlfn.IFNA(VLOOKUP($A221,ETF_holdings!$A:$Z,13,FALSE), "NA")=0,"NA",_xlfn.IFNA(VLOOKUP($A221,ETF_holdings!$A:$Z,13,FALSE), "NA"))</f>
        <v>66967.142857142695</v>
      </c>
      <c r="DK221" s="31">
        <f>IF(_xlfn.IFNA(VLOOKUP($A221,Platinum_RSI!$A:$P,2,FALSE), "NA")=0,"NA",_xlfn.IFNA(VLOOKUP($A221,Platinum_RSI!$A:$P,2,FALSE), "NA"))</f>
        <v>26.08</v>
      </c>
      <c r="DL221" s="31">
        <f>IF(_xlfn.IFNA(VLOOKUP($A221,Platinum_RSI!$A:$P,3,FALSE), "NA")=0,"NA",_xlfn.IFNA(VLOOKUP($A221,Platinum_RSI!$A:$P,3,FALSE), "NA"))</f>
        <v>41.64</v>
      </c>
      <c r="DM221" s="31">
        <f>IF(_xlfn.IFNA(VLOOKUP($A221,Platinum_RSI!$A:$P,4,FALSE), "NA")=0,"NA",_xlfn.IFNA(VLOOKUP($A221,Platinum_RSI!$A:$P,4,FALSE), "NA"))</f>
        <v>42.9</v>
      </c>
      <c r="DN221" s="31">
        <f>IF(_xlfn.IFNA(VLOOKUP($A221,Platinum_RSI!$A:$P,5,FALSE), "NA")=0,"NA",_xlfn.IFNA(VLOOKUP($A221,Platinum_RSI!$A:$P,5,FALSE), "NA"))</f>
        <v>43.71</v>
      </c>
      <c r="DO221" s="31">
        <f>IF(_xlfn.IFNA(VLOOKUP($A221,Palladium_RSI!$A:$Q,2,FALSE), "NA")=0,"NA",_xlfn.IFNA(VLOOKUP($A221,Palladium_RSI!$A:$Q,2,FALSE), "NA"))</f>
        <v>38.26</v>
      </c>
      <c r="DP221" s="31">
        <f>IF(_xlfn.IFNA(VLOOKUP($A221,Palladium_RSI!$A:$Q, 3,FALSE), "NA")=0,"NA",_xlfn.IFNA(VLOOKUP($A221,Palladium_RSI!$A:$Q,3,FALSE), "NA"))</f>
        <v>57.55</v>
      </c>
      <c r="DQ221" s="31">
        <f>IF(_xlfn.IFNA(VLOOKUP($A221,Palladium_RSI!$A:$Q,4,FALSE), "NA")=0,"NA",_xlfn.IFNA(VLOOKUP($A221,Palladium_RSI!$A:$Q,4,FALSE), "NA"))</f>
        <v>58.79</v>
      </c>
      <c r="DR221" s="31">
        <f>IF(_xlfn.IFNA(VLOOKUP($A221,Palladium_RSI!$A:$Q,5,FALSE), "NA")=0,"NA",_xlfn.IFNA(VLOOKUP($A221,Palladium_RSI!$A:$Q,5,FALSE), "NA"))</f>
        <v>57.13</v>
      </c>
      <c r="DS221" s="31">
        <f>IF(_xlfn.IFNA(VLOOKUP($A221,Car_production!$A:$L,2,FALSE), "NA")=0,"NA",_xlfn.IFNA(VLOOKUP($A221,Car_production!$A:$L,2,FALSE), "NA"))</f>
        <v>249.7</v>
      </c>
      <c r="DT221" s="31">
        <f>IF(_xlfn.IFNA(VLOOKUP($A221,Car_production!$A:$L,3,FALSE), "NA")=0,"NA",_xlfn.IFNA(VLOOKUP($A221,Car_production!$A:$L,3,FALSE), "NA"))</f>
        <v>196.4594807238395</v>
      </c>
      <c r="DU221" s="31" t="e">
        <f>IF(_xlfn.IFNA(VLOOKUP($A221,Car_production!$A:$L,4,FALSE), "NA")=0,"NA",_xlfn.IFNA(VLOOKUP($A221,Car_production!$A:$L,13,FALSE), "NA"))</f>
        <v>#REF!</v>
      </c>
      <c r="DV221" s="31">
        <f>IF(_xlfn.IFNA(VLOOKUP($A221,Car_production!$A:$L,5,FALSE), "NA")=0,"NA",_xlfn.IFNA(VLOOKUP($A221,Car_production!$A:$L,5,FALSE), "NA"))</f>
        <v>96.27650022507288</v>
      </c>
      <c r="DW221" s="31">
        <f>IF(_xlfn.IFNA(VLOOKUP($A221,Car_production!$A:$L,6,FALSE), "NA")=0,"NA",_xlfn.IFNA(VLOOKUP($A221,Car_production!$A:$L,6,FALSE), "NA"))</f>
        <v>110</v>
      </c>
      <c r="DX221" s="31">
        <f>IF(_xlfn.IFNA(VLOOKUP($A221,Car_production!$A:$L,7,FALSE), "NA")=0,"NA",_xlfn.IFNA(VLOOKUP($A221,Car_production!$A:$L,7,FALSE), "NA"))</f>
        <v>107.5268817204301</v>
      </c>
      <c r="DY221" s="31">
        <f>IF(_xlfn.IFNA(VLOOKUP($A221,Car_production!$A:$L,8,FALSE), "NA")=0,"NA",_xlfn.IFNA(VLOOKUP($A221,Car_production!$A:$L,8,FALSE), "NA"))</f>
        <v>116.5</v>
      </c>
      <c r="DZ221" s="31">
        <f>IF(_xlfn.IFNA(VLOOKUP($A221,Car_production!$A:$L,9,FALSE), "NA")=0,"NA",_xlfn.IFNA(VLOOKUP($A221,Car_production!$A:$L,9,FALSE), "NA"))</f>
        <v>147.09595959595958</v>
      </c>
      <c r="EA221" s="31">
        <f>IF(_xlfn.IFNA(VLOOKUP($A221,Car_production!$A:$L,10,FALSE), "NA")=0,"NA",_xlfn.IFNA(VLOOKUP($A221,Car_production!$A:$L,10,FALSE), "NA"))</f>
        <v>90.905588051510406</v>
      </c>
      <c r="EB221" s="31">
        <f>IF(_xlfn.IFNA(VLOOKUP($A221,Car_production_index!$A:$L,2,FALSE), "NA")=0,"NA",_xlfn.IFNA(VLOOKUP($A221,Car_production_index!$A:$L,2,FALSE), "NA"))</f>
        <v>0.14309050192192027</v>
      </c>
      <c r="EC221" s="31">
        <f>IF(_xlfn.IFNA(VLOOKUP($A221,Car_production_index!$A:$L,3,FALSE), "NA")=0,"NA",_xlfn.IFNA(VLOOKUP($A221,Car_production_index!$A:$L,3,FALSE), "NA"))</f>
        <v>0.20823320816562715</v>
      </c>
      <c r="ED221" s="31">
        <f>IF(_xlfn.IFNA(VLOOKUP($A221,Car_production_index!$A:$L,4,FALSE), "NA")=0,"NA",_xlfn.IFNA(VLOOKUP($A221,Car_production_index!$A:$L,4,FALSE), "NA"))</f>
        <v>0.28102000241181185</v>
      </c>
      <c r="EE221" s="31">
        <f>IF(_xlfn.IFNA(VLOOKUP($A221,Car_production_index!$A:$L,5,FALSE), "NA")=0,"NA",_xlfn.IFNA(VLOOKUP($A221,Car_production_index!$A:$L,5,FALSE), "NA"))</f>
        <v>9.0742210145934935E-2</v>
      </c>
      <c r="EF221" s="31">
        <f>IF(_xlfn.IFNA(VLOOKUP($A221,Car_production_index!$A:$L,6,FALSE), "NA")=0,"NA",_xlfn.IFNA(VLOOKUP($A221,Car_production_index!$A:$L,6,FALSE), "NA"))</f>
        <v>0.72308592264529425</v>
      </c>
    </row>
    <row r="222" spans="1:136">
      <c r="A222" s="26">
        <v>43221</v>
      </c>
      <c r="B222" s="25">
        <f>IFERROR(VLOOKUP($A222,Palladium_spot_price!$A:$B,2,FALSE), "NA")</f>
        <v>984.77272727272702</v>
      </c>
      <c r="C222" s="25">
        <f>IFERROR(VLOOKUP($A222,Platinum_spot_price!$A:$B,2,FALSE), "NA")</f>
        <v>907.63636363636294</v>
      </c>
      <c r="D222" s="25">
        <f>IFERROR(VLOOKUP($A222,Rhodium_spot_price!$A:$B,2,FALSE), "NA")</f>
        <v>2137.95454545454</v>
      </c>
      <c r="E222" s="25">
        <f>IFERROR(VLOOKUP(A222,'Coal Australia'!A:B,2,FALSE), "NA")</f>
        <v>109.375</v>
      </c>
      <c r="F222" s="25">
        <f>IFERROR(VLOOKUP(A222,'Russian Ruble'!A:B,2,FALSE), "NA")</f>
        <v>62.206200000000003</v>
      </c>
      <c r="G222" s="25" t="str">
        <f>IFERROR(VLOOKUP($A222,'GDP Germany'!A:B,2,FALSE),"NA")</f>
        <v>NA</v>
      </c>
      <c r="H222" s="25" t="str">
        <f>IFERROR(VLOOKUP($A222,'GDP EU28'!A:B,2,FALSE),"NA")</f>
        <v>NA</v>
      </c>
      <c r="I222" s="25" t="str">
        <f>IFERROR(VLOOKUP($A222,'GDP US'!A:B,2,FALSE),"NA")</f>
        <v>NA</v>
      </c>
      <c r="J222" s="29" t="str">
        <f>IFERROR(VLOOKUP($A222,'GDP CNY'!A:C,2,FALSE),"NA")</f>
        <v>NA</v>
      </c>
      <c r="K222" s="25">
        <f>IFERROR(VLOOKUP($A222,WTI!$A:$B,2,FALSE),"NA")</f>
        <v>69.98</v>
      </c>
      <c r="L222" s="25">
        <f>IFERROR(VLOOKUP($A222,Brent!$A:$B,2,FALSE),"NA")</f>
        <v>76.98</v>
      </c>
      <c r="M222" s="25">
        <f>IFERROR(VLOOKUP($A222,'EURO EXC RATE'!$A:$B,2,FALSE),"NA")</f>
        <v>1.1822999999999999</v>
      </c>
      <c r="N222" s="25">
        <f>IFERROR(VLOOKUP($A222,'Baltic Dry Index'!$A:$B,2,FALSE),"NA")</f>
        <v>1090</v>
      </c>
      <c r="O222" s="25">
        <f>IFERROR(VLOOKUP($A222,EXR_CNY_USD!$A:$B,2,FALSE),"NA")</f>
        <v>6.3700999999999999</v>
      </c>
      <c r="P222" s="25">
        <f>IFERROR(VLOOKUP($A222,'NATURAL GAS'!A:B,2,FALSE),"NA")</f>
        <v>2.8</v>
      </c>
      <c r="Q222" s="25">
        <f>IFERROR(VLOOKUP($A222,VIX!$A:$B,2,FALSE), "NA")</f>
        <v>15.43</v>
      </c>
      <c r="R222" s="25">
        <f>IFERROR(VLOOKUP($A222,CLI_US!$A:$B,2,FALSE), "NA")</f>
        <v>100.653494852058</v>
      </c>
      <c r="S222" s="25">
        <f>IFERROR(VLOOKUP($A222,CLI_CHN!$A:$B,2,FALSE), "NA")</f>
        <v>99.412520000000001</v>
      </c>
      <c r="T222" s="25">
        <f>IFERROR(VLOOKUP($A222,CLI_EURO!$A:$B,2,FALSE), "NA")</f>
        <v>100.96517801646699</v>
      </c>
      <c r="U222" s="25">
        <f>IFERROR(VLOOKUP($A222,CPILFESL!$A:$B,2,FALSE), "NA")</f>
        <v>250.779</v>
      </c>
      <c r="V222" s="31">
        <f>_xlfn.IFNA(VLOOKUP($A222,'PET.RWTC.M'!$A:$B,2,FALSE), "NA")</f>
        <v>69.98</v>
      </c>
      <c r="W222" s="31">
        <f>_xlfn.IFNA(VLOOKUP($A222,PALLFNFINDEXQ!$A:$B,2,FALSE), "NA")</f>
        <v>131.17853880000001</v>
      </c>
      <c r="X222" s="31">
        <f>_xlfn.IFNA(VLOOKUP($A222,DEXSFUS!$A:$B,2,FALSE), "NA")</f>
        <v>12.62</v>
      </c>
      <c r="Y222" s="31">
        <f>_xlfn.IFNA(VLOOKUP($A222,PNICKUSDM!$A:$B,2,FALSE), "NA")</f>
        <v>14366.4881</v>
      </c>
      <c r="Z222" s="31">
        <f>_xlfn.IFNA(VLOOKUP($A222,'WPU1011'!$A:$B,2,FALSE), "NA")</f>
        <v>140.1</v>
      </c>
      <c r="AA222" s="31">
        <f>_xlfn.IFNA(VLOOKUP($A222,PCU3399103399101!$A:$B,2,FALSE), "NA")</f>
        <v>211</v>
      </c>
      <c r="AB222" s="31">
        <f>_xlfn.IFNA(VLOOKUP($A222,TSIFRGHTC!$A:$B,2,FALSE), "NA")</f>
        <v>0.7</v>
      </c>
      <c r="AC222" s="31">
        <f>_xlfn.IFNA(VLOOKUP($A222,TSIFRGHTC!$A:$B,2,FALSE), "NA")</f>
        <v>0.7</v>
      </c>
      <c r="AD222" s="31">
        <f>_xlfn.IFNA(VLOOKUP($A222,PPICMM!$A:$B,2,FALSE), "NA")</f>
        <v>206.9</v>
      </c>
      <c r="AE222" s="31">
        <f>_xlfn.IFNA(VLOOKUP($A222,IPB50001N!$A:$B,2,FALSE), "NA")</f>
        <v>101.37560000000001</v>
      </c>
      <c r="AF222" s="31">
        <f>_xlfn.IFNA(VLOOKUP($A222,A31ATI!$A:$B,2,FALSE), "NA")</f>
        <v>20579</v>
      </c>
      <c r="AG222" s="31">
        <f>_xlfn.IFNA(VLOOKUP($A222,A31ANO!$A:$B,2,FALSE), "NA")</f>
        <v>11257</v>
      </c>
      <c r="AH222" s="31">
        <f>_xlfn.IFNA(VLOOKUP($A222,IPG21223S!$A:$B,2,FALSE), "NA")</f>
        <v>99.945999999999998</v>
      </c>
      <c r="AI222" s="31">
        <f>_xlfn.IFNA(VLOOKUP($A222,PIORECRUSDM!$A:$B,2,FALSE), "NA")</f>
        <v>65.95</v>
      </c>
      <c r="AJ222" s="31">
        <f>_xlfn.IFNA(VLOOKUP($A222,GVZCLS!$A:$B,2,FALSE), "NA")</f>
        <v>11.88</v>
      </c>
      <c r="AK222" s="31">
        <f>_xlfn.IFNA(VLOOKUP($A222,VXSLVCLS!$A:$B,2,FALSE), "NA")</f>
        <v>20.51</v>
      </c>
      <c r="AL222" s="31">
        <f>_xlfn.IFNA(VLOOKUP($A222,PNRGINDEXM!$A:$B,2,FALSE), "NA")</f>
        <v>163.58000000000001</v>
      </c>
      <c r="AM222" s="31">
        <f>_xlfn.IFNA(VLOOKUP($A222,Nikkei225!$A:$B,2,FALSE), "NA")</f>
        <v>22508.03</v>
      </c>
      <c r="AN222" s="31">
        <f>_xlfn.IFNA(VLOOKUP($A222,EXJPUS!$A:$B,2,FALSE), "NA")</f>
        <v>109.68819999999999</v>
      </c>
      <c r="AO222" s="31">
        <f>_xlfn.IFNA(VLOOKUP($A222,PCU33613361!$A:$B,2,FALSE), "NA")</f>
        <v>113.3</v>
      </c>
      <c r="AP222" s="31">
        <f>_xlfn.IFNA(VLOOKUP($A222,TOTALSA!$A:$B,2,FALSE), "NA")</f>
        <v>17.677</v>
      </c>
      <c r="AQ222" s="31">
        <f>_xlfn.IFNA(VLOOKUP($A222,ZAFCPIALLMINMEI!$A:$B,2,FALSE), "NA")</f>
        <v>116.6648</v>
      </c>
      <c r="AR222" s="31">
        <f>_xlfn.IFNA(VLOOKUP($A222,LCULMN01ZAQ661S!$A:$B,2,FALSE), "NA")</f>
        <v>112.64456439999999</v>
      </c>
      <c r="AS222" s="31">
        <f>_xlfn.IFNA(VLOOKUP($A222,NGDPRSAXDCZAQ!$A:$B,2,FALSE), "NA")</f>
        <v>1134751.5</v>
      </c>
      <c r="AT222" s="31">
        <f>_xlfn.IFNA(VLOOKUP($A222,'M.W00.PCOBA.USD'!$A:$B,2,FALSE), "NA")</f>
        <v>90250</v>
      </c>
      <c r="AU222" s="31">
        <f>_xlfn.IFNA(VLOOKUP($A222,BSCICP03O9M665S!$A:$B,2,FALSE), "NA")</f>
        <v>101.8570603813</v>
      </c>
      <c r="AV222" s="31">
        <f>_xlfn.IFNA(VLOOKUP($A222,LOLITOAAOECDE!$A:$B,2,FALSE), "NA")</f>
        <v>100.8149257175</v>
      </c>
      <c r="AW222" s="31" t="str">
        <f>_xlfn.IFNA(VLOOKUP($A222,'IP7110'!$A:$B,2,FALSE), "NA")</f>
        <v>NA</v>
      </c>
      <c r="AX222" s="31">
        <f>_xlfn.IFNA(VLOOKUP($A222,'WPS061'!$A:$B,2,FALSE), "NA")</f>
        <v>104.8</v>
      </c>
      <c r="AY222" s="31">
        <f>_xlfn.IFNA(VLOOKUP($A222,'GS10'!$A:$B,2,FALSE), "NA")</f>
        <v>2.98</v>
      </c>
      <c r="AZ222" s="31">
        <f>_xlfn.IFNA(VLOOKUP($A222,'GS5'!$A:$B,2,FALSE), "NA")</f>
        <v>2.82</v>
      </c>
      <c r="BA222" s="31">
        <f>_xlfn.IFNA(VLOOKUP($A222,'GS30'!$A:$B,2,FALSE), "NA")</f>
        <v>3.13</v>
      </c>
      <c r="BB222" s="31">
        <f>_xlfn.IFNA(VLOOKUP($A222,DAX!$A:$B,2,FALSE), "NA")</f>
        <v>12604.89</v>
      </c>
      <c r="BC222" s="31">
        <f>_xlfn.IFNA(VLOOKUP($A222,SMI!$A:$B,2,FALSE), "NA")</f>
        <v>8456.9500000000007</v>
      </c>
      <c r="BD222" s="31">
        <f>_xlfn.IFNA(VLOOKUP($A222,NASDAQCOM!$A:$B,2,FALSE), "NA")</f>
        <v>7442.12</v>
      </c>
      <c r="BE222" s="31">
        <f>_xlfn.IFNA(VLOOKUP($A222,FTSE100!$A:$B,2,FALSE), "NA")</f>
        <v>7678.2</v>
      </c>
      <c r="BF222" s="31">
        <f>_xlfn.IFNA(VLOOKUP($A222,'M.W00.PGOLD.USD'!$A:$B,2,FALSE), "NA")</f>
        <v>1324.8</v>
      </c>
      <c r="BG222" s="31">
        <f>_xlfn.IFNA(VLOOKUP($A222,'M.W00.PSILVER.USD'!$A:$B,2,FALSE), "NA")</f>
        <v>16.760000000000002</v>
      </c>
      <c r="BH222" s="31">
        <f>_xlfn.IFNA(VLOOKUP($A222,WPU10170502!$A:$B,2,FALSE), "NA")</f>
        <v>107.9</v>
      </c>
      <c r="BI222" s="31">
        <f>_xlfn.IFNA(VLOOKUP($A222,'M.W00.PSILVER.USD'!$A:$B,2,FALSE), "NA")</f>
        <v>16.760000000000002</v>
      </c>
      <c r="BJ222" s="31">
        <f>_xlfn.IFNA(VLOOKUP($A222,'M.W00.PSILVER.USD'!$A:$B,2,FALSE), "NA")</f>
        <v>16.760000000000002</v>
      </c>
      <c r="BK222" s="31">
        <f>_xlfn.IFNA(VLOOKUP($A222,FEDfunds!$A:$B,2,FALSE), "NA")</f>
        <v>1.7</v>
      </c>
      <c r="BL222" s="31">
        <f>_xlfn.IFNA(VLOOKUP($A222,Vehicles_miles_traveled!$A:$B,2,FALSE), "NA")</f>
        <v>267558</v>
      </c>
      <c r="BM222" s="31">
        <f>_xlfn.IFNA(VLOOKUP($A222,New_car_dealer!$A:$B,2,FALSE), "NA")</f>
        <v>82342</v>
      </c>
      <c r="BN222" s="31">
        <f>_xlfn.IFNA(VLOOKUP($A222,Platinum_total_demand!$A:$Z,4,FALSE), "NA")</f>
        <v>632.95716803139476</v>
      </c>
      <c r="BO222" s="31">
        <f>_xlfn.IFNA(VLOOKUP($A222,Palladium_total_demand!$A:$Z,4,FALSE), "NA")</f>
        <v>1007.7538798533268</v>
      </c>
      <c r="BP222" s="31">
        <f>_xlfn.IFNA(VLOOKUP($A222,Rhodium_total_demand!$A:$Z,4,FALSE), "NA")</f>
        <v>97.227154789016595</v>
      </c>
      <c r="BQ222" s="31">
        <f>_xlfn.IFNA(VLOOKUP($A222,Platinum_total_supply!$A:$Z,4,FALSE), "NA")</f>
        <v>747.22430512950518</v>
      </c>
      <c r="BR222" s="31">
        <f>_xlfn.IFNA(VLOOKUP($A222,Palladium_total_supply!$A:$Z,4,FALSE), "NA")</f>
        <v>879.88810993643688</v>
      </c>
      <c r="BS222" s="31">
        <f>_xlfn.IFNA(VLOOKUP($A222,Rhodium_total_supply!$A:$Z,4,FALSE), "NA")</f>
        <v>97.234613079430275</v>
      </c>
      <c r="BT222" s="31">
        <f>_xlfn.IFNA(VLOOKUP($A222,Equities!$A:$Z,2,FALSE), "NA")</f>
        <v>8578.8613043478199</v>
      </c>
      <c r="BU222" s="31">
        <f>_xlfn.IFNA(VLOOKUP($A222,Equities!$A:$Z,3,FALSE), "NA")</f>
        <v>11029.1639130434</v>
      </c>
      <c r="BV222" s="31">
        <f>_xlfn.IFNA(VLOOKUP($A222,Equities!$A:$Z,4,FALSE), "NA")</f>
        <v>10118.9347826086</v>
      </c>
      <c r="BW222" s="31">
        <f>_xlfn.IFNA(VLOOKUP($A222,Equities!$A:$Z,5,FALSE), "NA")</f>
        <v>7549.7883913043397</v>
      </c>
      <c r="BX222" s="31">
        <f>_xlfn.IFNA(VLOOKUP($A222,Equities!$A:$Z,6,FALSE), "NA")</f>
        <v>2501.9597391304301</v>
      </c>
      <c r="BY222" s="31">
        <f>_xlfn.IFNA(VLOOKUP($A222,Income_equities!$A:$Z,2,FALSE), "NA")</f>
        <v>1999.1069565217299</v>
      </c>
      <c r="BZ222" s="31">
        <f>_xlfn.IFNA(VLOOKUP($A222,Income_equities!$A:$Z,3,FALSE), "NA")</f>
        <v>377.43759999999997</v>
      </c>
      <c r="CA222" s="31">
        <f>_xlfn.IFNA(VLOOKUP($A222,Income_equities!$A:$Z,4,FALSE), "NA")</f>
        <v>232.71017826086899</v>
      </c>
      <c r="CB222" s="31">
        <f>_xlfn.IFNA(VLOOKUP($A222,Income_equities!$A:$Z,5,FALSE), "NA")</f>
        <v>230.835834782608</v>
      </c>
      <c r="CC222" s="31">
        <f>_xlfn.IFNA(VLOOKUP($A222,PGM_equities!$A:$Z,2,FALSE), "NA")</f>
        <v>905.39869565217305</v>
      </c>
      <c r="CD222" s="31">
        <f>_xlfn.IFNA(VLOOKUP($A222,PGM_equities!$A:$Z,3,FALSE), "NA")</f>
        <v>1304.0743478260799</v>
      </c>
      <c r="CE222" s="31">
        <f>_xlfn.IFNA(VLOOKUP($A222,PGM_equities!$A:$Z,4,FALSE), "NA")</f>
        <v>16.478082608695601</v>
      </c>
      <c r="CF222" s="31">
        <f>_xlfn.IFNA(VLOOKUP($A222,PGM_equities!$A:$Z,5,FALSE), "NA")</f>
        <v>980.46956521739105</v>
      </c>
      <c r="CG222" s="31">
        <f>_xlfn.IFNA(VLOOKUP($A222,Platinum_market_balance!$A:$Z,2,FALSE), "NA")</f>
        <v>114.26713709811042</v>
      </c>
      <c r="CH222" s="31">
        <f>_xlfn.IFNA(VLOOKUP($A222,Platinum_market_balance!$A:$Z,3,FALSE), "NA")</f>
        <v>0.18052901976527228</v>
      </c>
      <c r="CI222" s="31">
        <f>_xlfn.IFNA(VLOOKUP($A222,Platinum_market_balance!$A:$Z,4,FALSE), "NA")</f>
        <v>2351.7800226631989</v>
      </c>
      <c r="CJ222" s="31">
        <f>_xlfn.IFNA(VLOOKUP($A222,Platinum_market_balance!$A:$Z,5,FALSE), "NA")</f>
        <v>3.7155437072900805</v>
      </c>
      <c r="CK222" s="31">
        <f>_xlfn.IFNA(VLOOKUP($A222,Palladium_market_balance!$A:$Z,2,FALSE), "NA")</f>
        <v>-127.86576991688992</v>
      </c>
      <c r="CL222" s="31">
        <f>_xlfn.IFNA(VLOOKUP($A222,Palladium_market_balance!$A:$Z,3,FALSE), "NA")</f>
        <v>-0.1268819425785789</v>
      </c>
      <c r="CM222" s="31">
        <f>_xlfn.IFNA(VLOOKUP($A222,Palladium_market_balance!$A:$Z,4,FALSE), "NA")</f>
        <v>-3238.4602465260559</v>
      </c>
      <c r="CN222" s="31">
        <f>_xlfn.IFNA(VLOOKUP($A222,Palladium_market_balance!$A:$Z,5,FALSE), "NA")</f>
        <v>-3.2135428215839732</v>
      </c>
      <c r="CO222" s="31">
        <f>_xlfn.IFNA(VLOOKUP($A222,Rhodium_market_balance!$A:$Z,2,FALSE), "NA")</f>
        <v>7.4582904136804018E-3</v>
      </c>
      <c r="CP222" s="31">
        <f>_xlfn.IFNA(VLOOKUP($A222,Rhodium_market_balance!$A:$Z,3,FALSE), "NA")</f>
        <v>7.6709952377655485E-5</v>
      </c>
      <c r="CQ222" s="31">
        <f>_xlfn.IFNA(VLOOKUP($A222,Rhodium_market_balance!$A:$Z,4,FALSE), "NA")</f>
        <v>158.61065348697099</v>
      </c>
      <c r="CR222" s="31">
        <f>_xlfn.IFNA(VLOOKUP($A222,Rhodium_market_balance!$A:$Z,5,FALSE), "NA")</f>
        <v>1.631341098391256</v>
      </c>
      <c r="CS222" s="31">
        <f>_xlfn.IFNA(VLOOKUP($A222,CFTCs!$A:$Z,2,FALSE), "NA")</f>
        <v>13404.1739130434</v>
      </c>
      <c r="CT222" s="31">
        <f>_xlfn.IFNA(VLOOKUP($A222,CFTCs!$A:$Z,3,FALSE), "NA")</f>
        <v>2870.3043478260802</v>
      </c>
      <c r="CU222" s="31">
        <f>_xlfn.IFNA(VLOOKUP($A222,CFTCs!$A:$Z,4,FALSE), "NA")</f>
        <v>46315.391304347802</v>
      </c>
      <c r="CV222" s="31">
        <f>_xlfn.IFNA(VLOOKUP($A222,CFTCs!$A:$Z,5,FALSE), "NA")</f>
        <v>39093.739130434697</v>
      </c>
      <c r="CW222" s="31">
        <f>_xlfn.IFNA(VLOOKUP($A222,Open_interest!$A:$Z,2,FALSE), "NA")</f>
        <v>80519.826086956498</v>
      </c>
      <c r="CX222" s="31">
        <f>_xlfn.IFNA(VLOOKUP($A222,Open_interest!$A:$Z,3,FALSE), "NA")</f>
        <v>22981</v>
      </c>
      <c r="CY222" s="31">
        <f>IF(_xlfn.IFNA(VLOOKUP($A222,ETF_holdings!$A:$Z,2,FALSE), "NA")=0,"NA",_xlfn.IFNA(VLOOKUP($A222,ETF_holdings!$A:$Z,2,FALSE), "NA"))</f>
        <v>2545037.4090434699</v>
      </c>
      <c r="CZ222" s="31" t="str">
        <f>IF(_xlfn.IFNA(VLOOKUP($A222,ETF_holdings!$A:$Z,3,FALSE), "NA")=0,"NA",_xlfn.IFNA(VLOOKUP($A222,ETF_holdings!$A:$Z,3,FALSE), "NA"))</f>
        <v>NA</v>
      </c>
      <c r="DA222" s="31">
        <f>_xlfn.IFNA(VLOOKUP($A222,ETF_holdings!$A:$Z,4,FALSE), "NA")</f>
        <v>11028.217391304301</v>
      </c>
      <c r="DB222" s="31">
        <f>IF(_xlfn.IFNA(VLOOKUP($A222,ETF_holdings!$A:$Z,4,FALSE), "NA")=0,"NA",_xlfn.IFNA(VLOOKUP($A222,ETF_holdings!$A:$Z,4,FALSE), "NA"))</f>
        <v>11028.217391304301</v>
      </c>
      <c r="DC222" s="31" t="str">
        <f>IF(_xlfn.IFNA(VLOOKUP($A222,ETF_holdings!$A:$Z,6,FALSE), "NA")=0,"NA",_xlfn.IFNA(VLOOKUP($A222,ETF_holdings!$A:$Z,6,FALSE), "NA"))</f>
        <v>NA</v>
      </c>
      <c r="DD222" s="31" t="str">
        <f>IF(_xlfn.IFNA(VLOOKUP($A222,ETF_holdings!$A:$Z,7,FALSE), "NA")=0,"NA",_xlfn.IFNA(VLOOKUP($A222,ETF_holdings!$A:$Z,7,FALSE), "NA"))</f>
        <v>NA</v>
      </c>
      <c r="DE222" s="31">
        <f>IF(_xlfn.IFNA(VLOOKUP($A222,ETF_holdings!$A:$Z,8,FALSE), "NA")=0,"NA",_xlfn.IFNA(VLOOKUP($A222,ETF_holdings!$A:$Z,8,FALSE), "NA"))</f>
        <v>14527.272727272701</v>
      </c>
      <c r="DF222" s="31">
        <f>IF(_xlfn.IFNA(VLOOKUP($A222,ETF_holdings!$A:$Z,10,FALSE), "NA")=0,"NA",_xlfn.IFNA(VLOOKUP($A222,ETF_holdings!$A:$Z,10,FALSE), "NA"))</f>
        <v>29373.043478260799</v>
      </c>
      <c r="DG222" s="31">
        <f>IF(_xlfn.IFNA(VLOOKUP($A222,ETF_holdings!$A:$Z,10,FALSE), "NA")=0,"NA",_xlfn.IFNA(VLOOKUP($A222,ETF_holdings!$A:$Z,10,FALSE), "NA"))</f>
        <v>29373.043478260799</v>
      </c>
      <c r="DH222" s="31">
        <f>IF(_xlfn.IFNA(VLOOKUP($A222,ETF_holdings!$A:$Z,11,FALSE), "NA")=0,"NA",_xlfn.IFNA(VLOOKUP($A222,ETF_holdings!$A:$Z,11,FALSE), "NA"))</f>
        <v>11028.217391304301</v>
      </c>
      <c r="DI222" s="31" t="str">
        <f>IF(_xlfn.IFNA(VLOOKUP($A222,ETF_holdings!$A:$Z,12,FALSE), "NA")=0,"NA",_xlfn.IFNA(VLOOKUP($A222,ETF_holdings!$A:$Z,12,FALSE), "NA"))</f>
        <v>NA</v>
      </c>
      <c r="DJ222" s="31">
        <f>IF(_xlfn.IFNA(VLOOKUP($A222,ETF_holdings!$A:$Z,13,FALSE), "NA")=0,"NA",_xlfn.IFNA(VLOOKUP($A222,ETF_holdings!$A:$Z,13,FALSE), "NA"))</f>
        <v>58427.588932806204</v>
      </c>
      <c r="DK222" s="31">
        <f>IF(_xlfn.IFNA(VLOOKUP($A222,Platinum_RSI!$A:$P,2,FALSE), "NA")=0,"NA",_xlfn.IFNA(VLOOKUP($A222,Platinum_RSI!$A:$P,2,FALSE), "NA"))</f>
        <v>31.59</v>
      </c>
      <c r="DL222" s="31">
        <f>IF(_xlfn.IFNA(VLOOKUP($A222,Platinum_RSI!$A:$P,3,FALSE), "NA")=0,"NA",_xlfn.IFNA(VLOOKUP($A222,Platinum_RSI!$A:$P,3,FALSE), "NA"))</f>
        <v>42.66</v>
      </c>
      <c r="DM222" s="31">
        <f>IF(_xlfn.IFNA(VLOOKUP($A222,Platinum_RSI!$A:$P,4,FALSE), "NA")=0,"NA",_xlfn.IFNA(VLOOKUP($A222,Platinum_RSI!$A:$P,4,FALSE), "NA"))</f>
        <v>43.46</v>
      </c>
      <c r="DN222" s="31">
        <f>IF(_xlfn.IFNA(VLOOKUP($A222,Platinum_RSI!$A:$P,5,FALSE), "NA")=0,"NA",_xlfn.IFNA(VLOOKUP($A222,Platinum_RSI!$A:$P,5,FALSE), "NA"))</f>
        <v>43.91</v>
      </c>
      <c r="DO222" s="31">
        <f>IF(_xlfn.IFNA(VLOOKUP($A222,Palladium_RSI!$A:$Q,2,FALSE), "NA")=0,"NA",_xlfn.IFNA(VLOOKUP($A222,Palladium_RSI!$A:$Q,2,FALSE), "NA"))</f>
        <v>53.47</v>
      </c>
      <c r="DP222" s="31">
        <f>IF(_xlfn.IFNA(VLOOKUP($A222,Palladium_RSI!$A:$Q, 3,FALSE), "NA")=0,"NA",_xlfn.IFNA(VLOOKUP($A222,Palladium_RSI!$A:$Q,3,FALSE), "NA"))</f>
        <v>60.71</v>
      </c>
      <c r="DQ222" s="31">
        <f>IF(_xlfn.IFNA(VLOOKUP($A222,Palladium_RSI!$A:$Q,4,FALSE), "NA")=0,"NA",_xlfn.IFNA(VLOOKUP($A222,Palladium_RSI!$A:$Q,4,FALSE), "NA"))</f>
        <v>60.66</v>
      </c>
      <c r="DR222" s="31">
        <f>IF(_xlfn.IFNA(VLOOKUP($A222,Palladium_RSI!$A:$Q,5,FALSE), "NA")=0,"NA",_xlfn.IFNA(VLOOKUP($A222,Palladium_RSI!$A:$Q,5,FALSE), "NA"))</f>
        <v>58.03</v>
      </c>
      <c r="DS222" s="31">
        <f>IF(_xlfn.IFNA(VLOOKUP($A222,Car_production!$A:$L,2,FALSE), "NA")=0,"NA",_xlfn.IFNA(VLOOKUP($A222,Car_production!$A:$L,2,FALSE), "NA"))</f>
        <v>229.4</v>
      </c>
      <c r="DT222" s="31">
        <f>IF(_xlfn.IFNA(VLOOKUP($A222,Car_production!$A:$L,3,FALSE), "NA")=0,"NA",_xlfn.IFNA(VLOOKUP($A222,Car_production!$A:$L,3,FALSE), "NA"))</f>
        <v>180.48780487804879</v>
      </c>
      <c r="DU222" s="31" t="e">
        <f>IF(_xlfn.IFNA(VLOOKUP($A222,Car_production!$A:$L,4,FALSE), "NA")=0,"NA",_xlfn.IFNA(VLOOKUP($A222,Car_production!$A:$L,13,FALSE), "NA"))</f>
        <v>#REF!</v>
      </c>
      <c r="DV222" s="31">
        <f>IF(_xlfn.IFNA(VLOOKUP($A222,Car_production!$A:$L,5,FALSE), "NA")=0,"NA",_xlfn.IFNA(VLOOKUP($A222,Car_production!$A:$L,5,FALSE), "NA"))</f>
        <v>94.084699617977904</v>
      </c>
      <c r="DW222" s="31">
        <f>IF(_xlfn.IFNA(VLOOKUP($A222,Car_production!$A:$L,6,FALSE), "NA")=0,"NA",_xlfn.IFNA(VLOOKUP($A222,Car_production!$A:$L,6,FALSE), "NA"))</f>
        <v>114.4</v>
      </c>
      <c r="DX222" s="31">
        <f>IF(_xlfn.IFNA(VLOOKUP($A222,Car_production!$A:$L,7,FALSE), "NA")=0,"NA",_xlfn.IFNA(VLOOKUP($A222,Car_production!$A:$L,7,FALSE), "NA"))</f>
        <v>111.82795698924733</v>
      </c>
      <c r="DY222" s="31">
        <f>IF(_xlfn.IFNA(VLOOKUP($A222,Car_production!$A:$L,8,FALSE), "NA")=0,"NA",_xlfn.IFNA(VLOOKUP($A222,Car_production!$A:$L,8,FALSE), "NA"))</f>
        <v>107.8</v>
      </c>
      <c r="DZ222" s="31">
        <f>IF(_xlfn.IFNA(VLOOKUP($A222,Car_production!$A:$L,9,FALSE), "NA")=0,"NA",_xlfn.IFNA(VLOOKUP($A222,Car_production!$A:$L,9,FALSE), "NA"))</f>
        <v>136.11111111111109</v>
      </c>
      <c r="EA222" s="31">
        <f>IF(_xlfn.IFNA(VLOOKUP($A222,Car_production!$A:$L,10,FALSE), "NA")=0,"NA",_xlfn.IFNA(VLOOKUP($A222,Car_production!$A:$L,10,FALSE), "NA"))</f>
        <v>87.903090398464229</v>
      </c>
      <c r="EB222" s="31">
        <f>IF(_xlfn.IFNA(VLOOKUP($A222,Car_production_index!$A:$L,2,FALSE), "NA")=0,"NA",_xlfn.IFNA(VLOOKUP($A222,Car_production_index!$A:$L,2,FALSE), "NA"))</f>
        <v>0.14309050192192027</v>
      </c>
      <c r="EC222" s="31">
        <f>IF(_xlfn.IFNA(VLOOKUP($A222,Car_production_index!$A:$L,3,FALSE), "NA")=0,"NA",_xlfn.IFNA(VLOOKUP($A222,Car_production_index!$A:$L,3,FALSE), "NA"))</f>
        <v>0.20823320816562715</v>
      </c>
      <c r="ED222" s="31">
        <f>IF(_xlfn.IFNA(VLOOKUP($A222,Car_production_index!$A:$L,4,FALSE), "NA")=0,"NA",_xlfn.IFNA(VLOOKUP($A222,Car_production_index!$A:$L,4,FALSE), "NA"))</f>
        <v>0.28102000241181185</v>
      </c>
      <c r="EE222" s="31">
        <f>IF(_xlfn.IFNA(VLOOKUP($A222,Car_production_index!$A:$L,5,FALSE), "NA")=0,"NA",_xlfn.IFNA(VLOOKUP($A222,Car_production_index!$A:$L,5,FALSE), "NA"))</f>
        <v>9.0742210145934935E-2</v>
      </c>
      <c r="EF222" s="31">
        <f>IF(_xlfn.IFNA(VLOOKUP($A222,Car_production_index!$A:$L,6,FALSE), "NA")=0,"NA",_xlfn.IFNA(VLOOKUP($A222,Car_production_index!$A:$L,6,FALSE), "NA"))</f>
        <v>0.72308592264529425</v>
      </c>
    </row>
    <row r="223" spans="1:136">
      <c r="A223" s="26">
        <v>43252</v>
      </c>
      <c r="B223" s="25">
        <f>IFERROR(VLOOKUP($A223,Palladium_spot_price!$A:$B,2,FALSE), "NA")</f>
        <v>990</v>
      </c>
      <c r="C223" s="25">
        <f>IFERROR(VLOOKUP($A223,Platinum_spot_price!$A:$B,2,FALSE), "NA")</f>
        <v>887.90476190476102</v>
      </c>
      <c r="D223" s="25">
        <f>IFERROR(VLOOKUP($A223,Rhodium_spot_price!$A:$B,2,FALSE), "NA")</f>
        <v>2256.1904761904698</v>
      </c>
      <c r="E223" s="25">
        <f>IFERROR(VLOOKUP(A223,'Coal Australia'!A:B,2,FALSE), "NA")</f>
        <v>121.524489795918</v>
      </c>
      <c r="F223" s="25">
        <f>IFERROR(VLOOKUP(A223,'Russian Ruble'!A:B,2,FALSE), "NA")</f>
        <v>62.711500000000001</v>
      </c>
      <c r="G223" s="25" t="str">
        <f>IFERROR(VLOOKUP($A223,'GDP Germany'!A:B,2,FALSE),"NA")</f>
        <v>NA</v>
      </c>
      <c r="H223" s="25" t="str">
        <f>IFERROR(VLOOKUP($A223,'GDP EU28'!A:B,2,FALSE),"NA")</f>
        <v>NA</v>
      </c>
      <c r="I223" s="25" t="str">
        <f>IFERROR(VLOOKUP($A223,'GDP US'!A:B,2,FALSE),"NA")</f>
        <v>NA</v>
      </c>
      <c r="J223" s="29" t="str">
        <f>IFERROR(VLOOKUP($A223,'GDP CNY'!A:C,2,FALSE),"NA")</f>
        <v>NA</v>
      </c>
      <c r="K223" s="25">
        <f>IFERROR(VLOOKUP($A223,WTI!$A:$B,2,FALSE),"NA")</f>
        <v>67.87</v>
      </c>
      <c r="L223" s="25">
        <f>IFERROR(VLOOKUP($A223,Brent!$A:$B,2,FALSE),"NA")</f>
        <v>74.41</v>
      </c>
      <c r="M223" s="25">
        <f>IFERROR(VLOOKUP($A223,'EURO EXC RATE'!$A:$B,2,FALSE),"NA")</f>
        <v>1.1678999999999999</v>
      </c>
      <c r="N223" s="25">
        <f>IFERROR(VLOOKUP($A223,'Baltic Dry Index'!$A:$B,2,FALSE),"NA")</f>
        <v>1385</v>
      </c>
      <c r="O223" s="25">
        <f>IFERROR(VLOOKUP($A223,EXR_CNY_USD!$A:$B,2,FALSE),"NA")</f>
        <v>6.4650999999999996</v>
      </c>
      <c r="P223" s="25">
        <f>IFERROR(VLOOKUP($A223,'NATURAL GAS'!A:B,2,FALSE),"NA")</f>
        <v>2.97</v>
      </c>
      <c r="Q223" s="25">
        <f>IFERROR(VLOOKUP($A223,VIX!$A:$B,2,FALSE), "NA")</f>
        <v>16.09</v>
      </c>
      <c r="R223" s="25">
        <f>IFERROR(VLOOKUP($A223,CLI_US!$A:$B,2,FALSE), "NA")</f>
        <v>100.62122726565001</v>
      </c>
      <c r="S223" s="25">
        <f>IFERROR(VLOOKUP($A223,CLI_CHN!$A:$B,2,FALSE), "NA")</f>
        <v>99.314260000000004</v>
      </c>
      <c r="T223" s="25">
        <f>IFERROR(VLOOKUP($A223,CLI_EURO!$A:$B,2,FALSE), "NA")</f>
        <v>100.863718933313</v>
      </c>
      <c r="U223" s="25">
        <f>IFERROR(VLOOKUP($A223,CPILFESL!$A:$B,2,FALSE), "NA")</f>
        <v>251.11799999999999</v>
      </c>
      <c r="V223" s="31">
        <f>_xlfn.IFNA(VLOOKUP($A223,'PET.RWTC.M'!$A:$B,2,FALSE), "NA")</f>
        <v>67.87</v>
      </c>
      <c r="W223" s="31">
        <f>_xlfn.IFNA(VLOOKUP($A223,PALLFNFINDEXQ!$A:$B,2,FALSE), "NA")</f>
        <v>131.17853880000001</v>
      </c>
      <c r="X223" s="31">
        <f>_xlfn.IFNA(VLOOKUP($A223,DEXSFUS!$A:$B,2,FALSE), "NA")</f>
        <v>12.64</v>
      </c>
      <c r="Y223" s="31">
        <f>_xlfn.IFNA(VLOOKUP($A223,PNICKUSDM!$A:$B,2,FALSE), "NA")</f>
        <v>15105.654759999999</v>
      </c>
      <c r="Z223" s="31">
        <f>_xlfn.IFNA(VLOOKUP($A223,'WPU1011'!$A:$B,2,FALSE), "NA")</f>
        <v>145.30000000000001</v>
      </c>
      <c r="AA223" s="31">
        <f>_xlfn.IFNA(VLOOKUP($A223,'WPU1011'!$A:$B,2,FALSE), "NA")</f>
        <v>145.30000000000001</v>
      </c>
      <c r="AB223" s="31">
        <f>_xlfn.IFNA(VLOOKUP($A223,TSIFRGHTC!$A:$B,2,FALSE), "NA")</f>
        <v>0.7</v>
      </c>
      <c r="AC223" s="31">
        <f>_xlfn.IFNA(VLOOKUP($A223,TSIFRGHTC!$A:$B,2,FALSE), "NA")</f>
        <v>0.7</v>
      </c>
      <c r="AD223" s="31">
        <f>_xlfn.IFNA(VLOOKUP($A223,PPICMM!$A:$B,2,FALSE), "NA")</f>
        <v>208.1</v>
      </c>
      <c r="AE223" s="31">
        <f>_xlfn.IFNA(VLOOKUP($A223,IPB50001N!$A:$B,2,FALSE), "NA")</f>
        <v>104.7189</v>
      </c>
      <c r="AF223" s="31">
        <f>_xlfn.IFNA(VLOOKUP($A223,A31ATI!$A:$B,2,FALSE), "NA")</f>
        <v>20963</v>
      </c>
      <c r="AG223" s="31">
        <f>_xlfn.IFNA(VLOOKUP($A223,A31ANO!$A:$B,2,FALSE), "NA")</f>
        <v>11442</v>
      </c>
      <c r="AH223" s="31">
        <f>_xlfn.IFNA(VLOOKUP($A223,IPG21223S!$A:$B,2,FALSE), "NA")</f>
        <v>107.35250000000001</v>
      </c>
      <c r="AI223" s="31">
        <f>_xlfn.IFNA(VLOOKUP($A223,PIORECRUSDM!$A:$B,2,FALSE), "NA")</f>
        <v>64.8</v>
      </c>
      <c r="AJ223" s="31">
        <f>_xlfn.IFNA(VLOOKUP($A223,GVZCLS!$A:$B,2,FALSE), "NA")</f>
        <v>10.58</v>
      </c>
      <c r="AK223" s="31">
        <f>_xlfn.IFNA(VLOOKUP($A223,VXSLVCLS!$A:$B,2,FALSE), "NA")</f>
        <v>17.670000000000002</v>
      </c>
      <c r="AL223" s="31">
        <f>_xlfn.IFNA(VLOOKUP($A223,PNRGINDEXM!$A:$B,2,FALSE), "NA")</f>
        <v>163.92930000000001</v>
      </c>
      <c r="AM223" s="31">
        <f>_xlfn.IFNA(VLOOKUP($A223,Nikkei225!$A:$B,2,FALSE), "NA")</f>
        <v>22171.35</v>
      </c>
      <c r="AN223" s="31">
        <f>_xlfn.IFNA(VLOOKUP($A223,EXJPUS!$A:$B,2,FALSE), "NA")</f>
        <v>110.0638</v>
      </c>
      <c r="AO223" s="31">
        <f>_xlfn.IFNA(VLOOKUP($A223,PCU33613361!$A:$B,2,FALSE), "NA")</f>
        <v>113.5</v>
      </c>
      <c r="AP223" s="31">
        <f>_xlfn.IFNA(VLOOKUP($A223,TOTALSA!$A:$B,2,FALSE), "NA")</f>
        <v>17.734999999999999</v>
      </c>
      <c r="AQ223" s="31">
        <f>_xlfn.IFNA(VLOOKUP($A223,ZAFCPIALLMINMEI!$A:$B,2,FALSE), "NA")</f>
        <v>116.9348</v>
      </c>
      <c r="AR223" s="31">
        <f>_xlfn.IFNA(VLOOKUP($A223,LCULMN01ZAQ661S!$A:$B,2,FALSE), "NA")</f>
        <v>112.64456439999999</v>
      </c>
      <c r="AS223" s="31">
        <f>_xlfn.IFNA(VLOOKUP($A223,NGDPRSAXDCZAQ!$A:$B,2,FALSE), "NA")</f>
        <v>1134751.5</v>
      </c>
      <c r="AT223" s="31">
        <f>_xlfn.IFNA(VLOOKUP($A223,'M.W00.PCOBA.USD'!$A:$B,2,FALSE), "NA")</f>
        <v>81188.100000000006</v>
      </c>
      <c r="AU223" s="31">
        <f>_xlfn.IFNA(VLOOKUP($A223,BSCICP03O9M665S!$A:$B,2,FALSE), "NA")</f>
        <v>101.7881600475</v>
      </c>
      <c r="AV223" s="31">
        <f>_xlfn.IFNA(VLOOKUP($A223,LOLITOAAOECDE!$A:$B,2,FALSE), "NA")</f>
        <v>100.785347309</v>
      </c>
      <c r="AW223" s="31" t="str">
        <f>_xlfn.IFNA(VLOOKUP($A223,'IP7110'!$A:$B,2,FALSE), "NA")</f>
        <v>NA</v>
      </c>
      <c r="AX223" s="31">
        <f>_xlfn.IFNA(VLOOKUP($A223,'WPS061'!$A:$B,2,FALSE), "NA")</f>
        <v>105.2</v>
      </c>
      <c r="AY223" s="31">
        <f>_xlfn.IFNA(VLOOKUP($A223,'GS10'!$A:$B,2,FALSE), "NA")</f>
        <v>2.91</v>
      </c>
      <c r="AZ223" s="31">
        <f>_xlfn.IFNA(VLOOKUP($A223,'GS5'!$A:$B,2,FALSE), "NA")</f>
        <v>2.78</v>
      </c>
      <c r="BA223" s="31">
        <f>_xlfn.IFNA(VLOOKUP($A223,'GS30'!$A:$B,2,FALSE), "NA")</f>
        <v>3.05</v>
      </c>
      <c r="BB223" s="31">
        <f>_xlfn.IFNA(VLOOKUP($A223,DAX!$A:$B,2,FALSE), "NA")</f>
        <v>12306</v>
      </c>
      <c r="BC223" s="31">
        <f>_xlfn.IFNA(VLOOKUP($A223,SMI!$A:$B,2,FALSE), "NA")</f>
        <v>8609.2999999999993</v>
      </c>
      <c r="BD223" s="31">
        <f>_xlfn.IFNA(VLOOKUP($A223,NASDAQCOM!$A:$B,2,FALSE), "NA")</f>
        <v>7510.3</v>
      </c>
      <c r="BE223" s="31">
        <f>_xlfn.IFNA(VLOOKUP($A223,FTSE100!$A:$B,2,FALSE), "NA")</f>
        <v>7636.93</v>
      </c>
      <c r="BF223" s="31">
        <f>_xlfn.IFNA(VLOOKUP($A223,'M.W00.PGOLD.USD'!$A:$B,2,FALSE), "NA")</f>
        <v>1305.3</v>
      </c>
      <c r="BG223" s="31">
        <f>_xlfn.IFNA(VLOOKUP($A223,'M.W00.PSILVER.USD'!$A:$B,2,FALSE), "NA")</f>
        <v>17.225000000000001</v>
      </c>
      <c r="BH223" s="31">
        <f>_xlfn.IFNA(VLOOKUP($A223,WPU10170502!$A:$B,2,FALSE), "NA")</f>
        <v>110.2</v>
      </c>
      <c r="BI223" s="31">
        <f>_xlfn.IFNA(VLOOKUP($A223,'M.W00.PSILVER.USD'!$A:$B,2,FALSE), "NA")</f>
        <v>17.225000000000001</v>
      </c>
      <c r="BJ223" s="31">
        <f>_xlfn.IFNA(VLOOKUP($A223,'M.W00.PSILVER.USD'!$A:$B,2,FALSE), "NA")</f>
        <v>17.225000000000001</v>
      </c>
      <c r="BK223" s="31">
        <f>_xlfn.IFNA(VLOOKUP($A223,FEDfunds!$A:$B,2,FALSE), "NA")</f>
        <v>1.82</v>
      </c>
      <c r="BL223" s="31">
        <f>_xlfn.IFNA(VLOOKUP($A223,Vehicles_miles_traveled!$A:$B,2,FALSE), "NA")</f>
        <v>269599</v>
      </c>
      <c r="BM223" s="31">
        <f>_xlfn.IFNA(VLOOKUP($A223,New_car_dealer!$A:$B,2,FALSE), "NA")</f>
        <v>78485</v>
      </c>
      <c r="BN223" s="31">
        <f>_xlfn.IFNA(VLOOKUP($A223,Platinum_total_demand!$A:$Z,4,FALSE), "NA")</f>
        <v>631.2966206669937</v>
      </c>
      <c r="BO223" s="31">
        <f>_xlfn.IFNA(VLOOKUP($A223,Palladium_total_demand!$A:$Z,4,FALSE), "NA")</f>
        <v>1020.8732952101034</v>
      </c>
      <c r="BP223" s="31">
        <f>_xlfn.IFNA(VLOOKUP($A223,Rhodium_total_demand!$A:$Z,4,FALSE), "NA")</f>
        <v>99.29334388299128</v>
      </c>
      <c r="BQ223" s="31">
        <f>_xlfn.IFNA(VLOOKUP($A223,Platinum_total_supply!$A:$Z,4,FALSE), "NA")</f>
        <v>747.22430512950518</v>
      </c>
      <c r="BR223" s="31">
        <f>_xlfn.IFNA(VLOOKUP($A223,Palladium_total_supply!$A:$Z,4,FALSE), "NA")</f>
        <v>879.88810993643688</v>
      </c>
      <c r="BS223" s="31">
        <f>_xlfn.IFNA(VLOOKUP($A223,Rhodium_total_supply!$A:$Z,4,FALSE), "NA")</f>
        <v>97.234613079430275</v>
      </c>
      <c r="BT223" s="31">
        <f>_xlfn.IFNA(VLOOKUP($A223,Equities!$A:$Z,2,FALSE), "NA")</f>
        <v>8637.8404761904694</v>
      </c>
      <c r="BU223" s="31">
        <f>_xlfn.IFNA(VLOOKUP($A223,Equities!$A:$Z,3,FALSE), "NA")</f>
        <v>11273.2742857142</v>
      </c>
      <c r="BV223" s="31">
        <f>_xlfn.IFNA(VLOOKUP($A223,Equities!$A:$Z,4,FALSE), "NA")</f>
        <v>9905.2114285714306</v>
      </c>
      <c r="BW223" s="31">
        <f>_xlfn.IFNA(VLOOKUP($A223,Equities!$A:$Z,5,FALSE), "NA")</f>
        <v>7451.1559047619003</v>
      </c>
      <c r="BX223" s="31">
        <f>_xlfn.IFNA(VLOOKUP($A223,Equities!$A:$Z,6,FALSE), "NA")</f>
        <v>2435.3377619047601</v>
      </c>
      <c r="BY223" s="31">
        <f>_xlfn.IFNA(VLOOKUP($A223,Income_equities!$A:$Z,2,FALSE), "NA")</f>
        <v>2006.45809523809</v>
      </c>
      <c r="BZ223" s="31">
        <f>_xlfn.IFNA(VLOOKUP($A223,Income_equities!$A:$Z,3,FALSE), "NA")</f>
        <v>379.51249047619001</v>
      </c>
      <c r="CA223" s="31">
        <f>_xlfn.IFNA(VLOOKUP($A223,Income_equities!$A:$Z,4,FALSE), "NA")</f>
        <v>231.564376190476</v>
      </c>
      <c r="CB223" s="31">
        <f>_xlfn.IFNA(VLOOKUP($A223,Income_equities!$A:$Z,5,FALSE), "NA")</f>
        <v>231.13118571428501</v>
      </c>
      <c r="CC223" s="31">
        <f>_xlfn.IFNA(VLOOKUP($A223,PGM_equities!$A:$Z,2,FALSE), "NA")</f>
        <v>885.12809523809506</v>
      </c>
      <c r="CD223" s="31">
        <f>_xlfn.IFNA(VLOOKUP($A223,PGM_equities!$A:$Z,3,FALSE), "NA")</f>
        <v>1281.2933333333301</v>
      </c>
      <c r="CE223" s="31">
        <f>_xlfn.IFNA(VLOOKUP($A223,PGM_equities!$A:$Z,4,FALSE), "NA")</f>
        <v>16.524142857142799</v>
      </c>
      <c r="CF223" s="31">
        <f>_xlfn.IFNA(VLOOKUP($A223,PGM_equities!$A:$Z,5,FALSE), "NA")</f>
        <v>985.04333333333295</v>
      </c>
      <c r="CG223" s="31">
        <f>_xlfn.IFNA(VLOOKUP($A223,Platinum_market_balance!$A:$Z,2,FALSE), "NA")</f>
        <v>115.92768446251148</v>
      </c>
      <c r="CH223" s="31">
        <f>_xlfn.IFNA(VLOOKUP($A223,Platinum_market_balance!$A:$Z,3,FALSE), "NA")</f>
        <v>0.18363425475021328</v>
      </c>
      <c r="CI223" s="31">
        <f>_xlfn.IFNA(VLOOKUP($A223,Platinum_market_balance!$A:$Z,4,FALSE), "NA")</f>
        <v>2467.7077071257104</v>
      </c>
      <c r="CJ223" s="31">
        <f>_xlfn.IFNA(VLOOKUP($A223,Platinum_market_balance!$A:$Z,5,FALSE), "NA")</f>
        <v>3.9089512383552196</v>
      </c>
      <c r="CK223" s="31">
        <f>_xlfn.IFNA(VLOOKUP($A223,Palladium_market_balance!$A:$Z,2,FALSE), "NA")</f>
        <v>-140.9851852736665</v>
      </c>
      <c r="CL223" s="31">
        <f>_xlfn.IFNA(VLOOKUP($A223,Palladium_market_balance!$A:$Z,3,FALSE), "NA")</f>
        <v>-0.13810253038762338</v>
      </c>
      <c r="CM223" s="31">
        <f>_xlfn.IFNA(VLOOKUP($A223,Palladium_market_balance!$A:$Z,4,FALSE), "NA")</f>
        <v>-3379.4454317997224</v>
      </c>
      <c r="CN223" s="31">
        <f>_xlfn.IFNA(VLOOKUP($A223,Palladium_market_balance!$A:$Z,5,FALSE), "NA")</f>
        <v>-3.3103475697287266</v>
      </c>
      <c r="CO223" s="31">
        <f>_xlfn.IFNA(VLOOKUP($A223,Rhodium_market_balance!$A:$Z,2,FALSE), "NA")</f>
        <v>-2.058730803561005</v>
      </c>
      <c r="CP223" s="31">
        <f>_xlfn.IFNA(VLOOKUP($A223,Rhodium_market_balance!$A:$Z,3,FALSE), "NA")</f>
        <v>-2.0733824877396046E-2</v>
      </c>
      <c r="CQ223" s="31">
        <f>_xlfn.IFNA(VLOOKUP($A223,Rhodium_market_balance!$A:$Z,4,FALSE), "NA")</f>
        <v>156.55192268341</v>
      </c>
      <c r="CR223" s="31">
        <f>_xlfn.IFNA(VLOOKUP($A223,Rhodium_market_balance!$A:$Z,5,FALSE), "NA")</f>
        <v>1.5766607967991597</v>
      </c>
      <c r="CS223" s="31">
        <f>_xlfn.IFNA(VLOOKUP($A223,CFTCs!$A:$Z,2,FALSE), "NA")</f>
        <v>14654.5238095238</v>
      </c>
      <c r="CT223" s="31">
        <f>_xlfn.IFNA(VLOOKUP($A223,CFTCs!$A:$Z,3,FALSE), "NA")</f>
        <v>3494.7619047619</v>
      </c>
      <c r="CU223" s="31">
        <f>_xlfn.IFNA(VLOOKUP($A223,CFTCs!$A:$Z,4,FALSE), "NA")</f>
        <v>44046</v>
      </c>
      <c r="CV223" s="31">
        <f>_xlfn.IFNA(VLOOKUP($A223,CFTCs!$A:$Z,5,FALSE), "NA")</f>
        <v>44698.285714285703</v>
      </c>
      <c r="CW223" s="31">
        <f>_xlfn.IFNA(VLOOKUP($A223,Open_interest!$A:$Z,2,FALSE), "NA")</f>
        <v>85934.857142857101</v>
      </c>
      <c r="CX223" s="31">
        <f>_xlfn.IFNA(VLOOKUP($A223,Open_interest!$A:$Z,3,FALSE), "NA")</f>
        <v>22861.809523809501</v>
      </c>
      <c r="CY223" s="31">
        <f>IF(_xlfn.IFNA(VLOOKUP($A223,ETF_holdings!$A:$Z,2,FALSE), "NA")=0,"NA",_xlfn.IFNA(VLOOKUP($A223,ETF_holdings!$A:$Z,2,FALSE), "NA"))</f>
        <v>2506983.4556666599</v>
      </c>
      <c r="CZ223" s="31" t="str">
        <f>IF(_xlfn.IFNA(VLOOKUP($A223,ETF_holdings!$A:$Z,3,FALSE), "NA")=0,"NA",_xlfn.IFNA(VLOOKUP($A223,ETF_holdings!$A:$Z,3,FALSE), "NA"))</f>
        <v>NA</v>
      </c>
      <c r="DA223" s="31">
        <f>_xlfn.IFNA(VLOOKUP($A223,ETF_holdings!$A:$Z,4,FALSE), "NA")</f>
        <v>11075.3809523809</v>
      </c>
      <c r="DB223" s="31">
        <f>IF(_xlfn.IFNA(VLOOKUP($A223,ETF_holdings!$A:$Z,4,FALSE), "NA")=0,"NA",_xlfn.IFNA(VLOOKUP($A223,ETF_holdings!$A:$Z,4,FALSE), "NA"))</f>
        <v>11075.3809523809</v>
      </c>
      <c r="DC223" s="31" t="str">
        <f>IF(_xlfn.IFNA(VLOOKUP($A223,ETF_holdings!$A:$Z,6,FALSE), "NA")=0,"NA",_xlfn.IFNA(VLOOKUP($A223,ETF_holdings!$A:$Z,6,FALSE), "NA"))</f>
        <v>NA</v>
      </c>
      <c r="DD223" s="31" t="str">
        <f>IF(_xlfn.IFNA(VLOOKUP($A223,ETF_holdings!$A:$Z,7,FALSE), "NA")=0,"NA",_xlfn.IFNA(VLOOKUP($A223,ETF_holdings!$A:$Z,7,FALSE), "NA"))</f>
        <v>NA</v>
      </c>
      <c r="DE223" s="31">
        <f>IF(_xlfn.IFNA(VLOOKUP($A223,ETF_holdings!$A:$Z,8,FALSE), "NA")=0,"NA",_xlfn.IFNA(VLOOKUP($A223,ETF_holdings!$A:$Z,8,FALSE), "NA"))</f>
        <v>13795</v>
      </c>
      <c r="DF223" s="31">
        <f>IF(_xlfn.IFNA(VLOOKUP($A223,ETF_holdings!$A:$Z,10,FALSE), "NA")=0,"NA",_xlfn.IFNA(VLOOKUP($A223,ETF_holdings!$A:$Z,10,FALSE), "NA"))</f>
        <v>18550.4761904761</v>
      </c>
      <c r="DG223" s="31">
        <f>IF(_xlfn.IFNA(VLOOKUP($A223,ETF_holdings!$A:$Z,10,FALSE), "NA")=0,"NA",_xlfn.IFNA(VLOOKUP($A223,ETF_holdings!$A:$Z,10,FALSE), "NA"))</f>
        <v>18550.4761904761</v>
      </c>
      <c r="DH223" s="31">
        <f>IF(_xlfn.IFNA(VLOOKUP($A223,ETF_holdings!$A:$Z,11,FALSE), "NA")=0,"NA",_xlfn.IFNA(VLOOKUP($A223,ETF_holdings!$A:$Z,11,FALSE), "NA"))</f>
        <v>11075.3809523809</v>
      </c>
      <c r="DI223" s="31" t="str">
        <f>IF(_xlfn.IFNA(VLOOKUP($A223,ETF_holdings!$A:$Z,12,FALSE), "NA")=0,"NA",_xlfn.IFNA(VLOOKUP($A223,ETF_holdings!$A:$Z,12,FALSE), "NA"))</f>
        <v>NA</v>
      </c>
      <c r="DJ223" s="31">
        <f>IF(_xlfn.IFNA(VLOOKUP($A223,ETF_holdings!$A:$Z,13,FALSE), "NA")=0,"NA",_xlfn.IFNA(VLOOKUP($A223,ETF_holdings!$A:$Z,13,FALSE), "NA"))</f>
        <v>46140.476190476096</v>
      </c>
      <c r="DK223" s="31">
        <f>IF(_xlfn.IFNA(VLOOKUP($A223,Platinum_RSI!$A:$P,2,FALSE), "NA")=0,"NA",_xlfn.IFNA(VLOOKUP($A223,Platinum_RSI!$A:$P,2,FALSE), "NA"))</f>
        <v>14.82</v>
      </c>
      <c r="DL223" s="31">
        <f>IF(_xlfn.IFNA(VLOOKUP($A223,Platinum_RSI!$A:$P,3,FALSE), "NA")=0,"NA",_xlfn.IFNA(VLOOKUP($A223,Platinum_RSI!$A:$P,3,FALSE), "NA"))</f>
        <v>35.57</v>
      </c>
      <c r="DM223" s="31">
        <f>IF(_xlfn.IFNA(VLOOKUP($A223,Platinum_RSI!$A:$P,4,FALSE), "NA")=0,"NA",_xlfn.IFNA(VLOOKUP($A223,Platinum_RSI!$A:$P,4,FALSE), "NA"))</f>
        <v>39.25</v>
      </c>
      <c r="DN223" s="31">
        <f>IF(_xlfn.IFNA(VLOOKUP($A223,Platinum_RSI!$A:$P,5,FALSE), "NA")=0,"NA",_xlfn.IFNA(VLOOKUP($A223,Platinum_RSI!$A:$P,5,FALSE), "NA"))</f>
        <v>42.27</v>
      </c>
      <c r="DO223" s="31">
        <f>IF(_xlfn.IFNA(VLOOKUP($A223,Palladium_RSI!$A:$Q,2,FALSE), "NA")=0,"NA",_xlfn.IFNA(VLOOKUP($A223,Palladium_RSI!$A:$Q,2,FALSE), "NA"))</f>
        <v>35.76</v>
      </c>
      <c r="DP223" s="31">
        <f>IF(_xlfn.IFNA(VLOOKUP($A223,Palladium_RSI!$A:$Q, 3,FALSE), "NA")=0,"NA",_xlfn.IFNA(VLOOKUP($A223,Palladium_RSI!$A:$Q,3,FALSE), "NA"))</f>
        <v>54.59</v>
      </c>
      <c r="DQ223" s="31">
        <f>IF(_xlfn.IFNA(VLOOKUP($A223,Palladium_RSI!$A:$Q,4,FALSE), "NA")=0,"NA",_xlfn.IFNA(VLOOKUP($A223,Palladium_RSI!$A:$Q,4,FALSE), "NA"))</f>
        <v>56.93</v>
      </c>
      <c r="DR223" s="31">
        <f>IF(_xlfn.IFNA(VLOOKUP($A223,Palladium_RSI!$A:$Q,5,FALSE), "NA")=0,"NA",_xlfn.IFNA(VLOOKUP($A223,Palladium_RSI!$A:$Q,5,FALSE), "NA"))</f>
        <v>56.39</v>
      </c>
      <c r="DS223" s="31">
        <f>IF(_xlfn.IFNA(VLOOKUP($A223,Car_production!$A:$L,2,FALSE), "NA")=0,"NA",_xlfn.IFNA(VLOOKUP($A223,Car_production!$A:$L,2,FALSE), "NA"))</f>
        <v>220.6</v>
      </c>
      <c r="DT223" s="31">
        <f>IF(_xlfn.IFNA(VLOOKUP($A223,Car_production!$A:$L,3,FALSE), "NA")=0,"NA",_xlfn.IFNA(VLOOKUP($A223,Car_production!$A:$L,3,FALSE), "NA"))</f>
        <v>173.56412273800157</v>
      </c>
      <c r="DU223" s="31" t="e">
        <f>IF(_xlfn.IFNA(VLOOKUP($A223,Car_production!$A:$L,4,FALSE), "NA")=0,"NA",_xlfn.IFNA(VLOOKUP($A223,Car_production!$A:$L,13,FALSE), "NA"))</f>
        <v>#REF!</v>
      </c>
      <c r="DV223" s="31">
        <f>IF(_xlfn.IFNA(VLOOKUP($A223,Car_production!$A:$L,5,FALSE), "NA")=0,"NA",_xlfn.IFNA(VLOOKUP($A223,Car_production!$A:$L,5,FALSE), "NA"))</f>
        <v>92.954809699076364</v>
      </c>
      <c r="DW223" s="31">
        <f>IF(_xlfn.IFNA(VLOOKUP($A223,Car_production!$A:$L,6,FALSE), "NA")=0,"NA",_xlfn.IFNA(VLOOKUP($A223,Car_production!$A:$L,6,FALSE), "NA"))</f>
        <v>90.8</v>
      </c>
      <c r="DX223" s="31">
        <f>IF(_xlfn.IFNA(VLOOKUP($A223,Car_production!$A:$L,7,FALSE), "NA")=0,"NA",_xlfn.IFNA(VLOOKUP($A223,Car_production!$A:$L,7,FALSE), "NA"))</f>
        <v>88.758553274682299</v>
      </c>
      <c r="DY223" s="31">
        <f>IF(_xlfn.IFNA(VLOOKUP($A223,Car_production!$A:$L,8,FALSE), "NA")=0,"NA",_xlfn.IFNA(VLOOKUP($A223,Car_production!$A:$L,8,FALSE), "NA"))</f>
        <v>107.3</v>
      </c>
      <c r="DZ223" s="31">
        <f>IF(_xlfn.IFNA(VLOOKUP($A223,Car_production!$A:$L,9,FALSE), "NA")=0,"NA",_xlfn.IFNA(VLOOKUP($A223,Car_production!$A:$L,9,FALSE), "NA"))</f>
        <v>135.47979797979798</v>
      </c>
      <c r="EA223" s="31">
        <f>IF(_xlfn.IFNA(VLOOKUP($A223,Car_production!$A:$L,10,FALSE), "NA")=0,"NA",_xlfn.IFNA(VLOOKUP($A223,Car_production!$A:$L,10,FALSE), "NA"))</f>
        <v>81.733752883380831</v>
      </c>
      <c r="EB223" s="31">
        <f>IF(_xlfn.IFNA(VLOOKUP($A223,Car_production_index!$A:$L,2,FALSE), "NA")=0,"NA",_xlfn.IFNA(VLOOKUP($A223,Car_production_index!$A:$L,2,FALSE), "NA"))</f>
        <v>0.14309050192192027</v>
      </c>
      <c r="EC223" s="31">
        <f>IF(_xlfn.IFNA(VLOOKUP($A223,Car_production_index!$A:$L,3,FALSE), "NA")=0,"NA",_xlfn.IFNA(VLOOKUP($A223,Car_production_index!$A:$L,3,FALSE), "NA"))</f>
        <v>0.20823320816562715</v>
      </c>
      <c r="ED223" s="31">
        <f>IF(_xlfn.IFNA(VLOOKUP($A223,Car_production_index!$A:$L,4,FALSE), "NA")=0,"NA",_xlfn.IFNA(VLOOKUP($A223,Car_production_index!$A:$L,4,FALSE), "NA"))</f>
        <v>0.28102000241181185</v>
      </c>
      <c r="EE223" s="31">
        <f>IF(_xlfn.IFNA(VLOOKUP($A223,Car_production_index!$A:$L,5,FALSE), "NA")=0,"NA",_xlfn.IFNA(VLOOKUP($A223,Car_production_index!$A:$L,5,FALSE), "NA"))</f>
        <v>9.0742210145934935E-2</v>
      </c>
      <c r="EF223" s="31">
        <f>IF(_xlfn.IFNA(VLOOKUP($A223,Car_production_index!$A:$L,6,FALSE), "NA")=0,"NA",_xlfn.IFNA(VLOOKUP($A223,Car_production_index!$A:$L,6,FALSE), "NA"))</f>
        <v>0.72308592264529425</v>
      </c>
    </row>
    <row r="224" spans="1:136">
      <c r="A224" s="26">
        <v>43282</v>
      </c>
      <c r="B224" s="25">
        <f>IFERROR(VLOOKUP($A224,Palladium_spot_price!$A:$B,2,FALSE), "NA")</f>
        <v>935.33333333333303</v>
      </c>
      <c r="C224" s="25">
        <f>IFERROR(VLOOKUP($A224,Platinum_spot_price!$A:$B,2,FALSE), "NA")</f>
        <v>835</v>
      </c>
      <c r="D224" s="25">
        <f>IFERROR(VLOOKUP($A224,Rhodium_spot_price!$A:$B,2,FALSE), "NA")</f>
        <v>2302.38095238095</v>
      </c>
      <c r="E224" s="25">
        <f>IFERROR(VLOOKUP(A224,'Coal Australia'!A:B,2,FALSE), "NA")</f>
        <v>125.085876623376</v>
      </c>
      <c r="F224" s="25">
        <f>IFERROR(VLOOKUP(A224,'Russian Ruble'!A:B,2,FALSE), "NA")</f>
        <v>62.881500000000003</v>
      </c>
      <c r="G224" s="25">
        <f>IFERROR(VLOOKUP($A224,'GDP Germany'!A:B,2,FALSE),"NA")</f>
        <v>742475.8</v>
      </c>
      <c r="H224" s="25">
        <f>IFERROR(VLOOKUP($A224,'GDP EU28'!A:B,2,FALSE),"NA")</f>
        <v>3389920.2</v>
      </c>
      <c r="I224" s="25">
        <f>IFERROR(VLOOKUP($A224,'GDP US'!A:B,2,FALSE),"NA")</f>
        <v>18590.004000000001</v>
      </c>
      <c r="J224" s="29">
        <f>IFERROR(VLOOKUP($A224,'GDP CNY'!A:C,2,FALSE),"NA")</f>
        <v>6.9</v>
      </c>
      <c r="K224" s="25">
        <f>IFERROR(VLOOKUP($A224,WTI!$A:$B,2,FALSE),"NA")</f>
        <v>70.98</v>
      </c>
      <c r="L224" s="25">
        <f>IFERROR(VLOOKUP($A224,Brent!$A:$B,2,FALSE),"NA")</f>
        <v>74.25</v>
      </c>
      <c r="M224" s="25">
        <f>IFERROR(VLOOKUP($A224,'EURO EXC RATE'!$A:$B,2,FALSE),"NA")</f>
        <v>1.1685000000000001</v>
      </c>
      <c r="N224" s="25">
        <f>IFERROR(VLOOKUP($A224,'Baltic Dry Index'!$A:$B,2,FALSE),"NA")</f>
        <v>1747</v>
      </c>
      <c r="O224" s="25">
        <f>IFERROR(VLOOKUP($A224,EXR_CNY_USD!$A:$B,2,FALSE),"NA")</f>
        <v>6.7164000000000001</v>
      </c>
      <c r="P224" s="25">
        <f>IFERROR(VLOOKUP($A224,'NATURAL GAS'!A:B,2,FALSE),"NA")</f>
        <v>2.83</v>
      </c>
      <c r="Q224" s="25">
        <f>IFERROR(VLOOKUP($A224,VIX!$A:$B,2,FALSE), "NA")</f>
        <v>12.83</v>
      </c>
      <c r="R224" s="25">
        <f>IFERROR(VLOOKUP($A224,CLI_US!$A:$B,2,FALSE), "NA")</f>
        <v>100.569559055016</v>
      </c>
      <c r="S224" s="25">
        <f>IFERROR(VLOOKUP($A224,CLI_CHN!$A:$B,2,FALSE), "NA")</f>
        <v>99.21087</v>
      </c>
      <c r="T224" s="25">
        <f>IFERROR(VLOOKUP($A224,CLI_EURO!$A:$B,2,FALSE), "NA")</f>
        <v>100.750577814736</v>
      </c>
      <c r="U224" s="25">
        <f>IFERROR(VLOOKUP($A224,CPILFESL!$A:$B,2,FALSE), "NA")</f>
        <v>251.32300000000001</v>
      </c>
      <c r="V224" s="31">
        <f>_xlfn.IFNA(VLOOKUP($A224,'PET.RWTC.M'!$A:$B,2,FALSE), "NA")</f>
        <v>70.98</v>
      </c>
      <c r="W224" s="31">
        <f>_xlfn.IFNA(VLOOKUP($A224,PALLFNFINDEXQ!$A:$B,2,FALSE), "NA")</f>
        <v>130.20320330000001</v>
      </c>
      <c r="X224" s="31">
        <f>_xlfn.IFNA(VLOOKUP($A224,DEXSFUS!$A:$B,2,FALSE), "NA")</f>
        <v>12.64</v>
      </c>
      <c r="Y224" s="31">
        <f>_xlfn.IFNA(VLOOKUP($A224,PNICKUSDM!$A:$B,2,FALSE), "NA")</f>
        <v>13793.86364</v>
      </c>
      <c r="Z224" s="31">
        <f>_xlfn.IFNA(VLOOKUP($A224,'WPU1011'!$A:$B,2,FALSE), "NA")</f>
        <v>143.9</v>
      </c>
      <c r="AA224" s="31">
        <f>_xlfn.IFNA(VLOOKUP($A224,PCU3399103399101!$A:$B,2,FALSE), "NA")</f>
        <v>208.4</v>
      </c>
      <c r="AB224" s="31">
        <f>_xlfn.IFNA(VLOOKUP($A224,TSIFRGHTC!$A:$B,2,FALSE), "NA")</f>
        <v>-0.9</v>
      </c>
      <c r="AC224" s="31">
        <f>_xlfn.IFNA(VLOOKUP($A224,TSIFRGHTC!$A:$B,2,FALSE), "NA")</f>
        <v>-0.9</v>
      </c>
      <c r="AD224" s="31">
        <f>_xlfn.IFNA(VLOOKUP($A224,PPICMM!$A:$B,2,FALSE), "NA")</f>
        <v>197</v>
      </c>
      <c r="AE224" s="31">
        <f>_xlfn.IFNA(VLOOKUP($A224,IPB50001N!$A:$B,2,FALSE), "NA")</f>
        <v>103.32</v>
      </c>
      <c r="AF224" s="31">
        <f>_xlfn.IFNA(VLOOKUP($A224,A31ATI!$A:$B,2,FALSE), "NA")</f>
        <v>21428</v>
      </c>
      <c r="AG224" s="31">
        <f>_xlfn.IFNA(VLOOKUP($A224,A31ANO!$A:$B,2,FALSE), "NA")</f>
        <v>11644</v>
      </c>
      <c r="AH224" s="31">
        <f>_xlfn.IFNA(VLOOKUP($A224,IPG21223S!$A:$B,2,FALSE), "NA")</f>
        <v>103.2081</v>
      </c>
      <c r="AI224" s="31">
        <f>_xlfn.IFNA(VLOOKUP($A224,PIORECRUSDM!$A:$B,2,FALSE), "NA")</f>
        <v>64.349999999999994</v>
      </c>
      <c r="AJ224" s="31">
        <f>_xlfn.IFNA(VLOOKUP($A224,GVZCLS!$A:$B,2,FALSE), "NA")</f>
        <v>10.58</v>
      </c>
      <c r="AK224" s="31">
        <f>_xlfn.IFNA(VLOOKUP($A224,VXSLVCLS!$A:$B,2,FALSE), "NA")</f>
        <v>17.670000000000002</v>
      </c>
      <c r="AL224" s="31">
        <f>_xlfn.IFNA(VLOOKUP($A224,PNRGINDEXM!$A:$B,2,FALSE), "NA")</f>
        <v>165.27330000000001</v>
      </c>
      <c r="AM224" s="31">
        <f>_xlfn.IFNA(VLOOKUP($A224,Nikkei225!$A:$B,2,FALSE), "NA")</f>
        <v>22171.35</v>
      </c>
      <c r="AN224" s="31">
        <f>_xlfn.IFNA(VLOOKUP($A224,EXJPUS!$A:$B,2,FALSE), "NA")</f>
        <v>111.521</v>
      </c>
      <c r="AO224" s="31">
        <f>_xlfn.IFNA(VLOOKUP($A224,PCU33613361!$A:$B,2,FALSE), "NA")</f>
        <v>113.1</v>
      </c>
      <c r="AP224" s="31">
        <f>_xlfn.IFNA(VLOOKUP($A224,TOTALSA!$A:$B,2,FALSE), "NA")</f>
        <v>17.501999999999999</v>
      </c>
      <c r="AQ224" s="31">
        <f>_xlfn.IFNA(VLOOKUP($A224,ZAFCPIALLMINMEI!$A:$B,2,FALSE), "NA")</f>
        <v>117.88</v>
      </c>
      <c r="AR224" s="31">
        <f>_xlfn.IFNA(VLOOKUP($A224,LCULMN01ZAQ661S!$A:$B,2,FALSE), "NA")</f>
        <v>112.1819584</v>
      </c>
      <c r="AS224" s="31">
        <f>_xlfn.IFNA(VLOOKUP($A224,NGDPRSAXDCZAQ!$A:$B,2,FALSE), "NA")</f>
        <v>1147191.2</v>
      </c>
      <c r="AT224" s="31">
        <f>_xlfn.IFNA(VLOOKUP($A224,'M.W00.PCOBA.USD'!$A:$B,2,FALSE), "NA")</f>
        <v>70647.73</v>
      </c>
      <c r="AU224" s="31">
        <f>_xlfn.IFNA(VLOOKUP($A224,BSCICP03O9M665S!$A:$B,2,FALSE), "NA")</f>
        <v>101.6388999231</v>
      </c>
      <c r="AV224" s="31">
        <f>_xlfn.IFNA(VLOOKUP($A224,LOLITOAAOECDE!$A:$B,2,FALSE), "NA")</f>
        <v>100.7319455601</v>
      </c>
      <c r="AW224" s="31" t="str">
        <f>_xlfn.IFNA(VLOOKUP($A224,'IP7110'!$A:$B,2,FALSE), "NA")</f>
        <v>NA</v>
      </c>
      <c r="AX224" s="31">
        <f>_xlfn.IFNA(VLOOKUP($A224,'WPS061'!$A:$B,2,FALSE), "NA")</f>
        <v>108.2</v>
      </c>
      <c r="AY224" s="31">
        <f>_xlfn.IFNA(VLOOKUP($A224,'GS10'!$A:$B,2,FALSE), "NA")</f>
        <v>2.89</v>
      </c>
      <c r="AZ224" s="31">
        <f>_xlfn.IFNA(VLOOKUP($A224,'GS5'!$A:$B,2,FALSE), "NA")</f>
        <v>2.78</v>
      </c>
      <c r="BA224" s="31">
        <f>_xlfn.IFNA(VLOOKUP($A224,'GS30'!$A:$B,2,FALSE), "NA")</f>
        <v>3.01</v>
      </c>
      <c r="BB224" s="31">
        <f>_xlfn.IFNA(VLOOKUP($A224,DAX!$A:$B,2,FALSE), "NA")</f>
        <v>12805.5</v>
      </c>
      <c r="BC224" s="31">
        <f>_xlfn.IFNA(VLOOKUP($A224,SMI!$A:$B,2,FALSE), "NA")</f>
        <v>9174.33</v>
      </c>
      <c r="BD224" s="31">
        <f>_xlfn.IFNA(VLOOKUP($A224,NASDAQCOM!$A:$B,2,FALSE), "NA")</f>
        <v>7671.79</v>
      </c>
      <c r="BE224" s="31">
        <f>_xlfn.IFNA(VLOOKUP($A224,FTSE100!$A:$B,2,FALSE), "NA")</f>
        <v>7748.76</v>
      </c>
      <c r="BF224" s="31">
        <f>_xlfn.IFNA(VLOOKUP($A224,'M.W00.PGOLD.USD'!$A:$B,2,FALSE), "NA")</f>
        <v>1262.5999999999999</v>
      </c>
      <c r="BG224" s="31">
        <f>_xlfn.IFNA(VLOOKUP($A224,'M.W00.PSILVER.USD'!$A:$B,2,FALSE), "NA")</f>
        <v>16.204999999999998</v>
      </c>
      <c r="BH224" s="31">
        <f>_xlfn.IFNA(VLOOKUP($A224,WPU10170502!$A:$B,2,FALSE), "NA")</f>
        <v>111.1</v>
      </c>
      <c r="BI224" s="31">
        <f>_xlfn.IFNA(VLOOKUP($A224,'M.W00.PSILVER.USD'!$A:$B,2,FALSE), "NA")</f>
        <v>16.204999999999998</v>
      </c>
      <c r="BJ224" s="31">
        <f>_xlfn.IFNA(VLOOKUP($A224,'M.W00.PSILVER.USD'!$A:$B,2,FALSE), "NA")</f>
        <v>16.204999999999998</v>
      </c>
      <c r="BK224" s="31">
        <f>_xlfn.IFNA(VLOOKUP($A224,FEDfunds!$A:$B,2,FALSE), "NA")</f>
        <v>1.91</v>
      </c>
      <c r="BL224" s="31">
        <f>_xlfn.IFNA(VLOOKUP($A224,Vehicles_miles_traveled!$A:$B,2,FALSE), "NA")</f>
        <v>269141</v>
      </c>
      <c r="BM224" s="31">
        <f>_xlfn.IFNA(VLOOKUP($A224,New_car_dealer!$A:$B,2,FALSE), "NA")</f>
        <v>78428</v>
      </c>
      <c r="BN224" s="31">
        <f>_xlfn.IFNA(VLOOKUP($A224,Platinum_total_demand!$A:$Z,4,FALSE), "NA")</f>
        <v>550.30879451970304</v>
      </c>
      <c r="BO224" s="31">
        <f>_xlfn.IFNA(VLOOKUP($A224,Palladium_total_demand!$A:$Z,4,FALSE), "NA")</f>
        <v>855.85208229560033</v>
      </c>
      <c r="BP224" s="31">
        <f>_xlfn.IFNA(VLOOKUP($A224,Rhodium_total_demand!$A:$Z,4,FALSE), "NA")</f>
        <v>82.78729319897802</v>
      </c>
      <c r="BQ224" s="31">
        <f>_xlfn.IFNA(VLOOKUP($A224,Platinum_total_supply!$A:$Z,4,FALSE), "NA")</f>
        <v>709.35420348045727</v>
      </c>
      <c r="BR224" s="31">
        <f>_xlfn.IFNA(VLOOKUP($A224,Palladium_total_supply!$A:$Z,4,FALSE), "NA")</f>
        <v>829.80096369736998</v>
      </c>
      <c r="BS224" s="31">
        <f>_xlfn.IFNA(VLOOKUP($A224,Rhodium_total_supply!$A:$Z,4,FALSE), "NA")</f>
        <v>95.334126034135423</v>
      </c>
      <c r="BT224" s="31">
        <f>_xlfn.IFNA(VLOOKUP($A224,Equities!$A:$Z,2,FALSE), "NA")</f>
        <v>8701.8754545454503</v>
      </c>
      <c r="BU224" s="31">
        <f>_xlfn.IFNA(VLOOKUP($A224,Equities!$A:$Z,3,FALSE), "NA")</f>
        <v>11429.948636363601</v>
      </c>
      <c r="BV224" s="31">
        <f>_xlfn.IFNA(VLOOKUP($A224,Equities!$A:$Z,4,FALSE), "NA")</f>
        <v>9944.45636363636</v>
      </c>
      <c r="BW224" s="31">
        <f>_xlfn.IFNA(VLOOKUP($A224,Equities!$A:$Z,5,FALSE), "NA")</f>
        <v>7256.3946818181803</v>
      </c>
      <c r="BX224" s="31">
        <f>_xlfn.IFNA(VLOOKUP($A224,Equities!$A:$Z,6,FALSE), "NA")</f>
        <v>2373.1992272727198</v>
      </c>
      <c r="BY224" s="31">
        <f>_xlfn.IFNA(VLOOKUP($A224,Income_equities!$A:$Z,2,FALSE), "NA")</f>
        <v>2015.70909090909</v>
      </c>
      <c r="BZ224" s="31">
        <f>_xlfn.IFNA(VLOOKUP($A224,Income_equities!$A:$Z,3,FALSE), "NA")</f>
        <v>380.81378636363598</v>
      </c>
      <c r="CA224" s="31">
        <f>_xlfn.IFNA(VLOOKUP($A224,Income_equities!$A:$Z,4,FALSE), "NA")</f>
        <v>233.29320000000001</v>
      </c>
      <c r="CB224" s="31">
        <f>_xlfn.IFNA(VLOOKUP($A224,Income_equities!$A:$Z,5,FALSE), "NA")</f>
        <v>231.21305909090901</v>
      </c>
      <c r="CC224" s="31">
        <f>_xlfn.IFNA(VLOOKUP($A224,PGM_equities!$A:$Z,2,FALSE), "NA")</f>
        <v>831.81454545454505</v>
      </c>
      <c r="CD224" s="31">
        <f>_xlfn.IFNA(VLOOKUP($A224,PGM_equities!$A:$Z,3,FALSE), "NA")</f>
        <v>1237.9263636363601</v>
      </c>
      <c r="CE224" s="31">
        <f>_xlfn.IFNA(VLOOKUP($A224,PGM_equities!$A:$Z,4,FALSE), "NA")</f>
        <v>15.7238636363636</v>
      </c>
      <c r="CF224" s="31">
        <f>_xlfn.IFNA(VLOOKUP($A224,PGM_equities!$A:$Z,5,FALSE), "NA")</f>
        <v>931.09954545454502</v>
      </c>
      <c r="CG224" s="31">
        <f>_xlfn.IFNA(VLOOKUP($A224,Platinum_market_balance!$A:$Z,2,FALSE), "NA")</f>
        <v>159.04540896075423</v>
      </c>
      <c r="CH224" s="31">
        <f>_xlfn.IFNA(VLOOKUP($A224,Platinum_market_balance!$A:$Z,3,FALSE), "NA")</f>
        <v>0.28901120706160155</v>
      </c>
      <c r="CI224" s="31">
        <f>_xlfn.IFNA(VLOOKUP($A224,Platinum_market_balance!$A:$Z,4,FALSE), "NA")</f>
        <v>2626.7531160864646</v>
      </c>
      <c r="CJ224" s="31">
        <f>_xlfn.IFNA(VLOOKUP($A224,Platinum_market_balance!$A:$Z,5,FALSE), "NA")</f>
        <v>4.7732348496793238</v>
      </c>
      <c r="CK224" s="31">
        <f>_xlfn.IFNA(VLOOKUP($A224,Palladium_market_balance!$A:$Z,2,FALSE), "NA")</f>
        <v>-26.051118598230346</v>
      </c>
      <c r="CL224" s="31">
        <f>_xlfn.IFNA(VLOOKUP($A224,Palladium_market_balance!$A:$Z,3,FALSE), "NA")</f>
        <v>-3.043880962275047E-2</v>
      </c>
      <c r="CM224" s="31">
        <f>_xlfn.IFNA(VLOOKUP($A224,Palladium_market_balance!$A:$Z,4,FALSE), "NA")</f>
        <v>-3405.4965503979529</v>
      </c>
      <c r="CN224" s="31">
        <f>_xlfn.IFNA(VLOOKUP($A224,Palladium_market_balance!$A:$Z,5,FALSE), "NA")</f>
        <v>-3.9790714083017655</v>
      </c>
      <c r="CO224" s="31">
        <f>_xlfn.IFNA(VLOOKUP($A224,Rhodium_market_balance!$A:$Z,2,FALSE), "NA")</f>
        <v>12.546832835157403</v>
      </c>
      <c r="CP224" s="31">
        <f>_xlfn.IFNA(VLOOKUP($A224,Rhodium_market_balance!$A:$Z,3,FALSE), "NA")</f>
        <v>0.15155505573785674</v>
      </c>
      <c r="CQ224" s="31">
        <f>_xlfn.IFNA(VLOOKUP($A224,Rhodium_market_balance!$A:$Z,4,FALSE), "NA")</f>
        <v>169.0987555185674</v>
      </c>
      <c r="CR224" s="31">
        <f>_xlfn.IFNA(VLOOKUP($A224,Rhodium_market_balance!$A:$Z,5,FALSE), "NA")</f>
        <v>2.0425689617866967</v>
      </c>
      <c r="CS224" s="31">
        <f>_xlfn.IFNA(VLOOKUP($A224,CFTCs!$A:$Z,2,FALSE), "NA")</f>
        <v>12075.545454545399</v>
      </c>
      <c r="CT224" s="31">
        <f>_xlfn.IFNA(VLOOKUP($A224,CFTCs!$A:$Z,3,FALSE), "NA")</f>
        <v>5740</v>
      </c>
      <c r="CU224" s="31">
        <f>_xlfn.IFNA(VLOOKUP($A224,CFTCs!$A:$Z,4,FALSE), "NA")</f>
        <v>40959.590909090897</v>
      </c>
      <c r="CV224" s="31">
        <f>_xlfn.IFNA(VLOOKUP($A224,CFTCs!$A:$Z,5,FALSE), "NA")</f>
        <v>48775.181818181802</v>
      </c>
      <c r="CW224" s="31">
        <f>_xlfn.IFNA(VLOOKUP($A224,Open_interest!$A:$Z,2,FALSE), "NA")</f>
        <v>81731.863636363603</v>
      </c>
      <c r="CX224" s="31">
        <f>_xlfn.IFNA(VLOOKUP($A224,Open_interest!$A:$Z,3,FALSE), "NA")</f>
        <v>21726.181818181802</v>
      </c>
      <c r="CY224" s="31">
        <f>IF(_xlfn.IFNA(VLOOKUP($A224,ETF_holdings!$A:$Z,2,FALSE), "NA")=0,"NA",_xlfn.IFNA(VLOOKUP($A224,ETF_holdings!$A:$Z,2,FALSE), "NA"))</f>
        <v>2465455.8018636298</v>
      </c>
      <c r="CZ224" s="31" t="str">
        <f>IF(_xlfn.IFNA(VLOOKUP($A224,ETF_holdings!$A:$Z,3,FALSE), "NA")=0,"NA",_xlfn.IFNA(VLOOKUP($A224,ETF_holdings!$A:$Z,3,FALSE), "NA"))</f>
        <v>NA</v>
      </c>
      <c r="DA224" s="31">
        <f>_xlfn.IFNA(VLOOKUP($A224,ETF_holdings!$A:$Z,4,FALSE), "NA")</f>
        <v>11146.2045454545</v>
      </c>
      <c r="DB224" s="31">
        <f>IF(_xlfn.IFNA(VLOOKUP($A224,ETF_holdings!$A:$Z,4,FALSE), "NA")=0,"NA",_xlfn.IFNA(VLOOKUP($A224,ETF_holdings!$A:$Z,4,FALSE), "NA"))</f>
        <v>11146.2045454545</v>
      </c>
      <c r="DC224" s="31" t="str">
        <f>IF(_xlfn.IFNA(VLOOKUP($A224,ETF_holdings!$A:$Z,6,FALSE), "NA")=0,"NA",_xlfn.IFNA(VLOOKUP($A224,ETF_holdings!$A:$Z,6,FALSE), "NA"))</f>
        <v>NA</v>
      </c>
      <c r="DD224" s="31" t="str">
        <f>IF(_xlfn.IFNA(VLOOKUP($A224,ETF_holdings!$A:$Z,7,FALSE), "NA")=0,"NA",_xlfn.IFNA(VLOOKUP($A224,ETF_holdings!$A:$Z,7,FALSE), "NA"))</f>
        <v>NA</v>
      </c>
      <c r="DE224" s="31">
        <f>IF(_xlfn.IFNA(VLOOKUP($A224,ETF_holdings!$A:$Z,8,FALSE), "NA")=0,"NA",_xlfn.IFNA(VLOOKUP($A224,ETF_holdings!$A:$Z,8,FALSE), "NA"))</f>
        <v>13340.909090908999</v>
      </c>
      <c r="DF224" s="31">
        <f>IF(_xlfn.IFNA(VLOOKUP($A224,ETF_holdings!$A:$Z,10,FALSE), "NA")=0,"NA",_xlfn.IFNA(VLOOKUP($A224,ETF_holdings!$A:$Z,10,FALSE), "NA"))</f>
        <v>15110</v>
      </c>
      <c r="DG224" s="31">
        <f>IF(_xlfn.IFNA(VLOOKUP($A224,ETF_holdings!$A:$Z,10,FALSE), "NA")=0,"NA",_xlfn.IFNA(VLOOKUP($A224,ETF_holdings!$A:$Z,10,FALSE), "NA"))</f>
        <v>15110</v>
      </c>
      <c r="DH224" s="31">
        <f>IF(_xlfn.IFNA(VLOOKUP($A224,ETF_holdings!$A:$Z,11,FALSE), "NA")=0,"NA",_xlfn.IFNA(VLOOKUP($A224,ETF_holdings!$A:$Z,11,FALSE), "NA"))</f>
        <v>11146.2045454545</v>
      </c>
      <c r="DI224" s="31" t="str">
        <f>IF(_xlfn.IFNA(VLOOKUP($A224,ETF_holdings!$A:$Z,12,FALSE), "NA")=0,"NA",_xlfn.IFNA(VLOOKUP($A224,ETF_holdings!$A:$Z,12,FALSE), "NA"))</f>
        <v>NA</v>
      </c>
      <c r="DJ224" s="31">
        <f>IF(_xlfn.IFNA(VLOOKUP($A224,ETF_holdings!$A:$Z,13,FALSE), "NA")=0,"NA",_xlfn.IFNA(VLOOKUP($A224,ETF_holdings!$A:$Z,13,FALSE), "NA"))</f>
        <v>41791.818181818002</v>
      </c>
      <c r="DK224" s="31">
        <f>IF(_xlfn.IFNA(VLOOKUP($A224,Platinum_RSI!$A:$P,2,FALSE), "NA")=0,"NA",_xlfn.IFNA(VLOOKUP($A224,Platinum_RSI!$A:$P,2,FALSE), "NA"))</f>
        <v>13.58</v>
      </c>
      <c r="DL224" s="31">
        <f>IF(_xlfn.IFNA(VLOOKUP($A224,Platinum_RSI!$A:$P,3,FALSE), "NA")=0,"NA",_xlfn.IFNA(VLOOKUP($A224,Platinum_RSI!$A:$P,3,FALSE), "NA"))</f>
        <v>34.83</v>
      </c>
      <c r="DM224" s="31">
        <f>IF(_xlfn.IFNA(VLOOKUP($A224,Platinum_RSI!$A:$P,4,FALSE), "NA")=0,"NA",_xlfn.IFNA(VLOOKUP($A224,Platinum_RSI!$A:$P,4,FALSE), "NA"))</f>
        <v>38.78</v>
      </c>
      <c r="DN224" s="31">
        <f>IF(_xlfn.IFNA(VLOOKUP($A224,Platinum_RSI!$A:$P,5,FALSE), "NA")=0,"NA",_xlfn.IFNA(VLOOKUP($A224,Platinum_RSI!$A:$P,5,FALSE), "NA"))</f>
        <v>42.08</v>
      </c>
      <c r="DO224" s="31">
        <f>IF(_xlfn.IFNA(VLOOKUP($A224,Palladium_RSI!$A:$Q,2,FALSE), "NA")=0,"NA",_xlfn.IFNA(VLOOKUP($A224,Palladium_RSI!$A:$Q,2,FALSE), "NA"))</f>
        <v>28.65</v>
      </c>
      <c r="DP224" s="31">
        <f>IF(_xlfn.IFNA(VLOOKUP($A224,Palladium_RSI!$A:$Q, 3,FALSE), "NA")=0,"NA",_xlfn.IFNA(VLOOKUP($A224,Palladium_RSI!$A:$Q,3,FALSE), "NA"))</f>
        <v>51.65</v>
      </c>
      <c r="DQ224" s="31">
        <f>IF(_xlfn.IFNA(VLOOKUP($A224,Palladium_RSI!$A:$Q,4,FALSE), "NA")=0,"NA",_xlfn.IFNA(VLOOKUP($A224,Palladium_RSI!$A:$Q,4,FALSE), "NA"))</f>
        <v>55.11</v>
      </c>
      <c r="DR224" s="31">
        <f>IF(_xlfn.IFNA(VLOOKUP($A224,Palladium_RSI!$A:$Q,5,FALSE), "NA")=0,"NA",_xlfn.IFNA(VLOOKUP($A224,Palladium_RSI!$A:$Q,5,FALSE), "NA"))</f>
        <v>55.58</v>
      </c>
      <c r="DS224" s="31">
        <f>IF(_xlfn.IFNA(VLOOKUP($A224,Car_production!$A:$L,2,FALSE), "NA")=0,"NA",_xlfn.IFNA(VLOOKUP($A224,Car_production!$A:$L,2,FALSE), "NA"))</f>
        <v>195.8</v>
      </c>
      <c r="DT224" s="31">
        <f>IF(_xlfn.IFNA(VLOOKUP($A224,Car_production!$A:$L,3,FALSE), "NA")=0,"NA",_xlfn.IFNA(VLOOKUP($A224,Car_production!$A:$L,3,FALSE), "NA"))</f>
        <v>154.05192761605036</v>
      </c>
      <c r="DU224" s="31" t="e">
        <f>IF(_xlfn.IFNA(VLOOKUP($A224,Car_production!$A:$L,4,FALSE), "NA")=0,"NA",_xlfn.IFNA(VLOOKUP($A224,Car_production!$A:$L,13,FALSE), "NA"))</f>
        <v>#REF!</v>
      </c>
      <c r="DV224" s="31">
        <f>IF(_xlfn.IFNA(VLOOKUP($A224,Car_production!$A:$L,5,FALSE), "NA")=0,"NA",_xlfn.IFNA(VLOOKUP($A224,Car_production!$A:$L,5,FALSE), "NA"))</f>
        <v>83.061280002696066</v>
      </c>
      <c r="DW224" s="31">
        <f>IF(_xlfn.IFNA(VLOOKUP($A224,Car_production!$A:$L,6,FALSE), "NA")=0,"NA",_xlfn.IFNA(VLOOKUP($A224,Car_production!$A:$L,6,FALSE), "NA"))</f>
        <v>113.4</v>
      </c>
      <c r="DX224" s="31">
        <f>IF(_xlfn.IFNA(VLOOKUP($A224,Car_production!$A:$L,7,FALSE), "NA")=0,"NA",_xlfn.IFNA(VLOOKUP($A224,Car_production!$A:$L,7,FALSE), "NA"))</f>
        <v>110.85043988269796</v>
      </c>
      <c r="DY224" s="31">
        <f>IF(_xlfn.IFNA(VLOOKUP($A224,Car_production!$A:$L,8,FALSE), "NA")=0,"NA",_xlfn.IFNA(VLOOKUP($A224,Car_production!$A:$L,8,FALSE), "NA"))</f>
        <v>100.7</v>
      </c>
      <c r="DZ224" s="31">
        <f>IF(_xlfn.IFNA(VLOOKUP($A224,Car_production!$A:$L,9,FALSE), "NA")=0,"NA",_xlfn.IFNA(VLOOKUP($A224,Car_production!$A:$L,9,FALSE), "NA"))</f>
        <v>127.14646464646464</v>
      </c>
      <c r="EA224" s="31">
        <f>IF(_xlfn.IFNA(VLOOKUP($A224,Car_production!$A:$L,10,FALSE), "NA")=0,"NA",_xlfn.IFNA(VLOOKUP($A224,Car_production!$A:$L,10,FALSE), "NA"))</f>
        <v>77.30750283894632</v>
      </c>
      <c r="EB224" s="31">
        <f>IF(_xlfn.IFNA(VLOOKUP($A224,Car_production_index!$A:$L,2,FALSE), "NA")=0,"NA",_xlfn.IFNA(VLOOKUP($A224,Car_production_index!$A:$L,2,FALSE), "NA"))</f>
        <v>0.14201364594557198</v>
      </c>
      <c r="EC224" s="31">
        <f>IF(_xlfn.IFNA(VLOOKUP($A224,Car_production_index!$A:$L,3,FALSE), "NA")=0,"NA",_xlfn.IFNA(VLOOKUP($A224,Car_production_index!$A:$L,3,FALSE), "NA"))</f>
        <v>0.17364622263609913</v>
      </c>
      <c r="ED224" s="31">
        <f>IF(_xlfn.IFNA(VLOOKUP($A224,Car_production_index!$A:$L,4,FALSE), "NA")=0,"NA",_xlfn.IFNA(VLOOKUP($A224,Car_production_index!$A:$L,4,FALSE), "NA"))</f>
        <v>0.28294764154601049</v>
      </c>
      <c r="EE224" s="31">
        <f>IF(_xlfn.IFNA(VLOOKUP($A224,Car_production_index!$A:$L,5,FALSE), "NA")=0,"NA",_xlfn.IFNA(VLOOKUP($A224,Car_production_index!$A:$L,5,FALSE), "NA"))</f>
        <v>9.9721793482553306E-2</v>
      </c>
      <c r="EF224" s="31">
        <f>IF(_xlfn.IFNA(VLOOKUP($A224,Car_production_index!$A:$L,6,FALSE), "NA")=0,"NA",_xlfn.IFNA(VLOOKUP($A224,Car_production_index!$A:$L,6,FALSE), "NA"))</f>
        <v>0.69832930361023482</v>
      </c>
    </row>
    <row r="225" spans="1:136">
      <c r="A225" s="26">
        <v>43313</v>
      </c>
      <c r="B225" s="25">
        <f>IFERROR(VLOOKUP($A225,Palladium_spot_price!$A:$B,2,FALSE), "NA")</f>
        <v>924.17391304347802</v>
      </c>
      <c r="C225" s="25">
        <f>IFERROR(VLOOKUP($A225,Platinum_spot_price!$A:$B,2,FALSE), "NA")</f>
        <v>807.91304347825997</v>
      </c>
      <c r="D225" s="25">
        <f>IFERROR(VLOOKUP($A225,Rhodium_spot_price!$A:$B,2,FALSE), "NA")</f>
        <v>2369.7826086956502</v>
      </c>
      <c r="E225" s="25">
        <f>IFERROR(VLOOKUP(A225,'Coal Australia'!A:B,2,FALSE), "NA")</f>
        <v>123.734902597402</v>
      </c>
      <c r="F225" s="25">
        <f>IFERROR(VLOOKUP(A225,'Russian Ruble'!A:B,2,FALSE), "NA")</f>
        <v>66.094399999999993</v>
      </c>
      <c r="G225" s="25" t="str">
        <f>IFERROR(VLOOKUP($A225,'GDP Germany'!A:B,2,FALSE),"NA")</f>
        <v>NA</v>
      </c>
      <c r="H225" s="25" t="str">
        <f>IFERROR(VLOOKUP($A225,'GDP EU28'!A:B,2,FALSE),"NA")</f>
        <v>NA</v>
      </c>
      <c r="I225" s="25" t="str">
        <f>IFERROR(VLOOKUP($A225,'GDP US'!A:B,2,FALSE),"NA")</f>
        <v>NA</v>
      </c>
      <c r="J225" s="29" t="str">
        <f>IFERROR(VLOOKUP($A225,'GDP CNY'!A:C,2,FALSE),"NA")</f>
        <v>NA</v>
      </c>
      <c r="K225" s="25">
        <f>IFERROR(VLOOKUP($A225,WTI!$A:$B,2,FALSE),"NA")</f>
        <v>68.06</v>
      </c>
      <c r="L225" s="25">
        <f>IFERROR(VLOOKUP($A225,Brent!$A:$B,2,FALSE),"NA")</f>
        <v>72.53</v>
      </c>
      <c r="M225" s="25">
        <f>IFERROR(VLOOKUP($A225,'EURO EXC RATE'!$A:$B,2,FALSE),"NA")</f>
        <v>1.1547000000000001</v>
      </c>
      <c r="N225" s="25">
        <f>IFERROR(VLOOKUP($A225,'Baltic Dry Index'!$A:$B,2,FALSE),"NA")</f>
        <v>1579</v>
      </c>
      <c r="O225" s="25">
        <f>IFERROR(VLOOKUP($A225,EXR_CNY_USD!$A:$B,2,FALSE),"NA")</f>
        <v>6.8452999999999999</v>
      </c>
      <c r="P225" s="25">
        <f>IFERROR(VLOOKUP($A225,'NATURAL GAS'!A:B,2,FALSE),"NA")</f>
        <v>2.96</v>
      </c>
      <c r="Q225" s="25">
        <f>IFERROR(VLOOKUP($A225,VIX!$A:$B,2,FALSE), "NA")</f>
        <v>12.86</v>
      </c>
      <c r="R225" s="25">
        <f>IFERROR(VLOOKUP($A225,CLI_US!$A:$B,2,FALSE), "NA")</f>
        <v>100.496142180045</v>
      </c>
      <c r="S225" s="25">
        <f>IFERROR(VLOOKUP($A225,CLI_CHN!$A:$B,2,FALSE), "NA")</f>
        <v>99.106560000000002</v>
      </c>
      <c r="T225" s="25">
        <f>IFERROR(VLOOKUP($A225,CLI_EURO!$A:$B,2,FALSE), "NA")</f>
        <v>100.624145140648</v>
      </c>
      <c r="U225" s="25">
        <f>IFERROR(VLOOKUP($A225,CPILFESL!$A:$B,2,FALSE), "NA")</f>
        <v>251.749</v>
      </c>
      <c r="V225" s="31">
        <f>_xlfn.IFNA(VLOOKUP($A225,'PET.RWTC.M'!$A:$B,2,FALSE), "NA")</f>
        <v>68.06</v>
      </c>
      <c r="W225" s="31">
        <f>_xlfn.IFNA(VLOOKUP($A225,PALLFNFINDEXQ!$A:$B,2,FALSE), "NA")</f>
        <v>130.20320330000001</v>
      </c>
      <c r="X225" s="31">
        <f>_xlfn.IFNA(VLOOKUP($A225,DEXSFUS!$A:$B,2,FALSE), "NA")</f>
        <v>13.2225</v>
      </c>
      <c r="Y225" s="31">
        <f>_xlfn.IFNA(VLOOKUP($A225,PNICKUSDM!$A:$B,2,FALSE), "NA")</f>
        <v>13411.352269999999</v>
      </c>
      <c r="Z225" s="31">
        <f>_xlfn.IFNA(VLOOKUP($A225,'WPU1011'!$A:$B,2,FALSE), "NA")</f>
        <v>143.1</v>
      </c>
      <c r="AA225" s="31">
        <f>_xlfn.IFNA(VLOOKUP($A225,'WPU1011'!$A:$B,2,FALSE), "NA")</f>
        <v>143.1</v>
      </c>
      <c r="AB225" s="31">
        <f>_xlfn.IFNA(VLOOKUP($A225,TSIFRGHTC!$A:$B,2,FALSE), "NA")</f>
        <v>0.4</v>
      </c>
      <c r="AC225" s="31">
        <f>_xlfn.IFNA(VLOOKUP($A225,TSIFRGHTC!$A:$B,2,FALSE), "NA")</f>
        <v>0.4</v>
      </c>
      <c r="AD225" s="31">
        <f>_xlfn.IFNA(VLOOKUP($A225,PPICMM!$A:$B,2,FALSE), "NA")</f>
        <v>191.9</v>
      </c>
      <c r="AE225" s="31">
        <f>_xlfn.IFNA(VLOOKUP($A225,IPB50001N!$A:$B,2,FALSE), "NA")</f>
        <v>106.2234</v>
      </c>
      <c r="AF225" s="31">
        <f>_xlfn.IFNA(VLOOKUP($A225,A31ATI!$A:$B,2,FALSE), "NA")</f>
        <v>21830</v>
      </c>
      <c r="AG225" s="31">
        <f>_xlfn.IFNA(VLOOKUP($A225,A31ANO!$A:$B,2,FALSE), "NA")</f>
        <v>11398</v>
      </c>
      <c r="AH225" s="31">
        <f>_xlfn.IFNA(VLOOKUP($A225,IPG21223S!$A:$B,2,FALSE), "NA")</f>
        <v>98.490899999999996</v>
      </c>
      <c r="AI225" s="31">
        <f>_xlfn.IFNA(VLOOKUP($A225,PIORECRUSDM!$A:$B,2,FALSE), "NA")</f>
        <v>67.16</v>
      </c>
      <c r="AJ225" s="31">
        <f>_xlfn.IFNA(VLOOKUP($A225,GVZCLS!$A:$B,2,FALSE), "NA")</f>
        <v>10.91</v>
      </c>
      <c r="AK225" s="31">
        <f>_xlfn.IFNA(VLOOKUP($A225,VXSLVCLS!$A:$B,2,FALSE), "NA")</f>
        <v>17.670000000000002</v>
      </c>
      <c r="AL225" s="31">
        <f>_xlfn.IFNA(VLOOKUP($A225,PNRGINDEXM!$A:$B,2,FALSE), "NA")</f>
        <v>163.9221</v>
      </c>
      <c r="AM225" s="31">
        <f>_xlfn.IFNA(VLOOKUP($A225,Nikkei225!$A:$B,2,FALSE), "NA")</f>
        <v>22746.7</v>
      </c>
      <c r="AN225" s="31">
        <f>_xlfn.IFNA(VLOOKUP($A225,EXJPUS!$A:$B,2,FALSE), "NA")</f>
        <v>110.9965</v>
      </c>
      <c r="AO225" s="31">
        <f>_xlfn.IFNA(VLOOKUP($A225,PCU33613361!$A:$B,2,FALSE), "NA")</f>
        <v>113.2</v>
      </c>
      <c r="AP225" s="31">
        <f>_xlfn.IFNA(VLOOKUP($A225,TOTALSA!$A:$B,2,FALSE), "NA")</f>
        <v>17.393000000000001</v>
      </c>
      <c r="AQ225" s="31">
        <f>_xlfn.IFNA(VLOOKUP($A225,ZAFCPIALLMINMEI!$A:$B,2,FALSE), "NA")</f>
        <v>117.745</v>
      </c>
      <c r="AR225" s="31">
        <f>_xlfn.IFNA(VLOOKUP($A225,LCULMN01ZAQ661S!$A:$B,2,FALSE), "NA")</f>
        <v>112.1819584</v>
      </c>
      <c r="AS225" s="31">
        <f>_xlfn.IFNA(VLOOKUP($A225,NGDPRSAXDCZAQ!$A:$B,2,FALSE), "NA")</f>
        <v>1147191.2</v>
      </c>
      <c r="AT225" s="31">
        <f>_xlfn.IFNA(VLOOKUP($A225,'M.W00.PCOBA.USD'!$A:$B,2,FALSE), "NA")</f>
        <v>63302.3</v>
      </c>
      <c r="AU225" s="31">
        <f>_xlfn.IFNA(VLOOKUP($A225,BSCICP03O9M665S!$A:$B,2,FALSE), "NA")</f>
        <v>101.41719187770001</v>
      </c>
      <c r="AV225" s="31">
        <f>_xlfn.IFNA(VLOOKUP($A225,LOLITOAAOECDE!$A:$B,2,FALSE), "NA")</f>
        <v>100.6522457497</v>
      </c>
      <c r="AW225" s="31" t="str">
        <f>_xlfn.IFNA(VLOOKUP($A225,'IP7110'!$A:$B,2,FALSE), "NA")</f>
        <v>NA</v>
      </c>
      <c r="AX225" s="31">
        <f>_xlfn.IFNA(VLOOKUP($A225,'WPS061'!$A:$B,2,FALSE), "NA")</f>
        <v>105.8</v>
      </c>
      <c r="AY225" s="31">
        <f>_xlfn.IFNA(VLOOKUP($A225,'GS10'!$A:$B,2,FALSE), "NA")</f>
        <v>2.89</v>
      </c>
      <c r="AZ225" s="31">
        <f>_xlfn.IFNA(VLOOKUP($A225,'GS5'!$A:$B,2,FALSE), "NA")</f>
        <v>2.77</v>
      </c>
      <c r="BA225" s="31">
        <f>_xlfn.IFNA(VLOOKUP($A225,'GS30'!$A:$B,2,FALSE), "NA")</f>
        <v>3.04</v>
      </c>
      <c r="BB225" s="31">
        <f>_xlfn.IFNA(VLOOKUP($A225,DAX!$A:$B,2,FALSE), "NA")</f>
        <v>12364.06</v>
      </c>
      <c r="BC225" s="31">
        <f>_xlfn.IFNA(VLOOKUP($A225,SMI!$A:$B,2,FALSE), "NA")</f>
        <v>8973.56</v>
      </c>
      <c r="BD225" s="31">
        <f>_xlfn.IFNA(VLOOKUP($A225,NASDAQCOM!$A:$B,2,FALSE), "NA")</f>
        <v>8109.54</v>
      </c>
      <c r="BE225" s="31">
        <f>_xlfn.IFNA(VLOOKUP($A225,FTSE100!$A:$B,2,FALSE), "NA")</f>
        <v>7432.42</v>
      </c>
      <c r="BF225" s="31">
        <f>_xlfn.IFNA(VLOOKUP($A225,'M.W00.PGOLD.USD'!$A:$B,2,FALSE), "NA")</f>
        <v>1222.75</v>
      </c>
      <c r="BG225" s="31">
        <f>_xlfn.IFNA(VLOOKUP($A225,'M.W00.PSILVER.USD'!$A:$B,2,FALSE), "NA")</f>
        <v>15.48</v>
      </c>
      <c r="BH225" s="31">
        <f>_xlfn.IFNA(VLOOKUP($A225,WPU10170502!$A:$B,2,FALSE), "NA")</f>
        <v>112.9</v>
      </c>
      <c r="BI225" s="31">
        <f>_xlfn.IFNA(VLOOKUP($A225,'M.W00.PSILVER.USD'!$A:$B,2,FALSE), "NA")</f>
        <v>15.48</v>
      </c>
      <c r="BJ225" s="31">
        <f>_xlfn.IFNA(VLOOKUP($A225,'M.W00.PSILVER.USD'!$A:$B,2,FALSE), "NA")</f>
        <v>15.48</v>
      </c>
      <c r="BK225" s="31">
        <f>_xlfn.IFNA(VLOOKUP($A225,FEDfunds!$A:$B,2,FALSE), "NA")</f>
        <v>1.91</v>
      </c>
      <c r="BL225" s="31">
        <f>_xlfn.IFNA(VLOOKUP($A225,Vehicles_miles_traveled!$A:$B,2,FALSE), "NA")</f>
        <v>267650</v>
      </c>
      <c r="BM225" s="31">
        <f>_xlfn.IFNA(VLOOKUP($A225,New_car_dealer!$A:$B,2,FALSE), "NA")</f>
        <v>82340</v>
      </c>
      <c r="BN225" s="31">
        <f>_xlfn.IFNA(VLOOKUP($A225,Platinum_total_demand!$A:$Z,4,FALSE), "NA")</f>
        <v>536.8976590657353</v>
      </c>
      <c r="BO225" s="31">
        <f>_xlfn.IFNA(VLOOKUP($A225,Palladium_total_demand!$A:$Z,4,FALSE), "NA")</f>
        <v>875.34920686833766</v>
      </c>
      <c r="BP225" s="31">
        <f>_xlfn.IFNA(VLOOKUP($A225,Rhodium_total_demand!$A:$Z,4,FALSE), "NA")</f>
        <v>85.272090373042516</v>
      </c>
      <c r="BQ225" s="31">
        <f>_xlfn.IFNA(VLOOKUP($A225,Platinum_total_supply!$A:$Z,4,FALSE), "NA")</f>
        <v>709.35420348045727</v>
      </c>
      <c r="BR225" s="31">
        <f>_xlfn.IFNA(VLOOKUP($A225,Palladium_total_supply!$A:$Z,4,FALSE), "NA")</f>
        <v>829.80096369736998</v>
      </c>
      <c r="BS225" s="31">
        <f>_xlfn.IFNA(VLOOKUP($A225,Rhodium_total_supply!$A:$Z,4,FALSE), "NA")</f>
        <v>95.334126034135423</v>
      </c>
      <c r="BT225" s="31">
        <f>_xlfn.IFNA(VLOOKUP($A225,Equities!$A:$Z,2,FALSE), "NA")</f>
        <v>8819.3078260869497</v>
      </c>
      <c r="BU225" s="31">
        <f>_xlfn.IFNA(VLOOKUP($A225,Equities!$A:$Z,3,FALSE), "NA")</f>
        <v>11719.682173912999</v>
      </c>
      <c r="BV225" s="31">
        <f>_xlfn.IFNA(VLOOKUP($A225,Equities!$A:$Z,4,FALSE), "NA")</f>
        <v>9850.3613043478199</v>
      </c>
      <c r="BW225" s="31">
        <f>_xlfn.IFNA(VLOOKUP($A225,Equities!$A:$Z,5,FALSE), "NA")</f>
        <v>7264.3047391304299</v>
      </c>
      <c r="BX225" s="31">
        <f>_xlfn.IFNA(VLOOKUP($A225,Equities!$A:$Z,6,FALSE), "NA")</f>
        <v>2346.3239130434699</v>
      </c>
      <c r="BY225" s="31">
        <f>_xlfn.IFNA(VLOOKUP($A225,Income_equities!$A:$Z,2,FALSE), "NA")</f>
        <v>2022.24782608695</v>
      </c>
      <c r="BZ225" s="31">
        <f>_xlfn.IFNA(VLOOKUP($A225,Income_equities!$A:$Z,3,FALSE), "NA")</f>
        <v>381.39333478260801</v>
      </c>
      <c r="CA225" s="31">
        <f>_xlfn.IFNA(VLOOKUP($A225,Income_equities!$A:$Z,4,FALSE), "NA")</f>
        <v>231.79048260869499</v>
      </c>
      <c r="CB225" s="31">
        <f>_xlfn.IFNA(VLOOKUP($A225,Income_equities!$A:$Z,5,FALSE), "NA")</f>
        <v>229.61191739130399</v>
      </c>
      <c r="CC225" s="31">
        <f>_xlfn.IFNA(VLOOKUP($A225,PGM_equities!$A:$Z,2,FALSE), "NA")</f>
        <v>803.92826086956495</v>
      </c>
      <c r="CD225" s="31">
        <f>_xlfn.IFNA(VLOOKUP($A225,PGM_equities!$A:$Z,3,FALSE), "NA")</f>
        <v>1201.00304347826</v>
      </c>
      <c r="CE225" s="31">
        <f>_xlfn.IFNA(VLOOKUP($A225,PGM_equities!$A:$Z,4,FALSE), "NA")</f>
        <v>14.9755304347826</v>
      </c>
      <c r="CF225" s="31">
        <f>_xlfn.IFNA(VLOOKUP($A225,PGM_equities!$A:$Z,5,FALSE), "NA")</f>
        <v>921.10956521739104</v>
      </c>
      <c r="CG225" s="31">
        <f>_xlfn.IFNA(VLOOKUP($A225,Platinum_market_balance!$A:$Z,2,FALSE), "NA")</f>
        <v>172.45654441472198</v>
      </c>
      <c r="CH225" s="31">
        <f>_xlfn.IFNA(VLOOKUP($A225,Platinum_market_balance!$A:$Z,3,FALSE), "NA")</f>
        <v>0.32120934316386579</v>
      </c>
      <c r="CI225" s="31">
        <f>_xlfn.IFNA(VLOOKUP($A225,Platinum_market_balance!$A:$Z,4,FALSE), "NA")</f>
        <v>2799.2096605011866</v>
      </c>
      <c r="CJ225" s="31">
        <f>_xlfn.IFNA(VLOOKUP($A225,Platinum_market_balance!$A:$Z,5,FALSE), "NA")</f>
        <v>5.213674549023251</v>
      </c>
      <c r="CK225" s="31">
        <f>_xlfn.IFNA(VLOOKUP($A225,Palladium_market_balance!$A:$Z,2,FALSE), "NA")</f>
        <v>-45.54824317096768</v>
      </c>
      <c r="CL225" s="31">
        <f>_xlfn.IFNA(VLOOKUP($A225,Palladium_market_balance!$A:$Z,3,FALSE), "NA")</f>
        <v>-5.2034368470980571E-2</v>
      </c>
      <c r="CM225" s="31">
        <f>_xlfn.IFNA(VLOOKUP($A225,Palladium_market_balance!$A:$Z,4,FALSE), "NA")</f>
        <v>-3451.0447935689208</v>
      </c>
      <c r="CN225" s="31">
        <f>_xlfn.IFNA(VLOOKUP($A225,Palladium_market_balance!$A:$Z,5,FALSE), "NA")</f>
        <v>-3.9424777751446536</v>
      </c>
      <c r="CO225" s="31">
        <f>_xlfn.IFNA(VLOOKUP($A225,Rhodium_market_balance!$A:$Z,2,FALSE), "NA")</f>
        <v>10.062035661092906</v>
      </c>
      <c r="CP225" s="31">
        <f>_xlfn.IFNA(VLOOKUP($A225,Rhodium_market_balance!$A:$Z,3,FALSE), "NA")</f>
        <v>0.11799916733686486</v>
      </c>
      <c r="CQ225" s="31">
        <f>_xlfn.IFNA(VLOOKUP($A225,Rhodium_market_balance!$A:$Z,4,FALSE), "NA")</f>
        <v>179.16079117966029</v>
      </c>
      <c r="CR225" s="31">
        <f>_xlfn.IFNA(VLOOKUP($A225,Rhodium_market_balance!$A:$Z,5,FALSE), "NA")</f>
        <v>2.1010484250577171</v>
      </c>
      <c r="CS225" s="31">
        <f>_xlfn.IFNA(VLOOKUP($A225,CFTCs!$A:$Z,2,FALSE), "NA")</f>
        <v>11566.130434782601</v>
      </c>
      <c r="CT225" s="31">
        <f>_xlfn.IFNA(VLOOKUP($A225,CFTCs!$A:$Z,3,FALSE), "NA")</f>
        <v>8670.6956521739103</v>
      </c>
      <c r="CU225" s="31">
        <f>_xlfn.IFNA(VLOOKUP($A225,CFTCs!$A:$Z,4,FALSE), "NA")</f>
        <v>39591.739130434697</v>
      </c>
      <c r="CV225" s="31">
        <f>_xlfn.IFNA(VLOOKUP($A225,CFTCs!$A:$Z,5,FALSE), "NA")</f>
        <v>49297</v>
      </c>
      <c r="CW225" s="31">
        <f>_xlfn.IFNA(VLOOKUP($A225,Open_interest!$A:$Z,2,FALSE), "NA")</f>
        <v>82830</v>
      </c>
      <c r="CX225" s="31">
        <f>_xlfn.IFNA(VLOOKUP($A225,Open_interest!$A:$Z,3,FALSE), "NA")</f>
        <v>22768.5217391304</v>
      </c>
      <c r="CY225" s="31">
        <f>IF(_xlfn.IFNA(VLOOKUP($A225,ETF_holdings!$A:$Z,2,FALSE), "NA")=0,"NA",_xlfn.IFNA(VLOOKUP($A225,ETF_holdings!$A:$Z,2,FALSE), "NA"))</f>
        <v>2513471.67317391</v>
      </c>
      <c r="CZ225" s="31" t="str">
        <f>IF(_xlfn.IFNA(VLOOKUP($A225,ETF_holdings!$A:$Z,3,FALSE), "NA")=0,"NA",_xlfn.IFNA(VLOOKUP($A225,ETF_holdings!$A:$Z,3,FALSE), "NA"))</f>
        <v>NA</v>
      </c>
      <c r="DA225" s="31">
        <f>_xlfn.IFNA(VLOOKUP($A225,ETF_holdings!$A:$Z,4,FALSE), "NA")</f>
        <v>11507.043478260801</v>
      </c>
      <c r="DB225" s="31">
        <f>IF(_xlfn.IFNA(VLOOKUP($A225,ETF_holdings!$A:$Z,4,FALSE), "NA")=0,"NA",_xlfn.IFNA(VLOOKUP($A225,ETF_holdings!$A:$Z,4,FALSE), "NA"))</f>
        <v>11507.043478260801</v>
      </c>
      <c r="DC225" s="31" t="str">
        <f>IF(_xlfn.IFNA(VLOOKUP($A225,ETF_holdings!$A:$Z,6,FALSE), "NA")=0,"NA",_xlfn.IFNA(VLOOKUP($A225,ETF_holdings!$A:$Z,6,FALSE), "NA"))</f>
        <v>NA</v>
      </c>
      <c r="DD225" s="31" t="str">
        <f>IF(_xlfn.IFNA(VLOOKUP($A225,ETF_holdings!$A:$Z,7,FALSE), "NA")=0,"NA",_xlfn.IFNA(VLOOKUP($A225,ETF_holdings!$A:$Z,7,FALSE), "NA"))</f>
        <v>NA</v>
      </c>
      <c r="DE225" s="31">
        <f>IF(_xlfn.IFNA(VLOOKUP($A225,ETF_holdings!$A:$Z,8,FALSE), "NA")=0,"NA",_xlfn.IFNA(VLOOKUP($A225,ETF_holdings!$A:$Z,8,FALSE), "NA"))</f>
        <v>12717.391304347801</v>
      </c>
      <c r="DF225" s="31">
        <f>IF(_xlfn.IFNA(VLOOKUP($A225,ETF_holdings!$A:$Z,10,FALSE), "NA")=0,"NA",_xlfn.IFNA(VLOOKUP($A225,ETF_holdings!$A:$Z,10,FALSE), "NA"))</f>
        <v>14110</v>
      </c>
      <c r="DG225" s="31">
        <f>IF(_xlfn.IFNA(VLOOKUP($A225,ETF_holdings!$A:$Z,10,FALSE), "NA")=0,"NA",_xlfn.IFNA(VLOOKUP($A225,ETF_holdings!$A:$Z,10,FALSE), "NA"))</f>
        <v>14110</v>
      </c>
      <c r="DH225" s="31">
        <f>IF(_xlfn.IFNA(VLOOKUP($A225,ETF_holdings!$A:$Z,11,FALSE), "NA")=0,"NA",_xlfn.IFNA(VLOOKUP($A225,ETF_holdings!$A:$Z,11,FALSE), "NA"))</f>
        <v>11507.043478260801</v>
      </c>
      <c r="DI225" s="31" t="str">
        <f>IF(_xlfn.IFNA(VLOOKUP($A225,ETF_holdings!$A:$Z,12,FALSE), "NA")=0,"NA",_xlfn.IFNA(VLOOKUP($A225,ETF_holdings!$A:$Z,12,FALSE), "NA"))</f>
        <v>NA</v>
      </c>
      <c r="DJ225" s="31">
        <f>IF(_xlfn.IFNA(VLOOKUP($A225,ETF_holdings!$A:$Z,13,FALSE), "NA")=0,"NA",_xlfn.IFNA(VLOOKUP($A225,ETF_holdings!$A:$Z,13,FALSE), "NA"))</f>
        <v>39544.782608695605</v>
      </c>
      <c r="DK225" s="31">
        <f>IF(_xlfn.IFNA(VLOOKUP($A225,Platinum_RSI!$A:$P,2,FALSE), "NA")=0,"NA",_xlfn.IFNA(VLOOKUP($A225,Platinum_RSI!$A:$P,2,FALSE), "NA"))</f>
        <v>6.43</v>
      </c>
      <c r="DL225" s="31">
        <f>IF(_xlfn.IFNA(VLOOKUP($A225,Platinum_RSI!$A:$P,3,FALSE), "NA")=0,"NA",_xlfn.IFNA(VLOOKUP($A225,Platinum_RSI!$A:$P,3,FALSE), "NA"))</f>
        <v>28.8</v>
      </c>
      <c r="DM225" s="31">
        <f>IF(_xlfn.IFNA(VLOOKUP($A225,Platinum_RSI!$A:$P,4,FALSE), "NA")=0,"NA",_xlfn.IFNA(VLOOKUP($A225,Platinum_RSI!$A:$P,4,FALSE), "NA"))</f>
        <v>34.85</v>
      </c>
      <c r="DN225" s="31">
        <f>IF(_xlfn.IFNA(VLOOKUP($A225,Platinum_RSI!$A:$P,5,FALSE), "NA")=0,"NA",_xlfn.IFNA(VLOOKUP($A225,Platinum_RSI!$A:$P,5,FALSE), "NA"))</f>
        <v>40.44</v>
      </c>
      <c r="DO225" s="31">
        <f>IF(_xlfn.IFNA(VLOOKUP($A225,Palladium_RSI!$A:$Q,2,FALSE), "NA")=0,"NA",_xlfn.IFNA(VLOOKUP($A225,Palladium_RSI!$A:$Q,2,FALSE), "NA"))</f>
        <v>59.46</v>
      </c>
      <c r="DP225" s="31">
        <f>IF(_xlfn.IFNA(VLOOKUP($A225,Palladium_RSI!$A:$Q, 3,FALSE), "NA")=0,"NA",_xlfn.IFNA(VLOOKUP($A225,Palladium_RSI!$A:$Q,3,FALSE), "NA"))</f>
        <v>58.1</v>
      </c>
      <c r="DQ225" s="31">
        <f>IF(_xlfn.IFNA(VLOOKUP($A225,Palladium_RSI!$A:$Q,4,FALSE), "NA")=0,"NA",_xlfn.IFNA(VLOOKUP($A225,Palladium_RSI!$A:$Q,4,FALSE), "NA"))</f>
        <v>58.73</v>
      </c>
      <c r="DR225" s="31">
        <f>IF(_xlfn.IFNA(VLOOKUP($A225,Palladium_RSI!$A:$Q,5,FALSE), "NA")=0,"NA",_xlfn.IFNA(VLOOKUP($A225,Palladium_RSI!$A:$Q,5,FALSE), "NA"))</f>
        <v>57.2</v>
      </c>
      <c r="DS225" s="31">
        <f>IF(_xlfn.IFNA(VLOOKUP($A225,Car_production!$A:$L,2,FALSE), "NA")=0,"NA",_xlfn.IFNA(VLOOKUP($A225,Car_production!$A:$L,2,FALSE), "NA"))</f>
        <v>213.2</v>
      </c>
      <c r="DT225" s="31">
        <f>IF(_xlfn.IFNA(VLOOKUP($A225,Car_production!$A:$L,3,FALSE), "NA")=0,"NA",_xlfn.IFNA(VLOOKUP($A225,Car_production!$A:$L,3,FALSE), "NA"))</f>
        <v>167.74193548387098</v>
      </c>
      <c r="DU225" s="31" t="e">
        <f>IF(_xlfn.IFNA(VLOOKUP($A225,Car_production!$A:$L,4,FALSE), "NA")=0,"NA",_xlfn.IFNA(VLOOKUP($A225,Car_production!$A:$L,13,FALSE), "NA"))</f>
        <v>#REF!</v>
      </c>
      <c r="DV225" s="31">
        <f>IF(_xlfn.IFNA(VLOOKUP($A225,Car_production!$A:$L,5,FALSE), "NA")=0,"NA",_xlfn.IFNA(VLOOKUP($A225,Car_production!$A:$L,5,FALSE), "NA"))</f>
        <v>82.094790585935712</v>
      </c>
      <c r="DW225" s="31">
        <f>IF(_xlfn.IFNA(VLOOKUP($A225,Car_production!$A:$L,6,FALSE), "NA")=0,"NA",_xlfn.IFNA(VLOOKUP($A225,Car_production!$A:$L,6,FALSE), "NA"))</f>
        <v>101.9</v>
      </c>
      <c r="DX225" s="31">
        <f>IF(_xlfn.IFNA(VLOOKUP($A225,Car_production!$A:$L,7,FALSE), "NA")=0,"NA",_xlfn.IFNA(VLOOKUP($A225,Car_production!$A:$L,7,FALSE), "NA"))</f>
        <v>99.608993157380269</v>
      </c>
      <c r="DY225" s="31">
        <f>IF(_xlfn.IFNA(VLOOKUP($A225,Car_production!$A:$L,8,FALSE), "NA")=0,"NA",_xlfn.IFNA(VLOOKUP($A225,Car_production!$A:$L,8,FALSE), "NA"))</f>
        <v>108</v>
      </c>
      <c r="DZ225" s="31">
        <f>IF(_xlfn.IFNA(VLOOKUP($A225,Car_production!$A:$L,9,FALSE), "NA")=0,"NA",_xlfn.IFNA(VLOOKUP($A225,Car_production!$A:$L,9,FALSE), "NA"))</f>
        <v>136.36363636363635</v>
      </c>
      <c r="EA225" s="31">
        <f>IF(_xlfn.IFNA(VLOOKUP($A225,Car_production!$A:$L,10,FALSE), "NA")=0,"NA",_xlfn.IFNA(VLOOKUP($A225,Car_production!$A:$L,10,FALSE), "NA"))</f>
        <v>77.945323001884233</v>
      </c>
      <c r="EB225" s="31">
        <f>IF(_xlfn.IFNA(VLOOKUP($A225,Car_production_index!$A:$L,2,FALSE), "NA")=0,"NA",_xlfn.IFNA(VLOOKUP($A225,Car_production_index!$A:$L,2,FALSE), "NA"))</f>
        <v>0.14201364594557198</v>
      </c>
      <c r="EC225" s="31">
        <f>IF(_xlfn.IFNA(VLOOKUP($A225,Car_production_index!$A:$L,3,FALSE), "NA")=0,"NA",_xlfn.IFNA(VLOOKUP($A225,Car_production_index!$A:$L,3,FALSE), "NA"))</f>
        <v>0.17364622263609913</v>
      </c>
      <c r="ED225" s="31">
        <f>IF(_xlfn.IFNA(VLOOKUP($A225,Car_production_index!$A:$L,4,FALSE), "NA")=0,"NA",_xlfn.IFNA(VLOOKUP($A225,Car_production_index!$A:$L,4,FALSE), "NA"))</f>
        <v>0.28294764154601049</v>
      </c>
      <c r="EE225" s="31">
        <f>IF(_xlfn.IFNA(VLOOKUP($A225,Car_production_index!$A:$L,5,FALSE), "NA")=0,"NA",_xlfn.IFNA(VLOOKUP($A225,Car_production_index!$A:$L,5,FALSE), "NA"))</f>
        <v>9.9721793482553306E-2</v>
      </c>
      <c r="EF225" s="31">
        <f>IF(_xlfn.IFNA(VLOOKUP($A225,Car_production_index!$A:$L,6,FALSE), "NA")=0,"NA",_xlfn.IFNA(VLOOKUP($A225,Car_production_index!$A:$L,6,FALSE), "NA"))</f>
        <v>0.69832930361023482</v>
      </c>
    </row>
    <row r="226" spans="1:136">
      <c r="A226" s="26">
        <v>43344</v>
      </c>
      <c r="B226" s="25">
        <f>IFERROR(VLOOKUP($A226,Palladium_spot_price!$A:$B,2,FALSE), "NA")</f>
        <v>1019.68421052631</v>
      </c>
      <c r="C226" s="25">
        <f>IFERROR(VLOOKUP($A226,Platinum_spot_price!$A:$B,2,FALSE), "NA")</f>
        <v>807.84210526315701</v>
      </c>
      <c r="D226" s="25">
        <f>IFERROR(VLOOKUP($A226,Rhodium_spot_price!$A:$B,2,FALSE), "NA")</f>
        <v>2486.3157894736801</v>
      </c>
      <c r="E226" s="25">
        <f>IFERROR(VLOOKUP(A226,'Coal Australia'!A:B,2,FALSE), "NA")</f>
        <v>122.229107142857</v>
      </c>
      <c r="F226" s="25">
        <f>IFERROR(VLOOKUP(A226,'Russian Ruble'!A:B,2,FALSE), "NA")</f>
        <v>67.646699999999996</v>
      </c>
      <c r="G226" s="25" t="str">
        <f>IFERROR(VLOOKUP($A226,'GDP Germany'!A:B,2,FALSE),"NA")</f>
        <v>NA</v>
      </c>
      <c r="H226" s="25" t="str">
        <f>IFERROR(VLOOKUP($A226,'GDP EU28'!A:B,2,FALSE),"NA")</f>
        <v>NA</v>
      </c>
      <c r="I226" s="25" t="str">
        <f>IFERROR(VLOOKUP($A226,'GDP US'!A:B,2,FALSE),"NA")</f>
        <v>NA</v>
      </c>
      <c r="J226" s="29" t="str">
        <f>IFERROR(VLOOKUP($A226,'GDP CNY'!A:C,2,FALSE),"NA")</f>
        <v>NA</v>
      </c>
      <c r="K226" s="25">
        <f>IFERROR(VLOOKUP($A226,WTI!$A:$B,2,FALSE),"NA")</f>
        <v>70.23</v>
      </c>
      <c r="L226" s="25">
        <f>IFERROR(VLOOKUP($A226,Brent!$A:$B,2,FALSE),"NA")</f>
        <v>78.89</v>
      </c>
      <c r="M226" s="25">
        <f>IFERROR(VLOOKUP($A226,'EURO EXC RATE'!$A:$B,2,FALSE),"NA")</f>
        <v>1.1667000000000001</v>
      </c>
      <c r="N226" s="25">
        <f>IFERROR(VLOOKUP($A226,'Baltic Dry Index'!$A:$B,2,FALSE),"NA")</f>
        <v>1540</v>
      </c>
      <c r="O226" s="25">
        <f>IFERROR(VLOOKUP($A226,EXR_CNY_USD!$A:$B,2,FALSE),"NA")</f>
        <v>6.8551000000000002</v>
      </c>
      <c r="P226" s="25">
        <f>IFERROR(VLOOKUP($A226,'NATURAL GAS'!A:B,2,FALSE),"NA")</f>
        <v>3</v>
      </c>
      <c r="Q226" s="25">
        <f>IFERROR(VLOOKUP($A226,VIX!$A:$B,2,FALSE), "NA")</f>
        <v>12.12</v>
      </c>
      <c r="R226" s="25">
        <f>IFERROR(VLOOKUP($A226,CLI_US!$A:$B,2,FALSE), "NA")</f>
        <v>100.385031117427</v>
      </c>
      <c r="S226" s="25">
        <f>IFERROR(VLOOKUP($A226,CLI_CHN!$A:$B,2,FALSE), "NA")</f>
        <v>99.01079</v>
      </c>
      <c r="T226" s="25">
        <f>IFERROR(VLOOKUP($A226,CLI_EURO!$A:$B,2,FALSE), "NA")</f>
        <v>100.489940937713</v>
      </c>
      <c r="U226" s="25">
        <f>IFERROR(VLOOKUP($A226,CPILFESL!$A:$B,2,FALSE), "NA")</f>
        <v>252.239</v>
      </c>
      <c r="V226" s="31">
        <f>_xlfn.IFNA(VLOOKUP($A226,'PET.RWTC.M'!$A:$B,2,FALSE), "NA")</f>
        <v>70.23</v>
      </c>
      <c r="W226" s="31">
        <f>_xlfn.IFNA(VLOOKUP($A226,PALLFNFINDEXQ!$A:$B,2,FALSE), "NA")</f>
        <v>130.20320330000001</v>
      </c>
      <c r="X226" s="31">
        <f>_xlfn.IFNA(VLOOKUP($A226,DEXSFUS!$A:$B,2,FALSE), "NA")</f>
        <v>13.2225</v>
      </c>
      <c r="Y226" s="31">
        <f>_xlfn.IFNA(VLOOKUP($A226,PNICKUSDM!$A:$B,2,FALSE), "NA")</f>
        <v>12510.35</v>
      </c>
      <c r="Z226" s="31">
        <f>_xlfn.IFNA(VLOOKUP($A226,'WPU1011'!$A:$B,2,FALSE), "NA")</f>
        <v>140.9</v>
      </c>
      <c r="AA226" s="31">
        <f>_xlfn.IFNA(VLOOKUP($A226,PCU3399103399101!$A:$B,2,FALSE), "NA")</f>
        <v>206.5</v>
      </c>
      <c r="AB226" s="31">
        <f>_xlfn.IFNA(VLOOKUP($A226,TSIFRGHTC!$A:$B,2,FALSE), "NA")</f>
        <v>1.4</v>
      </c>
      <c r="AC226" s="31">
        <f>_xlfn.IFNA(VLOOKUP($A226,TSIFRGHTC!$A:$B,2,FALSE), "NA")</f>
        <v>1.4</v>
      </c>
      <c r="AD226" s="31">
        <f>_xlfn.IFNA(VLOOKUP($A226,PPICMM!$A:$B,2,FALSE), "NA")</f>
        <v>191.9</v>
      </c>
      <c r="AE226" s="31">
        <f>_xlfn.IFNA(VLOOKUP($A226,IPB50001N!$A:$B,2,FALSE), "NA")</f>
        <v>104.73990000000001</v>
      </c>
      <c r="AF226" s="31">
        <f>_xlfn.IFNA(VLOOKUP($A226,A31ATI!$A:$B,2,FALSE), "NA")</f>
        <v>21961</v>
      </c>
      <c r="AG226" s="31">
        <f>_xlfn.IFNA(VLOOKUP($A226,A31ANO!$A:$B,2,FALSE), "NA")</f>
        <v>11469</v>
      </c>
      <c r="AH226" s="31">
        <f>_xlfn.IFNA(VLOOKUP($A226,IPG21223S!$A:$B,2,FALSE), "NA")</f>
        <v>101.48569999999999</v>
      </c>
      <c r="AI226" s="31">
        <f>_xlfn.IFNA(VLOOKUP($A226,PIORECRUSDM!$A:$B,2,FALSE), "NA")</f>
        <v>68.73</v>
      </c>
      <c r="AJ226" s="31">
        <f>_xlfn.IFNA(VLOOKUP($A226,GVZCLS!$A:$B,2,FALSE), "NA")</f>
        <v>10.91</v>
      </c>
      <c r="AK226" s="31">
        <f>_xlfn.IFNA(VLOOKUP($A226,VXSLVCLS!$A:$B,2,FALSE), "NA")</f>
        <v>17.670000000000002</v>
      </c>
      <c r="AL226" s="31">
        <f>_xlfn.IFNA(VLOOKUP($A226,PNRGINDEXM!$A:$B,2,FALSE), "NA")</f>
        <v>174.08770000000001</v>
      </c>
      <c r="AM226" s="31">
        <f>_xlfn.IFNA(VLOOKUP($A226,Nikkei225!$A:$B,2,FALSE), "NA")</f>
        <v>22746.7</v>
      </c>
      <c r="AN226" s="31">
        <f>_xlfn.IFNA(VLOOKUP($A226,EXJPUS!$A:$B,2,FALSE), "NA")</f>
        <v>112.09739999999999</v>
      </c>
      <c r="AO226" s="31">
        <f>_xlfn.IFNA(VLOOKUP($A226,PCU33613361!$A:$B,2,FALSE), "NA")</f>
        <v>113.4</v>
      </c>
      <c r="AP226" s="31">
        <f>_xlfn.IFNA(VLOOKUP($A226,TOTALSA!$A:$B,2,FALSE), "NA")</f>
        <v>17.811</v>
      </c>
      <c r="AQ226" s="31">
        <f>_xlfn.IFNA(VLOOKUP($A226,ZAFCPIALLMINMEI!$A:$B,2,FALSE), "NA")</f>
        <v>118.42019999999999</v>
      </c>
      <c r="AR226" s="31">
        <f>_xlfn.IFNA(VLOOKUP($A226,LCULMN01ZAQ661S!$A:$B,2,FALSE), "NA")</f>
        <v>112.1819584</v>
      </c>
      <c r="AS226" s="31">
        <f>_xlfn.IFNA(VLOOKUP($A226,NGDPRSAXDCZAQ!$A:$B,2,FALSE), "NA")</f>
        <v>1147191.2</v>
      </c>
      <c r="AT226" s="31">
        <f>_xlfn.IFNA(VLOOKUP($A226,'M.W00.PCOBA.USD'!$A:$B,2,FALSE), "NA")</f>
        <v>62210.33</v>
      </c>
      <c r="AU226" s="31">
        <f>_xlfn.IFNA(VLOOKUP($A226,BSCICP03O9M665S!$A:$B,2,FALSE), "NA")</f>
        <v>101.1712060406</v>
      </c>
      <c r="AV226" s="31">
        <f>_xlfn.IFNA(VLOOKUP($A226,LOLITOAAOECDE!$A:$B,2,FALSE), "NA")</f>
        <v>100.5263800526</v>
      </c>
      <c r="AW226" s="31" t="str">
        <f>_xlfn.IFNA(VLOOKUP($A226,'IP7110'!$A:$B,2,FALSE), "NA")</f>
        <v>NA</v>
      </c>
      <c r="AX226" s="31">
        <f>_xlfn.IFNA(VLOOKUP($A226,'WPS061'!$A:$B,2,FALSE), "NA")</f>
        <v>106.6</v>
      </c>
      <c r="AY226" s="31">
        <f>_xlfn.IFNA(VLOOKUP($A226,'GS10'!$A:$B,2,FALSE), "NA")</f>
        <v>3</v>
      </c>
      <c r="AZ226" s="31">
        <f>_xlfn.IFNA(VLOOKUP($A226,'GS5'!$A:$B,2,FALSE), "NA")</f>
        <v>2.89</v>
      </c>
      <c r="BA226" s="31">
        <f>_xlfn.IFNA(VLOOKUP($A226,'GS30'!$A:$B,2,FALSE), "NA")</f>
        <v>3.15</v>
      </c>
      <c r="BB226" s="31">
        <f>_xlfn.IFNA(VLOOKUP($A226,DAX!$A:$B,2,FALSE), "NA")</f>
        <v>12246.73</v>
      </c>
      <c r="BC226" s="31">
        <f>_xlfn.IFNA(VLOOKUP($A226,SMI!$A:$B,2,FALSE), "NA")</f>
        <v>9087.99</v>
      </c>
      <c r="BD226" s="31">
        <f>_xlfn.IFNA(VLOOKUP($A226,NASDAQCOM!$A:$B,2,FALSE), "NA")</f>
        <v>8046.35</v>
      </c>
      <c r="BE226" s="31">
        <f>_xlfn.IFNA(VLOOKUP($A226,FTSE100!$A:$B,2,FALSE), "NA")</f>
        <v>7510.2</v>
      </c>
      <c r="BF226" s="31">
        <f>_xlfn.IFNA(VLOOKUP($A226,'M.W00.PGOLD.USD'!$A:$B,2,FALSE), "NA")</f>
        <v>1207.5999999999999</v>
      </c>
      <c r="BG226" s="31">
        <f>_xlfn.IFNA(VLOOKUP($A226,'M.W00.PSILVER.USD'!$A:$B,2,FALSE), "NA")</f>
        <v>14.525</v>
      </c>
      <c r="BH226" s="31">
        <f>_xlfn.IFNA(VLOOKUP($A226,WPU10170502!$A:$B,2,FALSE), "NA")</f>
        <v>112.7</v>
      </c>
      <c r="BI226" s="31">
        <f>_xlfn.IFNA(VLOOKUP($A226,'M.W00.PSILVER.USD'!$A:$B,2,FALSE), "NA")</f>
        <v>14.525</v>
      </c>
      <c r="BJ226" s="31">
        <f>_xlfn.IFNA(VLOOKUP($A226,'M.W00.PSILVER.USD'!$A:$B,2,FALSE), "NA")</f>
        <v>14.525</v>
      </c>
      <c r="BK226" s="31">
        <f>_xlfn.IFNA(VLOOKUP($A226,FEDfunds!$A:$B,2,FALSE), "NA")</f>
        <v>1.95</v>
      </c>
      <c r="BL226" s="31">
        <f>_xlfn.IFNA(VLOOKUP($A226,Vehicles_miles_traveled!$A:$B,2,FALSE), "NA")</f>
        <v>269190</v>
      </c>
      <c r="BM226" s="31">
        <f>_xlfn.IFNA(VLOOKUP($A226,New_car_dealer!$A:$B,2,FALSE), "NA")</f>
        <v>73197</v>
      </c>
      <c r="BN226" s="31">
        <f>_xlfn.IFNA(VLOOKUP($A226,Platinum_total_demand!$A:$Z,4,FALSE), "NA")</f>
        <v>593.24990998501755</v>
      </c>
      <c r="BO226" s="31">
        <f>_xlfn.IFNA(VLOOKUP($A226,Palladium_total_demand!$A:$Z,4,FALSE), "NA")</f>
        <v>1004.5243198673724</v>
      </c>
      <c r="BP226" s="31">
        <f>_xlfn.IFNA(VLOOKUP($A226,Rhodium_total_demand!$A:$Z,4,FALSE), "NA")</f>
        <v>97.313989800889601</v>
      </c>
      <c r="BQ226" s="31">
        <f>_xlfn.IFNA(VLOOKUP($A226,Platinum_total_supply!$A:$Z,4,FALSE), "NA")</f>
        <v>709.35420348045727</v>
      </c>
      <c r="BR226" s="31">
        <f>_xlfn.IFNA(VLOOKUP($A226,Palladium_total_supply!$A:$Z,4,FALSE), "NA")</f>
        <v>829.80096369736998</v>
      </c>
      <c r="BS226" s="31">
        <f>_xlfn.IFNA(VLOOKUP($A226,Rhodium_total_supply!$A:$Z,4,FALSE), "NA")</f>
        <v>95.334126034135423</v>
      </c>
      <c r="BT226" s="31">
        <f>_xlfn.IFNA(VLOOKUP($A226,Equities!$A:$Z,2,FALSE), "NA")</f>
        <v>8896.9055000000008</v>
      </c>
      <c r="BU226" s="31">
        <f>_xlfn.IFNA(VLOOKUP($A226,Equities!$A:$Z,3,FALSE), "NA")</f>
        <v>11913.434999999999</v>
      </c>
      <c r="BV226" s="31">
        <f>_xlfn.IFNA(VLOOKUP($A226,Equities!$A:$Z,4,FALSE), "NA")</f>
        <v>9813.9244999999992</v>
      </c>
      <c r="BW226" s="31">
        <f>_xlfn.IFNA(VLOOKUP($A226,Equities!$A:$Z,5,FALSE), "NA")</f>
        <v>7328.6743999999999</v>
      </c>
      <c r="BX226" s="31">
        <f>_xlfn.IFNA(VLOOKUP($A226,Equities!$A:$Z,6,FALSE), "NA")</f>
        <v>2292.4371500000002</v>
      </c>
      <c r="BY226" s="31">
        <f>_xlfn.IFNA(VLOOKUP($A226,Income_equities!$A:$Z,2,FALSE), "NA")</f>
        <v>2015.2025000000001</v>
      </c>
      <c r="BZ226" s="31">
        <f>_xlfn.IFNA(VLOOKUP($A226,Income_equities!$A:$Z,3,FALSE), "NA")</f>
        <v>379.76605999999998</v>
      </c>
      <c r="CA226" s="31">
        <f>_xlfn.IFNA(VLOOKUP($A226,Income_equities!$A:$Z,4,FALSE), "NA")</f>
        <v>231.61326499999899</v>
      </c>
      <c r="CB226" s="31">
        <f>_xlfn.IFNA(VLOOKUP($A226,Income_equities!$A:$Z,5,FALSE), "NA")</f>
        <v>229.35045500000001</v>
      </c>
      <c r="CC226" s="31">
        <f>_xlfn.IFNA(VLOOKUP($A226,PGM_equities!$A:$Z,2,FALSE), "NA")</f>
        <v>805.27749999999901</v>
      </c>
      <c r="CD226" s="31">
        <f>_xlfn.IFNA(VLOOKUP($A226,PGM_equities!$A:$Z,3,FALSE), "NA")</f>
        <v>1198.3585</v>
      </c>
      <c r="CE226" s="31">
        <f>_xlfn.IFNA(VLOOKUP($A226,PGM_equities!$A:$Z,4,FALSE), "NA")</f>
        <v>14.2655449999999</v>
      </c>
      <c r="CF226" s="31">
        <f>_xlfn.IFNA(VLOOKUP($A226,PGM_equities!$A:$Z,5,FALSE), "NA")</f>
        <v>1014.43849999999</v>
      </c>
      <c r="CG226" s="31">
        <f>_xlfn.IFNA(VLOOKUP($A226,Platinum_market_balance!$A:$Z,2,FALSE), "NA")</f>
        <v>116.10429349543972</v>
      </c>
      <c r="CH226" s="31">
        <f>_xlfn.IFNA(VLOOKUP($A226,Platinum_market_balance!$A:$Z,3,FALSE), "NA")</f>
        <v>0.1957089104292859</v>
      </c>
      <c r="CI226" s="31">
        <f>_xlfn.IFNA(VLOOKUP($A226,Platinum_market_balance!$A:$Z,4,FALSE), "NA")</f>
        <v>2915.3139539966264</v>
      </c>
      <c r="CJ226" s="31">
        <f>_xlfn.IFNA(VLOOKUP($A226,Platinum_market_balance!$A:$Z,5,FALSE), "NA")</f>
        <v>4.9141414181929708</v>
      </c>
      <c r="CK226" s="31">
        <f>_xlfn.IFNA(VLOOKUP($A226,Palladium_market_balance!$A:$Z,2,FALSE), "NA")</f>
        <v>-174.72335617000238</v>
      </c>
      <c r="CL226" s="31">
        <f>_xlfn.IFNA(VLOOKUP($A226,Palladium_market_balance!$A:$Z,3,FALSE), "NA")</f>
        <v>-0.17393641220460562</v>
      </c>
      <c r="CM226" s="31">
        <f>_xlfn.IFNA(VLOOKUP($A226,Palladium_market_balance!$A:$Z,4,FALSE), "NA")</f>
        <v>-3625.7681497389231</v>
      </c>
      <c r="CN226" s="31">
        <f>_xlfn.IFNA(VLOOKUP($A226,Palladium_market_balance!$A:$Z,5,FALSE), "NA")</f>
        <v>-3.6094378981462931</v>
      </c>
      <c r="CO226" s="31">
        <f>_xlfn.IFNA(VLOOKUP($A226,Rhodium_market_balance!$A:$Z,2,FALSE), "NA")</f>
        <v>-1.9798637667541783</v>
      </c>
      <c r="CP226" s="31">
        <f>_xlfn.IFNA(VLOOKUP($A226,Rhodium_market_balance!$A:$Z,3,FALSE), "NA")</f>
        <v>-2.034510938052279E-2</v>
      </c>
      <c r="CQ226" s="31">
        <f>_xlfn.IFNA(VLOOKUP($A226,Rhodium_market_balance!$A:$Z,4,FALSE), "NA")</f>
        <v>177.1809274129061</v>
      </c>
      <c r="CR226" s="31">
        <f>_xlfn.IFNA(VLOOKUP($A226,Rhodium_market_balance!$A:$Z,5,FALSE), "NA")</f>
        <v>1.820713833390545</v>
      </c>
      <c r="CS226" s="31">
        <f>_xlfn.IFNA(VLOOKUP($A226,CFTCs!$A:$Z,2,FALSE), "NA")</f>
        <v>11390.95</v>
      </c>
      <c r="CT226" s="31">
        <f>_xlfn.IFNA(VLOOKUP($A226,CFTCs!$A:$Z,3,FALSE), "NA")</f>
        <v>4394.25</v>
      </c>
      <c r="CU226" s="31">
        <f>_xlfn.IFNA(VLOOKUP($A226,CFTCs!$A:$Z,4,FALSE), "NA")</f>
        <v>40354.1</v>
      </c>
      <c r="CV226" s="31">
        <f>_xlfn.IFNA(VLOOKUP($A226,CFTCs!$A:$Z,5,FALSE), "NA")</f>
        <v>45788.4</v>
      </c>
      <c r="CW226" s="31">
        <f>_xlfn.IFNA(VLOOKUP($A226,Open_interest!$A:$Z,2,FALSE), "NA")</f>
        <v>87297.25</v>
      </c>
      <c r="CX226" s="31">
        <f>_xlfn.IFNA(VLOOKUP($A226,Open_interest!$A:$Z,3,FALSE), "NA")</f>
        <v>18700</v>
      </c>
      <c r="CY226" s="31">
        <f>IF(_xlfn.IFNA(VLOOKUP($A226,ETF_holdings!$A:$Z,2,FALSE), "NA")=0,"NA",_xlfn.IFNA(VLOOKUP($A226,ETF_holdings!$A:$Z,2,FALSE), "NA"))</f>
        <v>2524984.2791499998</v>
      </c>
      <c r="CZ226" s="31" t="str">
        <f>IF(_xlfn.IFNA(VLOOKUP($A226,ETF_holdings!$A:$Z,3,FALSE), "NA")=0,"NA",_xlfn.IFNA(VLOOKUP($A226,ETF_holdings!$A:$Z,3,FALSE), "NA"))</f>
        <v>NA</v>
      </c>
      <c r="DA226" s="31">
        <f>_xlfn.IFNA(VLOOKUP($A226,ETF_holdings!$A:$Z,4,FALSE), "NA")</f>
        <v>10789.975</v>
      </c>
      <c r="DB226" s="31">
        <f>IF(_xlfn.IFNA(VLOOKUP($A226,ETF_holdings!$A:$Z,4,FALSE), "NA")=0,"NA",_xlfn.IFNA(VLOOKUP($A226,ETF_holdings!$A:$Z,4,FALSE), "NA"))</f>
        <v>10789.975</v>
      </c>
      <c r="DC226" s="31" t="str">
        <f>IF(_xlfn.IFNA(VLOOKUP($A226,ETF_holdings!$A:$Z,6,FALSE), "NA")=0,"NA",_xlfn.IFNA(VLOOKUP($A226,ETF_holdings!$A:$Z,6,FALSE), "NA"))</f>
        <v>NA</v>
      </c>
      <c r="DD226" s="31" t="str">
        <f>IF(_xlfn.IFNA(VLOOKUP($A226,ETF_holdings!$A:$Z,7,FALSE), "NA")=0,"NA",_xlfn.IFNA(VLOOKUP($A226,ETF_holdings!$A:$Z,7,FALSE), "NA"))</f>
        <v>NA</v>
      </c>
      <c r="DE226" s="31">
        <f>IF(_xlfn.IFNA(VLOOKUP($A226,ETF_holdings!$A:$Z,8,FALSE), "NA")=0,"NA",_xlfn.IFNA(VLOOKUP($A226,ETF_holdings!$A:$Z,8,FALSE), "NA"))</f>
        <v>12194.7368421052</v>
      </c>
      <c r="DF226" s="31">
        <f>IF(_xlfn.IFNA(VLOOKUP($A226,ETF_holdings!$A:$Z,10,FALSE), "NA")=0,"NA",_xlfn.IFNA(VLOOKUP($A226,ETF_holdings!$A:$Z,10,FALSE), "NA"))</f>
        <v>13947.5</v>
      </c>
      <c r="DG226" s="31">
        <f>IF(_xlfn.IFNA(VLOOKUP($A226,ETF_holdings!$A:$Z,10,FALSE), "NA")=0,"NA",_xlfn.IFNA(VLOOKUP($A226,ETF_holdings!$A:$Z,10,FALSE), "NA"))</f>
        <v>13947.5</v>
      </c>
      <c r="DH226" s="31">
        <f>IF(_xlfn.IFNA(VLOOKUP($A226,ETF_holdings!$A:$Z,11,FALSE), "NA")=0,"NA",_xlfn.IFNA(VLOOKUP($A226,ETF_holdings!$A:$Z,11,FALSE), "NA"))</f>
        <v>10789.975</v>
      </c>
      <c r="DI226" s="31" t="str">
        <f>IF(_xlfn.IFNA(VLOOKUP($A226,ETF_holdings!$A:$Z,12,FALSE), "NA")=0,"NA",_xlfn.IFNA(VLOOKUP($A226,ETF_holdings!$A:$Z,12,FALSE), "NA"))</f>
        <v>NA</v>
      </c>
      <c r="DJ226" s="31">
        <f>IF(_xlfn.IFNA(VLOOKUP($A226,ETF_holdings!$A:$Z,13,FALSE), "NA")=0,"NA",_xlfn.IFNA(VLOOKUP($A226,ETF_holdings!$A:$Z,13,FALSE), "NA"))</f>
        <v>38336.973684210403</v>
      </c>
      <c r="DK226" s="31">
        <f>IF(_xlfn.IFNA(VLOOKUP($A226,Platinum_RSI!$A:$P,2,FALSE), "NA")=0,"NA",_xlfn.IFNA(VLOOKUP($A226,Platinum_RSI!$A:$P,2,FALSE), "NA"))</f>
        <v>34.36</v>
      </c>
      <c r="DL226" s="31">
        <f>IF(_xlfn.IFNA(VLOOKUP($A226,Platinum_RSI!$A:$P,3,FALSE), "NA")=0,"NA",_xlfn.IFNA(VLOOKUP($A226,Platinum_RSI!$A:$P,3,FALSE), "NA"))</f>
        <v>35.56</v>
      </c>
      <c r="DM226" s="31">
        <f>IF(_xlfn.IFNA(VLOOKUP($A226,Platinum_RSI!$A:$P,4,FALSE), "NA")=0,"NA",_xlfn.IFNA(VLOOKUP($A226,Platinum_RSI!$A:$P,4,FALSE), "NA"))</f>
        <v>38.47</v>
      </c>
      <c r="DN226" s="31">
        <f>IF(_xlfn.IFNA(VLOOKUP($A226,Platinum_RSI!$A:$P,5,FALSE), "NA")=0,"NA",_xlfn.IFNA(VLOOKUP($A226,Platinum_RSI!$A:$P,5,FALSE), "NA"))</f>
        <v>41.7</v>
      </c>
      <c r="DO226" s="31">
        <f>IF(_xlfn.IFNA(VLOOKUP($A226,Palladium_RSI!$A:$Q,2,FALSE), "NA")=0,"NA",_xlfn.IFNA(VLOOKUP($A226,Palladium_RSI!$A:$Q,2,FALSE), "NA"))</f>
        <v>81.89</v>
      </c>
      <c r="DP226" s="31">
        <f>IF(_xlfn.IFNA(VLOOKUP($A226,Palladium_RSI!$A:$Q, 3,FALSE), "NA")=0,"NA",_xlfn.IFNA(VLOOKUP($A226,Palladium_RSI!$A:$Q,3,FALSE), "NA"))</f>
        <v>67.44</v>
      </c>
      <c r="DQ226" s="31">
        <f>IF(_xlfn.IFNA(VLOOKUP($A226,Palladium_RSI!$A:$Q,4,FALSE), "NA")=0,"NA",_xlfn.IFNA(VLOOKUP($A226,Palladium_RSI!$A:$Q,4,FALSE), "NA"))</f>
        <v>64.62</v>
      </c>
      <c r="DR226" s="31">
        <f>IF(_xlfn.IFNA(VLOOKUP($A226,Palladium_RSI!$A:$Q,5,FALSE), "NA")=0,"NA",_xlfn.IFNA(VLOOKUP($A226,Palladium_RSI!$A:$Q,5,FALSE), "NA"))</f>
        <v>60.08</v>
      </c>
      <c r="DS226" s="31">
        <f>IF(_xlfn.IFNA(VLOOKUP($A226,Car_production!$A:$L,2,FALSE), "NA")=0,"NA",_xlfn.IFNA(VLOOKUP($A226,Car_production!$A:$L,2,FALSE), "NA"))</f>
        <v>229.4</v>
      </c>
      <c r="DT226" s="31">
        <f>IF(_xlfn.IFNA(VLOOKUP($A226,Car_production!$A:$L,3,FALSE), "NA")=0,"NA",_xlfn.IFNA(VLOOKUP($A226,Car_production!$A:$L,3,FALSE), "NA"))</f>
        <v>180.48780487804879</v>
      </c>
      <c r="DU226" s="31" t="e">
        <f>IF(_xlfn.IFNA(VLOOKUP($A226,Car_production!$A:$L,4,FALSE), "NA")=0,"NA",_xlfn.IFNA(VLOOKUP($A226,Car_production!$A:$L,13,FALSE), "NA"))</f>
        <v>#REF!</v>
      </c>
      <c r="DV226" s="31">
        <f>IF(_xlfn.IFNA(VLOOKUP($A226,Car_production!$A:$L,5,FALSE), "NA")=0,"NA",_xlfn.IFNA(VLOOKUP($A226,Car_production!$A:$L,5,FALSE), "NA"))</f>
        <v>97.480868805380567</v>
      </c>
      <c r="DW226" s="31">
        <f>IF(_xlfn.IFNA(VLOOKUP($A226,Car_production!$A:$L,6,FALSE), "NA")=0,"NA",_xlfn.IFNA(VLOOKUP($A226,Car_production!$A:$L,6,FALSE), "NA"))</f>
        <v>92.1</v>
      </c>
      <c r="DX226" s="31">
        <f>IF(_xlfn.IFNA(VLOOKUP($A226,Car_production!$A:$L,7,FALSE), "NA")=0,"NA",_xlfn.IFNA(VLOOKUP($A226,Car_production!$A:$L,7,FALSE), "NA"))</f>
        <v>90.029325513196483</v>
      </c>
      <c r="DY226" s="31">
        <f>IF(_xlfn.IFNA(VLOOKUP($A226,Car_production!$A:$L,8,FALSE), "NA")=0,"NA",_xlfn.IFNA(VLOOKUP($A226,Car_production!$A:$L,8,FALSE), "NA"))</f>
        <v>106.6</v>
      </c>
      <c r="DZ226" s="31">
        <f>IF(_xlfn.IFNA(VLOOKUP($A226,Car_production!$A:$L,9,FALSE), "NA")=0,"NA",_xlfn.IFNA(VLOOKUP($A226,Car_production!$A:$L,9,FALSE), "NA"))</f>
        <v>134.59595959595958</v>
      </c>
      <c r="EA226" s="31">
        <f>IF(_xlfn.IFNA(VLOOKUP($A226,Car_production!$A:$L,10,FALSE), "NA")=0,"NA",_xlfn.IFNA(VLOOKUP($A226,Car_production!$A:$L,10,FALSE), "NA"))</f>
        <v>82.269115932039924</v>
      </c>
      <c r="EB226" s="31">
        <f>IF(_xlfn.IFNA(VLOOKUP($A226,Car_production_index!$A:$L,2,FALSE), "NA")=0,"NA",_xlfn.IFNA(VLOOKUP($A226,Car_production_index!$A:$L,2,FALSE), "NA"))</f>
        <v>0.14201364594557198</v>
      </c>
      <c r="EC226" s="31">
        <f>IF(_xlfn.IFNA(VLOOKUP($A226,Car_production_index!$A:$L,3,FALSE), "NA")=0,"NA",_xlfn.IFNA(VLOOKUP($A226,Car_production_index!$A:$L,3,FALSE), "NA"))</f>
        <v>0.17364622263609913</v>
      </c>
      <c r="ED226" s="31">
        <f>IF(_xlfn.IFNA(VLOOKUP($A226,Car_production_index!$A:$L,4,FALSE), "NA")=0,"NA",_xlfn.IFNA(VLOOKUP($A226,Car_production_index!$A:$L,4,FALSE), "NA"))</f>
        <v>0.28294764154601049</v>
      </c>
      <c r="EE226" s="31">
        <f>IF(_xlfn.IFNA(VLOOKUP($A226,Car_production_index!$A:$L,5,FALSE), "NA")=0,"NA",_xlfn.IFNA(VLOOKUP($A226,Car_production_index!$A:$L,5,FALSE), "NA"))</f>
        <v>9.9721793482553306E-2</v>
      </c>
      <c r="EF226" s="31">
        <f>IF(_xlfn.IFNA(VLOOKUP($A226,Car_production_index!$A:$L,6,FALSE), "NA")=0,"NA",_xlfn.IFNA(VLOOKUP($A226,Car_production_index!$A:$L,6,FALSE), "NA"))</f>
        <v>0.69832930361023482</v>
      </c>
    </row>
    <row r="227" spans="1:136">
      <c r="A227" s="26">
        <v>43374</v>
      </c>
      <c r="B227" s="25">
        <f>IFERROR(VLOOKUP($A227,Palladium_spot_price!$A:$B,2,FALSE), "NA")</f>
        <v>1089.52173913043</v>
      </c>
      <c r="C227" s="25">
        <f>IFERROR(VLOOKUP($A227,Platinum_spot_price!$A:$B,2,FALSE), "NA")</f>
        <v>833.56521739130403</v>
      </c>
      <c r="D227" s="25">
        <f>IFERROR(VLOOKUP($A227,Rhodium_spot_price!$A:$B,2,FALSE), "NA")</f>
        <v>2514.3478260869501</v>
      </c>
      <c r="E227" s="25">
        <f>IFERROR(VLOOKUP(A227,'Coal Australia'!A:B,2,FALSE), "NA")</f>
        <v>114.762111801242</v>
      </c>
      <c r="F227" s="25">
        <f>IFERROR(VLOOKUP(A227,'Russian Ruble'!A:B,2,FALSE), "NA")</f>
        <v>65.885300000000001</v>
      </c>
      <c r="G227" s="25">
        <f>IFERROR(VLOOKUP($A227,'GDP Germany'!A:B,2,FALSE),"NA")</f>
        <v>739339.1</v>
      </c>
      <c r="H227" s="25">
        <f>IFERROR(VLOOKUP($A227,'GDP EU28'!A:B,2,FALSE),"NA")</f>
        <v>3428995.7</v>
      </c>
      <c r="I227" s="25">
        <f>IFERROR(VLOOKUP($A227,'GDP US'!A:B,2,FALSE),"NA")</f>
        <v>18679.598999999998</v>
      </c>
      <c r="J227" s="29">
        <f>IFERROR(VLOOKUP($A227,'GDP CNY'!A:C,2,FALSE),"NA")</f>
        <v>6.7</v>
      </c>
      <c r="K227" s="25">
        <f>IFERROR(VLOOKUP($A227,WTI!$A:$B,2,FALSE),"NA")</f>
        <v>70.75</v>
      </c>
      <c r="L227" s="25">
        <f>IFERROR(VLOOKUP($A227,Brent!$A:$B,2,FALSE),"NA")</f>
        <v>81.03</v>
      </c>
      <c r="M227" s="25">
        <f>IFERROR(VLOOKUP($A227,'EURO EXC RATE'!$A:$B,2,FALSE),"NA")</f>
        <v>1.1488</v>
      </c>
      <c r="N227" s="25">
        <f>IFERROR(VLOOKUP($A227,'Baltic Dry Index'!$A:$B,2,FALSE),"NA")</f>
        <v>1490</v>
      </c>
      <c r="O227" s="25">
        <f>IFERROR(VLOOKUP($A227,EXR_CNY_USD!$A:$B,2,FALSE),"NA")</f>
        <v>6.9191000000000003</v>
      </c>
      <c r="P227" s="25">
        <f>IFERROR(VLOOKUP($A227,'NATURAL GAS'!A:B,2,FALSE),"NA")</f>
        <v>3.28</v>
      </c>
      <c r="Q227" s="25">
        <f>IFERROR(VLOOKUP($A227,VIX!$A:$B,2,FALSE), "NA")</f>
        <v>21.23</v>
      </c>
      <c r="R227" s="25">
        <f>IFERROR(VLOOKUP($A227,CLI_US!$A:$B,2,FALSE), "NA")</f>
        <v>100.234791672765</v>
      </c>
      <c r="S227" s="25">
        <f>IFERROR(VLOOKUP($A227,CLI_CHN!$A:$B,2,FALSE), "NA")</f>
        <v>98.925629999999998</v>
      </c>
      <c r="T227" s="25">
        <f>IFERROR(VLOOKUP($A227,CLI_EURO!$A:$B,2,FALSE), "NA")</f>
        <v>100.357636372485</v>
      </c>
      <c r="U227" s="25">
        <f>IFERROR(VLOOKUP($A227,CPILFESL!$A:$B,2,FALSE), "NA")</f>
        <v>252.86199999999999</v>
      </c>
      <c r="V227" s="31">
        <f>_xlfn.IFNA(VLOOKUP($A227,'PET.RWTC.M'!$A:$B,2,FALSE), "NA")</f>
        <v>70.75</v>
      </c>
      <c r="W227" s="31">
        <f>_xlfn.IFNA(VLOOKUP($A227,PALLFNFINDEXQ!$A:$B,2,FALSE), "NA")</f>
        <v>123.76075040000001</v>
      </c>
      <c r="X227" s="31">
        <f>_xlfn.IFNA(VLOOKUP($A227,DEXSFUS!$A:$B,2,FALSE), "NA")</f>
        <v>14.2</v>
      </c>
      <c r="Y227" s="31">
        <f>_xlfn.IFNA(VLOOKUP($A227,PNICKUSDM!$A:$B,2,FALSE), "NA")</f>
        <v>12314.913039999999</v>
      </c>
      <c r="Z227" s="31">
        <f>_xlfn.IFNA(VLOOKUP($A227,'WPU1011'!$A:$B,2,FALSE), "NA")</f>
        <v>140.9</v>
      </c>
      <c r="AA227" s="31">
        <f>_xlfn.IFNA(VLOOKUP($A227,'WPU1011'!$A:$B,2,FALSE), "NA")</f>
        <v>140.9</v>
      </c>
      <c r="AB227" s="31">
        <f>_xlfn.IFNA(VLOOKUP($A227,TSIFRGHTC!$A:$B,2,FALSE), "NA")</f>
        <v>0.5</v>
      </c>
      <c r="AC227" s="31">
        <f>_xlfn.IFNA(VLOOKUP($A227,TSIFRGHTC!$A:$B,2,FALSE), "NA")</f>
        <v>0.5</v>
      </c>
      <c r="AD227" s="31">
        <f>_xlfn.IFNA(VLOOKUP($A227,PPICMM!$A:$B,2,FALSE), "NA")</f>
        <v>190.7</v>
      </c>
      <c r="AE227" s="31">
        <f>_xlfn.IFNA(VLOOKUP($A227,IPB50001N!$A:$B,2,FALSE), "NA")</f>
        <v>103.7366</v>
      </c>
      <c r="AF227" s="31">
        <f>_xlfn.IFNA(VLOOKUP($A227,A31ATI!$A:$B,2,FALSE), "NA")</f>
        <v>22154</v>
      </c>
      <c r="AG227" s="31">
        <f>_xlfn.IFNA(VLOOKUP($A227,A31ANO!$A:$B,2,FALSE), "NA")</f>
        <v>11161</v>
      </c>
      <c r="AH227" s="31">
        <f>_xlfn.IFNA(VLOOKUP($A227,IPG21223S!$A:$B,2,FALSE), "NA")</f>
        <v>103.8211</v>
      </c>
      <c r="AI227" s="31">
        <f>_xlfn.IFNA(VLOOKUP($A227,PIORECRUSDM!$A:$B,2,FALSE), "NA")</f>
        <v>72.81</v>
      </c>
      <c r="AJ227" s="31">
        <f>_xlfn.IFNA(VLOOKUP($A227,GVZCLS!$A:$B,2,FALSE), "NA")</f>
        <v>11.03</v>
      </c>
      <c r="AK227" s="31">
        <f>_xlfn.IFNA(VLOOKUP($A227,VXSLVCLS!$A:$B,2,FALSE), "NA")</f>
        <v>19.63</v>
      </c>
      <c r="AL227" s="31">
        <f>_xlfn.IFNA(VLOOKUP($A227,PNRGINDEXM!$A:$B,2,FALSE), "NA")</f>
        <v>173.77070000000001</v>
      </c>
      <c r="AM227" s="31">
        <f>_xlfn.IFNA(VLOOKUP($A227,Nikkei225!$A:$B,2,FALSE), "NA")</f>
        <v>24245.759999999998</v>
      </c>
      <c r="AN227" s="31">
        <f>_xlfn.IFNA(VLOOKUP($A227,EXJPUS!$A:$B,2,FALSE), "NA")</f>
        <v>112.7218</v>
      </c>
      <c r="AO227" s="31">
        <f>_xlfn.IFNA(VLOOKUP($A227,PCU33613361!$A:$B,2,FALSE), "NA")</f>
        <v>115.2</v>
      </c>
      <c r="AP227" s="31">
        <f>_xlfn.IFNA(VLOOKUP($A227,TOTALSA!$A:$B,2,FALSE), "NA")</f>
        <v>18.111999999999998</v>
      </c>
      <c r="AQ227" s="31">
        <f>_xlfn.IFNA(VLOOKUP($A227,ZAFCPIALLMINMEI!$A:$B,2,FALSE), "NA")</f>
        <v>118.9603</v>
      </c>
      <c r="AR227" s="31">
        <f>_xlfn.IFNA(VLOOKUP($A227,LCULMN01ZAQ661S!$A:$B,2,FALSE), "NA")</f>
        <v>112.4132614</v>
      </c>
      <c r="AS227" s="31">
        <f>_xlfn.IFNA(VLOOKUP($A227,NGDPRSAXDCZAQ!$A:$B,2,FALSE), "NA")</f>
        <v>1150451.3</v>
      </c>
      <c r="AT227" s="31">
        <f>_xlfn.IFNA(VLOOKUP($A227,'M.W00.PCOBA.USD'!$A:$B,2,FALSE), "NA")</f>
        <v>60626.78</v>
      </c>
      <c r="AU227" s="31">
        <f>_xlfn.IFNA(VLOOKUP($A227,BSCICP03O9M665S!$A:$B,2,FALSE), "NA")</f>
        <v>101.00841904489999</v>
      </c>
      <c r="AV227" s="31">
        <f>_xlfn.IFNA(VLOOKUP($A227,LOLITOAAOECDE!$A:$B,2,FALSE), "NA")</f>
        <v>100.35558585130001</v>
      </c>
      <c r="AW227" s="31" t="str">
        <f>_xlfn.IFNA(VLOOKUP($A227,'IP7110'!$A:$B,2,FALSE), "NA")</f>
        <v>NA</v>
      </c>
      <c r="AX227" s="31">
        <f>_xlfn.IFNA(VLOOKUP($A227,'WPS061'!$A:$B,2,FALSE), "NA")</f>
        <v>107.9</v>
      </c>
      <c r="AY227" s="31">
        <f>_xlfn.IFNA(VLOOKUP($A227,'GS10'!$A:$B,2,FALSE), "NA")</f>
        <v>3.15</v>
      </c>
      <c r="AZ227" s="31">
        <f>_xlfn.IFNA(VLOOKUP($A227,'GS5'!$A:$B,2,FALSE), "NA")</f>
        <v>3</v>
      </c>
      <c r="BA227" s="31">
        <f>_xlfn.IFNA(VLOOKUP($A227,'GS30'!$A:$B,2,FALSE), "NA")</f>
        <v>3.34</v>
      </c>
      <c r="BB227" s="31">
        <f>_xlfn.IFNA(VLOOKUP($A227,DAX!$A:$B,2,FALSE), "NA")</f>
        <v>11447.51</v>
      </c>
      <c r="BC227" s="31">
        <f>_xlfn.IFNA(VLOOKUP($A227,SMI!$A:$B,2,FALSE), "NA")</f>
        <v>9022.16</v>
      </c>
      <c r="BD227" s="31">
        <f>_xlfn.IFNA(VLOOKUP($A227,NASDAQCOM!$A:$B,2,FALSE), "NA")</f>
        <v>7305.9</v>
      </c>
      <c r="BE227" s="31">
        <f>_xlfn.IFNA(VLOOKUP($A227,FTSE100!$A:$B,2,FALSE), "NA")</f>
        <v>7128.1</v>
      </c>
      <c r="BF227" s="31">
        <f>_xlfn.IFNA(VLOOKUP($A227,'M.W00.PGOLD.USD'!$A:$B,2,FALSE), "NA")</f>
        <v>1236.05</v>
      </c>
      <c r="BG227" s="31">
        <f>_xlfn.IFNA(VLOOKUP($A227,'M.W00.PSILVER.USD'!$A:$B,2,FALSE), "NA")</f>
        <v>14.755000000000001</v>
      </c>
      <c r="BH227" s="31">
        <f>_xlfn.IFNA(VLOOKUP($A227,WPU10170502!$A:$B,2,FALSE), "NA")</f>
        <v>119</v>
      </c>
      <c r="BI227" s="31">
        <f>_xlfn.IFNA(VLOOKUP($A227,'M.W00.PSILVER.USD'!$A:$B,2,FALSE), "NA")</f>
        <v>14.755000000000001</v>
      </c>
      <c r="BJ227" s="31">
        <f>_xlfn.IFNA(VLOOKUP($A227,'M.W00.PSILVER.USD'!$A:$B,2,FALSE), "NA")</f>
        <v>14.755000000000001</v>
      </c>
      <c r="BK227" s="31">
        <f>_xlfn.IFNA(VLOOKUP($A227,FEDfunds!$A:$B,2,FALSE), "NA")</f>
        <v>2.19</v>
      </c>
      <c r="BL227" s="31">
        <f>_xlfn.IFNA(VLOOKUP($A227,Vehicles_miles_traveled!$A:$B,2,FALSE), "NA")</f>
        <v>269320</v>
      </c>
      <c r="BM227" s="31">
        <f>_xlfn.IFNA(VLOOKUP($A227,New_car_dealer!$A:$B,2,FALSE), "NA")</f>
        <v>75794</v>
      </c>
      <c r="BN227" s="31">
        <f>_xlfn.IFNA(VLOOKUP($A227,Platinum_total_demand!$A:$Z,4,FALSE), "NA")</f>
        <v>589.11315836543884</v>
      </c>
      <c r="BO227" s="31">
        <f>_xlfn.IFNA(VLOOKUP($A227,Palladium_total_demand!$A:$Z,4,FALSE), "NA")</f>
        <v>997.35780977563957</v>
      </c>
      <c r="BP227" s="31">
        <f>_xlfn.IFNA(VLOOKUP($A227,Rhodium_total_demand!$A:$Z,4,FALSE), "NA")</f>
        <v>96.755319373908733</v>
      </c>
      <c r="BQ227" s="31">
        <f>_xlfn.IFNA(VLOOKUP($A227,Platinum_total_supply!$A:$Z,4,FALSE), "NA")</f>
        <v>670.06396903166842</v>
      </c>
      <c r="BR227" s="31">
        <f>_xlfn.IFNA(VLOOKUP($A227,Palladium_total_supply!$A:$Z,4,FALSE), "NA")</f>
        <v>791.15831691006315</v>
      </c>
      <c r="BS227" s="31">
        <f>_xlfn.IFNA(VLOOKUP($A227,Rhodium_total_supply!$A:$Z,4,FALSE), "NA")</f>
        <v>90.873057186304777</v>
      </c>
      <c r="BT227" s="31">
        <f>_xlfn.IFNA(VLOOKUP($A227,Equities!$A:$Z,2,FALSE), "NA")</f>
        <v>8531.6856521739101</v>
      </c>
      <c r="BU227" s="31">
        <f>_xlfn.IFNA(VLOOKUP($A227,Equities!$A:$Z,3,FALSE), "NA")</f>
        <v>11434.127391304301</v>
      </c>
      <c r="BV227" s="31">
        <f>_xlfn.IFNA(VLOOKUP($A227,Equities!$A:$Z,4,FALSE), "NA")</f>
        <v>9324.0969565217292</v>
      </c>
      <c r="BW227" s="31">
        <f>_xlfn.IFNA(VLOOKUP($A227,Equities!$A:$Z,5,FALSE), "NA")</f>
        <v>7175.2809565217303</v>
      </c>
      <c r="BX227" s="31">
        <f>_xlfn.IFNA(VLOOKUP($A227,Equities!$A:$Z,6,FALSE), "NA")</f>
        <v>2184.1652173912998</v>
      </c>
      <c r="BY227" s="31">
        <f>_xlfn.IFNA(VLOOKUP($A227,Income_equities!$A:$Z,2,FALSE), "NA")</f>
        <v>2001.27304347826</v>
      </c>
      <c r="BZ227" s="31">
        <f>_xlfn.IFNA(VLOOKUP($A227,Income_equities!$A:$Z,3,FALSE), "NA")</f>
        <v>377.12700869565202</v>
      </c>
      <c r="CA227" s="31">
        <f>_xlfn.IFNA(VLOOKUP($A227,Income_equities!$A:$Z,4,FALSE), "NA")</f>
        <v>229.456491304347</v>
      </c>
      <c r="CB227" s="31">
        <f>_xlfn.IFNA(VLOOKUP($A227,Income_equities!$A:$Z,5,FALSE), "NA")</f>
        <v>228.807882608695</v>
      </c>
      <c r="CC227" s="31">
        <f>_xlfn.IFNA(VLOOKUP($A227,PGM_equities!$A:$Z,2,FALSE), "NA")</f>
        <v>830.86999999999898</v>
      </c>
      <c r="CD227" s="31">
        <f>_xlfn.IFNA(VLOOKUP($A227,PGM_equities!$A:$Z,3,FALSE), "NA")</f>
        <v>1214.6739130434701</v>
      </c>
      <c r="CE227" s="31">
        <f>_xlfn.IFNA(VLOOKUP($A227,PGM_equities!$A:$Z,4,FALSE), "NA")</f>
        <v>14.564617391304299</v>
      </c>
      <c r="CF227" s="31">
        <f>_xlfn.IFNA(VLOOKUP($A227,PGM_equities!$A:$Z,5,FALSE), "NA")</f>
        <v>1084.24260869565</v>
      </c>
      <c r="CG227" s="31">
        <f>_xlfn.IFNA(VLOOKUP($A227,Platinum_market_balance!$A:$Z,2,FALSE), "NA")</f>
        <v>80.950810666229586</v>
      </c>
      <c r="CH227" s="31">
        <f>_xlfn.IFNA(VLOOKUP($A227,Platinum_market_balance!$A:$Z,3,FALSE), "NA")</f>
        <v>0.13741130972330812</v>
      </c>
      <c r="CI227" s="31">
        <f>_xlfn.IFNA(VLOOKUP($A227,Platinum_market_balance!$A:$Z,4,FALSE), "NA")</f>
        <v>2996.2647646628561</v>
      </c>
      <c r="CJ227" s="31">
        <f>_xlfn.IFNA(VLOOKUP($A227,Platinum_market_balance!$A:$Z,5,FALSE), "NA")</f>
        <v>5.0860598207928884</v>
      </c>
      <c r="CK227" s="31">
        <f>_xlfn.IFNA(VLOOKUP($A227,Palladium_market_balance!$A:$Z,2,FALSE), "NA")</f>
        <v>-206.19949286557642</v>
      </c>
      <c r="CL227" s="31">
        <f>_xlfn.IFNA(VLOOKUP($A227,Palladium_market_balance!$A:$Z,3,FALSE), "NA")</f>
        <v>-0.20674575447698351</v>
      </c>
      <c r="CM227" s="31">
        <f>_xlfn.IFNA(VLOOKUP($A227,Palladium_market_balance!$A:$Z,4,FALSE), "NA")</f>
        <v>-3831.9676426044994</v>
      </c>
      <c r="CN227" s="31">
        <f>_xlfn.IFNA(VLOOKUP($A227,Palladium_market_balance!$A:$Z,5,FALSE), "NA")</f>
        <v>-3.8421192525343728</v>
      </c>
      <c r="CO227" s="31">
        <f>_xlfn.IFNA(VLOOKUP($A227,Rhodium_market_balance!$A:$Z,2,FALSE), "NA")</f>
        <v>-5.8822621876039562</v>
      </c>
      <c r="CP227" s="31">
        <f>_xlfn.IFNA(VLOOKUP($A227,Rhodium_market_balance!$A:$Z,3,FALSE), "NA")</f>
        <v>-6.0795233023541451E-2</v>
      </c>
      <c r="CQ227" s="31">
        <f>_xlfn.IFNA(VLOOKUP($A227,Rhodium_market_balance!$A:$Z,4,FALSE), "NA")</f>
        <v>171.29866522530216</v>
      </c>
      <c r="CR227" s="31">
        <f>_xlfn.IFNA(VLOOKUP($A227,Rhodium_market_balance!$A:$Z,5,FALSE), "NA")</f>
        <v>1.7704315001361564</v>
      </c>
      <c r="CS227" s="31">
        <f>_xlfn.IFNA(VLOOKUP($A227,CFTCs!$A:$Z,2,FALSE), "NA")</f>
        <v>16935.478260869499</v>
      </c>
      <c r="CT227" s="31">
        <f>_xlfn.IFNA(VLOOKUP($A227,CFTCs!$A:$Z,3,FALSE), "NA")</f>
        <v>5403.9130434782601</v>
      </c>
      <c r="CU227" s="31">
        <f>_xlfn.IFNA(VLOOKUP($A227,CFTCs!$A:$Z,4,FALSE), "NA")</f>
        <v>41661.739130434697</v>
      </c>
      <c r="CV227" s="31">
        <f>_xlfn.IFNA(VLOOKUP($A227,CFTCs!$A:$Z,5,FALSE), "NA")</f>
        <v>31565.1739130434</v>
      </c>
      <c r="CW227" s="31">
        <f>_xlfn.IFNA(VLOOKUP($A227,Open_interest!$A:$Z,2,FALSE), "NA")</f>
        <v>74432.0869565217</v>
      </c>
      <c r="CX227" s="31">
        <f>_xlfn.IFNA(VLOOKUP($A227,Open_interest!$A:$Z,3,FALSE), "NA")</f>
        <v>25859.956521739099</v>
      </c>
      <c r="CY227" s="31">
        <f>IF(_xlfn.IFNA(VLOOKUP($A227,ETF_holdings!$A:$Z,2,FALSE), "NA")=0,"NA",_xlfn.IFNA(VLOOKUP($A227,ETF_holdings!$A:$Z,2,FALSE), "NA"))</f>
        <v>2461028.8516086899</v>
      </c>
      <c r="CZ227" s="31" t="str">
        <f>IF(_xlfn.IFNA(VLOOKUP($A227,ETF_holdings!$A:$Z,3,FALSE), "NA")=0,"NA",_xlfn.IFNA(VLOOKUP($A227,ETF_holdings!$A:$Z,3,FALSE), "NA"))</f>
        <v>NA</v>
      </c>
      <c r="DA227" s="31">
        <f>_xlfn.IFNA(VLOOKUP($A227,ETF_holdings!$A:$Z,4,FALSE), "NA")</f>
        <v>11353.652173913</v>
      </c>
      <c r="DB227" s="31">
        <f>IF(_xlfn.IFNA(VLOOKUP($A227,ETF_holdings!$A:$Z,4,FALSE), "NA")=0,"NA",_xlfn.IFNA(VLOOKUP($A227,ETF_holdings!$A:$Z,4,FALSE), "NA"))</f>
        <v>11353.652173913</v>
      </c>
      <c r="DC227" s="31" t="str">
        <f>IF(_xlfn.IFNA(VLOOKUP($A227,ETF_holdings!$A:$Z,6,FALSE), "NA")=0,"NA",_xlfn.IFNA(VLOOKUP($A227,ETF_holdings!$A:$Z,6,FALSE), "NA"))</f>
        <v>NA</v>
      </c>
      <c r="DD227" s="31" t="str">
        <f>IF(_xlfn.IFNA(VLOOKUP($A227,ETF_holdings!$A:$Z,7,FALSE), "NA")=0,"NA",_xlfn.IFNA(VLOOKUP($A227,ETF_holdings!$A:$Z,7,FALSE), "NA"))</f>
        <v>NA</v>
      </c>
      <c r="DE227" s="31">
        <f>IF(_xlfn.IFNA(VLOOKUP($A227,ETF_holdings!$A:$Z,8,FALSE), "NA")=0,"NA",_xlfn.IFNA(VLOOKUP($A227,ETF_holdings!$A:$Z,8,FALSE), "NA"))</f>
        <v>12017.391304347801</v>
      </c>
      <c r="DF227" s="31">
        <f>IF(_xlfn.IFNA(VLOOKUP($A227,ETF_holdings!$A:$Z,10,FALSE), "NA")=0,"NA",_xlfn.IFNA(VLOOKUP($A227,ETF_holdings!$A:$Z,10,FALSE), "NA"))</f>
        <v>13781.7391304347</v>
      </c>
      <c r="DG227" s="31">
        <f>IF(_xlfn.IFNA(VLOOKUP($A227,ETF_holdings!$A:$Z,10,FALSE), "NA")=0,"NA",_xlfn.IFNA(VLOOKUP($A227,ETF_holdings!$A:$Z,10,FALSE), "NA"))</f>
        <v>13781.7391304347</v>
      </c>
      <c r="DH227" s="31">
        <f>IF(_xlfn.IFNA(VLOOKUP($A227,ETF_holdings!$A:$Z,11,FALSE), "NA")=0,"NA",_xlfn.IFNA(VLOOKUP($A227,ETF_holdings!$A:$Z,11,FALSE), "NA"))</f>
        <v>11353.652173913</v>
      </c>
      <c r="DI227" s="31" t="str">
        <f>IF(_xlfn.IFNA(VLOOKUP($A227,ETF_holdings!$A:$Z,12,FALSE), "NA")=0,"NA",_xlfn.IFNA(VLOOKUP($A227,ETF_holdings!$A:$Z,12,FALSE), "NA"))</f>
        <v>NA</v>
      </c>
      <c r="DJ227" s="31">
        <f>IF(_xlfn.IFNA(VLOOKUP($A227,ETF_holdings!$A:$Z,13,FALSE), "NA")=0,"NA",_xlfn.IFNA(VLOOKUP($A227,ETF_holdings!$A:$Z,13,FALSE), "NA"))</f>
        <v>37816.521739130301</v>
      </c>
      <c r="DK227" s="31">
        <f>IF(_xlfn.IFNA(VLOOKUP($A227,Platinum_RSI!$A:$P,2,FALSE), "NA")=0,"NA",_xlfn.IFNA(VLOOKUP($A227,Platinum_RSI!$A:$P,2,FALSE), "NA"))</f>
        <v>51.17</v>
      </c>
      <c r="DL227" s="31">
        <f>IF(_xlfn.IFNA(VLOOKUP($A227,Platinum_RSI!$A:$P,3,FALSE), "NA")=0,"NA",_xlfn.IFNA(VLOOKUP($A227,Platinum_RSI!$A:$P,3,FALSE), "NA"))</f>
        <v>40.450000000000003</v>
      </c>
      <c r="DM227" s="31">
        <f>IF(_xlfn.IFNA(VLOOKUP($A227,Platinum_RSI!$A:$P,4,FALSE), "NA")=0,"NA",_xlfn.IFNA(VLOOKUP($A227,Platinum_RSI!$A:$P,4,FALSE), "NA"))</f>
        <v>41.18</v>
      </c>
      <c r="DN227" s="31">
        <f>IF(_xlfn.IFNA(VLOOKUP($A227,Platinum_RSI!$A:$P,5,FALSE), "NA")=0,"NA",_xlfn.IFNA(VLOOKUP($A227,Platinum_RSI!$A:$P,5,FALSE), "NA"))</f>
        <v>42.68</v>
      </c>
      <c r="DO227" s="31">
        <f>IF(_xlfn.IFNA(VLOOKUP($A227,Palladium_RSI!$A:$Q,2,FALSE), "NA")=0,"NA",_xlfn.IFNA(VLOOKUP($A227,Palladium_RSI!$A:$Q,2,FALSE), "NA"))</f>
        <v>78.849999999999994</v>
      </c>
      <c r="DP227" s="31">
        <f>IF(_xlfn.IFNA(VLOOKUP($A227,Palladium_RSI!$A:$Q, 3,FALSE), "NA")=0,"NA",_xlfn.IFNA(VLOOKUP($A227,Palladium_RSI!$A:$Q,3,FALSE), "NA"))</f>
        <v>66.66</v>
      </c>
      <c r="DQ227" s="31">
        <f>IF(_xlfn.IFNA(VLOOKUP($A227,Palladium_RSI!$A:$Q,4,FALSE), "NA")=0,"NA",_xlfn.IFNA(VLOOKUP($A227,Palladium_RSI!$A:$Q,4,FALSE), "NA"))</f>
        <v>64.16</v>
      </c>
      <c r="DR227" s="31">
        <f>IF(_xlfn.IFNA(VLOOKUP($A227,Palladium_RSI!$A:$Q,5,FALSE), "NA")=0,"NA",_xlfn.IFNA(VLOOKUP($A227,Palladium_RSI!$A:$Q,5,FALSE), "NA"))</f>
        <v>59.89</v>
      </c>
      <c r="DS227" s="31">
        <f>IF(_xlfn.IFNA(VLOOKUP($A227,Car_production!$A:$L,2,FALSE), "NA")=0,"NA",_xlfn.IFNA(VLOOKUP($A227,Car_production!$A:$L,2,FALSE), "NA"))</f>
        <v>236</v>
      </c>
      <c r="DT227" s="31">
        <f>IF(_xlfn.IFNA(VLOOKUP($A227,Car_production!$A:$L,3,FALSE), "NA")=0,"NA",_xlfn.IFNA(VLOOKUP($A227,Car_production!$A:$L,3,FALSE), "NA"))</f>
        <v>185.68056648308419</v>
      </c>
      <c r="DU227" s="31" t="e">
        <f>IF(_xlfn.IFNA(VLOOKUP($A227,Car_production!$A:$L,4,FALSE), "NA")=0,"NA",_xlfn.IFNA(VLOOKUP($A227,Car_production!$A:$L,13,FALSE), "NA"))</f>
        <v>#REF!</v>
      </c>
      <c r="DV227" s="31">
        <f>IF(_xlfn.IFNA(VLOOKUP($A227,Car_production!$A:$L,5,FALSE), "NA")=0,"NA",_xlfn.IFNA(VLOOKUP($A227,Car_production!$A:$L,5,FALSE), "NA"))</f>
        <v>96.394308424465777</v>
      </c>
      <c r="DW227" s="31">
        <f>IF(_xlfn.IFNA(VLOOKUP($A227,Car_production!$A:$L,6,FALSE), "NA")=0,"NA",_xlfn.IFNA(VLOOKUP($A227,Car_production!$A:$L,6,FALSE), "NA"))</f>
        <v>104.8</v>
      </c>
      <c r="DX227" s="31">
        <f>IF(_xlfn.IFNA(VLOOKUP($A227,Car_production!$A:$L,7,FALSE), "NA")=0,"NA",_xlfn.IFNA(VLOOKUP($A227,Car_production!$A:$L,7,FALSE), "NA"))</f>
        <v>102.44379276637341</v>
      </c>
      <c r="DY227" s="31">
        <f>IF(_xlfn.IFNA(VLOOKUP($A227,Car_production!$A:$L,8,FALSE), "NA")=0,"NA",_xlfn.IFNA(VLOOKUP($A227,Car_production!$A:$L,8,FALSE), "NA"))</f>
        <v>109.5</v>
      </c>
      <c r="DZ227" s="31">
        <f>IF(_xlfn.IFNA(VLOOKUP($A227,Car_production!$A:$L,9,FALSE), "NA")=0,"NA",_xlfn.IFNA(VLOOKUP($A227,Car_production!$A:$L,9,FALSE), "NA"))</f>
        <v>138.25757575757575</v>
      </c>
      <c r="EA227" s="31">
        <f>IF(_xlfn.IFNA(VLOOKUP($A227,Car_production!$A:$L,10,FALSE), "NA")=0,"NA",_xlfn.IFNA(VLOOKUP($A227,Car_production!$A:$L,10,FALSE), "NA"))</f>
        <v>87.451103570674377</v>
      </c>
      <c r="EB227" s="31">
        <f>IF(_xlfn.IFNA(VLOOKUP($A227,Car_production_index!$A:$L,2,FALSE), "NA")=0,"NA",_xlfn.IFNA(VLOOKUP($A227,Car_production_index!$A:$L,2,FALSE), "NA"))</f>
        <v>0.13945770842300351</v>
      </c>
      <c r="EC227" s="31">
        <f>IF(_xlfn.IFNA(VLOOKUP($A227,Car_production_index!$A:$L,3,FALSE), "NA")=0,"NA",_xlfn.IFNA(VLOOKUP($A227,Car_production_index!$A:$L,3,FALSE), "NA"))</f>
        <v>0.18534258932488462</v>
      </c>
      <c r="ED227" s="31">
        <f>IF(_xlfn.IFNA(VLOOKUP($A227,Car_production_index!$A:$L,4,FALSE), "NA")=0,"NA",_xlfn.IFNA(VLOOKUP($A227,Car_production_index!$A:$L,4,FALSE), "NA"))</f>
        <v>0.29429320002097142</v>
      </c>
      <c r="EE227" s="31">
        <f>IF(_xlfn.IFNA(VLOOKUP($A227,Car_production_index!$A:$L,5,FALSE), "NA")=0,"NA",_xlfn.IFNA(VLOOKUP($A227,Car_production_index!$A:$L,5,FALSE), "NA"))</f>
        <v>0.10271502223887437</v>
      </c>
      <c r="EF227" s="31">
        <f>IF(_xlfn.IFNA(VLOOKUP($A227,Car_production_index!$A:$L,6,FALSE), "NA")=0,"NA",_xlfn.IFNA(VLOOKUP($A227,Car_production_index!$A:$L,6,FALSE), "NA"))</f>
        <v>0.72180852000773399</v>
      </c>
    </row>
    <row r="228" spans="1:136">
      <c r="A228" s="26">
        <v>43405</v>
      </c>
      <c r="B228" s="25">
        <f>IFERROR(VLOOKUP($A228,Palladium_spot_price!$A:$B,2,FALSE), "NA")</f>
        <v>1146.45</v>
      </c>
      <c r="C228" s="25">
        <f>IFERROR(VLOOKUP($A228,Platinum_spot_price!$A:$B,2,FALSE), "NA")</f>
        <v>849.5</v>
      </c>
      <c r="D228" s="25">
        <f>IFERROR(VLOOKUP($A228,Rhodium_spot_price!$A:$B,2,FALSE), "NA")</f>
        <v>2515.75</v>
      </c>
      <c r="E228" s="25">
        <f>IFERROR(VLOOKUP(A228,'Coal Australia'!A:B,2,FALSE), "NA")</f>
        <v>107.55292207792201</v>
      </c>
      <c r="F228" s="25">
        <f>IFERROR(VLOOKUP(A228,'Russian Ruble'!A:B,2,FALSE), "NA")</f>
        <v>66.237499999999997</v>
      </c>
      <c r="G228" s="25" t="str">
        <f>IFERROR(VLOOKUP($A228,'GDP Germany'!A:B,2,FALSE),"NA")</f>
        <v>NA</v>
      </c>
      <c r="H228" s="25" t="str">
        <f>IFERROR(VLOOKUP($A228,'GDP EU28'!A:B,2,FALSE),"NA")</f>
        <v>NA</v>
      </c>
      <c r="I228" s="25" t="str">
        <f>IFERROR(VLOOKUP($A228,'GDP US'!A:B,2,FALSE),"NA")</f>
        <v>NA</v>
      </c>
      <c r="J228" s="29" t="str">
        <f>IFERROR(VLOOKUP($A228,'GDP CNY'!A:C,2,FALSE),"NA")</f>
        <v>NA</v>
      </c>
      <c r="K228" s="25">
        <f>IFERROR(VLOOKUP($A228,WTI!$A:$B,2,FALSE),"NA")</f>
        <v>56.96</v>
      </c>
      <c r="L228" s="25">
        <f>IFERROR(VLOOKUP($A228,Brent!$A:$B,2,FALSE),"NA")</f>
        <v>64.75</v>
      </c>
      <c r="M228" s="25">
        <f>IFERROR(VLOOKUP($A228,'EURO EXC RATE'!$A:$B,2,FALSE),"NA")</f>
        <v>1.1364000000000001</v>
      </c>
      <c r="N228" s="25">
        <f>IFERROR(VLOOKUP($A228,'Baltic Dry Index'!$A:$B,2,FALSE),"NA")</f>
        <v>1231</v>
      </c>
      <c r="O228" s="25">
        <f>IFERROR(VLOOKUP($A228,EXR_CNY_USD!$A:$B,2,FALSE),"NA")</f>
        <v>6.9367000000000001</v>
      </c>
      <c r="P228" s="25">
        <f>IFERROR(VLOOKUP($A228,'NATURAL GAS'!A:B,2,FALSE),"NA")</f>
        <v>4.09</v>
      </c>
      <c r="Q228" s="25">
        <f>IFERROR(VLOOKUP($A228,VIX!$A:$B,2,FALSE), "NA")</f>
        <v>18.07</v>
      </c>
      <c r="R228" s="25">
        <f>IFERROR(VLOOKUP($A228,CLI_US!$A:$B,2,FALSE), "NA")</f>
        <v>100.065731821922</v>
      </c>
      <c r="S228" s="25">
        <f>IFERROR(VLOOKUP($A228,CLI_CHN!$A:$B,2,FALSE), "NA")</f>
        <v>98.853980000000007</v>
      </c>
      <c r="T228" s="25">
        <f>IFERROR(VLOOKUP($A228,CLI_EURO!$A:$B,2,FALSE), "NA")</f>
        <v>100.236913972636</v>
      </c>
      <c r="U228" s="25">
        <f>IFERROR(VLOOKUP($A228,CPILFESL!$A:$B,2,FALSE), "NA")</f>
        <v>252.65700000000001</v>
      </c>
      <c r="V228" s="31">
        <f>_xlfn.IFNA(VLOOKUP($A228,'PET.RWTC.M'!$A:$B,2,FALSE), "NA")</f>
        <v>56.96</v>
      </c>
      <c r="W228" s="31">
        <f>_xlfn.IFNA(VLOOKUP($A228,PALLFNFINDEXQ!$A:$B,2,FALSE), "NA")</f>
        <v>123.76075040000001</v>
      </c>
      <c r="X228" s="31">
        <f>_xlfn.IFNA(VLOOKUP($A228,DEXSFUS!$A:$B,2,FALSE), "NA")</f>
        <v>14.505000000000001</v>
      </c>
      <c r="Y228" s="31">
        <f>_xlfn.IFNA(VLOOKUP($A228,PNICKUSDM!$A:$B,2,FALSE), "NA")</f>
        <v>11239.715910000001</v>
      </c>
      <c r="Z228" s="31">
        <f>_xlfn.IFNA(VLOOKUP($A228,'WPU1011'!$A:$B,2,FALSE), "NA")</f>
        <v>140.9</v>
      </c>
      <c r="AA228" s="31">
        <f>_xlfn.IFNA(VLOOKUP($A228,PCU3399103399101!$A:$B,2,FALSE), "NA")</f>
        <v>210</v>
      </c>
      <c r="AB228" s="31">
        <f>_xlfn.IFNA(VLOOKUP($A228,TSIFRGHTC!$A:$B,2,FALSE), "NA")</f>
        <v>0.2</v>
      </c>
      <c r="AC228" s="31">
        <f>_xlfn.IFNA(VLOOKUP($A228,TSIFRGHTC!$A:$B,2,FALSE), "NA")</f>
        <v>0.2</v>
      </c>
      <c r="AD228" s="31">
        <f>_xlfn.IFNA(VLOOKUP($A228,PPICMM!$A:$B,2,FALSE), "NA")</f>
        <v>188.3</v>
      </c>
      <c r="AE228" s="31">
        <f>_xlfn.IFNA(VLOOKUP($A228,IPB50001N!$A:$B,2,FALSE), "NA")</f>
        <v>103.2363</v>
      </c>
      <c r="AF228" s="31">
        <f>_xlfn.IFNA(VLOOKUP($A228,A31ATI!$A:$B,2,FALSE), "NA")</f>
        <v>22540</v>
      </c>
      <c r="AG228" s="31">
        <f>_xlfn.IFNA(VLOOKUP($A228,A31ANO!$A:$B,2,FALSE), "NA")</f>
        <v>11212</v>
      </c>
      <c r="AH228" s="31">
        <f>_xlfn.IFNA(VLOOKUP($A228,IPG21223S!$A:$B,2,FALSE), "NA")</f>
        <v>97.208699999999993</v>
      </c>
      <c r="AI228" s="31">
        <f>_xlfn.IFNA(VLOOKUP($A228,PIORECRUSDM!$A:$B,2,FALSE), "NA")</f>
        <v>72.28</v>
      </c>
      <c r="AJ228" s="31">
        <f>_xlfn.IFNA(VLOOKUP($A228,GVZCLS!$A:$B,2,FALSE), "NA")</f>
        <v>12.6</v>
      </c>
      <c r="AK228" s="31">
        <f>_xlfn.IFNA(VLOOKUP($A228,VXSLVCLS!$A:$B,2,FALSE), "NA")</f>
        <v>21.51</v>
      </c>
      <c r="AL228" s="31">
        <f>_xlfn.IFNA(VLOOKUP($A228,PNRGINDEXM!$A:$B,2,FALSE), "NA")</f>
        <v>149.3364</v>
      </c>
      <c r="AM228" s="31">
        <f>_xlfn.IFNA(VLOOKUP($A228,Nikkei225!$A:$B,2,FALSE), "NA")</f>
        <v>21687.65</v>
      </c>
      <c r="AN228" s="31">
        <f>_xlfn.IFNA(VLOOKUP($A228,EXJPUS!$A:$B,2,FALSE), "NA")</f>
        <v>113.33799999999999</v>
      </c>
      <c r="AO228" s="31">
        <f>_xlfn.IFNA(VLOOKUP($A228,PCU33613361!$A:$B,2,FALSE), "NA")</f>
        <v>115.2</v>
      </c>
      <c r="AP228" s="31">
        <f>_xlfn.IFNA(VLOOKUP($A228,TOTALSA!$A:$B,2,FALSE), "NA")</f>
        <v>17.939</v>
      </c>
      <c r="AQ228" s="31">
        <f>_xlfn.IFNA(VLOOKUP($A228,ZAFCPIALLMINMEI!$A:$B,2,FALSE), "NA")</f>
        <v>119.09529999999999</v>
      </c>
      <c r="AR228" s="31">
        <f>_xlfn.IFNA(VLOOKUP($A228,LCULMN01ZAQ661S!$A:$B,2,FALSE), "NA")</f>
        <v>112.4132614</v>
      </c>
      <c r="AS228" s="31">
        <f>_xlfn.IFNA(VLOOKUP($A228,NGDPRSAXDCZAQ!$A:$B,2,FALSE), "NA")</f>
        <v>1150451.3</v>
      </c>
      <c r="AT228" s="31">
        <f>_xlfn.IFNA(VLOOKUP($A228,'M.W00.PCOBA.USD'!$A:$B,2,FALSE), "NA")</f>
        <v>54962.93</v>
      </c>
      <c r="AU228" s="31">
        <f>_xlfn.IFNA(VLOOKUP($A228,BSCICP03O9M665S!$A:$B,2,FALSE), "NA")</f>
        <v>100.9841341521</v>
      </c>
      <c r="AV228" s="31">
        <f>_xlfn.IFNA(VLOOKUP($A228,LOLITOAAOECDE!$A:$B,2,FALSE), "NA")</f>
        <v>100.16500673260001</v>
      </c>
      <c r="AW228" s="31" t="str">
        <f>_xlfn.IFNA(VLOOKUP($A228,'IP7110'!$A:$B,2,FALSE), "NA")</f>
        <v>NA</v>
      </c>
      <c r="AX228" s="31">
        <f>_xlfn.IFNA(VLOOKUP($A228,'WPS061'!$A:$B,2,FALSE), "NA")</f>
        <v>108.7</v>
      </c>
      <c r="AY228" s="31">
        <f>_xlfn.IFNA(VLOOKUP($A228,'GS10'!$A:$B,2,FALSE), "NA")</f>
        <v>3.12</v>
      </c>
      <c r="AZ228" s="31">
        <f>_xlfn.IFNA(VLOOKUP($A228,'GS5'!$A:$B,2,FALSE), "NA")</f>
        <v>2.95</v>
      </c>
      <c r="BA228" s="31">
        <f>_xlfn.IFNA(VLOOKUP($A228,'GS30'!$A:$B,2,FALSE), "NA")</f>
        <v>3.36</v>
      </c>
      <c r="BB228" s="31">
        <f>_xlfn.IFNA(VLOOKUP($A228,DAX!$A:$B,2,FALSE), "NA")</f>
        <v>11257.24</v>
      </c>
      <c r="BC228" s="31">
        <f>_xlfn.IFNA(VLOOKUP($A228,SMI!$A:$B,2,FALSE), "NA")</f>
        <v>9037.76</v>
      </c>
      <c r="BD228" s="31">
        <f>_xlfn.IFNA(VLOOKUP($A228,NASDAQCOM!$A:$B,2,FALSE), "NA")</f>
        <v>7330.54</v>
      </c>
      <c r="BE228" s="31">
        <f>_xlfn.IFNA(VLOOKUP($A228,FTSE100!$A:$B,2,FALSE), "NA")</f>
        <v>6980.24</v>
      </c>
      <c r="BF228" s="31">
        <f>_xlfn.IFNA(VLOOKUP($A228,'M.W00.PGOLD.USD'!$A:$B,2,FALSE), "NA")</f>
        <v>1235.5</v>
      </c>
      <c r="BG228" s="31">
        <f>_xlfn.IFNA(VLOOKUP($A228,'M.W00.PSILVER.USD'!$A:$B,2,FALSE), "NA")</f>
        <v>14.82</v>
      </c>
      <c r="BH228" s="31">
        <f>_xlfn.IFNA(VLOOKUP($A228,WPU10170502!$A:$B,2,FALSE), "NA")</f>
        <v>116.5</v>
      </c>
      <c r="BI228" s="31">
        <f>_xlfn.IFNA(VLOOKUP($A228,'M.W00.PSILVER.USD'!$A:$B,2,FALSE), "NA")</f>
        <v>14.82</v>
      </c>
      <c r="BJ228" s="31">
        <f>_xlfn.IFNA(VLOOKUP($A228,'M.W00.PSILVER.USD'!$A:$B,2,FALSE), "NA")</f>
        <v>14.82</v>
      </c>
      <c r="BK228" s="31">
        <f>_xlfn.IFNA(VLOOKUP($A228,FEDfunds!$A:$B,2,FALSE), "NA")</f>
        <v>2.2000000000000002</v>
      </c>
      <c r="BL228" s="31">
        <f>_xlfn.IFNA(VLOOKUP($A228,Vehicles_miles_traveled!$A:$B,2,FALSE), "NA")</f>
        <v>270312</v>
      </c>
      <c r="BM228" s="31">
        <f>_xlfn.IFNA(VLOOKUP($A228,New_car_dealer!$A:$B,2,FALSE), "NA")</f>
        <v>73608</v>
      </c>
      <c r="BN228" s="31">
        <f>_xlfn.IFNA(VLOOKUP($A228,Platinum_total_demand!$A:$Z,4,FALSE), "NA")</f>
        <v>625.98244612388612</v>
      </c>
      <c r="BO228" s="31">
        <f>_xlfn.IFNA(VLOOKUP($A228,Palladium_total_demand!$A:$Z,4,FALSE), "NA")</f>
        <v>1093.969278845836</v>
      </c>
      <c r="BP228" s="31">
        <f>_xlfn.IFNA(VLOOKUP($A228,Rhodium_total_demand!$A:$Z,4,FALSE), "NA")</f>
        <v>106.50501049410548</v>
      </c>
      <c r="BQ228" s="31">
        <f>_xlfn.IFNA(VLOOKUP($A228,Platinum_total_supply!$A:$Z,4,FALSE), "NA")</f>
        <v>670.06396903166842</v>
      </c>
      <c r="BR228" s="31">
        <f>_xlfn.IFNA(VLOOKUP($A228,Palladium_total_supply!$A:$Z,4,FALSE), "NA")</f>
        <v>791.15831691006315</v>
      </c>
      <c r="BS228" s="31">
        <f>_xlfn.IFNA(VLOOKUP($A228,Rhodium_total_supply!$A:$Z,4,FALSE), "NA")</f>
        <v>90.873057186304777</v>
      </c>
      <c r="BT228" s="31">
        <f>_xlfn.IFNA(VLOOKUP($A228,Equities!$A:$Z,2,FALSE), "NA")</f>
        <v>8333.8936363636294</v>
      </c>
      <c r="BU228" s="31">
        <f>_xlfn.IFNA(VLOOKUP($A228,Equities!$A:$Z,3,FALSE), "NA")</f>
        <v>11175.339090908999</v>
      </c>
      <c r="BV228" s="31">
        <f>_xlfn.IFNA(VLOOKUP($A228,Equities!$A:$Z,4,FALSE), "NA")</f>
        <v>9119.5349999999999</v>
      </c>
      <c r="BW228" s="31">
        <f>_xlfn.IFNA(VLOOKUP($A228,Equities!$A:$Z,5,FALSE), "NA")</f>
        <v>6888.9151363636302</v>
      </c>
      <c r="BX228" s="31">
        <f>_xlfn.IFNA(VLOOKUP($A228,Equities!$A:$Z,6,FALSE), "NA")</f>
        <v>2191.8154090909002</v>
      </c>
      <c r="BY228" s="31">
        <f>_xlfn.IFNA(VLOOKUP($A228,Income_equities!$A:$Z,2,FALSE), "NA")</f>
        <v>2002.1127272727199</v>
      </c>
      <c r="BZ228" s="31">
        <f>_xlfn.IFNA(VLOOKUP($A228,Income_equities!$A:$Z,3,FALSE), "NA")</f>
        <v>378.438822727272</v>
      </c>
      <c r="CA228" s="31">
        <f>_xlfn.IFNA(VLOOKUP($A228,Income_equities!$A:$Z,4,FALSE), "NA")</f>
        <v>230.51156363636301</v>
      </c>
      <c r="CB228" s="31">
        <f>_xlfn.IFNA(VLOOKUP($A228,Income_equities!$A:$Z,5,FALSE), "NA")</f>
        <v>229.67662272727199</v>
      </c>
      <c r="CC228" s="31">
        <f>_xlfn.IFNA(VLOOKUP($A228,PGM_equities!$A:$Z,2,FALSE), "NA")</f>
        <v>846.46181818181799</v>
      </c>
      <c r="CD228" s="31">
        <f>_xlfn.IFNA(VLOOKUP($A228,PGM_equities!$A:$Z,3,FALSE), "NA")</f>
        <v>1221.0536363636299</v>
      </c>
      <c r="CE228" s="31">
        <f>_xlfn.IFNA(VLOOKUP($A228,PGM_equities!$A:$Z,4,FALSE), "NA")</f>
        <v>14.360872727272699</v>
      </c>
      <c r="CF228" s="31">
        <f>_xlfn.IFNA(VLOOKUP($A228,PGM_equities!$A:$Z,5,FALSE), "NA")</f>
        <v>1140.74363636363</v>
      </c>
      <c r="CG228" s="31">
        <f>_xlfn.IFNA(VLOOKUP($A228,Platinum_market_balance!$A:$Z,2,FALSE), "NA")</f>
        <v>44.081522907782301</v>
      </c>
      <c r="CH228" s="31">
        <f>_xlfn.IFNA(VLOOKUP($A228,Platinum_market_balance!$A:$Z,3,FALSE), "NA")</f>
        <v>7.041974288694075E-2</v>
      </c>
      <c r="CI228" s="31">
        <f>_xlfn.IFNA(VLOOKUP($A228,Platinum_market_balance!$A:$Z,4,FALSE), "NA")</f>
        <v>3040.3462875706382</v>
      </c>
      <c r="CJ228" s="31">
        <f>_xlfn.IFNA(VLOOKUP($A228,Platinum_market_balance!$A:$Z,5,FALSE), "NA")</f>
        <v>4.8569194014889892</v>
      </c>
      <c r="CK228" s="31">
        <f>_xlfn.IFNA(VLOOKUP($A228,Palladium_market_balance!$A:$Z,2,FALSE), "NA")</f>
        <v>-302.81096193577287</v>
      </c>
      <c r="CL228" s="31">
        <f>_xlfn.IFNA(VLOOKUP($A228,Palladium_market_balance!$A:$Z,3,FALSE), "NA")</f>
        <v>-0.27680024274104453</v>
      </c>
      <c r="CM228" s="31">
        <f>_xlfn.IFNA(VLOOKUP($A228,Palladium_market_balance!$A:$Z,4,FALSE), "NA")</f>
        <v>-4134.7786045402718</v>
      </c>
      <c r="CN228" s="31">
        <f>_xlfn.IFNA(VLOOKUP($A228,Palladium_market_balance!$A:$Z,5,FALSE), "NA")</f>
        <v>-3.7796112601101219</v>
      </c>
      <c r="CO228" s="31">
        <f>_xlfn.IFNA(VLOOKUP($A228,Rhodium_market_balance!$A:$Z,2,FALSE), "NA")</f>
        <v>-15.6319533078007</v>
      </c>
      <c r="CP228" s="31">
        <f>_xlfn.IFNA(VLOOKUP($A228,Rhodium_market_balance!$A:$Z,3,FALSE), "NA")</f>
        <v>-0.14677199913205821</v>
      </c>
      <c r="CQ228" s="31">
        <f>_xlfn.IFNA(VLOOKUP($A228,Rhodium_market_balance!$A:$Z,4,FALSE), "NA")</f>
        <v>155.66671191750146</v>
      </c>
      <c r="CR228" s="31">
        <f>_xlfn.IFNA(VLOOKUP($A228,Rhodium_market_balance!$A:$Z,5,FALSE), "NA")</f>
        <v>1.4615905035389565</v>
      </c>
      <c r="CS228" s="31">
        <f>_xlfn.IFNA(VLOOKUP($A228,CFTCs!$A:$Z,2,FALSE), "NA")</f>
        <v>17634.8636363636</v>
      </c>
      <c r="CT228" s="31">
        <f>_xlfn.IFNA(VLOOKUP($A228,CFTCs!$A:$Z,3,FALSE), "NA")</f>
        <v>4053.1363636363599</v>
      </c>
      <c r="CU228" s="31">
        <f>_xlfn.IFNA(VLOOKUP($A228,CFTCs!$A:$Z,4,FALSE), "NA")</f>
        <v>44169</v>
      </c>
      <c r="CV228" s="31">
        <f>_xlfn.IFNA(VLOOKUP($A228,CFTCs!$A:$Z,5,FALSE), "NA")</f>
        <v>22626.772727272699</v>
      </c>
      <c r="CW228" s="31">
        <f>_xlfn.IFNA(VLOOKUP($A228,Open_interest!$A:$Z,2,FALSE), "NA")</f>
        <v>72094.318181818104</v>
      </c>
      <c r="CX228" s="31">
        <f>_xlfn.IFNA(VLOOKUP($A228,Open_interest!$A:$Z,3,FALSE), "NA")</f>
        <v>27038.181818181802</v>
      </c>
      <c r="CY228" s="31">
        <f>IF(_xlfn.IFNA(VLOOKUP($A228,ETF_holdings!$A:$Z,2,FALSE), "NA")=0,"NA",_xlfn.IFNA(VLOOKUP($A228,ETF_holdings!$A:$Z,2,FALSE), "NA"))</f>
        <v>2407575.3624999998</v>
      </c>
      <c r="CZ228" s="31" t="str">
        <f>IF(_xlfn.IFNA(VLOOKUP($A228,ETF_holdings!$A:$Z,3,FALSE), "NA")=0,"NA",_xlfn.IFNA(VLOOKUP($A228,ETF_holdings!$A:$Z,3,FALSE), "NA"))</f>
        <v>NA</v>
      </c>
      <c r="DA228" s="31">
        <f>_xlfn.IFNA(VLOOKUP($A228,ETF_holdings!$A:$Z,4,FALSE), "NA")</f>
        <v>11689.75</v>
      </c>
      <c r="DB228" s="31">
        <f>IF(_xlfn.IFNA(VLOOKUP($A228,ETF_holdings!$A:$Z,4,FALSE), "NA")=0,"NA",_xlfn.IFNA(VLOOKUP($A228,ETF_holdings!$A:$Z,4,FALSE), "NA"))</f>
        <v>11689.75</v>
      </c>
      <c r="DC228" s="31" t="str">
        <f>IF(_xlfn.IFNA(VLOOKUP($A228,ETF_holdings!$A:$Z,6,FALSE), "NA")=0,"NA",_xlfn.IFNA(VLOOKUP($A228,ETF_holdings!$A:$Z,6,FALSE), "NA"))</f>
        <v>NA</v>
      </c>
      <c r="DD228" s="31" t="str">
        <f>IF(_xlfn.IFNA(VLOOKUP($A228,ETF_holdings!$A:$Z,7,FALSE), "NA")=0,"NA",_xlfn.IFNA(VLOOKUP($A228,ETF_holdings!$A:$Z,7,FALSE), "NA"))</f>
        <v>NA</v>
      </c>
      <c r="DE228" s="31">
        <f>IF(_xlfn.IFNA(VLOOKUP($A228,ETF_holdings!$A:$Z,8,FALSE), "NA")=0,"NA",_xlfn.IFNA(VLOOKUP($A228,ETF_holdings!$A:$Z,8,FALSE), "NA"))</f>
        <v>11590.909090908999</v>
      </c>
      <c r="DF228" s="31">
        <f>IF(_xlfn.IFNA(VLOOKUP($A228,ETF_holdings!$A:$Z,10,FALSE), "NA")=0,"NA",_xlfn.IFNA(VLOOKUP($A228,ETF_holdings!$A:$Z,10,FALSE), "NA"))</f>
        <v>12805.4545454545</v>
      </c>
      <c r="DG228" s="31">
        <f>IF(_xlfn.IFNA(VLOOKUP($A228,ETF_holdings!$A:$Z,10,FALSE), "NA")=0,"NA",_xlfn.IFNA(VLOOKUP($A228,ETF_holdings!$A:$Z,10,FALSE), "NA"))</f>
        <v>12805.4545454545</v>
      </c>
      <c r="DH228" s="31">
        <f>IF(_xlfn.IFNA(VLOOKUP($A228,ETF_holdings!$A:$Z,11,FALSE), "NA")=0,"NA",_xlfn.IFNA(VLOOKUP($A228,ETF_holdings!$A:$Z,11,FALSE), "NA"))</f>
        <v>11689.75</v>
      </c>
      <c r="DI228" s="31" t="str">
        <f>IF(_xlfn.IFNA(VLOOKUP($A228,ETF_holdings!$A:$Z,12,FALSE), "NA")=0,"NA",_xlfn.IFNA(VLOOKUP($A228,ETF_holdings!$A:$Z,12,FALSE), "NA"))</f>
        <v>NA</v>
      </c>
      <c r="DJ228" s="31">
        <f>IF(_xlfn.IFNA(VLOOKUP($A228,ETF_holdings!$A:$Z,13,FALSE), "NA")=0,"NA",_xlfn.IFNA(VLOOKUP($A228,ETF_holdings!$A:$Z,13,FALSE), "NA"))</f>
        <v>35987.272727272502</v>
      </c>
      <c r="DK228" s="31">
        <f>IF(_xlfn.IFNA(VLOOKUP($A228,Platinum_RSI!$A:$P,2,FALSE), "NA")=0,"NA",_xlfn.IFNA(VLOOKUP($A228,Platinum_RSI!$A:$P,2,FALSE), "NA"))</f>
        <v>30.4</v>
      </c>
      <c r="DL228" s="31">
        <f>IF(_xlfn.IFNA(VLOOKUP($A228,Platinum_RSI!$A:$P,3,FALSE), "NA")=0,"NA",_xlfn.IFNA(VLOOKUP($A228,Platinum_RSI!$A:$P,3,FALSE), "NA"))</f>
        <v>35.119999999999997</v>
      </c>
      <c r="DM228" s="31">
        <f>IF(_xlfn.IFNA(VLOOKUP($A228,Platinum_RSI!$A:$P,4,FALSE), "NA")=0,"NA",_xlfn.IFNA(VLOOKUP($A228,Platinum_RSI!$A:$P,4,FALSE), "NA"))</f>
        <v>37.979999999999997</v>
      </c>
      <c r="DN228" s="31">
        <f>IF(_xlfn.IFNA(VLOOKUP($A228,Platinum_RSI!$A:$P,5,FALSE), "NA")=0,"NA",_xlfn.IFNA(VLOOKUP($A228,Platinum_RSI!$A:$P,5,FALSE), "NA"))</f>
        <v>41.41</v>
      </c>
      <c r="DO228" s="31">
        <f>IF(_xlfn.IFNA(VLOOKUP($A228,Palladium_RSI!$A:$Q,2,FALSE), "NA")=0,"NA",_xlfn.IFNA(VLOOKUP($A228,Palladium_RSI!$A:$Q,2,FALSE), "NA"))</f>
        <v>90.79</v>
      </c>
      <c r="DP228" s="31">
        <f>IF(_xlfn.IFNA(VLOOKUP($A228,Palladium_RSI!$A:$Q, 3,FALSE), "NA")=0,"NA",_xlfn.IFNA(VLOOKUP($A228,Palladium_RSI!$A:$Q,3,FALSE), "NA"))</f>
        <v>74.39</v>
      </c>
      <c r="DQ228" s="31">
        <f>IF(_xlfn.IFNA(VLOOKUP($A228,Palladium_RSI!$A:$Q,4,FALSE), "NA")=0,"NA",_xlfn.IFNA(VLOOKUP($A228,Palladium_RSI!$A:$Q,4,FALSE), "NA"))</f>
        <v>69.569999999999993</v>
      </c>
      <c r="DR228" s="31">
        <f>IF(_xlfn.IFNA(VLOOKUP($A228,Palladium_RSI!$A:$Q,5,FALSE), "NA")=0,"NA",_xlfn.IFNA(VLOOKUP($A228,Palladium_RSI!$A:$Q,5,FALSE), "NA"))</f>
        <v>62.78</v>
      </c>
      <c r="DS228" s="31">
        <f>IF(_xlfn.IFNA(VLOOKUP($A228,Car_production!$A:$L,2,FALSE), "NA")=0,"NA",_xlfn.IFNA(VLOOKUP($A228,Car_production!$A:$L,2,FALSE), "NA"))</f>
        <v>234.5</v>
      </c>
      <c r="DT228" s="31">
        <f>IF(_xlfn.IFNA(VLOOKUP($A228,Car_production!$A:$L,3,FALSE), "NA")=0,"NA",_xlfn.IFNA(VLOOKUP($A228,Car_production!$A:$L,3,FALSE), "NA"))</f>
        <v>184.50039339103071</v>
      </c>
      <c r="DU228" s="31" t="e">
        <f>IF(_xlfn.IFNA(VLOOKUP($A228,Car_production!$A:$L,4,FALSE), "NA")=0,"NA",_xlfn.IFNA(VLOOKUP($A228,Car_production!$A:$L,13,FALSE), "NA"))</f>
        <v>#REF!</v>
      </c>
      <c r="DV228" s="31">
        <f>IF(_xlfn.IFNA(VLOOKUP($A228,Car_production!$A:$L,5,FALSE), "NA")=0,"NA",_xlfn.IFNA(VLOOKUP($A228,Car_production!$A:$L,5,FALSE), "NA"))</f>
        <v>102.20590677890623</v>
      </c>
      <c r="DW228" s="31">
        <f>IF(_xlfn.IFNA(VLOOKUP($A228,Car_production!$A:$L,6,FALSE), "NA")=0,"NA",_xlfn.IFNA(VLOOKUP($A228,Car_production!$A:$L,6,FALSE), "NA"))</f>
        <v>106.2</v>
      </c>
      <c r="DX228" s="31">
        <f>IF(_xlfn.IFNA(VLOOKUP($A228,Car_production!$A:$L,7,FALSE), "NA")=0,"NA",_xlfn.IFNA(VLOOKUP($A228,Car_production!$A:$L,7,FALSE), "NA"))</f>
        <v>103.81231671554252</v>
      </c>
      <c r="DY228" s="31">
        <f>IF(_xlfn.IFNA(VLOOKUP($A228,Car_production!$A:$L,8,FALSE), "NA")=0,"NA",_xlfn.IFNA(VLOOKUP($A228,Car_production!$A:$L,8,FALSE), "NA"))</f>
        <v>110.3</v>
      </c>
      <c r="DZ228" s="31">
        <f>IF(_xlfn.IFNA(VLOOKUP($A228,Car_production!$A:$L,9,FALSE), "NA")=0,"NA",_xlfn.IFNA(VLOOKUP($A228,Car_production!$A:$L,9,FALSE), "NA"))</f>
        <v>139.26767676767676</v>
      </c>
      <c r="EA228" s="31">
        <f>IF(_xlfn.IFNA(VLOOKUP($A228,Car_production!$A:$L,10,FALSE), "NA")=0,"NA",_xlfn.IFNA(VLOOKUP($A228,Car_production!$A:$L,10,FALSE), "NA"))</f>
        <v>89.354231532687152</v>
      </c>
      <c r="EB228" s="31">
        <f>IF(_xlfn.IFNA(VLOOKUP($A228,Car_production_index!$A:$L,2,FALSE), "NA")=0,"NA",_xlfn.IFNA(VLOOKUP($A228,Car_production_index!$A:$L,2,FALSE), "NA"))</f>
        <v>0.13945770842300351</v>
      </c>
      <c r="EC228" s="31">
        <f>IF(_xlfn.IFNA(VLOOKUP($A228,Car_production_index!$A:$L,3,FALSE), "NA")=0,"NA",_xlfn.IFNA(VLOOKUP($A228,Car_production_index!$A:$L,3,FALSE), "NA"))</f>
        <v>0.18534258932488462</v>
      </c>
      <c r="ED228" s="31">
        <f>IF(_xlfn.IFNA(VLOOKUP($A228,Car_production_index!$A:$L,4,FALSE), "NA")=0,"NA",_xlfn.IFNA(VLOOKUP($A228,Car_production_index!$A:$L,4,FALSE), "NA"))</f>
        <v>0.29429320002097142</v>
      </c>
      <c r="EE228" s="31">
        <f>IF(_xlfn.IFNA(VLOOKUP($A228,Car_production_index!$A:$L,5,FALSE), "NA")=0,"NA",_xlfn.IFNA(VLOOKUP($A228,Car_production_index!$A:$L,5,FALSE), "NA"))</f>
        <v>0.10271502223887437</v>
      </c>
      <c r="EF228" s="31">
        <f>IF(_xlfn.IFNA(VLOOKUP($A228,Car_production_index!$A:$L,6,FALSE), "NA")=0,"NA",_xlfn.IFNA(VLOOKUP($A228,Car_production_index!$A:$L,6,FALSE), "NA"))</f>
        <v>0.72180852000773399</v>
      </c>
    </row>
    <row r="229" spans="1:136">
      <c r="A229" s="26">
        <v>43435</v>
      </c>
      <c r="B229" s="25">
        <f>IFERROR(VLOOKUP($A229,Palladium_spot_price!$A:$B,2,FALSE), "NA")</f>
        <v>1254.78947368421</v>
      </c>
      <c r="C229" s="25">
        <f>IFERROR(VLOOKUP($A229,Platinum_spot_price!$A:$B,2,FALSE), "NA")</f>
        <v>793.68421052631504</v>
      </c>
      <c r="D229" s="25">
        <f>IFERROR(VLOOKUP($A229,Rhodium_spot_price!$A:$B,2,FALSE), "NA")</f>
        <v>2535.2631578947298</v>
      </c>
      <c r="E229" s="25">
        <f>IFERROR(VLOOKUP(A229,'Coal Australia'!A:B,2,FALSE), "NA")</f>
        <v>106.14360902255601</v>
      </c>
      <c r="F229" s="25">
        <f>IFERROR(VLOOKUP(A229,'Russian Ruble'!A:B,2,FALSE), "NA")</f>
        <v>67.302700000000002</v>
      </c>
      <c r="G229" s="25" t="str">
        <f>IFERROR(VLOOKUP($A229,'GDP Germany'!A:B,2,FALSE),"NA")</f>
        <v>NA</v>
      </c>
      <c r="H229" s="25" t="str">
        <f>IFERROR(VLOOKUP($A229,'GDP EU28'!A:B,2,FALSE),"NA")</f>
        <v>NA</v>
      </c>
      <c r="I229" s="25" t="str">
        <f>IFERROR(VLOOKUP($A229,'GDP US'!A:B,2,FALSE),"NA")</f>
        <v>NA</v>
      </c>
      <c r="J229" s="29" t="str">
        <f>IFERROR(VLOOKUP($A229,'GDP CNY'!A:C,2,FALSE),"NA")</f>
        <v>NA</v>
      </c>
      <c r="K229" s="25">
        <f>IFERROR(VLOOKUP($A229,WTI!$A:$B,2,FALSE),"NA")</f>
        <v>49.52</v>
      </c>
      <c r="L229" s="25">
        <f>IFERROR(VLOOKUP($A229,Brent!$A:$B,2,FALSE),"NA")</f>
        <v>57.36</v>
      </c>
      <c r="M229" s="25">
        <f>IFERROR(VLOOKUP($A229,'EURO EXC RATE'!$A:$B,2,FALSE),"NA")</f>
        <v>1.1379999999999999</v>
      </c>
      <c r="N229" s="25">
        <f>IFERROR(VLOOKUP($A229,'Baltic Dry Index'!$A:$B,2,FALSE),"NA")</f>
        <v>1271</v>
      </c>
      <c r="O229" s="25">
        <f>IFERROR(VLOOKUP($A229,EXR_CNY_USD!$A:$B,2,FALSE),"NA")</f>
        <v>6.8837000000000002</v>
      </c>
      <c r="P229" s="25">
        <f>IFERROR(VLOOKUP($A229,'NATURAL GAS'!A:B,2,FALSE),"NA")</f>
        <v>4.04</v>
      </c>
      <c r="Q229" s="25">
        <f>IFERROR(VLOOKUP($A229,VIX!$A:$B,2,FALSE), "NA")</f>
        <v>25.42</v>
      </c>
      <c r="R229" s="25">
        <f>IFERROR(VLOOKUP($A229,CLI_US!$A:$B,2,FALSE), "NA")</f>
        <v>99.902681744500001</v>
      </c>
      <c r="S229" s="25">
        <f>IFERROR(VLOOKUP($A229,CLI_CHN!$A:$B,2,FALSE), "NA")</f>
        <v>98.793670000000006</v>
      </c>
      <c r="T229" s="25">
        <f>IFERROR(VLOOKUP($A229,CLI_EURO!$A:$B,2,FALSE), "NA")</f>
        <v>100.127352389154</v>
      </c>
      <c r="U229" s="25">
        <f>IFERROR(VLOOKUP($A229,CPILFESL!$A:$B,2,FALSE), "NA")</f>
        <v>252.55099999999999</v>
      </c>
      <c r="V229" s="31">
        <f>_xlfn.IFNA(VLOOKUP($A229,'PET.RWTC.M'!$A:$B,2,FALSE), "NA")</f>
        <v>49.52</v>
      </c>
      <c r="W229" s="31">
        <f>_xlfn.IFNA(VLOOKUP($A229,PALLFNFINDEXQ!$A:$B,2,FALSE), "NA")</f>
        <v>123.76075040000001</v>
      </c>
      <c r="X229" s="31">
        <f>_xlfn.IFNA(VLOOKUP($A229,DEXSFUS!$A:$B,2,FALSE), "NA")</f>
        <v>14.505000000000001</v>
      </c>
      <c r="Y229" s="31">
        <f>_xlfn.IFNA(VLOOKUP($A229,PNICKUSDM!$A:$B,2,FALSE), "NA")</f>
        <v>10835.078949999999</v>
      </c>
      <c r="Z229" s="31">
        <f>_xlfn.IFNA(VLOOKUP($A229,'WPU1011'!$A:$B,2,FALSE), "NA")</f>
        <v>140.9</v>
      </c>
      <c r="AA229" s="31">
        <f>_xlfn.IFNA(VLOOKUP($A229,'WPU1011'!$A:$B,2,FALSE), "NA")</f>
        <v>140.9</v>
      </c>
      <c r="AB229" s="31">
        <f>_xlfn.IFNA(VLOOKUP($A229,TSIFRGHTC!$A:$B,2,FALSE), "NA")</f>
        <v>-1.4</v>
      </c>
      <c r="AC229" s="31">
        <f>_xlfn.IFNA(VLOOKUP($A229,TSIFRGHTC!$A:$B,2,FALSE), "NA")</f>
        <v>-1.4</v>
      </c>
      <c r="AD229" s="31">
        <f>_xlfn.IFNA(VLOOKUP($A229,PPICMM!$A:$B,2,FALSE), "NA")</f>
        <v>189.2</v>
      </c>
      <c r="AE229" s="31">
        <f>_xlfn.IFNA(VLOOKUP($A229,IPB50001N!$A:$B,2,FALSE), "NA")</f>
        <v>103.39879999999999</v>
      </c>
      <c r="AF229" s="31">
        <f>_xlfn.IFNA(VLOOKUP($A229,A31ATI!$A:$B,2,FALSE), "NA")</f>
        <v>22952</v>
      </c>
      <c r="AG229" s="31">
        <f>_xlfn.IFNA(VLOOKUP($A229,A31ANO!$A:$B,2,FALSE), "NA")</f>
        <v>11170</v>
      </c>
      <c r="AH229" s="31">
        <f>_xlfn.IFNA(VLOOKUP($A229,IPG21223S!$A:$B,2,FALSE), "NA")</f>
        <v>109.6657</v>
      </c>
      <c r="AI229" s="31">
        <f>_xlfn.IFNA(VLOOKUP($A229,PIORECRUSDM!$A:$B,2,FALSE), "NA")</f>
        <v>69.2</v>
      </c>
      <c r="AJ229" s="31">
        <f>_xlfn.IFNA(VLOOKUP($A229,GVZCLS!$A:$B,2,FALSE), "NA")</f>
        <v>12.6</v>
      </c>
      <c r="AK229" s="31">
        <f>_xlfn.IFNA(VLOOKUP($A229,VXSLVCLS!$A:$B,2,FALSE), "NA")</f>
        <v>21.51</v>
      </c>
      <c r="AL229" s="31">
        <f>_xlfn.IFNA(VLOOKUP($A229,PNRGINDEXM!$A:$B,2,FALSE), "NA")</f>
        <v>133.3485</v>
      </c>
      <c r="AM229" s="31">
        <f>_xlfn.IFNA(VLOOKUP($A229,Nikkei225!$A:$B,2,FALSE), "NA")</f>
        <v>21687.65</v>
      </c>
      <c r="AN229" s="31">
        <f>_xlfn.IFNA(VLOOKUP($A229,EXJPUS!$A:$B,2,FALSE), "NA")</f>
        <v>112.1994</v>
      </c>
      <c r="AO229" s="31">
        <f>_xlfn.IFNA(VLOOKUP($A229,PCU33613361!$A:$B,2,FALSE), "NA")</f>
        <v>115</v>
      </c>
      <c r="AP229" s="31">
        <f>_xlfn.IFNA(VLOOKUP($A229,TOTALSA!$A:$B,2,FALSE), "NA")</f>
        <v>18.006</v>
      </c>
      <c r="AQ229" s="31">
        <f>_xlfn.IFNA(VLOOKUP($A229,ZAFCPIALLMINMEI!$A:$B,2,FALSE), "NA")</f>
        <v>118.9603</v>
      </c>
      <c r="AR229" s="31">
        <f>_xlfn.IFNA(VLOOKUP($A229,LCULMN01ZAQ661S!$A:$B,2,FALSE), "NA")</f>
        <v>112.4132614</v>
      </c>
      <c r="AS229" s="31">
        <f>_xlfn.IFNA(VLOOKUP($A229,NGDPRSAXDCZAQ!$A:$B,2,FALSE), "NA")</f>
        <v>1150451.3</v>
      </c>
      <c r="AT229" s="31">
        <f>_xlfn.IFNA(VLOOKUP($A229,'M.W00.PCOBA.USD'!$A:$B,2,FALSE), "NA")</f>
        <v>55263.16</v>
      </c>
      <c r="AU229" s="31">
        <f>_xlfn.IFNA(VLOOKUP($A229,BSCICP03O9M665S!$A:$B,2,FALSE), "NA")</f>
        <v>100.8976585164</v>
      </c>
      <c r="AV229" s="31">
        <f>_xlfn.IFNA(VLOOKUP($A229,LOLITOAAOECDE!$A:$B,2,FALSE), "NA")</f>
        <v>99.984145868699997</v>
      </c>
      <c r="AW229" s="31" t="str">
        <f>_xlfn.IFNA(VLOOKUP($A229,'IP7110'!$A:$B,2,FALSE), "NA")</f>
        <v>NA</v>
      </c>
      <c r="AX229" s="31">
        <f>_xlfn.IFNA(VLOOKUP($A229,'WPS061'!$A:$B,2,FALSE), "NA")</f>
        <v>110.6</v>
      </c>
      <c r="AY229" s="31">
        <f>_xlfn.IFNA(VLOOKUP($A229,'GS10'!$A:$B,2,FALSE), "NA")</f>
        <v>2.83</v>
      </c>
      <c r="AZ229" s="31">
        <f>_xlfn.IFNA(VLOOKUP($A229,'GS5'!$A:$B,2,FALSE), "NA")</f>
        <v>2.68</v>
      </c>
      <c r="BA229" s="31">
        <f>_xlfn.IFNA(VLOOKUP($A229,'GS30'!$A:$B,2,FALSE), "NA")</f>
        <v>3.1</v>
      </c>
      <c r="BB229" s="31">
        <f>_xlfn.IFNA(VLOOKUP($A229,DAX!$A:$B,2,FALSE), "NA")</f>
        <v>10558.96</v>
      </c>
      <c r="BC229" s="31">
        <f>_xlfn.IFNA(VLOOKUP($A229,SMI!$A:$B,2,FALSE), "NA")</f>
        <v>8429.2999999999993</v>
      </c>
      <c r="BD229" s="31">
        <f>_xlfn.IFNA(VLOOKUP($A229,NASDAQCOM!$A:$B,2,FALSE), "NA")</f>
        <v>6635.28</v>
      </c>
      <c r="BE229" s="31">
        <f>_xlfn.IFNA(VLOOKUP($A229,FTSE100!$A:$B,2,FALSE), "NA")</f>
        <v>6728.13</v>
      </c>
      <c r="BF229" s="31">
        <f>_xlfn.IFNA(VLOOKUP($A229,'M.W00.PGOLD.USD'!$A:$B,2,FALSE), "NA")</f>
        <v>1281.6500000000001</v>
      </c>
      <c r="BG229" s="31">
        <f>_xlfn.IFNA(VLOOKUP($A229,'M.W00.PSILVER.USD'!$A:$B,2,FALSE), "NA")</f>
        <v>15.465</v>
      </c>
      <c r="BH229" s="31">
        <f>_xlfn.IFNA(VLOOKUP($A229,WPU10170502!$A:$B,2,FALSE), "NA")</f>
        <v>116.5</v>
      </c>
      <c r="BI229" s="31">
        <f>_xlfn.IFNA(VLOOKUP($A229,'M.W00.PSILVER.USD'!$A:$B,2,FALSE), "NA")</f>
        <v>15.465</v>
      </c>
      <c r="BJ229" s="31">
        <f>_xlfn.IFNA(VLOOKUP($A229,'M.W00.PSILVER.USD'!$A:$B,2,FALSE), "NA")</f>
        <v>15.465</v>
      </c>
      <c r="BK229" s="31">
        <f>_xlfn.IFNA(VLOOKUP($A229,FEDfunds!$A:$B,2,FALSE), "NA")</f>
        <v>2.27</v>
      </c>
      <c r="BL229" s="31">
        <f>_xlfn.IFNA(VLOOKUP($A229,Vehicles_miles_traveled!$A:$B,2,FALSE), "NA")</f>
        <v>279268</v>
      </c>
      <c r="BM229" s="31">
        <f>_xlfn.IFNA(VLOOKUP($A229,New_car_dealer!$A:$B,2,FALSE), "NA")</f>
        <v>80750</v>
      </c>
      <c r="BN229" s="31">
        <f>_xlfn.IFNA(VLOOKUP($A229,Platinum_total_demand!$A:$Z,4,FALSE), "NA")</f>
        <v>565.95221557046159</v>
      </c>
      <c r="BO229" s="31">
        <f>_xlfn.IFNA(VLOOKUP($A229,Palladium_total_demand!$A:$Z,4,FALSE), "NA")</f>
        <v>933.0141323160434</v>
      </c>
      <c r="BP229" s="31">
        <f>_xlfn.IFNA(VLOOKUP($A229,Rhodium_total_demand!$A:$Z,4,FALSE), "NA")</f>
        <v>93.941319155717011</v>
      </c>
      <c r="BQ229" s="31">
        <f>_xlfn.IFNA(VLOOKUP($A229,Platinum_total_supply!$A:$Z,4,FALSE), "NA")</f>
        <v>670.06396903166842</v>
      </c>
      <c r="BR229" s="31">
        <f>_xlfn.IFNA(VLOOKUP($A229,Palladium_total_supply!$A:$Z,4,FALSE), "NA")</f>
        <v>791.15831691006315</v>
      </c>
      <c r="BS229" s="31">
        <f>_xlfn.IFNA(VLOOKUP($A229,Rhodium_total_supply!$A:$Z,4,FALSE), "NA")</f>
        <v>90.873057186304777</v>
      </c>
      <c r="BT229" s="31">
        <f>_xlfn.IFNA(VLOOKUP($A229,Equities!$A:$Z,2,FALSE), "NA")</f>
        <v>7915.1938095238102</v>
      </c>
      <c r="BU229" s="31">
        <f>_xlfn.IFNA(VLOOKUP($A229,Equities!$A:$Z,3,FALSE), "NA")</f>
        <v>10554.6652380952</v>
      </c>
      <c r="BV229" s="31">
        <f>_xlfn.IFNA(VLOOKUP($A229,Equities!$A:$Z,4,FALSE), "NA")</f>
        <v>8718.2371428571405</v>
      </c>
      <c r="BW229" s="31">
        <f>_xlfn.IFNA(VLOOKUP($A229,Equities!$A:$Z,5,FALSE), "NA")</f>
        <v>6612.9988571428503</v>
      </c>
      <c r="BX229" s="31">
        <f>_xlfn.IFNA(VLOOKUP($A229,Equities!$A:$Z,6,FALSE), "NA")</f>
        <v>2170.64671428571</v>
      </c>
      <c r="BY229" s="31">
        <f>_xlfn.IFNA(VLOOKUP($A229,Income_equities!$A:$Z,2,FALSE), "NA")</f>
        <v>2031.7619047619</v>
      </c>
      <c r="BZ229" s="31">
        <f>_xlfn.IFNA(VLOOKUP($A229,Income_equities!$A:$Z,3,FALSE), "NA")</f>
        <v>385.21340476190397</v>
      </c>
      <c r="CA229" s="31">
        <f>_xlfn.IFNA(VLOOKUP($A229,Income_equities!$A:$Z,4,FALSE), "NA")</f>
        <v>233.54768095238001</v>
      </c>
      <c r="CB229" s="31">
        <f>_xlfn.IFNA(VLOOKUP($A229,Income_equities!$A:$Z,5,FALSE), "NA")</f>
        <v>231.259852380952</v>
      </c>
      <c r="CC229" s="31">
        <f>_xlfn.IFNA(VLOOKUP($A229,PGM_equities!$A:$Z,2,FALSE), "NA")</f>
        <v>793.38666666666597</v>
      </c>
      <c r="CD229" s="31">
        <f>_xlfn.IFNA(VLOOKUP($A229,PGM_equities!$A:$Z,3,FALSE), "NA")</f>
        <v>1253.7814285714201</v>
      </c>
      <c r="CE229" s="31">
        <f>_xlfn.IFNA(VLOOKUP($A229,PGM_equities!$A:$Z,4,FALSE), "NA")</f>
        <v>14.766380952380899</v>
      </c>
      <c r="CF229" s="31">
        <f>_xlfn.IFNA(VLOOKUP($A229,PGM_equities!$A:$Z,5,FALSE), "NA")</f>
        <v>1245.6466666666599</v>
      </c>
      <c r="CG229" s="31">
        <f>_xlfn.IFNA(VLOOKUP($A229,Platinum_market_balance!$A:$Z,2,FALSE), "NA")</f>
        <v>104.11175346120683</v>
      </c>
      <c r="CH229" s="31">
        <f>_xlfn.IFNA(VLOOKUP($A229,Platinum_market_balance!$A:$Z,3,FALSE), "NA")</f>
        <v>0.18395855797872535</v>
      </c>
      <c r="CI229" s="31">
        <f>_xlfn.IFNA(VLOOKUP($A229,Platinum_market_balance!$A:$Z,4,FALSE), "NA")</f>
        <v>3144.4580410318449</v>
      </c>
      <c r="CJ229" s="31">
        <f>_xlfn.IFNA(VLOOKUP($A229,Platinum_market_balance!$A:$Z,5,FALSE), "NA")</f>
        <v>5.5560486460192271</v>
      </c>
      <c r="CK229" s="31">
        <f>_xlfn.IFNA(VLOOKUP($A229,Palladium_market_balance!$A:$Z,2,FALSE), "NA")</f>
        <v>-141.85581540598025</v>
      </c>
      <c r="CL229" s="31">
        <f>_xlfn.IFNA(VLOOKUP($A229,Palladium_market_balance!$A:$Z,3,FALSE), "NA")</f>
        <v>-0.15204037162207623</v>
      </c>
      <c r="CM229" s="31">
        <f>_xlfn.IFNA(VLOOKUP($A229,Palladium_market_balance!$A:$Z,4,FALSE), "NA")</f>
        <v>-4276.6344199462519</v>
      </c>
      <c r="CN229" s="31">
        <f>_xlfn.IFNA(VLOOKUP($A229,Palladium_market_balance!$A:$Z,5,FALSE), "NA")</f>
        <v>-4.5836759292490665</v>
      </c>
      <c r="CO229" s="31">
        <f>_xlfn.IFNA(VLOOKUP($A229,Rhodium_market_balance!$A:$Z,2,FALSE), "NA")</f>
        <v>-3.0682619694122337</v>
      </c>
      <c r="CP229" s="31">
        <f>_xlfn.IFNA(VLOOKUP($A229,Rhodium_market_balance!$A:$Z,3,FALSE), "NA")</f>
        <v>-3.2661474173321825E-2</v>
      </c>
      <c r="CQ229" s="31">
        <f>_xlfn.IFNA(VLOOKUP($A229,Rhodium_market_balance!$A:$Z,4,FALSE), "NA")</f>
        <v>152.59844994808924</v>
      </c>
      <c r="CR229" s="31">
        <f>_xlfn.IFNA(VLOOKUP($A229,Rhodium_market_balance!$A:$Z,5,FALSE), "NA")</f>
        <v>1.6244018214726392</v>
      </c>
      <c r="CS229" s="31">
        <f>_xlfn.IFNA(VLOOKUP($A229,CFTCs!$A:$Z,2,FALSE), "NA")</f>
        <v>17760.4285714285</v>
      </c>
      <c r="CT229" s="31">
        <f>_xlfn.IFNA(VLOOKUP($A229,CFTCs!$A:$Z,3,FALSE), "NA")</f>
        <v>3565.1428571428501</v>
      </c>
      <c r="CU229" s="31">
        <f>_xlfn.IFNA(VLOOKUP($A229,CFTCs!$A:$Z,4,FALSE), "NA")</f>
        <v>47042.571428571398</v>
      </c>
      <c r="CV229" s="31">
        <f>_xlfn.IFNA(VLOOKUP($A229,CFTCs!$A:$Z,5,FALSE), "NA")</f>
        <v>34367.0952380952</v>
      </c>
      <c r="CW229" s="31">
        <f>_xlfn.IFNA(VLOOKUP($A229,Open_interest!$A:$Z,2,FALSE), "NA")</f>
        <v>80578.952380952294</v>
      </c>
      <c r="CX229" s="31">
        <f>_xlfn.IFNA(VLOOKUP($A229,Open_interest!$A:$Z,3,FALSE), "NA")</f>
        <v>26105.619047618999</v>
      </c>
      <c r="CY229" s="31">
        <f>IF(_xlfn.IFNA(VLOOKUP($A229,ETF_holdings!$A:$Z,2,FALSE), "NA")=0,"NA",_xlfn.IFNA(VLOOKUP($A229,ETF_holdings!$A:$Z,2,FALSE), "NA"))</f>
        <v>2385164.3420952298</v>
      </c>
      <c r="CZ229" s="31" t="str">
        <f>IF(_xlfn.IFNA(VLOOKUP($A229,ETF_holdings!$A:$Z,3,FALSE), "NA")=0,"NA",_xlfn.IFNA(VLOOKUP($A229,ETF_holdings!$A:$Z,3,FALSE), "NA"))</f>
        <v>NA</v>
      </c>
      <c r="DA229" s="31">
        <f>_xlfn.IFNA(VLOOKUP($A229,ETF_holdings!$A:$Z,4,FALSE), "NA")</f>
        <v>11869.3809523809</v>
      </c>
      <c r="DB229" s="31">
        <f>IF(_xlfn.IFNA(VLOOKUP($A229,ETF_holdings!$A:$Z,4,FALSE), "NA")=0,"NA",_xlfn.IFNA(VLOOKUP($A229,ETF_holdings!$A:$Z,4,FALSE), "NA"))</f>
        <v>11869.3809523809</v>
      </c>
      <c r="DC229" s="31" t="str">
        <f>IF(_xlfn.IFNA(VLOOKUP($A229,ETF_holdings!$A:$Z,6,FALSE), "NA")=0,"NA",_xlfn.IFNA(VLOOKUP($A229,ETF_holdings!$A:$Z,6,FALSE), "NA"))</f>
        <v>NA</v>
      </c>
      <c r="DD229" s="31" t="str">
        <f>IF(_xlfn.IFNA(VLOOKUP($A229,ETF_holdings!$A:$Z,7,FALSE), "NA")=0,"NA",_xlfn.IFNA(VLOOKUP($A229,ETF_holdings!$A:$Z,7,FALSE), "NA"))</f>
        <v>NA</v>
      </c>
      <c r="DE229" s="31">
        <f>IF(_xlfn.IFNA(VLOOKUP($A229,ETF_holdings!$A:$Z,8,FALSE), "NA")=0,"NA",_xlfn.IFNA(VLOOKUP($A229,ETF_holdings!$A:$Z,8,FALSE), "NA"))</f>
        <v>11033.333333333299</v>
      </c>
      <c r="DF229" s="31">
        <f>IF(_xlfn.IFNA(VLOOKUP($A229,ETF_holdings!$A:$Z,10,FALSE), "NA")=0,"NA",_xlfn.IFNA(VLOOKUP($A229,ETF_holdings!$A:$Z,10,FALSE), "NA"))</f>
        <v>10760</v>
      </c>
      <c r="DG229" s="31">
        <f>IF(_xlfn.IFNA(VLOOKUP($A229,ETF_holdings!$A:$Z,10,FALSE), "NA")=0,"NA",_xlfn.IFNA(VLOOKUP($A229,ETF_holdings!$A:$Z,10,FALSE), "NA"))</f>
        <v>10760</v>
      </c>
      <c r="DH229" s="31">
        <f>IF(_xlfn.IFNA(VLOOKUP($A229,ETF_holdings!$A:$Z,11,FALSE), "NA")=0,"NA",_xlfn.IFNA(VLOOKUP($A229,ETF_holdings!$A:$Z,11,FALSE), "NA"))</f>
        <v>11869.3809523809</v>
      </c>
      <c r="DI229" s="31" t="str">
        <f>IF(_xlfn.IFNA(VLOOKUP($A229,ETF_holdings!$A:$Z,12,FALSE), "NA")=0,"NA",_xlfn.IFNA(VLOOKUP($A229,ETF_holdings!$A:$Z,12,FALSE), "NA"))</f>
        <v>NA</v>
      </c>
      <c r="DJ229" s="31">
        <f>IF(_xlfn.IFNA(VLOOKUP($A229,ETF_holdings!$A:$Z,13,FALSE), "NA")=0,"NA",_xlfn.IFNA(VLOOKUP($A229,ETF_holdings!$A:$Z,13,FALSE), "NA"))</f>
        <v>32826.666666666599</v>
      </c>
      <c r="DK229" s="31">
        <f>IF(_xlfn.IFNA(VLOOKUP($A229,Platinum_RSI!$A:$P,2,FALSE), "NA")=0,"NA",_xlfn.IFNA(VLOOKUP($A229,Platinum_RSI!$A:$P,2,FALSE), "NA"))</f>
        <v>28.82</v>
      </c>
      <c r="DL229" s="31">
        <f>IF(_xlfn.IFNA(VLOOKUP($A229,Platinum_RSI!$A:$P,3,FALSE), "NA")=0,"NA",_xlfn.IFNA(VLOOKUP($A229,Platinum_RSI!$A:$P,3,FALSE), "NA"))</f>
        <v>34.65</v>
      </c>
      <c r="DM229" s="31">
        <f>IF(_xlfn.IFNA(VLOOKUP($A229,Platinum_RSI!$A:$P,4,FALSE), "NA")=0,"NA",_xlfn.IFNA(VLOOKUP($A229,Platinum_RSI!$A:$P,4,FALSE), "NA"))</f>
        <v>37.69</v>
      </c>
      <c r="DN229" s="31">
        <f>IF(_xlfn.IFNA(VLOOKUP($A229,Platinum_RSI!$A:$P,5,FALSE), "NA")=0,"NA",_xlfn.IFNA(VLOOKUP($A229,Platinum_RSI!$A:$P,5,FALSE), "NA"))</f>
        <v>41.29</v>
      </c>
      <c r="DO229" s="31">
        <f>IF(_xlfn.IFNA(VLOOKUP($A229,Palladium_RSI!$A:$Q,2,FALSE), "NA")=0,"NA",_xlfn.IFNA(VLOOKUP($A229,Palladium_RSI!$A:$Q,2,FALSE), "NA"))</f>
        <v>92.59</v>
      </c>
      <c r="DP229" s="31">
        <f>IF(_xlfn.IFNA(VLOOKUP($A229,Palladium_RSI!$A:$Q, 3,FALSE), "NA")=0,"NA",_xlfn.IFNA(VLOOKUP($A229,Palladium_RSI!$A:$Q,3,FALSE), "NA"))</f>
        <v>76.17</v>
      </c>
      <c r="DQ229" s="31">
        <f>IF(_xlfn.IFNA(VLOOKUP($A229,Palladium_RSI!$A:$Q,4,FALSE), "NA")=0,"NA",_xlfn.IFNA(VLOOKUP($A229,Palladium_RSI!$A:$Q,4,FALSE), "NA"))</f>
        <v>70.92</v>
      </c>
      <c r="DR229" s="31">
        <f>IF(_xlfn.IFNA(VLOOKUP($A229,Palladium_RSI!$A:$Q,5,FALSE), "NA")=0,"NA",_xlfn.IFNA(VLOOKUP($A229,Palladium_RSI!$A:$Q,5,FALSE), "NA"))</f>
        <v>63.56</v>
      </c>
      <c r="DS229" s="31">
        <f>IF(_xlfn.IFNA(VLOOKUP($A229,Car_production!$A:$L,2,FALSE), "NA")=0,"NA",_xlfn.IFNA(VLOOKUP($A229,Car_production!$A:$L,2,FALSE), "NA"))</f>
        <v>257</v>
      </c>
      <c r="DT229" s="31">
        <f>IF(_xlfn.IFNA(VLOOKUP($A229,Car_production!$A:$L,3,FALSE), "NA")=0,"NA",_xlfn.IFNA(VLOOKUP($A229,Car_production!$A:$L,3,FALSE), "NA"))</f>
        <v>202.20298977183319</v>
      </c>
      <c r="DU229" s="31" t="e">
        <f>IF(_xlfn.IFNA(VLOOKUP($A229,Car_production!$A:$L,4,FALSE), "NA")=0,"NA",_xlfn.IFNA(VLOOKUP($A229,Car_production!$A:$L,13,FALSE), "NA"))</f>
        <v>#REF!</v>
      </c>
      <c r="DV229" s="31">
        <f>IF(_xlfn.IFNA(VLOOKUP($A229,Car_production!$A:$L,5,FALSE), "NA")=0,"NA",_xlfn.IFNA(VLOOKUP($A229,Car_production!$A:$L,5,FALSE), "NA"))</f>
        <v>98.918013292539371</v>
      </c>
      <c r="DW229" s="31">
        <f>IF(_xlfn.IFNA(VLOOKUP($A229,Car_production!$A:$L,6,FALSE), "NA")=0,"NA",_xlfn.IFNA(VLOOKUP($A229,Car_production!$A:$L,6,FALSE), "NA"))</f>
        <v>110</v>
      </c>
      <c r="DX229" s="31">
        <f>IF(_xlfn.IFNA(VLOOKUP($A229,Car_production!$A:$L,7,FALSE), "NA")=0,"NA",_xlfn.IFNA(VLOOKUP($A229,Car_production!$A:$L,7,FALSE), "NA"))</f>
        <v>107.5268817204301</v>
      </c>
      <c r="DY229" s="31">
        <f>IF(_xlfn.IFNA(VLOOKUP($A229,Car_production!$A:$L,8,FALSE), "NA")=0,"NA",_xlfn.IFNA(VLOOKUP($A229,Car_production!$A:$L,8,FALSE), "NA"))</f>
        <v>110.6</v>
      </c>
      <c r="DZ229" s="31">
        <f>IF(_xlfn.IFNA(VLOOKUP($A229,Car_production!$A:$L,9,FALSE), "NA")=0,"NA",_xlfn.IFNA(VLOOKUP($A229,Car_production!$A:$L,9,FALSE), "NA"))</f>
        <v>139.64646464646464</v>
      </c>
      <c r="EA229" s="31">
        <f>IF(_xlfn.IFNA(VLOOKUP($A229,Car_production!$A:$L,10,FALSE), "NA")=0,"NA",_xlfn.IFNA(VLOOKUP($A229,Car_production!$A:$L,10,FALSE), "NA"))</f>
        <v>91.582764663275185</v>
      </c>
      <c r="EB229" s="31">
        <f>IF(_xlfn.IFNA(VLOOKUP($A229,Car_production_index!$A:$L,2,FALSE), "NA")=0,"NA",_xlfn.IFNA(VLOOKUP($A229,Car_production_index!$A:$L,2,FALSE), "NA"))</f>
        <v>0.13945770842300351</v>
      </c>
      <c r="EC229" s="31">
        <f>IF(_xlfn.IFNA(VLOOKUP($A229,Car_production_index!$A:$L,3,FALSE), "NA")=0,"NA",_xlfn.IFNA(VLOOKUP($A229,Car_production_index!$A:$L,3,FALSE), "NA"))</f>
        <v>0.18534258932488462</v>
      </c>
      <c r="ED229" s="31">
        <f>IF(_xlfn.IFNA(VLOOKUP($A229,Car_production_index!$A:$L,4,FALSE), "NA")=0,"NA",_xlfn.IFNA(VLOOKUP($A229,Car_production_index!$A:$L,4,FALSE), "NA"))</f>
        <v>0.29429320002097142</v>
      </c>
      <c r="EE229" s="31">
        <f>IF(_xlfn.IFNA(VLOOKUP($A229,Car_production_index!$A:$L,5,FALSE), "NA")=0,"NA",_xlfn.IFNA(VLOOKUP($A229,Car_production_index!$A:$L,5,FALSE), "NA"))</f>
        <v>0.10271502223887437</v>
      </c>
      <c r="EF229" s="31">
        <f>IF(_xlfn.IFNA(VLOOKUP($A229,Car_production_index!$A:$L,6,FALSE), "NA")=0,"NA",_xlfn.IFNA(VLOOKUP($A229,Car_production_index!$A:$L,6,FALSE), "NA"))</f>
        <v>0.72180852000773399</v>
      </c>
    </row>
    <row r="230" spans="1:136">
      <c r="A230" s="26">
        <v>43466</v>
      </c>
      <c r="B230" s="25">
        <f>IFERROR(VLOOKUP($A230,Palladium_spot_price!$A:$B,2,FALSE), "NA")</f>
        <v>1337.04545454545</v>
      </c>
      <c r="C230" s="25">
        <f>IFERROR(VLOOKUP($A230,Platinum_spot_price!$A:$B,2,FALSE), "NA")</f>
        <v>809.77272727272702</v>
      </c>
      <c r="D230" s="25">
        <f>IFERROR(VLOOKUP($A230,Rhodium_spot_price!$A:$B,2,FALSE), "NA")</f>
        <v>2480.9090909090901</v>
      </c>
      <c r="E230" s="25">
        <f>IFERROR(VLOOKUP(A230,'Coal Australia'!A:B,2,FALSE), "NA")</f>
        <v>105.401298701298</v>
      </c>
      <c r="F230" s="25">
        <f>IFERROR(VLOOKUP(A230,'Russian Ruble'!A:B,2,FALSE), "NA")</f>
        <v>67.332800000000006</v>
      </c>
      <c r="G230" s="25">
        <f>IFERROR(VLOOKUP($A230,'GDP Germany'!A:B,2,FALSE),"NA")</f>
        <v>742196.9</v>
      </c>
      <c r="H230" s="25">
        <f>IFERROR(VLOOKUP($A230,'GDP EU28'!A:B,2,FALSE),"NA")</f>
        <v>3472100.4</v>
      </c>
      <c r="I230" s="25">
        <f>IFERROR(VLOOKUP($A230,'GDP US'!A:B,2,FALSE),"NA")</f>
        <v>18721.280999999999</v>
      </c>
      <c r="J230" s="29">
        <f>IFERROR(VLOOKUP($A230,'GDP CNY'!A:C,2,FALSE),"NA")</f>
        <v>6.5</v>
      </c>
      <c r="K230" s="25">
        <f>IFERROR(VLOOKUP($A230,WTI!$A:$B,2,FALSE),"NA")</f>
        <v>51.38</v>
      </c>
      <c r="L230" s="25">
        <f>IFERROR(VLOOKUP($A230,Brent!$A:$B,2,FALSE),"NA")</f>
        <v>59.41</v>
      </c>
      <c r="M230" s="25">
        <f>IFERROR(VLOOKUP($A230,'EURO EXC RATE'!$A:$B,2,FALSE),"NA")</f>
        <v>1.1417999999999999</v>
      </c>
      <c r="N230" s="25">
        <f>IFERROR(VLOOKUP($A230,'Baltic Dry Index'!$A:$B,2,FALSE),"NA")</f>
        <v>668</v>
      </c>
      <c r="O230" s="25">
        <f>IFERROR(VLOOKUP($A230,EXR_CNY_USD!$A:$B,2,FALSE),"NA")</f>
        <v>6.7862999999999998</v>
      </c>
      <c r="P230" s="25">
        <f>IFERROR(VLOOKUP($A230,'NATURAL GAS'!A:B,2,FALSE),"NA")</f>
        <v>3.11</v>
      </c>
      <c r="Q230" s="25">
        <f>IFERROR(VLOOKUP($A230,VIX!$A:$B,2,FALSE), "NA")</f>
        <v>16.57</v>
      </c>
      <c r="R230" s="25">
        <f>IFERROR(VLOOKUP($A230,CLI_US!$A:$B,2,FALSE), "NA")</f>
        <v>99.762950950380599</v>
      </c>
      <c r="S230" s="25">
        <f>IFERROR(VLOOKUP($A230,CLI_CHN!$A:$B,2,FALSE), "NA")</f>
        <v>98.750489999999999</v>
      </c>
      <c r="T230" s="25">
        <f>IFERROR(VLOOKUP($A230,CLI_EURO!$A:$B,2,FALSE), "NA")</f>
        <v>100.035513420762</v>
      </c>
      <c r="U230" s="25">
        <f>IFERROR(VLOOKUP($A230,CPILFESL!$A:$B,2,FALSE), "NA")</f>
        <v>252.47</v>
      </c>
      <c r="V230" s="31">
        <f>_xlfn.IFNA(VLOOKUP($A230,'PET.RWTC.M'!$A:$B,2,FALSE), "NA")</f>
        <v>51.38</v>
      </c>
      <c r="W230" s="31">
        <f>_xlfn.IFNA(VLOOKUP($A230,PALLFNFINDEXQ!$A:$B,2,FALSE), "NA")</f>
        <v>118.67300899999999</v>
      </c>
      <c r="X230" s="31">
        <f>_xlfn.IFNA(VLOOKUP($A230,DEXSFUS!$A:$B,2,FALSE), "NA")</f>
        <v>14.3775</v>
      </c>
      <c r="Y230" s="31">
        <f>_xlfn.IFNA(VLOOKUP($A230,PNICKUSDM!$A:$B,2,FALSE), "NA")</f>
        <v>11523.090910000001</v>
      </c>
      <c r="Z230" s="31">
        <f>_xlfn.IFNA(VLOOKUP($A230,'WPU1011'!$A:$B,2,FALSE), "NA")</f>
        <v>142.6</v>
      </c>
      <c r="AA230" s="31">
        <f>_xlfn.IFNA(VLOOKUP($A230,PCU3399103399101!$A:$B,2,FALSE), "NA")</f>
        <v>211</v>
      </c>
      <c r="AB230" s="31">
        <f>_xlfn.IFNA(VLOOKUP($A230,TSIFRGHTC!$A:$B,2,FALSE), "NA")</f>
        <v>0.7</v>
      </c>
      <c r="AC230" s="31">
        <f>_xlfn.IFNA(VLOOKUP($A230,TSIFRGHTC!$A:$B,2,FALSE), "NA")</f>
        <v>0.7</v>
      </c>
      <c r="AD230" s="31">
        <f>_xlfn.IFNA(VLOOKUP($A230,PPICMM!$A:$B,2,FALSE), "NA")</f>
        <v>187.3</v>
      </c>
      <c r="AE230" s="31">
        <f>_xlfn.IFNA(VLOOKUP($A230,IPB50001N!$A:$B,2,FALSE), "NA")</f>
        <v>103.06829999999999</v>
      </c>
      <c r="AF230" s="31">
        <f>_xlfn.IFNA(VLOOKUP($A230,A31ATI!$A:$B,2,FALSE), "NA")</f>
        <v>23095</v>
      </c>
      <c r="AG230" s="31">
        <f>_xlfn.IFNA(VLOOKUP($A230,A31ANO!$A:$B,2,FALSE), "NA")</f>
        <v>10067</v>
      </c>
      <c r="AH230" s="31">
        <f>_xlfn.IFNA(VLOOKUP($A230,IPG21223S!$A:$B,2,FALSE), "NA")</f>
        <v>97.789500000000004</v>
      </c>
      <c r="AI230" s="31">
        <f>_xlfn.IFNA(VLOOKUP($A230,PIORECRUSDM!$A:$B,2,FALSE), "NA")</f>
        <v>76.03</v>
      </c>
      <c r="AJ230" s="31">
        <f>_xlfn.IFNA(VLOOKUP($A230,GVZCLS!$A:$B,2,FALSE), "NA")</f>
        <v>12.6</v>
      </c>
      <c r="AK230" s="31">
        <f>_xlfn.IFNA(VLOOKUP($A230,VXSLVCLS!$A:$B,2,FALSE), "NA")</f>
        <v>21.51</v>
      </c>
      <c r="AL230" s="31">
        <f>_xlfn.IFNA(VLOOKUP($A230,PNRGINDEXM!$A:$B,2,FALSE), "NA")</f>
        <v>133.3021</v>
      </c>
      <c r="AM230" s="31">
        <f>_xlfn.IFNA(VLOOKUP($A230,Nikkei225!$A:$B,2,FALSE), "NA")</f>
        <v>21687.65</v>
      </c>
      <c r="AN230" s="31">
        <f>_xlfn.IFNA(VLOOKUP($A230,EXJPUS!$A:$B,2,FALSE), "NA")</f>
        <v>108.9605</v>
      </c>
      <c r="AO230" s="31">
        <f>_xlfn.IFNA(VLOOKUP($A230,PCU33613361!$A:$B,2,FALSE), "NA")</f>
        <v>115</v>
      </c>
      <c r="AP230" s="31">
        <f>_xlfn.IFNA(VLOOKUP($A230,TOTALSA!$A:$B,2,FALSE), "NA")</f>
        <v>17.265000000000001</v>
      </c>
      <c r="AQ230" s="31">
        <f>_xlfn.IFNA(VLOOKUP($A230,ZAFCPIALLMINMEI!$A:$B,2,FALSE), "NA")</f>
        <v>118.8253</v>
      </c>
      <c r="AR230" s="31">
        <f>_xlfn.IFNA(VLOOKUP($A230,LCULMN01ZAQ661S!$A:$B,2,FALSE), "NA")</f>
        <v>115.6515035</v>
      </c>
      <c r="AS230" s="31">
        <f>_xlfn.IFNA(VLOOKUP($A230,NGDPRSAXDCZAQ!$A:$B,2,FALSE), "NA")</f>
        <v>1139217.6000000001</v>
      </c>
      <c r="AT230" s="31">
        <f>_xlfn.IFNA(VLOOKUP($A230,'M.W00.PCOBA.USD'!$A:$B,2,FALSE), "NA")</f>
        <v>40704.550000000003</v>
      </c>
      <c r="AU230" s="31">
        <f>_xlfn.IFNA(VLOOKUP($A230,BSCICP03O9M665S!$A:$B,2,FALSE), "NA")</f>
        <v>100.7116872964</v>
      </c>
      <c r="AV230" s="31">
        <f>_xlfn.IFNA(VLOOKUP($A230,LOLITOAAOECDE!$A:$B,2,FALSE), "NA")</f>
        <v>99.833448970099994</v>
      </c>
      <c r="AW230" s="31" t="str">
        <f>_xlfn.IFNA(VLOOKUP($A230,'IP7110'!$A:$B,2,FALSE), "NA")</f>
        <v>NA</v>
      </c>
      <c r="AX230" s="31">
        <f>_xlfn.IFNA(VLOOKUP($A230,'WPS061'!$A:$B,2,FALSE), "NA")</f>
        <v>111.2</v>
      </c>
      <c r="AY230" s="31">
        <f>_xlfn.IFNA(VLOOKUP($A230,'GS10'!$A:$B,2,FALSE), "NA")</f>
        <v>2.71</v>
      </c>
      <c r="AZ230" s="31">
        <f>_xlfn.IFNA(VLOOKUP($A230,'GS5'!$A:$B,2,FALSE), "NA")</f>
        <v>2.54</v>
      </c>
      <c r="BA230" s="31">
        <f>_xlfn.IFNA(VLOOKUP($A230,'GS30'!$A:$B,2,FALSE), "NA")</f>
        <v>3.04</v>
      </c>
      <c r="BB230" s="31">
        <f>_xlfn.IFNA(VLOOKUP($A230,DAX!$A:$B,2,FALSE), "NA")</f>
        <v>11173.1</v>
      </c>
      <c r="BC230" s="31">
        <f>_xlfn.IFNA(VLOOKUP($A230,SMI!$A:$B,2,FALSE), "NA")</f>
        <v>8969.27</v>
      </c>
      <c r="BD230" s="31">
        <f>_xlfn.IFNA(VLOOKUP($A230,NASDAQCOM!$A:$B,2,FALSE), "NA")</f>
        <v>7281.74</v>
      </c>
      <c r="BE230" s="31">
        <f>_xlfn.IFNA(VLOOKUP($A230,FTSE100!$A:$B,2,FALSE), "NA")</f>
        <v>6968.85</v>
      </c>
      <c r="BF230" s="31">
        <f>_xlfn.IFNA(VLOOKUP($A230,'M.W00.PGOLD.USD'!$A:$B,2,FALSE), "NA")</f>
        <v>1322.5</v>
      </c>
      <c r="BG230" s="31">
        <f>_xlfn.IFNA(VLOOKUP($A230,'M.W00.PSILVER.USD'!$A:$B,2,FALSE), "NA")</f>
        <v>16.074999999999999</v>
      </c>
      <c r="BH230" s="31">
        <f>_xlfn.IFNA(VLOOKUP($A230,WPU10170502!$A:$B,2,FALSE), "NA")</f>
        <v>115.1</v>
      </c>
      <c r="BI230" s="31">
        <f>_xlfn.IFNA(VLOOKUP($A230,'M.W00.PSILVER.USD'!$A:$B,2,FALSE), "NA")</f>
        <v>16.074999999999999</v>
      </c>
      <c r="BJ230" s="31">
        <f>_xlfn.IFNA(VLOOKUP($A230,'M.W00.PSILVER.USD'!$A:$B,2,FALSE), "NA")</f>
        <v>16.074999999999999</v>
      </c>
      <c r="BK230" s="31">
        <f>_xlfn.IFNA(VLOOKUP($A230,FEDfunds!$A:$B,2,FALSE), "NA")</f>
        <v>2.4</v>
      </c>
      <c r="BL230" s="31">
        <f>_xlfn.IFNA(VLOOKUP($A230,Vehicles_miles_traveled!$A:$B,2,FALSE), "NA")</f>
        <v>272340</v>
      </c>
      <c r="BM230" s="31">
        <f>_xlfn.IFNA(VLOOKUP($A230,New_car_dealer!$A:$B,2,FALSE), "NA")</f>
        <v>67012</v>
      </c>
      <c r="BN230" s="31">
        <f>_xlfn.IFNA(VLOOKUP($A230,Platinum_total_demand!$A:$Z,4,FALSE), "NA")</f>
        <v>584.29774797268362</v>
      </c>
      <c r="BO230" s="31">
        <f>_xlfn.IFNA(VLOOKUP($A230,Palladium_total_demand!$A:$Z,4,FALSE), "NA")</f>
        <v>939.89034797213583</v>
      </c>
      <c r="BP230" s="31">
        <f>_xlfn.IFNA(VLOOKUP($A230,Rhodium_total_demand!$A:$Z,4,FALSE), "NA")</f>
        <v>89.149374753561816</v>
      </c>
      <c r="BQ230" s="31">
        <f>_xlfn.IFNA(VLOOKUP($A230,Platinum_total_supply!$A:$Z,4,FALSE), "NA")</f>
        <v>655.35398835770411</v>
      </c>
      <c r="BR230" s="31">
        <f>_xlfn.IFNA(VLOOKUP($A230,Palladium_total_supply!$A:$Z,4,FALSE), "NA")</f>
        <v>820.26034874482048</v>
      </c>
      <c r="BS230" s="31">
        <f>_xlfn.IFNA(VLOOKUP($A230,Rhodium_total_supply!$A:$Z,4,FALSE), "NA")</f>
        <v>84.975043235771253</v>
      </c>
      <c r="BT230" s="31">
        <f>_xlfn.IFNA(VLOOKUP($A230,Equities!$A:$Z,2,FALSE), "NA")</f>
        <v>8087.3682608695599</v>
      </c>
      <c r="BU230" s="31">
        <f>_xlfn.IFNA(VLOOKUP($A230,Equities!$A:$Z,3,FALSE), "NA")</f>
        <v>10758.8130434782</v>
      </c>
      <c r="BV230" s="31">
        <f>_xlfn.IFNA(VLOOKUP($A230,Equities!$A:$Z,4,FALSE), "NA")</f>
        <v>8923.7978260869495</v>
      </c>
      <c r="BW230" s="31">
        <f>_xlfn.IFNA(VLOOKUP($A230,Equities!$A:$Z,5,FALSE), "NA")</f>
        <v>6726.6995217391204</v>
      </c>
      <c r="BX230" s="31">
        <f>_xlfn.IFNA(VLOOKUP($A230,Equities!$A:$Z,6,FALSE), "NA")</f>
        <v>2245.3782173913</v>
      </c>
      <c r="BY230" s="31">
        <f>_xlfn.IFNA(VLOOKUP($A230,Income_equities!$A:$Z,2,FALSE), "NA")</f>
        <v>2051.6347826086899</v>
      </c>
      <c r="BZ230" s="31">
        <f>_xlfn.IFNA(VLOOKUP($A230,Income_equities!$A:$Z,3,FALSE), "NA")</f>
        <v>388.571582608695</v>
      </c>
      <c r="CA230" s="31">
        <f>_xlfn.IFNA(VLOOKUP($A230,Income_equities!$A:$Z,4,FALSE), "NA")</f>
        <v>234.81775217391299</v>
      </c>
      <c r="CB230" s="31">
        <f>_xlfn.IFNA(VLOOKUP($A230,Income_equities!$A:$Z,5,FALSE), "NA")</f>
        <v>232.61412608695599</v>
      </c>
      <c r="CC230" s="31">
        <f>_xlfn.IFNA(VLOOKUP($A230,PGM_equities!$A:$Z,2,FALSE), "NA")</f>
        <v>807.72478260869502</v>
      </c>
      <c r="CD230" s="31">
        <f>_xlfn.IFNA(VLOOKUP($A230,PGM_equities!$A:$Z,3,FALSE), "NA")</f>
        <v>1291.9604347826</v>
      </c>
      <c r="CE230" s="31">
        <f>_xlfn.IFNA(VLOOKUP($A230,PGM_equities!$A:$Z,4,FALSE), "NA")</f>
        <v>15.6091956521739</v>
      </c>
      <c r="CF230" s="31">
        <f>_xlfn.IFNA(VLOOKUP($A230,PGM_equities!$A:$Z,5,FALSE), "NA")</f>
        <v>1329.44478260869</v>
      </c>
      <c r="CG230" s="31">
        <f>_xlfn.IFNA(VLOOKUP($A230,Platinum_market_balance!$A:$Z,2,FALSE), "NA")</f>
        <v>71.056240385020487</v>
      </c>
      <c r="CH230" s="31">
        <f>_xlfn.IFNA(VLOOKUP($A230,Platinum_market_balance!$A:$Z,3,FALSE), "NA")</f>
        <v>0.12160964274047215</v>
      </c>
      <c r="CI230" s="31">
        <f>_xlfn.IFNA(VLOOKUP($A230,Platinum_market_balance!$A:$Z,4,FALSE), "NA")</f>
        <v>3215.5142814168653</v>
      </c>
      <c r="CJ230" s="31">
        <f>_xlfn.IFNA(VLOOKUP($A230,Platinum_market_balance!$A:$Z,5,FALSE), "NA")</f>
        <v>5.5032118343320962</v>
      </c>
      <c r="CK230" s="31">
        <f>_xlfn.IFNA(VLOOKUP($A230,Palladium_market_balance!$A:$Z,2,FALSE), "NA")</f>
        <v>-119.62999922731535</v>
      </c>
      <c r="CL230" s="31">
        <f>_xlfn.IFNA(VLOOKUP($A230,Palladium_market_balance!$A:$Z,3,FALSE), "NA")</f>
        <v>-0.12728080406977638</v>
      </c>
      <c r="CM230" s="31">
        <f>_xlfn.IFNA(VLOOKUP($A230,Palladium_market_balance!$A:$Z,4,FALSE), "NA")</f>
        <v>-4396.2644191735671</v>
      </c>
      <c r="CN230" s="31">
        <f>_xlfn.IFNA(VLOOKUP($A230,Palladium_market_balance!$A:$Z,5,FALSE), "NA")</f>
        <v>-4.6774226681428797</v>
      </c>
      <c r="CO230" s="31">
        <f>_xlfn.IFNA(VLOOKUP($A230,Rhodium_market_balance!$A:$Z,2,FALSE), "NA")</f>
        <v>-4.1743315177905629</v>
      </c>
      <c r="CP230" s="31">
        <f>_xlfn.IFNA(VLOOKUP($A230,Rhodium_market_balance!$A:$Z,3,FALSE), "NA")</f>
        <v>-4.6824013396950769E-2</v>
      </c>
      <c r="CQ230" s="31">
        <f>_xlfn.IFNA(VLOOKUP($A230,Rhodium_market_balance!$A:$Z,4,FALSE), "NA")</f>
        <v>148.42411843029868</v>
      </c>
      <c r="CR230" s="31">
        <f>_xlfn.IFNA(VLOOKUP($A230,Rhodium_market_balance!$A:$Z,5,FALSE), "NA")</f>
        <v>1.6648924217426284</v>
      </c>
      <c r="CS230" s="31">
        <f>_xlfn.IFNA(VLOOKUP($A230,CFTCs!$A:$Z,2,FALSE), "NA")</f>
        <v>18072.608695652099</v>
      </c>
      <c r="CT230" s="31">
        <f>_xlfn.IFNA(VLOOKUP($A230,CFTCs!$A:$Z,3,FALSE), "NA")</f>
        <v>3774.8260869565202</v>
      </c>
      <c r="CU230" s="31">
        <f>_xlfn.IFNA(VLOOKUP($A230,CFTCs!$A:$Z,4,FALSE), "NA")</f>
        <v>49146.217391304301</v>
      </c>
      <c r="CV230" s="31">
        <f>_xlfn.IFNA(VLOOKUP($A230,CFTCs!$A:$Z,5,FALSE), "NA")</f>
        <v>41020.739130434697</v>
      </c>
      <c r="CW230" s="31">
        <f>_xlfn.IFNA(VLOOKUP($A230,Open_interest!$A:$Z,2,FALSE), "NA")</f>
        <v>84465.0869565217</v>
      </c>
      <c r="CX230" s="31">
        <f>_xlfn.IFNA(VLOOKUP($A230,Open_interest!$A:$Z,3,FALSE), "NA")</f>
        <v>27560.869565217301</v>
      </c>
      <c r="CY230" s="31">
        <f>IF(_xlfn.IFNA(VLOOKUP($A230,ETF_holdings!$A:$Z,2,FALSE), "NA")=0,"NA",_xlfn.IFNA(VLOOKUP($A230,ETF_holdings!$A:$Z,2,FALSE), "NA"))</f>
        <v>2434538.6482608598</v>
      </c>
      <c r="CZ230" s="31" t="str">
        <f>IF(_xlfn.IFNA(VLOOKUP($A230,ETF_holdings!$A:$Z,3,FALSE), "NA")=0,"NA",_xlfn.IFNA(VLOOKUP($A230,ETF_holdings!$A:$Z,3,FALSE), "NA"))</f>
        <v>NA</v>
      </c>
      <c r="DA230" s="31">
        <f>_xlfn.IFNA(VLOOKUP($A230,ETF_holdings!$A:$Z,4,FALSE), "NA")</f>
        <v>11273.7391304347</v>
      </c>
      <c r="DB230" s="31">
        <f>IF(_xlfn.IFNA(VLOOKUP($A230,ETF_holdings!$A:$Z,4,FALSE), "NA")=0,"NA",_xlfn.IFNA(VLOOKUP($A230,ETF_holdings!$A:$Z,4,FALSE), "NA"))</f>
        <v>11273.7391304347</v>
      </c>
      <c r="DC230" s="31" t="str">
        <f>IF(_xlfn.IFNA(VLOOKUP($A230,ETF_holdings!$A:$Z,6,FALSE), "NA")=0,"NA",_xlfn.IFNA(VLOOKUP($A230,ETF_holdings!$A:$Z,6,FALSE), "NA"))</f>
        <v>NA</v>
      </c>
      <c r="DD230" s="31" t="str">
        <f>IF(_xlfn.IFNA(VLOOKUP($A230,ETF_holdings!$A:$Z,7,FALSE), "NA")=0,"NA",_xlfn.IFNA(VLOOKUP($A230,ETF_holdings!$A:$Z,7,FALSE), "NA"))</f>
        <v>NA</v>
      </c>
      <c r="DE230" s="31">
        <f>IF(_xlfn.IFNA(VLOOKUP($A230,ETF_holdings!$A:$Z,8,FALSE), "NA")=0,"NA",_xlfn.IFNA(VLOOKUP($A230,ETF_holdings!$A:$Z,8,FALSE), "NA"))</f>
        <v>10508.695652173899</v>
      </c>
      <c r="DF230" s="31">
        <f>IF(_xlfn.IFNA(VLOOKUP($A230,ETF_holdings!$A:$Z,10,FALSE), "NA")=0,"NA",_xlfn.IFNA(VLOOKUP($A230,ETF_holdings!$A:$Z,10,FALSE), "NA"))</f>
        <v>10464.3478260869</v>
      </c>
      <c r="DG230" s="31">
        <f>IF(_xlfn.IFNA(VLOOKUP($A230,ETF_holdings!$A:$Z,10,FALSE), "NA")=0,"NA",_xlfn.IFNA(VLOOKUP($A230,ETF_holdings!$A:$Z,10,FALSE), "NA"))</f>
        <v>10464.3478260869</v>
      </c>
      <c r="DH230" s="31">
        <f>IF(_xlfn.IFNA(VLOOKUP($A230,ETF_holdings!$A:$Z,11,FALSE), "NA")=0,"NA",_xlfn.IFNA(VLOOKUP($A230,ETF_holdings!$A:$Z,11,FALSE), "NA"))</f>
        <v>11273.7391304347</v>
      </c>
      <c r="DI230" s="31" t="str">
        <f>IF(_xlfn.IFNA(VLOOKUP($A230,ETF_holdings!$A:$Z,12,FALSE), "NA")=0,"NA",_xlfn.IFNA(VLOOKUP($A230,ETF_holdings!$A:$Z,12,FALSE), "NA"))</f>
        <v>NA</v>
      </c>
      <c r="DJ230" s="31">
        <f>IF(_xlfn.IFNA(VLOOKUP($A230,ETF_holdings!$A:$Z,13,FALSE), "NA")=0,"NA",_xlfn.IFNA(VLOOKUP($A230,ETF_holdings!$A:$Z,13,FALSE), "NA"))</f>
        <v>31481.739130434697</v>
      </c>
      <c r="DK230" s="31">
        <f>IF(_xlfn.IFNA(VLOOKUP($A230,Platinum_RSI!$A:$P,2,FALSE), "NA")=0,"NA",_xlfn.IFNA(VLOOKUP($A230,Platinum_RSI!$A:$P,2,FALSE), "NA"))</f>
        <v>54.86</v>
      </c>
      <c r="DL230" s="31">
        <f>IF(_xlfn.IFNA(VLOOKUP($A230,Platinum_RSI!$A:$P,3,FALSE), "NA")=0,"NA",_xlfn.IFNA(VLOOKUP($A230,Platinum_RSI!$A:$P,3,FALSE), "NA"))</f>
        <v>41.11</v>
      </c>
      <c r="DM230" s="31">
        <f>IF(_xlfn.IFNA(VLOOKUP($A230,Platinum_RSI!$A:$P,4,FALSE), "NA")=0,"NA",_xlfn.IFNA(VLOOKUP($A230,Platinum_RSI!$A:$P,4,FALSE), "NA"))</f>
        <v>41.2</v>
      </c>
      <c r="DN230" s="31">
        <f>IF(_xlfn.IFNA(VLOOKUP($A230,Platinum_RSI!$A:$P,5,FALSE), "NA")=0,"NA",_xlfn.IFNA(VLOOKUP($A230,Platinum_RSI!$A:$P,5,FALSE), "NA"))</f>
        <v>42.51</v>
      </c>
      <c r="DO230" s="31">
        <f>IF(_xlfn.IFNA(VLOOKUP($A230,Palladium_RSI!$A:$Q,2,FALSE), "NA")=0,"NA",_xlfn.IFNA(VLOOKUP($A230,Palladium_RSI!$A:$Q,2,FALSE), "NA"))</f>
        <v>96.38</v>
      </c>
      <c r="DP230" s="31">
        <f>IF(_xlfn.IFNA(VLOOKUP($A230,Palladium_RSI!$A:$Q, 3,FALSE), "NA")=0,"NA",_xlfn.IFNA(VLOOKUP($A230,Palladium_RSI!$A:$Q,3,FALSE), "NA"))</f>
        <v>81.38</v>
      </c>
      <c r="DQ230" s="31">
        <f>IF(_xlfn.IFNA(VLOOKUP($A230,Palladium_RSI!$A:$Q,4,FALSE), "NA")=0,"NA",_xlfn.IFNA(VLOOKUP($A230,Palladium_RSI!$A:$Q,4,FALSE), "NA"))</f>
        <v>75.180000000000007</v>
      </c>
      <c r="DR230" s="31">
        <f>IF(_xlfn.IFNA(VLOOKUP($A230,Palladium_RSI!$A:$Q,5,FALSE), "NA")=0,"NA",_xlfn.IFNA(VLOOKUP($A230,Palladium_RSI!$A:$Q,5,FALSE), "NA"))</f>
        <v>66.180000000000007</v>
      </c>
      <c r="DS230" s="31">
        <f>IF(_xlfn.IFNA(VLOOKUP($A230,Car_production!$A:$L,2,FALSE), "NA")=0,"NA",_xlfn.IFNA(VLOOKUP($A230,Car_production!$A:$L,2,FALSE), "NA"))</f>
        <v>233</v>
      </c>
      <c r="DT230" s="31">
        <f>IF(_xlfn.IFNA(VLOOKUP($A230,Car_production!$A:$L,3,FALSE), "NA")=0,"NA",_xlfn.IFNA(VLOOKUP($A230,Car_production!$A:$L,3,FALSE), "NA"))</f>
        <v>183.32022029897718</v>
      </c>
      <c r="DU230" s="31" t="e">
        <f>IF(_xlfn.IFNA(VLOOKUP($A230,Car_production!$A:$L,4,FALSE), "NA")=0,"NA",_xlfn.IFNA(VLOOKUP($A230,Car_production!$A:$L,13,FALSE), "NA"))</f>
        <v>#REF!</v>
      </c>
      <c r="DV230" s="31">
        <f>IF(_xlfn.IFNA(VLOOKUP($A230,Car_production!$A:$L,5,FALSE), "NA")=0,"NA",_xlfn.IFNA(VLOOKUP($A230,Car_production!$A:$L,5,FALSE), "NA"))</f>
        <v>96.051331059334984</v>
      </c>
      <c r="DW230" s="31">
        <f>IF(_xlfn.IFNA(VLOOKUP($A230,Car_production!$A:$L,6,FALSE), "NA")=0,"NA",_xlfn.IFNA(VLOOKUP($A230,Car_production!$A:$L,6,FALSE), "NA"))</f>
        <v>86.2</v>
      </c>
      <c r="DX230" s="31">
        <f>IF(_xlfn.IFNA(VLOOKUP($A230,Car_production!$A:$L,7,FALSE), "NA")=0,"NA",_xlfn.IFNA(VLOOKUP($A230,Car_production!$A:$L,7,FALSE), "NA"))</f>
        <v>84.261974584555233</v>
      </c>
      <c r="DY230" s="31">
        <f>IF(_xlfn.IFNA(VLOOKUP($A230,Car_production!$A:$L,8,FALSE), "NA")=0,"NA",_xlfn.IFNA(VLOOKUP($A230,Car_production!$A:$L,8,FALSE), "NA"))</f>
        <v>109.8</v>
      </c>
      <c r="DZ230" s="31">
        <f>IF(_xlfn.IFNA(VLOOKUP($A230,Car_production!$A:$L,9,FALSE), "NA")=0,"NA",_xlfn.IFNA(VLOOKUP($A230,Car_production!$A:$L,9,FALSE), "NA"))</f>
        <v>138.63636363636363</v>
      </c>
      <c r="EA230" s="31">
        <f>IF(_xlfn.IFNA(VLOOKUP($A230,Car_production!$A:$L,10,FALSE), "NA")=0,"NA",_xlfn.IFNA(VLOOKUP($A230,Car_production!$A:$L,10,FALSE), "NA"))</f>
        <v>84.063268388400076</v>
      </c>
      <c r="EB230" s="31">
        <f>IF(_xlfn.IFNA(VLOOKUP($A230,Car_production_index!$A:$L,2,FALSE), "NA")=0,"NA",_xlfn.IFNA(VLOOKUP($A230,Car_production_index!$A:$L,2,FALSE), "NA"))</f>
        <v>0.14475330737886635</v>
      </c>
      <c r="EC230" s="31">
        <f>IF(_xlfn.IFNA(VLOOKUP($A230,Car_production_index!$A:$L,3,FALSE), "NA")=0,"NA",_xlfn.IFNA(VLOOKUP($A230,Car_production_index!$A:$L,3,FALSE), "NA"))</f>
        <v>0.20710517879745524</v>
      </c>
      <c r="ED230" s="31">
        <f>IF(_xlfn.IFNA(VLOOKUP($A230,Car_production_index!$A:$L,4,FALSE), "NA")=0,"NA",_xlfn.IFNA(VLOOKUP($A230,Car_production_index!$A:$L,4,FALSE), "NA"))</f>
        <v>0.2647716628401855</v>
      </c>
      <c r="EE230" s="31">
        <f>IF(_xlfn.IFNA(VLOOKUP($A230,Car_production_index!$A:$L,5,FALSE), "NA")=0,"NA",_xlfn.IFNA(VLOOKUP($A230,Car_production_index!$A:$L,5,FALSE), "NA"))</f>
        <v>0.10563100366912245</v>
      </c>
      <c r="EF230" s="31">
        <f>IF(_xlfn.IFNA(VLOOKUP($A230,Car_production_index!$A:$L,6,FALSE), "NA")=0,"NA",_xlfn.IFNA(VLOOKUP($A230,Car_production_index!$A:$L,6,FALSE), "NA"))</f>
        <v>0.72226115268562963</v>
      </c>
    </row>
    <row r="231" spans="1:136">
      <c r="A231" s="26">
        <v>43497</v>
      </c>
      <c r="B231" s="25">
        <f>IFERROR(VLOOKUP($A231,Palladium_spot_price!$A:$B,2,FALSE), "NA")</f>
        <v>1448.94736842105</v>
      </c>
      <c r="C231" s="25">
        <f>IFERROR(VLOOKUP($A231,Platinum_spot_price!$A:$B,2,FALSE), "NA")</f>
        <v>821.94736842105203</v>
      </c>
      <c r="D231" s="25">
        <f>IFERROR(VLOOKUP($A231,Rhodium_spot_price!$A:$B,2,FALSE), "NA")</f>
        <v>2632.10526315789</v>
      </c>
      <c r="E231" s="25">
        <f>IFERROR(VLOOKUP(A231,'Coal Australia'!A:B,2,FALSE), "NA")</f>
        <v>101.357142857143</v>
      </c>
      <c r="F231" s="25">
        <f>IFERROR(VLOOKUP(A231,'Russian Ruble'!A:B,2,FALSE), "NA")</f>
        <v>65.859300000000005</v>
      </c>
      <c r="G231" s="25" t="str">
        <f>IFERROR(VLOOKUP($A231,'GDP Germany'!A:B,2,FALSE),"NA")</f>
        <v>NA</v>
      </c>
      <c r="H231" s="25" t="str">
        <f>IFERROR(VLOOKUP($A231,'GDP EU28'!A:B,2,FALSE),"NA")</f>
        <v>NA</v>
      </c>
      <c r="I231" s="25" t="str">
        <f>IFERROR(VLOOKUP($A231,'GDP US'!A:B,2,FALSE),"NA")</f>
        <v>NA</v>
      </c>
      <c r="J231" s="29" t="str">
        <f>IFERROR(VLOOKUP($A231,'GDP CNY'!A:C,2,FALSE),"NA")</f>
        <v>NA</v>
      </c>
      <c r="K231" s="25">
        <f>IFERROR(VLOOKUP($A231,WTI!$A:$B,2,FALSE),"NA")</f>
        <v>54.95</v>
      </c>
      <c r="L231" s="25">
        <f>IFERROR(VLOOKUP($A231,Brent!$A:$B,2,FALSE),"NA")</f>
        <v>63.96</v>
      </c>
      <c r="M231" s="25">
        <f>IFERROR(VLOOKUP($A231,'EURO EXC RATE'!$A:$B,2,FALSE),"NA")</f>
        <v>1.1349</v>
      </c>
      <c r="N231" s="25">
        <f>IFERROR(VLOOKUP($A231,'Baltic Dry Index'!$A:$B,2,FALSE),"NA")</f>
        <v>658</v>
      </c>
      <c r="O231" s="25">
        <f>IFERROR(VLOOKUP($A231,EXR_CNY_USD!$A:$B,2,FALSE),"NA")</f>
        <v>6.7366999999999999</v>
      </c>
      <c r="P231" s="25">
        <f>IFERROR(VLOOKUP($A231,'NATURAL GAS'!A:B,2,FALSE),"NA")</f>
        <v>2.69</v>
      </c>
      <c r="Q231" s="25">
        <f>IFERROR(VLOOKUP($A231,VIX!$A:$B,2,FALSE), "NA")</f>
        <v>14.78</v>
      </c>
      <c r="R231" s="25">
        <f>IFERROR(VLOOKUP($A231,CLI_US!$A:$B,2,FALSE), "NA")</f>
        <v>99.651857229147595</v>
      </c>
      <c r="S231" s="25">
        <f>IFERROR(VLOOKUP($A231,CLI_CHN!$A:$B,2,FALSE), "NA")</f>
        <v>98.72251</v>
      </c>
      <c r="T231" s="25">
        <f>IFERROR(VLOOKUP($A231,CLI_EURO!$A:$B,2,FALSE), "NA")</f>
        <v>99.962285038858099</v>
      </c>
      <c r="U231" s="25">
        <f>IFERROR(VLOOKUP($A231,CPILFESL!$A:$B,2,FALSE), "NA")</f>
        <v>253.13499999999999</v>
      </c>
      <c r="V231" s="31">
        <f>_xlfn.IFNA(VLOOKUP($A231,'PET.RWTC.M'!$A:$B,2,FALSE), "NA")</f>
        <v>54.95</v>
      </c>
      <c r="W231" s="31">
        <f>_xlfn.IFNA(VLOOKUP($A231,PALLFNFINDEXQ!$A:$B,2,FALSE), "NA")</f>
        <v>118.67300899999999</v>
      </c>
      <c r="X231" s="31">
        <f>_xlfn.IFNA(VLOOKUP($A231,DEXSFUS!$A:$B,2,FALSE), "NA")</f>
        <v>13.3125</v>
      </c>
      <c r="Y231" s="31">
        <f>_xlfn.IFNA(VLOOKUP($A231,PNICKUSDM!$A:$B,2,FALSE), "NA")</f>
        <v>12685.225</v>
      </c>
      <c r="Z231" s="31">
        <f>_xlfn.IFNA(VLOOKUP($A231,'WPU1011'!$A:$B,2,FALSE), "NA")</f>
        <v>143.30000000000001</v>
      </c>
      <c r="AA231" s="31">
        <f>_xlfn.IFNA(VLOOKUP($A231,'WPU1011'!$A:$B,2,FALSE), "NA")</f>
        <v>143.30000000000001</v>
      </c>
      <c r="AB231" s="31">
        <f>_xlfn.IFNA(VLOOKUP($A231,TSIFRGHTC!$A:$B,2,FALSE), "NA")</f>
        <v>-0.6</v>
      </c>
      <c r="AC231" s="31">
        <f>_xlfn.IFNA(VLOOKUP($A231,TSIFRGHTC!$A:$B,2,FALSE), "NA")</f>
        <v>-0.6</v>
      </c>
      <c r="AD231" s="31">
        <f>_xlfn.IFNA(VLOOKUP($A231,PPICMM!$A:$B,2,FALSE), "NA")</f>
        <v>192.2</v>
      </c>
      <c r="AE231" s="31">
        <f>_xlfn.IFNA(VLOOKUP($A231,IPB50001N!$A:$B,2,FALSE), "NA")</f>
        <v>102.5793</v>
      </c>
      <c r="AF231" s="31">
        <f>_xlfn.IFNA(VLOOKUP($A231,A31ATI!$A:$B,2,FALSE), "NA")</f>
        <v>22892</v>
      </c>
      <c r="AG231" s="31">
        <f>_xlfn.IFNA(VLOOKUP($A231,A31ANO!$A:$B,2,FALSE), "NA")</f>
        <v>10545</v>
      </c>
      <c r="AH231" s="31">
        <f>_xlfn.IFNA(VLOOKUP($A231,IPG21223S!$A:$B,2,FALSE), "NA")</f>
        <v>90.073400000000007</v>
      </c>
      <c r="AI231" s="31">
        <f>_xlfn.IFNA(VLOOKUP($A231,PIORECRUSDM!$A:$B,2,FALSE), "NA")</f>
        <v>87.33</v>
      </c>
      <c r="AJ231" s="31">
        <f>_xlfn.IFNA(VLOOKUP($A231,GVZCLS!$A:$B,2,FALSE), "NA")</f>
        <v>10.119999999999999</v>
      </c>
      <c r="AK231" s="31">
        <f>_xlfn.IFNA(VLOOKUP($A231,VXSLVCLS!$A:$B,2,FALSE), "NA")</f>
        <v>17.09</v>
      </c>
      <c r="AL231" s="31">
        <f>_xlfn.IFNA(VLOOKUP($A231,PNRGINDEXM!$A:$B,2,FALSE), "NA")</f>
        <v>136.0488</v>
      </c>
      <c r="AM231" s="31">
        <f>_xlfn.IFNA(VLOOKUP($A231,Nikkei225!$A:$B,2,FALSE), "NA")</f>
        <v>20788.39</v>
      </c>
      <c r="AN231" s="31">
        <f>_xlfn.IFNA(VLOOKUP($A231,EXJPUS!$A:$B,2,FALSE), "NA")</f>
        <v>110.44</v>
      </c>
      <c r="AO231" s="31">
        <f>_xlfn.IFNA(VLOOKUP($A231,PCU33613361!$A:$B,2,FALSE), "NA")</f>
        <v>114.8</v>
      </c>
      <c r="AP231" s="31">
        <f>_xlfn.IFNA(VLOOKUP($A231,TOTALSA!$A:$B,2,FALSE), "NA")</f>
        <v>17.184999999999999</v>
      </c>
      <c r="AQ231" s="31">
        <f>_xlfn.IFNA(VLOOKUP($A231,ZAFCPIALLMINMEI!$A:$B,2,FALSE), "NA")</f>
        <v>119.7705</v>
      </c>
      <c r="AR231" s="31">
        <f>_xlfn.IFNA(VLOOKUP($A231,LCULMN01ZAQ661S!$A:$B,2,FALSE), "NA")</f>
        <v>115.6515035</v>
      </c>
      <c r="AS231" s="31">
        <f>_xlfn.IFNA(VLOOKUP($A231,NGDPRSAXDCZAQ!$A:$B,2,FALSE), "NA")</f>
        <v>1139217.6000000001</v>
      </c>
      <c r="AT231" s="31">
        <f>_xlfn.IFNA(VLOOKUP($A231,'M.W00.PCOBA.USD'!$A:$B,2,FALSE), "NA")</f>
        <v>32100</v>
      </c>
      <c r="AU231" s="31">
        <f>_xlfn.IFNA(VLOOKUP($A231,BSCICP03O9M665S!$A:$B,2,FALSE), "NA")</f>
        <v>100.52890808159999</v>
      </c>
      <c r="AV231" s="31">
        <f>_xlfn.IFNA(VLOOKUP($A231,LOLITOAAOECDE!$A:$B,2,FALSE), "NA")</f>
        <v>99.719491768899999</v>
      </c>
      <c r="AW231" s="31" t="str">
        <f>_xlfn.IFNA(VLOOKUP($A231,'IP7110'!$A:$B,2,FALSE), "NA")</f>
        <v>NA</v>
      </c>
      <c r="AX231" s="31">
        <f>_xlfn.IFNA(VLOOKUP($A231,'WPS061'!$A:$B,2,FALSE), "NA")</f>
        <v>112.3</v>
      </c>
      <c r="AY231" s="31">
        <f>_xlfn.IFNA(VLOOKUP($A231,'GS10'!$A:$B,2,FALSE), "NA")</f>
        <v>2.68</v>
      </c>
      <c r="AZ231" s="31">
        <f>_xlfn.IFNA(VLOOKUP($A231,'GS5'!$A:$B,2,FALSE), "NA")</f>
        <v>2.4900000000000002</v>
      </c>
      <c r="BA231" s="31">
        <f>_xlfn.IFNA(VLOOKUP($A231,'GS30'!$A:$B,2,FALSE), "NA")</f>
        <v>3.02</v>
      </c>
      <c r="BB231" s="31">
        <f>_xlfn.IFNA(VLOOKUP($A231,DAX!$A:$B,2,FALSE), "NA")</f>
        <v>11515.64</v>
      </c>
      <c r="BC231" s="31">
        <f>_xlfn.IFNA(VLOOKUP($A231,SMI!$A:$B,2,FALSE), "NA")</f>
        <v>9388.94</v>
      </c>
      <c r="BD231" s="31">
        <f>_xlfn.IFNA(VLOOKUP($A231,NASDAQCOM!$A:$B,2,FALSE), "NA")</f>
        <v>7532.53</v>
      </c>
      <c r="BE231" s="31">
        <f>_xlfn.IFNA(VLOOKUP($A231,FTSE100!$A:$B,2,FALSE), "NA")</f>
        <v>7074.73</v>
      </c>
      <c r="BF231" s="31">
        <f>_xlfn.IFNA(VLOOKUP($A231,'M.W00.PGOLD.USD'!$A:$B,2,FALSE), "NA")</f>
        <v>1345.75</v>
      </c>
      <c r="BG231" s="31">
        <f>_xlfn.IFNA(VLOOKUP($A231,'M.W00.PSILVER.USD'!$A:$B,2,FALSE), "NA")</f>
        <v>16.035</v>
      </c>
      <c r="BH231" s="31">
        <f>_xlfn.IFNA(VLOOKUP($A231,WPU10170502!$A:$B,2,FALSE), "NA")</f>
        <v>114.1</v>
      </c>
      <c r="BI231" s="31">
        <f>_xlfn.IFNA(VLOOKUP($A231,'M.W00.PSILVER.USD'!$A:$B,2,FALSE), "NA")</f>
        <v>16.035</v>
      </c>
      <c r="BJ231" s="31">
        <f>_xlfn.IFNA(VLOOKUP($A231,'M.W00.PSILVER.USD'!$A:$B,2,FALSE), "NA")</f>
        <v>16.035</v>
      </c>
      <c r="BK231" s="31">
        <f>_xlfn.IFNA(VLOOKUP($A231,FEDfunds!$A:$B,2,FALSE), "NA")</f>
        <v>2.4</v>
      </c>
      <c r="BL231" s="31">
        <f>_xlfn.IFNA(VLOOKUP($A231,Vehicles_miles_traveled!$A:$B,2,FALSE), "NA")</f>
        <v>273668</v>
      </c>
      <c r="BM231" s="31">
        <f>_xlfn.IFNA(VLOOKUP($A231,New_car_dealer!$A:$B,2,FALSE), "NA")</f>
        <v>67456</v>
      </c>
      <c r="BN231" s="31">
        <f>_xlfn.IFNA(VLOOKUP($A231,Platinum_total_demand!$A:$Z,4,FALSE), "NA")</f>
        <v>606.90555965706153</v>
      </c>
      <c r="BO231" s="31">
        <f>_xlfn.IFNA(VLOOKUP($A231,Palladium_total_demand!$A:$Z,4,FALSE), "NA")</f>
        <v>969.24710769492071</v>
      </c>
      <c r="BP231" s="31">
        <f>_xlfn.IFNA(VLOOKUP($A231,Rhodium_total_demand!$A:$Z,4,FALSE), "NA")</f>
        <v>91.10355230843173</v>
      </c>
      <c r="BQ231" s="31">
        <f>_xlfn.IFNA(VLOOKUP($A231,Platinum_total_supply!$A:$Z,4,FALSE), "NA")</f>
        <v>655.35398835770411</v>
      </c>
      <c r="BR231" s="31">
        <f>_xlfn.IFNA(VLOOKUP($A231,Palladium_total_supply!$A:$Z,4,FALSE), "NA")</f>
        <v>820.26034874482048</v>
      </c>
      <c r="BS231" s="31">
        <f>_xlfn.IFNA(VLOOKUP($A231,Rhodium_total_supply!$A:$Z,4,FALSE), "NA")</f>
        <v>84.975043235771253</v>
      </c>
      <c r="BT231" s="31">
        <f>_xlfn.IFNA(VLOOKUP($A231,Equities!$A:$Z,2,FALSE), "NA")</f>
        <v>8518.4950000000008</v>
      </c>
      <c r="BU231" s="31">
        <f>_xlfn.IFNA(VLOOKUP($A231,Equities!$A:$Z,3,FALSE), "NA")</f>
        <v>11414.602000000001</v>
      </c>
      <c r="BV231" s="31">
        <f>_xlfn.IFNA(VLOOKUP($A231,Equities!$A:$Z,4,FALSE), "NA")</f>
        <v>9308.1174999999894</v>
      </c>
      <c r="BW231" s="31">
        <f>_xlfn.IFNA(VLOOKUP($A231,Equities!$A:$Z,5,FALSE), "NA")</f>
        <v>6866.9126999999899</v>
      </c>
      <c r="BX231" s="31">
        <f>_xlfn.IFNA(VLOOKUP($A231,Equities!$A:$Z,6,FALSE), "NA")</f>
        <v>2347.30484999999</v>
      </c>
      <c r="BY231" s="31">
        <f>_xlfn.IFNA(VLOOKUP($A231,Income_equities!$A:$Z,2,FALSE), "NA")</f>
        <v>2068.2044999999998</v>
      </c>
      <c r="BZ231" s="31">
        <f>_xlfn.IFNA(VLOOKUP($A231,Income_equities!$A:$Z,3,FALSE), "NA")</f>
        <v>390.08488999999997</v>
      </c>
      <c r="CA231" s="31">
        <f>_xlfn.IFNA(VLOOKUP($A231,Income_equities!$A:$Z,4,FALSE), "NA")</f>
        <v>235.95643000000001</v>
      </c>
      <c r="CB231" s="31">
        <f>_xlfn.IFNA(VLOOKUP($A231,Income_equities!$A:$Z,5,FALSE), "NA")</f>
        <v>233.825255</v>
      </c>
      <c r="CC231" s="31">
        <f>_xlfn.IFNA(VLOOKUP($A231,PGM_equities!$A:$Z,2,FALSE), "NA")</f>
        <v>820.49099999999999</v>
      </c>
      <c r="CD231" s="31">
        <f>_xlfn.IFNA(VLOOKUP($A231,PGM_equities!$A:$Z,3,FALSE), "NA")</f>
        <v>1320.4355</v>
      </c>
      <c r="CE231" s="31">
        <f>_xlfn.IFNA(VLOOKUP($A231,PGM_equities!$A:$Z,4,FALSE), "NA")</f>
        <v>15.813995</v>
      </c>
      <c r="CF231" s="31">
        <f>_xlfn.IFNA(VLOOKUP($A231,PGM_equities!$A:$Z,5,FALSE), "NA")</f>
        <v>1443.5645</v>
      </c>
      <c r="CG231" s="31">
        <f>_xlfn.IFNA(VLOOKUP($A231,Platinum_market_balance!$A:$Z,2,FALSE), "NA")</f>
        <v>48.44842870064258</v>
      </c>
      <c r="CH231" s="31">
        <f>_xlfn.IFNA(VLOOKUP($A231,Platinum_market_balance!$A:$Z,3,FALSE), "NA")</f>
        <v>7.982861242533168E-2</v>
      </c>
      <c r="CI231" s="31">
        <f>_xlfn.IFNA(VLOOKUP($A231,Platinum_market_balance!$A:$Z,4,FALSE), "NA")</f>
        <v>3263.9627101175079</v>
      </c>
      <c r="CJ231" s="31">
        <f>_xlfn.IFNA(VLOOKUP($A231,Platinum_market_balance!$A:$Z,5,FALSE), "NA")</f>
        <v>5.3780405504306881</v>
      </c>
      <c r="CK231" s="31">
        <f>_xlfn.IFNA(VLOOKUP($A231,Palladium_market_balance!$A:$Z,2,FALSE), "NA")</f>
        <v>-148.98675895010024</v>
      </c>
      <c r="CL231" s="31">
        <f>_xlfn.IFNA(VLOOKUP($A231,Palladium_market_balance!$A:$Z,3,FALSE), "NA")</f>
        <v>-0.15371390615177896</v>
      </c>
      <c r="CM231" s="31">
        <f>_xlfn.IFNA(VLOOKUP($A231,Palladium_market_balance!$A:$Z,4,FALSE), "NA")</f>
        <v>-4545.2511781236672</v>
      </c>
      <c r="CN231" s="31">
        <f>_xlfn.IFNA(VLOOKUP($A231,Palladium_market_balance!$A:$Z,5,FALSE), "NA")</f>
        <v>-4.6894658153102542</v>
      </c>
      <c r="CO231" s="31">
        <f>_xlfn.IFNA(VLOOKUP($A231,Rhodium_market_balance!$A:$Z,2,FALSE), "NA")</f>
        <v>-6.1285090726604778</v>
      </c>
      <c r="CP231" s="31">
        <f>_xlfn.IFNA(VLOOKUP($A231,Rhodium_market_balance!$A:$Z,3,FALSE), "NA")</f>
        <v>-6.7269704828988072E-2</v>
      </c>
      <c r="CQ231" s="31">
        <f>_xlfn.IFNA(VLOOKUP($A231,Rhodium_market_balance!$A:$Z,4,FALSE), "NA")</f>
        <v>142.2956093576382</v>
      </c>
      <c r="CR231" s="31">
        <f>_xlfn.IFNA(VLOOKUP($A231,Rhodium_market_balance!$A:$Z,5,FALSE), "NA")</f>
        <v>1.5619106582792226</v>
      </c>
      <c r="CS231" s="31">
        <f>_xlfn.IFNA(VLOOKUP($A231,CFTCs!$A:$Z,2,FALSE), "NA")</f>
        <v>18572</v>
      </c>
      <c r="CT231" s="31">
        <f>_xlfn.IFNA(VLOOKUP($A231,CFTCs!$A:$Z,3,FALSE), "NA")</f>
        <v>4493.1000000000004</v>
      </c>
      <c r="CU231" s="31">
        <f>_xlfn.IFNA(VLOOKUP($A231,CFTCs!$A:$Z,4,FALSE), "NA")</f>
        <v>46333.85</v>
      </c>
      <c r="CV231" s="31">
        <f>_xlfn.IFNA(VLOOKUP($A231,CFTCs!$A:$Z,5,FALSE), "NA")</f>
        <v>42026.65</v>
      </c>
      <c r="CW231" s="31">
        <f>_xlfn.IFNA(VLOOKUP($A231,Open_interest!$A:$Z,2,FALSE), "NA")</f>
        <v>82592.05</v>
      </c>
      <c r="CX231" s="31">
        <f>_xlfn.IFNA(VLOOKUP($A231,Open_interest!$A:$Z,3,FALSE), "NA")</f>
        <v>28467.85</v>
      </c>
      <c r="CY231" s="31">
        <f>IF(_xlfn.IFNA(VLOOKUP($A231,ETF_holdings!$A:$Z,2,FALSE), "NA")=0,"NA",_xlfn.IFNA(VLOOKUP($A231,ETF_holdings!$A:$Z,2,FALSE), "NA"))</f>
        <v>2700483.6280499999</v>
      </c>
      <c r="CZ231" s="31" t="str">
        <f>IF(_xlfn.IFNA(VLOOKUP($A231,ETF_holdings!$A:$Z,3,FALSE), "NA")=0,"NA",_xlfn.IFNA(VLOOKUP($A231,ETF_holdings!$A:$Z,3,FALSE), "NA"))</f>
        <v>NA</v>
      </c>
      <c r="DA231" s="31">
        <f>_xlfn.IFNA(VLOOKUP($A231,ETF_holdings!$A:$Z,4,FALSE), "NA")</f>
        <v>11109.575000000001</v>
      </c>
      <c r="DB231" s="31">
        <f>IF(_xlfn.IFNA(VLOOKUP($A231,ETF_holdings!$A:$Z,4,FALSE), "NA")=0,"NA",_xlfn.IFNA(VLOOKUP($A231,ETF_holdings!$A:$Z,4,FALSE), "NA"))</f>
        <v>11109.575000000001</v>
      </c>
      <c r="DC231" s="31" t="str">
        <f>IF(_xlfn.IFNA(VLOOKUP($A231,ETF_holdings!$A:$Z,6,FALSE), "NA")=0,"NA",_xlfn.IFNA(VLOOKUP($A231,ETF_holdings!$A:$Z,6,FALSE), "NA"))</f>
        <v>NA</v>
      </c>
      <c r="DD231" s="31" t="str">
        <f>IF(_xlfn.IFNA(VLOOKUP($A231,ETF_holdings!$A:$Z,7,FALSE), "NA")=0,"NA",_xlfn.IFNA(VLOOKUP($A231,ETF_holdings!$A:$Z,7,FALSE), "NA"))</f>
        <v>NA</v>
      </c>
      <c r="DE231" s="31">
        <f>IF(_xlfn.IFNA(VLOOKUP($A231,ETF_holdings!$A:$Z,8,FALSE), "NA")=0,"NA",_xlfn.IFNA(VLOOKUP($A231,ETF_holdings!$A:$Z,8,FALSE), "NA"))</f>
        <v>10150</v>
      </c>
      <c r="DF231" s="31">
        <f>IF(_xlfn.IFNA(VLOOKUP($A231,ETF_holdings!$A:$Z,10,FALSE), "NA")=0,"NA",_xlfn.IFNA(VLOOKUP($A231,ETF_holdings!$A:$Z,10,FALSE), "NA"))</f>
        <v>9460</v>
      </c>
      <c r="DG231" s="31">
        <f>IF(_xlfn.IFNA(VLOOKUP($A231,ETF_holdings!$A:$Z,10,FALSE), "NA")=0,"NA",_xlfn.IFNA(VLOOKUP($A231,ETF_holdings!$A:$Z,10,FALSE), "NA"))</f>
        <v>9460</v>
      </c>
      <c r="DH231" s="31">
        <f>IF(_xlfn.IFNA(VLOOKUP($A231,ETF_holdings!$A:$Z,11,FALSE), "NA")=0,"NA",_xlfn.IFNA(VLOOKUP($A231,ETF_holdings!$A:$Z,11,FALSE), "NA"))</f>
        <v>11109.575000000001</v>
      </c>
      <c r="DI231" s="31" t="str">
        <f>IF(_xlfn.IFNA(VLOOKUP($A231,ETF_holdings!$A:$Z,12,FALSE), "NA")=0,"NA",_xlfn.IFNA(VLOOKUP($A231,ETF_holdings!$A:$Z,12,FALSE), "NA"))</f>
        <v>NA</v>
      </c>
      <c r="DJ231" s="31">
        <f>IF(_xlfn.IFNA(VLOOKUP($A231,ETF_holdings!$A:$Z,13,FALSE), "NA")=0,"NA",_xlfn.IFNA(VLOOKUP($A231,ETF_holdings!$A:$Z,13,FALSE), "NA"))</f>
        <v>29760</v>
      </c>
      <c r="DK231" s="31">
        <f>IF(_xlfn.IFNA(VLOOKUP($A231,Platinum_RSI!$A:$P,2,FALSE), "NA")=0,"NA",_xlfn.IFNA(VLOOKUP($A231,Platinum_RSI!$A:$P,2,FALSE), "NA"))</f>
        <v>77</v>
      </c>
      <c r="DL231" s="31">
        <f>IF(_xlfn.IFNA(VLOOKUP($A231,Platinum_RSI!$A:$P,3,FALSE), "NA")=0,"NA",_xlfn.IFNA(VLOOKUP($A231,Platinum_RSI!$A:$P,3,FALSE), "NA"))</f>
        <v>50.73</v>
      </c>
      <c r="DM231" s="31">
        <f>IF(_xlfn.IFNA(VLOOKUP($A231,Platinum_RSI!$A:$P,4,FALSE), "NA")=0,"NA",_xlfn.IFNA(VLOOKUP($A231,Platinum_RSI!$A:$P,4,FALSE), "NA"))</f>
        <v>46.85</v>
      </c>
      <c r="DN231" s="31">
        <f>IF(_xlfn.IFNA(VLOOKUP($A231,Platinum_RSI!$A:$P,5,FALSE), "NA")=0,"NA",_xlfn.IFNA(VLOOKUP($A231,Platinum_RSI!$A:$P,5,FALSE), "NA"))</f>
        <v>44.59</v>
      </c>
      <c r="DO231" s="31">
        <f>IF(_xlfn.IFNA(VLOOKUP($A231,Palladium_RSI!$A:$Q,2,FALSE), "NA")=0,"NA",_xlfn.IFNA(VLOOKUP($A231,Palladium_RSI!$A:$Q,2,FALSE), "NA"))</f>
        <v>98.68</v>
      </c>
      <c r="DP231" s="31">
        <f>IF(_xlfn.IFNA(VLOOKUP($A231,Palladium_RSI!$A:$Q, 3,FALSE), "NA")=0,"NA",_xlfn.IFNA(VLOOKUP($A231,Palladium_RSI!$A:$Q,3,FALSE), "NA"))</f>
        <v>88.04</v>
      </c>
      <c r="DQ231" s="31">
        <f>IF(_xlfn.IFNA(VLOOKUP($A231,Palladium_RSI!$A:$Q,4,FALSE), "NA")=0,"NA",_xlfn.IFNA(VLOOKUP($A231,Palladium_RSI!$A:$Q,4,FALSE), "NA"))</f>
        <v>81.7</v>
      </c>
      <c r="DR231" s="31">
        <f>IF(_xlfn.IFNA(VLOOKUP($A231,Palladium_RSI!$A:$Q,5,FALSE), "NA")=0,"NA",_xlfn.IFNA(VLOOKUP($A231,Palladium_RSI!$A:$Q,5,FALSE), "NA"))</f>
        <v>71.05</v>
      </c>
      <c r="DS231" s="31">
        <f>IF(_xlfn.IFNA(VLOOKUP($A231,Car_production!$A:$L,2,FALSE), "NA")=0,"NA",_xlfn.IFNA(VLOOKUP($A231,Car_production!$A:$L,2,FALSE), "NA"))</f>
        <v>215.4</v>
      </c>
      <c r="DT231" s="31">
        <f>IF(_xlfn.IFNA(VLOOKUP($A231,Car_production!$A:$L,3,FALSE), "NA")=0,"NA",_xlfn.IFNA(VLOOKUP($A231,Car_production!$A:$L,3,FALSE), "NA"))</f>
        <v>169.47285601888277</v>
      </c>
      <c r="DU231" s="31" t="e">
        <f>IF(_xlfn.IFNA(VLOOKUP($A231,Car_production!$A:$L,4,FALSE), "NA")=0,"NA",_xlfn.IFNA(VLOOKUP($A231,Car_production!$A:$L,13,FALSE), "NA"))</f>
        <v>#REF!</v>
      </c>
      <c r="DV231" s="31">
        <f>IF(_xlfn.IFNA(VLOOKUP($A231,Car_production!$A:$L,5,FALSE), "NA")=0,"NA",_xlfn.IFNA(VLOOKUP($A231,Car_production!$A:$L,5,FALSE), "NA"))</f>
        <v>54.896310008401116</v>
      </c>
      <c r="DW231" s="31">
        <f>IF(_xlfn.IFNA(VLOOKUP($A231,Car_production!$A:$L,6,FALSE), "NA")=0,"NA",_xlfn.IFNA(VLOOKUP($A231,Car_production!$A:$L,6,FALSE), "NA"))</f>
        <v>107.1</v>
      </c>
      <c r="DX231" s="31">
        <f>IF(_xlfn.IFNA(VLOOKUP($A231,Car_production!$A:$L,7,FALSE), "NA")=0,"NA",_xlfn.IFNA(VLOOKUP($A231,Car_production!$A:$L,7,FALSE), "NA"))</f>
        <v>104.69208211143695</v>
      </c>
      <c r="DY231" s="31">
        <f>IF(_xlfn.IFNA(VLOOKUP($A231,Car_production!$A:$L,8,FALSE), "NA")=0,"NA",_xlfn.IFNA(VLOOKUP($A231,Car_production!$A:$L,8,FALSE), "NA"))</f>
        <v>112.6</v>
      </c>
      <c r="DZ231" s="31">
        <f>IF(_xlfn.IFNA(VLOOKUP($A231,Car_production!$A:$L,9,FALSE), "NA")=0,"NA",_xlfn.IFNA(VLOOKUP($A231,Car_production!$A:$L,9,FALSE), "NA"))</f>
        <v>142.17171717171715</v>
      </c>
      <c r="EA231" s="31">
        <f>IF(_xlfn.IFNA(VLOOKUP($A231,Car_production!$A:$L,10,FALSE), "NA")=0,"NA",_xlfn.IFNA(VLOOKUP($A231,Car_production!$A:$L,10,FALSE), "NA"))</f>
        <v>75.766757266968483</v>
      </c>
      <c r="EB231" s="31">
        <f>IF(_xlfn.IFNA(VLOOKUP($A231,Car_production_index!$A:$L,2,FALSE), "NA")=0,"NA",_xlfn.IFNA(VLOOKUP($A231,Car_production_index!$A:$L,2,FALSE), "NA"))</f>
        <v>0.14475330737886635</v>
      </c>
      <c r="EC231" s="31">
        <f>IF(_xlfn.IFNA(VLOOKUP($A231,Car_production_index!$A:$L,3,FALSE), "NA")=0,"NA",_xlfn.IFNA(VLOOKUP($A231,Car_production_index!$A:$L,3,FALSE), "NA"))</f>
        <v>0.20710517879745524</v>
      </c>
      <c r="ED231" s="31">
        <f>IF(_xlfn.IFNA(VLOOKUP($A231,Car_production_index!$A:$L,4,FALSE), "NA")=0,"NA",_xlfn.IFNA(VLOOKUP($A231,Car_production_index!$A:$L,4,FALSE), "NA"))</f>
        <v>0.2647716628401855</v>
      </c>
      <c r="EE231" s="31">
        <f>IF(_xlfn.IFNA(VLOOKUP($A231,Car_production_index!$A:$L,5,FALSE), "NA")=0,"NA",_xlfn.IFNA(VLOOKUP($A231,Car_production_index!$A:$L,5,FALSE), "NA"))</f>
        <v>0.10563100366912245</v>
      </c>
      <c r="EF231" s="31">
        <f>IF(_xlfn.IFNA(VLOOKUP($A231,Car_production_index!$A:$L,6,FALSE), "NA")=0,"NA",_xlfn.IFNA(VLOOKUP($A231,Car_production_index!$A:$L,6,FALSE), "NA"))</f>
        <v>0.72226115268562963</v>
      </c>
    </row>
    <row r="232" spans="1:136">
      <c r="A232" s="26">
        <v>43525</v>
      </c>
      <c r="B232" s="25">
        <f>IFERROR(VLOOKUP($A232,Palladium_spot_price!$A:$B,2,FALSE), "NA")</f>
        <v>1541.1428571428501</v>
      </c>
      <c r="C232" s="25">
        <f>IFERROR(VLOOKUP($A232,Platinum_spot_price!$A:$B,2,FALSE), "NA")</f>
        <v>847.04761904761904</v>
      </c>
      <c r="D232" s="25">
        <f>IFERROR(VLOOKUP($A232,Rhodium_spot_price!$A:$B,2,FALSE), "NA")</f>
        <v>3161.1904761904698</v>
      </c>
      <c r="E232" s="25">
        <f>IFERROR(VLOOKUP(A232,'Coal Australia'!A:B,2,FALSE), "NA")</f>
        <v>99.669897959183501</v>
      </c>
      <c r="F232" s="25">
        <f>IFERROR(VLOOKUP(A232,'Russian Ruble'!A:B,2,FALSE), "NA")</f>
        <v>65.142899999999997</v>
      </c>
      <c r="G232" s="25" t="str">
        <f>IFERROR(VLOOKUP($A232,'GDP Germany'!A:B,2,FALSE),"NA")</f>
        <v>NA</v>
      </c>
      <c r="H232" s="25" t="str">
        <f>IFERROR(VLOOKUP($A232,'GDP EU28'!A:B,2,FALSE),"NA")</f>
        <v>NA</v>
      </c>
      <c r="I232" s="25" t="str">
        <f>IFERROR(VLOOKUP($A232,'GDP US'!A:B,2,FALSE),"NA")</f>
        <v>NA</v>
      </c>
      <c r="J232" s="29" t="str">
        <f>IFERROR(VLOOKUP($A232,'GDP CNY'!A:C,2,FALSE),"NA")</f>
        <v>NA</v>
      </c>
      <c r="K232" s="25">
        <f>IFERROR(VLOOKUP($A232,WTI!$A:$B,2,FALSE),"NA")</f>
        <v>58.15</v>
      </c>
      <c r="L232" s="25">
        <f>IFERROR(VLOOKUP($A232,Brent!$A:$B,2,FALSE),"NA")</f>
        <v>66.14</v>
      </c>
      <c r="M232" s="25">
        <f>IFERROR(VLOOKUP($A232,'EURO EXC RATE'!$A:$B,2,FALSE),"NA")</f>
        <v>1.1295999999999999</v>
      </c>
      <c r="N232" s="25">
        <f>IFERROR(VLOOKUP($A232,'Baltic Dry Index'!$A:$B,2,FALSE),"NA")</f>
        <v>689</v>
      </c>
      <c r="O232" s="25">
        <f>IFERROR(VLOOKUP($A232,EXR_CNY_USD!$A:$B,2,FALSE),"NA")</f>
        <v>6.7119</v>
      </c>
      <c r="P232" s="25">
        <f>IFERROR(VLOOKUP($A232,'NATURAL GAS'!A:B,2,FALSE),"NA")</f>
        <v>2.95</v>
      </c>
      <c r="Q232" s="25">
        <f>IFERROR(VLOOKUP($A232,VIX!$A:$B,2,FALSE), "NA")</f>
        <v>13.71</v>
      </c>
      <c r="R232" s="25">
        <f>IFERROR(VLOOKUP($A232,CLI_US!$A:$B,2,FALSE), "NA")</f>
        <v>99.563094357485298</v>
      </c>
      <c r="S232" s="25">
        <f>IFERROR(VLOOKUP($A232,CLI_CHN!$A:$B,2,FALSE), "NA")</f>
        <v>98.707750000000004</v>
      </c>
      <c r="T232" s="25">
        <f>IFERROR(VLOOKUP($A232,CLI_EURO!$A:$B,2,FALSE), "NA")</f>
        <v>99.898269825485102</v>
      </c>
      <c r="U232" s="25">
        <f>IFERROR(VLOOKUP($A232,CPILFESL!$A:$B,2,FALSE), "NA")</f>
        <v>254.273</v>
      </c>
      <c r="V232" s="31">
        <f>_xlfn.IFNA(VLOOKUP($A232,'PET.RWTC.M'!$A:$B,2,FALSE), "NA")</f>
        <v>58.15</v>
      </c>
      <c r="W232" s="31">
        <f>_xlfn.IFNA(VLOOKUP($A232,PALLFNFINDEXQ!$A:$B,2,FALSE), "NA")</f>
        <v>118.67300899999999</v>
      </c>
      <c r="X232" s="31">
        <f>_xlfn.IFNA(VLOOKUP($A232,DEXSFUS!$A:$B,2,FALSE), "NA")</f>
        <v>14.1975</v>
      </c>
      <c r="Y232" s="31">
        <f>_xlfn.IFNA(VLOOKUP($A232,PNICKUSDM!$A:$B,2,FALSE), "NA")</f>
        <v>13026.273810000001</v>
      </c>
      <c r="Z232" s="31">
        <f>_xlfn.IFNA(VLOOKUP($A232,'WPU1011'!$A:$B,2,FALSE), "NA")</f>
        <v>143.30000000000001</v>
      </c>
      <c r="AA232" s="31">
        <f>_xlfn.IFNA(VLOOKUP($A232,PCU3399103399101!$A:$B,2,FALSE), "NA")</f>
        <v>213.5</v>
      </c>
      <c r="AB232" s="31">
        <f>_xlfn.IFNA(VLOOKUP($A232,TSIFRGHTC!$A:$B,2,FALSE), "NA")</f>
        <v>0.1</v>
      </c>
      <c r="AC232" s="31">
        <f>_xlfn.IFNA(VLOOKUP($A232,TSIFRGHTC!$A:$B,2,FALSE), "NA")</f>
        <v>0.1</v>
      </c>
      <c r="AD232" s="31">
        <f>_xlfn.IFNA(VLOOKUP($A232,PPICMM!$A:$B,2,FALSE), "NA")</f>
        <v>192.8</v>
      </c>
      <c r="AE232" s="31">
        <f>_xlfn.IFNA(VLOOKUP($A232,IPB50001N!$A:$B,2,FALSE), "NA")</f>
        <v>102.91</v>
      </c>
      <c r="AF232" s="31">
        <f>_xlfn.IFNA(VLOOKUP($A232,A31ATI!$A:$B,2,FALSE), "NA")</f>
        <v>22469</v>
      </c>
      <c r="AG232" s="31">
        <f>_xlfn.IFNA(VLOOKUP($A232,A31ANO!$A:$B,2,FALSE), "NA")</f>
        <v>10627</v>
      </c>
      <c r="AH232" s="31">
        <f>_xlfn.IFNA(VLOOKUP($A232,IPG21223S!$A:$B,2,FALSE), "NA")</f>
        <v>92.377700000000004</v>
      </c>
      <c r="AI232" s="31">
        <f>_xlfn.IFNA(VLOOKUP($A232,PIORECRUSDM!$A:$B,2,FALSE), "NA")</f>
        <v>85.7</v>
      </c>
      <c r="AJ232" s="31">
        <f>_xlfn.IFNA(VLOOKUP($A232,GVZCLS!$A:$B,2,FALSE), "NA")</f>
        <v>10.199999999999999</v>
      </c>
      <c r="AK232" s="31">
        <f>_xlfn.IFNA(VLOOKUP($A232,VXSLVCLS!$A:$B,2,FALSE), "NA")</f>
        <v>15.18</v>
      </c>
      <c r="AL232" s="31">
        <f>_xlfn.IFNA(VLOOKUP($A232,PNRGINDEXM!$A:$B,2,FALSE), "NA")</f>
        <v>138.25640000000001</v>
      </c>
      <c r="AM232" s="31">
        <f>_xlfn.IFNA(VLOOKUP($A232,Nikkei225!$A:$B,2,FALSE), "NA")</f>
        <v>21602.69</v>
      </c>
      <c r="AN232" s="31">
        <f>_xlfn.IFNA(VLOOKUP($A232,EXJPUS!$A:$B,2,FALSE), "NA")</f>
        <v>111.1443</v>
      </c>
      <c r="AO232" s="31">
        <f>_xlfn.IFNA(VLOOKUP($A232,PCU33613361!$A:$B,2,FALSE), "NA")</f>
        <v>114.2</v>
      </c>
      <c r="AP232" s="31">
        <f>_xlfn.IFNA(VLOOKUP($A232,TOTALSA!$A:$B,2,FALSE), "NA")</f>
        <v>17.655999999999999</v>
      </c>
      <c r="AQ232" s="31">
        <f>_xlfn.IFNA(VLOOKUP($A232,ZAFCPIALLMINMEI!$A:$B,2,FALSE), "NA")</f>
        <v>120.7157</v>
      </c>
      <c r="AR232" s="31">
        <f>_xlfn.IFNA(VLOOKUP($A232,LCULMN01ZAQ661S!$A:$B,2,FALSE), "NA")</f>
        <v>115.6515035</v>
      </c>
      <c r="AS232" s="31">
        <f>_xlfn.IFNA(VLOOKUP($A232,NGDPRSAXDCZAQ!$A:$B,2,FALSE), "NA")</f>
        <v>1139217.6000000001</v>
      </c>
      <c r="AT232" s="31">
        <f>_xlfn.IFNA(VLOOKUP($A232,'M.W00.PCOBA.USD'!$A:$B,2,FALSE), "NA")</f>
        <v>31333.33</v>
      </c>
      <c r="AU232" s="31">
        <f>_xlfn.IFNA(VLOOKUP($A232,BSCICP03O9M665S!$A:$B,2,FALSE), "NA")</f>
        <v>100.3873513038</v>
      </c>
      <c r="AV232" s="31">
        <f>_xlfn.IFNA(VLOOKUP($A232,LOLITOAAOECDE!$A:$B,2,FALSE), "NA")</f>
        <v>99.634383723300004</v>
      </c>
      <c r="AW232" s="31" t="str">
        <f>_xlfn.IFNA(VLOOKUP($A232,'IP7110'!$A:$B,2,FALSE), "NA")</f>
        <v>NA</v>
      </c>
      <c r="AX232" s="31">
        <f>_xlfn.IFNA(VLOOKUP($A232,'WPS061'!$A:$B,2,FALSE), "NA")</f>
        <v>110.4</v>
      </c>
      <c r="AY232" s="31">
        <f>_xlfn.IFNA(VLOOKUP($A232,'GS10'!$A:$B,2,FALSE), "NA")</f>
        <v>2.57</v>
      </c>
      <c r="AZ232" s="31">
        <f>_xlfn.IFNA(VLOOKUP($A232,'GS5'!$A:$B,2,FALSE), "NA")</f>
        <v>2.37</v>
      </c>
      <c r="BA232" s="31">
        <f>_xlfn.IFNA(VLOOKUP($A232,'GS30'!$A:$B,2,FALSE), "NA")</f>
        <v>2.98</v>
      </c>
      <c r="BB232" s="31">
        <f>_xlfn.IFNA(VLOOKUP($A232,DAX!$A:$B,2,FALSE), "NA")</f>
        <v>11526.04</v>
      </c>
      <c r="BC232" s="31">
        <f>_xlfn.IFNA(VLOOKUP($A232,SMI!$A:$B,2,FALSE), "NA")</f>
        <v>9477.84</v>
      </c>
      <c r="BD232" s="31">
        <f>_xlfn.IFNA(VLOOKUP($A232,NASDAQCOM!$A:$B,2,FALSE), "NA")</f>
        <v>7729.32</v>
      </c>
      <c r="BE232" s="31">
        <f>_xlfn.IFNA(VLOOKUP($A232,FTSE100!$A:$B,2,FALSE), "NA")</f>
        <v>7279.19</v>
      </c>
      <c r="BF232" s="31">
        <f>_xlfn.IFNA(VLOOKUP($A232,'M.W00.PGOLD.USD'!$A:$B,2,FALSE), "NA")</f>
        <v>1319.35</v>
      </c>
      <c r="BG232" s="31">
        <f>_xlfn.IFNA(VLOOKUP($A232,'M.W00.PSILVER.USD'!$A:$B,2,FALSE), "NA")</f>
        <v>15.56</v>
      </c>
      <c r="BH232" s="31">
        <f>_xlfn.IFNA(VLOOKUP($A232,WPU10170502!$A:$B,2,FALSE), "NA")</f>
        <v>115</v>
      </c>
      <c r="BI232" s="31">
        <f>_xlfn.IFNA(VLOOKUP($A232,'M.W00.PSILVER.USD'!$A:$B,2,FALSE), "NA")</f>
        <v>15.56</v>
      </c>
      <c r="BJ232" s="31">
        <f>_xlfn.IFNA(VLOOKUP($A232,'M.W00.PSILVER.USD'!$A:$B,2,FALSE), "NA")</f>
        <v>15.56</v>
      </c>
      <c r="BK232" s="31">
        <f>_xlfn.IFNA(VLOOKUP($A232,FEDfunds!$A:$B,2,FALSE), "NA")</f>
        <v>2.41</v>
      </c>
      <c r="BL232" s="31">
        <f>_xlfn.IFNA(VLOOKUP($A232,Vehicles_miles_traveled!$A:$B,2,FALSE), "NA")</f>
        <v>270513</v>
      </c>
      <c r="BM232" s="31">
        <f>_xlfn.IFNA(VLOOKUP($A232,New_car_dealer!$A:$B,2,FALSE), "NA")</f>
        <v>82564</v>
      </c>
      <c r="BN232" s="31">
        <f>_xlfn.IFNA(VLOOKUP($A232,Platinum_total_demand!$A:$Z,4,FALSE), "NA")</f>
        <v>652.66651681529299</v>
      </c>
      <c r="BO232" s="31">
        <f>_xlfn.IFNA(VLOOKUP($A232,Palladium_total_demand!$A:$Z,4,FALSE), "NA")</f>
        <v>1102.6288975771354</v>
      </c>
      <c r="BP232" s="31">
        <f>_xlfn.IFNA(VLOOKUP($A232,Rhodium_total_demand!$A:$Z,4,FALSE), "NA")</f>
        <v>104.16901282731196</v>
      </c>
      <c r="BQ232" s="31">
        <f>_xlfn.IFNA(VLOOKUP($A232,Platinum_total_supply!$A:$Z,4,FALSE), "NA")</f>
        <v>655.35398835770411</v>
      </c>
      <c r="BR232" s="31">
        <f>_xlfn.IFNA(VLOOKUP($A232,Palladium_total_supply!$A:$Z,4,FALSE), "NA")</f>
        <v>820.26034874482048</v>
      </c>
      <c r="BS232" s="31">
        <f>_xlfn.IFNA(VLOOKUP($A232,Rhodium_total_supply!$A:$Z,4,FALSE), "NA")</f>
        <v>84.975043235771253</v>
      </c>
      <c r="BT232" s="31">
        <f>_xlfn.IFNA(VLOOKUP($A232,Equities!$A:$Z,2,FALSE), "NA")</f>
        <v>8683.2376190476098</v>
      </c>
      <c r="BU232" s="31">
        <f>_xlfn.IFNA(VLOOKUP($A232,Equities!$A:$Z,3,FALSE), "NA")</f>
        <v>11636.855714285701</v>
      </c>
      <c r="BV232" s="31">
        <f>_xlfn.IFNA(VLOOKUP($A232,Equities!$A:$Z,4,FALSE), "NA")</f>
        <v>9559.9690476190408</v>
      </c>
      <c r="BW232" s="31">
        <f>_xlfn.IFNA(VLOOKUP($A232,Equities!$A:$Z,5,FALSE), "NA")</f>
        <v>6893.7223809523803</v>
      </c>
      <c r="BX232" s="31">
        <f>_xlfn.IFNA(VLOOKUP($A232,Equities!$A:$Z,6,FALSE), "NA")</f>
        <v>2365.1018095238001</v>
      </c>
      <c r="BY232" s="31">
        <f>_xlfn.IFNA(VLOOKUP($A232,Income_equities!$A:$Z,2,FALSE), "NA")</f>
        <v>2085.6342857142799</v>
      </c>
      <c r="BZ232" s="31">
        <f>_xlfn.IFNA(VLOOKUP($A232,Income_equities!$A:$Z,3,FALSE), "NA")</f>
        <v>392.78365238095199</v>
      </c>
      <c r="CA232" s="31">
        <f>_xlfn.IFNA(VLOOKUP($A232,Income_equities!$A:$Z,4,FALSE), "NA")</f>
        <v>238.30349047619001</v>
      </c>
      <c r="CB232" s="31">
        <f>_xlfn.IFNA(VLOOKUP($A232,Income_equities!$A:$Z,5,FALSE), "NA")</f>
        <v>234.25387142857099</v>
      </c>
      <c r="CC232" s="31">
        <f>_xlfn.IFNA(VLOOKUP($A232,PGM_equities!$A:$Z,2,FALSE), "NA")</f>
        <v>840.98476190476094</v>
      </c>
      <c r="CD232" s="31">
        <f>_xlfn.IFNA(VLOOKUP($A232,PGM_equities!$A:$Z,3,FALSE), "NA")</f>
        <v>1299.83</v>
      </c>
      <c r="CE232" s="31">
        <f>_xlfn.IFNA(VLOOKUP($A232,PGM_equities!$A:$Z,4,FALSE), "NA")</f>
        <v>15.2762857142857</v>
      </c>
      <c r="CF232" s="31">
        <f>_xlfn.IFNA(VLOOKUP($A232,PGM_equities!$A:$Z,5,FALSE), "NA")</f>
        <v>1528.8533333333301</v>
      </c>
      <c r="CG232" s="31">
        <f>_xlfn.IFNA(VLOOKUP($A232,Platinum_market_balance!$A:$Z,2,FALSE), "NA")</f>
        <v>2.6874715424111173</v>
      </c>
      <c r="CH232" s="31">
        <f>_xlfn.IFNA(VLOOKUP($A232,Platinum_market_balance!$A:$Z,3,FALSE), "NA")</f>
        <v>4.1176795088626889E-3</v>
      </c>
      <c r="CI232" s="31">
        <f>_xlfn.IFNA(VLOOKUP($A232,Platinum_market_balance!$A:$Z,4,FALSE), "NA")</f>
        <v>3266.6501816599189</v>
      </c>
      <c r="CJ232" s="31">
        <f>_xlfn.IFNA(VLOOKUP($A232,Platinum_market_balance!$A:$Z,5,FALSE), "NA")</f>
        <v>5.005083143531925</v>
      </c>
      <c r="CK232" s="31">
        <f>_xlfn.IFNA(VLOOKUP($A232,Palladium_market_balance!$A:$Z,2,FALSE), "NA")</f>
        <v>-282.3685488323149</v>
      </c>
      <c r="CL232" s="31">
        <f>_xlfn.IFNA(VLOOKUP($A232,Palladium_market_balance!$A:$Z,3,FALSE), "NA")</f>
        <v>-0.25608665748991177</v>
      </c>
      <c r="CM232" s="31">
        <f>_xlfn.IFNA(VLOOKUP($A232,Palladium_market_balance!$A:$Z,4,FALSE), "NA")</f>
        <v>-4827.6197269559816</v>
      </c>
      <c r="CN232" s="31">
        <f>_xlfn.IFNA(VLOOKUP($A232,Palladium_market_balance!$A:$Z,5,FALSE), "NA")</f>
        <v>-4.3782815211572679</v>
      </c>
      <c r="CO232" s="31">
        <f>_xlfn.IFNA(VLOOKUP($A232,Rhodium_market_balance!$A:$Z,2,FALSE), "NA")</f>
        <v>-19.193969591540707</v>
      </c>
      <c r="CP232" s="31">
        <f>_xlfn.IFNA(VLOOKUP($A232,Rhodium_market_balance!$A:$Z,3,FALSE), "NA")</f>
        <v>-0.18425795801060199</v>
      </c>
      <c r="CQ232" s="31">
        <f>_xlfn.IFNA(VLOOKUP($A232,Rhodium_market_balance!$A:$Z,4,FALSE), "NA")</f>
        <v>123.10163976609749</v>
      </c>
      <c r="CR232" s="31">
        <f>_xlfn.IFNA(VLOOKUP($A232,Rhodium_market_balance!$A:$Z,5,FALSE), "NA")</f>
        <v>1.1817491250509538</v>
      </c>
      <c r="CS232" s="31">
        <f>_xlfn.IFNA(VLOOKUP($A232,CFTCs!$A:$Z,2,FALSE), "NA")</f>
        <v>17742.1428571428</v>
      </c>
      <c r="CT232" s="31">
        <f>_xlfn.IFNA(VLOOKUP($A232,CFTCs!$A:$Z,3,FALSE), "NA")</f>
        <v>4713.3333333333303</v>
      </c>
      <c r="CU232" s="31">
        <f>_xlfn.IFNA(VLOOKUP($A232,CFTCs!$A:$Z,4,FALSE), "NA")</f>
        <v>43637.333333333299</v>
      </c>
      <c r="CV232" s="31">
        <f>_xlfn.IFNA(VLOOKUP($A232,CFTCs!$A:$Z,5,FALSE), "NA")</f>
        <v>24338.3809523809</v>
      </c>
      <c r="CW232" s="31">
        <f>_xlfn.IFNA(VLOOKUP($A232,Open_interest!$A:$Z,2,FALSE), "NA")</f>
        <v>76276.142857142797</v>
      </c>
      <c r="CX232" s="31">
        <f>_xlfn.IFNA(VLOOKUP($A232,Open_interest!$A:$Z,3,FALSE), "NA")</f>
        <v>27036.571428571398</v>
      </c>
      <c r="CY232" s="31">
        <f>IF(_xlfn.IFNA(VLOOKUP($A232,ETF_holdings!$A:$Z,2,FALSE), "NA")=0,"NA",_xlfn.IFNA(VLOOKUP($A232,ETF_holdings!$A:$Z,2,FALSE), "NA"))</f>
        <v>2837323.0424285699</v>
      </c>
      <c r="CZ232" s="31" t="str">
        <f>IF(_xlfn.IFNA(VLOOKUP($A232,ETF_holdings!$A:$Z,3,FALSE), "NA")=0,"NA",_xlfn.IFNA(VLOOKUP($A232,ETF_holdings!$A:$Z,3,FALSE), "NA"))</f>
        <v>NA</v>
      </c>
      <c r="DA232" s="31">
        <f>_xlfn.IFNA(VLOOKUP($A232,ETF_holdings!$A:$Z,4,FALSE), "NA")</f>
        <v>10773.4285714285</v>
      </c>
      <c r="DB232" s="31">
        <f>IF(_xlfn.IFNA(VLOOKUP($A232,ETF_holdings!$A:$Z,4,FALSE), "NA")=0,"NA",_xlfn.IFNA(VLOOKUP($A232,ETF_holdings!$A:$Z,4,FALSE), "NA"))</f>
        <v>10773.4285714285</v>
      </c>
      <c r="DC232" s="31" t="str">
        <f>IF(_xlfn.IFNA(VLOOKUP($A232,ETF_holdings!$A:$Z,6,FALSE), "NA")=0,"NA",_xlfn.IFNA(VLOOKUP($A232,ETF_holdings!$A:$Z,6,FALSE), "NA"))</f>
        <v>NA</v>
      </c>
      <c r="DD232" s="31" t="str">
        <f>IF(_xlfn.IFNA(VLOOKUP($A232,ETF_holdings!$A:$Z,7,FALSE), "NA")=0,"NA",_xlfn.IFNA(VLOOKUP($A232,ETF_holdings!$A:$Z,7,FALSE), "NA"))</f>
        <v>NA</v>
      </c>
      <c r="DE232" s="31">
        <f>IF(_xlfn.IFNA(VLOOKUP($A232,ETF_holdings!$A:$Z,8,FALSE), "NA")=0,"NA",_xlfn.IFNA(VLOOKUP($A232,ETF_holdings!$A:$Z,8,FALSE), "NA"))</f>
        <v>10000</v>
      </c>
      <c r="DF232" s="31">
        <f>IF(_xlfn.IFNA(VLOOKUP($A232,ETF_holdings!$A:$Z,10,FALSE), "NA")=0,"NA",_xlfn.IFNA(VLOOKUP($A232,ETF_holdings!$A:$Z,10,FALSE), "NA"))</f>
        <v>9460</v>
      </c>
      <c r="DG232" s="31">
        <f>IF(_xlfn.IFNA(VLOOKUP($A232,ETF_holdings!$A:$Z,10,FALSE), "NA")=0,"NA",_xlfn.IFNA(VLOOKUP($A232,ETF_holdings!$A:$Z,10,FALSE), "NA"))</f>
        <v>9460</v>
      </c>
      <c r="DH232" s="31">
        <f>IF(_xlfn.IFNA(VLOOKUP($A232,ETF_holdings!$A:$Z,11,FALSE), "NA")=0,"NA",_xlfn.IFNA(VLOOKUP($A232,ETF_holdings!$A:$Z,11,FALSE), "NA"))</f>
        <v>10773.4285714285</v>
      </c>
      <c r="DI232" s="31" t="str">
        <f>IF(_xlfn.IFNA(VLOOKUP($A232,ETF_holdings!$A:$Z,12,FALSE), "NA")=0,"NA",_xlfn.IFNA(VLOOKUP($A232,ETF_holdings!$A:$Z,12,FALSE), "NA"))</f>
        <v>NA</v>
      </c>
      <c r="DJ232" s="31">
        <f>IF(_xlfn.IFNA(VLOOKUP($A232,ETF_holdings!$A:$Z,13,FALSE), "NA")=0,"NA",_xlfn.IFNA(VLOOKUP($A232,ETF_holdings!$A:$Z,13,FALSE), "NA"))</f>
        <v>29460</v>
      </c>
      <c r="DK232" s="31">
        <f>IF(_xlfn.IFNA(VLOOKUP($A232,Platinum_RSI!$A:$P,2,FALSE), "NA")=0,"NA",_xlfn.IFNA(VLOOKUP($A232,Platinum_RSI!$A:$P,2,FALSE), "NA"))</f>
        <v>55.67</v>
      </c>
      <c r="DL232" s="31">
        <f>IF(_xlfn.IFNA(VLOOKUP($A232,Platinum_RSI!$A:$P,3,FALSE), "NA")=0,"NA",_xlfn.IFNA(VLOOKUP($A232,Platinum_RSI!$A:$P,3,FALSE), "NA"))</f>
        <v>46.3</v>
      </c>
      <c r="DM232" s="31">
        <f>IF(_xlfn.IFNA(VLOOKUP($A232,Platinum_RSI!$A:$P,4,FALSE), "NA")=0,"NA",_xlfn.IFNA(VLOOKUP($A232,Platinum_RSI!$A:$P,4,FALSE), "NA"))</f>
        <v>44.45</v>
      </c>
      <c r="DN232" s="31">
        <f>IF(_xlfn.IFNA(VLOOKUP($A232,Platinum_RSI!$A:$P,5,FALSE), "NA")=0,"NA",_xlfn.IFNA(VLOOKUP($A232,Platinum_RSI!$A:$P,5,FALSE), "NA"))</f>
        <v>43.74</v>
      </c>
      <c r="DO232" s="31">
        <f>IF(_xlfn.IFNA(VLOOKUP($A232,Palladium_RSI!$A:$Q,2,FALSE), "NA")=0,"NA",_xlfn.IFNA(VLOOKUP($A232,Palladium_RSI!$A:$Q,2,FALSE), "NA"))</f>
        <v>55.44</v>
      </c>
      <c r="DP232" s="31">
        <f>IF(_xlfn.IFNA(VLOOKUP($A232,Palladium_RSI!$A:$Q, 3,FALSE), "NA")=0,"NA",_xlfn.IFNA(VLOOKUP($A232,Palladium_RSI!$A:$Q,3,FALSE), "NA"))</f>
        <v>66.22</v>
      </c>
      <c r="DQ232" s="31">
        <f>IF(_xlfn.IFNA(VLOOKUP($A232,Palladium_RSI!$A:$Q,4,FALSE), "NA")=0,"NA",_xlfn.IFNA(VLOOKUP($A232,Palladium_RSI!$A:$Q,4,FALSE), "NA"))</f>
        <v>66.319999999999993</v>
      </c>
      <c r="DR232" s="31">
        <f>IF(_xlfn.IFNA(VLOOKUP($A232,Palladium_RSI!$A:$Q,5,FALSE), "NA")=0,"NA",_xlfn.IFNA(VLOOKUP($A232,Palladium_RSI!$A:$Q,5,FALSE), "NA"))</f>
        <v>63.32</v>
      </c>
      <c r="DS232" s="31">
        <f>IF(_xlfn.IFNA(VLOOKUP($A232,Car_production!$A:$L,2,FALSE), "NA")=0,"NA",_xlfn.IFNA(VLOOKUP($A232,Car_production!$A:$L,2,FALSE), "NA"))</f>
        <v>203.8</v>
      </c>
      <c r="DT232" s="31">
        <f>IF(_xlfn.IFNA(VLOOKUP($A232,Car_production!$A:$L,3,FALSE), "NA")=0,"NA",_xlfn.IFNA(VLOOKUP($A232,Car_production!$A:$L,3,FALSE), "NA"))</f>
        <v>160.34618410700239</v>
      </c>
      <c r="DU232" s="31" t="e">
        <f>IF(_xlfn.IFNA(VLOOKUP($A232,Car_production!$A:$L,4,FALSE), "NA")=0,"NA",_xlfn.IFNA(VLOOKUP($A232,Car_production!$A:$L,13,FALSE), "NA"))</f>
        <v>#REF!</v>
      </c>
      <c r="DV232" s="31">
        <f>IF(_xlfn.IFNA(VLOOKUP($A232,Car_production!$A:$L,5,FALSE), "NA")=0,"NA",_xlfn.IFNA(VLOOKUP($A232,Car_production!$A:$L,5,FALSE), "NA"))</f>
        <v>100.60892444050734</v>
      </c>
      <c r="DW232" s="31">
        <f>IF(_xlfn.IFNA(VLOOKUP($A232,Car_production!$A:$L,6,FALSE), "NA")=0,"NA",_xlfn.IFNA(VLOOKUP($A232,Car_production!$A:$L,6,FALSE), "NA"))</f>
        <v>119.9</v>
      </c>
      <c r="DX232" s="31">
        <f>IF(_xlfn.IFNA(VLOOKUP($A232,Car_production!$A:$L,7,FALSE), "NA")=0,"NA",_xlfn.IFNA(VLOOKUP($A232,Car_production!$A:$L,7,FALSE), "NA"))</f>
        <v>117.20430107526883</v>
      </c>
      <c r="DY232" s="31">
        <f>IF(_xlfn.IFNA(VLOOKUP($A232,Car_production!$A:$L,8,FALSE), "NA")=0,"NA",_xlfn.IFNA(VLOOKUP($A232,Car_production!$A:$L,8,FALSE), "NA"))</f>
        <v>110.8</v>
      </c>
      <c r="DZ232" s="31">
        <f>IF(_xlfn.IFNA(VLOOKUP($A232,Car_production!$A:$L,9,FALSE), "NA")=0,"NA",_xlfn.IFNA(VLOOKUP($A232,Car_production!$A:$L,9,FALSE), "NA"))</f>
        <v>139.8989898989899</v>
      </c>
      <c r="EA232" s="31">
        <f>IF(_xlfn.IFNA(VLOOKUP($A232,Car_production!$A:$L,10,FALSE), "NA")=0,"NA",_xlfn.IFNA(VLOOKUP($A232,Car_production!$A:$L,10,FALSE), "NA"))</f>
        <v>88.900321141095972</v>
      </c>
      <c r="EB232" s="31">
        <f>IF(_xlfn.IFNA(VLOOKUP($A232,Car_production_index!$A:$L,2,FALSE), "NA")=0,"NA",_xlfn.IFNA(VLOOKUP($A232,Car_production_index!$A:$L,2,FALSE), "NA"))</f>
        <v>0.14475330737886635</v>
      </c>
      <c r="EC232" s="31">
        <f>IF(_xlfn.IFNA(VLOOKUP($A232,Car_production_index!$A:$L,3,FALSE), "NA")=0,"NA",_xlfn.IFNA(VLOOKUP($A232,Car_production_index!$A:$L,3,FALSE), "NA"))</f>
        <v>0.20710517879745524</v>
      </c>
      <c r="ED232" s="31">
        <f>IF(_xlfn.IFNA(VLOOKUP($A232,Car_production_index!$A:$L,4,FALSE), "NA")=0,"NA",_xlfn.IFNA(VLOOKUP($A232,Car_production_index!$A:$L,4,FALSE), "NA"))</f>
        <v>0.2647716628401855</v>
      </c>
      <c r="EE232" s="31">
        <f>IF(_xlfn.IFNA(VLOOKUP($A232,Car_production_index!$A:$L,5,FALSE), "NA")=0,"NA",_xlfn.IFNA(VLOOKUP($A232,Car_production_index!$A:$L,5,FALSE), "NA"))</f>
        <v>0.10563100366912245</v>
      </c>
      <c r="EF232" s="31">
        <f>IF(_xlfn.IFNA(VLOOKUP($A232,Car_production_index!$A:$L,6,FALSE), "NA")=0,"NA",_xlfn.IFNA(VLOOKUP($A232,Car_production_index!$A:$L,6,FALSE), "NA"))</f>
        <v>0.72226115268562963</v>
      </c>
    </row>
    <row r="233" spans="1:136">
      <c r="A233" s="26">
        <v>43556</v>
      </c>
      <c r="B233" s="25">
        <f>IFERROR(VLOOKUP($A233,Palladium_spot_price!$A:$B,2,FALSE), "NA")</f>
        <v>1396.7619047619</v>
      </c>
      <c r="C233" s="25">
        <f>IFERROR(VLOOKUP($A233,Platinum_spot_price!$A:$B,2,FALSE), "NA")</f>
        <v>890.19047619047603</v>
      </c>
      <c r="D233" s="25">
        <f>IFERROR(VLOOKUP($A233,Rhodium_spot_price!$A:$B,2,FALSE), "NA")</f>
        <v>3000</v>
      </c>
      <c r="E233" s="25">
        <f>IFERROR(VLOOKUP(A233,'Coal Australia'!A:B,2,FALSE), "NA")</f>
        <v>88.764642857142704</v>
      </c>
      <c r="F233" s="25">
        <f>IFERROR(VLOOKUP(A233,'Russian Ruble'!A:B,2,FALSE), "NA")</f>
        <v>64.617000000000004</v>
      </c>
      <c r="G233" s="25">
        <f>IFERROR(VLOOKUP($A233,'GDP Germany'!A:B,2,FALSE),"NA")</f>
        <v>750021.2</v>
      </c>
      <c r="H233" s="25">
        <f>IFERROR(VLOOKUP($A233,'GDP EU28'!A:B,2,FALSE),"NA")</f>
        <v>3496088.9</v>
      </c>
      <c r="I233" s="25">
        <f>IFERROR(VLOOKUP($A233,'GDP US'!A:B,2,FALSE),"NA")</f>
        <v>18833.195</v>
      </c>
      <c r="J233" s="29">
        <f>IFERROR(VLOOKUP($A233,'GDP CNY'!A:C,2,FALSE),"NA")</f>
        <v>6.3</v>
      </c>
      <c r="K233" s="25">
        <f>IFERROR(VLOOKUP($A233,WTI!$A:$B,2,FALSE),"NA")</f>
        <v>63.86</v>
      </c>
      <c r="L233" s="25">
        <f>IFERROR(VLOOKUP($A233,Brent!$A:$B,2,FALSE),"NA")</f>
        <v>71.23</v>
      </c>
      <c r="M233" s="25">
        <f>IFERROR(VLOOKUP($A233,'EURO EXC RATE'!$A:$B,2,FALSE),"NA")</f>
        <v>1.1234</v>
      </c>
      <c r="N233" s="25">
        <f>IFERROR(VLOOKUP($A233,'Baltic Dry Index'!$A:$B,2,FALSE),"NA")</f>
        <v>1011</v>
      </c>
      <c r="O233" s="25">
        <f>IFERROR(VLOOKUP($A233,EXR_CNY_USD!$A:$B,2,FALSE),"NA")</f>
        <v>6.7161</v>
      </c>
      <c r="P233" s="25">
        <f>IFERROR(VLOOKUP($A233,'NATURAL GAS'!A:B,2,FALSE),"NA")</f>
        <v>2.65</v>
      </c>
      <c r="Q233" s="25">
        <f>IFERROR(VLOOKUP($A233,VIX!$A:$B,2,FALSE), "NA")</f>
        <v>13.12</v>
      </c>
      <c r="R233" s="25">
        <f>IFERROR(VLOOKUP($A233,CLI_US!$A:$B,2,FALSE), "NA")</f>
        <v>99.472964055863301</v>
      </c>
      <c r="S233" s="25">
        <f>IFERROR(VLOOKUP($A233,CLI_CHN!$A:$B,2,FALSE), "NA")</f>
        <v>98.689260000000004</v>
      </c>
      <c r="T233" s="25">
        <f>IFERROR(VLOOKUP($A233,CLI_EURO!$A:$B,2,FALSE), "NA")</f>
        <v>99.834431528471697</v>
      </c>
      <c r="U233" s="25">
        <f>IFERROR(VLOOKUP($A233,CPILFESL!$A:$B,2,FALSE), "NA")</f>
        <v>255.16300000000001</v>
      </c>
      <c r="V233" s="31">
        <f>_xlfn.IFNA(VLOOKUP($A233,'PET.RWTC.M'!$A:$B,2,FALSE), "NA")</f>
        <v>63.86</v>
      </c>
      <c r="W233" s="31">
        <f>_xlfn.IFNA(VLOOKUP($A233,PALLFNFINDEXQ!$A:$B,2,FALSE), "NA")</f>
        <v>119.7827372</v>
      </c>
      <c r="X233" s="31">
        <f>_xlfn.IFNA(VLOOKUP($A233,DEXSFUS!$A:$B,2,FALSE), "NA")</f>
        <v>14.1675</v>
      </c>
      <c r="Y233" s="31">
        <f>_xlfn.IFNA(VLOOKUP($A233,PNICKUSDM!$A:$B,2,FALSE), "NA")</f>
        <v>12772.7875</v>
      </c>
      <c r="Z233" s="31">
        <f>_xlfn.IFNA(VLOOKUP($A233,'WPU1011'!$A:$B,2,FALSE), "NA")</f>
        <v>144.6</v>
      </c>
      <c r="AA233" s="31">
        <f>_xlfn.IFNA(VLOOKUP($A233,'WPU1011'!$A:$B,2,FALSE), "NA")</f>
        <v>144.6</v>
      </c>
      <c r="AB233" s="31">
        <f>_xlfn.IFNA(VLOOKUP($A233,TSIFRGHTC!$A:$B,2,FALSE), "NA")</f>
        <v>0.7</v>
      </c>
      <c r="AC233" s="31">
        <f>_xlfn.IFNA(VLOOKUP($A233,TSIFRGHTC!$A:$B,2,FALSE), "NA")</f>
        <v>0.7</v>
      </c>
      <c r="AD233" s="31">
        <f>_xlfn.IFNA(VLOOKUP($A233,PPICMM!$A:$B,2,FALSE), "NA")</f>
        <v>192.1</v>
      </c>
      <c r="AE233" s="31">
        <f>_xlfn.IFNA(VLOOKUP($A233,IPB50001N!$A:$B,2,FALSE), "NA")</f>
        <v>100.58580000000001</v>
      </c>
      <c r="AF233" s="31">
        <f>_xlfn.IFNA(VLOOKUP($A233,A31ATI!$A:$B,2,FALSE), "NA")</f>
        <v>22326</v>
      </c>
      <c r="AG233" s="31">
        <f>_xlfn.IFNA(VLOOKUP($A233,A31ANO!$A:$B,2,FALSE), "NA")</f>
        <v>10370</v>
      </c>
      <c r="AH233" s="31">
        <f>_xlfn.IFNA(VLOOKUP($A233,IPG21223S!$A:$B,2,FALSE), "NA")</f>
        <v>101.01300000000001</v>
      </c>
      <c r="AI233" s="31">
        <f>_xlfn.IFNA(VLOOKUP($A233,PIORECRUSDM!$A:$B,2,FALSE), "NA")</f>
        <v>93.24</v>
      </c>
      <c r="AJ233" s="31">
        <f>_xlfn.IFNA(VLOOKUP($A233,GVZCLS!$A:$B,2,FALSE), "NA")</f>
        <v>10.130000000000001</v>
      </c>
      <c r="AK233" s="31">
        <f>_xlfn.IFNA(VLOOKUP($A233,VXSLVCLS!$A:$B,2,FALSE), "NA")</f>
        <v>17.37</v>
      </c>
      <c r="AL233" s="31">
        <f>_xlfn.IFNA(VLOOKUP($A233,PNRGINDEXM!$A:$B,2,FALSE), "NA")</f>
        <v>143.76830000000001</v>
      </c>
      <c r="AM233" s="31">
        <f>_xlfn.IFNA(VLOOKUP($A233,Nikkei225!$A:$B,2,FALSE), "NA")</f>
        <v>21509.03</v>
      </c>
      <c r="AN233" s="31">
        <f>_xlfn.IFNA(VLOOKUP($A233,EXJPUS!$A:$B,2,FALSE), "NA")</f>
        <v>111.6414</v>
      </c>
      <c r="AO233" s="31">
        <f>_xlfn.IFNA(VLOOKUP($A233,PCU33613361!$A:$B,2,FALSE), "NA")</f>
        <v>114.1</v>
      </c>
      <c r="AP233" s="31">
        <f>_xlfn.IFNA(VLOOKUP($A233,TOTALSA!$A:$B,2,FALSE), "NA")</f>
        <v>16.997</v>
      </c>
      <c r="AQ233" s="31">
        <f>_xlfn.IFNA(VLOOKUP($A233,ZAFCPIALLMINMEI!$A:$B,2,FALSE), "NA")</f>
        <v>121.3908</v>
      </c>
      <c r="AR233" s="31">
        <f>_xlfn.IFNA(VLOOKUP($A233,LCULMN01ZAQ661S!$A:$B,2,FALSE), "NA")</f>
        <v>116.1912105</v>
      </c>
      <c r="AS233" s="31">
        <f>_xlfn.IFNA(VLOOKUP($A233,NGDPRSAXDCZAQ!$A:$B,2,FALSE), "NA")</f>
        <v>1144777.7</v>
      </c>
      <c r="AT233" s="31">
        <f>_xlfn.IFNA(VLOOKUP($A233,'M.W00.PCOBA.USD'!$A:$B,2,FALSE), "NA")</f>
        <v>33500</v>
      </c>
      <c r="AU233" s="31">
        <f>_xlfn.IFNA(VLOOKUP($A233,BSCICP03O9M665S!$A:$B,2,FALSE), "NA")</f>
        <v>100.2461823749</v>
      </c>
      <c r="AV233" s="31">
        <f>_xlfn.IFNA(VLOOKUP($A233,LOLITOAAOECDE!$A:$B,2,FALSE), "NA")</f>
        <v>99.548916682400005</v>
      </c>
      <c r="AW233" s="31" t="str">
        <f>_xlfn.IFNA(VLOOKUP($A233,'IP7110'!$A:$B,2,FALSE), "NA")</f>
        <v>NA</v>
      </c>
      <c r="AX233" s="31">
        <f>_xlfn.IFNA(VLOOKUP($A233,'WPS061'!$A:$B,2,FALSE), "NA")</f>
        <v>111.4</v>
      </c>
      <c r="AY233" s="31">
        <f>_xlfn.IFNA(VLOOKUP($A233,'GS10'!$A:$B,2,FALSE), "NA")</f>
        <v>2.5299999999999998</v>
      </c>
      <c r="AZ233" s="31">
        <f>_xlfn.IFNA(VLOOKUP($A233,'GS5'!$A:$B,2,FALSE), "NA")</f>
        <v>2.33</v>
      </c>
      <c r="BA233" s="31">
        <f>_xlfn.IFNA(VLOOKUP($A233,'GS30'!$A:$B,2,FALSE), "NA")</f>
        <v>2.94</v>
      </c>
      <c r="BB233" s="31">
        <f>_xlfn.IFNA(VLOOKUP($A233,DAX!$A:$B,2,FALSE), "NA")</f>
        <v>12344.08</v>
      </c>
      <c r="BC233" s="31">
        <f>_xlfn.IFNA(VLOOKUP($A233,SMI!$A:$B,2,FALSE), "NA")</f>
        <v>9769.74</v>
      </c>
      <c r="BD233" s="31">
        <f>_xlfn.IFNA(VLOOKUP($A233,NASDAQCOM!$A:$B,2,FALSE), "NA")</f>
        <v>8095.39</v>
      </c>
      <c r="BE233" s="31">
        <f>_xlfn.IFNA(VLOOKUP($A233,FTSE100!$A:$B,2,FALSE), "NA")</f>
        <v>7418.22</v>
      </c>
      <c r="BF233" s="31">
        <f>_xlfn.IFNA(VLOOKUP($A233,'M.W00.PGOLD.USD'!$A:$B,2,FALSE), "NA")</f>
        <v>1304.8</v>
      </c>
      <c r="BG233" s="31">
        <f>_xlfn.IFNA(VLOOKUP($A233,'M.W00.PSILVER.USD'!$A:$B,2,FALSE), "NA")</f>
        <v>15.255000000000001</v>
      </c>
      <c r="BH233" s="31">
        <f>_xlfn.IFNA(VLOOKUP($A233,WPU10170502!$A:$B,2,FALSE), "NA")</f>
        <v>112.2</v>
      </c>
      <c r="BI233" s="31">
        <f>_xlfn.IFNA(VLOOKUP($A233,'M.W00.PSILVER.USD'!$A:$B,2,FALSE), "NA")</f>
        <v>15.255000000000001</v>
      </c>
      <c r="BJ233" s="31">
        <f>_xlfn.IFNA(VLOOKUP($A233,'M.W00.PSILVER.USD'!$A:$B,2,FALSE), "NA")</f>
        <v>15.255000000000001</v>
      </c>
      <c r="BK233" s="31">
        <f>_xlfn.IFNA(VLOOKUP($A233,FEDfunds!$A:$B,2,FALSE), "NA")</f>
        <v>2.42</v>
      </c>
      <c r="BL233" s="31">
        <f>_xlfn.IFNA(VLOOKUP($A233,Vehicles_miles_traveled!$A:$B,2,FALSE), "NA")</f>
        <v>272129</v>
      </c>
      <c r="BM233" s="31">
        <f>_xlfn.IFNA(VLOOKUP($A233,New_car_dealer!$A:$B,2,FALSE), "NA")</f>
        <v>76907</v>
      </c>
      <c r="BN233" s="31">
        <f>_xlfn.IFNA(VLOOKUP($A233,Platinum_total_demand!$A:$Z,4,FALSE), "NA")</f>
        <v>598.78449906108506</v>
      </c>
      <c r="BO233" s="31">
        <f>_xlfn.IFNA(VLOOKUP($A233,Palladium_total_demand!$A:$Z,4,FALSE), "NA")</f>
        <v>935.34109405682943</v>
      </c>
      <c r="BP233" s="31">
        <f>_xlfn.IFNA(VLOOKUP($A233,Rhodium_total_demand!$A:$Z,4,FALSE), "NA")</f>
        <v>88.70204022597936</v>
      </c>
      <c r="BQ233" s="31">
        <f>_xlfn.IFNA(VLOOKUP($A233,Platinum_total_supply!$A:$Z,4,FALSE), "NA")</f>
        <v>686.9616154580084</v>
      </c>
      <c r="BR233" s="31">
        <f>_xlfn.IFNA(VLOOKUP($A233,Palladium_total_supply!$A:$Z,4,FALSE), "NA")</f>
        <v>842.37700468126377</v>
      </c>
      <c r="BS233" s="31">
        <f>_xlfn.IFNA(VLOOKUP($A233,Rhodium_total_supply!$A:$Z,4,FALSE), "NA")</f>
        <v>91.460600947304613</v>
      </c>
      <c r="BT233" s="31">
        <f>_xlfn.IFNA(VLOOKUP($A233,Equities!$A:$Z,2,FALSE), "NA")</f>
        <v>8969.6331818181807</v>
      </c>
      <c r="BU233" s="31">
        <f>_xlfn.IFNA(VLOOKUP($A233,Equities!$A:$Z,3,FALSE), "NA")</f>
        <v>12064.1654545454</v>
      </c>
      <c r="BV233" s="31">
        <f>_xlfn.IFNA(VLOOKUP($A233,Equities!$A:$Z,4,FALSE), "NA")</f>
        <v>9853.4877272727208</v>
      </c>
      <c r="BW233" s="31">
        <f>_xlfn.IFNA(VLOOKUP($A233,Equities!$A:$Z,5,FALSE), "NA")</f>
        <v>7004.2285000000002</v>
      </c>
      <c r="BX233" s="31">
        <f>_xlfn.IFNA(VLOOKUP($A233,Equities!$A:$Z,6,FALSE), "NA")</f>
        <v>2441.4517272727198</v>
      </c>
      <c r="BY233" s="31">
        <f>_xlfn.IFNA(VLOOKUP($A233,Income_equities!$A:$Z,2,FALSE), "NA")</f>
        <v>2100.6181818181799</v>
      </c>
      <c r="BZ233" s="31">
        <f>_xlfn.IFNA(VLOOKUP($A233,Income_equities!$A:$Z,3,FALSE), "NA")</f>
        <v>394.66432272727201</v>
      </c>
      <c r="CA233" s="31">
        <f>_xlfn.IFNA(VLOOKUP($A233,Income_equities!$A:$Z,4,FALSE), "NA")</f>
        <v>239.55830454545401</v>
      </c>
      <c r="CB233" s="31">
        <f>_xlfn.IFNA(VLOOKUP($A233,Income_equities!$A:$Z,5,FALSE), "NA")</f>
        <v>234.64645909090899</v>
      </c>
      <c r="CC233" s="31">
        <f>_xlfn.IFNA(VLOOKUP($A233,PGM_equities!$A:$Z,2,FALSE), "NA")</f>
        <v>889.20090909090902</v>
      </c>
      <c r="CD233" s="31">
        <f>_xlfn.IFNA(VLOOKUP($A233,PGM_equities!$A:$Z,3,FALSE), "NA")</f>
        <v>1285.5622727272701</v>
      </c>
      <c r="CE233" s="31">
        <f>_xlfn.IFNA(VLOOKUP($A233,PGM_equities!$A:$Z,4,FALSE), "NA")</f>
        <v>15.0399681818181</v>
      </c>
      <c r="CF233" s="31">
        <f>_xlfn.IFNA(VLOOKUP($A233,PGM_equities!$A:$Z,5,FALSE), "NA")</f>
        <v>1395.1499999999901</v>
      </c>
      <c r="CG233" s="31">
        <f>_xlfn.IFNA(VLOOKUP($A233,Platinum_market_balance!$A:$Z,2,FALSE), "NA")</f>
        <v>88.177116396923338</v>
      </c>
      <c r="CH233" s="31">
        <f>_xlfn.IFNA(VLOOKUP($A233,Platinum_market_balance!$A:$Z,3,FALSE), "NA")</f>
        <v>0.14726018548440736</v>
      </c>
      <c r="CI233" s="31">
        <f>_xlfn.IFNA(VLOOKUP($A233,Platinum_market_balance!$A:$Z,4,FALSE), "NA")</f>
        <v>3354.8272980568422</v>
      </c>
      <c r="CJ233" s="31">
        <f>_xlfn.IFNA(VLOOKUP($A233,Platinum_market_balance!$A:$Z,5,FALSE), "NA")</f>
        <v>5.6027290340971225</v>
      </c>
      <c r="CK233" s="31">
        <f>_xlfn.IFNA(VLOOKUP($A233,Palladium_market_balance!$A:$Z,2,FALSE), "NA")</f>
        <v>-92.964089375565663</v>
      </c>
      <c r="CL233" s="31">
        <f>_xlfn.IFNA(VLOOKUP($A233,Palladium_market_balance!$A:$Z,3,FALSE), "NA")</f>
        <v>-9.9390575231068964E-2</v>
      </c>
      <c r="CM233" s="31">
        <f>_xlfn.IFNA(VLOOKUP($A233,Palladium_market_balance!$A:$Z,4,FALSE), "NA")</f>
        <v>-4920.5838163315475</v>
      </c>
      <c r="CN233" s="31">
        <f>_xlfn.IFNA(VLOOKUP($A233,Palladium_market_balance!$A:$Z,5,FALSE), "NA")</f>
        <v>-5.2607373369961046</v>
      </c>
      <c r="CO233" s="31">
        <f>_xlfn.IFNA(VLOOKUP($A233,Rhodium_market_balance!$A:$Z,2,FALSE), "NA")</f>
        <v>2.758560721325253</v>
      </c>
      <c r="CP233" s="31">
        <f>_xlfn.IFNA(VLOOKUP($A233,Rhodium_market_balance!$A:$Z,3,FALSE), "NA")</f>
        <v>3.1099180067307136E-2</v>
      </c>
      <c r="CQ233" s="31">
        <f>_xlfn.IFNA(VLOOKUP($A233,Rhodium_market_balance!$A:$Z,4,FALSE), "NA")</f>
        <v>125.86020048742274</v>
      </c>
      <c r="CR233" s="31">
        <f>_xlfn.IFNA(VLOOKUP($A233,Rhodium_market_balance!$A:$Z,5,FALSE), "NA")</f>
        <v>1.4189098713713733</v>
      </c>
      <c r="CS233" s="31">
        <f>_xlfn.IFNA(VLOOKUP($A233,CFTCs!$A:$Z,2,FALSE), "NA")</f>
        <v>13197.727272727199</v>
      </c>
      <c r="CT233" s="31">
        <f>_xlfn.IFNA(VLOOKUP($A233,CFTCs!$A:$Z,3,FALSE), "NA")</f>
        <v>3731.7727272727202</v>
      </c>
      <c r="CU233" s="31">
        <f>_xlfn.IFNA(VLOOKUP($A233,CFTCs!$A:$Z,4,FALSE), "NA")</f>
        <v>45546.090909090897</v>
      </c>
      <c r="CV233" s="31">
        <f>_xlfn.IFNA(VLOOKUP($A233,CFTCs!$A:$Z,5,FALSE), "NA")</f>
        <v>16251.590909090901</v>
      </c>
      <c r="CW233" s="31">
        <f>_xlfn.IFNA(VLOOKUP($A233,Open_interest!$A:$Z,2,FALSE), "NA")</f>
        <v>73010.727272727207</v>
      </c>
      <c r="CX233" s="31">
        <f>_xlfn.IFNA(VLOOKUP($A233,Open_interest!$A:$Z,3,FALSE), "NA")</f>
        <v>22882.681818181802</v>
      </c>
      <c r="CY233" s="31">
        <f>IF(_xlfn.IFNA(VLOOKUP($A233,ETF_holdings!$A:$Z,2,FALSE), "NA")=0,"NA",_xlfn.IFNA(VLOOKUP($A233,ETF_holdings!$A:$Z,2,FALSE), "NA"))</f>
        <v>3013188.84236363</v>
      </c>
      <c r="CZ233" s="31" t="str">
        <f>IF(_xlfn.IFNA(VLOOKUP($A233,ETF_holdings!$A:$Z,3,FALSE), "NA")=0,"NA",_xlfn.IFNA(VLOOKUP($A233,ETF_holdings!$A:$Z,3,FALSE), "NA"))</f>
        <v>NA</v>
      </c>
      <c r="DA233" s="31">
        <f>_xlfn.IFNA(VLOOKUP($A233,ETF_holdings!$A:$Z,4,FALSE), "NA")</f>
        <v>11524.772727272701</v>
      </c>
      <c r="DB233" s="31">
        <f>IF(_xlfn.IFNA(VLOOKUP($A233,ETF_holdings!$A:$Z,4,FALSE), "NA")=0,"NA",_xlfn.IFNA(VLOOKUP($A233,ETF_holdings!$A:$Z,4,FALSE), "NA"))</f>
        <v>11524.772727272701</v>
      </c>
      <c r="DC233" s="31" t="str">
        <f>IF(_xlfn.IFNA(VLOOKUP($A233,ETF_holdings!$A:$Z,6,FALSE), "NA")=0,"NA",_xlfn.IFNA(VLOOKUP($A233,ETF_holdings!$A:$Z,6,FALSE), "NA"))</f>
        <v>NA</v>
      </c>
      <c r="DD233" s="31" t="str">
        <f>IF(_xlfn.IFNA(VLOOKUP($A233,ETF_holdings!$A:$Z,7,FALSE), "NA")=0,"NA",_xlfn.IFNA(VLOOKUP($A233,ETF_holdings!$A:$Z,7,FALSE), "NA"))</f>
        <v>NA</v>
      </c>
      <c r="DE233" s="31">
        <f>IF(_xlfn.IFNA(VLOOKUP($A233,ETF_holdings!$A:$Z,8,FALSE), "NA")=0,"NA",_xlfn.IFNA(VLOOKUP($A233,ETF_holdings!$A:$Z,8,FALSE), "NA"))</f>
        <v>9700</v>
      </c>
      <c r="DF233" s="31">
        <f>IF(_xlfn.IFNA(VLOOKUP($A233,ETF_holdings!$A:$Z,10,FALSE), "NA")=0,"NA",_xlfn.IFNA(VLOOKUP($A233,ETF_holdings!$A:$Z,10,FALSE), "NA"))</f>
        <v>9194.0909090909099</v>
      </c>
      <c r="DG233" s="31">
        <f>IF(_xlfn.IFNA(VLOOKUP($A233,ETF_holdings!$A:$Z,10,FALSE), "NA")=0,"NA",_xlfn.IFNA(VLOOKUP($A233,ETF_holdings!$A:$Z,10,FALSE), "NA"))</f>
        <v>9194.0909090909099</v>
      </c>
      <c r="DH233" s="31">
        <f>IF(_xlfn.IFNA(VLOOKUP($A233,ETF_holdings!$A:$Z,11,FALSE), "NA")=0,"NA",_xlfn.IFNA(VLOOKUP($A233,ETF_holdings!$A:$Z,11,FALSE), "NA"))</f>
        <v>11524.772727272701</v>
      </c>
      <c r="DI233" s="31" t="str">
        <f>IF(_xlfn.IFNA(VLOOKUP($A233,ETF_holdings!$A:$Z,12,FALSE), "NA")=0,"NA",_xlfn.IFNA(VLOOKUP($A233,ETF_holdings!$A:$Z,12,FALSE), "NA"))</f>
        <v>NA</v>
      </c>
      <c r="DJ233" s="31">
        <f>IF(_xlfn.IFNA(VLOOKUP($A233,ETF_holdings!$A:$Z,13,FALSE), "NA")=0,"NA",_xlfn.IFNA(VLOOKUP($A233,ETF_holdings!$A:$Z,13,FALSE), "NA"))</f>
        <v>28594.090909090912</v>
      </c>
      <c r="DK233" s="31">
        <f>IF(_xlfn.IFNA(VLOOKUP($A233,Platinum_RSI!$A:$P,2,FALSE), "NA")=0,"NA",_xlfn.IFNA(VLOOKUP($A233,Platinum_RSI!$A:$P,2,FALSE), "NA"))</f>
        <v>73.55</v>
      </c>
      <c r="DL233" s="31">
        <f>IF(_xlfn.IFNA(VLOOKUP($A233,Platinum_RSI!$A:$P,3,FALSE), "NA")=0,"NA",_xlfn.IFNA(VLOOKUP($A233,Platinum_RSI!$A:$P,3,FALSE), "NA"))</f>
        <v>53.7</v>
      </c>
      <c r="DM233" s="31">
        <f>IF(_xlfn.IFNA(VLOOKUP($A233,Platinum_RSI!$A:$P,4,FALSE), "NA")=0,"NA",_xlfn.IFNA(VLOOKUP($A233,Platinum_RSI!$A:$P,4,FALSE), "NA"))</f>
        <v>49.02</v>
      </c>
      <c r="DN233" s="31">
        <f>IF(_xlfn.IFNA(VLOOKUP($A233,Platinum_RSI!$A:$P,5,FALSE), "NA")=0,"NA",_xlfn.IFNA(VLOOKUP($A233,Platinum_RSI!$A:$P,5,FALSE), "NA"))</f>
        <v>45.49</v>
      </c>
      <c r="DO233" s="31">
        <f>IF(_xlfn.IFNA(VLOOKUP($A233,Palladium_RSI!$A:$Q,2,FALSE), "NA")=0,"NA",_xlfn.IFNA(VLOOKUP($A233,Palladium_RSI!$A:$Q,2,FALSE), "NA"))</f>
        <v>60.96</v>
      </c>
      <c r="DP233" s="31">
        <f>IF(_xlfn.IFNA(VLOOKUP($A233,Palladium_RSI!$A:$Q, 3,FALSE), "NA")=0,"NA",_xlfn.IFNA(VLOOKUP($A233,Palladium_RSI!$A:$Q,3,FALSE), "NA"))</f>
        <v>68.13</v>
      </c>
      <c r="DQ233" s="31">
        <f>IF(_xlfn.IFNA(VLOOKUP($A233,Palladium_RSI!$A:$Q,4,FALSE), "NA")=0,"NA",_xlfn.IFNA(VLOOKUP($A233,Palladium_RSI!$A:$Q,4,FALSE), "NA"))</f>
        <v>67.73</v>
      </c>
      <c r="DR233" s="31">
        <f>IF(_xlfn.IFNA(VLOOKUP($A233,Palladium_RSI!$A:$Q,5,FALSE), "NA")=0,"NA",_xlfn.IFNA(VLOOKUP($A233,Palladium_RSI!$A:$Q,5,FALSE), "NA"))</f>
        <v>64.19</v>
      </c>
      <c r="DS233" s="31">
        <f>IF(_xlfn.IFNA(VLOOKUP($A233,Car_production!$A:$L,2,FALSE), "NA")=0,"NA",_xlfn.IFNA(VLOOKUP($A233,Car_production!$A:$L,2,FALSE), "NA"))</f>
        <v>205.3</v>
      </c>
      <c r="DT233" s="31">
        <f>IF(_xlfn.IFNA(VLOOKUP($A233,Car_production!$A:$L,3,FALSE), "NA")=0,"NA",_xlfn.IFNA(VLOOKUP($A233,Car_production!$A:$L,3,FALSE), "NA"))</f>
        <v>161.52635719905589</v>
      </c>
      <c r="DU233" s="31" t="e">
        <f>IF(_xlfn.IFNA(VLOOKUP($A233,Car_production!$A:$L,4,FALSE), "NA")=0,"NA",_xlfn.IFNA(VLOOKUP($A233,Car_production!$A:$L,13,FALSE), "NA"))</f>
        <v>#REF!</v>
      </c>
      <c r="DV233" s="31">
        <f>IF(_xlfn.IFNA(VLOOKUP($A233,Car_production!$A:$L,5,FALSE), "NA")=0,"NA",_xlfn.IFNA(VLOOKUP($A233,Car_production!$A:$L,5,FALSE), "NA"))</f>
        <v>79.940686676889229</v>
      </c>
      <c r="DW233" s="31">
        <f>IF(_xlfn.IFNA(VLOOKUP($A233,Car_production!$A:$L,6,FALSE), "NA")=0,"NA",_xlfn.IFNA(VLOOKUP($A233,Car_production!$A:$L,6,FALSE), "NA"))</f>
        <v>110.9</v>
      </c>
      <c r="DX233" s="31">
        <f>IF(_xlfn.IFNA(VLOOKUP($A233,Car_production!$A:$L,7,FALSE), "NA")=0,"NA",_xlfn.IFNA(VLOOKUP($A233,Car_production!$A:$L,7,FALSE), "NA"))</f>
        <v>108.40664711632455</v>
      </c>
      <c r="DY233" s="31">
        <f>IF(_xlfn.IFNA(VLOOKUP($A233,Car_production!$A:$L,8,FALSE), "NA")=0,"NA",_xlfn.IFNA(VLOOKUP($A233,Car_production!$A:$L,8,FALSE), "NA"))</f>
        <v>112.5</v>
      </c>
      <c r="DZ233" s="31">
        <f>IF(_xlfn.IFNA(VLOOKUP($A233,Car_production!$A:$L,9,FALSE), "NA")=0,"NA",_xlfn.IFNA(VLOOKUP($A233,Car_production!$A:$L,9,FALSE), "NA"))</f>
        <v>142.04545454545453</v>
      </c>
      <c r="EA233" s="31">
        <f>IF(_xlfn.IFNA(VLOOKUP($A233,Car_production!$A:$L,10,FALSE), "NA")=0,"NA",_xlfn.IFNA(VLOOKUP($A233,Car_production!$A:$L,10,FALSE), "NA"))</f>
        <v>81.666150255969498</v>
      </c>
      <c r="EB233" s="31">
        <f>IF(_xlfn.IFNA(VLOOKUP($A233,Car_production_index!$A:$L,2,FALSE), "NA")=0,"NA",_xlfn.IFNA(VLOOKUP($A233,Car_production_index!$A:$L,2,FALSE), "NA"))</f>
        <v>0.15029552416748915</v>
      </c>
      <c r="EC233" s="31">
        <f>IF(_xlfn.IFNA(VLOOKUP($A233,Car_production_index!$A:$L,3,FALSE), "NA")=0,"NA",_xlfn.IFNA(VLOOKUP($A233,Car_production_index!$A:$L,3,FALSE), "NA"))</f>
        <v>0.21111152662511071</v>
      </c>
      <c r="ED233" s="31">
        <f>IF(_xlfn.IFNA(VLOOKUP($A233,Car_production_index!$A:$L,4,FALSE), "NA")=0,"NA",_xlfn.IFNA(VLOOKUP($A233,Car_production_index!$A:$L,4,FALSE), "NA"))</f>
        <v>0.24572658478700501</v>
      </c>
      <c r="EE233" s="31">
        <f>IF(_xlfn.IFNA(VLOOKUP($A233,Car_production_index!$A:$L,5,FALSE), "NA")=0,"NA",_xlfn.IFNA(VLOOKUP($A233,Car_production_index!$A:$L,5,FALSE), "NA"))</f>
        <v>0.10461451997705529</v>
      </c>
      <c r="EF233" s="31">
        <f>IF(_xlfn.IFNA(VLOOKUP($A233,Car_production_index!$A:$L,6,FALSE), "NA")=0,"NA",_xlfn.IFNA(VLOOKUP($A233,Car_production_index!$A:$L,6,FALSE), "NA"))</f>
        <v>0.71174815555666016</v>
      </c>
    </row>
    <row r="234" spans="1:136">
      <c r="A234" s="26">
        <v>43586</v>
      </c>
      <c r="B234" s="25">
        <f>IFERROR(VLOOKUP($A234,Palladium_spot_price!$A:$B,2,FALSE), "NA")</f>
        <v>1337.04545454545</v>
      </c>
      <c r="C234" s="25">
        <f>IFERROR(VLOOKUP($A234,Platinum_spot_price!$A:$B,2,FALSE), "NA")</f>
        <v>836.40909090908997</v>
      </c>
      <c r="D234" s="25">
        <f>IFERROR(VLOOKUP($A234,Rhodium_spot_price!$A:$B,2,FALSE), "NA")</f>
        <v>2912.04545454545</v>
      </c>
      <c r="E234" s="25">
        <f>IFERROR(VLOOKUP(A234,'Coal Australia'!A:B,2,FALSE), "NA")</f>
        <v>89.564285714285504</v>
      </c>
      <c r="F234" s="25">
        <f>IFERROR(VLOOKUP(A234,'Russian Ruble'!A:B,2,FALSE), "NA")</f>
        <v>64.815200000000004</v>
      </c>
      <c r="G234" s="25" t="str">
        <f>IFERROR(VLOOKUP($A234,'GDP Germany'!A:B,2,FALSE),"NA")</f>
        <v>NA</v>
      </c>
      <c r="H234" s="25" t="str">
        <f>IFERROR(VLOOKUP($A234,'GDP EU28'!A:B,2,FALSE),"NA")</f>
        <v>NA</v>
      </c>
      <c r="I234" s="25" t="str">
        <f>IFERROR(VLOOKUP($A234,'GDP US'!A:B,2,FALSE),"NA")</f>
        <v>NA</v>
      </c>
      <c r="J234" s="29" t="str">
        <f>IFERROR(VLOOKUP($A234,'GDP CNY'!A:C,2,FALSE),"NA")</f>
        <v>NA</v>
      </c>
      <c r="K234" s="25">
        <f>IFERROR(VLOOKUP($A234,WTI!$A:$B,2,FALSE),"NA")</f>
        <v>60.83</v>
      </c>
      <c r="L234" s="25">
        <f>IFERROR(VLOOKUP($A234,Brent!$A:$B,2,FALSE),"NA")</f>
        <v>71.319999999999993</v>
      </c>
      <c r="M234" s="25">
        <f>IFERROR(VLOOKUP($A234,'EURO EXC RATE'!$A:$B,2,FALSE),"NA")</f>
        <v>1.1187</v>
      </c>
      <c r="N234" s="25">
        <f>IFERROR(VLOOKUP($A234,'Baltic Dry Index'!$A:$B,2,FALSE),"NA")</f>
        <v>1096</v>
      </c>
      <c r="O234" s="25">
        <f>IFERROR(VLOOKUP($A234,EXR_CNY_USD!$A:$B,2,FALSE),"NA")</f>
        <v>6.8518999999999997</v>
      </c>
      <c r="P234" s="25">
        <f>IFERROR(VLOOKUP($A234,'NATURAL GAS'!A:B,2,FALSE),"NA")</f>
        <v>2.64</v>
      </c>
      <c r="Q234" s="25">
        <f>IFERROR(VLOOKUP($A234,VIX!$A:$B,2,FALSE), "NA")</f>
        <v>18.71</v>
      </c>
      <c r="R234" s="25">
        <f>IFERROR(VLOOKUP($A234,CLI_US!$A:$B,2,FALSE), "NA")</f>
        <v>99.377301473603794</v>
      </c>
      <c r="S234" s="25">
        <f>IFERROR(VLOOKUP($A234,CLI_CHN!$A:$B,2,FALSE), "NA")</f>
        <v>98.663399999999996</v>
      </c>
      <c r="T234" s="25">
        <f>IFERROR(VLOOKUP($A234,CLI_EURO!$A:$B,2,FALSE), "NA")</f>
        <v>99.764314081700107</v>
      </c>
      <c r="U234" s="25">
        <f>IFERROR(VLOOKUP($A234,CPILFESL!$A:$B,2,FALSE), "NA")</f>
        <v>255.32499999999999</v>
      </c>
      <c r="V234" s="31">
        <f>_xlfn.IFNA(VLOOKUP($A234,'PET.RWTC.M'!$A:$B,2,FALSE), "NA")</f>
        <v>60.83</v>
      </c>
      <c r="W234" s="31">
        <f>_xlfn.IFNA(VLOOKUP($A234,PALLFNFINDEXQ!$A:$B,2,FALSE), "NA")</f>
        <v>119.7827372</v>
      </c>
      <c r="X234" s="31">
        <f>_xlfn.IFNA(VLOOKUP($A234,DEXSFUS!$A:$B,2,FALSE), "NA")</f>
        <v>14.365</v>
      </c>
      <c r="Y234" s="31">
        <f>_xlfn.IFNA(VLOOKUP($A234,PNICKUSDM!$A:$B,2,FALSE), "NA")</f>
        <v>12016.309520000001</v>
      </c>
      <c r="Z234" s="31">
        <f>_xlfn.IFNA(VLOOKUP($A234,'WPU1011'!$A:$B,2,FALSE), "NA")</f>
        <v>144.6</v>
      </c>
      <c r="AA234" s="31">
        <f>_xlfn.IFNA(VLOOKUP($A234,PCU3399103399101!$A:$B,2,FALSE), "NA")</f>
        <v>212.1</v>
      </c>
      <c r="AB234" s="31">
        <f>_xlfn.IFNA(VLOOKUP($A234,TSIFRGHTC!$A:$B,2,FALSE), "NA")</f>
        <v>0.5</v>
      </c>
      <c r="AC234" s="31">
        <f>_xlfn.IFNA(VLOOKUP($A234,TSIFRGHTC!$A:$B,2,FALSE), "NA")</f>
        <v>0.5</v>
      </c>
      <c r="AD234" s="31">
        <f>_xlfn.IFNA(VLOOKUP($A234,PPICMM!$A:$B,2,FALSE), "NA")</f>
        <v>186.8</v>
      </c>
      <c r="AE234" s="31">
        <f>_xlfn.IFNA(VLOOKUP($A234,IPB50001N!$A:$B,2,FALSE), "NA")</f>
        <v>101.1236</v>
      </c>
      <c r="AF234" s="31">
        <f>_xlfn.IFNA(VLOOKUP($A234,A31ATI!$A:$B,2,FALSE), "NA")</f>
        <v>22028</v>
      </c>
      <c r="AG234" s="31">
        <f>_xlfn.IFNA(VLOOKUP($A234,A31ANO!$A:$B,2,FALSE), "NA")</f>
        <v>10005</v>
      </c>
      <c r="AH234" s="31">
        <f>_xlfn.IFNA(VLOOKUP($A234,IPG21223S!$A:$B,2,FALSE), "NA")</f>
        <v>103.0273</v>
      </c>
      <c r="AI234" s="31">
        <f>_xlfn.IFNA(VLOOKUP($A234,PIORECRUSDM!$A:$B,2,FALSE), "NA")</f>
        <v>98.76</v>
      </c>
      <c r="AJ234" s="31">
        <f>_xlfn.IFNA(VLOOKUP($A234,GVZCLS!$A:$B,2,FALSE), "NA")</f>
        <v>9.19</v>
      </c>
      <c r="AK234" s="31">
        <f>_xlfn.IFNA(VLOOKUP($A234,VXSLVCLS!$A:$B,2,FALSE), "NA")</f>
        <v>16.73</v>
      </c>
      <c r="AL234" s="31">
        <f>_xlfn.IFNA(VLOOKUP($A234,PNRGINDEXM!$A:$B,2,FALSE), "NA")</f>
        <v>139.41059999999999</v>
      </c>
      <c r="AM234" s="31">
        <f>_xlfn.IFNA(VLOOKUP($A234,Nikkei225!$A:$B,2,FALSE), "NA")</f>
        <v>21509.03</v>
      </c>
      <c r="AN234" s="31">
        <f>_xlfn.IFNA(VLOOKUP($A234,EXJPUS!$A:$B,2,FALSE), "NA")</f>
        <v>109.9714</v>
      </c>
      <c r="AO234" s="31">
        <f>_xlfn.IFNA(VLOOKUP($A234,PCU33613361!$A:$B,2,FALSE), "NA")</f>
        <v>113.9</v>
      </c>
      <c r="AP234" s="31">
        <f>_xlfn.IFNA(VLOOKUP($A234,TOTALSA!$A:$B,2,FALSE), "NA")</f>
        <v>17.84</v>
      </c>
      <c r="AQ234" s="31">
        <f>_xlfn.IFNA(VLOOKUP($A234,ZAFCPIALLMINMEI!$A:$B,2,FALSE), "NA")</f>
        <v>121.7959</v>
      </c>
      <c r="AR234" s="31">
        <f>_xlfn.IFNA(VLOOKUP($A234,LCULMN01ZAQ661S!$A:$B,2,FALSE), "NA")</f>
        <v>116.1912105</v>
      </c>
      <c r="AS234" s="31">
        <f>_xlfn.IFNA(VLOOKUP($A234,NGDPRSAXDCZAQ!$A:$B,2,FALSE), "NA")</f>
        <v>1144777.7</v>
      </c>
      <c r="AT234" s="31">
        <f>_xlfn.IFNA(VLOOKUP($A234,'M.W00.PCOBA.USD'!$A:$B,2,FALSE), "NA")</f>
        <v>34166.67</v>
      </c>
      <c r="AU234" s="31">
        <f>_xlfn.IFNA(VLOOKUP($A234,BSCICP03O9M665S!$A:$B,2,FALSE), "NA")</f>
        <v>100.0973588114</v>
      </c>
      <c r="AV234" s="31">
        <f>_xlfn.IFNA(VLOOKUP($A234,LOLITOAAOECDE!$A:$B,2,FALSE), "NA")</f>
        <v>99.456284980299998</v>
      </c>
      <c r="AW234" s="31" t="str">
        <f>_xlfn.IFNA(VLOOKUP($A234,'IP7110'!$A:$B,2,FALSE), "NA")</f>
        <v>NA</v>
      </c>
      <c r="AX234" s="31">
        <f>_xlfn.IFNA(VLOOKUP($A234,'WPS061'!$A:$B,2,FALSE), "NA")</f>
        <v>109.5</v>
      </c>
      <c r="AY234" s="31">
        <f>_xlfn.IFNA(VLOOKUP($A234,'GS10'!$A:$B,2,FALSE), "NA")</f>
        <v>2.4</v>
      </c>
      <c r="AZ234" s="31">
        <f>_xlfn.IFNA(VLOOKUP($A234,'GS5'!$A:$B,2,FALSE), "NA")</f>
        <v>2.19</v>
      </c>
      <c r="BA234" s="31">
        <f>_xlfn.IFNA(VLOOKUP($A234,'GS30'!$A:$B,2,FALSE), "NA")</f>
        <v>2.82</v>
      </c>
      <c r="BB234" s="31">
        <f>_xlfn.IFNA(VLOOKUP($A234,DAX!$A:$B,2,FALSE), "NA")</f>
        <v>11726.84</v>
      </c>
      <c r="BC234" s="31">
        <f>_xlfn.IFNA(VLOOKUP($A234,SMI!$A:$B,2,FALSE), "NA")</f>
        <v>9523.98</v>
      </c>
      <c r="BD234" s="31">
        <f>_xlfn.IFNA(VLOOKUP($A234,NASDAQCOM!$A:$B,2,FALSE), "NA")</f>
        <v>7453.15</v>
      </c>
      <c r="BE234" s="31">
        <f>_xlfn.IFNA(VLOOKUP($A234,FTSE100!$A:$B,2,FALSE), "NA")</f>
        <v>7161.71</v>
      </c>
      <c r="BF234" s="31">
        <f>_xlfn.IFNA(VLOOKUP($A234,'M.W00.PGOLD.USD'!$A:$B,2,FALSE), "NA")</f>
        <v>1298.9000000000001</v>
      </c>
      <c r="BG234" s="31">
        <f>_xlfn.IFNA(VLOOKUP($A234,'M.W00.PSILVER.USD'!$A:$B,2,FALSE), "NA")</f>
        <v>14.93</v>
      </c>
      <c r="BH234" s="31">
        <f>_xlfn.IFNA(VLOOKUP($A234,WPU10170502!$A:$B,2,FALSE), "NA")</f>
        <v>112.8</v>
      </c>
      <c r="BI234" s="31">
        <f>_xlfn.IFNA(VLOOKUP($A234,'M.W00.PSILVER.USD'!$A:$B,2,FALSE), "NA")</f>
        <v>14.93</v>
      </c>
      <c r="BJ234" s="31">
        <f>_xlfn.IFNA(VLOOKUP($A234,'M.W00.PSILVER.USD'!$A:$B,2,FALSE), "NA")</f>
        <v>14.93</v>
      </c>
      <c r="BK234" s="31">
        <f>_xlfn.IFNA(VLOOKUP($A234,FEDfunds!$A:$B,2,FALSE), "NA")</f>
        <v>2.39</v>
      </c>
      <c r="BL234" s="31">
        <f>_xlfn.IFNA(VLOOKUP($A234,Vehicles_miles_traveled!$A:$B,2,FALSE), "NA")</f>
        <v>271539</v>
      </c>
      <c r="BM234" s="31">
        <f>_xlfn.IFNA(VLOOKUP($A234,New_car_dealer!$A:$B,2,FALSE), "NA")</f>
        <v>83937</v>
      </c>
      <c r="BN234" s="31">
        <f>_xlfn.IFNA(VLOOKUP($A234,Platinum_total_demand!$A:$Z,4,FALSE), "NA")</f>
        <v>633.1552342171567</v>
      </c>
      <c r="BO234" s="31">
        <f>_xlfn.IFNA(VLOOKUP($A234,Palladium_total_demand!$A:$Z,4,FALSE), "NA")</f>
        <v>1000.1778937450514</v>
      </c>
      <c r="BP234" s="31">
        <f>_xlfn.IFNA(VLOOKUP($A234,Rhodium_total_demand!$A:$Z,4,FALSE), "NA")</f>
        <v>94.043163193850077</v>
      </c>
      <c r="BQ234" s="31">
        <f>_xlfn.IFNA(VLOOKUP($A234,Platinum_total_supply!$A:$Z,4,FALSE), "NA")</f>
        <v>686.9616154580084</v>
      </c>
      <c r="BR234" s="31">
        <f>_xlfn.IFNA(VLOOKUP($A234,Palladium_total_supply!$A:$Z,4,FALSE), "NA")</f>
        <v>842.37700468126377</v>
      </c>
      <c r="BS234" s="31">
        <f>_xlfn.IFNA(VLOOKUP($A234,Rhodium_total_supply!$A:$Z,4,FALSE), "NA")</f>
        <v>91.460600947304613</v>
      </c>
      <c r="BT234" s="31">
        <f>_xlfn.IFNA(VLOOKUP($A234,Equities!$A:$Z,2,FALSE), "NA")</f>
        <v>8817.6095652173899</v>
      </c>
      <c r="BU234" s="31">
        <f>_xlfn.IFNA(VLOOKUP($A234,Equities!$A:$Z,3,FALSE), "NA")</f>
        <v>11873.1139130434</v>
      </c>
      <c r="BV234" s="31">
        <f>_xlfn.IFNA(VLOOKUP($A234,Equities!$A:$Z,4,FALSE), "NA")</f>
        <v>9658.8521739130392</v>
      </c>
      <c r="BW234" s="31">
        <f>_xlfn.IFNA(VLOOKUP($A234,Equities!$A:$Z,5,FALSE), "NA")</f>
        <v>6872.4401739130399</v>
      </c>
      <c r="BX234" s="31">
        <f>_xlfn.IFNA(VLOOKUP($A234,Equities!$A:$Z,6,FALSE), "NA")</f>
        <v>2297.0894347826002</v>
      </c>
      <c r="BY234" s="31">
        <f>_xlfn.IFNA(VLOOKUP($A234,Income_equities!$A:$Z,2,FALSE), "NA")</f>
        <v>2119.3121739130402</v>
      </c>
      <c r="BZ234" s="31">
        <f>_xlfn.IFNA(VLOOKUP($A234,Income_equities!$A:$Z,3,FALSE), "NA")</f>
        <v>398.78102173912998</v>
      </c>
      <c r="CA234" s="31">
        <f>_xlfn.IFNA(VLOOKUP($A234,Income_equities!$A:$Z,4,FALSE), "NA")</f>
        <v>240.85791304347799</v>
      </c>
      <c r="CB234" s="31">
        <f>_xlfn.IFNA(VLOOKUP($A234,Income_equities!$A:$Z,5,FALSE), "NA")</f>
        <v>235.10030434782601</v>
      </c>
      <c r="CC234" s="31">
        <f>_xlfn.IFNA(VLOOKUP($A234,PGM_equities!$A:$Z,2,FALSE), "NA")</f>
        <v>833.00086956521704</v>
      </c>
      <c r="CD234" s="31">
        <f>_xlfn.IFNA(VLOOKUP($A234,PGM_equities!$A:$Z,3,FALSE), "NA")</f>
        <v>1284.24478260869</v>
      </c>
      <c r="CE234" s="31">
        <f>_xlfn.IFNA(VLOOKUP($A234,PGM_equities!$A:$Z,4,FALSE), "NA")</f>
        <v>14.6422956521739</v>
      </c>
      <c r="CF234" s="31">
        <f>_xlfn.IFNA(VLOOKUP($A234,PGM_equities!$A:$Z,5,FALSE), "NA")</f>
        <v>1336.0534782608599</v>
      </c>
      <c r="CG234" s="31">
        <f>_xlfn.IFNA(VLOOKUP($A234,Platinum_market_balance!$A:$Z,2,FALSE), "NA")</f>
        <v>53.806381240851692</v>
      </c>
      <c r="CH234" s="31">
        <f>_xlfn.IFNA(VLOOKUP($A234,Platinum_market_balance!$A:$Z,3,FALSE), "NA")</f>
        <v>8.4981341593706905E-2</v>
      </c>
      <c r="CI234" s="31">
        <f>_xlfn.IFNA(VLOOKUP($A234,Platinum_market_balance!$A:$Z,4,FALSE), "NA")</f>
        <v>3408.633679297694</v>
      </c>
      <c r="CJ234" s="31">
        <f>_xlfn.IFNA(VLOOKUP($A234,Platinum_market_balance!$A:$Z,5,FALSE), "NA")</f>
        <v>5.3835670860593661</v>
      </c>
      <c r="CK234" s="31">
        <f>_xlfn.IFNA(VLOOKUP($A234,Palladium_market_balance!$A:$Z,2,FALSE), "NA")</f>
        <v>-157.80088906378762</v>
      </c>
      <c r="CL234" s="31">
        <f>_xlfn.IFNA(VLOOKUP($A234,Palladium_market_balance!$A:$Z,3,FALSE), "NA")</f>
        <v>-0.15777282226556746</v>
      </c>
      <c r="CM234" s="31">
        <f>_xlfn.IFNA(VLOOKUP($A234,Palladium_market_balance!$A:$Z,4,FALSE), "NA")</f>
        <v>-5078.384705395335</v>
      </c>
      <c r="CN234" s="31">
        <f>_xlfn.IFNA(VLOOKUP($A234,Palladium_market_balance!$A:$Z,5,FALSE), "NA")</f>
        <v>-5.0774814532041956</v>
      </c>
      <c r="CO234" s="31">
        <f>_xlfn.IFNA(VLOOKUP($A234,Rhodium_market_balance!$A:$Z,2,FALSE), "NA")</f>
        <v>-2.5825622465454643</v>
      </c>
      <c r="CP234" s="31">
        <f>_xlfn.IFNA(VLOOKUP($A234,Rhodium_market_balance!$A:$Z,3,FALSE), "NA")</f>
        <v>-2.7461456620956684E-2</v>
      </c>
      <c r="CQ234" s="31">
        <f>_xlfn.IFNA(VLOOKUP($A234,Rhodium_market_balance!$A:$Z,4,FALSE), "NA")</f>
        <v>123.27763824087728</v>
      </c>
      <c r="CR234" s="31">
        <f>_xlfn.IFNA(VLOOKUP($A234,Rhodium_market_balance!$A:$Z,5,FALSE), "NA")</f>
        <v>1.3108623110301652</v>
      </c>
      <c r="CS234" s="31">
        <f>_xlfn.IFNA(VLOOKUP($A234,CFTCs!$A:$Z,2,FALSE), "NA")</f>
        <v>11780.8260869565</v>
      </c>
      <c r="CT234" s="31">
        <f>_xlfn.IFNA(VLOOKUP($A234,CFTCs!$A:$Z,3,FALSE), "NA")</f>
        <v>3434.3043478260802</v>
      </c>
      <c r="CU234" s="31">
        <f>_xlfn.IFNA(VLOOKUP($A234,CFTCs!$A:$Z,4,FALSE), "NA")</f>
        <v>46391.130434782601</v>
      </c>
      <c r="CV234" s="31">
        <f>_xlfn.IFNA(VLOOKUP($A234,CFTCs!$A:$Z,5,FALSE), "NA")</f>
        <v>24020.826086956498</v>
      </c>
      <c r="CW234" s="31">
        <f>_xlfn.IFNA(VLOOKUP($A234,Open_interest!$A:$Z,2,FALSE), "NA")</f>
        <v>77484.0869565217</v>
      </c>
      <c r="CX234" s="31">
        <f>_xlfn.IFNA(VLOOKUP($A234,Open_interest!$A:$Z,3,FALSE), "NA")</f>
        <v>21100.695652173901</v>
      </c>
      <c r="CY234" s="31">
        <f>IF(_xlfn.IFNA(VLOOKUP($A234,ETF_holdings!$A:$Z,2,FALSE), "NA")=0,"NA",_xlfn.IFNA(VLOOKUP($A234,ETF_holdings!$A:$Z,2,FALSE), "NA"))</f>
        <v>2971095.67182608</v>
      </c>
      <c r="CZ234" s="31" t="str">
        <f>IF(_xlfn.IFNA(VLOOKUP($A234,ETF_holdings!$A:$Z,3,FALSE), "NA")=0,"NA",_xlfn.IFNA(VLOOKUP($A234,ETF_holdings!$A:$Z,3,FALSE), "NA"))</f>
        <v>NA</v>
      </c>
      <c r="DA234" s="31">
        <f>_xlfn.IFNA(VLOOKUP($A234,ETF_holdings!$A:$Z,4,FALSE), "NA")</f>
        <v>12118.8260869565</v>
      </c>
      <c r="DB234" s="31">
        <f>IF(_xlfn.IFNA(VLOOKUP($A234,ETF_holdings!$A:$Z,4,FALSE), "NA")=0,"NA",_xlfn.IFNA(VLOOKUP($A234,ETF_holdings!$A:$Z,4,FALSE), "NA"))</f>
        <v>12118.8260869565</v>
      </c>
      <c r="DC234" s="31" t="str">
        <f>IF(_xlfn.IFNA(VLOOKUP($A234,ETF_holdings!$A:$Z,6,FALSE), "NA")=0,"NA",_xlfn.IFNA(VLOOKUP($A234,ETF_holdings!$A:$Z,6,FALSE), "NA"))</f>
        <v>NA</v>
      </c>
      <c r="DD234" s="31" t="str">
        <f>IF(_xlfn.IFNA(VLOOKUP($A234,ETF_holdings!$A:$Z,7,FALSE), "NA")=0,"NA",_xlfn.IFNA(VLOOKUP($A234,ETF_holdings!$A:$Z,7,FALSE), "NA"))</f>
        <v>NA</v>
      </c>
      <c r="DE234" s="31">
        <f>IF(_xlfn.IFNA(VLOOKUP($A234,ETF_holdings!$A:$Z,8,FALSE), "NA")=0,"NA",_xlfn.IFNA(VLOOKUP($A234,ETF_holdings!$A:$Z,8,FALSE), "NA"))</f>
        <v>9277.2727272727207</v>
      </c>
      <c r="DF234" s="31">
        <f>IF(_xlfn.IFNA(VLOOKUP($A234,ETF_holdings!$A:$Z,10,FALSE), "NA")=0,"NA",_xlfn.IFNA(VLOOKUP($A234,ETF_holdings!$A:$Z,10,FALSE), "NA"))</f>
        <v>9575.2173913043407</v>
      </c>
      <c r="DG234" s="31">
        <f>IF(_xlfn.IFNA(VLOOKUP($A234,ETF_holdings!$A:$Z,10,FALSE), "NA")=0,"NA",_xlfn.IFNA(VLOOKUP($A234,ETF_holdings!$A:$Z,10,FALSE), "NA"))</f>
        <v>9575.2173913043407</v>
      </c>
      <c r="DH234" s="31">
        <f>IF(_xlfn.IFNA(VLOOKUP($A234,ETF_holdings!$A:$Z,11,FALSE), "NA")=0,"NA",_xlfn.IFNA(VLOOKUP($A234,ETF_holdings!$A:$Z,11,FALSE), "NA"))</f>
        <v>12118.8260869565</v>
      </c>
      <c r="DI234" s="31" t="str">
        <f>IF(_xlfn.IFNA(VLOOKUP($A234,ETF_holdings!$A:$Z,12,FALSE), "NA")=0,"NA",_xlfn.IFNA(VLOOKUP($A234,ETF_holdings!$A:$Z,12,FALSE), "NA"))</f>
        <v>NA</v>
      </c>
      <c r="DJ234" s="31">
        <f>IF(_xlfn.IFNA(VLOOKUP($A234,ETF_holdings!$A:$Z,13,FALSE), "NA")=0,"NA",_xlfn.IFNA(VLOOKUP($A234,ETF_holdings!$A:$Z,13,FALSE), "NA"))</f>
        <v>28129.762845849782</v>
      </c>
      <c r="DK234" s="31">
        <f>IF(_xlfn.IFNA(VLOOKUP($A234,Platinum_RSI!$A:$P,2,FALSE), "NA")=0,"NA",_xlfn.IFNA(VLOOKUP($A234,Platinum_RSI!$A:$P,2,FALSE), "NA"))</f>
        <v>30.93</v>
      </c>
      <c r="DL234" s="31">
        <f>IF(_xlfn.IFNA(VLOOKUP($A234,Platinum_RSI!$A:$P,3,FALSE), "NA")=0,"NA",_xlfn.IFNA(VLOOKUP($A234,Platinum_RSI!$A:$P,3,FALSE), "NA"))</f>
        <v>39.68</v>
      </c>
      <c r="DM234" s="31">
        <f>IF(_xlfn.IFNA(VLOOKUP($A234,Platinum_RSI!$A:$P,4,FALSE), "NA")=0,"NA",_xlfn.IFNA(VLOOKUP($A234,Platinum_RSI!$A:$P,4,FALSE), "NA"))</f>
        <v>40.79</v>
      </c>
      <c r="DN234" s="31">
        <f>IF(_xlfn.IFNA(VLOOKUP($A234,Platinum_RSI!$A:$P,5,FALSE), "NA")=0,"NA",_xlfn.IFNA(VLOOKUP($A234,Platinum_RSI!$A:$P,5,FALSE), "NA"))</f>
        <v>42.38</v>
      </c>
      <c r="DO234" s="31">
        <f>IF(_xlfn.IFNA(VLOOKUP($A234,Palladium_RSI!$A:$Q,2,FALSE), "NA")=0,"NA",_xlfn.IFNA(VLOOKUP($A234,Palladium_RSI!$A:$Q,2,FALSE), "NA"))</f>
        <v>49.9</v>
      </c>
      <c r="DP234" s="31">
        <f>IF(_xlfn.IFNA(VLOOKUP($A234,Palladium_RSI!$A:$Q, 3,FALSE), "NA")=0,"NA",_xlfn.IFNA(VLOOKUP($A234,Palladium_RSI!$A:$Q,3,FALSE), "NA"))</f>
        <v>63.32</v>
      </c>
      <c r="DQ234" s="31">
        <f>IF(_xlfn.IFNA(VLOOKUP($A234,Palladium_RSI!$A:$Q,4,FALSE), "NA")=0,"NA",_xlfn.IFNA(VLOOKUP($A234,Palladium_RSI!$A:$Q,4,FALSE), "NA"))</f>
        <v>64.28</v>
      </c>
      <c r="DR234" s="31">
        <f>IF(_xlfn.IFNA(VLOOKUP($A234,Palladium_RSI!$A:$Q,5,FALSE), "NA")=0,"NA",_xlfn.IFNA(VLOOKUP($A234,Palladium_RSI!$A:$Q,5,FALSE), "NA"))</f>
        <v>62.37</v>
      </c>
      <c r="DS234" s="31">
        <f>IF(_xlfn.IFNA(VLOOKUP($A234,Car_production!$A:$L,2,FALSE), "NA")=0,"NA",_xlfn.IFNA(VLOOKUP($A234,Car_production!$A:$L,2,FALSE), "NA"))</f>
        <v>210.9</v>
      </c>
      <c r="DT234" s="31">
        <f>IF(_xlfn.IFNA(VLOOKUP($A234,Car_production!$A:$L,3,FALSE), "NA")=0,"NA",_xlfn.IFNA(VLOOKUP($A234,Car_production!$A:$L,3,FALSE), "NA"))</f>
        <v>165.93233674272227</v>
      </c>
      <c r="DU234" s="31" t="e">
        <f>IF(_xlfn.IFNA(VLOOKUP($A234,Car_production!$A:$L,4,FALSE), "NA")=0,"NA",_xlfn.IFNA(VLOOKUP($A234,Car_production!$A:$L,13,FALSE), "NA"))</f>
        <v>#REF!</v>
      </c>
      <c r="DV234" s="31">
        <f>IF(_xlfn.IFNA(VLOOKUP($A234,Car_production!$A:$L,5,FALSE), "NA")=0,"NA",_xlfn.IFNA(VLOOKUP($A234,Car_production!$A:$L,5,FALSE), "NA"))</f>
        <v>71.79945164062481</v>
      </c>
      <c r="DW234" s="31">
        <f>IF(_xlfn.IFNA(VLOOKUP($A234,Car_production!$A:$L,6,FALSE), "NA")=0,"NA",_xlfn.IFNA(VLOOKUP($A234,Car_production!$A:$L,6,FALSE), "NA"))</f>
        <v>80.599999999999994</v>
      </c>
      <c r="DX234" s="31">
        <f>IF(_xlfn.IFNA(VLOOKUP($A234,Car_production!$A:$L,7,FALSE), "NA")=0,"NA",_xlfn.IFNA(VLOOKUP($A234,Car_production!$A:$L,7,FALSE), "NA"))</f>
        <v>78.787878787878782</v>
      </c>
      <c r="DY234" s="31">
        <f>IF(_xlfn.IFNA(VLOOKUP($A234,Car_production!$A:$L,8,FALSE), "NA")=0,"NA",_xlfn.IFNA(VLOOKUP($A234,Car_production!$A:$L,8,FALSE), "NA"))</f>
        <v>117.9</v>
      </c>
      <c r="DZ234" s="31">
        <f>IF(_xlfn.IFNA(VLOOKUP($A234,Car_production!$A:$L,9,FALSE), "NA")=0,"NA",_xlfn.IFNA(VLOOKUP($A234,Car_production!$A:$L,9,FALSE), "NA"))</f>
        <v>148.86363636363637</v>
      </c>
      <c r="EA234" s="31">
        <f>IF(_xlfn.IFNA(VLOOKUP($A234,Car_production!$A:$L,10,FALSE), "NA")=0,"NA",_xlfn.IFNA(VLOOKUP($A234,Car_production!$A:$L,10,FALSE), "NA"))</f>
        <v>74.788248798998211</v>
      </c>
      <c r="EB234" s="31">
        <f>IF(_xlfn.IFNA(VLOOKUP($A234,Car_production_index!$A:$L,2,FALSE), "NA")=0,"NA",_xlfn.IFNA(VLOOKUP($A234,Car_production_index!$A:$L,2,FALSE), "NA"))</f>
        <v>0.15029552416748915</v>
      </c>
      <c r="EC234" s="31">
        <f>IF(_xlfn.IFNA(VLOOKUP($A234,Car_production_index!$A:$L,3,FALSE), "NA")=0,"NA",_xlfn.IFNA(VLOOKUP($A234,Car_production_index!$A:$L,3,FALSE), "NA"))</f>
        <v>0.21111152662511071</v>
      </c>
      <c r="ED234" s="31">
        <f>IF(_xlfn.IFNA(VLOOKUP($A234,Car_production_index!$A:$L,4,FALSE), "NA")=0,"NA",_xlfn.IFNA(VLOOKUP($A234,Car_production_index!$A:$L,4,FALSE), "NA"))</f>
        <v>0.24572658478700501</v>
      </c>
      <c r="EE234" s="31">
        <f>IF(_xlfn.IFNA(VLOOKUP($A234,Car_production_index!$A:$L,5,FALSE), "NA")=0,"NA",_xlfn.IFNA(VLOOKUP($A234,Car_production_index!$A:$L,5,FALSE), "NA"))</f>
        <v>0.10461451997705529</v>
      </c>
      <c r="EF234" s="31">
        <f>IF(_xlfn.IFNA(VLOOKUP($A234,Car_production_index!$A:$L,6,FALSE), "NA")=0,"NA",_xlfn.IFNA(VLOOKUP($A234,Car_production_index!$A:$L,6,FALSE), "NA"))</f>
        <v>0.71174815555666016</v>
      </c>
    </row>
    <row r="235" spans="1:136">
      <c r="A235" s="26">
        <v>43617</v>
      </c>
      <c r="B235" s="25">
        <f>IFERROR(VLOOKUP($A235,Palladium_spot_price!$A:$B,2,FALSE), "NA")</f>
        <v>1449.65</v>
      </c>
      <c r="C235" s="25">
        <f>IFERROR(VLOOKUP($A235,Platinum_spot_price!$A:$B,2,FALSE), "NA")</f>
        <v>811.2</v>
      </c>
      <c r="D235" s="25">
        <f>IFERROR(VLOOKUP($A235,Rhodium_spot_price!$A:$B,2,FALSE), "NA")</f>
        <v>3191.5</v>
      </c>
      <c r="E235" s="25">
        <f>IFERROR(VLOOKUP(A235,'Coal Australia'!A:B,2,FALSE), "NA")</f>
        <v>77.629821428571304</v>
      </c>
      <c r="F235" s="25">
        <f>IFERROR(VLOOKUP(A235,'Russian Ruble'!A:B,2,FALSE), "NA")</f>
        <v>64.224599999999995</v>
      </c>
      <c r="G235" s="25" t="str">
        <f>IFERROR(VLOOKUP($A235,'GDP Germany'!A:B,2,FALSE),"NA")</f>
        <v>NA</v>
      </c>
      <c r="H235" s="25" t="str">
        <f>IFERROR(VLOOKUP($A235,'GDP EU28'!A:B,2,FALSE),"NA")</f>
        <v>NA</v>
      </c>
      <c r="I235" s="25" t="str">
        <f>IFERROR(VLOOKUP($A235,'GDP US'!A:B,2,FALSE),"NA")</f>
        <v>NA</v>
      </c>
      <c r="J235" s="29" t="str">
        <f>IFERROR(VLOOKUP($A235,'GDP CNY'!A:C,2,FALSE),"NA")</f>
        <v>NA</v>
      </c>
      <c r="K235" s="25">
        <f>IFERROR(VLOOKUP($A235,WTI!$A:$B,2,FALSE),"NA")</f>
        <v>54.66</v>
      </c>
      <c r="L235" s="25">
        <f>IFERROR(VLOOKUP($A235,Brent!$A:$B,2,FALSE),"NA")</f>
        <v>64.22</v>
      </c>
      <c r="M235" s="25">
        <f>IFERROR(VLOOKUP($A235,'EURO EXC RATE'!$A:$B,2,FALSE),"NA")</f>
        <v>1.1294999999999999</v>
      </c>
      <c r="N235" s="25">
        <f>IFERROR(VLOOKUP($A235,'Baltic Dry Index'!$A:$B,2,FALSE),"NA")</f>
        <v>1354</v>
      </c>
      <c r="O235" s="25">
        <f>IFERROR(VLOOKUP($A235,EXR_CNY_USD!$A:$B,2,FALSE),"NA")</f>
        <v>6.8977000000000004</v>
      </c>
      <c r="P235" s="25">
        <f>IFERROR(VLOOKUP($A235,'NATURAL GAS'!A:B,2,FALSE),"NA")</f>
        <v>2.4</v>
      </c>
      <c r="Q235" s="25">
        <f>IFERROR(VLOOKUP($A235,VIX!$A:$B,2,FALSE), "NA")</f>
        <v>15.08</v>
      </c>
      <c r="R235" s="25">
        <f>IFERROR(VLOOKUP($A235,CLI_US!$A:$B,2,FALSE), "NA")</f>
        <v>99.284585075429206</v>
      </c>
      <c r="S235" s="25">
        <f>IFERROR(VLOOKUP($A235,CLI_CHN!$A:$B,2,FALSE), "NA")</f>
        <v>98.634540000000001</v>
      </c>
      <c r="T235" s="25">
        <f>IFERROR(VLOOKUP($A235,CLI_EURO!$A:$B,2,FALSE), "NA")</f>
        <v>99.684962328012006</v>
      </c>
      <c r="U235" s="25">
        <f>IFERROR(VLOOKUP($A235,CPILFESL!$A:$B,2,FALSE), "NA")</f>
        <v>255.36099999999999</v>
      </c>
      <c r="V235" s="31">
        <f>_xlfn.IFNA(VLOOKUP($A235,'PET.RWTC.M'!$A:$B,2,FALSE), "NA")</f>
        <v>54.66</v>
      </c>
      <c r="W235" s="31">
        <f>_xlfn.IFNA(VLOOKUP($A235,PALLFNFINDEXQ!$A:$B,2,FALSE), "NA")</f>
        <v>119.7827372</v>
      </c>
      <c r="X235" s="31">
        <f>_xlfn.IFNA(VLOOKUP($A235,DEXSFUS!$A:$B,2,FALSE), "NA")</f>
        <v>14.365</v>
      </c>
      <c r="Y235" s="31">
        <f>_xlfn.IFNA(VLOOKUP($A235,PNICKUSDM!$A:$B,2,FALSE), "NA")</f>
        <v>11943.9375</v>
      </c>
      <c r="Z235" s="31">
        <f>_xlfn.IFNA(VLOOKUP($A235,'WPU1011'!$A:$B,2,FALSE), "NA")</f>
        <v>146.80000000000001</v>
      </c>
      <c r="AA235" s="31">
        <f>_xlfn.IFNA(VLOOKUP($A235,'WPU1011'!$A:$B,2,FALSE), "NA")</f>
        <v>146.80000000000001</v>
      </c>
      <c r="AB235" s="31">
        <f>_xlfn.IFNA(VLOOKUP($A235,TSIFRGHTC!$A:$B,2,FALSE), "NA")</f>
        <v>-0.4</v>
      </c>
      <c r="AC235" s="31">
        <f>_xlfn.IFNA(VLOOKUP($A235,TSIFRGHTC!$A:$B,2,FALSE), "NA")</f>
        <v>-0.4</v>
      </c>
      <c r="AD235" s="31">
        <f>_xlfn.IFNA(VLOOKUP($A235,PPICMM!$A:$B,2,FALSE), "NA")</f>
        <v>186.9</v>
      </c>
      <c r="AE235" s="31">
        <f>_xlfn.IFNA(VLOOKUP($A235,IPB50001N!$A:$B,2,FALSE), "NA")</f>
        <v>103.8463</v>
      </c>
      <c r="AF235" s="31">
        <f>_xlfn.IFNA(VLOOKUP($A235,A31ATI!$A:$B,2,FALSE), "NA")</f>
        <v>22042</v>
      </c>
      <c r="AG235" s="31">
        <f>_xlfn.IFNA(VLOOKUP($A235,A31ANO!$A:$B,2,FALSE), "NA")</f>
        <v>10284</v>
      </c>
      <c r="AH235" s="31">
        <f>_xlfn.IFNA(VLOOKUP($A235,IPG21223S!$A:$B,2,FALSE), "NA")</f>
        <v>103.9541</v>
      </c>
      <c r="AI235" s="31">
        <f>_xlfn.IFNA(VLOOKUP($A235,PIORECRUSDM!$A:$B,2,FALSE), "NA")</f>
        <v>109.18</v>
      </c>
      <c r="AJ235" s="31">
        <f>_xlfn.IFNA(VLOOKUP($A235,GVZCLS!$A:$B,2,FALSE), "NA")</f>
        <v>9.19</v>
      </c>
      <c r="AK235" s="31">
        <f>_xlfn.IFNA(VLOOKUP($A235,VXSLVCLS!$A:$B,2,FALSE), "NA")</f>
        <v>16.73</v>
      </c>
      <c r="AL235" s="31">
        <f>_xlfn.IFNA(VLOOKUP($A235,PNRGINDEXM!$A:$B,2,FALSE), "NA")</f>
        <v>123.53230000000001</v>
      </c>
      <c r="AM235" s="31">
        <f>_xlfn.IFNA(VLOOKUP($A235,Nikkei225!$A:$B,2,FALSE), "NA")</f>
        <v>21509.03</v>
      </c>
      <c r="AN235" s="31">
        <f>_xlfn.IFNA(VLOOKUP($A235,EXJPUS!$A:$B,2,FALSE), "NA")</f>
        <v>108.0685</v>
      </c>
      <c r="AO235" s="31">
        <f>_xlfn.IFNA(VLOOKUP($A235,PCU33613361!$A:$B,2,FALSE), "NA")</f>
        <v>113.8</v>
      </c>
      <c r="AP235" s="31">
        <f>_xlfn.IFNA(VLOOKUP($A235,TOTALSA!$A:$B,2,FALSE), "NA")</f>
        <v>17.832000000000001</v>
      </c>
      <c r="AQ235" s="31">
        <f>_xlfn.IFNA(VLOOKUP($A235,ZAFCPIALLMINMEI!$A:$B,2,FALSE), "NA")</f>
        <v>122.20099999999999</v>
      </c>
      <c r="AR235" s="31">
        <f>_xlfn.IFNA(VLOOKUP($A235,LCULMN01ZAQ661S!$A:$B,2,FALSE), "NA")</f>
        <v>116.1912105</v>
      </c>
      <c r="AS235" s="31">
        <f>_xlfn.IFNA(VLOOKUP($A235,NGDPRSAXDCZAQ!$A:$B,2,FALSE), "NA")</f>
        <v>1144777.7</v>
      </c>
      <c r="AT235" s="31">
        <f>_xlfn.IFNA(VLOOKUP($A235,'M.W00.PCOBA.USD'!$A:$B,2,FALSE), "NA")</f>
        <v>28809</v>
      </c>
      <c r="AU235" s="31">
        <f>_xlfn.IFNA(VLOOKUP($A235,BSCICP03O9M665S!$A:$B,2,FALSE), "NA")</f>
        <v>99.902871174400005</v>
      </c>
      <c r="AV235" s="31">
        <f>_xlfn.IFNA(VLOOKUP($A235,LOLITOAAOECDE!$A:$B,2,FALSE), "NA")</f>
        <v>99.361126089899997</v>
      </c>
      <c r="AW235" s="31" t="str">
        <f>_xlfn.IFNA(VLOOKUP($A235,'IP7110'!$A:$B,2,FALSE), "NA")</f>
        <v>NA</v>
      </c>
      <c r="AX235" s="31">
        <f>_xlfn.IFNA(VLOOKUP($A235,'WPS061'!$A:$B,2,FALSE), "NA")</f>
        <v>108.4</v>
      </c>
      <c r="AY235" s="31">
        <f>_xlfn.IFNA(VLOOKUP($A235,'GS10'!$A:$B,2,FALSE), "NA")</f>
        <v>2.0699999999999998</v>
      </c>
      <c r="AZ235" s="31">
        <f>_xlfn.IFNA(VLOOKUP($A235,'GS5'!$A:$B,2,FALSE), "NA")</f>
        <v>1.83</v>
      </c>
      <c r="BA235" s="31">
        <f>_xlfn.IFNA(VLOOKUP($A235,'GS30'!$A:$B,2,FALSE), "NA")</f>
        <v>2.57</v>
      </c>
      <c r="BB235" s="31">
        <f>_xlfn.IFNA(VLOOKUP($A235,DAX!$A:$B,2,FALSE), "NA")</f>
        <v>12398.8</v>
      </c>
      <c r="BC235" s="31">
        <f>_xlfn.IFNA(VLOOKUP($A235,SMI!$A:$B,2,FALSE), "NA")</f>
        <v>9898.24</v>
      </c>
      <c r="BD235" s="31">
        <f>_xlfn.IFNA(VLOOKUP($A235,NASDAQCOM!$A:$B,2,FALSE), "NA")</f>
        <v>8006.24</v>
      </c>
      <c r="BE235" s="31">
        <f>_xlfn.IFNA(VLOOKUP($A235,FTSE100!$A:$B,2,FALSE), "NA")</f>
        <v>7425.63</v>
      </c>
      <c r="BF235" s="31">
        <f>_xlfn.IFNA(VLOOKUP($A235,'M.W00.PGOLD.USD'!$A:$B,2,FALSE), "NA")</f>
        <v>1429.55</v>
      </c>
      <c r="BG235" s="31">
        <f>_xlfn.IFNA(VLOOKUP($A235,'M.W00.PSILVER.USD'!$A:$B,2,FALSE), "NA")</f>
        <v>15.4</v>
      </c>
      <c r="BH235" s="31">
        <f>_xlfn.IFNA(VLOOKUP($A235,WPU10170502!$A:$B,2,FALSE), "NA")</f>
        <v>116.3</v>
      </c>
      <c r="BI235" s="31">
        <f>_xlfn.IFNA(VLOOKUP($A235,'M.W00.PSILVER.USD'!$A:$B,2,FALSE), "NA")</f>
        <v>15.4</v>
      </c>
      <c r="BJ235" s="31">
        <f>_xlfn.IFNA(VLOOKUP($A235,'M.W00.PSILVER.USD'!$A:$B,2,FALSE), "NA")</f>
        <v>15.4</v>
      </c>
      <c r="BK235" s="31">
        <f>_xlfn.IFNA(VLOOKUP($A235,FEDfunds!$A:$B,2,FALSE), "NA")</f>
        <v>2.38</v>
      </c>
      <c r="BL235" s="31">
        <f>_xlfn.IFNA(VLOOKUP($A235,Vehicles_miles_traveled!$A:$B,2,FALSE), "NA")</f>
        <v>269826</v>
      </c>
      <c r="BM235" s="31">
        <f>_xlfn.IFNA(VLOOKUP($A235,New_car_dealer!$A:$B,2,FALSE), "NA")</f>
        <v>78207</v>
      </c>
      <c r="BN235" s="31">
        <f>_xlfn.IFNA(VLOOKUP($A235,Platinum_total_demand!$A:$Z,4,FALSE), "NA")</f>
        <v>631.23750432084421</v>
      </c>
      <c r="BO235" s="31">
        <f>_xlfn.IFNA(VLOOKUP($A235,Palladium_total_demand!$A:$Z,4,FALSE), "NA")</f>
        <v>1013.1217609131234</v>
      </c>
      <c r="BP235" s="31">
        <f>_xlfn.IFNA(VLOOKUP($A235,Rhodium_total_demand!$A:$Z,4,FALSE), "NA")</f>
        <v>96.107890399293225</v>
      </c>
      <c r="BQ235" s="31">
        <f>_xlfn.IFNA(VLOOKUP($A235,Platinum_total_supply!$A:$Z,4,FALSE), "NA")</f>
        <v>686.9616154580084</v>
      </c>
      <c r="BR235" s="31">
        <f>_xlfn.IFNA(VLOOKUP($A235,Palladium_total_supply!$A:$Z,4,FALSE), "NA")</f>
        <v>842.37700468126377</v>
      </c>
      <c r="BS235" s="31">
        <f>_xlfn.IFNA(VLOOKUP($A235,Rhodium_total_supply!$A:$Z,4,FALSE), "NA")</f>
        <v>91.460600947304613</v>
      </c>
      <c r="BT235" s="31">
        <f>_xlfn.IFNA(VLOOKUP($A235,Equities!$A:$Z,2,FALSE), "NA")</f>
        <v>8949.4699999999993</v>
      </c>
      <c r="BU235" s="31">
        <f>_xlfn.IFNA(VLOOKUP($A235,Equities!$A:$Z,3,FALSE), "NA")</f>
        <v>12050.657499999999</v>
      </c>
      <c r="BV235" s="31">
        <f>_xlfn.IFNA(VLOOKUP($A235,Equities!$A:$Z,4,FALSE), "NA")</f>
        <v>9832.1664999999994</v>
      </c>
      <c r="BW235" s="31">
        <f>_xlfn.IFNA(VLOOKUP($A235,Equities!$A:$Z,5,FALSE), "NA")</f>
        <v>6914.81854999999</v>
      </c>
      <c r="BX235" s="31">
        <f>_xlfn.IFNA(VLOOKUP($A235,Equities!$A:$Z,6,FALSE), "NA")</f>
        <v>2329.54809999999</v>
      </c>
      <c r="BY235" s="31">
        <f>_xlfn.IFNA(VLOOKUP($A235,Income_equities!$A:$Z,2,FALSE), "NA")</f>
        <v>2157.49999999999</v>
      </c>
      <c r="BZ235" s="31">
        <f>_xlfn.IFNA(VLOOKUP($A235,Income_equities!$A:$Z,3,FALSE), "NA")</f>
        <v>406.876814999999</v>
      </c>
      <c r="CA235" s="31">
        <f>_xlfn.IFNA(VLOOKUP($A235,Income_equities!$A:$Z,4,FALSE), "NA")</f>
        <v>246.097894999999</v>
      </c>
      <c r="CB235" s="31">
        <f>_xlfn.IFNA(VLOOKUP($A235,Income_equities!$A:$Z,5,FALSE), "NA")</f>
        <v>237.371295</v>
      </c>
      <c r="CC235" s="31">
        <f>_xlfn.IFNA(VLOOKUP($A235,PGM_equities!$A:$Z,2,FALSE), "NA")</f>
        <v>811.21100000000001</v>
      </c>
      <c r="CD235" s="31">
        <f>_xlfn.IFNA(VLOOKUP($A235,PGM_equities!$A:$Z,3,FALSE), "NA")</f>
        <v>1360.7660000000001</v>
      </c>
      <c r="CE235" s="31">
        <f>_xlfn.IFNA(VLOOKUP($A235,PGM_equities!$A:$Z,4,FALSE), "NA")</f>
        <v>15.035839999999901</v>
      </c>
      <c r="CF235" s="31">
        <f>_xlfn.IFNA(VLOOKUP($A235,PGM_equities!$A:$Z,5,FALSE), "NA")</f>
        <v>1448.8564999999901</v>
      </c>
      <c r="CG235" s="31">
        <f>_xlfn.IFNA(VLOOKUP($A235,Platinum_market_balance!$A:$Z,2,FALSE), "NA")</f>
        <v>55.724111137164186</v>
      </c>
      <c r="CH235" s="31">
        <f>_xlfn.IFNA(VLOOKUP($A235,Platinum_market_balance!$A:$Z,3,FALSE), "NA")</f>
        <v>8.8277567089614567E-2</v>
      </c>
      <c r="CI235" s="31">
        <f>_xlfn.IFNA(VLOOKUP($A235,Platinum_market_balance!$A:$Z,4,FALSE), "NA")</f>
        <v>3464.3577904348581</v>
      </c>
      <c r="CJ235" s="31">
        <f>_xlfn.IFNA(VLOOKUP($A235,Platinum_market_balance!$A:$Z,5,FALSE), "NA")</f>
        <v>5.4882001888690075</v>
      </c>
      <c r="CK235" s="31">
        <f>_xlfn.IFNA(VLOOKUP($A235,Palladium_market_balance!$A:$Z,2,FALSE), "NA")</f>
        <v>-170.74475623185958</v>
      </c>
      <c r="CL235" s="31">
        <f>_xlfn.IFNA(VLOOKUP($A235,Palladium_market_balance!$A:$Z,3,FALSE), "NA")</f>
        <v>-0.16853330253015975</v>
      </c>
      <c r="CM235" s="31">
        <f>_xlfn.IFNA(VLOOKUP($A235,Palladium_market_balance!$A:$Z,4,FALSE), "NA")</f>
        <v>-5249.1294616271944</v>
      </c>
      <c r="CN235" s="31">
        <f>_xlfn.IFNA(VLOOKUP($A235,Palladium_market_balance!$A:$Z,5,FALSE), "NA")</f>
        <v>-5.1811437323152267</v>
      </c>
      <c r="CO235" s="31">
        <f>_xlfn.IFNA(VLOOKUP($A235,Rhodium_market_balance!$A:$Z,2,FALSE), "NA")</f>
        <v>-4.6472894519886125</v>
      </c>
      <c r="CP235" s="31">
        <f>_xlfn.IFNA(VLOOKUP($A235,Rhodium_market_balance!$A:$Z,3,FALSE), "NA")</f>
        <v>-4.8354921044264108E-2</v>
      </c>
      <c r="CQ235" s="31">
        <f>_xlfn.IFNA(VLOOKUP($A235,Rhodium_market_balance!$A:$Z,4,FALSE), "NA")</f>
        <v>118.63034878888867</v>
      </c>
      <c r="CR235" s="31">
        <f>_xlfn.IFNA(VLOOKUP($A235,Rhodium_market_balance!$A:$Z,5,FALSE), "NA")</f>
        <v>1.2343455703379071</v>
      </c>
      <c r="CS235" s="31">
        <f>_xlfn.IFNA(VLOOKUP($A235,CFTCs!$A:$Z,2,FALSE), "NA")</f>
        <v>13144.5</v>
      </c>
      <c r="CT235" s="31">
        <f>_xlfn.IFNA(VLOOKUP($A235,CFTCs!$A:$Z,3,FALSE), "NA")</f>
        <v>3292.85</v>
      </c>
      <c r="CU235" s="31">
        <f>_xlfn.IFNA(VLOOKUP($A235,CFTCs!$A:$Z,4,FALSE), "NA")</f>
        <v>47668.75</v>
      </c>
      <c r="CV235" s="31">
        <f>_xlfn.IFNA(VLOOKUP($A235,CFTCs!$A:$Z,5,FALSE), "NA")</f>
        <v>42879.25</v>
      </c>
      <c r="CW235" s="31">
        <f>_xlfn.IFNA(VLOOKUP($A235,Open_interest!$A:$Z,2,FALSE), "NA")</f>
        <v>86951.35</v>
      </c>
      <c r="CX235" s="31">
        <f>_xlfn.IFNA(VLOOKUP($A235,Open_interest!$A:$Z,3,FALSE), "NA")</f>
        <v>20409.55</v>
      </c>
      <c r="CY235" s="31">
        <f>IF(_xlfn.IFNA(VLOOKUP($A235,ETF_holdings!$A:$Z,2,FALSE), "NA")=0,"NA",_xlfn.IFNA(VLOOKUP($A235,ETF_holdings!$A:$Z,2,FALSE), "NA"))</f>
        <v>3005212.6770500001</v>
      </c>
      <c r="CZ235" s="31" t="str">
        <f>IF(_xlfn.IFNA(VLOOKUP($A235,ETF_holdings!$A:$Z,3,FALSE), "NA")=0,"NA",_xlfn.IFNA(VLOOKUP($A235,ETF_holdings!$A:$Z,3,FALSE), "NA"))</f>
        <v>NA</v>
      </c>
      <c r="DA235" s="31">
        <f>_xlfn.IFNA(VLOOKUP($A235,ETF_holdings!$A:$Z,4,FALSE), "NA")</f>
        <v>12013.275</v>
      </c>
      <c r="DB235" s="31">
        <f>IF(_xlfn.IFNA(VLOOKUP($A235,ETF_holdings!$A:$Z,4,FALSE), "NA")=0,"NA",_xlfn.IFNA(VLOOKUP($A235,ETF_holdings!$A:$Z,4,FALSE), "NA"))</f>
        <v>12013.275</v>
      </c>
      <c r="DC235" s="31" t="str">
        <f>IF(_xlfn.IFNA(VLOOKUP($A235,ETF_holdings!$A:$Z,6,FALSE), "NA")=0,"NA",_xlfn.IFNA(VLOOKUP($A235,ETF_holdings!$A:$Z,6,FALSE), "NA"))</f>
        <v>NA</v>
      </c>
      <c r="DD235" s="31" t="str">
        <f>IF(_xlfn.IFNA(VLOOKUP($A235,ETF_holdings!$A:$Z,7,FALSE), "NA")=0,"NA",_xlfn.IFNA(VLOOKUP($A235,ETF_holdings!$A:$Z,7,FALSE), "NA"))</f>
        <v>NA</v>
      </c>
      <c r="DE235" s="31">
        <f>IF(_xlfn.IFNA(VLOOKUP($A235,ETF_holdings!$A:$Z,8,FALSE), "NA")=0,"NA",_xlfn.IFNA(VLOOKUP($A235,ETF_holdings!$A:$Z,8,FALSE), "NA"))</f>
        <v>8994.7368421052597</v>
      </c>
      <c r="DF235" s="31">
        <f>IF(_xlfn.IFNA(VLOOKUP($A235,ETF_holdings!$A:$Z,10,FALSE), "NA")=0,"NA",_xlfn.IFNA(VLOOKUP($A235,ETF_holdings!$A:$Z,10,FALSE), "NA"))</f>
        <v>9510</v>
      </c>
      <c r="DG235" s="31">
        <f>IF(_xlfn.IFNA(VLOOKUP($A235,ETF_holdings!$A:$Z,10,FALSE), "NA")=0,"NA",_xlfn.IFNA(VLOOKUP($A235,ETF_holdings!$A:$Z,10,FALSE), "NA"))</f>
        <v>9510</v>
      </c>
      <c r="DH235" s="31">
        <f>IF(_xlfn.IFNA(VLOOKUP($A235,ETF_holdings!$A:$Z,11,FALSE), "NA")=0,"NA",_xlfn.IFNA(VLOOKUP($A235,ETF_holdings!$A:$Z,11,FALSE), "NA"))</f>
        <v>12013.275</v>
      </c>
      <c r="DI235" s="31" t="str">
        <f>IF(_xlfn.IFNA(VLOOKUP($A235,ETF_holdings!$A:$Z,12,FALSE), "NA")=0,"NA",_xlfn.IFNA(VLOOKUP($A235,ETF_holdings!$A:$Z,12,FALSE), "NA"))</f>
        <v>NA</v>
      </c>
      <c r="DJ235" s="31">
        <f>IF(_xlfn.IFNA(VLOOKUP($A235,ETF_holdings!$A:$Z,13,FALSE), "NA")=0,"NA",_xlfn.IFNA(VLOOKUP($A235,ETF_holdings!$A:$Z,13,FALSE), "NA"))</f>
        <v>27499.473684210519</v>
      </c>
      <c r="DK235" s="31">
        <f>IF(_xlfn.IFNA(VLOOKUP($A235,Platinum_RSI!$A:$P,2,FALSE), "NA")=0,"NA",_xlfn.IFNA(VLOOKUP($A235,Platinum_RSI!$A:$P,2,FALSE), "NA"))</f>
        <v>49.52</v>
      </c>
      <c r="DL235" s="31">
        <f>IF(_xlfn.IFNA(VLOOKUP($A235,Platinum_RSI!$A:$P,3,FALSE), "NA")=0,"NA",_xlfn.IFNA(VLOOKUP($A235,Platinum_RSI!$A:$P,3,FALSE), "NA"))</f>
        <v>46.36</v>
      </c>
      <c r="DM235" s="31">
        <f>IF(_xlfn.IFNA(VLOOKUP($A235,Platinum_RSI!$A:$P,4,FALSE), "NA")=0,"NA",_xlfn.IFNA(VLOOKUP($A235,Platinum_RSI!$A:$P,4,FALSE), "NA"))</f>
        <v>45</v>
      </c>
      <c r="DN235" s="31">
        <f>IF(_xlfn.IFNA(VLOOKUP($A235,Platinum_RSI!$A:$P,5,FALSE), "NA")=0,"NA",_xlfn.IFNA(VLOOKUP($A235,Platinum_RSI!$A:$P,5,FALSE), "NA"))</f>
        <v>44.06</v>
      </c>
      <c r="DO235" s="31">
        <f>IF(_xlfn.IFNA(VLOOKUP($A235,Palladium_RSI!$A:$Q,2,FALSE), "NA")=0,"NA",_xlfn.IFNA(VLOOKUP($A235,Palladium_RSI!$A:$Q,2,FALSE), "NA"))</f>
        <v>76.540000000000006</v>
      </c>
      <c r="DP235" s="31">
        <f>IF(_xlfn.IFNA(VLOOKUP($A235,Palladium_RSI!$A:$Q, 3,FALSE), "NA")=0,"NA",_xlfn.IFNA(VLOOKUP($A235,Palladium_RSI!$A:$Q,3,FALSE), "NA"))</f>
        <v>72.45</v>
      </c>
      <c r="DQ235" s="31">
        <f>IF(_xlfn.IFNA(VLOOKUP($A235,Palladium_RSI!$A:$Q,4,FALSE), "NA")=0,"NA",_xlfn.IFNA(VLOOKUP($A235,Palladium_RSI!$A:$Q,4,FALSE), "NA"))</f>
        <v>70.930000000000007</v>
      </c>
      <c r="DR235" s="31">
        <f>IF(_xlfn.IFNA(VLOOKUP($A235,Palladium_RSI!$A:$Q,5,FALSE), "NA")=0,"NA",_xlfn.IFNA(VLOOKUP($A235,Palladium_RSI!$A:$Q,5,FALSE), "NA"))</f>
        <v>66.47</v>
      </c>
      <c r="DS235" s="31">
        <f>IF(_xlfn.IFNA(VLOOKUP($A235,Car_production!$A:$L,2,FALSE), "NA")=0,"NA",_xlfn.IFNA(VLOOKUP($A235,Car_production!$A:$L,2,FALSE), "NA"))</f>
        <v>207.4</v>
      </c>
      <c r="DT235" s="31">
        <f>IF(_xlfn.IFNA(VLOOKUP($A235,Car_production!$A:$L,3,FALSE), "NA")=0,"NA",_xlfn.IFNA(VLOOKUP($A235,Car_production!$A:$L,3,FALSE), "NA"))</f>
        <v>163.17859952793077</v>
      </c>
      <c r="DU235" s="31" t="e">
        <f>IF(_xlfn.IFNA(VLOOKUP($A235,Car_production!$A:$L,4,FALSE), "NA")=0,"NA",_xlfn.IFNA(VLOOKUP($A235,Car_production!$A:$L,13,FALSE), "NA"))</f>
        <v>#REF!</v>
      </c>
      <c r="DV235" s="31">
        <f>IF(_xlfn.IFNA(VLOOKUP($A235,Car_production!$A:$L,5,FALSE), "NA")=0,"NA",_xlfn.IFNA(VLOOKUP($A235,Car_production!$A:$L,5,FALSE), "NA"))</f>
        <v>76.957255410776057</v>
      </c>
      <c r="DW235" s="31">
        <f>IF(_xlfn.IFNA(VLOOKUP($A235,Car_production!$A:$L,6,FALSE), "NA")=0,"NA",_xlfn.IFNA(VLOOKUP($A235,Car_production!$A:$L,6,FALSE), "NA"))</f>
        <v>110.9</v>
      </c>
      <c r="DX235" s="31">
        <f>IF(_xlfn.IFNA(VLOOKUP($A235,Car_production!$A:$L,7,FALSE), "NA")=0,"NA",_xlfn.IFNA(VLOOKUP($A235,Car_production!$A:$L,7,FALSE), "NA"))</f>
        <v>108.40664711632455</v>
      </c>
      <c r="DY235" s="31">
        <f>IF(_xlfn.IFNA(VLOOKUP($A235,Car_production!$A:$L,8,FALSE), "NA")=0,"NA",_xlfn.IFNA(VLOOKUP($A235,Car_production!$A:$L,8,FALSE), "NA"))</f>
        <v>110.4</v>
      </c>
      <c r="DZ235" s="31">
        <f>IF(_xlfn.IFNA(VLOOKUP($A235,Car_production!$A:$L,9,FALSE), "NA")=0,"NA",_xlfn.IFNA(VLOOKUP($A235,Car_production!$A:$L,9,FALSE), "NA"))</f>
        <v>139.39393939393941</v>
      </c>
      <c r="EA235" s="31">
        <f>IF(_xlfn.IFNA(VLOOKUP($A235,Car_production!$A:$L,10,FALSE), "NA")=0,"NA",_xlfn.IFNA(VLOOKUP($A235,Car_production!$A:$L,10,FALSE), "NA"))</f>
        <v>80.903979522083063</v>
      </c>
      <c r="EB235" s="31">
        <f>IF(_xlfn.IFNA(VLOOKUP($A235,Car_production_index!$A:$L,2,FALSE), "NA")=0,"NA",_xlfn.IFNA(VLOOKUP($A235,Car_production_index!$A:$L,2,FALSE), "NA"))</f>
        <v>0.15029552416748915</v>
      </c>
      <c r="EC235" s="31">
        <f>IF(_xlfn.IFNA(VLOOKUP($A235,Car_production_index!$A:$L,3,FALSE), "NA")=0,"NA",_xlfn.IFNA(VLOOKUP($A235,Car_production_index!$A:$L,3,FALSE), "NA"))</f>
        <v>0.21111152662511071</v>
      </c>
      <c r="ED235" s="31">
        <f>IF(_xlfn.IFNA(VLOOKUP($A235,Car_production_index!$A:$L,4,FALSE), "NA")=0,"NA",_xlfn.IFNA(VLOOKUP($A235,Car_production_index!$A:$L,4,FALSE), "NA"))</f>
        <v>0.24572658478700501</v>
      </c>
      <c r="EE235" s="31">
        <f>IF(_xlfn.IFNA(VLOOKUP($A235,Car_production_index!$A:$L,5,FALSE), "NA")=0,"NA",_xlfn.IFNA(VLOOKUP($A235,Car_production_index!$A:$L,5,FALSE), "NA"))</f>
        <v>0.10461451997705529</v>
      </c>
      <c r="EF235" s="31">
        <f>IF(_xlfn.IFNA(VLOOKUP($A235,Car_production_index!$A:$L,6,FALSE), "NA")=0,"NA",_xlfn.IFNA(VLOOKUP($A235,Car_production_index!$A:$L,6,FALSE), "NA"))</f>
        <v>0.71174815555666016</v>
      </c>
    </row>
    <row r="236" spans="1:136">
      <c r="A236" s="26">
        <v>43647</v>
      </c>
      <c r="B236" s="25">
        <f>IFERROR(VLOOKUP($A236,Palladium_spot_price!$A:$B,2,FALSE), "NA")</f>
        <v>1550.8636363636299</v>
      </c>
      <c r="C236" s="25">
        <f>IFERROR(VLOOKUP($A236,Platinum_spot_price!$A:$B,2,FALSE), "NA")</f>
        <v>846.95454545454504</v>
      </c>
      <c r="D236" s="25">
        <f>IFERROR(VLOOKUP($A236,Rhodium_spot_price!$A:$B,2,FALSE), "NA")</f>
        <v>3531.5909090908999</v>
      </c>
      <c r="E236" s="25">
        <f>IFERROR(VLOOKUP(A236,'Coal Australia'!A:B,2,FALSE), "NA")</f>
        <v>77.845807453415901</v>
      </c>
      <c r="F236" s="25">
        <f>IFERROR(VLOOKUP(A236,'Russian Ruble'!A:B,2,FALSE), "NA")</f>
        <v>63.198300000000003</v>
      </c>
      <c r="G236" s="25">
        <f>IFERROR(VLOOKUP($A236,'GDP Germany'!A:B,2,FALSE),"NA")</f>
        <v>746326.8</v>
      </c>
      <c r="H236" s="25">
        <f>IFERROR(VLOOKUP($A236,'GDP EU28'!A:B,2,FALSE),"NA")</f>
        <v>3518833.2</v>
      </c>
      <c r="I236" s="25">
        <f>IFERROR(VLOOKUP($A236,'GDP US'!A:B,2,FALSE),"NA")</f>
        <v>18982.527999999998</v>
      </c>
      <c r="J236" s="29">
        <f>IFERROR(VLOOKUP($A236,'GDP CNY'!A:C,2,FALSE),"NA")</f>
        <v>6</v>
      </c>
      <c r="K236" s="25">
        <f>IFERROR(VLOOKUP($A236,WTI!$A:$B,2,FALSE),"NA")</f>
        <v>57.35</v>
      </c>
      <c r="L236" s="25">
        <f>IFERROR(VLOOKUP($A236,Brent!$A:$B,2,FALSE),"NA")</f>
        <v>63.92</v>
      </c>
      <c r="M236" s="25">
        <f>IFERROR(VLOOKUP($A236,'EURO EXC RATE'!$A:$B,2,FALSE),"NA")</f>
        <v>1.1211</v>
      </c>
      <c r="N236" s="25">
        <f>IFERROR(VLOOKUP($A236,'Baltic Dry Index'!$A:$B,2,FALSE),"NA")</f>
        <v>1868</v>
      </c>
      <c r="O236" s="25">
        <f>IFERROR(VLOOKUP($A236,EXR_CNY_USD!$A:$B,2,FALSE),"NA")</f>
        <v>6.8775000000000004</v>
      </c>
      <c r="P236" s="25">
        <f>IFERROR(VLOOKUP($A236,'NATURAL GAS'!A:B,2,FALSE),"NA")</f>
        <v>2.37</v>
      </c>
      <c r="Q236" s="25">
        <f>IFERROR(VLOOKUP($A236,VIX!$A:$B,2,FALSE), "NA")</f>
        <v>16.12</v>
      </c>
      <c r="R236" s="25">
        <f>IFERROR(VLOOKUP($A236,CLI_US!$A:$B,2,FALSE), "NA")</f>
        <v>99.200712178470695</v>
      </c>
      <c r="S236" s="25">
        <f>IFERROR(VLOOKUP($A236,CLI_CHN!$A:$B,2,FALSE), "NA")</f>
        <v>98.598190000000002</v>
      </c>
      <c r="T236" s="25">
        <f>IFERROR(VLOOKUP($A236,CLI_EURO!$A:$B,2,FALSE), "NA")</f>
        <v>99.608050960235005</v>
      </c>
      <c r="U236" s="25">
        <f>IFERROR(VLOOKUP($A236,CPILFESL!$A:$B,2,FALSE), "NA")</f>
        <v>255.9</v>
      </c>
      <c r="V236" s="31">
        <f>_xlfn.IFNA(VLOOKUP($A236,'PET.RWTC.M'!$A:$B,2,FALSE), "NA")</f>
        <v>57.35</v>
      </c>
      <c r="W236" s="31">
        <f>_xlfn.IFNA(VLOOKUP($A236,PALLFNFINDEXQ!$A:$B,2,FALSE), "NA")</f>
        <v>115.1845697</v>
      </c>
      <c r="X236" s="31">
        <f>_xlfn.IFNA(VLOOKUP($A236,DEXSFUS!$A:$B,2,FALSE), "NA")</f>
        <v>14.137499999999999</v>
      </c>
      <c r="Y236" s="31">
        <f>_xlfn.IFNA(VLOOKUP($A236,PNICKUSDM!$A:$B,2,FALSE), "NA")</f>
        <v>13546.30435</v>
      </c>
      <c r="Z236" s="31">
        <f>_xlfn.IFNA(VLOOKUP($A236,'WPU1011'!$A:$B,2,FALSE), "NA")</f>
        <v>146.80000000000001</v>
      </c>
      <c r="AA236" s="31">
        <f>_xlfn.IFNA(VLOOKUP($A236,PCU3399103399101!$A:$B,2,FALSE), "NA")</f>
        <v>212.4</v>
      </c>
      <c r="AB236" s="31">
        <f>_xlfn.IFNA(VLOOKUP($A236,TSIFRGHTC!$A:$B,2,FALSE), "NA")</f>
        <v>0.7</v>
      </c>
      <c r="AC236" s="31">
        <f>_xlfn.IFNA(VLOOKUP($A236,TSIFRGHTC!$A:$B,2,FALSE), "NA")</f>
        <v>0.7</v>
      </c>
      <c r="AD236" s="31">
        <f>_xlfn.IFNA(VLOOKUP($A236,PPICMM!$A:$B,2,FALSE), "NA")</f>
        <v>188.1</v>
      </c>
      <c r="AE236" s="31">
        <f>_xlfn.IFNA(VLOOKUP($A236,IPB50001N!$A:$B,2,FALSE), "NA")</f>
        <v>101.7385</v>
      </c>
      <c r="AF236" s="31">
        <f>_xlfn.IFNA(VLOOKUP($A236,A31ATI!$A:$B,2,FALSE), "NA")</f>
        <v>21714</v>
      </c>
      <c r="AG236" s="31">
        <f>_xlfn.IFNA(VLOOKUP($A236,A31ANO!$A:$B,2,FALSE), "NA")</f>
        <v>10111</v>
      </c>
      <c r="AH236" s="31">
        <f>_xlfn.IFNA(VLOOKUP($A236,IPG21223S!$A:$B,2,FALSE), "NA")</f>
        <v>102.5381</v>
      </c>
      <c r="AI236" s="31">
        <f>_xlfn.IFNA(VLOOKUP($A236,PIORECRUSDM!$A:$B,2,FALSE), "NA")</f>
        <v>120.02</v>
      </c>
      <c r="AJ236" s="31">
        <f>_xlfn.IFNA(VLOOKUP($A236,GVZCLS!$A:$B,2,FALSE), "NA")</f>
        <v>14.08</v>
      </c>
      <c r="AK236" s="31">
        <f>_xlfn.IFNA(VLOOKUP($A236,VXSLVCLS!$A:$B,2,FALSE), "NA")</f>
        <v>19.510000000000002</v>
      </c>
      <c r="AL236" s="31">
        <f>_xlfn.IFNA(VLOOKUP($A236,PNRGINDEXM!$A:$B,2,FALSE), "NA")</f>
        <v>126.88979999999999</v>
      </c>
      <c r="AM236" s="31">
        <f>_xlfn.IFNA(VLOOKUP($A236,Nikkei225!$A:$B,2,FALSE), "NA")</f>
        <v>21729.97</v>
      </c>
      <c r="AN236" s="31">
        <f>_xlfn.IFNA(VLOOKUP($A236,EXJPUS!$A:$B,2,FALSE), "NA")</f>
        <v>108.2864</v>
      </c>
      <c r="AO236" s="31">
        <f>_xlfn.IFNA(VLOOKUP($A236,PCU33613361!$A:$B,2,FALSE), "NA")</f>
        <v>113.6</v>
      </c>
      <c r="AP236" s="31">
        <f>_xlfn.IFNA(VLOOKUP($A236,TOTALSA!$A:$B,2,FALSE), "NA")</f>
        <v>17.597000000000001</v>
      </c>
      <c r="AQ236" s="31">
        <f>_xlfn.IFNA(VLOOKUP($A236,ZAFCPIALLMINMEI!$A:$B,2,FALSE), "NA")</f>
        <v>122.6061</v>
      </c>
      <c r="AR236" s="31">
        <f>_xlfn.IFNA(VLOOKUP($A236,LCULMN01ZAQ661S!$A:$B,2,FALSE), "NA")</f>
        <v>118.1187355</v>
      </c>
      <c r="AS236" s="31">
        <f>_xlfn.IFNA(VLOOKUP($A236,NGDPRSAXDCZAQ!$A:$B,2,FALSE), "NA")</f>
        <v>1144556.6000000001</v>
      </c>
      <c r="AT236" s="31">
        <f>_xlfn.IFNA(VLOOKUP($A236,'M.W00.PCOBA.USD'!$A:$B,2,FALSE), "NA")</f>
        <v>27340.33</v>
      </c>
      <c r="AU236" s="31">
        <f>_xlfn.IFNA(VLOOKUP($A236,BSCICP03O9M665S!$A:$B,2,FALSE), "NA")</f>
        <v>99.698490712999998</v>
      </c>
      <c r="AV236" s="31">
        <f>_xlfn.IFNA(VLOOKUP($A236,LOLITOAAOECDE!$A:$B,2,FALSE), "NA")</f>
        <v>99.269671772799995</v>
      </c>
      <c r="AW236" s="31" t="str">
        <f>_xlfn.IFNA(VLOOKUP($A236,'IP7110'!$A:$B,2,FALSE), "NA")</f>
        <v>NA</v>
      </c>
      <c r="AX236" s="31">
        <f>_xlfn.IFNA(VLOOKUP($A236,'WPS061'!$A:$B,2,FALSE), "NA")</f>
        <v>106.8</v>
      </c>
      <c r="AY236" s="31">
        <f>_xlfn.IFNA(VLOOKUP($A236,'GS10'!$A:$B,2,FALSE), "NA")</f>
        <v>2.06</v>
      </c>
      <c r="AZ236" s="31">
        <f>_xlfn.IFNA(VLOOKUP($A236,'GS5'!$A:$B,2,FALSE), "NA")</f>
        <v>1.83</v>
      </c>
      <c r="BA236" s="31">
        <f>_xlfn.IFNA(VLOOKUP($A236,'GS30'!$A:$B,2,FALSE), "NA")</f>
        <v>2.57</v>
      </c>
      <c r="BB236" s="31">
        <f>_xlfn.IFNA(VLOOKUP($A236,DAX!$A:$B,2,FALSE), "NA")</f>
        <v>12189.04</v>
      </c>
      <c r="BC236" s="31">
        <f>_xlfn.IFNA(VLOOKUP($A236,SMI!$A:$B,2,FALSE), "NA")</f>
        <v>9919.27</v>
      </c>
      <c r="BD236" s="31">
        <f>_xlfn.IFNA(VLOOKUP($A236,NASDAQCOM!$A:$B,2,FALSE), "NA")</f>
        <v>8175.42</v>
      </c>
      <c r="BE236" s="31">
        <f>_xlfn.IFNA(VLOOKUP($A236,FTSE100!$A:$B,2,FALSE), "NA")</f>
        <v>7586.78</v>
      </c>
      <c r="BF236" s="31">
        <f>_xlfn.IFNA(VLOOKUP($A236,'M.W00.PGOLD.USD'!$A:$B,2,FALSE), "NA")</f>
        <v>1437.05</v>
      </c>
      <c r="BG236" s="31">
        <f>_xlfn.IFNA(VLOOKUP($A236,'M.W00.PSILVER.USD'!$A:$B,2,FALSE), "NA")</f>
        <v>16.535</v>
      </c>
      <c r="BH236" s="31">
        <f>_xlfn.IFNA(VLOOKUP($A236,WPU10170502!$A:$B,2,FALSE), "NA")</f>
        <v>116.6</v>
      </c>
      <c r="BI236" s="31">
        <f>_xlfn.IFNA(VLOOKUP($A236,'M.W00.PSILVER.USD'!$A:$B,2,FALSE), "NA")</f>
        <v>16.535</v>
      </c>
      <c r="BJ236" s="31">
        <f>_xlfn.IFNA(VLOOKUP($A236,'M.W00.PSILVER.USD'!$A:$B,2,FALSE), "NA")</f>
        <v>16.535</v>
      </c>
      <c r="BK236" s="31">
        <f>_xlfn.IFNA(VLOOKUP($A236,FEDfunds!$A:$B,2,FALSE), "NA")</f>
        <v>2.4</v>
      </c>
      <c r="BL236" s="31">
        <f>_xlfn.IFNA(VLOOKUP($A236,Vehicles_miles_traveled!$A:$B,2,FALSE), "NA")</f>
        <v>267495</v>
      </c>
      <c r="BM236" s="31">
        <f>_xlfn.IFNA(VLOOKUP($A236,New_car_dealer!$A:$B,2,FALSE), "NA")</f>
        <v>82550</v>
      </c>
      <c r="BN236" s="31">
        <f>_xlfn.IFNA(VLOOKUP($A236,Platinum_total_demand!$A:$Z,4,FALSE), "NA")</f>
        <v>602.60919837952042</v>
      </c>
      <c r="BO236" s="31">
        <f>_xlfn.IFNA(VLOOKUP($A236,Palladium_total_demand!$A:$Z,4,FALSE), "NA")</f>
        <v>899.27605002101745</v>
      </c>
      <c r="BP236" s="31">
        <f>_xlfn.IFNA(VLOOKUP($A236,Rhodium_total_demand!$A:$Z,4,FALSE), "NA")</f>
        <v>87.068137061692511</v>
      </c>
      <c r="BQ236" s="31">
        <f>_xlfn.IFNA(VLOOKUP($A236,Platinum_total_supply!$A:$Z,4,FALSE), "NA")</f>
        <v>637.55801551983154</v>
      </c>
      <c r="BR236" s="31">
        <f>_xlfn.IFNA(VLOOKUP($A236,Palladium_total_supply!$A:$Z,4,FALSE), "NA")</f>
        <v>804.15215537955282</v>
      </c>
      <c r="BS236" s="31">
        <f>_xlfn.IFNA(VLOOKUP($A236,Rhodium_total_supply!$A:$Z,4,FALSE), "NA")</f>
        <v>85.62023662315903</v>
      </c>
      <c r="BT236" s="31">
        <f>_xlfn.IFNA(VLOOKUP($A236,Equities!$A:$Z,2,FALSE), "NA")</f>
        <v>9235.6669565217398</v>
      </c>
      <c r="BU236" s="31">
        <f>_xlfn.IFNA(VLOOKUP($A236,Equities!$A:$Z,3,FALSE), "NA")</f>
        <v>12514.7982608695</v>
      </c>
      <c r="BV236" s="31">
        <f>_xlfn.IFNA(VLOOKUP($A236,Equities!$A:$Z,4,FALSE), "NA")</f>
        <v>9993.2630434782604</v>
      </c>
      <c r="BW236" s="31">
        <f>_xlfn.IFNA(VLOOKUP($A236,Equities!$A:$Z,5,FALSE), "NA")</f>
        <v>7066.8759999999902</v>
      </c>
      <c r="BX236" s="31">
        <f>_xlfn.IFNA(VLOOKUP($A236,Equities!$A:$Z,6,FALSE), "NA")</f>
        <v>2401.0845217391302</v>
      </c>
      <c r="BY236" s="31">
        <f>_xlfn.IFNA(VLOOKUP($A236,Income_equities!$A:$Z,2,FALSE), "NA")</f>
        <v>2170.9552173912998</v>
      </c>
      <c r="BZ236" s="31">
        <f>_xlfn.IFNA(VLOOKUP($A236,Income_equities!$A:$Z,3,FALSE), "NA")</f>
        <v>407.74409565217297</v>
      </c>
      <c r="CA236" s="31">
        <f>_xlfn.IFNA(VLOOKUP($A236,Income_equities!$A:$Z,4,FALSE), "NA")</f>
        <v>250.30679565217301</v>
      </c>
      <c r="CB236" s="31">
        <f>_xlfn.IFNA(VLOOKUP($A236,Income_equities!$A:$Z,5,FALSE), "NA")</f>
        <v>237.67196956521701</v>
      </c>
      <c r="CC236" s="31">
        <f>_xlfn.IFNA(VLOOKUP($A236,PGM_equities!$A:$Z,2,FALSE), "NA")</f>
        <v>844.754782608695</v>
      </c>
      <c r="CD236" s="31">
        <f>_xlfn.IFNA(VLOOKUP($A236,PGM_equities!$A:$Z,3,FALSE), "NA")</f>
        <v>1414.1430434782601</v>
      </c>
      <c r="CE236" s="31">
        <f>_xlfn.IFNA(VLOOKUP($A236,PGM_equities!$A:$Z,4,FALSE), "NA")</f>
        <v>15.7576217391304</v>
      </c>
      <c r="CF236" s="31">
        <f>_xlfn.IFNA(VLOOKUP($A236,PGM_equities!$A:$Z,5,FALSE), "NA")</f>
        <v>1545.6730434782601</v>
      </c>
      <c r="CG236" s="31">
        <f>_xlfn.IFNA(VLOOKUP($A236,Platinum_market_balance!$A:$Z,2,FALSE), "NA")</f>
        <v>34.948817140311121</v>
      </c>
      <c r="CH236" s="31">
        <f>_xlfn.IFNA(VLOOKUP($A236,Platinum_market_balance!$A:$Z,3,FALSE), "NA")</f>
        <v>5.7995824216245238E-2</v>
      </c>
      <c r="CI236" s="31">
        <f>_xlfn.IFNA(VLOOKUP($A236,Platinum_market_balance!$A:$Z,4,FALSE), "NA")</f>
        <v>3499.3066075751694</v>
      </c>
      <c r="CJ236" s="31">
        <f>_xlfn.IFNA(VLOOKUP($A236,Platinum_market_balance!$A:$Z,5,FALSE), "NA")</f>
        <v>5.8069253124332869</v>
      </c>
      <c r="CK236" s="31">
        <f>_xlfn.IFNA(VLOOKUP($A236,Palladium_market_balance!$A:$Z,2,FALSE), "NA")</f>
        <v>-95.123894641464631</v>
      </c>
      <c r="CL236" s="31">
        <f>_xlfn.IFNA(VLOOKUP($A236,Palladium_market_balance!$A:$Z,3,FALSE), "NA")</f>
        <v>-0.1057783031575693</v>
      </c>
      <c r="CM236" s="31">
        <f>_xlfn.IFNA(VLOOKUP($A236,Palladium_market_balance!$A:$Z,4,FALSE), "NA")</f>
        <v>-5344.2533562686585</v>
      </c>
      <c r="CN236" s="31">
        <f>_xlfn.IFNA(VLOOKUP($A236,Palladium_market_balance!$A:$Z,5,FALSE), "NA")</f>
        <v>-5.9428396387780538</v>
      </c>
      <c r="CO236" s="31">
        <f>_xlfn.IFNA(VLOOKUP($A236,Rhodium_market_balance!$A:$Z,2,FALSE), "NA")</f>
        <v>-1.4479004385334804</v>
      </c>
      <c r="CP236" s="31">
        <f>_xlfn.IFNA(VLOOKUP($A236,Rhodium_market_balance!$A:$Z,3,FALSE), "NA")</f>
        <v>-1.6629509799980721E-2</v>
      </c>
      <c r="CQ236" s="31">
        <f>_xlfn.IFNA(VLOOKUP($A236,Rhodium_market_balance!$A:$Z,4,FALSE), "NA")</f>
        <v>117.18244835035519</v>
      </c>
      <c r="CR236" s="31">
        <f>_xlfn.IFNA(VLOOKUP($A236,Rhodium_market_balance!$A:$Z,5,FALSE), "NA")</f>
        <v>1.3458706285093138</v>
      </c>
      <c r="CS236" s="31">
        <f>_xlfn.IFNA(VLOOKUP($A236,CFTCs!$A:$Z,2,FALSE), "NA")</f>
        <v>17442.130434782601</v>
      </c>
      <c r="CT236" s="31">
        <f>_xlfn.IFNA(VLOOKUP($A236,CFTCs!$A:$Z,3,FALSE), "NA")</f>
        <v>5023.1739130434698</v>
      </c>
      <c r="CU236" s="31">
        <f>_xlfn.IFNA(VLOOKUP($A236,CFTCs!$A:$Z,4,FALSE), "NA")</f>
        <v>46612.782608695597</v>
      </c>
      <c r="CV236" s="31">
        <f>_xlfn.IFNA(VLOOKUP($A236,CFTCs!$A:$Z,5,FALSE), "NA")</f>
        <v>32878.782608695597</v>
      </c>
      <c r="CW236" s="31">
        <f>_xlfn.IFNA(VLOOKUP($A236,Open_interest!$A:$Z,2,FALSE), "NA")</f>
        <v>78515.130434782594</v>
      </c>
      <c r="CX236" s="31">
        <f>_xlfn.IFNA(VLOOKUP($A236,Open_interest!$A:$Z,3,FALSE), "NA")</f>
        <v>24865.652173913</v>
      </c>
      <c r="CY236" s="31">
        <f>IF(_xlfn.IFNA(VLOOKUP($A236,ETF_holdings!$A:$Z,2,FALSE), "NA")=0,"NA",_xlfn.IFNA(VLOOKUP($A236,ETF_holdings!$A:$Z,2,FALSE), "NA"))</f>
        <v>3125412.99230434</v>
      </c>
      <c r="CZ236" s="31" t="str">
        <f>IF(_xlfn.IFNA(VLOOKUP($A236,ETF_holdings!$A:$Z,3,FALSE), "NA")=0,"NA",_xlfn.IFNA(VLOOKUP($A236,ETF_holdings!$A:$Z,3,FALSE), "NA"))</f>
        <v>NA</v>
      </c>
      <c r="DA236" s="31">
        <f>_xlfn.IFNA(VLOOKUP($A236,ETF_holdings!$A:$Z,4,FALSE), "NA")</f>
        <v>11501.7391304347</v>
      </c>
      <c r="DB236" s="31">
        <f>IF(_xlfn.IFNA(VLOOKUP($A236,ETF_holdings!$A:$Z,4,FALSE), "NA")=0,"NA",_xlfn.IFNA(VLOOKUP($A236,ETF_holdings!$A:$Z,4,FALSE), "NA"))</f>
        <v>11501.7391304347</v>
      </c>
      <c r="DC236" s="31" t="str">
        <f>IF(_xlfn.IFNA(VLOOKUP($A236,ETF_holdings!$A:$Z,6,FALSE), "NA")=0,"NA",_xlfn.IFNA(VLOOKUP($A236,ETF_holdings!$A:$Z,6,FALSE), "NA"))</f>
        <v>NA</v>
      </c>
      <c r="DD236" s="31" t="str">
        <f>IF(_xlfn.IFNA(VLOOKUP($A236,ETF_holdings!$A:$Z,7,FALSE), "NA")=0,"NA",_xlfn.IFNA(VLOOKUP($A236,ETF_holdings!$A:$Z,7,FALSE), "NA"))</f>
        <v>NA</v>
      </c>
      <c r="DE236" s="31">
        <f>IF(_xlfn.IFNA(VLOOKUP($A236,ETF_holdings!$A:$Z,8,FALSE), "NA")=0,"NA",_xlfn.IFNA(VLOOKUP($A236,ETF_holdings!$A:$Z,8,FALSE), "NA"))</f>
        <v>8695.6521739130403</v>
      </c>
      <c r="DF236" s="31">
        <f>IF(_xlfn.IFNA(VLOOKUP($A236,ETF_holdings!$A:$Z,10,FALSE), "NA")=0,"NA",_xlfn.IFNA(VLOOKUP($A236,ETF_holdings!$A:$Z,10,FALSE), "NA"))</f>
        <v>9510</v>
      </c>
      <c r="DG236" s="31">
        <f>IF(_xlfn.IFNA(VLOOKUP($A236,ETF_holdings!$A:$Z,10,FALSE), "NA")=0,"NA",_xlfn.IFNA(VLOOKUP($A236,ETF_holdings!$A:$Z,10,FALSE), "NA"))</f>
        <v>9510</v>
      </c>
      <c r="DH236" s="31">
        <f>IF(_xlfn.IFNA(VLOOKUP($A236,ETF_holdings!$A:$Z,11,FALSE), "NA")=0,"NA",_xlfn.IFNA(VLOOKUP($A236,ETF_holdings!$A:$Z,11,FALSE), "NA"))</f>
        <v>11501.7391304347</v>
      </c>
      <c r="DI236" s="31" t="str">
        <f>IF(_xlfn.IFNA(VLOOKUP($A236,ETF_holdings!$A:$Z,12,FALSE), "NA")=0,"NA",_xlfn.IFNA(VLOOKUP($A236,ETF_holdings!$A:$Z,12,FALSE), "NA"))</f>
        <v>NA</v>
      </c>
      <c r="DJ236" s="31">
        <f>IF(_xlfn.IFNA(VLOOKUP($A236,ETF_holdings!$A:$Z,13,FALSE), "NA")=0,"NA",_xlfn.IFNA(VLOOKUP($A236,ETF_holdings!$A:$Z,13,FALSE), "NA"))</f>
        <v>26901.304347826081</v>
      </c>
      <c r="DK236" s="31">
        <f>IF(_xlfn.IFNA(VLOOKUP($A236,Platinum_RSI!$A:$P,2,FALSE), "NA")=0,"NA",_xlfn.IFNA(VLOOKUP($A236,Platinum_RSI!$A:$P,2,FALSE), "NA"))</f>
        <v>64.55</v>
      </c>
      <c r="DL236" s="31">
        <f>IF(_xlfn.IFNA(VLOOKUP($A236,Platinum_RSI!$A:$P,3,FALSE), "NA")=0,"NA",_xlfn.IFNA(VLOOKUP($A236,Platinum_RSI!$A:$P,3,FALSE), "NA"))</f>
        <v>52.56</v>
      </c>
      <c r="DM236" s="31">
        <f>IF(_xlfn.IFNA(VLOOKUP($A236,Platinum_RSI!$A:$P,4,FALSE), "NA")=0,"NA",_xlfn.IFNA(VLOOKUP($A236,Platinum_RSI!$A:$P,4,FALSE), "NA"))</f>
        <v>49.1</v>
      </c>
      <c r="DN236" s="31">
        <f>IF(_xlfn.IFNA(VLOOKUP($A236,Platinum_RSI!$A:$P,5,FALSE), "NA")=0,"NA",_xlfn.IFNA(VLOOKUP($A236,Platinum_RSI!$A:$P,5,FALSE), "NA"))</f>
        <v>45.77</v>
      </c>
      <c r="DO236" s="31">
        <f>IF(_xlfn.IFNA(VLOOKUP($A236,Palladium_RSI!$A:$Q,2,FALSE), "NA")=0,"NA",_xlfn.IFNA(VLOOKUP($A236,Palladium_RSI!$A:$Q,2,FALSE), "NA"))</f>
        <v>72.78</v>
      </c>
      <c r="DP236" s="31">
        <f>IF(_xlfn.IFNA(VLOOKUP($A236,Palladium_RSI!$A:$Q, 3,FALSE), "NA")=0,"NA",_xlfn.IFNA(VLOOKUP($A236,Palladium_RSI!$A:$Q,3,FALSE), "NA"))</f>
        <v>71.16</v>
      </c>
      <c r="DQ236" s="31">
        <f>IF(_xlfn.IFNA(VLOOKUP($A236,Palladium_RSI!$A:$Q,4,FALSE), "NA")=0,"NA",_xlfn.IFNA(VLOOKUP($A236,Palladium_RSI!$A:$Q,4,FALSE), "NA"))</f>
        <v>70.02</v>
      </c>
      <c r="DR236" s="31">
        <f>IF(_xlfn.IFNA(VLOOKUP($A236,Palladium_RSI!$A:$Q,5,FALSE), "NA")=0,"NA",_xlfn.IFNA(VLOOKUP($A236,Palladium_RSI!$A:$Q,5,FALSE), "NA"))</f>
        <v>65.989999999999995</v>
      </c>
      <c r="DS236" s="31">
        <f>IF(_xlfn.IFNA(VLOOKUP($A236,Car_production!$A:$L,2,FALSE), "NA")=0,"NA",_xlfn.IFNA(VLOOKUP($A236,Car_production!$A:$L,2,FALSE), "NA"))</f>
        <v>210.3</v>
      </c>
      <c r="DT236" s="31">
        <f>IF(_xlfn.IFNA(VLOOKUP($A236,Car_production!$A:$L,3,FALSE), "NA")=0,"NA",_xlfn.IFNA(VLOOKUP($A236,Car_production!$A:$L,3,FALSE), "NA"))</f>
        <v>165.46026750590087</v>
      </c>
      <c r="DU236" s="31" t="e">
        <f>IF(_xlfn.IFNA(VLOOKUP($A236,Car_production!$A:$L,4,FALSE), "NA")=0,"NA",_xlfn.IFNA(VLOOKUP($A236,Car_production!$A:$L,13,FALSE), "NA"))</f>
        <v>#REF!</v>
      </c>
      <c r="DV236" s="31">
        <f>IF(_xlfn.IFNA(VLOOKUP($A236,Car_production!$A:$L,5,FALSE), "NA")=0,"NA",_xlfn.IFNA(VLOOKUP($A236,Car_production!$A:$L,5,FALSE), "NA"))</f>
        <v>73.305923388562448</v>
      </c>
      <c r="DW236" s="31">
        <f>IF(_xlfn.IFNA(VLOOKUP($A236,Car_production!$A:$L,6,FALSE), "NA")=0,"NA",_xlfn.IFNA(VLOOKUP($A236,Car_production!$A:$L,6,FALSE), "NA"))</f>
        <v>70.8</v>
      </c>
      <c r="DX236" s="31">
        <f>IF(_xlfn.IFNA(VLOOKUP($A236,Car_production!$A:$L,7,FALSE), "NA")=0,"NA",_xlfn.IFNA(VLOOKUP($A236,Car_production!$A:$L,7,FALSE), "NA"))</f>
        <v>69.20821114369501</v>
      </c>
      <c r="DY236" s="31">
        <f>IF(_xlfn.IFNA(VLOOKUP($A236,Car_production!$A:$L,8,FALSE), "NA")=0,"NA",_xlfn.IFNA(VLOOKUP($A236,Car_production!$A:$L,8,FALSE), "NA"))</f>
        <v>111.7</v>
      </c>
      <c r="DZ236" s="31">
        <f>IF(_xlfn.IFNA(VLOOKUP($A236,Car_production!$A:$L,9,FALSE), "NA")=0,"NA",_xlfn.IFNA(VLOOKUP($A236,Car_production!$A:$L,9,FALSE), "NA"))</f>
        <v>141.03535353535352</v>
      </c>
      <c r="EA236" s="31">
        <f>IF(_xlfn.IFNA(VLOOKUP($A236,Car_production!$A:$L,10,FALSE), "NA")=0,"NA",_xlfn.IFNA(VLOOKUP($A236,Car_production!$A:$L,10,FALSE), "NA"))</f>
        <v>72.244063438800779</v>
      </c>
      <c r="EB236" s="31">
        <f>IF(_xlfn.IFNA(VLOOKUP($A236,Car_production_index!$A:$L,2,FALSE), "NA")=0,"NA",_xlfn.IFNA(VLOOKUP($A236,Car_production_index!$A:$L,2,FALSE), "NA"))</f>
        <v>0.14673309866310441</v>
      </c>
      <c r="EC236" s="31">
        <f>IF(_xlfn.IFNA(VLOOKUP($A236,Car_production_index!$A:$L,3,FALSE), "NA")=0,"NA",_xlfn.IFNA(VLOOKUP($A236,Car_production_index!$A:$L,3,FALSE), "NA"))</f>
        <v>0.1806619422566296</v>
      </c>
      <c r="ED236" s="31">
        <f>IF(_xlfn.IFNA(VLOOKUP($A236,Car_production_index!$A:$L,4,FALSE), "NA")=0,"NA",_xlfn.IFNA(VLOOKUP($A236,Car_production_index!$A:$L,4,FALSE), "NA"))</f>
        <v>0.27516844742594915</v>
      </c>
      <c r="EE236" s="31">
        <f>IF(_xlfn.IFNA(VLOOKUP($A236,Car_production_index!$A:$L,5,FALSE), "NA")=0,"NA",_xlfn.IFNA(VLOOKUP($A236,Car_production_index!$A:$L,5,FALSE), "NA"))</f>
        <v>0.10841819676736345</v>
      </c>
      <c r="EF236" s="31">
        <f>IF(_xlfn.IFNA(VLOOKUP($A236,Car_production_index!$A:$L,6,FALSE), "NA")=0,"NA",_xlfn.IFNA(VLOOKUP($A236,Car_production_index!$A:$L,6,FALSE), "NA"))</f>
        <v>0.7109816851130466</v>
      </c>
    </row>
    <row r="237" spans="1:136">
      <c r="A237" s="26">
        <v>43678</v>
      </c>
      <c r="B237" s="25">
        <f>IFERROR(VLOOKUP($A237,Palladium_spot_price!$A:$B,2,FALSE), "NA")</f>
        <v>1460.72727272727</v>
      </c>
      <c r="C237" s="25">
        <f>IFERROR(VLOOKUP($A237,Platinum_spot_price!$A:$B,2,FALSE), "NA")</f>
        <v>861.86363636363603</v>
      </c>
      <c r="D237" s="25">
        <f>IFERROR(VLOOKUP($A237,Rhodium_spot_price!$A:$B,2,FALSE), "NA")</f>
        <v>3988.4090909090901</v>
      </c>
      <c r="E237" s="25">
        <f>IFERROR(VLOOKUP(A237,'Coal Australia'!A:B,2,FALSE), "NA")</f>
        <v>69.739285714285501</v>
      </c>
      <c r="F237" s="25">
        <f>IFERROR(VLOOKUP(A237,'Russian Ruble'!A:B,2,FALSE), "NA")</f>
        <v>65.527799999999999</v>
      </c>
      <c r="G237" s="25" t="str">
        <f>IFERROR(VLOOKUP($A237,'GDP Germany'!A:B,2,FALSE),"NA")</f>
        <v>NA</v>
      </c>
      <c r="H237" s="25" t="str">
        <f>IFERROR(VLOOKUP($A237,'GDP EU28'!A:B,2,FALSE),"NA")</f>
        <v>NA</v>
      </c>
      <c r="I237" s="25" t="str">
        <f>IFERROR(VLOOKUP($A237,'GDP US'!A:B,2,FALSE),"NA")</f>
        <v>NA</v>
      </c>
      <c r="J237" s="29" t="str">
        <f>IFERROR(VLOOKUP($A237,'GDP CNY'!A:C,2,FALSE),"NA")</f>
        <v>NA</v>
      </c>
      <c r="K237" s="25">
        <f>IFERROR(VLOOKUP($A237,WTI!$A:$B,2,FALSE),"NA")</f>
        <v>54.81</v>
      </c>
      <c r="L237" s="25">
        <f>IFERROR(VLOOKUP($A237,Brent!$A:$B,2,FALSE),"NA")</f>
        <v>59.04</v>
      </c>
      <c r="M237" s="25">
        <f>IFERROR(VLOOKUP($A237,'EURO EXC RATE'!$A:$B,2,FALSE),"NA")</f>
        <v>1.1129</v>
      </c>
      <c r="N237" s="25">
        <f>IFERROR(VLOOKUP($A237,'Baltic Dry Index'!$A:$B,2,FALSE),"NA")</f>
        <v>2378</v>
      </c>
      <c r="O237" s="25">
        <f>IFERROR(VLOOKUP($A237,EXR_CNY_USD!$A:$B,2,FALSE),"NA")</f>
        <v>7.0629</v>
      </c>
      <c r="P237" s="25">
        <f>IFERROR(VLOOKUP($A237,'NATURAL GAS'!A:B,2,FALSE),"NA")</f>
        <v>2.2200000000000002</v>
      </c>
      <c r="Q237" s="25">
        <f>IFERROR(VLOOKUP($A237,VIX!$A:$B,2,FALSE), "NA")</f>
        <v>18.98</v>
      </c>
      <c r="R237" s="25">
        <f>IFERROR(VLOOKUP($A237,CLI_US!$A:$B,2,FALSE), "NA")</f>
        <v>99.132393831086802</v>
      </c>
      <c r="S237" s="25">
        <f>IFERROR(VLOOKUP($A237,CLI_CHN!$A:$B,2,FALSE), "NA")</f>
        <v>98.545209999999997</v>
      </c>
      <c r="T237" s="25">
        <f>IFERROR(VLOOKUP($A237,CLI_EURO!$A:$B,2,FALSE), "NA")</f>
        <v>99.547048135482399</v>
      </c>
      <c r="U237" s="25">
        <f>IFERROR(VLOOKUP($A237,CPILFESL!$A:$B,2,FALSE), "NA")</f>
        <v>256.17899999999997</v>
      </c>
      <c r="V237" s="31">
        <f>_xlfn.IFNA(VLOOKUP($A237,'PET.RWTC.M'!$A:$B,2,FALSE), "NA")</f>
        <v>54.81</v>
      </c>
      <c r="W237" s="31">
        <f>_xlfn.IFNA(VLOOKUP($A237,PALLFNFINDEXQ!$A:$B,2,FALSE), "NA")</f>
        <v>115.1845697</v>
      </c>
      <c r="X237" s="31">
        <f>_xlfn.IFNA(VLOOKUP($A237,DEXSFUS!$A:$B,2,FALSE), "NA")</f>
        <v>14.5175</v>
      </c>
      <c r="Y237" s="31">
        <f>_xlfn.IFNA(VLOOKUP($A237,PNICKUSDM!$A:$B,2,FALSE), "NA")</f>
        <v>15748.64286</v>
      </c>
      <c r="Z237" s="31">
        <f>_xlfn.IFNA(VLOOKUP($A237,'WPU1011'!$A:$B,2,FALSE), "NA")</f>
        <v>148</v>
      </c>
      <c r="AA237" s="31">
        <f>_xlfn.IFNA(VLOOKUP($A237,'WPU1011'!$A:$B,2,FALSE), "NA")</f>
        <v>148</v>
      </c>
      <c r="AB237" s="31">
        <f>_xlfn.IFNA(VLOOKUP($A237,TSIFRGHTC!$A:$B,2,FALSE), "NA")</f>
        <v>1.4</v>
      </c>
      <c r="AC237" s="31">
        <f>_xlfn.IFNA(VLOOKUP($A237,TSIFRGHTC!$A:$B,2,FALSE), "NA")</f>
        <v>1.4</v>
      </c>
      <c r="AD237" s="31">
        <f>_xlfn.IFNA(VLOOKUP($A237,PPICMM!$A:$B,2,FALSE), "NA")</f>
        <v>187.2</v>
      </c>
      <c r="AE237" s="31">
        <f>_xlfn.IFNA(VLOOKUP($A237,IPB50001N!$A:$B,2,FALSE), "NA")</f>
        <v>104.809</v>
      </c>
      <c r="AF237" s="31">
        <f>_xlfn.IFNA(VLOOKUP($A237,A31ATI!$A:$B,2,FALSE), "NA")</f>
        <v>21262</v>
      </c>
      <c r="AG237" s="31">
        <f>_xlfn.IFNA(VLOOKUP($A237,A31ANO!$A:$B,2,FALSE), "NA")</f>
        <v>9694</v>
      </c>
      <c r="AH237" s="31">
        <f>_xlfn.IFNA(VLOOKUP($A237,IPG21223S!$A:$B,2,FALSE), "NA")</f>
        <v>100.4646</v>
      </c>
      <c r="AI237" s="31">
        <f>_xlfn.IFNA(VLOOKUP($A237,PIORECRUSDM!$A:$B,2,FALSE), "NA")</f>
        <v>90.91</v>
      </c>
      <c r="AJ237" s="31">
        <f>_xlfn.IFNA(VLOOKUP($A237,GVZCLS!$A:$B,2,FALSE), "NA")</f>
        <v>16.010000000000002</v>
      </c>
      <c r="AK237" s="31">
        <f>_xlfn.IFNA(VLOOKUP($A237,VXSLVCLS!$A:$B,2,FALSE), "NA")</f>
        <v>21.97</v>
      </c>
      <c r="AL237" s="31">
        <f>_xlfn.IFNA(VLOOKUP($A237,PNRGINDEXM!$A:$B,2,FALSE), "NA")</f>
        <v>118.1801</v>
      </c>
      <c r="AM237" s="31">
        <f>_xlfn.IFNA(VLOOKUP($A237,Nikkei225!$A:$B,2,FALSE), "NA")</f>
        <v>21540.99</v>
      </c>
      <c r="AN237" s="31">
        <f>_xlfn.IFNA(VLOOKUP($A237,EXJPUS!$A:$B,2,FALSE), "NA")</f>
        <v>106.18859999999999</v>
      </c>
      <c r="AO237" s="31">
        <f>_xlfn.IFNA(VLOOKUP($A237,PCU33613361!$A:$B,2,FALSE), "NA")</f>
        <v>113.2</v>
      </c>
      <c r="AP237" s="31">
        <f>_xlfn.IFNA(VLOOKUP($A237,TOTALSA!$A:$B,2,FALSE), "NA")</f>
        <v>17.645</v>
      </c>
      <c r="AQ237" s="31">
        <f>_xlfn.IFNA(VLOOKUP($A237,ZAFCPIALLMINMEI!$A:$B,2,FALSE), "NA")</f>
        <v>122.87609999999999</v>
      </c>
      <c r="AR237" s="31">
        <f>_xlfn.IFNA(VLOOKUP($A237,LCULMN01ZAQ661S!$A:$B,2,FALSE), "NA")</f>
        <v>118.1187355</v>
      </c>
      <c r="AS237" s="31">
        <f>_xlfn.IFNA(VLOOKUP($A237,NGDPRSAXDCZAQ!$A:$B,2,FALSE), "NA")</f>
        <v>1144556.6000000001</v>
      </c>
      <c r="AT237" s="31">
        <f>_xlfn.IFNA(VLOOKUP($A237,'M.W00.PCOBA.USD'!$A:$B,2,FALSE), "NA")</f>
        <v>30136.57</v>
      </c>
      <c r="AU237" s="31">
        <f>_xlfn.IFNA(VLOOKUP($A237,BSCICP03O9M665S!$A:$B,2,FALSE), "NA")</f>
        <v>99.593555078600005</v>
      </c>
      <c r="AV237" s="31">
        <f>_xlfn.IFNA(VLOOKUP($A237,LOLITOAAOECDE!$A:$B,2,FALSE), "NA")</f>
        <v>99.193483155099997</v>
      </c>
      <c r="AW237" s="31" t="str">
        <f>_xlfn.IFNA(VLOOKUP($A237,'IP7110'!$A:$B,2,FALSE), "NA")</f>
        <v>NA</v>
      </c>
      <c r="AX237" s="31">
        <f>_xlfn.IFNA(VLOOKUP($A237,'WPS061'!$A:$B,2,FALSE), "NA")</f>
        <v>105</v>
      </c>
      <c r="AY237" s="31">
        <f>_xlfn.IFNA(VLOOKUP($A237,'GS10'!$A:$B,2,FALSE), "NA")</f>
        <v>1.63</v>
      </c>
      <c r="AZ237" s="31">
        <f>_xlfn.IFNA(VLOOKUP($A237,'GS5'!$A:$B,2,FALSE), "NA")</f>
        <v>1.49</v>
      </c>
      <c r="BA237" s="31">
        <f>_xlfn.IFNA(VLOOKUP($A237,'GS30'!$A:$B,2,FALSE), "NA")</f>
        <v>2.12</v>
      </c>
      <c r="BB237" s="31">
        <f>_xlfn.IFNA(VLOOKUP($A237,DAX!$A:$B,2,FALSE), "NA")</f>
        <v>11939.28</v>
      </c>
      <c r="BC237" s="31">
        <f>_xlfn.IFNA(VLOOKUP($A237,SMI!$A:$B,2,FALSE), "NA")</f>
        <v>9895.65</v>
      </c>
      <c r="BD237" s="31">
        <f>_xlfn.IFNA(VLOOKUP($A237,NASDAQCOM!$A:$B,2,FALSE), "NA")</f>
        <v>7962.88</v>
      </c>
      <c r="BE237" s="31">
        <f>_xlfn.IFNA(VLOOKUP($A237,FTSE100!$A:$B,2,FALSE), "NA")</f>
        <v>7207.18</v>
      </c>
      <c r="BF237" s="31">
        <f>_xlfn.IFNA(VLOOKUP($A237,'M.W00.PGOLD.USD'!$A:$B,2,FALSE), "NA")</f>
        <v>1541.75</v>
      </c>
      <c r="BG237" s="31">
        <f>_xlfn.IFNA(VLOOKUP($A237,'M.W00.PSILVER.USD'!$A:$B,2,FALSE), "NA")</f>
        <v>18.48</v>
      </c>
      <c r="BH237" s="31">
        <f>_xlfn.IFNA(VLOOKUP($A237,WPU10170502!$A:$B,2,FALSE), "NA")</f>
        <v>118.8</v>
      </c>
      <c r="BI237" s="31">
        <f>_xlfn.IFNA(VLOOKUP($A237,'M.W00.PSILVER.USD'!$A:$B,2,FALSE), "NA")</f>
        <v>18.48</v>
      </c>
      <c r="BJ237" s="31">
        <f>_xlfn.IFNA(VLOOKUP($A237,'M.W00.PSILVER.USD'!$A:$B,2,FALSE), "NA")</f>
        <v>18.48</v>
      </c>
      <c r="BK237" s="31">
        <f>_xlfn.IFNA(VLOOKUP($A237,FEDfunds!$A:$B,2,FALSE), "NA")</f>
        <v>2.13</v>
      </c>
      <c r="BL237" s="31">
        <f>_xlfn.IFNA(VLOOKUP($A237,Vehicles_miles_traveled!$A:$B,2,FALSE), "NA")</f>
        <v>276152</v>
      </c>
      <c r="BM237" s="31">
        <f>_xlfn.IFNA(VLOOKUP($A237,New_car_dealer!$A:$B,2,FALSE), "NA")</f>
        <v>88148</v>
      </c>
      <c r="BN237" s="31">
        <f>_xlfn.IFNA(VLOOKUP($A237,Platinum_total_demand!$A:$Z,4,FALSE), "NA")</f>
        <v>586.4920674188561</v>
      </c>
      <c r="BO237" s="31">
        <f>_xlfn.IFNA(VLOOKUP($A237,Palladium_total_demand!$A:$Z,4,FALSE), "NA")</f>
        <v>915.28193888169517</v>
      </c>
      <c r="BP237" s="31">
        <f>_xlfn.IFNA(VLOOKUP($A237,Rhodium_total_demand!$A:$Z,4,FALSE), "NA")</f>
        <v>89.434557663624545</v>
      </c>
      <c r="BQ237" s="31">
        <f>_xlfn.IFNA(VLOOKUP($A237,Platinum_total_supply!$A:$Z,4,FALSE), "NA")</f>
        <v>637.55801551983154</v>
      </c>
      <c r="BR237" s="31">
        <f>_xlfn.IFNA(VLOOKUP($A237,Palladium_total_supply!$A:$Z,4,FALSE), "NA")</f>
        <v>804.15215537955282</v>
      </c>
      <c r="BS237" s="31">
        <f>_xlfn.IFNA(VLOOKUP($A237,Rhodium_total_supply!$A:$Z,4,FALSE), "NA")</f>
        <v>85.62023662315903</v>
      </c>
      <c r="BT237" s="31">
        <f>_xlfn.IFNA(VLOOKUP($A237,Equities!$A:$Z,2,FALSE), "NA")</f>
        <v>8903.1718181818196</v>
      </c>
      <c r="BU237" s="31">
        <f>_xlfn.IFNA(VLOOKUP($A237,Equities!$A:$Z,3,FALSE), "NA")</f>
        <v>12118.7327272727</v>
      </c>
      <c r="BV237" s="31">
        <f>_xlfn.IFNA(VLOOKUP($A237,Equities!$A:$Z,4,FALSE), "NA")</f>
        <v>9521.9590909090894</v>
      </c>
      <c r="BW237" s="31">
        <f>_xlfn.IFNA(VLOOKUP($A237,Equities!$A:$Z,5,FALSE), "NA")</f>
        <v>6891.2775454545399</v>
      </c>
      <c r="BX237" s="31">
        <f>_xlfn.IFNA(VLOOKUP($A237,Equities!$A:$Z,6,FALSE), "NA")</f>
        <v>2233.4732727272699</v>
      </c>
      <c r="BY237" s="31">
        <f>_xlfn.IFNA(VLOOKUP($A237,Income_equities!$A:$Z,2,FALSE), "NA")</f>
        <v>2217.4031818181802</v>
      </c>
      <c r="BZ237" s="31">
        <f>_xlfn.IFNA(VLOOKUP($A237,Income_equities!$A:$Z,3,FALSE), "NA")</f>
        <v>418.94229545454499</v>
      </c>
      <c r="CA237" s="31">
        <f>_xlfn.IFNA(VLOOKUP($A237,Income_equities!$A:$Z,4,FALSE), "NA")</f>
        <v>256.00915909090901</v>
      </c>
      <c r="CB237" s="31">
        <f>_xlfn.IFNA(VLOOKUP($A237,Income_equities!$A:$Z,5,FALSE), "NA")</f>
        <v>240.37649999999999</v>
      </c>
      <c r="CC237" s="31">
        <f>_xlfn.IFNA(VLOOKUP($A237,PGM_equities!$A:$Z,2,FALSE), "NA")</f>
        <v>863.48499999999899</v>
      </c>
      <c r="CD237" s="31">
        <f>_xlfn.IFNA(VLOOKUP($A237,PGM_equities!$A:$Z,3,FALSE), "NA")</f>
        <v>1502.6045454545399</v>
      </c>
      <c r="CE237" s="31">
        <f>_xlfn.IFNA(VLOOKUP($A237,PGM_equities!$A:$Z,4,FALSE), "NA")</f>
        <v>17.204840909090901</v>
      </c>
      <c r="CF237" s="31">
        <f>_xlfn.IFNA(VLOOKUP($A237,PGM_equities!$A:$Z,5,FALSE), "NA")</f>
        <v>1456.05</v>
      </c>
      <c r="CG237" s="31">
        <f>_xlfn.IFNA(VLOOKUP($A237,Platinum_market_balance!$A:$Z,2,FALSE), "NA")</f>
        <v>51.065948100975447</v>
      </c>
      <c r="CH237" s="31">
        <f>_xlfn.IFNA(VLOOKUP($A237,Platinum_market_balance!$A:$Z,3,FALSE), "NA")</f>
        <v>8.7070142867773162E-2</v>
      </c>
      <c r="CI237" s="31">
        <f>_xlfn.IFNA(VLOOKUP($A237,Platinum_market_balance!$A:$Z,4,FALSE), "NA")</f>
        <v>3550.3725556761447</v>
      </c>
      <c r="CJ237" s="31">
        <f>_xlfn.IFNA(VLOOKUP($A237,Platinum_market_balance!$A:$Z,5,FALSE), "NA")</f>
        <v>6.0535730198385931</v>
      </c>
      <c r="CK237" s="31">
        <f>_xlfn.IFNA(VLOOKUP($A237,Palladium_market_balance!$A:$Z,2,FALSE), "NA")</f>
        <v>-111.12978350214235</v>
      </c>
      <c r="CL237" s="31">
        <f>_xlfn.IFNA(VLOOKUP($A237,Palladium_market_balance!$A:$Z,3,FALSE), "NA")</f>
        <v>-0.12141590342962774</v>
      </c>
      <c r="CM237" s="31">
        <f>_xlfn.IFNA(VLOOKUP($A237,Palladium_market_balance!$A:$Z,4,FALSE), "NA")</f>
        <v>-5455.3831397708009</v>
      </c>
      <c r="CN237" s="31">
        <f>_xlfn.IFNA(VLOOKUP($A237,Palladium_market_balance!$A:$Z,5,FALSE), "NA")</f>
        <v>-5.9603308095823104</v>
      </c>
      <c r="CO237" s="31">
        <f>_xlfn.IFNA(VLOOKUP($A237,Rhodium_market_balance!$A:$Z,2,FALSE), "NA")</f>
        <v>-3.814321040465515</v>
      </c>
      <c r="CP237" s="31">
        <f>_xlfn.IFNA(VLOOKUP($A237,Rhodium_market_balance!$A:$Z,3,FALSE), "NA")</f>
        <v>-4.2649297319853605E-2</v>
      </c>
      <c r="CQ237" s="31">
        <f>_xlfn.IFNA(VLOOKUP($A237,Rhodium_market_balance!$A:$Z,4,FALSE), "NA")</f>
        <v>113.36812730988967</v>
      </c>
      <c r="CR237" s="31">
        <f>_xlfn.IFNA(VLOOKUP($A237,Rhodium_market_balance!$A:$Z,5,FALSE), "NA")</f>
        <v>1.2676098621327399</v>
      </c>
      <c r="CS237" s="31">
        <f>_xlfn.IFNA(VLOOKUP($A237,CFTCs!$A:$Z,2,FALSE), "NA")</f>
        <v>14480.045454545399</v>
      </c>
      <c r="CT237" s="31">
        <f>_xlfn.IFNA(VLOOKUP($A237,CFTCs!$A:$Z,3,FALSE), "NA")</f>
        <v>4452.8636363636297</v>
      </c>
      <c r="CU237" s="31">
        <f>_xlfn.IFNA(VLOOKUP($A237,CFTCs!$A:$Z,4,FALSE), "NA")</f>
        <v>45797</v>
      </c>
      <c r="CV237" s="31">
        <f>_xlfn.IFNA(VLOOKUP($A237,CFTCs!$A:$Z,5,FALSE), "NA")</f>
        <v>23732.136363636298</v>
      </c>
      <c r="CW237" s="31">
        <f>_xlfn.IFNA(VLOOKUP($A237,Open_interest!$A:$Z,2,FALSE), "NA")</f>
        <v>76977.545454545398</v>
      </c>
      <c r="CX237" s="31">
        <f>_xlfn.IFNA(VLOOKUP($A237,Open_interest!$A:$Z,3,FALSE), "NA")</f>
        <v>22981.590909090901</v>
      </c>
      <c r="CY237" s="31">
        <f>IF(_xlfn.IFNA(VLOOKUP($A237,ETF_holdings!$A:$Z,2,FALSE), "NA")=0,"NA",_xlfn.IFNA(VLOOKUP($A237,ETF_holdings!$A:$Z,2,FALSE), "NA"))</f>
        <v>3134311.0019545401</v>
      </c>
      <c r="CZ237" s="31" t="str">
        <f>IF(_xlfn.IFNA(VLOOKUP($A237,ETF_holdings!$A:$Z,3,FALSE), "NA")=0,"NA",_xlfn.IFNA(VLOOKUP($A237,ETF_holdings!$A:$Z,3,FALSE), "NA"))</f>
        <v>NA</v>
      </c>
      <c r="DA237" s="31">
        <f>_xlfn.IFNA(VLOOKUP($A237,ETF_holdings!$A:$Z,4,FALSE), "NA")</f>
        <v>11314.090909090901</v>
      </c>
      <c r="DB237" s="31">
        <f>IF(_xlfn.IFNA(VLOOKUP($A237,ETF_holdings!$A:$Z,4,FALSE), "NA")=0,"NA",_xlfn.IFNA(VLOOKUP($A237,ETF_holdings!$A:$Z,4,FALSE), "NA"))</f>
        <v>11314.090909090901</v>
      </c>
      <c r="DC237" s="31" t="str">
        <f>IF(_xlfn.IFNA(VLOOKUP($A237,ETF_holdings!$A:$Z,6,FALSE), "NA")=0,"NA",_xlfn.IFNA(VLOOKUP($A237,ETF_holdings!$A:$Z,6,FALSE), "NA"))</f>
        <v>NA</v>
      </c>
      <c r="DD237" s="31" t="str">
        <f>IF(_xlfn.IFNA(VLOOKUP($A237,ETF_holdings!$A:$Z,7,FALSE), "NA")=0,"NA",_xlfn.IFNA(VLOOKUP($A237,ETF_holdings!$A:$Z,7,FALSE), "NA"))</f>
        <v>NA</v>
      </c>
      <c r="DE237" s="31">
        <f>IF(_xlfn.IFNA(VLOOKUP($A237,ETF_holdings!$A:$Z,8,FALSE), "NA")=0,"NA",_xlfn.IFNA(VLOOKUP($A237,ETF_holdings!$A:$Z,8,FALSE), "NA"))</f>
        <v>8459.0909090909099</v>
      </c>
      <c r="DF237" s="31">
        <f>IF(_xlfn.IFNA(VLOOKUP($A237,ETF_holdings!$A:$Z,10,FALSE), "NA")=0,"NA",_xlfn.IFNA(VLOOKUP($A237,ETF_holdings!$A:$Z,10,FALSE), "NA"))</f>
        <v>7764.5454545454504</v>
      </c>
      <c r="DG237" s="31">
        <f>IF(_xlfn.IFNA(VLOOKUP($A237,ETF_holdings!$A:$Z,10,FALSE), "NA")=0,"NA",_xlfn.IFNA(VLOOKUP($A237,ETF_holdings!$A:$Z,10,FALSE), "NA"))</f>
        <v>7764.5454545454504</v>
      </c>
      <c r="DH237" s="31">
        <f>IF(_xlfn.IFNA(VLOOKUP($A237,ETF_holdings!$A:$Z,11,FALSE), "NA")=0,"NA",_xlfn.IFNA(VLOOKUP($A237,ETF_holdings!$A:$Z,11,FALSE), "NA"))</f>
        <v>11314.090909090901</v>
      </c>
      <c r="DI237" s="31" t="str">
        <f>IF(_xlfn.IFNA(VLOOKUP($A237,ETF_holdings!$A:$Z,12,FALSE), "NA")=0,"NA",_xlfn.IFNA(VLOOKUP($A237,ETF_holdings!$A:$Z,12,FALSE), "NA"))</f>
        <v>NA</v>
      </c>
      <c r="DJ237" s="31">
        <f>IF(_xlfn.IFNA(VLOOKUP($A237,ETF_holdings!$A:$Z,13,FALSE), "NA")=0,"NA",_xlfn.IFNA(VLOOKUP($A237,ETF_holdings!$A:$Z,13,FALSE), "NA"))</f>
        <v>24682.727272727272</v>
      </c>
      <c r="DK237" s="31">
        <f>IF(_xlfn.IFNA(VLOOKUP($A237,Platinum_RSI!$A:$P,2,FALSE), "NA")=0,"NA",_xlfn.IFNA(VLOOKUP($A237,Platinum_RSI!$A:$P,2,FALSE), "NA"))</f>
        <v>77.040000000000006</v>
      </c>
      <c r="DL237" s="31">
        <f>IF(_xlfn.IFNA(VLOOKUP($A237,Platinum_RSI!$A:$P,3,FALSE), "NA")=0,"NA",_xlfn.IFNA(VLOOKUP($A237,Platinum_RSI!$A:$P,3,FALSE), "NA"))</f>
        <v>59.04</v>
      </c>
      <c r="DM237" s="31">
        <f>IF(_xlfn.IFNA(VLOOKUP($A237,Platinum_RSI!$A:$P,4,FALSE), "NA")=0,"NA",_xlfn.IFNA(VLOOKUP($A237,Platinum_RSI!$A:$P,4,FALSE), "NA"))</f>
        <v>53.62</v>
      </c>
      <c r="DN237" s="31">
        <f>IF(_xlfn.IFNA(VLOOKUP($A237,Platinum_RSI!$A:$P,5,FALSE), "NA")=0,"NA",_xlfn.IFNA(VLOOKUP($A237,Platinum_RSI!$A:$P,5,FALSE), "NA"))</f>
        <v>47.79</v>
      </c>
      <c r="DO237" s="31">
        <f>IF(_xlfn.IFNA(VLOOKUP($A237,Palladium_RSI!$A:$Q,2,FALSE), "NA")=0,"NA",_xlfn.IFNA(VLOOKUP($A237,Palladium_RSI!$A:$Q,2,FALSE), "NA"))</f>
        <v>74.78</v>
      </c>
      <c r="DP237" s="31">
        <f>IF(_xlfn.IFNA(VLOOKUP($A237,Palladium_RSI!$A:$Q, 3,FALSE), "NA")=0,"NA",_xlfn.IFNA(VLOOKUP($A237,Palladium_RSI!$A:$Q,3,FALSE), "NA"))</f>
        <v>71.77</v>
      </c>
      <c r="DQ237" s="31">
        <f>IF(_xlfn.IFNA(VLOOKUP($A237,Palladium_RSI!$A:$Q,4,FALSE), "NA")=0,"NA",_xlfn.IFNA(VLOOKUP($A237,Palladium_RSI!$A:$Q,4,FALSE), "NA"))</f>
        <v>70.459999999999994</v>
      </c>
      <c r="DR237" s="31">
        <f>IF(_xlfn.IFNA(VLOOKUP($A237,Palladium_RSI!$A:$Q,5,FALSE), "NA")=0,"NA",_xlfn.IFNA(VLOOKUP($A237,Palladium_RSI!$A:$Q,5,FALSE), "NA"))</f>
        <v>66.260000000000005</v>
      </c>
      <c r="DS237" s="31">
        <f>IF(_xlfn.IFNA(VLOOKUP($A237,Car_production!$A:$L,2,FALSE), "NA")=0,"NA",_xlfn.IFNA(VLOOKUP($A237,Car_production!$A:$L,2,FALSE), "NA"))</f>
        <v>213.8</v>
      </c>
      <c r="DT237" s="31">
        <f>IF(_xlfn.IFNA(VLOOKUP($A237,Car_production!$A:$L,3,FALSE), "NA")=0,"NA",_xlfn.IFNA(VLOOKUP($A237,Car_production!$A:$L,3,FALSE), "NA"))</f>
        <v>168.2140047206924</v>
      </c>
      <c r="DU237" s="31" t="e">
        <f>IF(_xlfn.IFNA(VLOOKUP($A237,Car_production!$A:$L,4,FALSE), "NA")=0,"NA",_xlfn.IFNA(VLOOKUP($A237,Car_production!$A:$L,13,FALSE), "NA"))</f>
        <v>#REF!</v>
      </c>
      <c r="DV237" s="31">
        <f>IF(_xlfn.IFNA(VLOOKUP($A237,Car_production!$A:$L,5,FALSE), "NA")=0,"NA",_xlfn.IFNA(VLOOKUP($A237,Car_production!$A:$L,5,FALSE), "NA"))</f>
        <v>81.512104587875911</v>
      </c>
      <c r="DW237" s="31">
        <f>IF(_xlfn.IFNA(VLOOKUP($A237,Car_production!$A:$L,6,FALSE), "NA")=0,"NA",_xlfn.IFNA(VLOOKUP($A237,Car_production!$A:$L,6,FALSE), "NA"))</f>
        <v>80.599999999999994</v>
      </c>
      <c r="DX237" s="31">
        <f>IF(_xlfn.IFNA(VLOOKUP($A237,Car_production!$A:$L,7,FALSE), "NA")=0,"NA",_xlfn.IFNA(VLOOKUP($A237,Car_production!$A:$L,7,FALSE), "NA"))</f>
        <v>78.787878787878782</v>
      </c>
      <c r="DY237" s="31">
        <f>IF(_xlfn.IFNA(VLOOKUP($A237,Car_production!$A:$L,8,FALSE), "NA")=0,"NA",_xlfn.IFNA(VLOOKUP($A237,Car_production!$A:$L,8,FALSE), "NA"))</f>
        <v>109.8</v>
      </c>
      <c r="DZ237" s="31">
        <f>IF(_xlfn.IFNA(VLOOKUP($A237,Car_production!$A:$L,9,FALSE), "NA")=0,"NA",_xlfn.IFNA(VLOOKUP($A237,Car_production!$A:$L,9,FALSE), "NA"))</f>
        <v>138.63636363636363</v>
      </c>
      <c r="EA237" s="31">
        <f>IF(_xlfn.IFNA(VLOOKUP($A237,Car_production!$A:$L,10,FALSE), "NA")=0,"NA",_xlfn.IFNA(VLOOKUP($A237,Car_production!$A:$L,10,FALSE), "NA"))</f>
        <v>76.376797177001777</v>
      </c>
      <c r="EB237" s="31">
        <f>IF(_xlfn.IFNA(VLOOKUP($A237,Car_production_index!$A:$L,2,FALSE), "NA")=0,"NA",_xlfn.IFNA(VLOOKUP($A237,Car_production_index!$A:$L,2,FALSE), "NA"))</f>
        <v>0.14673309866310441</v>
      </c>
      <c r="EC237" s="31">
        <f>IF(_xlfn.IFNA(VLOOKUP($A237,Car_production_index!$A:$L,3,FALSE), "NA")=0,"NA",_xlfn.IFNA(VLOOKUP($A237,Car_production_index!$A:$L,3,FALSE), "NA"))</f>
        <v>0.1806619422566296</v>
      </c>
      <c r="ED237" s="31">
        <f>IF(_xlfn.IFNA(VLOOKUP($A237,Car_production_index!$A:$L,4,FALSE), "NA")=0,"NA",_xlfn.IFNA(VLOOKUP($A237,Car_production_index!$A:$L,4,FALSE), "NA"))</f>
        <v>0.27516844742594915</v>
      </c>
      <c r="EE237" s="31">
        <f>IF(_xlfn.IFNA(VLOOKUP($A237,Car_production_index!$A:$L,5,FALSE), "NA")=0,"NA",_xlfn.IFNA(VLOOKUP($A237,Car_production_index!$A:$L,5,FALSE), "NA"))</f>
        <v>0.10841819676736345</v>
      </c>
      <c r="EF237" s="31">
        <f>IF(_xlfn.IFNA(VLOOKUP($A237,Car_production_index!$A:$L,6,FALSE), "NA")=0,"NA",_xlfn.IFNA(VLOOKUP($A237,Car_production_index!$A:$L,6,FALSE), "NA"))</f>
        <v>0.7109816851130466</v>
      </c>
    </row>
    <row r="238" spans="1:136">
      <c r="A238" s="26">
        <v>43709</v>
      </c>
      <c r="B238" s="25">
        <f>IFERROR(VLOOKUP($A238,Palladium_spot_price!$A:$B,2,FALSE), "NA")</f>
        <v>1611</v>
      </c>
      <c r="C238" s="25">
        <f>IFERROR(VLOOKUP($A238,Platinum_spot_price!$A:$B,2,FALSE), "NA")</f>
        <v>947.7</v>
      </c>
      <c r="D238" s="25">
        <f>IFERROR(VLOOKUP($A238,Rhodium_spot_price!$A:$B,2,FALSE), "NA")</f>
        <v>5037.5</v>
      </c>
      <c r="E238" s="25">
        <f>IFERROR(VLOOKUP(A238,'Coal Australia'!A:B,2,FALSE), "NA")</f>
        <v>66.958673469387605</v>
      </c>
      <c r="F238" s="25">
        <f>IFERROR(VLOOKUP(A238,'Russian Ruble'!A:B,2,FALSE), "NA")</f>
        <v>64.979500000000002</v>
      </c>
      <c r="G238" s="25" t="str">
        <f>IFERROR(VLOOKUP($A238,'GDP Germany'!A:B,2,FALSE),"NA")</f>
        <v>NA</v>
      </c>
      <c r="H238" s="25" t="str">
        <f>IFERROR(VLOOKUP($A238,'GDP EU28'!A:B,2,FALSE),"NA")</f>
        <v>NA</v>
      </c>
      <c r="I238" s="25" t="str">
        <f>IFERROR(VLOOKUP($A238,'GDP US'!A:B,2,FALSE),"NA")</f>
        <v>NA</v>
      </c>
      <c r="J238" s="29" t="str">
        <f>IFERROR(VLOOKUP($A238,'GDP CNY'!A:C,2,FALSE),"NA")</f>
        <v>NA</v>
      </c>
      <c r="K238" s="25">
        <f>IFERROR(VLOOKUP($A238,WTI!$A:$B,2,FALSE),"NA")</f>
        <v>56.95</v>
      </c>
      <c r="L238" s="25">
        <f>IFERROR(VLOOKUP($A238,Brent!$A:$B,2,FALSE),"NA")</f>
        <v>62.83</v>
      </c>
      <c r="M238" s="25">
        <f>IFERROR(VLOOKUP($A238,'EURO EXC RATE'!$A:$B,2,FALSE),"NA")</f>
        <v>1.1011</v>
      </c>
      <c r="N238" s="25">
        <f>IFERROR(VLOOKUP($A238,'Baltic Dry Index'!$A:$B,2,FALSE),"NA")</f>
        <v>1823</v>
      </c>
      <c r="O238" s="25">
        <f>IFERROR(VLOOKUP($A238,EXR_CNY_USD!$A:$B,2,FALSE),"NA")</f>
        <v>7.1136999999999997</v>
      </c>
      <c r="P238" s="25">
        <f>IFERROR(VLOOKUP($A238,'NATURAL GAS'!A:B,2,FALSE),"NA")</f>
        <v>2.56</v>
      </c>
      <c r="Q238" s="25">
        <f>IFERROR(VLOOKUP($A238,VIX!$A:$B,2,FALSE), "NA")</f>
        <v>16.239999999999998</v>
      </c>
      <c r="R238" s="25">
        <f>IFERROR(VLOOKUP($A238,CLI_US!$A:$B,2,FALSE), "NA")</f>
        <v>99.103030383551996</v>
      </c>
      <c r="S238" s="25">
        <f>IFERROR(VLOOKUP($A238,CLI_CHN!$A:$B,2,FALSE), "NA")</f>
        <v>98.477040000000002</v>
      </c>
      <c r="T238" s="25">
        <f>IFERROR(VLOOKUP($A238,CLI_EURO!$A:$B,2,FALSE), "NA")</f>
        <v>99.504726114956398</v>
      </c>
      <c r="U238" s="25">
        <f>IFERROR(VLOOKUP($A238,CPILFESL!$A:$B,2,FALSE), "NA")</f>
        <v>256.596</v>
      </c>
      <c r="V238" s="31">
        <f>_xlfn.IFNA(VLOOKUP($A238,'PET.RWTC.M'!$A:$B,2,FALSE), "NA")</f>
        <v>56.95</v>
      </c>
      <c r="W238" s="31">
        <f>_xlfn.IFNA(VLOOKUP($A238,PALLFNFINDEXQ!$A:$B,2,FALSE), "NA")</f>
        <v>115.1845697</v>
      </c>
      <c r="X238" s="31">
        <f>_xlfn.IFNA(VLOOKUP($A238,DEXSFUS!$A:$B,2,FALSE), "NA")</f>
        <v>14.5175</v>
      </c>
      <c r="Y238" s="31">
        <f>_xlfn.IFNA(VLOOKUP($A238,PNICKUSDM!$A:$B,2,FALSE), "NA")</f>
        <v>17656.880949999999</v>
      </c>
      <c r="Z238" s="31">
        <f>_xlfn.IFNA(VLOOKUP($A238,'WPU1011'!$A:$B,2,FALSE), "NA")</f>
        <v>146.19999999999999</v>
      </c>
      <c r="AA238" s="31">
        <f>_xlfn.IFNA(VLOOKUP($A238,PCU3399103399101!$A:$B,2,FALSE), "NA")</f>
        <v>212.4</v>
      </c>
      <c r="AB238" s="31">
        <f>_xlfn.IFNA(VLOOKUP($A238,TSIFRGHTC!$A:$B,2,FALSE), "NA")</f>
        <v>-2.5</v>
      </c>
      <c r="AC238" s="31">
        <f>_xlfn.IFNA(VLOOKUP($A238,TSIFRGHTC!$A:$B,2,FALSE), "NA")</f>
        <v>-2.5</v>
      </c>
      <c r="AD238" s="31">
        <f>_xlfn.IFNA(VLOOKUP($A238,PPICMM!$A:$B,2,FALSE), "NA")</f>
        <v>189.8</v>
      </c>
      <c r="AE238" s="31">
        <f>_xlfn.IFNA(VLOOKUP($A238,IPB50001N!$A:$B,2,FALSE), "NA")</f>
        <v>102.96129999999999</v>
      </c>
      <c r="AF238" s="31">
        <f>_xlfn.IFNA(VLOOKUP($A238,A31ATI!$A:$B,2,FALSE), "NA")</f>
        <v>21019</v>
      </c>
      <c r="AG238" s="31">
        <f>_xlfn.IFNA(VLOOKUP($A238,A31ANO!$A:$B,2,FALSE), "NA")</f>
        <v>9597</v>
      </c>
      <c r="AH238" s="31">
        <f>_xlfn.IFNA(VLOOKUP($A238,IPG21223S!$A:$B,2,FALSE), "NA")</f>
        <v>106.8211</v>
      </c>
      <c r="AI238" s="31">
        <f>_xlfn.IFNA(VLOOKUP($A238,PIORECRUSDM!$A:$B,2,FALSE), "NA")</f>
        <v>92.91</v>
      </c>
      <c r="AJ238" s="31">
        <f>_xlfn.IFNA(VLOOKUP($A238,GVZCLS!$A:$B,2,FALSE), "NA")</f>
        <v>16.010000000000002</v>
      </c>
      <c r="AK238" s="31">
        <f>_xlfn.IFNA(VLOOKUP($A238,VXSLVCLS!$A:$B,2,FALSE), "NA")</f>
        <v>21.97</v>
      </c>
      <c r="AL238" s="31">
        <f>_xlfn.IFNA(VLOOKUP($A238,PNRGINDEXM!$A:$B,2,FALSE), "NA")</f>
        <v>123.74250000000001</v>
      </c>
      <c r="AM238" s="31">
        <f>_xlfn.IFNA(VLOOKUP($A238,Nikkei225!$A:$B,2,FALSE), "NA")</f>
        <v>21540.99</v>
      </c>
      <c r="AN238" s="31">
        <f>_xlfn.IFNA(VLOOKUP($A238,EXJPUS!$A:$B,2,FALSE), "NA")</f>
        <v>107.54</v>
      </c>
      <c r="AO238" s="31">
        <f>_xlfn.IFNA(VLOOKUP($A238,PCU33613361!$A:$B,2,FALSE), "NA")</f>
        <v>113</v>
      </c>
      <c r="AP238" s="31">
        <f>_xlfn.IFNA(VLOOKUP($A238,TOTALSA!$A:$B,2,FALSE), "NA")</f>
        <v>17.713999999999999</v>
      </c>
      <c r="AQ238" s="31">
        <f>_xlfn.IFNA(VLOOKUP($A238,ZAFCPIALLMINMEI!$A:$B,2,FALSE), "NA")</f>
        <v>123.2812</v>
      </c>
      <c r="AR238" s="31">
        <f>_xlfn.IFNA(VLOOKUP($A238,LCULMN01ZAQ661S!$A:$B,2,FALSE), "NA")</f>
        <v>118.1187355</v>
      </c>
      <c r="AS238" s="31">
        <f>_xlfn.IFNA(VLOOKUP($A238,NGDPRSAXDCZAQ!$A:$B,2,FALSE), "NA")</f>
        <v>1144556.6000000001</v>
      </c>
      <c r="AT238" s="31">
        <f>_xlfn.IFNA(VLOOKUP($A238,'M.W00.PCOBA.USD'!$A:$B,2,FALSE), "NA")</f>
        <v>35720.43</v>
      </c>
      <c r="AU238" s="31">
        <f>_xlfn.IFNA(VLOOKUP($A238,BSCICP03O9M665S!$A:$B,2,FALSE), "NA")</f>
        <v>99.464890310900003</v>
      </c>
      <c r="AV238" s="31">
        <f>_xlfn.IFNA(VLOOKUP($A238,LOLITOAAOECDE!$A:$B,2,FALSE), "NA")</f>
        <v>99.1613920084</v>
      </c>
      <c r="AW238" s="31" t="str">
        <f>_xlfn.IFNA(VLOOKUP($A238,'IP7110'!$A:$B,2,FALSE), "NA")</f>
        <v>NA</v>
      </c>
      <c r="AX238" s="31">
        <f>_xlfn.IFNA(VLOOKUP($A238,'WPS061'!$A:$B,2,FALSE), "NA")</f>
        <v>105.3</v>
      </c>
      <c r="AY238" s="31">
        <f>_xlfn.IFNA(VLOOKUP($A238,'GS10'!$A:$B,2,FALSE), "NA")</f>
        <v>1.7</v>
      </c>
      <c r="AZ238" s="31">
        <f>_xlfn.IFNA(VLOOKUP($A238,'GS5'!$A:$B,2,FALSE), "NA")</f>
        <v>1.57</v>
      </c>
      <c r="BA238" s="31">
        <f>_xlfn.IFNA(VLOOKUP($A238,'GS30'!$A:$B,2,FALSE), "NA")</f>
        <v>2.16</v>
      </c>
      <c r="BB238" s="31">
        <f>_xlfn.IFNA(VLOOKUP($A238,DAX!$A:$B,2,FALSE), "NA")</f>
        <v>12428.08</v>
      </c>
      <c r="BC238" s="31">
        <f>_xlfn.IFNA(VLOOKUP($A238,SMI!$A:$B,2,FALSE), "NA")</f>
        <v>10078.32</v>
      </c>
      <c r="BD238" s="31">
        <f>_xlfn.IFNA(VLOOKUP($A238,NASDAQCOM!$A:$B,2,FALSE), "NA")</f>
        <v>7999.33</v>
      </c>
      <c r="BE238" s="31">
        <f>_xlfn.IFNA(VLOOKUP($A238,FTSE100!$A:$B,2,FALSE), "NA")</f>
        <v>7408.21</v>
      </c>
      <c r="BF238" s="31">
        <f>_xlfn.IFNA(VLOOKUP($A238,'M.W00.PGOLD.USD'!$A:$B,2,FALSE), "NA")</f>
        <v>1542.6</v>
      </c>
      <c r="BG238" s="31">
        <f>_xlfn.IFNA(VLOOKUP($A238,'M.W00.PSILVER.USD'!$A:$B,2,FALSE), "NA")</f>
        <v>19.305</v>
      </c>
      <c r="BH238" s="31">
        <f>_xlfn.IFNA(VLOOKUP($A238,WPU10170502!$A:$B,2,FALSE), "NA")</f>
        <v>119.1</v>
      </c>
      <c r="BI238" s="31">
        <f>_xlfn.IFNA(VLOOKUP($A238,'M.W00.PSILVER.USD'!$A:$B,2,FALSE), "NA")</f>
        <v>19.305</v>
      </c>
      <c r="BJ238" s="31">
        <f>_xlfn.IFNA(VLOOKUP($A238,'M.W00.PSILVER.USD'!$A:$B,2,FALSE), "NA")</f>
        <v>19.305</v>
      </c>
      <c r="BK238" s="31">
        <f>_xlfn.IFNA(VLOOKUP($A238,FEDfunds!$A:$B,2,FALSE), "NA")</f>
        <v>2.04</v>
      </c>
      <c r="BL238" s="31">
        <f>_xlfn.IFNA(VLOOKUP($A238,Vehicles_miles_traveled!$A:$B,2,FALSE), "NA")</f>
        <v>273317</v>
      </c>
      <c r="BM238" s="31">
        <f>_xlfn.IFNA(VLOOKUP($A238,New_car_dealer!$A:$B,2,FALSE), "NA")</f>
        <v>76300</v>
      </c>
      <c r="BN238" s="31">
        <f>_xlfn.IFNA(VLOOKUP($A238,Platinum_total_demand!$A:$Z,4,FALSE), "NA")</f>
        <v>644.92165679362211</v>
      </c>
      <c r="BO238" s="31">
        <f>_xlfn.IFNA(VLOOKUP($A238,Palladium_total_demand!$A:$Z,4,FALSE), "NA")</f>
        <v>1042.533011734565</v>
      </c>
      <c r="BP238" s="31">
        <f>_xlfn.IFNA(VLOOKUP($A238,Rhodium_total_demand!$A:$Z,4,FALSE), "NA")</f>
        <v>102.58098792864014</v>
      </c>
      <c r="BQ238" s="31">
        <f>_xlfn.IFNA(VLOOKUP($A238,Platinum_total_supply!$A:$Z,4,FALSE), "NA")</f>
        <v>637.55801551983154</v>
      </c>
      <c r="BR238" s="31">
        <f>_xlfn.IFNA(VLOOKUP($A238,Palladium_total_supply!$A:$Z,4,FALSE), "NA")</f>
        <v>804.15215537955282</v>
      </c>
      <c r="BS238" s="31">
        <f>_xlfn.IFNA(VLOOKUP($A238,Rhodium_total_supply!$A:$Z,4,FALSE), "NA")</f>
        <v>85.62023662315903</v>
      </c>
      <c r="BT238" s="31">
        <f>_xlfn.IFNA(VLOOKUP($A238,Equities!$A:$Z,2,FALSE), "NA")</f>
        <v>9178.7076190476091</v>
      </c>
      <c r="BU238" s="31">
        <f>_xlfn.IFNA(VLOOKUP($A238,Equities!$A:$Z,3,FALSE), "NA")</f>
        <v>12470.204285714201</v>
      </c>
      <c r="BV238" s="31">
        <f>_xlfn.IFNA(VLOOKUP($A238,Equities!$A:$Z,4,FALSE), "NA")</f>
        <v>9839.1680952380902</v>
      </c>
      <c r="BW238" s="31">
        <f>_xlfn.IFNA(VLOOKUP($A238,Equities!$A:$Z,5,FALSE), "NA")</f>
        <v>7195.8689047619</v>
      </c>
      <c r="BX238" s="31">
        <f>_xlfn.IFNA(VLOOKUP($A238,Equities!$A:$Z,6,FALSE), "NA")</f>
        <v>2312.84957142857</v>
      </c>
      <c r="BY238" s="31">
        <f>_xlfn.IFNA(VLOOKUP($A238,Income_equities!$A:$Z,2,FALSE), "NA")</f>
        <v>2216.53428571428</v>
      </c>
      <c r="BZ238" s="31">
        <f>_xlfn.IFNA(VLOOKUP($A238,Income_equities!$A:$Z,3,FALSE), "NA")</f>
        <v>417.93195714285702</v>
      </c>
      <c r="CA238" s="31">
        <f>_xlfn.IFNA(VLOOKUP($A238,Income_equities!$A:$Z,4,FALSE), "NA")</f>
        <v>256.864104761904</v>
      </c>
      <c r="CB238" s="31">
        <f>_xlfn.IFNA(VLOOKUP($A238,Income_equities!$A:$Z,5,FALSE), "NA")</f>
        <v>239.67788095238001</v>
      </c>
      <c r="CC238" s="31">
        <f>_xlfn.IFNA(VLOOKUP($A238,PGM_equities!$A:$Z,2,FALSE), "NA")</f>
        <v>942.75428571428495</v>
      </c>
      <c r="CD238" s="31">
        <f>_xlfn.IFNA(VLOOKUP($A238,PGM_equities!$A:$Z,3,FALSE), "NA")</f>
        <v>1509.1195238095199</v>
      </c>
      <c r="CE238" s="31">
        <f>_xlfn.IFNA(VLOOKUP($A238,PGM_equities!$A:$Z,4,FALSE), "NA")</f>
        <v>18.137271428571399</v>
      </c>
      <c r="CF238" s="31">
        <f>_xlfn.IFNA(VLOOKUP($A238,PGM_equities!$A:$Z,5,FALSE), "NA")</f>
        <v>1605.6523809523801</v>
      </c>
      <c r="CG238" s="31">
        <f>_xlfn.IFNA(VLOOKUP($A238,Platinum_market_balance!$A:$Z,2,FALSE), "NA")</f>
        <v>-7.363641273790563</v>
      </c>
      <c r="CH238" s="31">
        <f>_xlfn.IFNA(VLOOKUP($A238,Platinum_market_balance!$A:$Z,3,FALSE), "NA")</f>
        <v>-1.1417884941871261E-2</v>
      </c>
      <c r="CI238" s="31">
        <f>_xlfn.IFNA(VLOOKUP($A238,Platinum_market_balance!$A:$Z,4,FALSE), "NA")</f>
        <v>3543.0089144023541</v>
      </c>
      <c r="CJ238" s="31">
        <f>_xlfn.IFNA(VLOOKUP($A238,Platinum_market_balance!$A:$Z,5,FALSE), "NA")</f>
        <v>5.4937043547541053</v>
      </c>
      <c r="CK238" s="31">
        <f>_xlfn.IFNA(VLOOKUP($A238,Palladium_market_balance!$A:$Z,2,FALSE), "NA")</f>
        <v>-238.38085635501216</v>
      </c>
      <c r="CL238" s="31">
        <f>_xlfn.IFNA(VLOOKUP($A238,Palladium_market_balance!$A:$Z,3,FALSE), "NA")</f>
        <v>-0.22865545135917992</v>
      </c>
      <c r="CM238" s="31">
        <f>_xlfn.IFNA(VLOOKUP($A238,Palladium_market_balance!$A:$Z,4,FALSE), "NA")</f>
        <v>-5693.7639961258128</v>
      </c>
      <c r="CN238" s="31">
        <f>_xlfn.IFNA(VLOOKUP($A238,Palladium_market_balance!$A:$Z,5,FALSE), "NA")</f>
        <v>-5.4614711784066543</v>
      </c>
      <c r="CO238" s="31">
        <f>_xlfn.IFNA(VLOOKUP($A238,Rhodium_market_balance!$A:$Z,2,FALSE), "NA")</f>
        <v>-16.960751305481111</v>
      </c>
      <c r="CP238" s="31">
        <f>_xlfn.IFNA(VLOOKUP($A238,Rhodium_market_balance!$A:$Z,3,FALSE), "NA")</f>
        <v>-0.16534010490598663</v>
      </c>
      <c r="CQ238" s="31">
        <f>_xlfn.IFNA(VLOOKUP($A238,Rhodium_market_balance!$A:$Z,4,FALSE), "NA")</f>
        <v>96.407376004408562</v>
      </c>
      <c r="CR238" s="31">
        <f>_xlfn.IFNA(VLOOKUP($A238,Rhodium_market_balance!$A:$Z,5,FALSE), "NA")</f>
        <v>0.93981719177313616</v>
      </c>
      <c r="CS238" s="31">
        <f>_xlfn.IFNA(VLOOKUP($A238,CFTCs!$A:$Z,2,FALSE), "NA")</f>
        <v>15331.714285714201</v>
      </c>
      <c r="CT238" s="31">
        <f>_xlfn.IFNA(VLOOKUP($A238,CFTCs!$A:$Z,3,FALSE), "NA")</f>
        <v>3564.0952380952299</v>
      </c>
      <c r="CU238" s="31">
        <f>_xlfn.IFNA(VLOOKUP($A238,CFTCs!$A:$Z,4,FALSE), "NA")</f>
        <v>58026.571428571398</v>
      </c>
      <c r="CV238" s="31">
        <f>_xlfn.IFNA(VLOOKUP($A238,CFTCs!$A:$Z,5,FALSE), "NA")</f>
        <v>24383.1428571428</v>
      </c>
      <c r="CW238" s="31">
        <f>_xlfn.IFNA(VLOOKUP($A238,Open_interest!$A:$Z,2,FALSE), "NA")</f>
        <v>92609.142857142797</v>
      </c>
      <c r="CX238" s="31">
        <f>_xlfn.IFNA(VLOOKUP($A238,Open_interest!$A:$Z,3,FALSE), "NA")</f>
        <v>21539.238095238001</v>
      </c>
      <c r="CY238" s="31">
        <f>IF(_xlfn.IFNA(VLOOKUP($A238,ETF_holdings!$A:$Z,2,FALSE), "NA")=0,"NA",_xlfn.IFNA(VLOOKUP($A238,ETF_holdings!$A:$Z,2,FALSE), "NA"))</f>
        <v>3259581.1589047601</v>
      </c>
      <c r="CZ238" s="31" t="str">
        <f>IF(_xlfn.IFNA(VLOOKUP($A238,ETF_holdings!$A:$Z,3,FALSE), "NA")=0,"NA",_xlfn.IFNA(VLOOKUP($A238,ETF_holdings!$A:$Z,3,FALSE), "NA"))</f>
        <v>NA</v>
      </c>
      <c r="DA238" s="31">
        <f>_xlfn.IFNA(VLOOKUP($A238,ETF_holdings!$A:$Z,4,FALSE), "NA")</f>
        <v>12706.0952380952</v>
      </c>
      <c r="DB238" s="31">
        <f>IF(_xlfn.IFNA(VLOOKUP($A238,ETF_holdings!$A:$Z,4,FALSE), "NA")=0,"NA",_xlfn.IFNA(VLOOKUP($A238,ETF_holdings!$A:$Z,4,FALSE), "NA"))</f>
        <v>12706.0952380952</v>
      </c>
      <c r="DC238" s="31" t="str">
        <f>IF(_xlfn.IFNA(VLOOKUP($A238,ETF_holdings!$A:$Z,6,FALSE), "NA")=0,"NA",_xlfn.IFNA(VLOOKUP($A238,ETF_holdings!$A:$Z,6,FALSE), "NA"))</f>
        <v>NA</v>
      </c>
      <c r="DD238" s="31" t="str">
        <f>IF(_xlfn.IFNA(VLOOKUP($A238,ETF_holdings!$A:$Z,7,FALSE), "NA")=0,"NA",_xlfn.IFNA(VLOOKUP($A238,ETF_holdings!$A:$Z,7,FALSE), "NA"))</f>
        <v>NA</v>
      </c>
      <c r="DE238" s="31">
        <f>IF(_xlfn.IFNA(VLOOKUP($A238,ETF_holdings!$A:$Z,8,FALSE), "NA")=0,"NA",_xlfn.IFNA(VLOOKUP($A238,ETF_holdings!$A:$Z,8,FALSE), "NA"))</f>
        <v>8184.21052631578</v>
      </c>
      <c r="DF238" s="31">
        <f>IF(_xlfn.IFNA(VLOOKUP($A238,ETF_holdings!$A:$Z,10,FALSE), "NA")=0,"NA",_xlfn.IFNA(VLOOKUP($A238,ETF_holdings!$A:$Z,10,FALSE), "NA"))</f>
        <v>5710</v>
      </c>
      <c r="DG238" s="31">
        <f>IF(_xlfn.IFNA(VLOOKUP($A238,ETF_holdings!$A:$Z,10,FALSE), "NA")=0,"NA",_xlfn.IFNA(VLOOKUP($A238,ETF_holdings!$A:$Z,10,FALSE), "NA"))</f>
        <v>5710</v>
      </c>
      <c r="DH238" s="31">
        <f>IF(_xlfn.IFNA(VLOOKUP($A238,ETF_holdings!$A:$Z,11,FALSE), "NA")=0,"NA",_xlfn.IFNA(VLOOKUP($A238,ETF_holdings!$A:$Z,11,FALSE), "NA"))</f>
        <v>12706.0952380952</v>
      </c>
      <c r="DI238" s="31" t="str">
        <f>IF(_xlfn.IFNA(VLOOKUP($A238,ETF_holdings!$A:$Z,12,FALSE), "NA")=0,"NA",_xlfn.IFNA(VLOOKUP($A238,ETF_holdings!$A:$Z,12,FALSE), "NA"))</f>
        <v>NA</v>
      </c>
      <c r="DJ238" s="31">
        <f>IF(_xlfn.IFNA(VLOOKUP($A238,ETF_holdings!$A:$Z,13,FALSE), "NA")=0,"NA",_xlfn.IFNA(VLOOKUP($A238,ETF_holdings!$A:$Z,13,FALSE), "NA"))</f>
        <v>22078.421052631558</v>
      </c>
      <c r="DK238" s="31">
        <f>IF(_xlfn.IFNA(VLOOKUP($A238,Platinum_RSI!$A:$P,2,FALSE), "NA")=0,"NA",_xlfn.IFNA(VLOOKUP($A238,Platinum_RSI!$A:$P,2,FALSE), "NA"))</f>
        <v>51.94</v>
      </c>
      <c r="DL238" s="31">
        <f>IF(_xlfn.IFNA(VLOOKUP($A238,Platinum_RSI!$A:$P,3,FALSE), "NA")=0,"NA",_xlfn.IFNA(VLOOKUP($A238,Platinum_RSI!$A:$P,3,FALSE), "NA"))</f>
        <v>51.76</v>
      </c>
      <c r="DM238" s="31">
        <f>IF(_xlfn.IFNA(VLOOKUP($A238,Platinum_RSI!$A:$P,4,FALSE), "NA")=0,"NA",_xlfn.IFNA(VLOOKUP($A238,Platinum_RSI!$A:$P,4,FALSE), "NA"))</f>
        <v>49.31</v>
      </c>
      <c r="DN238" s="31">
        <f>IF(_xlfn.IFNA(VLOOKUP($A238,Platinum_RSI!$A:$P,5,FALSE), "NA")=0,"NA",_xlfn.IFNA(VLOOKUP($A238,Platinum_RSI!$A:$P,5,FALSE), "NA"))</f>
        <v>46.17</v>
      </c>
      <c r="DO238" s="31">
        <f>IF(_xlfn.IFNA(VLOOKUP($A238,Palladium_RSI!$A:$Q,2,FALSE), "NA")=0,"NA",_xlfn.IFNA(VLOOKUP($A238,Palladium_RSI!$A:$Q,2,FALSE), "NA"))</f>
        <v>86.33</v>
      </c>
      <c r="DP238" s="31">
        <f>IF(_xlfn.IFNA(VLOOKUP($A238,Palladium_RSI!$A:$Q, 3,FALSE), "NA")=0,"NA",_xlfn.IFNA(VLOOKUP($A238,Palladium_RSI!$A:$Q,3,FALSE), "NA"))</f>
        <v>76.12</v>
      </c>
      <c r="DQ238" s="31">
        <f>IF(_xlfn.IFNA(VLOOKUP($A238,Palladium_RSI!$A:$Q,4,FALSE), "NA")=0,"NA",_xlfn.IFNA(VLOOKUP($A238,Palladium_RSI!$A:$Q,4,FALSE), "NA"))</f>
        <v>73.650000000000006</v>
      </c>
      <c r="DR238" s="31">
        <f>IF(_xlfn.IFNA(VLOOKUP($A238,Palladium_RSI!$A:$Q,5,FALSE), "NA")=0,"NA",_xlfn.IFNA(VLOOKUP($A238,Palladium_RSI!$A:$Q,5,FALSE), "NA"))</f>
        <v>68.28</v>
      </c>
      <c r="DS238" s="31">
        <f>IF(_xlfn.IFNA(VLOOKUP($A238,Car_production!$A:$L,2,FALSE), "NA")=0,"NA",_xlfn.IFNA(VLOOKUP($A238,Car_production!$A:$L,2,FALSE), "NA"))</f>
        <v>200</v>
      </c>
      <c r="DT238" s="31">
        <f>IF(_xlfn.IFNA(VLOOKUP($A238,Car_production!$A:$L,3,FALSE), "NA")=0,"NA",_xlfn.IFNA(VLOOKUP($A238,Car_production!$A:$L,3,FALSE), "NA"))</f>
        <v>157.35641227380017</v>
      </c>
      <c r="DU238" s="31" t="e">
        <f>IF(_xlfn.IFNA(VLOOKUP($A238,Car_production!$A:$L,4,FALSE), "NA")=0,"NA",_xlfn.IFNA(VLOOKUP($A238,Car_production!$A:$L,13,FALSE), "NA"))</f>
        <v>#REF!</v>
      </c>
      <c r="DV238" s="31">
        <f>IF(_xlfn.IFNA(VLOOKUP($A238,Car_production!$A:$L,5,FALSE), "NA")=0,"NA",_xlfn.IFNA(VLOOKUP($A238,Car_production!$A:$L,5,FALSE), "NA"))</f>
        <v>89.775191913745331</v>
      </c>
      <c r="DW238" s="31">
        <f>IF(_xlfn.IFNA(VLOOKUP($A238,Car_production!$A:$L,6,FALSE), "NA")=0,"NA",_xlfn.IFNA(VLOOKUP($A238,Car_production!$A:$L,6,FALSE), "NA"))</f>
        <v>102.5</v>
      </c>
      <c r="DX238" s="31">
        <f>IF(_xlfn.IFNA(VLOOKUP($A238,Car_production!$A:$L,7,FALSE), "NA")=0,"NA",_xlfn.IFNA(VLOOKUP($A238,Car_production!$A:$L,7,FALSE), "NA"))</f>
        <v>100.19550342130987</v>
      </c>
      <c r="DY238" s="31">
        <f>IF(_xlfn.IFNA(VLOOKUP($A238,Car_production!$A:$L,8,FALSE), "NA")=0,"NA",_xlfn.IFNA(VLOOKUP($A238,Car_production!$A:$L,8,FALSE), "NA"))</f>
        <v>108.1</v>
      </c>
      <c r="DZ238" s="31">
        <f>IF(_xlfn.IFNA(VLOOKUP($A238,Car_production!$A:$L,9,FALSE), "NA")=0,"NA",_xlfn.IFNA(VLOOKUP($A238,Car_production!$A:$L,9,FALSE), "NA"))</f>
        <v>136.48989898989899</v>
      </c>
      <c r="EA238" s="31">
        <f>IF(_xlfn.IFNA(VLOOKUP($A238,Car_production!$A:$L,10,FALSE), "NA")=0,"NA",_xlfn.IFNA(VLOOKUP($A238,Car_production!$A:$L,10,FALSE), "NA"))</f>
        <v>80.692197122634624</v>
      </c>
      <c r="EB238" s="31">
        <f>IF(_xlfn.IFNA(VLOOKUP($A238,Car_production_index!$A:$L,2,FALSE), "NA")=0,"NA",_xlfn.IFNA(VLOOKUP($A238,Car_production_index!$A:$L,2,FALSE), "NA"))</f>
        <v>0.14673309866310441</v>
      </c>
      <c r="EC238" s="31">
        <f>IF(_xlfn.IFNA(VLOOKUP($A238,Car_production_index!$A:$L,3,FALSE), "NA")=0,"NA",_xlfn.IFNA(VLOOKUP($A238,Car_production_index!$A:$L,3,FALSE), "NA"))</f>
        <v>0.1806619422566296</v>
      </c>
      <c r="ED238" s="31">
        <f>IF(_xlfn.IFNA(VLOOKUP($A238,Car_production_index!$A:$L,4,FALSE), "NA")=0,"NA",_xlfn.IFNA(VLOOKUP($A238,Car_production_index!$A:$L,4,FALSE), "NA"))</f>
        <v>0.27516844742594915</v>
      </c>
      <c r="EE238" s="31">
        <f>IF(_xlfn.IFNA(VLOOKUP($A238,Car_production_index!$A:$L,5,FALSE), "NA")=0,"NA",_xlfn.IFNA(VLOOKUP($A238,Car_production_index!$A:$L,5,FALSE), "NA"))</f>
        <v>0.10841819676736345</v>
      </c>
      <c r="EF238" s="31">
        <f>IF(_xlfn.IFNA(VLOOKUP($A238,Car_production_index!$A:$L,6,FALSE), "NA")=0,"NA",_xlfn.IFNA(VLOOKUP($A238,Car_production_index!$A:$L,6,FALSE), "NA"))</f>
        <v>0.7109816851130466</v>
      </c>
    </row>
    <row r="239" spans="1:136">
      <c r="A239" s="26">
        <v>43739</v>
      </c>
      <c r="B239" s="25">
        <f>IFERROR(VLOOKUP($A239,Palladium_spot_price!$A:$B,2,FALSE), "NA")</f>
        <v>1735.21739130434</v>
      </c>
      <c r="C239" s="25">
        <f>IFERROR(VLOOKUP($A239,Platinum_spot_price!$A:$B,2,FALSE), "NA")</f>
        <v>900.78260869565202</v>
      </c>
      <c r="D239" s="25">
        <f>IFERROR(VLOOKUP($A239,Rhodium_spot_price!$A:$B,2,FALSE), "NA")</f>
        <v>5379.5652173913004</v>
      </c>
      <c r="E239" s="25">
        <f>IFERROR(VLOOKUP(A239,'Coal Australia'!A:B,2,FALSE), "NA")</f>
        <v>69.194254658384907</v>
      </c>
      <c r="F239" s="25">
        <f>IFERROR(VLOOKUP(A239,'Russian Ruble'!A:B,2,FALSE), "NA")</f>
        <v>64.353899999999996</v>
      </c>
      <c r="G239" s="25">
        <f>IFERROR(VLOOKUP($A239,'GDP Germany'!A:B,2,FALSE),"NA")</f>
        <v>749393.8</v>
      </c>
      <c r="H239" s="25">
        <f>IFERROR(VLOOKUP($A239,'GDP EU28'!A:B,2,FALSE),"NA")</f>
        <v>3540171.9</v>
      </c>
      <c r="I239" s="25">
        <f>IFERROR(VLOOKUP($A239,'GDP US'!A:B,2,FALSE),"NA")</f>
        <v>19112.652999999998</v>
      </c>
      <c r="J239" s="29">
        <f>IFERROR(VLOOKUP($A239,'GDP CNY'!A:C,2,FALSE),"NA")</f>
        <v>5.9</v>
      </c>
      <c r="K239" s="25">
        <f>IFERROR(VLOOKUP($A239,WTI!$A:$B,2,FALSE),"NA")</f>
        <v>53.96</v>
      </c>
      <c r="L239" s="25">
        <f>IFERROR(VLOOKUP($A239,Brent!$A:$B,2,FALSE),"NA")</f>
        <v>59.71</v>
      </c>
      <c r="M239" s="25">
        <f>IFERROR(VLOOKUP($A239,'EURO EXC RATE'!$A:$B,2,FALSE),"NA")</f>
        <v>1.1057999999999999</v>
      </c>
      <c r="N239" s="25">
        <f>IFERROR(VLOOKUP($A239,'Baltic Dry Index'!$A:$B,2,FALSE),"NA")</f>
        <v>1731</v>
      </c>
      <c r="O239" s="25">
        <f>IFERROR(VLOOKUP($A239,EXR_CNY_USD!$A:$B,2,FALSE),"NA")</f>
        <v>7.0960999999999999</v>
      </c>
      <c r="P239" s="25">
        <f>IFERROR(VLOOKUP($A239,'NATURAL GAS'!A:B,2,FALSE),"NA")</f>
        <v>2.33</v>
      </c>
      <c r="Q239" s="25">
        <f>IFERROR(VLOOKUP($A239,VIX!$A:$B,2,FALSE), "NA")</f>
        <v>13.22</v>
      </c>
      <c r="R239" s="25">
        <f>IFERROR(VLOOKUP($A239,CLI_US!$A:$B,2,FALSE), "NA")</f>
        <v>99.103518210356</v>
      </c>
      <c r="S239" s="25">
        <f>IFERROR(VLOOKUP($A239,CLI_CHN!$A:$B,2,FALSE), "NA")</f>
        <v>98.410039999999995</v>
      </c>
      <c r="T239" s="25">
        <f>IFERROR(VLOOKUP($A239,CLI_EURO!$A:$B,2,FALSE), "NA")</f>
        <v>99.477625002325297</v>
      </c>
      <c r="U239" s="25">
        <f>IFERROR(VLOOKUP($A239,CPILFESL!$A:$B,2,FALSE), "NA")</f>
        <v>257.30500000000001</v>
      </c>
      <c r="V239" s="31">
        <f>_xlfn.IFNA(VLOOKUP($A239,'PET.RWTC.M'!$A:$B,2,FALSE), "NA")</f>
        <v>53.96</v>
      </c>
      <c r="W239" s="31">
        <f>_xlfn.IFNA(VLOOKUP($A239,PALLFNFINDEXQ!$A:$B,2,FALSE), "NA")</f>
        <v>116.61233900000001</v>
      </c>
      <c r="X239" s="31">
        <f>_xlfn.IFNA(VLOOKUP($A239,DEXSFUS!$A:$B,2,FALSE), "NA")</f>
        <v>15.352499999999999</v>
      </c>
      <c r="Y239" s="31">
        <f>_xlfn.IFNA(VLOOKUP($A239,PNICKUSDM!$A:$B,2,FALSE), "NA")</f>
        <v>17046.217390000002</v>
      </c>
      <c r="Z239" s="31">
        <f>_xlfn.IFNA(VLOOKUP($A239,'WPU1011'!$A:$B,2,FALSE), "NA")</f>
        <v>146.19999999999999</v>
      </c>
      <c r="AA239" s="31">
        <f>_xlfn.IFNA(VLOOKUP($A239,'WPU1011'!$A:$B,2,FALSE), "NA")</f>
        <v>146.19999999999999</v>
      </c>
      <c r="AB239" s="31">
        <f>_xlfn.IFNA(VLOOKUP($A239,TSIFRGHTC!$A:$B,2,FALSE), "NA")</f>
        <v>-0.2</v>
      </c>
      <c r="AC239" s="31">
        <f>_xlfn.IFNA(VLOOKUP($A239,TSIFRGHTC!$A:$B,2,FALSE), "NA")</f>
        <v>-0.2</v>
      </c>
      <c r="AD239" s="31">
        <f>_xlfn.IFNA(VLOOKUP($A239,PPICMM!$A:$B,2,FALSE), "NA")</f>
        <v>186.3</v>
      </c>
      <c r="AE239" s="31">
        <f>_xlfn.IFNA(VLOOKUP($A239,IPB50001N!$A:$B,2,FALSE), "NA")</f>
        <v>101.42740000000001</v>
      </c>
      <c r="AF239" s="31">
        <f>_xlfn.IFNA(VLOOKUP($A239,A31ATI!$A:$B,2,FALSE), "NA")</f>
        <v>20948</v>
      </c>
      <c r="AG239" s="31">
        <f>_xlfn.IFNA(VLOOKUP($A239,A31ANO!$A:$B,2,FALSE), "NA")</f>
        <v>9506</v>
      </c>
      <c r="AH239" s="31">
        <f>_xlfn.IFNA(VLOOKUP($A239,IPG21223S!$A:$B,2,FALSE), "NA")</f>
        <v>88.990200000000002</v>
      </c>
      <c r="AI239" s="31">
        <f>_xlfn.IFNA(VLOOKUP($A239,PIORECRUSDM!$A:$B,2,FALSE), "NA")</f>
        <v>89.55</v>
      </c>
      <c r="AJ239" s="31">
        <f>_xlfn.IFNA(VLOOKUP($A239,GVZCLS!$A:$B,2,FALSE), "NA")</f>
        <v>15.61</v>
      </c>
      <c r="AK239" s="31">
        <f>_xlfn.IFNA(VLOOKUP($A239,VXSLVCLS!$A:$B,2,FALSE), "NA")</f>
        <v>27.65</v>
      </c>
      <c r="AL239" s="31">
        <f>_xlfn.IFNA(VLOOKUP($A239,PNRGINDEXM!$A:$B,2,FALSE), "NA")</f>
        <v>120.50539999999999</v>
      </c>
      <c r="AM239" s="31">
        <f>_xlfn.IFNA(VLOOKUP($A239,Nikkei225!$A:$B,2,FALSE), "NA")</f>
        <v>21885.24</v>
      </c>
      <c r="AN239" s="31">
        <f>_xlfn.IFNA(VLOOKUP($A239,EXJPUS!$A:$B,2,FALSE), "NA")</f>
        <v>108.13679999999999</v>
      </c>
      <c r="AO239" s="31">
        <f>_xlfn.IFNA(VLOOKUP($A239,PCU33613361!$A:$B,2,FALSE), "NA")</f>
        <v>114.9</v>
      </c>
      <c r="AP239" s="31">
        <f>_xlfn.IFNA(VLOOKUP($A239,TOTALSA!$A:$B,2,FALSE), "NA")</f>
        <v>17.23</v>
      </c>
      <c r="AQ239" s="31">
        <f>_xlfn.IFNA(VLOOKUP($A239,ZAFCPIALLMINMEI!$A:$B,2,FALSE), "NA")</f>
        <v>123.2812</v>
      </c>
      <c r="AR239" s="31">
        <f>_xlfn.IFNA(VLOOKUP($A239,LCULMN01ZAQ661S!$A:$B,2,FALSE), "NA")</f>
        <v>118.7355436</v>
      </c>
      <c r="AS239" s="31">
        <f>_xlfn.IFNA(VLOOKUP($A239,NGDPRSAXDCZAQ!$A:$B,2,FALSE), "NA")</f>
        <v>1145282.8</v>
      </c>
      <c r="AT239" s="31">
        <f>_xlfn.IFNA(VLOOKUP($A239,'M.W00.PCOBA.USD'!$A:$B,2,FALSE), "NA")</f>
        <v>35263.089999999997</v>
      </c>
      <c r="AU239" s="31">
        <f>_xlfn.IFNA(VLOOKUP($A239,BSCICP03O9M665S!$A:$B,2,FALSE), "NA")</f>
        <v>99.511684336499997</v>
      </c>
      <c r="AV239" s="31">
        <f>_xlfn.IFNA(VLOOKUP($A239,LOLITOAAOECDE!$A:$B,2,FALSE), "NA")</f>
        <v>99.163035614799995</v>
      </c>
      <c r="AW239" s="31" t="str">
        <f>_xlfn.IFNA(VLOOKUP($A239,'IP7110'!$A:$B,2,FALSE), "NA")</f>
        <v>NA</v>
      </c>
      <c r="AX239" s="31">
        <f>_xlfn.IFNA(VLOOKUP($A239,'WPS061'!$A:$B,2,FALSE), "NA")</f>
        <v>104.9</v>
      </c>
      <c r="AY239" s="31">
        <f>_xlfn.IFNA(VLOOKUP($A239,'GS10'!$A:$B,2,FALSE), "NA")</f>
        <v>1.71</v>
      </c>
      <c r="AZ239" s="31">
        <f>_xlfn.IFNA(VLOOKUP($A239,'GS5'!$A:$B,2,FALSE), "NA")</f>
        <v>1.53</v>
      </c>
      <c r="BA239" s="31">
        <f>_xlfn.IFNA(VLOOKUP($A239,'GS30'!$A:$B,2,FALSE), "NA")</f>
        <v>2.19</v>
      </c>
      <c r="BB239" s="31">
        <f>_xlfn.IFNA(VLOOKUP($A239,DAX!$A:$B,2,FALSE), "NA")</f>
        <v>12866.79</v>
      </c>
      <c r="BC239" s="31">
        <f>_xlfn.IFNA(VLOOKUP($A239,SMI!$A:$B,2,FALSE), "NA")</f>
        <v>10219.82</v>
      </c>
      <c r="BD239" s="31">
        <f>_xlfn.IFNA(VLOOKUP($A239,NASDAQCOM!$A:$B,2,FALSE), "NA")</f>
        <v>8292.36</v>
      </c>
      <c r="BE239" s="31">
        <f>_xlfn.IFNA(VLOOKUP($A239,FTSE100!$A:$B,2,FALSE), "NA")</f>
        <v>7248.38</v>
      </c>
      <c r="BF239" s="31">
        <f>_xlfn.IFNA(VLOOKUP($A239,'M.W00.PGOLD.USD'!$A:$B,2,FALSE), "NA")</f>
        <v>1509.5</v>
      </c>
      <c r="BG239" s="31">
        <f>_xlfn.IFNA(VLOOKUP($A239,'M.W00.PSILVER.USD'!$A:$B,2,FALSE), "NA")</f>
        <v>18.125</v>
      </c>
      <c r="BH239" s="31">
        <f>_xlfn.IFNA(VLOOKUP($A239,WPU10170502!$A:$B,2,FALSE), "NA")</f>
        <v>120.7</v>
      </c>
      <c r="BI239" s="31">
        <f>_xlfn.IFNA(VLOOKUP($A239,'M.W00.PSILVER.USD'!$A:$B,2,FALSE), "NA")</f>
        <v>18.125</v>
      </c>
      <c r="BJ239" s="31">
        <f>_xlfn.IFNA(VLOOKUP($A239,'M.W00.PSILVER.USD'!$A:$B,2,FALSE), "NA")</f>
        <v>18.125</v>
      </c>
      <c r="BK239" s="31">
        <f>_xlfn.IFNA(VLOOKUP($A239,FEDfunds!$A:$B,2,FALSE), "NA")</f>
        <v>1.83</v>
      </c>
      <c r="BL239" s="31">
        <f>_xlfn.IFNA(VLOOKUP($A239,Vehicles_miles_traveled!$A:$B,2,FALSE), "NA")</f>
        <v>271383</v>
      </c>
      <c r="BM239" s="31">
        <f>_xlfn.IFNA(VLOOKUP($A239,New_car_dealer!$A:$B,2,FALSE), "NA")</f>
        <v>79728</v>
      </c>
      <c r="BN239" s="31">
        <f>_xlfn.IFNA(VLOOKUP($A239,Platinum_total_demand!$A:$Z,4,FALSE), "NA")</f>
        <v>639.40404589064713</v>
      </c>
      <c r="BO239" s="31">
        <f>_xlfn.IFNA(VLOOKUP($A239,Palladium_total_demand!$A:$Z,4,FALSE), "NA")</f>
        <v>1032.3086762212413</v>
      </c>
      <c r="BP239" s="31">
        <f>_xlfn.IFNA(VLOOKUP($A239,Rhodium_total_demand!$A:$Z,4,FALSE), "NA")</f>
        <v>102.24332503550237</v>
      </c>
      <c r="BQ239" s="31">
        <f>_xlfn.IFNA(VLOOKUP($A239,Platinum_total_supply!$A:$Z,4,FALSE), "NA")</f>
        <v>694.93246096407108</v>
      </c>
      <c r="BR239" s="31">
        <f>_xlfn.IFNA(VLOOKUP($A239,Palladium_total_supply!$A:$Z,4,FALSE), "NA")</f>
        <v>823.9253914913254</v>
      </c>
      <c r="BS239" s="31">
        <f>_xlfn.IFNA(VLOOKUP($A239,Rhodium_total_supply!$A:$Z,4,FALSE), "NA")</f>
        <v>94.210894012969291</v>
      </c>
      <c r="BT239" s="31">
        <f>_xlfn.IFNA(VLOOKUP($A239,Equities!$A:$Z,2,FALSE), "NA")</f>
        <v>9211.4526086956503</v>
      </c>
      <c r="BU239" s="31">
        <f>_xlfn.IFNA(VLOOKUP($A239,Equities!$A:$Z,3,FALSE), "NA")</f>
        <v>12476.317826086901</v>
      </c>
      <c r="BV239" s="31">
        <f>_xlfn.IFNA(VLOOKUP($A239,Equities!$A:$Z,4,FALSE), "NA")</f>
        <v>9929.6913043478198</v>
      </c>
      <c r="BW239" s="31">
        <f>_xlfn.IFNA(VLOOKUP($A239,Equities!$A:$Z,5,FALSE), "NA")</f>
        <v>7358.1637391304303</v>
      </c>
      <c r="BX239" s="31">
        <f>_xlfn.IFNA(VLOOKUP($A239,Equities!$A:$Z,6,FALSE), "NA")</f>
        <v>2338.2301304347802</v>
      </c>
      <c r="BY239" s="31">
        <f>_xlfn.IFNA(VLOOKUP($A239,Income_equities!$A:$Z,2,FALSE), "NA")</f>
        <v>2221.1656521739101</v>
      </c>
      <c r="BZ239" s="31">
        <f>_xlfn.IFNA(VLOOKUP($A239,Income_equities!$A:$Z,3,FALSE), "NA")</f>
        <v>418.25098260869498</v>
      </c>
      <c r="CA239" s="31">
        <f>_xlfn.IFNA(VLOOKUP($A239,Income_equities!$A:$Z,4,FALSE), "NA")</f>
        <v>255.318556521739</v>
      </c>
      <c r="CB239" s="31">
        <f>_xlfn.IFNA(VLOOKUP($A239,Income_equities!$A:$Z,5,FALSE), "NA")</f>
        <v>237.969491304347</v>
      </c>
      <c r="CC239" s="31">
        <f>_xlfn.IFNA(VLOOKUP($A239,PGM_equities!$A:$Z,2,FALSE), "NA")</f>
        <v>899.34739130434696</v>
      </c>
      <c r="CD239" s="31">
        <f>_xlfn.IFNA(VLOOKUP($A239,PGM_equities!$A:$Z,3,FALSE), "NA")</f>
        <v>1495.1873913043401</v>
      </c>
      <c r="CE239" s="31">
        <f>_xlfn.IFNA(VLOOKUP($A239,PGM_equities!$A:$Z,4,FALSE), "NA")</f>
        <v>17.6380086956521</v>
      </c>
      <c r="CF239" s="31">
        <f>_xlfn.IFNA(VLOOKUP($A239,PGM_equities!$A:$Z,5,FALSE), "NA")</f>
        <v>1732.03434782608</v>
      </c>
      <c r="CG239" s="31">
        <f>_xlfn.IFNA(VLOOKUP($A239,Platinum_market_balance!$A:$Z,2,FALSE), "NA")</f>
        <v>55.528415073423957</v>
      </c>
      <c r="CH239" s="31">
        <f>_xlfn.IFNA(VLOOKUP($A239,Platinum_market_balance!$A:$Z,3,FALSE), "NA")</f>
        <v>8.6844015814877412E-2</v>
      </c>
      <c r="CI239" s="31">
        <f>_xlfn.IFNA(VLOOKUP($A239,Platinum_market_balance!$A:$Z,4,FALSE), "NA")</f>
        <v>3598.5373294757783</v>
      </c>
      <c r="CJ239" s="31">
        <f>_xlfn.IFNA(VLOOKUP($A239,Platinum_market_balance!$A:$Z,5,FALSE), "NA")</f>
        <v>5.6279552070447973</v>
      </c>
      <c r="CK239" s="31">
        <f>_xlfn.IFNA(VLOOKUP($A239,Palladium_market_balance!$A:$Z,2,FALSE), "NA")</f>
        <v>-208.38328472991589</v>
      </c>
      <c r="CL239" s="31">
        <f>_xlfn.IFNA(VLOOKUP($A239,Palladium_market_balance!$A:$Z,3,FALSE), "NA")</f>
        <v>-0.20186140979915179</v>
      </c>
      <c r="CM239" s="31">
        <f>_xlfn.IFNA(VLOOKUP($A239,Palladium_market_balance!$A:$Z,4,FALSE), "NA")</f>
        <v>-5902.1472808557282</v>
      </c>
      <c r="CN239" s="31">
        <f>_xlfn.IFNA(VLOOKUP($A239,Palladium_market_balance!$A:$Z,5,FALSE), "NA")</f>
        <v>-5.7174248524777465</v>
      </c>
      <c r="CO239" s="31">
        <f>_xlfn.IFNA(VLOOKUP($A239,Rhodium_market_balance!$A:$Z,2,FALSE), "NA")</f>
        <v>-8.0324310225330748</v>
      </c>
      <c r="CP239" s="31">
        <f>_xlfn.IFNA(VLOOKUP($A239,Rhodium_market_balance!$A:$Z,3,FALSE), "NA")</f>
        <v>-7.8561911202945922E-2</v>
      </c>
      <c r="CQ239" s="31">
        <f>_xlfn.IFNA(VLOOKUP($A239,Rhodium_market_balance!$A:$Z,4,FALSE), "NA")</f>
        <v>88.374944981875487</v>
      </c>
      <c r="CR239" s="31">
        <f>_xlfn.IFNA(VLOOKUP($A239,Rhodium_market_balance!$A:$Z,5,FALSE), "NA")</f>
        <v>0.86435906648369165</v>
      </c>
      <c r="CS239" s="31">
        <f>_xlfn.IFNA(VLOOKUP($A239,CFTCs!$A:$Z,2,FALSE), "NA")</f>
        <v>17782.1739130434</v>
      </c>
      <c r="CT239" s="31">
        <f>_xlfn.IFNA(VLOOKUP($A239,CFTCs!$A:$Z,3,FALSE), "NA")</f>
        <v>4554.3913043478196</v>
      </c>
      <c r="CU239" s="31">
        <f>_xlfn.IFNA(VLOOKUP($A239,CFTCs!$A:$Z,4,FALSE), "NA")</f>
        <v>54109.565217391297</v>
      </c>
      <c r="CV239" s="31">
        <f>_xlfn.IFNA(VLOOKUP($A239,CFTCs!$A:$Z,5,FALSE), "NA")</f>
        <v>21912.347826086901</v>
      </c>
      <c r="CW239" s="31">
        <f>_xlfn.IFNA(VLOOKUP($A239,Open_interest!$A:$Z,2,FALSE), "NA")</f>
        <v>85705.913043478198</v>
      </c>
      <c r="CX239" s="31">
        <f>_xlfn.IFNA(VLOOKUP($A239,Open_interest!$A:$Z,3,FALSE), "NA")</f>
        <v>26142.130434782601</v>
      </c>
      <c r="CY239" s="31">
        <f>IF(_xlfn.IFNA(VLOOKUP($A239,ETF_holdings!$A:$Z,2,FALSE), "NA")=0,"NA",_xlfn.IFNA(VLOOKUP($A239,ETF_holdings!$A:$Z,2,FALSE), "NA"))</f>
        <v>3332375.58560869</v>
      </c>
      <c r="CZ239" s="31" t="str">
        <f>IF(_xlfn.IFNA(VLOOKUP($A239,ETF_holdings!$A:$Z,3,FALSE), "NA")=0,"NA",_xlfn.IFNA(VLOOKUP($A239,ETF_holdings!$A:$Z,3,FALSE), "NA"))</f>
        <v>NA</v>
      </c>
      <c r="DA239" s="31">
        <f>_xlfn.IFNA(VLOOKUP($A239,ETF_holdings!$A:$Z,4,FALSE), "NA")</f>
        <v>13569.695652173899</v>
      </c>
      <c r="DB239" s="31">
        <f>IF(_xlfn.IFNA(VLOOKUP($A239,ETF_holdings!$A:$Z,4,FALSE), "NA")=0,"NA",_xlfn.IFNA(VLOOKUP($A239,ETF_holdings!$A:$Z,4,FALSE), "NA"))</f>
        <v>13569.695652173899</v>
      </c>
      <c r="DC239" s="31" t="str">
        <f>IF(_xlfn.IFNA(VLOOKUP($A239,ETF_holdings!$A:$Z,6,FALSE), "NA")=0,"NA",_xlfn.IFNA(VLOOKUP($A239,ETF_holdings!$A:$Z,6,FALSE), "NA"))</f>
        <v>NA</v>
      </c>
      <c r="DD239" s="31" t="str">
        <f>IF(_xlfn.IFNA(VLOOKUP($A239,ETF_holdings!$A:$Z,7,FALSE), "NA")=0,"NA",_xlfn.IFNA(VLOOKUP($A239,ETF_holdings!$A:$Z,7,FALSE), "NA"))</f>
        <v>NA</v>
      </c>
      <c r="DE239" s="31">
        <f>IF(_xlfn.IFNA(VLOOKUP($A239,ETF_holdings!$A:$Z,8,FALSE), "NA")=0,"NA",_xlfn.IFNA(VLOOKUP($A239,ETF_holdings!$A:$Z,8,FALSE), "NA"))</f>
        <v>6756.5217391304304</v>
      </c>
      <c r="DF239" s="31">
        <f>IF(_xlfn.IFNA(VLOOKUP($A239,ETF_holdings!$A:$Z,10,FALSE), "NA")=0,"NA",_xlfn.IFNA(VLOOKUP($A239,ETF_holdings!$A:$Z,10,FALSE), "NA"))</f>
        <v>5710</v>
      </c>
      <c r="DG239" s="31">
        <f>IF(_xlfn.IFNA(VLOOKUP($A239,ETF_holdings!$A:$Z,10,FALSE), "NA")=0,"NA",_xlfn.IFNA(VLOOKUP($A239,ETF_holdings!$A:$Z,10,FALSE), "NA"))</f>
        <v>5710</v>
      </c>
      <c r="DH239" s="31">
        <f>IF(_xlfn.IFNA(VLOOKUP($A239,ETF_holdings!$A:$Z,11,FALSE), "NA")=0,"NA",_xlfn.IFNA(VLOOKUP($A239,ETF_holdings!$A:$Z,11,FALSE), "NA"))</f>
        <v>13569.695652173899</v>
      </c>
      <c r="DI239" s="31" t="str">
        <f>IF(_xlfn.IFNA(VLOOKUP($A239,ETF_holdings!$A:$Z,12,FALSE), "NA")=0,"NA",_xlfn.IFNA(VLOOKUP($A239,ETF_holdings!$A:$Z,12,FALSE), "NA"))</f>
        <v>NA</v>
      </c>
      <c r="DJ239" s="31">
        <f>IF(_xlfn.IFNA(VLOOKUP($A239,ETF_holdings!$A:$Z,13,FALSE), "NA")=0,"NA",_xlfn.IFNA(VLOOKUP($A239,ETF_holdings!$A:$Z,13,FALSE), "NA"))</f>
        <v>19223.043478260861</v>
      </c>
      <c r="DK239" s="31">
        <f>IF(_xlfn.IFNA(VLOOKUP($A239,Platinum_RSI!$A:$P,2,FALSE), "NA")=0,"NA",_xlfn.IFNA(VLOOKUP($A239,Platinum_RSI!$A:$P,2,FALSE), "NA"))</f>
        <v>68.150000000000006</v>
      </c>
      <c r="DL239" s="31">
        <f>IF(_xlfn.IFNA(VLOOKUP($A239,Platinum_RSI!$A:$P,3,FALSE), "NA")=0,"NA",_xlfn.IFNA(VLOOKUP($A239,Platinum_RSI!$A:$P,3,FALSE), "NA"))</f>
        <v>57.85</v>
      </c>
      <c r="DM239" s="31">
        <f>IF(_xlfn.IFNA(VLOOKUP($A239,Platinum_RSI!$A:$P,4,FALSE), "NA")=0,"NA",_xlfn.IFNA(VLOOKUP($A239,Platinum_RSI!$A:$P,4,FALSE), "NA"))</f>
        <v>53.51</v>
      </c>
      <c r="DN239" s="31">
        <f>IF(_xlfn.IFNA(VLOOKUP($A239,Platinum_RSI!$A:$P,5,FALSE), "NA")=0,"NA",_xlfn.IFNA(VLOOKUP($A239,Platinum_RSI!$A:$P,5,FALSE), "NA"))</f>
        <v>48.07</v>
      </c>
      <c r="DO239" s="31">
        <f>IF(_xlfn.IFNA(VLOOKUP($A239,Palladium_RSI!$A:$Q,2,FALSE), "NA")=0,"NA",_xlfn.IFNA(VLOOKUP($A239,Palladium_RSI!$A:$Q,2,FALSE), "NA"))</f>
        <v>91.88</v>
      </c>
      <c r="DP239" s="31">
        <f>IF(_xlfn.IFNA(VLOOKUP($A239,Palladium_RSI!$A:$Q, 3,FALSE), "NA")=0,"NA",_xlfn.IFNA(VLOOKUP($A239,Palladium_RSI!$A:$Q,3,FALSE), "NA"))</f>
        <v>79.62</v>
      </c>
      <c r="DQ239" s="31">
        <f>IF(_xlfn.IFNA(VLOOKUP($A239,Palladium_RSI!$A:$Q,4,FALSE), "NA")=0,"NA",_xlfn.IFNA(VLOOKUP($A239,Palladium_RSI!$A:$Q,4,FALSE), "NA"))</f>
        <v>76.38</v>
      </c>
      <c r="DR239" s="31">
        <f>IF(_xlfn.IFNA(VLOOKUP($A239,Palladium_RSI!$A:$Q,5,FALSE), "NA")=0,"NA",_xlfn.IFNA(VLOOKUP($A239,Palladium_RSI!$A:$Q,5,FALSE), "NA"))</f>
        <v>70.11</v>
      </c>
      <c r="DS239" s="31">
        <f>IF(_xlfn.IFNA(VLOOKUP($A239,Car_production!$A:$L,2,FALSE), "NA")=0,"NA",_xlfn.IFNA(VLOOKUP($A239,Car_production!$A:$L,2,FALSE), "NA"))</f>
        <v>183.9</v>
      </c>
      <c r="DT239" s="31">
        <f>IF(_xlfn.IFNA(VLOOKUP($A239,Car_production!$A:$L,3,FALSE), "NA")=0,"NA",_xlfn.IFNA(VLOOKUP($A239,Car_production!$A:$L,3,FALSE), "NA"))</f>
        <v>144.68922108575924</v>
      </c>
      <c r="DU239" s="31" t="e">
        <f>IF(_xlfn.IFNA(VLOOKUP($A239,Car_production!$A:$L,4,FALSE), "NA")=0,"NA",_xlfn.IFNA(VLOOKUP($A239,Car_production!$A:$L,13,FALSE), "NA"))</f>
        <v>#REF!</v>
      </c>
      <c r="DV239" s="31">
        <f>IF(_xlfn.IFNA(VLOOKUP($A239,Car_production!$A:$L,5,FALSE), "NA")=0,"NA",_xlfn.IFNA(VLOOKUP($A239,Car_production!$A:$L,5,FALSE), "NA"))</f>
        <v>93.282188430531917</v>
      </c>
      <c r="DW239" s="31">
        <f>IF(_xlfn.IFNA(VLOOKUP($A239,Car_production!$A:$L,6,FALSE), "NA")=0,"NA",_xlfn.IFNA(VLOOKUP($A239,Car_production!$A:$L,6,FALSE), "NA"))</f>
        <v>103.2</v>
      </c>
      <c r="DX239" s="31">
        <f>IF(_xlfn.IFNA(VLOOKUP($A239,Car_production!$A:$L,7,FALSE), "NA")=0,"NA",_xlfn.IFNA(VLOOKUP($A239,Car_production!$A:$L,7,FALSE), "NA"))</f>
        <v>100.87976539589442</v>
      </c>
      <c r="DY239" s="31">
        <f>IF(_xlfn.IFNA(VLOOKUP($A239,Car_production!$A:$L,8,FALSE), "NA")=0,"NA",_xlfn.IFNA(VLOOKUP($A239,Car_production!$A:$L,8,FALSE), "NA"))</f>
        <v>100.3</v>
      </c>
      <c r="DZ239" s="31">
        <f>IF(_xlfn.IFNA(VLOOKUP($A239,Car_production!$A:$L,9,FALSE), "NA")=0,"NA",_xlfn.IFNA(VLOOKUP($A239,Car_production!$A:$L,9,FALSE), "NA"))</f>
        <v>126.64141414141415</v>
      </c>
      <c r="EA239" s="31">
        <f>IF(_xlfn.IFNA(VLOOKUP($A239,Car_production!$A:$L,10,FALSE), "NA")=0,"NA",_xlfn.IFNA(VLOOKUP($A239,Car_production!$A:$L,10,FALSE), "NA"))</f>
        <v>79.826480713319512</v>
      </c>
      <c r="EB239" s="31">
        <f>IF(_xlfn.IFNA(VLOOKUP($A239,Car_production_index!$A:$L,2,FALSE), "NA")=0,"NA",_xlfn.IFNA(VLOOKUP($A239,Car_production_index!$A:$L,2,FALSE), "NA"))</f>
        <v>0.13178643871811357</v>
      </c>
      <c r="EC239" s="31">
        <f>IF(_xlfn.IFNA(VLOOKUP($A239,Car_production_index!$A:$L,3,FALSE), "NA")=0,"NA",_xlfn.IFNA(VLOOKUP($A239,Car_production_index!$A:$L,3,FALSE), "NA"))</f>
        <v>0.18215945231829947</v>
      </c>
      <c r="ED239" s="31">
        <f>IF(_xlfn.IFNA(VLOOKUP($A239,Car_production_index!$A:$L,4,FALSE), "NA")=0,"NA",_xlfn.IFNA(VLOOKUP($A239,Car_production_index!$A:$L,4,FALSE), "NA"))</f>
        <v>0.32270032582090119</v>
      </c>
      <c r="EE239" s="31">
        <f>IF(_xlfn.IFNA(VLOOKUP($A239,Car_production_index!$A:$L,5,FALSE), "NA")=0,"NA",_xlfn.IFNA(VLOOKUP($A239,Car_production_index!$A:$L,5,FALSE), "NA"))</f>
        <v>9.6966764106748177E-2</v>
      </c>
      <c r="EF239" s="31">
        <f>IF(_xlfn.IFNA(VLOOKUP($A239,Car_production_index!$A:$L,6,FALSE), "NA")=0,"NA",_xlfn.IFNA(VLOOKUP($A239,Car_production_index!$A:$L,6,FALSE), "NA"))</f>
        <v>0.73361298096406236</v>
      </c>
    </row>
    <row r="240" spans="1:136">
      <c r="A240" s="26">
        <v>43770</v>
      </c>
      <c r="B240" s="25">
        <f>IFERROR(VLOOKUP($A240,Palladium_spot_price!$A:$B,2,FALSE), "NA")</f>
        <v>1767.15789473684</v>
      </c>
      <c r="C240" s="25">
        <f>IFERROR(VLOOKUP($A240,Platinum_spot_price!$A:$B,2,FALSE), "NA")</f>
        <v>905.21052631578902</v>
      </c>
      <c r="D240" s="25">
        <f>IFERROR(VLOOKUP($A240,Rhodium_spot_price!$A:$B,2,FALSE), "NA")</f>
        <v>5734.21052631578</v>
      </c>
      <c r="E240" s="25">
        <f>IFERROR(VLOOKUP(A240,'Coal Australia'!A:B,2,FALSE), "NA")</f>
        <v>69.729081632652907</v>
      </c>
      <c r="F240" s="25">
        <f>IFERROR(VLOOKUP(A240,'Russian Ruble'!A:B,2,FALSE), "NA")</f>
        <v>63.865000000000002</v>
      </c>
      <c r="G240" s="25" t="str">
        <f>IFERROR(VLOOKUP($A240,'GDP Germany'!A:B,2,FALSE),"NA")</f>
        <v>NA</v>
      </c>
      <c r="H240" s="25" t="str">
        <f>IFERROR(VLOOKUP($A240,'GDP EU28'!A:B,2,FALSE),"NA")</f>
        <v>NA</v>
      </c>
      <c r="I240" s="25" t="str">
        <f>IFERROR(VLOOKUP($A240,'GDP US'!A:B,2,FALSE),"NA")</f>
        <v>NA</v>
      </c>
      <c r="J240" s="29" t="str">
        <f>IFERROR(VLOOKUP($A240,'GDP CNY'!A:C,2,FALSE),"NA")</f>
        <v>NA</v>
      </c>
      <c r="K240" s="25">
        <f>IFERROR(VLOOKUP($A240,WTI!$A:$B,2,FALSE),"NA")</f>
        <v>57.03</v>
      </c>
      <c r="L240" s="25">
        <f>IFERROR(VLOOKUP($A240,Brent!$A:$B,2,FALSE),"NA")</f>
        <v>63.21</v>
      </c>
      <c r="M240" s="25">
        <f>IFERROR(VLOOKUP($A240,'EURO EXC RATE'!$A:$B,2,FALSE),"NA")</f>
        <v>1.1051</v>
      </c>
      <c r="N240" s="25">
        <f>IFERROR(VLOOKUP($A240,'Baltic Dry Index'!$A:$B,2,FALSE),"NA")</f>
        <v>1528</v>
      </c>
      <c r="O240" s="25">
        <f>IFERROR(VLOOKUP($A240,EXR_CNY_USD!$A:$B,2,FALSE),"NA")</f>
        <v>7.0198999999999998</v>
      </c>
      <c r="P240" s="25">
        <f>IFERROR(VLOOKUP($A240,'NATURAL GAS'!A:B,2,FALSE),"NA")</f>
        <v>2.65</v>
      </c>
      <c r="Q240" s="25">
        <f>IFERROR(VLOOKUP($A240,VIX!$A:$B,2,FALSE), "NA")</f>
        <v>12.62</v>
      </c>
      <c r="R240" s="25">
        <f>IFERROR(VLOOKUP($A240,CLI_US!$A:$B,2,FALSE), "NA")</f>
        <v>99.109304853082193</v>
      </c>
      <c r="S240" s="25">
        <f>IFERROR(VLOOKUP($A240,CLI_CHN!$A:$B,2,FALSE), "NA")</f>
        <v>98.367710000000002</v>
      </c>
      <c r="T240" s="25">
        <f>IFERROR(VLOOKUP($A240,CLI_EURO!$A:$B,2,FALSE), "NA")</f>
        <v>99.453901370589804</v>
      </c>
      <c r="U240" s="25">
        <f>IFERROR(VLOOKUP($A240,CPILFESL!$A:$B,2,FALSE), "NA")</f>
        <v>257.78800000000001</v>
      </c>
      <c r="V240" s="31">
        <f>_xlfn.IFNA(VLOOKUP($A240,'PET.RWTC.M'!$A:$B,2,FALSE), "NA")</f>
        <v>57.03</v>
      </c>
      <c r="W240" s="31">
        <f>_xlfn.IFNA(VLOOKUP($A240,PALLFNFINDEXQ!$A:$B,2,FALSE), "NA")</f>
        <v>116.61233900000001</v>
      </c>
      <c r="X240" s="31">
        <f>_xlfn.IFNA(VLOOKUP($A240,DEXSFUS!$A:$B,2,FALSE), "NA")</f>
        <v>15.035</v>
      </c>
      <c r="Y240" s="31">
        <f>_xlfn.IFNA(VLOOKUP($A240,PNICKUSDM!$A:$B,2,FALSE), "NA")</f>
        <v>15171.809520000001</v>
      </c>
      <c r="Z240" s="31">
        <f>_xlfn.IFNA(VLOOKUP($A240,'WPU1011'!$A:$B,2,FALSE), "NA")</f>
        <v>146.69999999999999</v>
      </c>
      <c r="AA240" s="31">
        <f>_xlfn.IFNA(VLOOKUP($A240,PCU3399103399101!$A:$B,2,FALSE), "NA")</f>
        <v>215.7</v>
      </c>
      <c r="AB240" s="31">
        <f>_xlfn.IFNA(VLOOKUP($A240,TSIFRGHTC!$A:$B,2,FALSE), "NA")</f>
        <v>0</v>
      </c>
      <c r="AC240" s="31">
        <f>_xlfn.IFNA(VLOOKUP($A240,TSIFRGHTC!$A:$B,2,FALSE), "NA")</f>
        <v>0</v>
      </c>
      <c r="AD240" s="31">
        <f>_xlfn.IFNA(VLOOKUP($A240,PPICMM!$A:$B,2,FALSE), "NA")</f>
        <v>188</v>
      </c>
      <c r="AE240" s="31">
        <f>_xlfn.IFNA(VLOOKUP($A240,IPB50001N!$A:$B,2,FALSE), "NA")</f>
        <v>101.56059999999999</v>
      </c>
      <c r="AF240" s="31">
        <f>_xlfn.IFNA(VLOOKUP($A240,A31ATI!$A:$B,2,FALSE), "NA")</f>
        <v>20958</v>
      </c>
      <c r="AG240" s="31">
        <f>_xlfn.IFNA(VLOOKUP($A240,A31ANO!$A:$B,2,FALSE), "NA")</f>
        <v>9501</v>
      </c>
      <c r="AH240" s="31">
        <f>_xlfn.IFNA(VLOOKUP($A240,IPG21223S!$A:$B,2,FALSE), "NA")</f>
        <v>92.469200000000001</v>
      </c>
      <c r="AI240" s="31">
        <f>_xlfn.IFNA(VLOOKUP($A240,PIORECRUSDM!$A:$B,2,FALSE), "NA")</f>
        <v>84.68</v>
      </c>
      <c r="AJ240" s="31">
        <f>_xlfn.IFNA(VLOOKUP($A240,GVZCLS!$A:$B,2,FALSE), "NA")</f>
        <v>12.86</v>
      </c>
      <c r="AK240" s="31">
        <f>_xlfn.IFNA(VLOOKUP($A240,VXSLVCLS!$A:$B,2,FALSE), "NA")</f>
        <v>23.7</v>
      </c>
      <c r="AL240" s="31">
        <f>_xlfn.IFNA(VLOOKUP($A240,PNRGINDEXM!$A:$B,2,FALSE), "NA")</f>
        <v>129.10419999999999</v>
      </c>
      <c r="AM240" s="31">
        <f>_xlfn.IFNA(VLOOKUP($A240,Nikkei225!$A:$B,2,FALSE), "NA")</f>
        <v>22850.77</v>
      </c>
      <c r="AN240" s="31">
        <f>_xlfn.IFNA(VLOOKUP($A240,EXJPUS!$A:$B,2,FALSE), "NA")</f>
        <v>108.8579</v>
      </c>
      <c r="AO240" s="31">
        <f>_xlfn.IFNA(VLOOKUP($A240,PCU33613361!$A:$B,2,FALSE), "NA")</f>
        <v>115.2</v>
      </c>
      <c r="AP240" s="31">
        <f>_xlfn.IFNA(VLOOKUP($A240,TOTALSA!$A:$B,2,FALSE), "NA")</f>
        <v>17.556999999999999</v>
      </c>
      <c r="AQ240" s="31">
        <f>_xlfn.IFNA(VLOOKUP($A240,ZAFCPIALLMINMEI!$A:$B,2,FALSE), "NA")</f>
        <v>123.4162</v>
      </c>
      <c r="AR240" s="31">
        <f>_xlfn.IFNA(VLOOKUP($A240,LCULMN01ZAQ661S!$A:$B,2,FALSE), "NA")</f>
        <v>118.7355436</v>
      </c>
      <c r="AS240" s="31">
        <f>_xlfn.IFNA(VLOOKUP($A240,NGDPRSAXDCZAQ!$A:$B,2,FALSE), "NA")</f>
        <v>1145282.8</v>
      </c>
      <c r="AT240" s="31">
        <f>_xlfn.IFNA(VLOOKUP($A240,'M.W00.PCOBA.USD'!$A:$B,2,FALSE), "NA")</f>
        <v>35510.17</v>
      </c>
      <c r="AU240" s="31">
        <f>_xlfn.IFNA(VLOOKUP($A240,BSCICP03O9M665S!$A:$B,2,FALSE), "NA")</f>
        <v>99.674579807000001</v>
      </c>
      <c r="AV240" s="31">
        <f>_xlfn.IFNA(VLOOKUP($A240,LOLITOAAOECDE!$A:$B,2,FALSE), "NA")</f>
        <v>99.169458347299994</v>
      </c>
      <c r="AW240" s="31" t="str">
        <f>_xlfn.IFNA(VLOOKUP($A240,'IP7110'!$A:$B,2,FALSE), "NA")</f>
        <v>NA</v>
      </c>
      <c r="AX240" s="31">
        <f>_xlfn.IFNA(VLOOKUP($A240,'WPS061'!$A:$B,2,FALSE), "NA")</f>
        <v>102.3</v>
      </c>
      <c r="AY240" s="31">
        <f>_xlfn.IFNA(VLOOKUP($A240,'GS10'!$A:$B,2,FALSE), "NA")</f>
        <v>1.81</v>
      </c>
      <c r="AZ240" s="31">
        <f>_xlfn.IFNA(VLOOKUP($A240,'GS5'!$A:$B,2,FALSE), "NA")</f>
        <v>1.64</v>
      </c>
      <c r="BA240" s="31">
        <f>_xlfn.IFNA(VLOOKUP($A240,'GS30'!$A:$B,2,FALSE), "NA")</f>
        <v>2.2799999999999998</v>
      </c>
      <c r="BB240" s="31">
        <f>_xlfn.IFNA(VLOOKUP($A240,DAX!$A:$B,2,FALSE), "NA")</f>
        <v>13236.38</v>
      </c>
      <c r="BC240" s="31">
        <f>_xlfn.IFNA(VLOOKUP($A240,SMI!$A:$B,2,FALSE), "NA")</f>
        <v>10493.24</v>
      </c>
      <c r="BD240" s="31">
        <f>_xlfn.IFNA(VLOOKUP($A240,NASDAQCOM!$A:$B,2,FALSE), "NA")</f>
        <v>8665.4699999999993</v>
      </c>
      <c r="BE240" s="31">
        <f>_xlfn.IFNA(VLOOKUP($A240,FTSE100!$A:$B,2,FALSE), "NA")</f>
        <v>7346.53</v>
      </c>
      <c r="BF240" s="31">
        <f>_xlfn.IFNA(VLOOKUP($A240,'M.W00.PGOLD.USD'!$A:$B,2,FALSE), "NA")</f>
        <v>1509.85</v>
      </c>
      <c r="BG240" s="31">
        <f>_xlfn.IFNA(VLOOKUP($A240,'M.W00.PSILVER.USD'!$A:$B,2,FALSE), "NA")</f>
        <v>18.184999999999999</v>
      </c>
      <c r="BH240" s="31">
        <f>_xlfn.IFNA(VLOOKUP($A240,WPU10170502!$A:$B,2,FALSE), "NA")</f>
        <v>120.8</v>
      </c>
      <c r="BI240" s="31">
        <f>_xlfn.IFNA(VLOOKUP($A240,'M.W00.PSILVER.USD'!$A:$B,2,FALSE), "NA")</f>
        <v>18.184999999999999</v>
      </c>
      <c r="BJ240" s="31">
        <f>_xlfn.IFNA(VLOOKUP($A240,'M.W00.PSILVER.USD'!$A:$B,2,FALSE), "NA")</f>
        <v>18.184999999999999</v>
      </c>
      <c r="BK240" s="31">
        <f>_xlfn.IFNA(VLOOKUP($A240,FEDfunds!$A:$B,2,FALSE), "NA")</f>
        <v>1.55</v>
      </c>
      <c r="BL240" s="31">
        <f>_xlfn.IFNA(VLOOKUP($A240,Vehicles_miles_traveled!$A:$B,2,FALSE), "NA")</f>
        <v>271726</v>
      </c>
      <c r="BM240" s="31">
        <f>_xlfn.IFNA(VLOOKUP($A240,New_car_dealer!$A:$B,2,FALSE), "NA")</f>
        <v>78776</v>
      </c>
      <c r="BN240" s="31">
        <f>_xlfn.IFNA(VLOOKUP($A240,Platinum_total_demand!$A:$Z,4,FALSE), "NA")</f>
        <v>677.35484821435625</v>
      </c>
      <c r="BO240" s="31">
        <f>_xlfn.IFNA(VLOOKUP($A240,Palladium_total_demand!$A:$Z,4,FALSE), "NA")</f>
        <v>1124.9894659137778</v>
      </c>
      <c r="BP240" s="31">
        <f>_xlfn.IFNA(VLOOKUP($A240,Rhodium_total_demand!$A:$Z,4,FALSE), "NA")</f>
        <v>113.07256725090903</v>
      </c>
      <c r="BQ240" s="31">
        <f>_xlfn.IFNA(VLOOKUP($A240,Platinum_total_supply!$A:$Z,4,FALSE), "NA")</f>
        <v>694.93246096407108</v>
      </c>
      <c r="BR240" s="31">
        <f>_xlfn.IFNA(VLOOKUP($A240,Palladium_total_supply!$A:$Z,4,FALSE), "NA")</f>
        <v>823.9253914913254</v>
      </c>
      <c r="BS240" s="31">
        <f>_xlfn.IFNA(VLOOKUP($A240,Rhodium_total_supply!$A:$Z,4,FALSE), "NA")</f>
        <v>94.210894012969291</v>
      </c>
      <c r="BT240" s="31">
        <f>_xlfn.IFNA(VLOOKUP($A240,Equities!$A:$Z,2,FALSE), "NA")</f>
        <v>9607.3785714285696</v>
      </c>
      <c r="BU240" s="31">
        <f>_xlfn.IFNA(VLOOKUP($A240,Equities!$A:$Z,3,FALSE), "NA")</f>
        <v>13048.345714285701</v>
      </c>
      <c r="BV240" s="31">
        <f>_xlfn.IFNA(VLOOKUP($A240,Equities!$A:$Z,4,FALSE), "NA")</f>
        <v>10318.91</v>
      </c>
      <c r="BW240" s="31">
        <f>_xlfn.IFNA(VLOOKUP($A240,Equities!$A:$Z,5,FALSE), "NA")</f>
        <v>7659.5740952380902</v>
      </c>
      <c r="BX240" s="31">
        <f>_xlfn.IFNA(VLOOKUP($A240,Equities!$A:$Z,6,FALSE), "NA")</f>
        <v>2422.7415714285698</v>
      </c>
      <c r="BY240" s="31">
        <f>_xlfn.IFNA(VLOOKUP($A240,Income_equities!$A:$Z,2,FALSE), "NA")</f>
        <v>2218.5361904761899</v>
      </c>
      <c r="BZ240" s="31">
        <f>_xlfn.IFNA(VLOOKUP($A240,Income_equities!$A:$Z,3,FALSE), "NA")</f>
        <v>416.16654761904698</v>
      </c>
      <c r="CA240" s="31">
        <f>_xlfn.IFNA(VLOOKUP($A240,Income_equities!$A:$Z,4,FALSE), "NA")</f>
        <v>252.380566666666</v>
      </c>
      <c r="CB240" s="31">
        <f>_xlfn.IFNA(VLOOKUP($A240,Income_equities!$A:$Z,5,FALSE), "NA")</f>
        <v>236.79695238095201</v>
      </c>
      <c r="CC240" s="31">
        <f>_xlfn.IFNA(VLOOKUP($A240,PGM_equities!$A:$Z,2,FALSE), "NA")</f>
        <v>902.06714285714202</v>
      </c>
      <c r="CD240" s="31">
        <f>_xlfn.IFNA(VLOOKUP($A240,PGM_equities!$A:$Z,3,FALSE), "NA")</f>
        <v>1469.98761904761</v>
      </c>
      <c r="CE240" s="31">
        <f>_xlfn.IFNA(VLOOKUP($A240,PGM_equities!$A:$Z,4,FALSE), "NA")</f>
        <v>17.150071428571401</v>
      </c>
      <c r="CF240" s="31">
        <f>_xlfn.IFNA(VLOOKUP($A240,PGM_equities!$A:$Z,5,FALSE), "NA")</f>
        <v>1772.5923809523799</v>
      </c>
      <c r="CG240" s="31">
        <f>_xlfn.IFNA(VLOOKUP($A240,Platinum_market_balance!$A:$Z,2,FALSE), "NA")</f>
        <v>17.577612749714831</v>
      </c>
      <c r="CH240" s="31">
        <f>_xlfn.IFNA(VLOOKUP($A240,Platinum_market_balance!$A:$Z,3,FALSE), "NA")</f>
        <v>2.5950375635537204E-2</v>
      </c>
      <c r="CI240" s="31">
        <f>_xlfn.IFNA(VLOOKUP($A240,Platinum_market_balance!$A:$Z,4,FALSE), "NA")</f>
        <v>3616.114942225493</v>
      </c>
      <c r="CJ240" s="31">
        <f>_xlfn.IFNA(VLOOKUP($A240,Platinum_market_balance!$A:$Z,5,FALSE), "NA")</f>
        <v>5.338582800076356</v>
      </c>
      <c r="CK240" s="31">
        <f>_xlfn.IFNA(VLOOKUP($A240,Palladium_market_balance!$A:$Z,2,FALSE), "NA")</f>
        <v>-301.06407442245245</v>
      </c>
      <c r="CL240" s="31">
        <f>_xlfn.IFNA(VLOOKUP($A240,Palladium_market_balance!$A:$Z,3,FALSE), "NA")</f>
        <v>-0.26761501644632002</v>
      </c>
      <c r="CM240" s="31">
        <f>_xlfn.IFNA(VLOOKUP($A240,Palladium_market_balance!$A:$Z,4,FALSE), "NA")</f>
        <v>-6203.2113552781811</v>
      </c>
      <c r="CN240" s="31">
        <f>_xlfn.IFNA(VLOOKUP($A240,Palladium_market_balance!$A:$Z,5,FALSE), "NA")</f>
        <v>-5.5140172803659047</v>
      </c>
      <c r="CO240" s="31">
        <f>_xlfn.IFNA(VLOOKUP($A240,Rhodium_market_balance!$A:$Z,2,FALSE), "NA")</f>
        <v>-18.86167323793974</v>
      </c>
      <c r="CP240" s="31">
        <f>_xlfn.IFNA(VLOOKUP($A240,Rhodium_market_balance!$A:$Z,3,FALSE), "NA")</f>
        <v>-0.16681033867468065</v>
      </c>
      <c r="CQ240" s="31">
        <f>_xlfn.IFNA(VLOOKUP($A240,Rhodium_market_balance!$A:$Z,4,FALSE), "NA")</f>
        <v>69.513271743935746</v>
      </c>
      <c r="CR240" s="31">
        <f>_xlfn.IFNA(VLOOKUP($A240,Rhodium_market_balance!$A:$Z,5,FALSE), "NA")</f>
        <v>0.61476690088485542</v>
      </c>
      <c r="CS240" s="31">
        <f>_xlfn.IFNA(VLOOKUP($A240,CFTCs!$A:$Z,2,FALSE), "NA")</f>
        <v>17203.0476190476</v>
      </c>
      <c r="CT240" s="31">
        <f>_xlfn.IFNA(VLOOKUP($A240,CFTCs!$A:$Z,3,FALSE), "NA")</f>
        <v>5480.6190476190404</v>
      </c>
      <c r="CU240" s="31">
        <f>_xlfn.IFNA(VLOOKUP($A240,CFTCs!$A:$Z,4,FALSE), "NA")</f>
        <v>56971.047619047597</v>
      </c>
      <c r="CV240" s="31">
        <f>_xlfn.IFNA(VLOOKUP($A240,CFTCs!$A:$Z,5,FALSE), "NA")</f>
        <v>14301.285714285699</v>
      </c>
      <c r="CW240" s="31">
        <f>_xlfn.IFNA(VLOOKUP($A240,Open_interest!$A:$Z,2,FALSE), "NA")</f>
        <v>90114.809523809497</v>
      </c>
      <c r="CX240" s="31">
        <f>_xlfn.IFNA(VLOOKUP($A240,Open_interest!$A:$Z,3,FALSE), "NA")</f>
        <v>26084.4285714285</v>
      </c>
      <c r="CY240" s="31">
        <f>IF(_xlfn.IFNA(VLOOKUP($A240,ETF_holdings!$A:$Z,2,FALSE), "NA")=0,"NA",_xlfn.IFNA(VLOOKUP($A240,ETF_holdings!$A:$Z,2,FALSE), "NA"))</f>
        <v>3343048.5553333298</v>
      </c>
      <c r="CZ240" s="31" t="str">
        <f>IF(_xlfn.IFNA(VLOOKUP($A240,ETF_holdings!$A:$Z,3,FALSE), "NA")=0,"NA",_xlfn.IFNA(VLOOKUP($A240,ETF_holdings!$A:$Z,3,FALSE), "NA"))</f>
        <v>NA</v>
      </c>
      <c r="DA240" s="31">
        <f>_xlfn.IFNA(VLOOKUP($A240,ETF_holdings!$A:$Z,4,FALSE), "NA")</f>
        <v>13204.5</v>
      </c>
      <c r="DB240" s="31">
        <f>IF(_xlfn.IFNA(VLOOKUP($A240,ETF_holdings!$A:$Z,4,FALSE), "NA")=0,"NA",_xlfn.IFNA(VLOOKUP($A240,ETF_holdings!$A:$Z,4,FALSE), "NA"))</f>
        <v>13204.5</v>
      </c>
      <c r="DC240" s="31" t="str">
        <f>IF(_xlfn.IFNA(VLOOKUP($A240,ETF_holdings!$A:$Z,6,FALSE), "NA")=0,"NA",_xlfn.IFNA(VLOOKUP($A240,ETF_holdings!$A:$Z,6,FALSE), "NA"))</f>
        <v>NA</v>
      </c>
      <c r="DD240" s="31" t="str">
        <f>IF(_xlfn.IFNA(VLOOKUP($A240,ETF_holdings!$A:$Z,7,FALSE), "NA")=0,"NA",_xlfn.IFNA(VLOOKUP($A240,ETF_holdings!$A:$Z,7,FALSE), "NA"))</f>
        <v>NA</v>
      </c>
      <c r="DE240" s="31">
        <f>IF(_xlfn.IFNA(VLOOKUP($A240,ETF_holdings!$A:$Z,8,FALSE), "NA")=0,"NA",_xlfn.IFNA(VLOOKUP($A240,ETF_holdings!$A:$Z,8,FALSE), "NA"))</f>
        <v>6400</v>
      </c>
      <c r="DF240" s="31">
        <f>IF(_xlfn.IFNA(VLOOKUP($A240,ETF_holdings!$A:$Z,10,FALSE), "NA")=0,"NA",_xlfn.IFNA(VLOOKUP($A240,ETF_holdings!$A:$Z,10,FALSE), "NA"))</f>
        <v>5662.3809523809496</v>
      </c>
      <c r="DG240" s="31">
        <f>IF(_xlfn.IFNA(VLOOKUP($A240,ETF_holdings!$A:$Z,10,FALSE), "NA")=0,"NA",_xlfn.IFNA(VLOOKUP($A240,ETF_holdings!$A:$Z,10,FALSE), "NA"))</f>
        <v>5662.3809523809496</v>
      </c>
      <c r="DH240" s="31">
        <f>IF(_xlfn.IFNA(VLOOKUP($A240,ETF_holdings!$A:$Z,11,FALSE), "NA")=0,"NA",_xlfn.IFNA(VLOOKUP($A240,ETF_holdings!$A:$Z,11,FALSE), "NA"))</f>
        <v>13204.5</v>
      </c>
      <c r="DI240" s="31" t="str">
        <f>IF(_xlfn.IFNA(VLOOKUP($A240,ETF_holdings!$A:$Z,12,FALSE), "NA")=0,"NA",_xlfn.IFNA(VLOOKUP($A240,ETF_holdings!$A:$Z,12,FALSE), "NA"))</f>
        <v>NA</v>
      </c>
      <c r="DJ240" s="31">
        <f>IF(_xlfn.IFNA(VLOOKUP($A240,ETF_holdings!$A:$Z,13,FALSE), "NA")=0,"NA",_xlfn.IFNA(VLOOKUP($A240,ETF_holdings!$A:$Z,13,FALSE), "NA"))</f>
        <v>18462.38095238095</v>
      </c>
      <c r="DK240" s="31">
        <f>IF(_xlfn.IFNA(VLOOKUP($A240,Platinum_RSI!$A:$P,2,FALSE), "NA")=0,"NA",_xlfn.IFNA(VLOOKUP($A240,Platinum_RSI!$A:$P,2,FALSE), "NA"))</f>
        <v>51.05</v>
      </c>
      <c r="DL240" s="31">
        <f>IF(_xlfn.IFNA(VLOOKUP($A240,Platinum_RSI!$A:$P,3,FALSE), "NA")=0,"NA",_xlfn.IFNA(VLOOKUP($A240,Platinum_RSI!$A:$P,3,FALSE), "NA"))</f>
        <v>52.88</v>
      </c>
      <c r="DM240" s="31">
        <f>IF(_xlfn.IFNA(VLOOKUP($A240,Platinum_RSI!$A:$P,4,FALSE), "NA")=0,"NA",_xlfn.IFNA(VLOOKUP($A240,Platinum_RSI!$A:$P,4,FALSE), "NA"))</f>
        <v>50.52</v>
      </c>
      <c r="DN240" s="31">
        <f>IF(_xlfn.IFNA(VLOOKUP($A240,Platinum_RSI!$A:$P,5,FALSE), "NA")=0,"NA",_xlfn.IFNA(VLOOKUP($A240,Platinum_RSI!$A:$P,5,FALSE), "NA"))</f>
        <v>46.93</v>
      </c>
      <c r="DO240" s="31">
        <f>IF(_xlfn.IFNA(VLOOKUP($A240,Palladium_RSI!$A:$Q,2,FALSE), "NA")=0,"NA",_xlfn.IFNA(VLOOKUP($A240,Palladium_RSI!$A:$Q,2,FALSE), "NA"))</f>
        <v>93.93</v>
      </c>
      <c r="DP240" s="31">
        <f>IF(_xlfn.IFNA(VLOOKUP($A240,Palladium_RSI!$A:$Q, 3,FALSE), "NA")=0,"NA",_xlfn.IFNA(VLOOKUP($A240,Palladium_RSI!$A:$Q,3,FALSE), "NA"))</f>
        <v>81.34</v>
      </c>
      <c r="DQ240" s="31">
        <f>IF(_xlfn.IFNA(VLOOKUP($A240,Palladium_RSI!$A:$Q,4,FALSE), "NA")=0,"NA",_xlfn.IFNA(VLOOKUP($A240,Palladium_RSI!$A:$Q,4,FALSE), "NA"))</f>
        <v>77.75</v>
      </c>
      <c r="DR240" s="31">
        <f>IF(_xlfn.IFNA(VLOOKUP($A240,Palladium_RSI!$A:$Q,5,FALSE), "NA")=0,"NA",_xlfn.IFNA(VLOOKUP($A240,Palladium_RSI!$A:$Q,5,FALSE), "NA"))</f>
        <v>71.069999999999993</v>
      </c>
      <c r="DS240" s="31">
        <f>IF(_xlfn.IFNA(VLOOKUP($A240,Car_production!$A:$L,2,FALSE), "NA")=0,"NA",_xlfn.IFNA(VLOOKUP($A240,Car_production!$A:$L,2,FALSE), "NA"))</f>
        <v>215.1</v>
      </c>
      <c r="DT240" s="31">
        <f>IF(_xlfn.IFNA(VLOOKUP($A240,Car_production!$A:$L,3,FALSE), "NA")=0,"NA",_xlfn.IFNA(VLOOKUP($A240,Car_production!$A:$L,3,FALSE), "NA"))</f>
        <v>169.23682140047208</v>
      </c>
      <c r="DU240" s="31" t="e">
        <f>IF(_xlfn.IFNA(VLOOKUP($A240,Car_production!$A:$L,4,FALSE), "NA")=0,"NA",_xlfn.IFNA(VLOOKUP($A240,Car_production!$A:$L,13,FALSE), "NA"))</f>
        <v>#REF!</v>
      </c>
      <c r="DV240" s="31">
        <f>IF(_xlfn.IFNA(VLOOKUP($A240,Car_production!$A:$L,5,FALSE), "NA")=0,"NA",_xlfn.IFNA(VLOOKUP($A240,Car_production!$A:$L,5,FALSE), "NA"))</f>
        <v>104.13638212800991</v>
      </c>
      <c r="DW240" s="31">
        <f>IF(_xlfn.IFNA(VLOOKUP($A240,Car_production!$A:$L,6,FALSE), "NA")=0,"NA",_xlfn.IFNA(VLOOKUP($A240,Car_production!$A:$L,6,FALSE), "NA"))</f>
        <v>88.8</v>
      </c>
      <c r="DX240" s="31">
        <f>IF(_xlfn.IFNA(VLOOKUP($A240,Car_production!$A:$L,7,FALSE), "NA")=0,"NA",_xlfn.IFNA(VLOOKUP($A240,Car_production!$A:$L,7,FALSE), "NA"))</f>
        <v>86.803519061583572</v>
      </c>
      <c r="DY240" s="31">
        <f>IF(_xlfn.IFNA(VLOOKUP($A240,Car_production!$A:$L,8,FALSE), "NA")=0,"NA",_xlfn.IFNA(VLOOKUP($A240,Car_production!$A:$L,8,FALSE), "NA"))</f>
        <v>104.1</v>
      </c>
      <c r="DZ240" s="31">
        <f>IF(_xlfn.IFNA(VLOOKUP($A240,Car_production!$A:$L,9,FALSE), "NA")=0,"NA",_xlfn.IFNA(VLOOKUP($A240,Car_production!$A:$L,9,FALSE), "NA"))</f>
        <v>131.43939393939391</v>
      </c>
      <c r="EA240" s="31">
        <f>IF(_xlfn.IFNA(VLOOKUP($A240,Car_production!$A:$L,10,FALSE), "NA")=0,"NA",_xlfn.IFNA(VLOOKUP($A240,Car_production!$A:$L,10,FALSE), "NA"))</f>
        <v>84.465296632874612</v>
      </c>
      <c r="EB240" s="31">
        <f>IF(_xlfn.IFNA(VLOOKUP($A240,Car_production_index!$A:$L,2,FALSE), "NA")=0,"NA",_xlfn.IFNA(VLOOKUP($A240,Car_production_index!$A:$L,2,FALSE), "NA"))</f>
        <v>0.13178643871811357</v>
      </c>
      <c r="EC240" s="31">
        <f>IF(_xlfn.IFNA(VLOOKUP($A240,Car_production_index!$A:$L,3,FALSE), "NA")=0,"NA",_xlfn.IFNA(VLOOKUP($A240,Car_production_index!$A:$L,3,FALSE), "NA"))</f>
        <v>0.18215945231829947</v>
      </c>
      <c r="ED240" s="31">
        <f>IF(_xlfn.IFNA(VLOOKUP($A240,Car_production_index!$A:$L,4,FALSE), "NA")=0,"NA",_xlfn.IFNA(VLOOKUP($A240,Car_production_index!$A:$L,4,FALSE), "NA"))</f>
        <v>0.32270032582090119</v>
      </c>
      <c r="EE240" s="31">
        <f>IF(_xlfn.IFNA(VLOOKUP($A240,Car_production_index!$A:$L,5,FALSE), "NA")=0,"NA",_xlfn.IFNA(VLOOKUP($A240,Car_production_index!$A:$L,5,FALSE), "NA"))</f>
        <v>9.6966764106748177E-2</v>
      </c>
      <c r="EF240" s="31">
        <f>IF(_xlfn.IFNA(VLOOKUP($A240,Car_production_index!$A:$L,6,FALSE), "NA")=0,"NA",_xlfn.IFNA(VLOOKUP($A240,Car_production_index!$A:$L,6,FALSE), "NA"))</f>
        <v>0.73361298096406236</v>
      </c>
    </row>
    <row r="241" spans="1:136">
      <c r="A241" s="26">
        <v>43800</v>
      </c>
      <c r="B241" s="25">
        <f>IFERROR(VLOOKUP($A241,Palladium_spot_price!$A:$B,2,FALSE), "NA")</f>
        <v>1910.85</v>
      </c>
      <c r="C241" s="25">
        <f>IFERROR(VLOOKUP($A241,Platinum_spot_price!$A:$B,2,FALSE), "NA")</f>
        <v>929</v>
      </c>
      <c r="D241" s="25">
        <f>IFERROR(VLOOKUP($A241,Rhodium_spot_price!$A:$B,2,FALSE), "NA")</f>
        <v>6045</v>
      </c>
      <c r="E241" s="25">
        <f>IFERROR(VLOOKUP(A241,'Coal Australia'!A:B,2,FALSE), "NA")</f>
        <v>70.464642857142707</v>
      </c>
      <c r="F241" s="25">
        <f>IFERROR(VLOOKUP(A241,'Russian Ruble'!A:B,2,FALSE), "NA")</f>
        <v>62.935600000000001</v>
      </c>
      <c r="G241" s="25" t="str">
        <f>IFERROR(VLOOKUP($A241,'GDP Germany'!A:B,2,FALSE),"NA")</f>
        <v>NA</v>
      </c>
      <c r="H241" s="25" t="str">
        <f>IFERROR(VLOOKUP($A241,'GDP EU28'!A:B,2,FALSE),"NA")</f>
        <v>NA</v>
      </c>
      <c r="I241" s="25" t="str">
        <f>IFERROR(VLOOKUP($A241,'GDP US'!A:B,2,FALSE),"NA")</f>
        <v>NA</v>
      </c>
      <c r="J241" s="29" t="str">
        <f>IFERROR(VLOOKUP($A241,'GDP CNY'!A:C,2,FALSE),"NA")</f>
        <v>NA</v>
      </c>
      <c r="K241" s="25">
        <f>IFERROR(VLOOKUP($A241,WTI!$A:$B,2,FALSE),"NA")</f>
        <v>59.88</v>
      </c>
      <c r="L241" s="25">
        <f>IFERROR(VLOOKUP($A241,Brent!$A:$B,2,FALSE),"NA")</f>
        <v>67.31</v>
      </c>
      <c r="M241" s="25">
        <f>IFERROR(VLOOKUP($A241,'EURO EXC RATE'!$A:$B,2,FALSE),"NA")</f>
        <v>1.1113999999999999</v>
      </c>
      <c r="N241" s="25">
        <f>IFERROR(VLOOKUP($A241,'Baltic Dry Index'!$A:$B,2,FALSE),"NA")</f>
        <v>1090</v>
      </c>
      <c r="O241" s="25">
        <f>IFERROR(VLOOKUP($A241,EXR_CNY_USD!$A:$B,2,FALSE),"NA")</f>
        <v>7.0137</v>
      </c>
      <c r="P241" s="25">
        <f>IFERROR(VLOOKUP($A241,'NATURAL GAS'!A:B,2,FALSE),"NA")</f>
        <v>2.2200000000000002</v>
      </c>
      <c r="Q241" s="25">
        <f>IFERROR(VLOOKUP($A241,VIX!$A:$B,2,FALSE), "NA")</f>
        <v>13.78</v>
      </c>
      <c r="R241" s="25">
        <f>IFERROR(VLOOKUP($A241,CLI_US!$A:$B,2,FALSE), "NA")</f>
        <v>99.097291632731697</v>
      </c>
      <c r="S241" s="25">
        <f>IFERROR(VLOOKUP($A241,CLI_CHN!$A:$B,2,FALSE), "NA")</f>
        <v>98.359309999999994</v>
      </c>
      <c r="T241" s="25">
        <f>IFERROR(VLOOKUP($A241,CLI_EURO!$A:$B,2,FALSE), "NA")</f>
        <v>99.415586851511904</v>
      </c>
      <c r="U241" s="25">
        <f>IFERROR(VLOOKUP($A241,CPILFESL!$A:$B,2,FALSE), "NA")</f>
        <v>258.26299999999998</v>
      </c>
      <c r="V241" s="31">
        <f>_xlfn.IFNA(VLOOKUP($A241,'PET.RWTC.M'!$A:$B,2,FALSE), "NA")</f>
        <v>59.88</v>
      </c>
      <c r="W241" s="31">
        <f>_xlfn.IFNA(VLOOKUP($A241,PALLFNFINDEXQ!$A:$B,2,FALSE), "NA")</f>
        <v>116.61233900000001</v>
      </c>
      <c r="X241" s="31">
        <f>_xlfn.IFNA(VLOOKUP($A241,DEXSFUS!$A:$B,2,FALSE), "NA")</f>
        <v>15.035</v>
      </c>
      <c r="Y241" s="31">
        <f>_xlfn.IFNA(VLOOKUP($A241,PNICKUSDM!$A:$B,2,FALSE), "NA")</f>
        <v>13829.424999999999</v>
      </c>
      <c r="Z241" s="31">
        <f>_xlfn.IFNA(VLOOKUP($A241,'WPU1011'!$A:$B,2,FALSE), "NA")</f>
        <v>146.69999999999999</v>
      </c>
      <c r="AA241" s="31">
        <f>_xlfn.IFNA(VLOOKUP($A241,'WPU1011'!$A:$B,2,FALSE), "NA")</f>
        <v>146.69999999999999</v>
      </c>
      <c r="AB241" s="31">
        <f>_xlfn.IFNA(VLOOKUP($A241,TSIFRGHTC!$A:$B,2,FALSE), "NA")</f>
        <v>-1.1000000000000001</v>
      </c>
      <c r="AC241" s="31">
        <f>_xlfn.IFNA(VLOOKUP($A241,TSIFRGHTC!$A:$B,2,FALSE), "NA")</f>
        <v>-1.1000000000000001</v>
      </c>
      <c r="AD241" s="31">
        <f>_xlfn.IFNA(VLOOKUP($A241,PPICMM!$A:$B,2,FALSE), "NA")</f>
        <v>188.7</v>
      </c>
      <c r="AE241" s="31">
        <f>_xlfn.IFNA(VLOOKUP($A241,IPB50001N!$A:$B,2,FALSE), "NA")</f>
        <v>101.5034</v>
      </c>
      <c r="AF241" s="31">
        <f>_xlfn.IFNA(VLOOKUP($A241,A31ATI!$A:$B,2,FALSE), "NA")</f>
        <v>21130</v>
      </c>
      <c r="AG241" s="31">
        <f>_xlfn.IFNA(VLOOKUP($A241,A31ANO!$A:$B,2,FALSE), "NA")</f>
        <v>9304</v>
      </c>
      <c r="AH241" s="31">
        <f>_xlfn.IFNA(VLOOKUP($A241,IPG21223S!$A:$B,2,FALSE), "NA")</f>
        <v>96.177800000000005</v>
      </c>
      <c r="AI241" s="31">
        <f>_xlfn.IFNA(VLOOKUP($A241,PIORECRUSDM!$A:$B,2,FALSE), "NA")</f>
        <v>91.53</v>
      </c>
      <c r="AJ241" s="31">
        <f>_xlfn.IFNA(VLOOKUP($A241,GVZCLS!$A:$B,2,FALSE), "NA")</f>
        <v>12.86</v>
      </c>
      <c r="AK241" s="31">
        <f>_xlfn.IFNA(VLOOKUP($A241,VXSLVCLS!$A:$B,2,FALSE), "NA")</f>
        <v>23.7</v>
      </c>
      <c r="AL241" s="31">
        <f>_xlfn.IFNA(VLOOKUP($A241,PNRGINDEXM!$A:$B,2,FALSE), "NA")</f>
        <v>132.3682</v>
      </c>
      <c r="AM241" s="31">
        <f>_xlfn.IFNA(VLOOKUP($A241,Nikkei225!$A:$B,2,FALSE), "NA")</f>
        <v>22850.77</v>
      </c>
      <c r="AN241" s="31">
        <f>_xlfn.IFNA(VLOOKUP($A241,EXJPUS!$A:$B,2,FALSE), "NA")</f>
        <v>109.101</v>
      </c>
      <c r="AO241" s="31">
        <f>_xlfn.IFNA(VLOOKUP($A241,PCU33613361!$A:$B,2,FALSE), "NA")</f>
        <v>114.8</v>
      </c>
      <c r="AP241" s="31">
        <f>_xlfn.IFNA(VLOOKUP($A241,TOTALSA!$A:$B,2,FALSE), "NA")</f>
        <v>17.338999999999999</v>
      </c>
      <c r="AQ241" s="31">
        <f>_xlfn.IFNA(VLOOKUP($A241,ZAFCPIALLMINMEI!$A:$B,2,FALSE), "NA")</f>
        <v>123.6863</v>
      </c>
      <c r="AR241" s="31">
        <f>_xlfn.IFNA(VLOOKUP($A241,LCULMN01ZAQ661S!$A:$B,2,FALSE), "NA")</f>
        <v>118.7355436</v>
      </c>
      <c r="AS241" s="31">
        <f>_xlfn.IFNA(VLOOKUP($A241,NGDPRSAXDCZAQ!$A:$B,2,FALSE), "NA")</f>
        <v>1145282.8</v>
      </c>
      <c r="AT241" s="31">
        <f>_xlfn.IFNA(VLOOKUP($A241,'M.W00.PCOBA.USD'!$A:$B,2,FALSE), "NA")</f>
        <v>33547.46</v>
      </c>
      <c r="AU241" s="31">
        <f>_xlfn.IFNA(VLOOKUP($A241,BSCICP03O9M665S!$A:$B,2,FALSE), "NA")</f>
        <v>99.801675806099993</v>
      </c>
      <c r="AV241" s="31">
        <f>_xlfn.IFNA(VLOOKUP($A241,LOLITOAAOECDE!$A:$B,2,FALSE), "NA")</f>
        <v>99.153315609000003</v>
      </c>
      <c r="AW241" s="31">
        <f>_xlfn.IFNA(VLOOKUP($A241,'IP7110'!$A:$B,2,FALSE), "NA")</f>
        <v>100</v>
      </c>
      <c r="AX241" s="31">
        <f>_xlfn.IFNA(VLOOKUP($A241,'WPS061'!$A:$B,2,FALSE), "NA")</f>
        <v>95.3</v>
      </c>
      <c r="AY241" s="31">
        <f>_xlfn.IFNA(VLOOKUP($A241,'GS10'!$A:$B,2,FALSE), "NA")</f>
        <v>1.86</v>
      </c>
      <c r="AZ241" s="31">
        <f>_xlfn.IFNA(VLOOKUP($A241,'GS5'!$A:$B,2,FALSE), "NA")</f>
        <v>1.68</v>
      </c>
      <c r="BA241" s="31">
        <f>_xlfn.IFNA(VLOOKUP($A241,'GS30'!$A:$B,2,FALSE), "NA")</f>
        <v>2.2999999999999998</v>
      </c>
      <c r="BB241" s="31">
        <f>_xlfn.IFNA(VLOOKUP($A241,DAX!$A:$B,2,FALSE), "NA")</f>
        <v>13249.01</v>
      </c>
      <c r="BC241" s="31">
        <f>_xlfn.IFNA(VLOOKUP($A241,SMI!$A:$B,2,FALSE), "NA")</f>
        <v>10616.94</v>
      </c>
      <c r="BD241" s="31">
        <f>_xlfn.IFNA(VLOOKUP($A241,NASDAQCOM!$A:$B,2,FALSE), "NA")</f>
        <v>8972.6</v>
      </c>
      <c r="BE241" s="31">
        <f>_xlfn.IFNA(VLOOKUP($A241,FTSE100!$A:$B,2,FALSE), "NA")</f>
        <v>7542.44</v>
      </c>
      <c r="BF241" s="31">
        <f>_xlfn.IFNA(VLOOKUP($A241,'M.W00.PGOLD.USD'!$A:$B,2,FALSE), "NA")</f>
        <v>1523</v>
      </c>
      <c r="BG241" s="31">
        <f>_xlfn.IFNA(VLOOKUP($A241,'M.W00.PSILVER.USD'!$A:$B,2,FALSE), "NA")</f>
        <v>18.045000000000002</v>
      </c>
      <c r="BH241" s="31">
        <f>_xlfn.IFNA(VLOOKUP($A241,WPU10170502!$A:$B,2,FALSE), "NA")</f>
        <v>120.8</v>
      </c>
      <c r="BI241" s="31">
        <f>_xlfn.IFNA(VLOOKUP($A241,'M.W00.PSILVER.USD'!$A:$B,2,FALSE), "NA")</f>
        <v>18.045000000000002</v>
      </c>
      <c r="BJ241" s="31">
        <f>_xlfn.IFNA(VLOOKUP($A241,'M.W00.PSILVER.USD'!$A:$B,2,FALSE), "NA")</f>
        <v>18.045000000000002</v>
      </c>
      <c r="BK241" s="31">
        <f>_xlfn.IFNA(VLOOKUP($A241,FEDfunds!$A:$B,2,FALSE), "NA")</f>
        <v>1.55</v>
      </c>
      <c r="BL241" s="31">
        <f>_xlfn.IFNA(VLOOKUP($A241,Vehicles_miles_traveled!$A:$B,2,FALSE), "NA")</f>
        <v>271636</v>
      </c>
      <c r="BM241" s="31">
        <f>_xlfn.IFNA(VLOOKUP($A241,New_car_dealer!$A:$B,2,FALSE), "NA")</f>
        <v>82739</v>
      </c>
      <c r="BN241" s="31">
        <f>_xlfn.IFNA(VLOOKUP($A241,Platinum_total_demand!$A:$Z,4,FALSE), "NA")</f>
        <v>606.95981535345572</v>
      </c>
      <c r="BO241" s="31">
        <f>_xlfn.IFNA(VLOOKUP($A241,Palladium_total_demand!$A:$Z,4,FALSE), "NA")</f>
        <v>957.90105497470859</v>
      </c>
      <c r="BP241" s="31">
        <f>_xlfn.IFNA(VLOOKUP($A241,Rhodium_total_demand!$A:$Z,4,FALSE), "NA")</f>
        <v>99.382965416048236</v>
      </c>
      <c r="BQ241" s="31">
        <f>_xlfn.IFNA(VLOOKUP($A241,Platinum_total_supply!$A:$Z,4,FALSE), "NA")</f>
        <v>694.93246096407108</v>
      </c>
      <c r="BR241" s="31">
        <f>_xlfn.IFNA(VLOOKUP($A241,Palladium_total_supply!$A:$Z,4,FALSE), "NA")</f>
        <v>823.9253914913254</v>
      </c>
      <c r="BS241" s="31">
        <f>_xlfn.IFNA(VLOOKUP($A241,Rhodium_total_supply!$A:$Z,4,FALSE), "NA")</f>
        <v>94.210894012969291</v>
      </c>
      <c r="BT241" s="31">
        <f>_xlfn.IFNA(VLOOKUP($A241,Equities!$A:$Z,2,FALSE), "NA")</f>
        <v>9817.97818181818</v>
      </c>
      <c r="BU241" s="31">
        <f>_xlfn.IFNA(VLOOKUP($A241,Equities!$A:$Z,3,FALSE), "NA")</f>
        <v>13373.4522727272</v>
      </c>
      <c r="BV241" s="31">
        <f>_xlfn.IFNA(VLOOKUP($A241,Equities!$A:$Z,4,FALSE), "NA")</f>
        <v>10532.6163636363</v>
      </c>
      <c r="BW241" s="31">
        <f>_xlfn.IFNA(VLOOKUP($A241,Equities!$A:$Z,5,FALSE), "NA")</f>
        <v>7764.93854545454</v>
      </c>
      <c r="BX241" s="31">
        <f>_xlfn.IFNA(VLOOKUP($A241,Equities!$A:$Z,6,FALSE), "NA")</f>
        <v>2492.6354999999999</v>
      </c>
      <c r="BY241" s="31">
        <f>_xlfn.IFNA(VLOOKUP($A241,Income_equities!$A:$Z,2,FALSE), "NA")</f>
        <v>2223.8918181818099</v>
      </c>
      <c r="BZ241" s="31">
        <f>_xlfn.IFNA(VLOOKUP($A241,Income_equities!$A:$Z,3,FALSE), "NA")</f>
        <v>415.958072727272</v>
      </c>
      <c r="CA241" s="31">
        <f>_xlfn.IFNA(VLOOKUP($A241,Income_equities!$A:$Z,4,FALSE), "NA")</f>
        <v>251.18795454545401</v>
      </c>
      <c r="CB241" s="31">
        <f>_xlfn.IFNA(VLOOKUP($A241,Income_equities!$A:$Z,5,FALSE), "NA")</f>
        <v>235.77594090909</v>
      </c>
      <c r="CC241" s="31">
        <f>_xlfn.IFNA(VLOOKUP($A241,PGM_equities!$A:$Z,2,FALSE), "NA")</f>
        <v>928.59863636363605</v>
      </c>
      <c r="CD241" s="31">
        <f>_xlfn.IFNA(VLOOKUP($A241,PGM_equities!$A:$Z,3,FALSE), "NA")</f>
        <v>1482.7009090909</v>
      </c>
      <c r="CE241" s="31">
        <f>_xlfn.IFNA(VLOOKUP($A241,PGM_equities!$A:$Z,4,FALSE), "NA")</f>
        <v>17.1918863636363</v>
      </c>
      <c r="CF241" s="31">
        <f>_xlfn.IFNA(VLOOKUP($A241,PGM_equities!$A:$Z,5,FALSE), "NA")</f>
        <v>1903.0059090909001</v>
      </c>
      <c r="CG241" s="31">
        <f>_xlfn.IFNA(VLOOKUP($A241,Platinum_market_balance!$A:$Z,2,FALSE), "NA")</f>
        <v>87.972645610615359</v>
      </c>
      <c r="CH241" s="31">
        <f>_xlfn.IFNA(VLOOKUP($A241,Platinum_market_balance!$A:$Z,3,FALSE), "NA")</f>
        <v>0.1449398187248781</v>
      </c>
      <c r="CI241" s="31">
        <f>_xlfn.IFNA(VLOOKUP($A241,Platinum_market_balance!$A:$Z,4,FALSE), "NA")</f>
        <v>3704.0875878361085</v>
      </c>
      <c r="CJ241" s="31">
        <f>_xlfn.IFNA(VLOOKUP($A241,Platinum_market_balance!$A:$Z,5,FALSE), "NA")</f>
        <v>6.1026899872754798</v>
      </c>
      <c r="CK241" s="31">
        <f>_xlfn.IFNA(VLOOKUP($A241,Palladium_market_balance!$A:$Z,2,FALSE), "NA")</f>
        <v>-133.97566348338319</v>
      </c>
      <c r="CL241" s="31">
        <f>_xlfn.IFNA(VLOOKUP($A241,Palladium_market_balance!$A:$Z,3,FALSE), "NA")</f>
        <v>-0.13986378111559813</v>
      </c>
      <c r="CM241" s="31">
        <f>_xlfn.IFNA(VLOOKUP($A241,Palladium_market_balance!$A:$Z,4,FALSE), "NA")</f>
        <v>-6337.1870187615641</v>
      </c>
      <c r="CN241" s="31">
        <f>_xlfn.IFNA(VLOOKUP($A241,Palladium_market_balance!$A:$Z,5,FALSE), "NA")</f>
        <v>-6.6157010537261431</v>
      </c>
      <c r="CO241" s="31">
        <f>_xlfn.IFNA(VLOOKUP($A241,Rhodium_market_balance!$A:$Z,2,FALSE), "NA")</f>
        <v>-5.1720714030789452</v>
      </c>
      <c r="CP241" s="31">
        <f>_xlfn.IFNA(VLOOKUP($A241,Rhodium_market_balance!$A:$Z,3,FALSE), "NA")</f>
        <v>-5.2041830120755944E-2</v>
      </c>
      <c r="CQ241" s="31">
        <f>_xlfn.IFNA(VLOOKUP($A241,Rhodium_market_balance!$A:$Z,4,FALSE), "NA")</f>
        <v>64.341200340856801</v>
      </c>
      <c r="CR241" s="31">
        <f>_xlfn.IFNA(VLOOKUP($A241,Rhodium_market_balance!$A:$Z,5,FALSE), "NA")</f>
        <v>0.64740672681182709</v>
      </c>
      <c r="CS241" s="31">
        <f>_xlfn.IFNA(VLOOKUP($A241,CFTCs!$A:$Z,2,FALSE), "NA")</f>
        <v>17470.909090909001</v>
      </c>
      <c r="CT241" s="31">
        <f>_xlfn.IFNA(VLOOKUP($A241,CFTCs!$A:$Z,3,FALSE), "NA")</f>
        <v>5309.4545454545396</v>
      </c>
      <c r="CU241" s="31">
        <f>_xlfn.IFNA(VLOOKUP($A241,CFTCs!$A:$Z,4,FALSE), "NA")</f>
        <v>62431.272727272699</v>
      </c>
      <c r="CV241" s="31">
        <f>_xlfn.IFNA(VLOOKUP($A241,CFTCs!$A:$Z,5,FALSE), "NA")</f>
        <v>10767.545454545399</v>
      </c>
      <c r="CW241" s="31">
        <f>_xlfn.IFNA(VLOOKUP($A241,Open_interest!$A:$Z,2,FALSE), "NA")</f>
        <v>95648.772727272706</v>
      </c>
      <c r="CX241" s="31">
        <f>_xlfn.IFNA(VLOOKUP($A241,Open_interest!$A:$Z,3,FALSE), "NA")</f>
        <v>25311.181818181802</v>
      </c>
      <c r="CY241" s="31">
        <f>IF(_xlfn.IFNA(VLOOKUP($A241,ETF_holdings!$A:$Z,2,FALSE), "NA")=0,"NA",_xlfn.IFNA(VLOOKUP($A241,ETF_holdings!$A:$Z,2,FALSE), "NA"))</f>
        <v>3327247.4562727199</v>
      </c>
      <c r="CZ241" s="31" t="str">
        <f>IF(_xlfn.IFNA(VLOOKUP($A241,ETF_holdings!$A:$Z,3,FALSE), "NA")=0,"NA",_xlfn.IFNA(VLOOKUP($A241,ETF_holdings!$A:$Z,3,FALSE), "NA"))</f>
        <v>NA</v>
      </c>
      <c r="DA241" s="31">
        <f>_xlfn.IFNA(VLOOKUP($A241,ETF_holdings!$A:$Z,4,FALSE), "NA")</f>
        <v>13247.727272727199</v>
      </c>
      <c r="DB241" s="31">
        <f>IF(_xlfn.IFNA(VLOOKUP($A241,ETF_holdings!$A:$Z,4,FALSE), "NA")=0,"NA",_xlfn.IFNA(VLOOKUP($A241,ETF_holdings!$A:$Z,4,FALSE), "NA"))</f>
        <v>13247.727272727199</v>
      </c>
      <c r="DC241" s="31" t="str">
        <f>IF(_xlfn.IFNA(VLOOKUP($A241,ETF_holdings!$A:$Z,6,FALSE), "NA")=0,"NA",_xlfn.IFNA(VLOOKUP($A241,ETF_holdings!$A:$Z,6,FALSE), "NA"))</f>
        <v>NA</v>
      </c>
      <c r="DD241" s="31" t="str">
        <f>IF(_xlfn.IFNA(VLOOKUP($A241,ETF_holdings!$A:$Z,7,FALSE), "NA")=0,"NA",_xlfn.IFNA(VLOOKUP($A241,ETF_holdings!$A:$Z,7,FALSE), "NA"))</f>
        <v>NA</v>
      </c>
      <c r="DE241" s="31">
        <f>IF(_xlfn.IFNA(VLOOKUP($A241,ETF_holdings!$A:$Z,8,FALSE), "NA")=0,"NA",_xlfn.IFNA(VLOOKUP($A241,ETF_holdings!$A:$Z,8,FALSE), "NA"))</f>
        <v>6238.0952380952303</v>
      </c>
      <c r="DF241" s="31">
        <f>IF(_xlfn.IFNA(VLOOKUP($A241,ETF_holdings!$A:$Z,10,FALSE), "NA")=0,"NA",_xlfn.IFNA(VLOOKUP($A241,ETF_holdings!$A:$Z,10,FALSE), "NA"))</f>
        <v>5232.7272727272702</v>
      </c>
      <c r="DG241" s="31">
        <f>IF(_xlfn.IFNA(VLOOKUP($A241,ETF_holdings!$A:$Z,10,FALSE), "NA")=0,"NA",_xlfn.IFNA(VLOOKUP($A241,ETF_holdings!$A:$Z,10,FALSE), "NA"))</f>
        <v>5232.7272727272702</v>
      </c>
      <c r="DH241" s="31">
        <f>IF(_xlfn.IFNA(VLOOKUP($A241,ETF_holdings!$A:$Z,11,FALSE), "NA")=0,"NA",_xlfn.IFNA(VLOOKUP($A241,ETF_holdings!$A:$Z,11,FALSE), "NA"))</f>
        <v>13247.727272727199</v>
      </c>
      <c r="DI241" s="31" t="str">
        <f>IF(_xlfn.IFNA(VLOOKUP($A241,ETF_holdings!$A:$Z,12,FALSE), "NA")=0,"NA",_xlfn.IFNA(VLOOKUP($A241,ETF_holdings!$A:$Z,12,FALSE), "NA"))</f>
        <v>NA</v>
      </c>
      <c r="DJ241" s="31">
        <f>IF(_xlfn.IFNA(VLOOKUP($A241,ETF_holdings!$A:$Z,13,FALSE), "NA")=0,"NA",_xlfn.IFNA(VLOOKUP($A241,ETF_holdings!$A:$Z,13,FALSE), "NA"))</f>
        <v>17708.917748917731</v>
      </c>
      <c r="DK241" s="31">
        <f>IF(_xlfn.IFNA(VLOOKUP($A241,Platinum_RSI!$A:$P,2,FALSE), "NA")=0,"NA",_xlfn.IFNA(VLOOKUP($A241,Platinum_RSI!$A:$P,2,FALSE), "NA"))</f>
        <v>72.84</v>
      </c>
      <c r="DL241" s="31">
        <f>IF(_xlfn.IFNA(VLOOKUP($A241,Platinum_RSI!$A:$P,3,FALSE), "NA")=0,"NA",_xlfn.IFNA(VLOOKUP($A241,Platinum_RSI!$A:$P,3,FALSE), "NA"))</f>
        <v>60.93</v>
      </c>
      <c r="DM241" s="31">
        <f>IF(_xlfn.IFNA(VLOOKUP($A241,Platinum_RSI!$A:$P,4,FALSE), "NA")=0,"NA",_xlfn.IFNA(VLOOKUP($A241,Platinum_RSI!$A:$P,4,FALSE), "NA"))</f>
        <v>56.14</v>
      </c>
      <c r="DN241" s="31">
        <f>IF(_xlfn.IFNA(VLOOKUP($A241,Platinum_RSI!$A:$P,5,FALSE), "NA")=0,"NA",_xlfn.IFNA(VLOOKUP($A241,Platinum_RSI!$A:$P,5,FALSE), "NA"))</f>
        <v>49.56</v>
      </c>
      <c r="DO241" s="31">
        <f>IF(_xlfn.IFNA(VLOOKUP($A241,Palladium_RSI!$A:$Q,2,FALSE), "NA")=0,"NA",_xlfn.IFNA(VLOOKUP($A241,Palladium_RSI!$A:$Q,2,FALSE), "NA"))</f>
        <v>96.18</v>
      </c>
      <c r="DP241" s="31">
        <f>IF(_xlfn.IFNA(VLOOKUP($A241,Palladium_RSI!$A:$Q, 3,FALSE), "NA")=0,"NA",_xlfn.IFNA(VLOOKUP($A241,Palladium_RSI!$A:$Q,3,FALSE), "NA"))</f>
        <v>83.74</v>
      </c>
      <c r="DQ241" s="31">
        <f>IF(_xlfn.IFNA(VLOOKUP($A241,Palladium_RSI!$A:$Q,4,FALSE), "NA")=0,"NA",_xlfn.IFNA(VLOOKUP($A241,Palladium_RSI!$A:$Q,4,FALSE), "NA"))</f>
        <v>79.739999999999995</v>
      </c>
      <c r="DR241" s="31">
        <f>IF(_xlfn.IFNA(VLOOKUP($A241,Palladium_RSI!$A:$Q,5,FALSE), "NA")=0,"NA",_xlfn.IFNA(VLOOKUP($A241,Palladium_RSI!$A:$Q,5,FALSE), "NA"))</f>
        <v>72.5</v>
      </c>
      <c r="DS241" s="31">
        <f>IF(_xlfn.IFNA(VLOOKUP($A241,Car_production!$A:$L,2,FALSE), "NA")=0,"NA",_xlfn.IFNA(VLOOKUP($A241,Car_production!$A:$L,2,FALSE), "NA"))</f>
        <v>210.4</v>
      </c>
      <c r="DT241" s="31">
        <f>IF(_xlfn.IFNA(VLOOKUP($A241,Car_production!$A:$L,3,FALSE), "NA")=0,"NA",_xlfn.IFNA(VLOOKUP($A241,Car_production!$A:$L,3,FALSE), "NA"))</f>
        <v>165.53894571203779</v>
      </c>
      <c r="DU241" s="31" t="e">
        <f>IF(_xlfn.IFNA(VLOOKUP($A241,Car_production!$A:$L,4,FALSE), "NA")=0,"NA",_xlfn.IFNA(VLOOKUP($A241,Car_production!$A:$L,13,FALSE), "NA"))</f>
        <v>#REF!</v>
      </c>
      <c r="DV241" s="31">
        <f>IF(_xlfn.IFNA(VLOOKUP($A241,Car_production!$A:$L,5,FALSE), "NA")=0,"NA",_xlfn.IFNA(VLOOKUP($A241,Car_production!$A:$L,5,FALSE), "NA"))</f>
        <v>105.21278413946334</v>
      </c>
      <c r="DW241" s="31">
        <f>IF(_xlfn.IFNA(VLOOKUP($A241,Car_production!$A:$L,6,FALSE), "NA")=0,"NA",_xlfn.IFNA(VLOOKUP($A241,Car_production!$A:$L,6,FALSE), "NA"))</f>
        <v>88.7</v>
      </c>
      <c r="DX241" s="31">
        <f>IF(_xlfn.IFNA(VLOOKUP($A241,Car_production!$A:$L,7,FALSE), "NA")=0,"NA",_xlfn.IFNA(VLOOKUP($A241,Car_production!$A:$L,7,FALSE), "NA"))</f>
        <v>86.705767350928639</v>
      </c>
      <c r="DY241" s="31">
        <f>IF(_xlfn.IFNA(VLOOKUP($A241,Car_production!$A:$L,8,FALSE), "NA")=0,"NA",_xlfn.IFNA(VLOOKUP($A241,Car_production!$A:$L,8,FALSE), "NA"))</f>
        <v>99.4</v>
      </c>
      <c r="DZ241" s="31">
        <f>IF(_xlfn.IFNA(VLOOKUP($A241,Car_production!$A:$L,9,FALSE), "NA")=0,"NA",_xlfn.IFNA(VLOOKUP($A241,Car_production!$A:$L,9,FALSE), "NA"))</f>
        <v>125.50505050505049</v>
      </c>
      <c r="EA241" s="31">
        <f>IF(_xlfn.IFNA(VLOOKUP($A241,Car_production!$A:$L,10,FALSE), "NA")=0,"NA",_xlfn.IFNA(VLOOKUP($A241,Car_production!$A:$L,10,FALSE), "NA"))</f>
        <v>83.732081566881362</v>
      </c>
      <c r="EB241" s="31">
        <f>IF(_xlfn.IFNA(VLOOKUP($A241,Car_production_index!$A:$L,2,FALSE), "NA")=0,"NA",_xlfn.IFNA(VLOOKUP($A241,Car_production_index!$A:$L,2,FALSE), "NA"))</f>
        <v>0.13178643871811357</v>
      </c>
      <c r="EC241" s="31">
        <f>IF(_xlfn.IFNA(VLOOKUP($A241,Car_production_index!$A:$L,3,FALSE), "NA")=0,"NA",_xlfn.IFNA(VLOOKUP($A241,Car_production_index!$A:$L,3,FALSE), "NA"))</f>
        <v>0.18215945231829947</v>
      </c>
      <c r="ED241" s="31">
        <f>IF(_xlfn.IFNA(VLOOKUP($A241,Car_production_index!$A:$L,4,FALSE), "NA")=0,"NA",_xlfn.IFNA(VLOOKUP($A241,Car_production_index!$A:$L,4,FALSE), "NA"))</f>
        <v>0.32270032582090119</v>
      </c>
      <c r="EE241" s="31">
        <f>IF(_xlfn.IFNA(VLOOKUP($A241,Car_production_index!$A:$L,5,FALSE), "NA")=0,"NA",_xlfn.IFNA(VLOOKUP($A241,Car_production_index!$A:$L,5,FALSE), "NA"))</f>
        <v>9.6966764106748177E-2</v>
      </c>
      <c r="EF241" s="31">
        <f>IF(_xlfn.IFNA(VLOOKUP($A241,Car_production_index!$A:$L,6,FALSE), "NA")=0,"NA",_xlfn.IFNA(VLOOKUP($A241,Car_production_index!$A:$L,6,FALSE), "NA"))</f>
        <v>0.73361298096406236</v>
      </c>
    </row>
    <row r="242" spans="1:136">
      <c r="A242" s="26">
        <v>43831</v>
      </c>
      <c r="B242" s="25">
        <f>IFERROR(VLOOKUP($A242,Palladium_spot_price!$A:$B,2,FALSE), "NA")</f>
        <v>2247.7727272727202</v>
      </c>
      <c r="C242" s="25">
        <f>IFERROR(VLOOKUP($A242,Platinum_spot_price!$A:$B,2,FALSE), "NA")</f>
        <v>990.40909090908997</v>
      </c>
      <c r="D242" s="25">
        <f>IFERROR(VLOOKUP($A242,Rhodium_spot_price!$A:$B,2,FALSE), "NA")</f>
        <v>8863.6363636363603</v>
      </c>
      <c r="E242" s="25">
        <f>IFERROR(VLOOKUP(A242,'Coal Australia'!A:B,2,FALSE), "NA")</f>
        <v>72.106168831168702</v>
      </c>
      <c r="F242" s="25">
        <f>IFERROR(VLOOKUP(A242,'Russian Ruble'!A:B,2,FALSE), "NA")</f>
        <v>61.780799999999999</v>
      </c>
      <c r="G242" s="25">
        <f>IFERROR(VLOOKUP($A242,'GDP Germany'!A:B,2,FALSE),"NA")</f>
        <v>748836.2</v>
      </c>
      <c r="H242" s="25">
        <f>IFERROR(VLOOKUP($A242,'GDP EU28'!A:B,2,FALSE),"NA")</f>
        <v>3444535.3</v>
      </c>
      <c r="I242" s="25">
        <f>IFERROR(VLOOKUP($A242,'GDP US'!A:B,2,FALSE),"NA")</f>
        <v>19202.310000000001</v>
      </c>
      <c r="J242" s="29">
        <f>IFERROR(VLOOKUP($A242,'GDP CNY'!A:C,2,FALSE),"NA")</f>
        <v>5.8</v>
      </c>
      <c r="K242" s="25">
        <f>IFERROR(VLOOKUP($A242,WTI!$A:$B,2,FALSE),"NA")</f>
        <v>57.52</v>
      </c>
      <c r="L242" s="25">
        <f>IFERROR(VLOOKUP($A242,Brent!$A:$B,2,FALSE),"NA")</f>
        <v>63.65</v>
      </c>
      <c r="M242" s="25">
        <f>IFERROR(VLOOKUP($A242,'EURO EXC RATE'!$A:$B,2,FALSE),"NA")</f>
        <v>1.1097999999999999</v>
      </c>
      <c r="N242" s="25">
        <f>IFERROR(VLOOKUP($A242,'Baltic Dry Index'!$A:$B,2,FALSE),"NA")</f>
        <v>487</v>
      </c>
      <c r="O242" s="25">
        <f>IFERROR(VLOOKUP($A242,EXR_CNY_USD!$A:$B,2,FALSE),"NA")</f>
        <v>6.9184000000000001</v>
      </c>
      <c r="P242" s="25">
        <f>IFERROR(VLOOKUP($A242,'NATURAL GAS'!A:B,2,FALSE),"NA")</f>
        <v>2.02</v>
      </c>
      <c r="Q242" s="25">
        <f>IFERROR(VLOOKUP($A242,VIX!$A:$B,2,FALSE), "NA")</f>
        <v>18.84</v>
      </c>
      <c r="R242" s="25">
        <f>IFERROR(VLOOKUP($A242,CLI_US!$A:$B,2,FALSE), "NA")</f>
        <v>99.040541986829396</v>
      </c>
      <c r="S242" s="25">
        <f>IFERROR(VLOOKUP($A242,CLI_CHN!$A:$B,2,FALSE), "NA")</f>
        <v>98.392610000000005</v>
      </c>
      <c r="T242" s="25">
        <f>IFERROR(VLOOKUP($A242,CLI_EURO!$A:$B,2,FALSE), "NA")</f>
        <v>99.351814251156199</v>
      </c>
      <c r="U242" s="25">
        <f>IFERROR(VLOOKUP($A242,CPILFESL!$A:$B,2,FALSE), "NA")</f>
        <v>258.68200000000002</v>
      </c>
      <c r="V242" s="31">
        <f>_xlfn.IFNA(VLOOKUP($A242,'PET.RWTC.M'!$A:$B,2,FALSE), "NA")</f>
        <v>57.52</v>
      </c>
      <c r="W242" s="31">
        <f>_xlfn.IFNA(VLOOKUP($A242,PALLFNFINDEXQ!$A:$B,2,FALSE), "NA")</f>
        <v>108.1110932</v>
      </c>
      <c r="X242" s="31">
        <f>_xlfn.IFNA(VLOOKUP($A242,DEXSFUS!$A:$B,2,FALSE), "NA")</f>
        <v>13.973000000000001</v>
      </c>
      <c r="Y242" s="31">
        <f>_xlfn.IFNA(VLOOKUP($A242,PNICKUSDM!$A:$B,2,FALSE), "NA")</f>
        <v>13506.86364</v>
      </c>
      <c r="Z242" s="31">
        <f>_xlfn.IFNA(VLOOKUP($A242,'WPU1011'!$A:$B,2,FALSE), "NA")</f>
        <v>146.69999999999999</v>
      </c>
      <c r="AA242" s="31">
        <f>_xlfn.IFNA(VLOOKUP($A242,PCU3399103399101!$A:$B,2,FALSE), "NA")</f>
        <v>220</v>
      </c>
      <c r="AB242" s="31">
        <f>_xlfn.IFNA(VLOOKUP($A242,TSIFRGHTC!$A:$B,2,FALSE), "NA")</f>
        <v>-0.2</v>
      </c>
      <c r="AC242" s="31">
        <f>_xlfn.IFNA(VLOOKUP($A242,TSIFRGHTC!$A:$B,2,FALSE), "NA")</f>
        <v>-0.2</v>
      </c>
      <c r="AD242" s="31">
        <f>_xlfn.IFNA(VLOOKUP($A242,PPICMM!$A:$B,2,FALSE), "NA")</f>
        <v>191.9</v>
      </c>
      <c r="AE242" s="31">
        <f>_xlfn.IFNA(VLOOKUP($A242,IPB50001N!$A:$B,2,FALSE), "NA")</f>
        <v>100.84699999999999</v>
      </c>
      <c r="AF242" s="31">
        <f>_xlfn.IFNA(VLOOKUP($A242,A31ATI!$A:$B,2,FALSE), "NA")</f>
        <v>20480</v>
      </c>
      <c r="AG242" s="31">
        <f>_xlfn.IFNA(VLOOKUP($A242,A31ANO!$A:$B,2,FALSE), "NA")</f>
        <v>9445</v>
      </c>
      <c r="AH242" s="31">
        <f>_xlfn.IFNA(VLOOKUP($A242,IPG21223S!$A:$B,2,FALSE), "NA")</f>
        <v>90.321399999999997</v>
      </c>
      <c r="AI242" s="31">
        <f>_xlfn.IFNA(VLOOKUP($A242,PIORECRUSDM!$A:$B,2,FALSE), "NA")</f>
        <v>92.44</v>
      </c>
      <c r="AJ242" s="31">
        <f>_xlfn.IFNA(VLOOKUP($A242,GVZCLS!$A:$B,2,FALSE), "NA")</f>
        <v>12.86</v>
      </c>
      <c r="AK242" s="31">
        <f>_xlfn.IFNA(VLOOKUP($A242,VXSLVCLS!$A:$B,2,FALSE), "NA")</f>
        <v>23.7</v>
      </c>
      <c r="AL242" s="31">
        <f>_xlfn.IFNA(VLOOKUP($A242,PNRGINDEXM!$A:$B,2,FALSE), "NA")</f>
        <v>127.4143</v>
      </c>
      <c r="AM242" s="31">
        <f>_xlfn.IFNA(VLOOKUP($A242,Nikkei225!$A:$B,2,FALSE), "NA")</f>
        <v>22850.77</v>
      </c>
      <c r="AN242" s="31">
        <f>_xlfn.IFNA(VLOOKUP($A242,EXJPUS!$A:$B,2,FALSE), "NA")</f>
        <v>109.2667</v>
      </c>
      <c r="AO242" s="31">
        <f>_xlfn.IFNA(VLOOKUP($A242,PCU33613361!$A:$B,2,FALSE), "NA")</f>
        <v>113.8</v>
      </c>
      <c r="AP242" s="31">
        <f>_xlfn.IFNA(VLOOKUP($A242,TOTALSA!$A:$B,2,FALSE), "NA")</f>
        <v>17.306000000000001</v>
      </c>
      <c r="AQ242" s="31">
        <f>_xlfn.IFNA(VLOOKUP($A242,ZAFCPIALLMINMEI!$A:$B,2,FALSE), "NA")</f>
        <v>123.9563</v>
      </c>
      <c r="AR242" s="31">
        <f>_xlfn.IFNA(VLOOKUP($A242,LCULMN01ZAQ661S!$A:$B,2,FALSE), "NA")</f>
        <v>121.5882806</v>
      </c>
      <c r="AS242" s="31">
        <f>_xlfn.IFNA(VLOOKUP($A242,NGDPRSAXDCZAQ!$A:$B,2,FALSE), "NA")</f>
        <v>1146842.8</v>
      </c>
      <c r="AT242" s="31">
        <f>_xlfn.IFNA(VLOOKUP($A242,'M.W00.PCOBA.USD'!$A:$B,2,FALSE), "NA")</f>
        <v>32213.02</v>
      </c>
      <c r="AU242" s="31">
        <f>_xlfn.IFNA(VLOOKUP($A242,BSCICP03O9M665S!$A:$B,2,FALSE), "NA")</f>
        <v>99.748889892299999</v>
      </c>
      <c r="AV242" s="31">
        <f>_xlfn.IFNA(VLOOKUP($A242,LOLITOAAOECDE!$A:$B,2,FALSE), "NA")</f>
        <v>99.084128435500006</v>
      </c>
      <c r="AW242" s="31">
        <f>_xlfn.IFNA(VLOOKUP($A242,'IP7110'!$A:$B,2,FALSE), "NA")</f>
        <v>106.5</v>
      </c>
      <c r="AX242" s="31">
        <f>_xlfn.IFNA(VLOOKUP($A242,'WPS061'!$A:$B,2,FALSE), "NA")</f>
        <v>92</v>
      </c>
      <c r="AY242" s="31">
        <f>_xlfn.IFNA(VLOOKUP($A242,'GS10'!$A:$B,2,FALSE), "NA")</f>
        <v>1.76</v>
      </c>
      <c r="AZ242" s="31">
        <f>_xlfn.IFNA(VLOOKUP($A242,'GS5'!$A:$B,2,FALSE), "NA")</f>
        <v>1.56</v>
      </c>
      <c r="BA242" s="31">
        <f>_xlfn.IFNA(VLOOKUP($A242,'GS30'!$A:$B,2,FALSE), "NA")</f>
        <v>2.2200000000000002</v>
      </c>
      <c r="BB242" s="31">
        <f>_xlfn.IFNA(VLOOKUP($A242,DAX!$A:$B,2,FALSE), "NA")</f>
        <v>12981.97</v>
      </c>
      <c r="BC242" s="31">
        <f>_xlfn.IFNA(VLOOKUP($A242,SMI!$A:$B,2,FALSE), "NA")</f>
        <v>10627.88</v>
      </c>
      <c r="BD242" s="31">
        <f>_xlfn.IFNA(VLOOKUP($A242,NASDAQCOM!$A:$B,2,FALSE), "NA")</f>
        <v>9150.94</v>
      </c>
      <c r="BE242" s="31">
        <f>_xlfn.IFNA(VLOOKUP($A242,FTSE100!$A:$B,2,FALSE), "NA")</f>
        <v>7286.01</v>
      </c>
      <c r="BF242" s="31">
        <f>_xlfn.IFNA(VLOOKUP($A242,'M.W00.PGOLD.USD'!$A:$B,2,FALSE), "NA")</f>
        <v>1583.45</v>
      </c>
      <c r="BG242" s="31">
        <f>_xlfn.IFNA(VLOOKUP($A242,'M.W00.PSILVER.USD'!$A:$B,2,FALSE), "NA")</f>
        <v>18.440000000000001</v>
      </c>
      <c r="BH242" s="31">
        <f>_xlfn.IFNA(VLOOKUP($A242,WPU10170502!$A:$B,2,FALSE), "NA")</f>
        <v>118.8</v>
      </c>
      <c r="BI242" s="31">
        <f>_xlfn.IFNA(VLOOKUP($A242,'M.W00.PSILVER.USD'!$A:$B,2,FALSE), "NA")</f>
        <v>18.440000000000001</v>
      </c>
      <c r="BJ242" s="31">
        <f>_xlfn.IFNA(VLOOKUP($A242,'M.W00.PSILVER.USD'!$A:$B,2,FALSE), "NA")</f>
        <v>18.440000000000001</v>
      </c>
      <c r="BK242" s="31">
        <f>_xlfn.IFNA(VLOOKUP($A242,FEDfunds!$A:$B,2,FALSE), "NA")</f>
        <v>1.55</v>
      </c>
      <c r="BL242" s="31">
        <f>_xlfn.IFNA(VLOOKUP($A242,Vehicles_miles_traveled!$A:$B,2,FALSE), "NA")</f>
        <v>283788</v>
      </c>
      <c r="BM242" s="31">
        <f>_xlfn.IFNA(VLOOKUP($A242,New_car_dealer!$A:$B,2,FALSE), "NA")</f>
        <v>72074</v>
      </c>
      <c r="BN242" s="31">
        <f>_xlfn.IFNA(VLOOKUP($A242,Platinum_total_demand!$A:$Z,4,FALSE), "NA")</f>
        <v>611.58808709745699</v>
      </c>
      <c r="BO242" s="31">
        <f>_xlfn.IFNA(VLOOKUP($A242,Palladium_total_demand!$A:$Z,4,FALSE), "NA")</f>
        <v>1007.0343143408536</v>
      </c>
      <c r="BP242" s="31">
        <f>_xlfn.IFNA(VLOOKUP($A242,Rhodium_total_demand!$A:$Z,4,FALSE), "NA")</f>
        <v>108.35726105853639</v>
      </c>
      <c r="BQ242" s="31">
        <f>_xlfn.IFNA(VLOOKUP($A242,Platinum_total_supply!$A:$Z,4,FALSE), "NA")</f>
        <v>604.86073948637886</v>
      </c>
      <c r="BR242" s="31">
        <f>_xlfn.IFNA(VLOOKUP($A242,Palladium_total_supply!$A:$Z,4,FALSE), "NA")</f>
        <v>729.04228111910902</v>
      </c>
      <c r="BS242" s="31">
        <f>_xlfn.IFNA(VLOOKUP($A242,Rhodium_total_supply!$A:$Z,4,FALSE), "NA")</f>
        <v>82.023092919814246</v>
      </c>
      <c r="BT242" s="31">
        <f>_xlfn.IFNA(VLOOKUP($A242,Equities!$A:$Z,2,FALSE), "NA")</f>
        <v>10085.280000000001</v>
      </c>
      <c r="BU242" s="31">
        <f>_xlfn.IFNA(VLOOKUP($A242,Equities!$A:$Z,3,FALSE), "NA")</f>
        <v>13826.02</v>
      </c>
      <c r="BV242" s="31">
        <f>_xlfn.IFNA(VLOOKUP($A242,Equities!$A:$Z,4,FALSE), "NA")</f>
        <v>10719.967391304301</v>
      </c>
      <c r="BW242" s="31">
        <f>_xlfn.IFNA(VLOOKUP($A242,Equities!$A:$Z,5,FALSE), "NA")</f>
        <v>7764.4241739130402</v>
      </c>
      <c r="BX242" s="31">
        <f>_xlfn.IFNA(VLOOKUP($A242,Equities!$A:$Z,6,FALSE), "NA")</f>
        <v>2584.82108695652</v>
      </c>
      <c r="BY242" s="31">
        <f>_xlfn.IFNA(VLOOKUP($A242,Income_equities!$A:$Z,2,FALSE), "NA")</f>
        <v>2242.1826086956498</v>
      </c>
      <c r="BZ242" s="31">
        <f>_xlfn.IFNA(VLOOKUP($A242,Income_equities!$A:$Z,3,FALSE), "NA")</f>
        <v>419.12668260869498</v>
      </c>
      <c r="CA242" s="31">
        <f>_xlfn.IFNA(VLOOKUP($A242,Income_equities!$A:$Z,4,FALSE), "NA")</f>
        <v>251.980139130434</v>
      </c>
      <c r="CB242" s="31">
        <f>_xlfn.IFNA(VLOOKUP($A242,Income_equities!$A:$Z,5,FALSE), "NA")</f>
        <v>235.99059999999901</v>
      </c>
      <c r="CC242" s="31">
        <f>_xlfn.IFNA(VLOOKUP($A242,PGM_equities!$A:$Z,2,FALSE), "NA")</f>
        <v>986.88652173912999</v>
      </c>
      <c r="CD242" s="31">
        <f>_xlfn.IFNA(VLOOKUP($A242,PGM_equities!$A:$Z,3,FALSE), "NA")</f>
        <v>1559.6152173912999</v>
      </c>
      <c r="CE242" s="31">
        <f>_xlfn.IFNA(VLOOKUP($A242,PGM_equities!$A:$Z,4,FALSE), "NA")</f>
        <v>17.960430434782602</v>
      </c>
      <c r="CF242" s="31">
        <f>_xlfn.IFNA(VLOOKUP($A242,PGM_equities!$A:$Z,5,FALSE), "NA")</f>
        <v>2227.75173913043</v>
      </c>
      <c r="CG242" s="31">
        <f>_xlfn.IFNA(VLOOKUP($A242,Platinum_market_balance!$A:$Z,2,FALSE), "NA")</f>
        <v>-6.7273476110781303</v>
      </c>
      <c r="CH242" s="31">
        <f>_xlfn.IFNA(VLOOKUP($A242,Platinum_market_balance!$A:$Z,3,FALSE), "NA")</f>
        <v>-1.0999801587054332E-2</v>
      </c>
      <c r="CI242" s="31">
        <f>_xlfn.IFNA(VLOOKUP($A242,Platinum_market_balance!$A:$Z,4,FALSE), "NA")</f>
        <v>3697.3602402250303</v>
      </c>
      <c r="CJ242" s="31">
        <f>_xlfn.IFNA(VLOOKUP($A242,Platinum_market_balance!$A:$Z,5,FALSE), "NA")</f>
        <v>6.0455072919624309</v>
      </c>
      <c r="CK242" s="31">
        <f>_xlfn.IFNA(VLOOKUP($A242,Palladium_market_balance!$A:$Z,2,FALSE), "NA")</f>
        <v>-277.99203322174458</v>
      </c>
      <c r="CL242" s="31">
        <f>_xlfn.IFNA(VLOOKUP($A242,Palladium_market_balance!$A:$Z,3,FALSE), "NA")</f>
        <v>-0.2760502092758399</v>
      </c>
      <c r="CM242" s="31">
        <f>_xlfn.IFNA(VLOOKUP($A242,Palladium_market_balance!$A:$Z,4,FALSE), "NA")</f>
        <v>-6615.1790519833085</v>
      </c>
      <c r="CN242" s="31">
        <f>_xlfn.IFNA(VLOOKUP($A242,Palladium_market_balance!$A:$Z,5,FALSE), "NA")</f>
        <v>-6.5689708461555476</v>
      </c>
      <c r="CO242" s="31">
        <f>_xlfn.IFNA(VLOOKUP($A242,Rhodium_market_balance!$A:$Z,2,FALSE), "NA")</f>
        <v>-26.334168138722148</v>
      </c>
      <c r="CP242" s="31">
        <f>_xlfn.IFNA(VLOOKUP($A242,Rhodium_market_balance!$A:$Z,3,FALSE), "NA")</f>
        <v>-0.24303095040853787</v>
      </c>
      <c r="CQ242" s="31">
        <f>_xlfn.IFNA(VLOOKUP($A242,Rhodium_market_balance!$A:$Z,4,FALSE), "NA")</f>
        <v>38.007032202134653</v>
      </c>
      <c r="CR242" s="31">
        <f>_xlfn.IFNA(VLOOKUP($A242,Rhodium_market_balance!$A:$Z,5,FALSE), "NA")</f>
        <v>0.35075667131898636</v>
      </c>
      <c r="CS242" s="31">
        <f>_xlfn.IFNA(VLOOKUP($A242,CFTCs!$A:$Z,2,FALSE), "NA")</f>
        <v>15287.043478260801</v>
      </c>
      <c r="CT242" s="31">
        <f>_xlfn.IFNA(VLOOKUP($A242,CFTCs!$A:$Z,3,FALSE), "NA")</f>
        <v>4993.95652173913</v>
      </c>
      <c r="CU242" s="31">
        <f>_xlfn.IFNA(VLOOKUP($A242,CFTCs!$A:$Z,4,FALSE), "NA")</f>
        <v>75481.521739130403</v>
      </c>
      <c r="CV242" s="31">
        <f>_xlfn.IFNA(VLOOKUP($A242,CFTCs!$A:$Z,5,FALSE), "NA")</f>
        <v>10698</v>
      </c>
      <c r="CW242" s="31">
        <f>_xlfn.IFNA(VLOOKUP($A242,Open_interest!$A:$Z,2,FALSE), "NA")</f>
        <v>103690.17391304301</v>
      </c>
      <c r="CX242" s="31">
        <f>_xlfn.IFNA(VLOOKUP($A242,Open_interest!$A:$Z,3,FALSE), "NA")</f>
        <v>25193.434782608601</v>
      </c>
      <c r="CY242" s="31">
        <f>IF(_xlfn.IFNA(VLOOKUP($A242,ETF_holdings!$A:$Z,2,FALSE), "NA")=0,"NA",_xlfn.IFNA(VLOOKUP($A242,ETF_holdings!$A:$Z,2,FALSE), "NA"))</f>
        <v>3356636.4628695599</v>
      </c>
      <c r="CZ242" s="31" t="str">
        <f>IF(_xlfn.IFNA(VLOOKUP($A242,ETF_holdings!$A:$Z,3,FALSE), "NA")=0,"NA",_xlfn.IFNA(VLOOKUP($A242,ETF_holdings!$A:$Z,3,FALSE), "NA"))</f>
        <v>NA</v>
      </c>
      <c r="DA242" s="31">
        <f>_xlfn.IFNA(VLOOKUP($A242,ETF_holdings!$A:$Z,4,FALSE), "NA")</f>
        <v>13047.7391304347</v>
      </c>
      <c r="DB242" s="31">
        <f>IF(_xlfn.IFNA(VLOOKUP($A242,ETF_holdings!$A:$Z,4,FALSE), "NA")=0,"NA",_xlfn.IFNA(VLOOKUP($A242,ETF_holdings!$A:$Z,4,FALSE), "NA"))</f>
        <v>13047.7391304347</v>
      </c>
      <c r="DC242" s="31" t="str">
        <f>IF(_xlfn.IFNA(VLOOKUP($A242,ETF_holdings!$A:$Z,6,FALSE), "NA")=0,"NA",_xlfn.IFNA(VLOOKUP($A242,ETF_holdings!$A:$Z,6,FALSE), "NA"))</f>
        <v>NA</v>
      </c>
      <c r="DD242" s="31" t="str">
        <f>IF(_xlfn.IFNA(VLOOKUP($A242,ETF_holdings!$A:$Z,7,FALSE), "NA")=0,"NA",_xlfn.IFNA(VLOOKUP($A242,ETF_holdings!$A:$Z,7,FALSE), "NA"))</f>
        <v>NA</v>
      </c>
      <c r="DE242" s="31">
        <f>IF(_xlfn.IFNA(VLOOKUP($A242,ETF_holdings!$A:$Z,8,FALSE), "NA")=0,"NA",_xlfn.IFNA(VLOOKUP($A242,ETF_holdings!$A:$Z,8,FALSE), "NA"))</f>
        <v>5986.95652173913</v>
      </c>
      <c r="DF242" s="31">
        <f>IF(_xlfn.IFNA(VLOOKUP($A242,ETF_holdings!$A:$Z,10,FALSE), "NA")=0,"NA",_xlfn.IFNA(VLOOKUP($A242,ETF_holdings!$A:$Z,10,FALSE), "NA"))</f>
        <v>5688.2608695652098</v>
      </c>
      <c r="DG242" s="31">
        <f>IF(_xlfn.IFNA(VLOOKUP($A242,ETF_holdings!$A:$Z,10,FALSE), "NA")=0,"NA",_xlfn.IFNA(VLOOKUP($A242,ETF_holdings!$A:$Z,10,FALSE), "NA"))</f>
        <v>5688.2608695652098</v>
      </c>
      <c r="DH242" s="31">
        <f>IF(_xlfn.IFNA(VLOOKUP($A242,ETF_holdings!$A:$Z,11,FALSE), "NA")=0,"NA",_xlfn.IFNA(VLOOKUP($A242,ETF_holdings!$A:$Z,11,FALSE), "NA"))</f>
        <v>13047.7391304347</v>
      </c>
      <c r="DI242" s="31" t="str">
        <f>IF(_xlfn.IFNA(VLOOKUP($A242,ETF_holdings!$A:$Z,12,FALSE), "NA")=0,"NA",_xlfn.IFNA(VLOOKUP($A242,ETF_holdings!$A:$Z,12,FALSE), "NA"))</f>
        <v>NA</v>
      </c>
      <c r="DJ242" s="31">
        <f>IF(_xlfn.IFNA(VLOOKUP($A242,ETF_holdings!$A:$Z,13,FALSE), "NA")=0,"NA",_xlfn.IFNA(VLOOKUP($A242,ETF_holdings!$A:$Z,13,FALSE), "NA"))</f>
        <v>17662.173913043469</v>
      </c>
      <c r="DK242" s="31">
        <f>IF(_xlfn.IFNA(VLOOKUP($A242,Platinum_RSI!$A:$P,2,FALSE), "NA")=0,"NA",_xlfn.IFNA(VLOOKUP($A242,Platinum_RSI!$A:$P,2,FALSE), "NA"))</f>
        <v>66.87</v>
      </c>
      <c r="DL242" s="31">
        <f>IF(_xlfn.IFNA(VLOOKUP($A242,Platinum_RSI!$A:$P,3,FALSE), "NA")=0,"NA",_xlfn.IFNA(VLOOKUP($A242,Platinum_RSI!$A:$P,3,FALSE), "NA"))</f>
        <v>59.4</v>
      </c>
      <c r="DM242" s="31">
        <f>IF(_xlfn.IFNA(VLOOKUP($A242,Platinum_RSI!$A:$P,4,FALSE), "NA")=0,"NA",_xlfn.IFNA(VLOOKUP($A242,Platinum_RSI!$A:$P,4,FALSE), "NA"))</f>
        <v>55.23</v>
      </c>
      <c r="DN242" s="31">
        <f>IF(_xlfn.IFNA(VLOOKUP($A242,Platinum_RSI!$A:$P,5,FALSE), "NA")=0,"NA",_xlfn.IFNA(VLOOKUP($A242,Platinum_RSI!$A:$P,5,FALSE), "NA"))</f>
        <v>49.22</v>
      </c>
      <c r="DO242" s="31">
        <f>IF(_xlfn.IFNA(VLOOKUP($A242,Palladium_RSI!$A:$Q,2,FALSE), "NA")=0,"NA",_xlfn.IFNA(VLOOKUP($A242,Palladium_RSI!$A:$Q,2,FALSE), "NA"))</f>
        <v>98.67</v>
      </c>
      <c r="DP242" s="31">
        <f>IF(_xlfn.IFNA(VLOOKUP($A242,Palladium_RSI!$A:$Q, 3,FALSE), "NA")=0,"NA",_xlfn.IFNA(VLOOKUP($A242,Palladium_RSI!$A:$Q,3,FALSE), "NA"))</f>
        <v>89.06</v>
      </c>
      <c r="DQ242" s="31">
        <f>IF(_xlfn.IFNA(VLOOKUP($A242,Palladium_RSI!$A:$Q,4,FALSE), "NA")=0,"NA",_xlfn.IFNA(VLOOKUP($A242,Palladium_RSI!$A:$Q,4,FALSE), "NA"))</f>
        <v>84.69</v>
      </c>
      <c r="DR242" s="31">
        <f>IF(_xlfn.IFNA(VLOOKUP($A242,Palladium_RSI!$A:$Q,5,FALSE), "NA")=0,"NA",_xlfn.IFNA(VLOOKUP($A242,Palladium_RSI!$A:$Q,5,FALSE), "NA"))</f>
        <v>76.53</v>
      </c>
      <c r="DS242" s="31">
        <f>IF(_xlfn.IFNA(VLOOKUP($A242,Car_production!$A:$L,2,FALSE), "NA")=0,"NA",_xlfn.IFNA(VLOOKUP($A242,Car_production!$A:$L,2,FALSE), "NA"))</f>
        <v>218.1</v>
      </c>
      <c r="DT242" s="31">
        <f>IF(_xlfn.IFNA(VLOOKUP($A242,Car_production!$A:$L,3,FALSE), "NA")=0,"NA",_xlfn.IFNA(VLOOKUP($A242,Car_production!$A:$L,3,FALSE), "NA"))</f>
        <v>171.59716758457907</v>
      </c>
      <c r="DU242" s="31" t="e">
        <f>IF(_xlfn.IFNA(VLOOKUP($A242,Car_production!$A:$L,4,FALSE), "NA")=0,"NA",_xlfn.IFNA(VLOOKUP($A242,Car_production!$A:$L,13,FALSE), "NA"))</f>
        <v>#REF!</v>
      </c>
      <c r="DV242" s="31">
        <f>IF(_xlfn.IFNA(VLOOKUP($A242,Car_production!$A:$L,5,FALSE), "NA")=0,"NA",_xlfn.IFNA(VLOOKUP($A242,Car_production!$A:$L,5,FALSE), "NA"))</f>
        <v>69.132614865401607</v>
      </c>
      <c r="DW242" s="31">
        <f>IF(_xlfn.IFNA(VLOOKUP($A242,Car_production!$A:$L,6,FALSE), "NA")=0,"NA",_xlfn.IFNA(VLOOKUP($A242,Car_production!$A:$L,6,FALSE), "NA"))</f>
        <v>85.9</v>
      </c>
      <c r="DX242" s="31">
        <f>IF(_xlfn.IFNA(VLOOKUP($A242,Car_production!$A:$L,7,FALSE), "NA")=0,"NA",_xlfn.IFNA(VLOOKUP($A242,Car_production!$A:$L,7,FALSE), "NA"))</f>
        <v>83.96871945259042</v>
      </c>
      <c r="DY242" s="31">
        <f>IF(_xlfn.IFNA(VLOOKUP($A242,Car_production!$A:$L,8,FALSE), "NA")=0,"NA",_xlfn.IFNA(VLOOKUP($A242,Car_production!$A:$L,8,FALSE), "NA"))</f>
        <v>107.8</v>
      </c>
      <c r="DZ242" s="31">
        <f>IF(_xlfn.IFNA(VLOOKUP($A242,Car_production!$A:$L,9,FALSE), "NA")=0,"NA",_xlfn.IFNA(VLOOKUP($A242,Car_production!$A:$L,9,FALSE), "NA"))</f>
        <v>136.11111111111109</v>
      </c>
      <c r="EA242" s="31">
        <f>IF(_xlfn.IFNA(VLOOKUP($A242,Car_production!$A:$L,10,FALSE), "NA")=0,"NA",_xlfn.IFNA(VLOOKUP($A242,Car_production!$A:$L,10,FALSE), "NA"))</f>
        <v>75.936933942229714</v>
      </c>
      <c r="EB242" s="31">
        <f>IF(_xlfn.IFNA(VLOOKUP($A242,Car_production_index!$A:$L,2,FALSE), "NA")=0,"NA",_xlfn.IFNA(VLOOKUP($A242,Car_production_index!$A:$L,2,FALSE), "NA"))</f>
        <v>0.16287266093818356</v>
      </c>
      <c r="EC242" s="31">
        <f>IF(_xlfn.IFNA(VLOOKUP($A242,Car_production_index!$A:$L,3,FALSE), "NA")=0,"NA",_xlfn.IFNA(VLOOKUP($A242,Car_production_index!$A:$L,3,FALSE), "NA"))</f>
        <v>0.2132402248470891</v>
      </c>
      <c r="ED242" s="31">
        <f>IF(_xlfn.IFNA(VLOOKUP($A242,Car_production_index!$A:$L,4,FALSE), "NA")=0,"NA",_xlfn.IFNA(VLOOKUP($A242,Car_production_index!$A:$L,4,FALSE), "NA"))</f>
        <v>0.18710045756327615</v>
      </c>
      <c r="EE242" s="31">
        <f>IF(_xlfn.IFNA(VLOOKUP($A242,Car_production_index!$A:$L,5,FALSE), "NA")=0,"NA",_xlfn.IFNA(VLOOKUP($A242,Car_production_index!$A:$L,5,FALSE), "NA"))</f>
        <v>0.12598673259099671</v>
      </c>
      <c r="EF242" s="31">
        <f>IF(_xlfn.IFNA(VLOOKUP($A242,Car_production_index!$A:$L,6,FALSE), "NA")=0,"NA",_xlfn.IFNA(VLOOKUP($A242,Car_production_index!$A:$L,6,FALSE), "NA"))</f>
        <v>0.68920007593954558</v>
      </c>
    </row>
    <row r="243" spans="1:136">
      <c r="A243" s="26">
        <v>43862</v>
      </c>
      <c r="B243" s="25">
        <f>IFERROR(VLOOKUP($A243,Palladium_spot_price!$A:$B,2,FALSE), "NA")</f>
        <v>2535.4210526315701</v>
      </c>
      <c r="C243" s="25">
        <f>IFERROR(VLOOKUP($A243,Platinum_spot_price!$A:$B,2,FALSE), "NA")</f>
        <v>963.78947368420995</v>
      </c>
      <c r="D243" s="25">
        <f>IFERROR(VLOOKUP($A243,Rhodium_spot_price!$A:$B,2,FALSE), "NA")</f>
        <v>11851.3157894736</v>
      </c>
      <c r="E243" s="25">
        <f>IFERROR(VLOOKUP(A243,'Coal Australia'!A:B,2,FALSE), "NA")</f>
        <v>71.050178571428404</v>
      </c>
      <c r="F243" s="25">
        <f>IFERROR(VLOOKUP(A243,'Russian Ruble'!A:B,2,FALSE), "NA")</f>
        <v>63.877600000000001</v>
      </c>
      <c r="G243" s="25" t="str">
        <f>IFERROR(VLOOKUP($A243,'GDP Germany'!A:B,2,FALSE),"NA")</f>
        <v>NA</v>
      </c>
      <c r="H243" s="25" t="str">
        <f>IFERROR(VLOOKUP($A243,'GDP EU28'!A:B,2,FALSE),"NA")</f>
        <v>NA</v>
      </c>
      <c r="I243" s="25" t="str">
        <f>IFERROR(VLOOKUP($A243,'GDP US'!A:B,2,FALSE),"NA")</f>
        <v>NA</v>
      </c>
      <c r="J243" s="29" t="str">
        <f>IFERROR(VLOOKUP($A243,'GDP CNY'!A:C,2,FALSE),"NA")</f>
        <v>NA</v>
      </c>
      <c r="K243" s="25">
        <f>IFERROR(VLOOKUP($A243,WTI!$A:$B,2,FALSE),"NA")</f>
        <v>50.54</v>
      </c>
      <c r="L243" s="25">
        <f>IFERROR(VLOOKUP($A243,Brent!$A:$B,2,FALSE),"NA")</f>
        <v>55.66</v>
      </c>
      <c r="M243" s="25">
        <f>IFERROR(VLOOKUP($A243,'EURO EXC RATE'!$A:$B,2,FALSE),"NA")</f>
        <v>1.0911</v>
      </c>
      <c r="N243" s="25">
        <f>IFERROR(VLOOKUP($A243,'Baltic Dry Index'!$A:$B,2,FALSE),"NA")</f>
        <v>535</v>
      </c>
      <c r="O243" s="25">
        <f>IFERROR(VLOOKUP($A243,EXR_CNY_USD!$A:$B,2,FALSE),"NA")</f>
        <v>6.9966999999999997</v>
      </c>
      <c r="P243" s="25">
        <f>IFERROR(VLOOKUP($A243,'NATURAL GAS'!A:B,2,FALSE),"NA")</f>
        <v>1.91</v>
      </c>
      <c r="Q243" s="25">
        <f>IFERROR(VLOOKUP($A243,VIX!$A:$B,2,FALSE), "NA")</f>
        <v>40.11</v>
      </c>
      <c r="R243" s="25">
        <f>IFERROR(VLOOKUP($A243,CLI_US!$A:$B,2,FALSE), "NA")</f>
        <v>98.930299789956393</v>
      </c>
      <c r="S243" s="25">
        <f>IFERROR(VLOOKUP($A243,CLI_CHN!$A:$B,2,FALSE), "NA")</f>
        <v>88.254350000000002</v>
      </c>
      <c r="T243" s="25">
        <f>IFERROR(VLOOKUP($A243,CLI_EURO!$A:$B,2,FALSE), "NA")</f>
        <v>99.256044869572605</v>
      </c>
      <c r="U243" s="25">
        <f>IFERROR(VLOOKUP($A243,CPILFESL!$A:$B,2,FALSE), "NA")</f>
        <v>259.00700000000001</v>
      </c>
      <c r="V243" s="31">
        <f>_xlfn.IFNA(VLOOKUP($A243,'PET.RWTC.M'!$A:$B,2,FALSE), "NA")</f>
        <v>50.54</v>
      </c>
      <c r="W243" s="31">
        <f>_xlfn.IFNA(VLOOKUP($A243,PALLFNFINDEXQ!$A:$B,2,FALSE), "NA")</f>
        <v>108.1110932</v>
      </c>
      <c r="X243" s="31">
        <f>_xlfn.IFNA(VLOOKUP($A243,DEXSFUS!$A:$B,2,FALSE), "NA")</f>
        <v>13.973000000000001</v>
      </c>
      <c r="Y243" s="31">
        <f>_xlfn.IFNA(VLOOKUP($A243,PNICKUSDM!$A:$B,2,FALSE), "NA")</f>
        <v>12715.55</v>
      </c>
      <c r="Z243" s="31">
        <f>_xlfn.IFNA(VLOOKUP($A243,'WPU1011'!$A:$B,2,FALSE), "NA")</f>
        <v>146.69999999999999</v>
      </c>
      <c r="AA243" s="31">
        <f>_xlfn.IFNA(VLOOKUP($A243,'WPU1011'!$A:$B,2,FALSE), "NA")</f>
        <v>146.69999999999999</v>
      </c>
      <c r="AB243" s="31">
        <f>_xlfn.IFNA(VLOOKUP($A243,TSIFRGHTC!$A:$B,2,FALSE), "NA")</f>
        <v>-0.1</v>
      </c>
      <c r="AC243" s="31">
        <f>_xlfn.IFNA(VLOOKUP($A243,TSIFRGHTC!$A:$B,2,FALSE), "NA")</f>
        <v>-0.1</v>
      </c>
      <c r="AD243" s="31">
        <f>_xlfn.IFNA(VLOOKUP($A243,PPICMM!$A:$B,2,FALSE), "NA")</f>
        <v>188.4</v>
      </c>
      <c r="AE243" s="31">
        <f>_xlfn.IFNA(VLOOKUP($A243,IPB50001N!$A:$B,2,FALSE), "NA")</f>
        <v>101.4389</v>
      </c>
      <c r="AF243" s="31">
        <f>_xlfn.IFNA(VLOOKUP($A243,A31ATI!$A:$B,2,FALSE), "NA")</f>
        <v>20435</v>
      </c>
      <c r="AG243" s="31">
        <f>_xlfn.IFNA(VLOOKUP($A243,A31ANO!$A:$B,2,FALSE), "NA")</f>
        <v>9400</v>
      </c>
      <c r="AH243" s="31">
        <f>_xlfn.IFNA(VLOOKUP($A243,IPG21223S!$A:$B,2,FALSE), "NA")</f>
        <v>98.841999999999999</v>
      </c>
      <c r="AI243" s="31">
        <f>_xlfn.IFNA(VLOOKUP($A243,PIORECRUSDM!$A:$B,2,FALSE), "NA")</f>
        <v>86.46</v>
      </c>
      <c r="AJ243" s="31">
        <f>_xlfn.IFNA(VLOOKUP($A243,GVZCLS!$A:$B,2,FALSE), "NA")</f>
        <v>12.86</v>
      </c>
      <c r="AK243" s="31">
        <f>_xlfn.IFNA(VLOOKUP($A243,VXSLVCLS!$A:$B,2,FALSE), "NA")</f>
        <v>23.7</v>
      </c>
      <c r="AL243" s="31">
        <f>_xlfn.IFNA(VLOOKUP($A243,PNRGINDEXM!$A:$B,2,FALSE), "NA")</f>
        <v>110.31229999999999</v>
      </c>
      <c r="AM243" s="31">
        <f>_xlfn.IFNA(VLOOKUP($A243,Nikkei225!$A:$B,2,FALSE), "NA")</f>
        <v>22850.77</v>
      </c>
      <c r="AN243" s="31">
        <f>_xlfn.IFNA(VLOOKUP($A243,EXJPUS!$A:$B,2,FALSE), "NA")</f>
        <v>110.0295</v>
      </c>
      <c r="AO243" s="31">
        <f>_xlfn.IFNA(VLOOKUP($A243,PCU33613361!$A:$B,2,FALSE), "NA")</f>
        <v>114.3</v>
      </c>
      <c r="AP243" s="31">
        <f>_xlfn.IFNA(VLOOKUP($A243,TOTALSA!$A:$B,2,FALSE), "NA")</f>
        <v>17.337</v>
      </c>
      <c r="AQ243" s="31">
        <f>_xlfn.IFNA(VLOOKUP($A243,ZAFCPIALLMINMEI!$A:$B,2,FALSE), "NA")</f>
        <v>125.1716</v>
      </c>
      <c r="AR243" s="31">
        <f>_xlfn.IFNA(VLOOKUP($A243,LCULMN01ZAQ661S!$A:$B,2,FALSE), "NA")</f>
        <v>121.5882806</v>
      </c>
      <c r="AS243" s="31">
        <f>_xlfn.IFNA(VLOOKUP($A243,NGDPRSAXDCZAQ!$A:$B,2,FALSE), "NA")</f>
        <v>1146842.8</v>
      </c>
      <c r="AT243" s="31">
        <f>_xlfn.IFNA(VLOOKUP($A243,'M.W00.PCOBA.USD'!$A:$B,2,FALSE), "NA")</f>
        <v>33542.080000000002</v>
      </c>
      <c r="AU243" s="31">
        <f>_xlfn.IFNA(VLOOKUP($A243,BSCICP03O9M665S!$A:$B,2,FALSE), "NA")</f>
        <v>99.158078785399994</v>
      </c>
      <c r="AV243" s="31">
        <f>_xlfn.IFNA(VLOOKUP($A243,LOLITOAAOECDE!$A:$B,2,FALSE), "NA")</f>
        <v>98.948201985699995</v>
      </c>
      <c r="AW243" s="31">
        <f>_xlfn.IFNA(VLOOKUP($A243,'IP7110'!$A:$B,2,FALSE), "NA")</f>
        <v>136.5</v>
      </c>
      <c r="AX243" s="31">
        <f>_xlfn.IFNA(VLOOKUP($A243,'WPS061'!$A:$B,2,FALSE), "NA")</f>
        <v>91.7</v>
      </c>
      <c r="AY243" s="31">
        <f>_xlfn.IFNA(VLOOKUP($A243,'GS10'!$A:$B,2,FALSE), "NA")</f>
        <v>1.5</v>
      </c>
      <c r="AZ243" s="31">
        <f>_xlfn.IFNA(VLOOKUP($A243,'GS5'!$A:$B,2,FALSE), "NA")</f>
        <v>1.32</v>
      </c>
      <c r="BA243" s="31">
        <f>_xlfn.IFNA(VLOOKUP($A243,'GS30'!$A:$B,2,FALSE), "NA")</f>
        <v>1.97</v>
      </c>
      <c r="BB243" s="31">
        <f>_xlfn.IFNA(VLOOKUP($A243,DAX!$A:$B,2,FALSE), "NA")</f>
        <v>11890.35</v>
      </c>
      <c r="BC243" s="31">
        <f>_xlfn.IFNA(VLOOKUP($A243,SMI!$A:$B,2,FALSE), "NA")</f>
        <v>9831.0300000000007</v>
      </c>
      <c r="BD243" s="31">
        <f>_xlfn.IFNA(VLOOKUP($A243,NASDAQCOM!$A:$B,2,FALSE), "NA")</f>
        <v>8567.3700000000008</v>
      </c>
      <c r="BE243" s="31">
        <f>_xlfn.IFNA(VLOOKUP($A243,FTSE100!$A:$B,2,FALSE), "NA")</f>
        <v>6580.61</v>
      </c>
      <c r="BF243" s="31">
        <f>_xlfn.IFNA(VLOOKUP($A243,'M.W00.PGOLD.USD'!$A:$B,2,FALSE), "NA")</f>
        <v>1682.35</v>
      </c>
      <c r="BG243" s="31">
        <f>_xlfn.IFNA(VLOOKUP($A243,'M.W00.PSILVER.USD'!$A:$B,2,FALSE), "NA")</f>
        <v>18.774999999999999</v>
      </c>
      <c r="BH243" s="31">
        <f>_xlfn.IFNA(VLOOKUP($A243,WPU10170502!$A:$B,2,FALSE), "NA")</f>
        <v>118.6</v>
      </c>
      <c r="BI243" s="31">
        <f>_xlfn.IFNA(VLOOKUP($A243,'M.W00.PSILVER.USD'!$A:$B,2,FALSE), "NA")</f>
        <v>18.774999999999999</v>
      </c>
      <c r="BJ243" s="31">
        <f>_xlfn.IFNA(VLOOKUP($A243,'M.W00.PSILVER.USD'!$A:$B,2,FALSE), "NA")</f>
        <v>18.774999999999999</v>
      </c>
      <c r="BK243" s="31">
        <f>_xlfn.IFNA(VLOOKUP($A243,FEDfunds!$A:$B,2,FALSE), "NA")</f>
        <v>1.58</v>
      </c>
      <c r="BL243" s="31">
        <f>_xlfn.IFNA(VLOOKUP($A243,Vehicles_miles_traveled!$A:$B,2,FALSE), "NA")</f>
        <v>286370</v>
      </c>
      <c r="BM243" s="31">
        <f>_xlfn.IFNA(VLOOKUP($A243,New_car_dealer!$A:$B,2,FALSE), "NA")</f>
        <v>74360</v>
      </c>
      <c r="BN243" s="31">
        <f>_xlfn.IFNA(VLOOKUP($A243,Platinum_total_demand!$A:$Z,4,FALSE), "NA")</f>
        <v>605.66005641760444</v>
      </c>
      <c r="BO243" s="31">
        <f>_xlfn.IFNA(VLOOKUP($A243,Palladium_total_demand!$A:$Z,4,FALSE), "NA")</f>
        <v>935.96404706128317</v>
      </c>
      <c r="BP243" s="31">
        <f>_xlfn.IFNA(VLOOKUP($A243,Rhodium_total_demand!$A:$Z,4,FALSE), "NA")</f>
        <v>96.279798785311442</v>
      </c>
      <c r="BQ243" s="31">
        <f>_xlfn.IFNA(VLOOKUP($A243,Platinum_total_supply!$A:$Z,4,FALSE), "NA")</f>
        <v>604.86073948637886</v>
      </c>
      <c r="BR243" s="31">
        <f>_xlfn.IFNA(VLOOKUP($A243,Palladium_total_supply!$A:$Z,4,FALSE), "NA")</f>
        <v>729.04228111910902</v>
      </c>
      <c r="BS243" s="31">
        <f>_xlfn.IFNA(VLOOKUP($A243,Rhodium_total_supply!$A:$Z,4,FALSE), "NA")</f>
        <v>82.023092919814246</v>
      </c>
      <c r="BT243" s="31">
        <f>_xlfn.IFNA(VLOOKUP($A243,Equities!$A:$Z,2,FALSE), "NA")</f>
        <v>10041.5635</v>
      </c>
      <c r="BU243" s="31">
        <f>_xlfn.IFNA(VLOOKUP($A243,Equities!$A:$Z,3,FALSE), "NA")</f>
        <v>13891.473</v>
      </c>
      <c r="BV243" s="31">
        <f>_xlfn.IFNA(VLOOKUP($A243,Equities!$A:$Z,4,FALSE), "NA")</f>
        <v>10523.574999999901</v>
      </c>
      <c r="BW243" s="31">
        <f>_xlfn.IFNA(VLOOKUP($A243,Equities!$A:$Z,5,FALSE), "NA")</f>
        <v>7540.9316499999904</v>
      </c>
      <c r="BX243" s="31">
        <f>_xlfn.IFNA(VLOOKUP($A243,Equities!$A:$Z,6,FALSE), "NA")</f>
        <v>2494.5703999999901</v>
      </c>
      <c r="BY243" s="31">
        <f>_xlfn.IFNA(VLOOKUP($A243,Income_equities!$A:$Z,2,FALSE), "NA")</f>
        <v>2273.6320000000001</v>
      </c>
      <c r="BZ243" s="31">
        <f>_xlfn.IFNA(VLOOKUP($A243,Income_equities!$A:$Z,3,FALSE), "NA")</f>
        <v>426.38210500000002</v>
      </c>
      <c r="CA243" s="31">
        <f>_xlfn.IFNA(VLOOKUP($A243,Income_equities!$A:$Z,4,FALSE), "NA")</f>
        <v>256.065245</v>
      </c>
      <c r="CB243" s="31">
        <f>_xlfn.IFNA(VLOOKUP($A243,Income_equities!$A:$Z,5,FALSE), "NA")</f>
        <v>237.05553999999901</v>
      </c>
      <c r="CC243" s="31">
        <f>_xlfn.IFNA(VLOOKUP($A243,PGM_equities!$A:$Z,2,FALSE), "NA")</f>
        <v>960.07150000000001</v>
      </c>
      <c r="CD243" s="31">
        <f>_xlfn.IFNA(VLOOKUP($A243,PGM_equities!$A:$Z,3,FALSE), "NA")</f>
        <v>1596.60149999999</v>
      </c>
      <c r="CE243" s="31">
        <f>_xlfn.IFNA(VLOOKUP($A243,PGM_equities!$A:$Z,4,FALSE), "NA")</f>
        <v>17.858554999999999</v>
      </c>
      <c r="CF243" s="31">
        <f>_xlfn.IFNA(VLOOKUP($A243,PGM_equities!$A:$Z,5,FALSE), "NA")</f>
        <v>2528.6369999999902</v>
      </c>
      <c r="CG243" s="31">
        <f>_xlfn.IFNA(VLOOKUP($A243,Platinum_market_balance!$A:$Z,2,FALSE), "NA")</f>
        <v>-0.7993169312255759</v>
      </c>
      <c r="CH243" s="31">
        <f>_xlfn.IFNA(VLOOKUP($A243,Platinum_market_balance!$A:$Z,3,FALSE), "NA")</f>
        <v>-1.3197451652225923E-3</v>
      </c>
      <c r="CI243" s="31">
        <f>_xlfn.IFNA(VLOOKUP($A243,Platinum_market_balance!$A:$Z,4,FALSE), "NA")</f>
        <v>3696.560923293805</v>
      </c>
      <c r="CJ243" s="31">
        <f>_xlfn.IFNA(VLOOKUP($A243,Platinum_market_balance!$A:$Z,5,FALSE), "NA")</f>
        <v>6.1033592757601554</v>
      </c>
      <c r="CK243" s="31">
        <f>_xlfn.IFNA(VLOOKUP($A243,Palladium_market_balance!$A:$Z,2,FALSE), "NA")</f>
        <v>-206.92176594217415</v>
      </c>
      <c r="CL243" s="31">
        <f>_xlfn.IFNA(VLOOKUP($A243,Palladium_market_balance!$A:$Z,3,FALSE), "NA")</f>
        <v>-0.22107875467210733</v>
      </c>
      <c r="CM243" s="31">
        <f>_xlfn.IFNA(VLOOKUP($A243,Palladium_market_balance!$A:$Z,4,FALSE), "NA")</f>
        <v>-6822.1008179254823</v>
      </c>
      <c r="CN243" s="31">
        <f>_xlfn.IFNA(VLOOKUP($A243,Palladium_market_balance!$A:$Z,5,FALSE), "NA")</f>
        <v>-7.2888492237980147</v>
      </c>
      <c r="CO243" s="31">
        <f>_xlfn.IFNA(VLOOKUP($A243,Rhodium_market_balance!$A:$Z,2,FALSE), "NA")</f>
        <v>-14.256705865497196</v>
      </c>
      <c r="CP243" s="31">
        <f>_xlfn.IFNA(VLOOKUP($A243,Rhodium_market_balance!$A:$Z,3,FALSE), "NA")</f>
        <v>-0.14807577545199663</v>
      </c>
      <c r="CQ243" s="31">
        <f>_xlfn.IFNA(VLOOKUP($A243,Rhodium_market_balance!$A:$Z,4,FALSE), "NA")</f>
        <v>23.750326336637457</v>
      </c>
      <c r="CR243" s="31">
        <f>_xlfn.IFNA(VLOOKUP($A243,Rhodium_market_balance!$A:$Z,5,FALSE), "NA")</f>
        <v>0.24668026560376272</v>
      </c>
      <c r="CS243" s="31">
        <f>_xlfn.IFNA(VLOOKUP($A243,CFTCs!$A:$Z,2,FALSE), "NA")</f>
        <v>10486.5</v>
      </c>
      <c r="CT243" s="31">
        <f>_xlfn.IFNA(VLOOKUP($A243,CFTCs!$A:$Z,3,FALSE), "NA")</f>
        <v>5331.1</v>
      </c>
      <c r="CU243" s="31">
        <f>_xlfn.IFNA(VLOOKUP($A243,CFTCs!$A:$Z,4,FALSE), "NA")</f>
        <v>70860.850000000006</v>
      </c>
      <c r="CV243" s="31">
        <f>_xlfn.IFNA(VLOOKUP($A243,CFTCs!$A:$Z,5,FALSE), "NA")</f>
        <v>10882.1</v>
      </c>
      <c r="CW243" s="31">
        <f>_xlfn.IFNA(VLOOKUP($A243,Open_interest!$A:$Z,2,FALSE), "NA")</f>
        <v>100869</v>
      </c>
      <c r="CX243" s="31">
        <f>_xlfn.IFNA(VLOOKUP($A243,Open_interest!$A:$Z,3,FALSE), "NA")</f>
        <v>20975.1</v>
      </c>
      <c r="CY243" s="31">
        <f>IF(_xlfn.IFNA(VLOOKUP($A243,ETF_holdings!$A:$Z,2,FALSE), "NA")=0,"NA",_xlfn.IFNA(VLOOKUP($A243,ETF_holdings!$A:$Z,2,FALSE), "NA"))</f>
        <v>3413638.2573500001</v>
      </c>
      <c r="CZ243" s="31">
        <f>IF(_xlfn.IFNA(VLOOKUP($A243,ETF_holdings!$A:$Z,3,FALSE), "NA")=0,"NA",_xlfn.IFNA(VLOOKUP($A243,ETF_holdings!$A:$Z,3,FALSE), "NA"))</f>
        <v>166916.66666666599</v>
      </c>
      <c r="DA243" s="31">
        <f>_xlfn.IFNA(VLOOKUP($A243,ETF_holdings!$A:$Z,4,FALSE), "NA")</f>
        <v>13725.785714285699</v>
      </c>
      <c r="DB243" s="31">
        <f>IF(_xlfn.IFNA(VLOOKUP($A243,ETF_holdings!$A:$Z,4,FALSE), "NA")=0,"NA",_xlfn.IFNA(VLOOKUP($A243,ETF_holdings!$A:$Z,4,FALSE), "NA"))</f>
        <v>13725.785714285699</v>
      </c>
      <c r="DC243" s="31">
        <f>IF(_xlfn.IFNA(VLOOKUP($A243,ETF_holdings!$A:$Z,6,FALSE), "NA")=0,"NA",_xlfn.IFNA(VLOOKUP($A243,ETF_holdings!$A:$Z,6,FALSE), "NA"))</f>
        <v>121033.75</v>
      </c>
      <c r="DD243" s="31" t="str">
        <f>IF(_xlfn.IFNA(VLOOKUP($A243,ETF_holdings!$A:$Z,7,FALSE), "NA")=0,"NA",_xlfn.IFNA(VLOOKUP($A243,ETF_holdings!$A:$Z,7,FALSE), "NA"))</f>
        <v>NA</v>
      </c>
      <c r="DE243" s="31">
        <f>IF(_xlfn.IFNA(VLOOKUP($A243,ETF_holdings!$A:$Z,8,FALSE), "NA")=0,"NA",_xlfn.IFNA(VLOOKUP($A243,ETF_holdings!$A:$Z,8,FALSE), "NA"))</f>
        <v>5345</v>
      </c>
      <c r="DF243" s="31">
        <f>IF(_xlfn.IFNA(VLOOKUP($A243,ETF_holdings!$A:$Z,10,FALSE), "NA")=0,"NA",_xlfn.IFNA(VLOOKUP($A243,ETF_holdings!$A:$Z,10,FALSE), "NA"))</f>
        <v>6072.5</v>
      </c>
      <c r="DG243" s="31">
        <f>IF(_xlfn.IFNA(VLOOKUP($A243,ETF_holdings!$A:$Z,10,FALSE), "NA")=0,"NA",_xlfn.IFNA(VLOOKUP($A243,ETF_holdings!$A:$Z,10,FALSE), "NA"))</f>
        <v>6072.5</v>
      </c>
      <c r="DH243" s="31">
        <f>IF(_xlfn.IFNA(VLOOKUP($A243,ETF_holdings!$A:$Z,11,FALSE), "NA")=0,"NA",_xlfn.IFNA(VLOOKUP($A243,ETF_holdings!$A:$Z,11,FALSE), "NA"))</f>
        <v>180642.4523809517</v>
      </c>
      <c r="DI243" s="31">
        <f>IF(_xlfn.IFNA(VLOOKUP($A243,ETF_holdings!$A:$Z,12,FALSE), "NA")=0,"NA",_xlfn.IFNA(VLOOKUP($A243,ETF_holdings!$A:$Z,12,FALSE), "NA"))</f>
        <v>121033.75</v>
      </c>
      <c r="DJ243" s="31">
        <f>IF(_xlfn.IFNA(VLOOKUP($A243,ETF_holdings!$A:$Z,13,FALSE), "NA")=0,"NA",_xlfn.IFNA(VLOOKUP($A243,ETF_holdings!$A:$Z,13,FALSE), "NA"))</f>
        <v>16762.5</v>
      </c>
      <c r="DK243" s="31">
        <f>IF(_xlfn.IFNA(VLOOKUP($A243,Platinum_RSI!$A:$P,2,FALSE), "NA")=0,"NA",_xlfn.IFNA(VLOOKUP($A243,Platinum_RSI!$A:$P,2,FALSE), "NA"))</f>
        <v>29.6</v>
      </c>
      <c r="DL243" s="31">
        <f>IF(_xlfn.IFNA(VLOOKUP($A243,Platinum_RSI!$A:$P,3,FALSE), "NA")=0,"NA",_xlfn.IFNA(VLOOKUP($A243,Platinum_RSI!$A:$P,3,FALSE), "NA"))</f>
        <v>46.1</v>
      </c>
      <c r="DM243" s="31">
        <f>IF(_xlfn.IFNA(VLOOKUP($A243,Platinum_RSI!$A:$P,4,FALSE), "NA")=0,"NA",_xlfn.IFNA(VLOOKUP($A243,Platinum_RSI!$A:$P,4,FALSE), "NA"))</f>
        <v>46.91</v>
      </c>
      <c r="DN243" s="31">
        <f>IF(_xlfn.IFNA(VLOOKUP($A243,Platinum_RSI!$A:$P,5,FALSE), "NA")=0,"NA",_xlfn.IFNA(VLOOKUP($A243,Platinum_RSI!$A:$P,5,FALSE), "NA"))</f>
        <v>45.91</v>
      </c>
      <c r="DO243" s="31">
        <f>IF(_xlfn.IFNA(VLOOKUP($A243,Palladium_RSI!$A:$Q,2,FALSE), "NA")=0,"NA",_xlfn.IFNA(VLOOKUP($A243,Palladium_RSI!$A:$Q,2,FALSE), "NA"))</f>
        <v>99.29</v>
      </c>
      <c r="DP243" s="31">
        <f>IF(_xlfn.IFNA(VLOOKUP($A243,Palladium_RSI!$A:$Q, 3,FALSE), "NA")=0,"NA",_xlfn.IFNA(VLOOKUP($A243,Palladium_RSI!$A:$Q,3,FALSE), "NA"))</f>
        <v>91.79</v>
      </c>
      <c r="DQ243" s="31">
        <f>IF(_xlfn.IFNA(VLOOKUP($A243,Palladium_RSI!$A:$Q,4,FALSE), "NA")=0,"NA",_xlfn.IFNA(VLOOKUP($A243,Palladium_RSI!$A:$Q,4,FALSE), "NA"))</f>
        <v>87.62</v>
      </c>
      <c r="DR243" s="31">
        <f>IF(_xlfn.IFNA(VLOOKUP($A243,Palladium_RSI!$A:$Q,5,FALSE), "NA")=0,"NA",_xlfn.IFNA(VLOOKUP($A243,Palladium_RSI!$A:$Q,5,FALSE), "NA"))</f>
        <v>79.349999999999994</v>
      </c>
      <c r="DS243" s="31">
        <f>IF(_xlfn.IFNA(VLOOKUP($A243,Car_production!$A:$L,2,FALSE), "NA")=0,"NA",_xlfn.IFNA(VLOOKUP($A243,Car_production!$A:$L,2,FALSE), "NA"))</f>
        <v>217.8</v>
      </c>
      <c r="DT243" s="31">
        <f>IF(_xlfn.IFNA(VLOOKUP($A243,Car_production!$A:$L,3,FALSE), "NA")=0,"NA",_xlfn.IFNA(VLOOKUP($A243,Car_production!$A:$L,3,FALSE), "NA"))</f>
        <v>171.36113296616838</v>
      </c>
      <c r="DU243" s="31" t="e">
        <f>IF(_xlfn.IFNA(VLOOKUP($A243,Car_production!$A:$L,4,FALSE), "NA")=0,"NA",_xlfn.IFNA(VLOOKUP($A243,Car_production!$A:$L,13,FALSE), "NA"))</f>
        <v>#REF!</v>
      </c>
      <c r="DV243" s="31">
        <f>IF(_xlfn.IFNA(VLOOKUP($A243,Car_production!$A:$L,5,FALSE), "NA")=0,"NA",_xlfn.IFNA(VLOOKUP($A243,Car_production!$A:$L,5,FALSE), "NA"))</f>
        <v>9.3965398956721007</v>
      </c>
      <c r="DW243" s="31">
        <f>IF(_xlfn.IFNA(VLOOKUP($A243,Car_production!$A:$L,6,FALSE), "NA")=0,"NA",_xlfn.IFNA(VLOOKUP($A243,Car_production!$A:$L,6,FALSE), "NA"))</f>
        <v>105.7</v>
      </c>
      <c r="DX243" s="31">
        <f>IF(_xlfn.IFNA(VLOOKUP($A243,Car_production!$A:$L,7,FALSE), "NA")=0,"NA",_xlfn.IFNA(VLOOKUP($A243,Car_production!$A:$L,7,FALSE), "NA"))</f>
        <v>103.32355816226783</v>
      </c>
      <c r="DY243" s="31">
        <f>IF(_xlfn.IFNA(VLOOKUP($A243,Car_production!$A:$L,8,FALSE), "NA")=0,"NA",_xlfn.IFNA(VLOOKUP($A243,Car_production!$A:$L,8,FALSE), "NA"))</f>
        <v>104.3</v>
      </c>
      <c r="DZ243" s="31">
        <f>IF(_xlfn.IFNA(VLOOKUP($A243,Car_production!$A:$L,9,FALSE), "NA")=0,"NA",_xlfn.IFNA(VLOOKUP($A243,Car_production!$A:$L,9,FALSE), "NA"))</f>
        <v>131.69191919191917</v>
      </c>
      <c r="EA243" s="31">
        <f>IF(_xlfn.IFNA(VLOOKUP($A243,Car_production!$A:$L,10,FALSE), "NA")=0,"NA",_xlfn.IFNA(VLOOKUP($A243,Car_production!$A:$L,10,FALSE), "NA"))</f>
        <v>68.2923140037243</v>
      </c>
      <c r="EB243" s="31">
        <f>IF(_xlfn.IFNA(VLOOKUP($A243,Car_production_index!$A:$L,2,FALSE), "NA")=0,"NA",_xlfn.IFNA(VLOOKUP($A243,Car_production_index!$A:$L,2,FALSE), "NA"))</f>
        <v>0.16287266093818356</v>
      </c>
      <c r="EC243" s="31">
        <f>IF(_xlfn.IFNA(VLOOKUP($A243,Car_production_index!$A:$L,3,FALSE), "NA")=0,"NA",_xlfn.IFNA(VLOOKUP($A243,Car_production_index!$A:$L,3,FALSE), "NA"))</f>
        <v>0.2132402248470891</v>
      </c>
      <c r="ED243" s="31">
        <f>IF(_xlfn.IFNA(VLOOKUP($A243,Car_production_index!$A:$L,4,FALSE), "NA")=0,"NA",_xlfn.IFNA(VLOOKUP($A243,Car_production_index!$A:$L,4,FALSE), "NA"))</f>
        <v>0.18710045756327615</v>
      </c>
      <c r="EE243" s="31">
        <f>IF(_xlfn.IFNA(VLOOKUP($A243,Car_production_index!$A:$L,5,FALSE), "NA")=0,"NA",_xlfn.IFNA(VLOOKUP($A243,Car_production_index!$A:$L,5,FALSE), "NA"))</f>
        <v>0.12598673259099671</v>
      </c>
      <c r="EF243" s="31">
        <f>IF(_xlfn.IFNA(VLOOKUP($A243,Car_production_index!$A:$L,6,FALSE), "NA")=0,"NA",_xlfn.IFNA(VLOOKUP($A243,Car_production_index!$A:$L,6,FALSE), "NA"))</f>
        <v>0.68920007593954558</v>
      </c>
    </row>
    <row r="244" spans="1:136">
      <c r="A244" s="26">
        <v>43891</v>
      </c>
      <c r="B244" s="25">
        <f>IFERROR(VLOOKUP($A244,Palladium_spot_price!$A:$B,2,FALSE), "NA")</f>
        <v>2136.6363636363599</v>
      </c>
      <c r="C244" s="25">
        <f>IFERROR(VLOOKUP($A244,Platinum_spot_price!$A:$B,2,FALSE), "NA")</f>
        <v>764.18181818181802</v>
      </c>
      <c r="D244" s="25">
        <f>IFERROR(VLOOKUP($A244,Rhodium_spot_price!$A:$B,2,FALSE), "NA")</f>
        <v>10511.3636363636</v>
      </c>
      <c r="E244" s="25">
        <f>IFERROR(VLOOKUP(A244,'Coal Australia'!A:B,2,FALSE), "NA")</f>
        <v>70.204870129870002</v>
      </c>
      <c r="F244" s="25">
        <f>IFERROR(VLOOKUP(A244,'Russian Ruble'!A:B,2,FALSE), "NA")</f>
        <v>73.147999999999996</v>
      </c>
      <c r="G244" s="25" t="str">
        <f>IFERROR(VLOOKUP($A244,'GDP Germany'!A:B,2,FALSE),"NA")</f>
        <v>NA</v>
      </c>
      <c r="H244" s="25" t="str">
        <f>IFERROR(VLOOKUP($A244,'GDP EU28'!A:B,2,FALSE),"NA")</f>
        <v>NA</v>
      </c>
      <c r="I244" s="25" t="str">
        <f>IFERROR(VLOOKUP($A244,'GDP US'!A:B,2,FALSE),"NA")</f>
        <v>NA</v>
      </c>
      <c r="J244" s="29" t="str">
        <f>IFERROR(VLOOKUP($A244,'GDP CNY'!A:C,2,FALSE),"NA")</f>
        <v>NA</v>
      </c>
      <c r="K244" s="25">
        <f>IFERROR(VLOOKUP($A244,WTI!$A:$B,2,FALSE),"NA")</f>
        <v>29.21</v>
      </c>
      <c r="L244" s="25">
        <f>IFERROR(VLOOKUP($A244,Brent!$A:$B,2,FALSE),"NA")</f>
        <v>32.01</v>
      </c>
      <c r="M244" s="25">
        <f>IFERROR(VLOOKUP($A244,'EURO EXC RATE'!$A:$B,2,FALSE),"NA")</f>
        <v>1.1046</v>
      </c>
      <c r="N244" s="25">
        <f>IFERROR(VLOOKUP($A244,'Baltic Dry Index'!$A:$B,2,FALSE),"NA")</f>
        <v>626</v>
      </c>
      <c r="O244" s="25">
        <f>IFERROR(VLOOKUP($A244,EXR_CNY_USD!$A:$B,2,FALSE),"NA")</f>
        <v>7.0205000000000002</v>
      </c>
      <c r="P244" s="25">
        <f>IFERROR(VLOOKUP($A244,'NATURAL GAS'!A:B,2,FALSE),"NA")</f>
        <v>1.79</v>
      </c>
      <c r="Q244" s="25">
        <f>IFERROR(VLOOKUP($A244,VIX!$A:$B,2,FALSE), "NA")</f>
        <v>53.54</v>
      </c>
      <c r="R244" s="25">
        <f>IFERROR(VLOOKUP($A244,CLI_US!$A:$B,2,FALSE), "NA")</f>
        <v>97.322572258821296</v>
      </c>
      <c r="S244" s="25">
        <f>IFERROR(VLOOKUP($A244,CLI_CHN!$A:$B,2,FALSE), "NA")</f>
        <v>91.880200000000002</v>
      </c>
      <c r="T244" s="25">
        <f>IFERROR(VLOOKUP($A244,CLI_EURO!$A:$B,2,FALSE), "NA")</f>
        <v>97.076366692393606</v>
      </c>
      <c r="U244" s="25">
        <f>IFERROR(VLOOKUP($A244,CPILFESL!$A:$B,2,FALSE), "NA")</f>
        <v>258.16500000000002</v>
      </c>
      <c r="V244" s="31">
        <f>_xlfn.IFNA(VLOOKUP($A244,'PET.RWTC.M'!$A:$B,2,FALSE), "NA")</f>
        <v>29.21</v>
      </c>
      <c r="W244" s="31">
        <f>_xlfn.IFNA(VLOOKUP($A244,PALLFNFINDEXQ!$A:$B,2,FALSE), "NA")</f>
        <v>108.1110932</v>
      </c>
      <c r="X244" s="31">
        <f>_xlfn.IFNA(VLOOKUP($A244,DEXSFUS!$A:$B,2,FALSE), "NA")</f>
        <v>13.973000000000001</v>
      </c>
      <c r="Y244" s="31">
        <f>_xlfn.IFNA(VLOOKUP($A244,PNICKUSDM!$A:$B,2,FALSE), "NA")</f>
        <v>11846.227269999999</v>
      </c>
      <c r="Z244" s="31">
        <f>_xlfn.IFNA(VLOOKUP($A244,'WPU1011'!$A:$B,2,FALSE), "NA")</f>
        <v>146.69999999999999</v>
      </c>
      <c r="AA244" s="31">
        <f>_xlfn.IFNA(VLOOKUP($A244,PCU3399103399101!$A:$B,2,FALSE), "NA")</f>
        <v>223.3</v>
      </c>
      <c r="AB244" s="31">
        <f>_xlfn.IFNA(VLOOKUP($A244,TSIFRGHTC!$A:$B,2,FALSE), "NA")</f>
        <v>-1</v>
      </c>
      <c r="AC244" s="31">
        <f>_xlfn.IFNA(VLOOKUP($A244,TSIFRGHTC!$A:$B,2,FALSE), "NA")</f>
        <v>-1</v>
      </c>
      <c r="AD244" s="31">
        <f>_xlfn.IFNA(VLOOKUP($A244,PPICMM!$A:$B,2,FALSE), "NA")</f>
        <v>187</v>
      </c>
      <c r="AE244" s="31">
        <f>_xlfn.IFNA(VLOOKUP($A244,IPB50001N!$A:$B,2,FALSE), "NA")</f>
        <v>97.477599999999995</v>
      </c>
      <c r="AF244" s="31">
        <f>_xlfn.IFNA(VLOOKUP($A244,A31ATI!$A:$B,2,FALSE), "NA")</f>
        <v>20623</v>
      </c>
      <c r="AG244" s="31">
        <f>_xlfn.IFNA(VLOOKUP($A244,A31ANO!$A:$B,2,FALSE), "NA")</f>
        <v>8583</v>
      </c>
      <c r="AH244" s="31">
        <f>_xlfn.IFNA(VLOOKUP($A244,IPG21223S!$A:$B,2,FALSE), "NA")</f>
        <v>100.8981</v>
      </c>
      <c r="AI244" s="31">
        <f>_xlfn.IFNA(VLOOKUP($A244,PIORECRUSDM!$A:$B,2,FALSE), "NA")</f>
        <v>88.02</v>
      </c>
      <c r="AJ244" s="31">
        <f>_xlfn.IFNA(VLOOKUP($A244,GVZCLS!$A:$B,2,FALSE), "NA")</f>
        <v>12.86</v>
      </c>
      <c r="AK244" s="31">
        <f>_xlfn.IFNA(VLOOKUP($A244,VXSLVCLS!$A:$B,2,FALSE), "NA")</f>
        <v>23.7</v>
      </c>
      <c r="AL244" s="31">
        <f>_xlfn.IFNA(VLOOKUP($A244,PNRGINDEXM!$A:$B,2,FALSE), "NA")</f>
        <v>73.684529999999995</v>
      </c>
      <c r="AM244" s="31">
        <f>_xlfn.IFNA(VLOOKUP($A244,Nikkei225!$A:$B,2,FALSE), "NA")</f>
        <v>22850.77</v>
      </c>
      <c r="AN244" s="31">
        <f>_xlfn.IFNA(VLOOKUP($A244,EXJPUS!$A:$B,2,FALSE), "NA")</f>
        <v>107.6673</v>
      </c>
      <c r="AO244" s="31">
        <f>_xlfn.IFNA(VLOOKUP($A244,PCU33613361!$A:$B,2,FALSE), "NA")</f>
        <v>113.2</v>
      </c>
      <c r="AP244" s="31">
        <f>_xlfn.IFNA(VLOOKUP($A244,TOTALSA!$A:$B,2,FALSE), "NA")</f>
        <v>11.635</v>
      </c>
      <c r="AQ244" s="31">
        <f>_xlfn.IFNA(VLOOKUP($A244,ZAFCPIALLMINMEI!$A:$B,2,FALSE), "NA")</f>
        <v>125.71169999999999</v>
      </c>
      <c r="AR244" s="31">
        <f>_xlfn.IFNA(VLOOKUP($A244,LCULMN01ZAQ661S!$A:$B,2,FALSE), "NA")</f>
        <v>121.5882806</v>
      </c>
      <c r="AS244" s="31">
        <f>_xlfn.IFNA(VLOOKUP($A244,NGDPRSAXDCZAQ!$A:$B,2,FALSE), "NA")</f>
        <v>1146842.8</v>
      </c>
      <c r="AT244" s="31">
        <f>_xlfn.IFNA(VLOOKUP($A244,'M.W00.PCOBA.USD'!$A:$B,2,FALSE), "NA")</f>
        <v>31119.05</v>
      </c>
      <c r="AU244" s="31">
        <f>_xlfn.IFNA(VLOOKUP($A244,BSCICP03O9M665S!$A:$B,2,FALSE), "NA")</f>
        <v>97.735264669200006</v>
      </c>
      <c r="AV244" s="31">
        <f>_xlfn.IFNA(VLOOKUP($A244,LOLITOAAOECDE!$A:$B,2,FALSE), "NA")</f>
        <v>97.102660575300007</v>
      </c>
      <c r="AW244" s="31">
        <f>_xlfn.IFNA(VLOOKUP($A244,'IP7110'!$A:$B,2,FALSE), "NA")</f>
        <v>144.5</v>
      </c>
      <c r="AX244" s="31">
        <f>_xlfn.IFNA(VLOOKUP($A244,'WPS061'!$A:$B,2,FALSE), "NA")</f>
        <v>82.6</v>
      </c>
      <c r="AY244" s="31">
        <f>_xlfn.IFNA(VLOOKUP($A244,'GS10'!$A:$B,2,FALSE), "NA")</f>
        <v>0.87</v>
      </c>
      <c r="AZ244" s="31">
        <f>_xlfn.IFNA(VLOOKUP($A244,'GS5'!$A:$B,2,FALSE), "NA")</f>
        <v>0.59</v>
      </c>
      <c r="BA244" s="31">
        <f>_xlfn.IFNA(VLOOKUP($A244,'GS30'!$A:$B,2,FALSE), "NA")</f>
        <v>1.46</v>
      </c>
      <c r="BB244" s="31">
        <f>_xlfn.IFNA(VLOOKUP($A244,DAX!$A:$B,2,FALSE), "NA")</f>
        <v>9935.84</v>
      </c>
      <c r="BC244" s="31">
        <f>_xlfn.IFNA(VLOOKUP($A244,SMI!$A:$B,2,FALSE), "NA")</f>
        <v>9311.92</v>
      </c>
      <c r="BD244" s="31">
        <f>_xlfn.IFNA(VLOOKUP($A244,NASDAQCOM!$A:$B,2,FALSE), "NA")</f>
        <v>7700.1</v>
      </c>
      <c r="BE244" s="31">
        <f>_xlfn.IFNA(VLOOKUP($A244,FTSE100!$A:$B,2,FALSE), "NA")</f>
        <v>5671.96</v>
      </c>
      <c r="BF244" s="31">
        <f>_xlfn.IFNA(VLOOKUP($A244,'M.W00.PGOLD.USD'!$A:$B,2,FALSE), "NA")</f>
        <v>1687</v>
      </c>
      <c r="BG244" s="31">
        <f>_xlfn.IFNA(VLOOKUP($A244,'M.W00.PSILVER.USD'!$A:$B,2,FALSE), "NA")</f>
        <v>17.48</v>
      </c>
      <c r="BH244" s="31">
        <f>_xlfn.IFNA(VLOOKUP($A244,WPU10170502!$A:$B,2,FALSE), "NA")</f>
        <v>117.7</v>
      </c>
      <c r="BI244" s="31">
        <f>_xlfn.IFNA(VLOOKUP($A244,'M.W00.PSILVER.USD'!$A:$B,2,FALSE), "NA")</f>
        <v>17.48</v>
      </c>
      <c r="BJ244" s="31">
        <f>_xlfn.IFNA(VLOOKUP($A244,'M.W00.PSILVER.USD'!$A:$B,2,FALSE), "NA")</f>
        <v>17.48</v>
      </c>
      <c r="BK244" s="31">
        <f>_xlfn.IFNA(VLOOKUP($A244,FEDfunds!$A:$B,2,FALSE), "NA")</f>
        <v>0.65</v>
      </c>
      <c r="BL244" s="31">
        <f>_xlfn.IFNA(VLOOKUP($A244,Vehicles_miles_traveled!$A:$B,2,FALSE), "NA")</f>
        <v>224292</v>
      </c>
      <c r="BM244" s="31">
        <f>_xlfn.IFNA(VLOOKUP($A244,New_car_dealer!$A:$B,2,FALSE), "NA")</f>
        <v>59487</v>
      </c>
      <c r="BN244" s="31">
        <f>_xlfn.IFNA(VLOOKUP($A244,Platinum_total_demand!$A:$Z,4,FALSE), "NA")</f>
        <v>636.37591802475572</v>
      </c>
      <c r="BO244" s="31">
        <f>_xlfn.IFNA(VLOOKUP($A244,Palladium_total_demand!$A:$Z,4,FALSE), "NA")</f>
        <v>1075.756542802837</v>
      </c>
      <c r="BP244" s="31">
        <f>_xlfn.IFNA(VLOOKUP($A244,Rhodium_total_demand!$A:$Z,4,FALSE), "NA")</f>
        <v>114.37922454513902</v>
      </c>
      <c r="BQ244" s="31">
        <f>_xlfn.IFNA(VLOOKUP($A244,Platinum_total_supply!$A:$Z,4,FALSE), "NA")</f>
        <v>604.86073948637886</v>
      </c>
      <c r="BR244" s="31">
        <f>_xlfn.IFNA(VLOOKUP($A244,Palladium_total_supply!$A:$Z,4,FALSE), "NA")</f>
        <v>729.04228111910902</v>
      </c>
      <c r="BS244" s="31">
        <f>_xlfn.IFNA(VLOOKUP($A244,Rhodium_total_supply!$A:$Z,4,FALSE), "NA")</f>
        <v>82.023092919814246</v>
      </c>
      <c r="BT244" s="31">
        <f>_xlfn.IFNA(VLOOKUP($A244,Equities!$A:$Z,2,FALSE), "NA")</f>
        <v>8057.7749999999996</v>
      </c>
      <c r="BU244" s="31">
        <f>_xlfn.IFNA(VLOOKUP($A244,Equities!$A:$Z,3,FALSE), "NA")</f>
        <v>11211.4504545454</v>
      </c>
      <c r="BV244" s="31">
        <f>_xlfn.IFNA(VLOOKUP($A244,Equities!$A:$Z,4,FALSE), "NA")</f>
        <v>8240.6545454545394</v>
      </c>
      <c r="BW244" s="31">
        <f>_xlfn.IFNA(VLOOKUP($A244,Equities!$A:$Z,5,FALSE), "NA")</f>
        <v>6381.69113636363</v>
      </c>
      <c r="BX244" s="31">
        <f>_xlfn.IFNA(VLOOKUP($A244,Equities!$A:$Z,6,FALSE), "NA")</f>
        <v>2055.0808181818102</v>
      </c>
      <c r="BY244" s="31">
        <f>_xlfn.IFNA(VLOOKUP($A244,Income_equities!$A:$Z,2,FALSE), "NA")</f>
        <v>2287.7295454545401</v>
      </c>
      <c r="BZ244" s="31">
        <f>_xlfn.IFNA(VLOOKUP($A244,Income_equities!$A:$Z,3,FALSE), "NA")</f>
        <v>444.20913181818099</v>
      </c>
      <c r="CA244" s="31">
        <f>_xlfn.IFNA(VLOOKUP($A244,Income_equities!$A:$Z,4,FALSE), "NA")</f>
        <v>253.07401363636299</v>
      </c>
      <c r="CB244" s="31">
        <f>_xlfn.IFNA(VLOOKUP($A244,Income_equities!$A:$Z,5,FALSE), "NA")</f>
        <v>236.558004545454</v>
      </c>
      <c r="CC244" s="31">
        <f>_xlfn.IFNA(VLOOKUP($A244,PGM_equities!$A:$Z,2,FALSE), "NA")</f>
        <v>758.68863636363596</v>
      </c>
      <c r="CD244" s="31">
        <f>_xlfn.IFNA(VLOOKUP($A244,PGM_equities!$A:$Z,3,FALSE), "NA")</f>
        <v>1595.3554545454499</v>
      </c>
      <c r="CE244" s="31">
        <f>_xlfn.IFNA(VLOOKUP($A244,PGM_equities!$A:$Z,4,FALSE), "NA")</f>
        <v>14.9216454545454</v>
      </c>
      <c r="CF244" s="31">
        <f>_xlfn.IFNA(VLOOKUP($A244,PGM_equities!$A:$Z,5,FALSE), "NA")</f>
        <v>2135.66318181818</v>
      </c>
      <c r="CG244" s="31">
        <f>_xlfn.IFNA(VLOOKUP($A244,Platinum_market_balance!$A:$Z,2,FALSE), "NA")</f>
        <v>-31.515178538376858</v>
      </c>
      <c r="CH244" s="31">
        <f>_xlfn.IFNA(VLOOKUP($A244,Platinum_market_balance!$A:$Z,3,FALSE), "NA")</f>
        <v>-4.952289620920395E-2</v>
      </c>
      <c r="CI244" s="31">
        <f>_xlfn.IFNA(VLOOKUP($A244,Platinum_market_balance!$A:$Z,4,FALSE), "NA")</f>
        <v>3665.0457447554281</v>
      </c>
      <c r="CJ244" s="31">
        <f>_xlfn.IFNA(VLOOKUP($A244,Platinum_market_balance!$A:$Z,5,FALSE), "NA")</f>
        <v>5.759246446866416</v>
      </c>
      <c r="CK244" s="31">
        <f>_xlfn.IFNA(VLOOKUP($A244,Palladium_market_balance!$A:$Z,2,FALSE), "NA")</f>
        <v>-346.71426168372795</v>
      </c>
      <c r="CL244" s="31">
        <f>_xlfn.IFNA(VLOOKUP($A244,Palladium_market_balance!$A:$Z,3,FALSE), "NA")</f>
        <v>-0.32229807385635695</v>
      </c>
      <c r="CM244" s="31">
        <f>_xlfn.IFNA(VLOOKUP($A244,Palladium_market_balance!$A:$Z,4,FALSE), "NA")</f>
        <v>-7168.8150796092104</v>
      </c>
      <c r="CN244" s="31">
        <f>_xlfn.IFNA(VLOOKUP($A244,Palladium_market_balance!$A:$Z,5,FALSE), "NA")</f>
        <v>-6.6639753460677769</v>
      </c>
      <c r="CO244" s="31">
        <f>_xlfn.IFNA(VLOOKUP($A244,Rhodium_market_balance!$A:$Z,2,FALSE), "NA")</f>
        <v>-32.356131625324778</v>
      </c>
      <c r="CP244" s="31">
        <f>_xlfn.IFNA(VLOOKUP($A244,Rhodium_market_balance!$A:$Z,3,FALSE), "NA")</f>
        <v>-0.28288469128898175</v>
      </c>
      <c r="CQ244" s="31">
        <f>_xlfn.IFNA(VLOOKUP($A244,Rhodium_market_balance!$A:$Z,4,FALSE), "NA")</f>
        <v>-8.6058052886873213</v>
      </c>
      <c r="CR244" s="31">
        <f>_xlfn.IFNA(VLOOKUP($A244,Rhodium_market_balance!$A:$Z,5,FALSE), "NA")</f>
        <v>-7.523923442312809E-2</v>
      </c>
      <c r="CS244" s="31">
        <f>_xlfn.IFNA(VLOOKUP($A244,CFTCs!$A:$Z,2,FALSE), "NA")</f>
        <v>4981.1818181818098</v>
      </c>
      <c r="CT244" s="31">
        <f>_xlfn.IFNA(VLOOKUP($A244,CFTCs!$A:$Z,3,FALSE), "NA")</f>
        <v>3100.2272727272698</v>
      </c>
      <c r="CU244" s="31">
        <f>_xlfn.IFNA(VLOOKUP($A244,CFTCs!$A:$Z,4,FALSE), "NA")</f>
        <v>42324.727272727199</v>
      </c>
      <c r="CV244" s="31">
        <f>_xlfn.IFNA(VLOOKUP($A244,CFTCs!$A:$Z,5,FALSE), "NA")</f>
        <v>12498.1818181818</v>
      </c>
      <c r="CW244" s="31">
        <f>_xlfn.IFNA(VLOOKUP($A244,Open_interest!$A:$Z,2,FALSE), "NA")</f>
        <v>72333.818181818104</v>
      </c>
      <c r="CX244" s="31">
        <f>_xlfn.IFNA(VLOOKUP($A244,Open_interest!$A:$Z,3,FALSE), "NA")</f>
        <v>10861.8636363636</v>
      </c>
      <c r="CY244" s="31">
        <f>IF(_xlfn.IFNA(VLOOKUP($A244,ETF_holdings!$A:$Z,2,FALSE), "NA")=0,"NA",_xlfn.IFNA(VLOOKUP($A244,ETF_holdings!$A:$Z,2,FALSE), "NA"))</f>
        <v>3361623.4773636302</v>
      </c>
      <c r="CZ244" s="31">
        <f>IF(_xlfn.IFNA(VLOOKUP($A244,ETF_holdings!$A:$Z,3,FALSE), "NA")=0,"NA",_xlfn.IFNA(VLOOKUP($A244,ETF_holdings!$A:$Z,3,FALSE), "NA"))</f>
        <v>192556.818181818</v>
      </c>
      <c r="DA244" s="31">
        <f>_xlfn.IFNA(VLOOKUP($A244,ETF_holdings!$A:$Z,4,FALSE), "NA")</f>
        <v>1020200</v>
      </c>
      <c r="DB244" s="31">
        <f>IF(_xlfn.IFNA(VLOOKUP($A244,ETF_holdings!$A:$Z,4,FALSE), "NA")=0,"NA",_xlfn.IFNA(VLOOKUP($A244,ETF_holdings!$A:$Z,4,FALSE), "NA"))</f>
        <v>1020200</v>
      </c>
      <c r="DC244" s="31">
        <f>IF(_xlfn.IFNA(VLOOKUP($A244,ETF_holdings!$A:$Z,6,FALSE), "NA")=0,"NA",_xlfn.IFNA(VLOOKUP($A244,ETF_holdings!$A:$Z,6,FALSE), "NA"))</f>
        <v>89143.636363636295</v>
      </c>
      <c r="DD244" s="31">
        <f>IF(_xlfn.IFNA(VLOOKUP($A244,ETF_holdings!$A:$Z,7,FALSE), "NA")=0,"NA",_xlfn.IFNA(VLOOKUP($A244,ETF_holdings!$A:$Z,7,FALSE), "NA"))</f>
        <v>29000</v>
      </c>
      <c r="DE244" s="31">
        <f>IF(_xlfn.IFNA(VLOOKUP($A244,ETF_holdings!$A:$Z,8,FALSE), "NA")=0,"NA",_xlfn.IFNA(VLOOKUP($A244,ETF_holdings!$A:$Z,8,FALSE), "NA"))</f>
        <v>4400</v>
      </c>
      <c r="DF244" s="31">
        <f>IF(_xlfn.IFNA(VLOOKUP($A244,ETF_holdings!$A:$Z,10,FALSE), "NA")=0,"NA",_xlfn.IFNA(VLOOKUP($A244,ETF_holdings!$A:$Z,10,FALSE), "NA"))</f>
        <v>5460</v>
      </c>
      <c r="DG244" s="31">
        <f>IF(_xlfn.IFNA(VLOOKUP($A244,ETF_holdings!$A:$Z,10,FALSE), "NA")=0,"NA",_xlfn.IFNA(VLOOKUP($A244,ETF_holdings!$A:$Z,10,FALSE), "NA"))</f>
        <v>5460</v>
      </c>
      <c r="DH244" s="31">
        <f>IF(_xlfn.IFNA(VLOOKUP($A244,ETF_holdings!$A:$Z,11,FALSE), "NA")=0,"NA",_xlfn.IFNA(VLOOKUP($A244,ETF_holdings!$A:$Z,11,FALSE), "NA"))</f>
        <v>1212756.8181818179</v>
      </c>
      <c r="DI244" s="31">
        <f>IF(_xlfn.IFNA(VLOOKUP($A244,ETF_holdings!$A:$Z,12,FALSE), "NA")=0,"NA",_xlfn.IFNA(VLOOKUP($A244,ETF_holdings!$A:$Z,12,FALSE), "NA"))</f>
        <v>118143.63636363629</v>
      </c>
      <c r="DJ244" s="31">
        <f>IF(_xlfn.IFNA(VLOOKUP($A244,ETF_holdings!$A:$Z,13,FALSE), "NA")=0,"NA",_xlfn.IFNA(VLOOKUP($A244,ETF_holdings!$A:$Z,13,FALSE), "NA"))</f>
        <v>14260</v>
      </c>
      <c r="DK244" s="31">
        <f>IF(_xlfn.IFNA(VLOOKUP($A244,Platinum_RSI!$A:$P,2,FALSE), "NA")=0,"NA",_xlfn.IFNA(VLOOKUP($A244,Platinum_RSI!$A:$P,2,FALSE), "NA"))</f>
        <v>13.42</v>
      </c>
      <c r="DL244" s="31">
        <f>IF(_xlfn.IFNA(VLOOKUP($A244,Platinum_RSI!$A:$P,3,FALSE), "NA")=0,"NA",_xlfn.IFNA(VLOOKUP($A244,Platinum_RSI!$A:$P,3,FALSE), "NA"))</f>
        <v>33.799999999999997</v>
      </c>
      <c r="DM244" s="31">
        <f>IF(_xlfn.IFNA(VLOOKUP($A244,Platinum_RSI!$A:$P,4,FALSE), "NA")=0,"NA",_xlfn.IFNA(VLOOKUP($A244,Platinum_RSI!$A:$P,4,FALSE), "NA"))</f>
        <v>38.01</v>
      </c>
      <c r="DN244" s="31">
        <f>IF(_xlfn.IFNA(VLOOKUP($A244,Platinum_RSI!$A:$P,5,FALSE), "NA")=0,"NA",_xlfn.IFNA(VLOOKUP($A244,Platinum_RSI!$A:$P,5,FALSE), "NA"))</f>
        <v>41.72</v>
      </c>
      <c r="DO244" s="31">
        <f>IF(_xlfn.IFNA(VLOOKUP($A244,Palladium_RSI!$A:$Q,2,FALSE), "NA")=0,"NA",_xlfn.IFNA(VLOOKUP($A244,Palladium_RSI!$A:$Q,2,FALSE), "NA"))</f>
        <v>65.989999999999995</v>
      </c>
      <c r="DP244" s="31">
        <f>IF(_xlfn.IFNA(VLOOKUP($A244,Palladium_RSI!$A:$Q, 3,FALSE), "NA")=0,"NA",_xlfn.IFNA(VLOOKUP($A244,Palladium_RSI!$A:$Q,3,FALSE), "NA"))</f>
        <v>76.41</v>
      </c>
      <c r="DQ244" s="31">
        <f>IF(_xlfn.IFNA(VLOOKUP($A244,Palladium_RSI!$A:$Q,4,FALSE), "NA")=0,"NA",_xlfn.IFNA(VLOOKUP($A244,Palladium_RSI!$A:$Q,4,FALSE), "NA"))</f>
        <v>76.31</v>
      </c>
      <c r="DR244" s="31">
        <f>IF(_xlfn.IFNA(VLOOKUP($A244,Palladium_RSI!$A:$Q,5,FALSE), "NA")=0,"NA",_xlfn.IFNA(VLOOKUP($A244,Palladium_RSI!$A:$Q,5,FALSE), "NA"))</f>
        <v>72.849999999999994</v>
      </c>
      <c r="DS244" s="31">
        <f>IF(_xlfn.IFNA(VLOOKUP($A244,Car_production!$A:$L,2,FALSE), "NA")=0,"NA",_xlfn.IFNA(VLOOKUP($A244,Car_production!$A:$L,2,FALSE), "NA"))</f>
        <v>144.9</v>
      </c>
      <c r="DT244" s="31">
        <f>IF(_xlfn.IFNA(VLOOKUP($A244,Car_production!$A:$L,3,FALSE), "NA")=0,"NA",_xlfn.IFNA(VLOOKUP($A244,Car_production!$A:$L,3,FALSE), "NA"))</f>
        <v>114.00472069236822</v>
      </c>
      <c r="DU244" s="31" t="e">
        <f>IF(_xlfn.IFNA(VLOOKUP($A244,Car_production!$A:$L,4,FALSE), "NA")=0,"NA",_xlfn.IFNA(VLOOKUP($A244,Car_production!$A:$L,13,FALSE), "NA"))</f>
        <v>#REF!</v>
      </c>
      <c r="DV244" s="31">
        <f>IF(_xlfn.IFNA(VLOOKUP($A244,Car_production!$A:$L,5,FALSE), "NA")=0,"NA",_xlfn.IFNA(VLOOKUP($A244,Car_production!$A:$L,5,FALSE), "NA"))</f>
        <v>50.501057962885845</v>
      </c>
      <c r="DW244" s="31">
        <f>IF(_xlfn.IFNA(VLOOKUP($A244,Car_production!$A:$L,6,FALSE), "NA")=0,"NA",_xlfn.IFNA(VLOOKUP($A244,Car_production!$A:$L,6,FALSE), "NA"))</f>
        <v>102.9</v>
      </c>
      <c r="DX244" s="31">
        <f>IF(_xlfn.IFNA(VLOOKUP($A244,Car_production!$A:$L,7,FALSE), "NA")=0,"NA",_xlfn.IFNA(VLOOKUP($A244,Car_production!$A:$L,7,FALSE), "NA"))</f>
        <v>100.58651026392963</v>
      </c>
      <c r="DY244" s="31">
        <f>IF(_xlfn.IFNA(VLOOKUP($A244,Car_production!$A:$L,8,FALSE), "NA")=0,"NA",_xlfn.IFNA(VLOOKUP($A244,Car_production!$A:$L,8,FALSE), "NA"))</f>
        <v>100.6</v>
      </c>
      <c r="DZ244" s="31">
        <f>IF(_xlfn.IFNA(VLOOKUP($A244,Car_production!$A:$L,9,FALSE), "NA")=0,"NA",_xlfn.IFNA(VLOOKUP($A244,Car_production!$A:$L,9,FALSE), "NA"))</f>
        <v>127.02020202020201</v>
      </c>
      <c r="EA244" s="31">
        <f>IF(_xlfn.IFNA(VLOOKUP($A244,Car_production!$A:$L,10,FALSE), "NA")=0,"NA",_xlfn.IFNA(VLOOKUP($A244,Car_production!$A:$L,10,FALSE), "NA"))</f>
        <v>65.468973561803836</v>
      </c>
      <c r="EB244" s="31">
        <f>IF(_xlfn.IFNA(VLOOKUP($A244,Car_production_index!$A:$L,2,FALSE), "NA")=0,"NA",_xlfn.IFNA(VLOOKUP($A244,Car_production_index!$A:$L,2,FALSE), "NA"))</f>
        <v>0.16287266093818356</v>
      </c>
      <c r="EC244" s="31">
        <f>IF(_xlfn.IFNA(VLOOKUP($A244,Car_production_index!$A:$L,3,FALSE), "NA")=0,"NA",_xlfn.IFNA(VLOOKUP($A244,Car_production_index!$A:$L,3,FALSE), "NA"))</f>
        <v>0.2132402248470891</v>
      </c>
      <c r="ED244" s="31">
        <f>IF(_xlfn.IFNA(VLOOKUP($A244,Car_production_index!$A:$L,4,FALSE), "NA")=0,"NA",_xlfn.IFNA(VLOOKUP($A244,Car_production_index!$A:$L,4,FALSE), "NA"))</f>
        <v>0.18710045756327615</v>
      </c>
      <c r="EE244" s="31">
        <f>IF(_xlfn.IFNA(VLOOKUP($A244,Car_production_index!$A:$L,5,FALSE), "NA")=0,"NA",_xlfn.IFNA(VLOOKUP($A244,Car_production_index!$A:$L,5,FALSE), "NA"))</f>
        <v>0.12598673259099671</v>
      </c>
      <c r="EF244" s="31">
        <f>IF(_xlfn.IFNA(VLOOKUP($A244,Car_production_index!$A:$L,6,FALSE), "NA")=0,"NA",_xlfn.IFNA(VLOOKUP($A244,Car_production_index!$A:$L,6,FALSE), "NA"))</f>
        <v>0.68920007593954558</v>
      </c>
    </row>
    <row r="245" spans="1:136">
      <c r="A245" s="26">
        <v>43922</v>
      </c>
      <c r="B245" s="25">
        <f>IFERROR(VLOOKUP($A245,Palladium_spot_price!$A:$B,2,FALSE), "NA")</f>
        <v>2092.2857142857101</v>
      </c>
      <c r="C245" s="25">
        <f>IFERROR(VLOOKUP($A245,Platinum_spot_price!$A:$B,2,FALSE), "NA")</f>
        <v>756.85714285714198</v>
      </c>
      <c r="D245" s="25">
        <f>IFERROR(VLOOKUP($A245,Rhodium_spot_price!$A:$B,2,FALSE), "NA")</f>
        <v>8266.6666666666606</v>
      </c>
      <c r="E245" s="25">
        <f>IFERROR(VLOOKUP(A245,'Coal Australia'!A:B,2,FALSE), "NA")</f>
        <v>64.619999999999905</v>
      </c>
      <c r="F245" s="25">
        <f>IFERROR(VLOOKUP(A245,'Russian Ruble'!A:B,2,FALSE), "NA")</f>
        <v>75.216899999999995</v>
      </c>
      <c r="G245" s="25">
        <f>IFERROR(VLOOKUP($A245,'GDP Germany'!A:B,2,FALSE),"NA")</f>
        <v>735626.9</v>
      </c>
      <c r="H245" s="25">
        <f>IFERROR(VLOOKUP($A245,'GDP EU28'!A:B,2,FALSE),"NA")</f>
        <v>3080129.4</v>
      </c>
      <c r="I245" s="25">
        <f>IFERROR(VLOOKUP($A245,'GDP US'!A:B,2,FALSE),"NA")</f>
        <v>18951.991999999998</v>
      </c>
      <c r="J245" s="29">
        <f>IFERROR(VLOOKUP($A245,'GDP CNY'!A:C,2,FALSE),"NA")</f>
        <v>-6.8</v>
      </c>
      <c r="K245" s="25">
        <f>IFERROR(VLOOKUP($A245,WTI!$A:$B,2,FALSE),"NA")</f>
        <v>16.55</v>
      </c>
      <c r="L245" s="25">
        <f>IFERROR(VLOOKUP($A245,Brent!$A:$B,2,FALSE),"NA")</f>
        <v>18.38</v>
      </c>
      <c r="M245" s="25">
        <f>IFERROR(VLOOKUP($A245,'EURO EXC RATE'!$A:$B,2,FALSE),"NA")</f>
        <v>1.0871</v>
      </c>
      <c r="N245" s="25">
        <f>IFERROR(VLOOKUP($A245,'Baltic Dry Index'!$A:$B,2,FALSE),"NA")</f>
        <v>635</v>
      </c>
      <c r="O245" s="25">
        <f>IFERROR(VLOOKUP($A245,EXR_CNY_USD!$A:$B,2,FALSE),"NA")</f>
        <v>7.0708000000000002</v>
      </c>
      <c r="P245" s="25">
        <f>IFERROR(VLOOKUP($A245,'NATURAL GAS'!A:B,2,FALSE),"NA")</f>
        <v>1.74</v>
      </c>
      <c r="Q245" s="25">
        <f>IFERROR(VLOOKUP($A245,VIX!$A:$B,2,FALSE), "NA")</f>
        <v>34.15</v>
      </c>
      <c r="R245" s="25">
        <f>IFERROR(VLOOKUP($A245,CLI_US!$A:$B,2,FALSE), "NA")</f>
        <v>93.181537586168801</v>
      </c>
      <c r="S245" s="25">
        <f>IFERROR(VLOOKUP($A245,CLI_CHN!$A:$B,2,FALSE), "NA")</f>
        <v>94.377930000000006</v>
      </c>
      <c r="T245" s="25">
        <f>IFERROR(VLOOKUP($A245,CLI_EURO!$A:$B,2,FALSE), "NA")</f>
        <v>93.312984871449402</v>
      </c>
      <c r="U245" s="25">
        <f>IFERROR(VLOOKUP($A245,CPILFESL!$A:$B,2,FALSE), "NA")</f>
        <v>256.09399999999999</v>
      </c>
      <c r="V245" s="31">
        <f>_xlfn.IFNA(VLOOKUP($A245,'PET.RWTC.M'!$A:$B,2,FALSE), "NA")</f>
        <v>16.55</v>
      </c>
      <c r="W245" s="31">
        <f>_xlfn.IFNA(VLOOKUP($A245,PALLFNFINDEXQ!$A:$B,2,FALSE), "NA")</f>
        <v>91.675619470000001</v>
      </c>
      <c r="X245" s="31">
        <f>_xlfn.IFNA(VLOOKUP($A245,DEXSFUS!$A:$B,2,FALSE), "NA")</f>
        <v>18.145</v>
      </c>
      <c r="Y245" s="31">
        <f>_xlfn.IFNA(VLOOKUP($A245,PNICKUSDM!$A:$B,2,FALSE), "NA")</f>
        <v>11804.0095</v>
      </c>
      <c r="Z245" s="31">
        <f>_xlfn.IFNA(VLOOKUP($A245,'WPU1011'!$A:$B,2,FALSE), "NA")</f>
        <v>146.5</v>
      </c>
      <c r="AA245" s="31">
        <f>_xlfn.IFNA(VLOOKUP($A245,'WPU1011'!$A:$B,2,FALSE), "NA")</f>
        <v>146.5</v>
      </c>
      <c r="AB245" s="31">
        <f>_xlfn.IFNA(VLOOKUP($A245,TSIFRGHTC!$A:$B,2,FALSE), "NA")</f>
        <v>-7.3</v>
      </c>
      <c r="AC245" s="31">
        <f>_xlfn.IFNA(VLOOKUP($A245,TSIFRGHTC!$A:$B,2,FALSE), "NA")</f>
        <v>-7.3</v>
      </c>
      <c r="AD245" s="31">
        <f>_xlfn.IFNA(VLOOKUP($A245,PPICMM!$A:$B,2,FALSE), "NA")</f>
        <v>180.9</v>
      </c>
      <c r="AE245" s="31">
        <f>_xlfn.IFNA(VLOOKUP($A245,IPB50001N!$A:$B,2,FALSE), "NA")</f>
        <v>82.097899999999996</v>
      </c>
      <c r="AF245" s="31">
        <f>_xlfn.IFNA(VLOOKUP($A245,A31ATI!$A:$B,2,FALSE), "NA")</f>
        <v>20671</v>
      </c>
      <c r="AG245" s="31">
        <f>_xlfn.IFNA(VLOOKUP($A245,A31ANO!$A:$B,2,FALSE), "NA")</f>
        <v>7396</v>
      </c>
      <c r="AH245" s="31">
        <f>_xlfn.IFNA(VLOOKUP($A245,IPG21223S!$A:$B,2,FALSE), "NA")</f>
        <v>81.515699999999995</v>
      </c>
      <c r="AI245" s="31">
        <f>_xlfn.IFNA(VLOOKUP($A245,PIORECRUSDM!$A:$B,2,FALSE), "NA")</f>
        <v>83.84</v>
      </c>
      <c r="AJ245" s="31">
        <f>_xlfn.IFNA(VLOOKUP($A245,GVZCLS!$A:$B,2,FALSE), "NA")</f>
        <v>30.26</v>
      </c>
      <c r="AK245" s="31">
        <f>_xlfn.IFNA(VLOOKUP($A245,VXSLVCLS!$A:$B,2,FALSE), "NA")</f>
        <v>52.58</v>
      </c>
      <c r="AL245" s="31">
        <f>_xlfn.IFNA(VLOOKUP($A245,PNRGINDEXM!$A:$B,2,FALSE), "NA")</f>
        <v>52.77131</v>
      </c>
      <c r="AM245" s="31">
        <f>_xlfn.IFNA(VLOOKUP($A245,Nikkei225!$A:$B,2,FALSE), "NA")</f>
        <v>18065.41</v>
      </c>
      <c r="AN245" s="31">
        <f>_xlfn.IFNA(VLOOKUP($A245,EXJPUS!$A:$B,2,FALSE), "NA")</f>
        <v>107.73860000000001</v>
      </c>
      <c r="AO245" s="31">
        <f>_xlfn.IFNA(VLOOKUP($A245,PCU33613361!$A:$B,2,FALSE), "NA")</f>
        <v>113.9</v>
      </c>
      <c r="AP245" s="31">
        <f>_xlfn.IFNA(VLOOKUP($A245,TOTALSA!$A:$B,2,FALSE), "NA")</f>
        <v>8.9610000000000003</v>
      </c>
      <c r="AQ245" s="31">
        <f>_xlfn.IFNA(VLOOKUP($A245,ZAFCPIALLMINMEI!$A:$B,2,FALSE), "NA")</f>
        <v>124.9015</v>
      </c>
      <c r="AR245" s="31">
        <f>_xlfn.IFNA(VLOOKUP($A245,LCULMN01ZAQ661S!$A:$B,2,FALSE), "NA")</f>
        <v>141.94294529999999</v>
      </c>
      <c r="AS245" s="31">
        <f>_xlfn.IFNA(VLOOKUP($A245,NGDPRSAXDCZAQ!$A:$B,2,FALSE), "NA")</f>
        <v>947359.8</v>
      </c>
      <c r="AT245" s="31">
        <f>_xlfn.IFNA(VLOOKUP($A245,'M.W00.PCOBA.USD'!$A:$B,2,FALSE), "NA")</f>
        <v>29565</v>
      </c>
      <c r="AU245" s="31">
        <f>_xlfn.IFNA(VLOOKUP($A245,BSCICP03O9M665S!$A:$B,2,FALSE), "NA")</f>
        <v>96.034793436399994</v>
      </c>
      <c r="AV245" s="31">
        <f>_xlfn.IFNA(VLOOKUP($A245,LOLITOAAOECDE!$A:$B,2,FALSE), "NA")</f>
        <v>92.306397924799995</v>
      </c>
      <c r="AW245" s="31">
        <f>_xlfn.IFNA(VLOOKUP($A245,'IP7110'!$A:$B,2,FALSE), "NA")</f>
        <v>112.3</v>
      </c>
      <c r="AX245" s="31">
        <f>_xlfn.IFNA(VLOOKUP($A245,'WPS061'!$A:$B,2,FALSE), "NA")</f>
        <v>77.5</v>
      </c>
      <c r="AY245" s="31">
        <f>_xlfn.IFNA(VLOOKUP($A245,'GS10'!$A:$B,2,FALSE), "NA")</f>
        <v>0.66</v>
      </c>
      <c r="AZ245" s="31">
        <f>_xlfn.IFNA(VLOOKUP($A245,'GS5'!$A:$B,2,FALSE), "NA")</f>
        <v>0.39</v>
      </c>
      <c r="BA245" s="31">
        <f>_xlfn.IFNA(VLOOKUP($A245,'GS30'!$A:$B,2,FALSE), "NA")</f>
        <v>1.27</v>
      </c>
      <c r="BB245" s="31">
        <f>_xlfn.IFNA(VLOOKUP($A245,DAX!$A:$B,2,FALSE), "NA")</f>
        <v>10861.64</v>
      </c>
      <c r="BC245" s="31">
        <f>_xlfn.IFNA(VLOOKUP($A245,SMI!$A:$B,2,FALSE), "NA")</f>
        <v>9629.4</v>
      </c>
      <c r="BD245" s="31">
        <f>_xlfn.IFNA(VLOOKUP($A245,NASDAQCOM!$A:$B,2,FALSE), "NA")</f>
        <v>8889.5499999999993</v>
      </c>
      <c r="BE245" s="31">
        <f>_xlfn.IFNA(VLOOKUP($A245,FTSE100!$A:$B,2,FALSE), "NA")</f>
        <v>5901.21</v>
      </c>
      <c r="BF245" s="31">
        <f>_xlfn.IFNA(VLOOKUP($A245,'M.W00.PGOLD.USD'!$A:$B,2,FALSE), "NA")</f>
        <v>1727.55</v>
      </c>
      <c r="BG245" s="31">
        <f>_xlfn.IFNA(VLOOKUP($A245,'M.W00.PSILVER.USD'!$A:$B,2,FALSE), "NA")</f>
        <v>15.57</v>
      </c>
      <c r="BH245" s="31">
        <f>_xlfn.IFNA(VLOOKUP($A245,WPU10170502!$A:$B,2,FALSE), "NA")</f>
        <v>117.3</v>
      </c>
      <c r="BI245" s="31">
        <f>_xlfn.IFNA(VLOOKUP($A245,'M.W00.PSILVER.USD'!$A:$B,2,FALSE), "NA")</f>
        <v>15.57</v>
      </c>
      <c r="BJ245" s="31">
        <f>_xlfn.IFNA(VLOOKUP($A245,'M.W00.PSILVER.USD'!$A:$B,2,FALSE), "NA")</f>
        <v>15.57</v>
      </c>
      <c r="BK245" s="31">
        <f>_xlfn.IFNA(VLOOKUP($A245,FEDfunds!$A:$B,2,FALSE), "NA")</f>
        <v>0.05</v>
      </c>
      <c r="BL245" s="31">
        <f>_xlfn.IFNA(VLOOKUP($A245,Vehicles_miles_traveled!$A:$B,2,FALSE), "NA")</f>
        <v>166949</v>
      </c>
      <c r="BM245" s="31">
        <f>_xlfn.IFNA(VLOOKUP($A245,New_car_dealer!$A:$B,2,FALSE), "NA")</f>
        <v>50131</v>
      </c>
      <c r="BN245" s="31">
        <f>_xlfn.IFNA(VLOOKUP($A245,Platinum_total_demand!$A:$Z,4,FALSE), "NA")</f>
        <v>599.01234334311539</v>
      </c>
      <c r="BO245" s="31">
        <f>_xlfn.IFNA(VLOOKUP($A245,Palladium_total_demand!$A:$Z,4,FALSE), "NA")</f>
        <v>977.30764286119279</v>
      </c>
      <c r="BP245" s="31">
        <f>_xlfn.IFNA(VLOOKUP($A245,Rhodium_total_demand!$A:$Z,4,FALSE), "NA")</f>
        <v>103.25664929684287</v>
      </c>
      <c r="BQ245" s="31">
        <f>_xlfn.IFNA(VLOOKUP($A245,Platinum_total_supply!$A:$Z,4,FALSE), "NA")</f>
        <v>541.6435644756906</v>
      </c>
      <c r="BR245" s="31">
        <f>_xlfn.IFNA(VLOOKUP($A245,Palladium_total_supply!$A:$Z,4,FALSE), "NA")</f>
        <v>764.6965048196887</v>
      </c>
      <c r="BS245" s="31">
        <f>_xlfn.IFNA(VLOOKUP($A245,Rhodium_total_supply!$A:$Z,4,FALSE), "NA")</f>
        <v>65.60614489162927</v>
      </c>
      <c r="BT245" s="31">
        <f>_xlfn.IFNA(VLOOKUP($A245,Equities!$A:$Z,2,FALSE), "NA")</f>
        <v>8320.7381818181802</v>
      </c>
      <c r="BU245" s="31">
        <f>_xlfn.IFNA(VLOOKUP($A245,Equities!$A:$Z,3,FALSE), "NA")</f>
        <v>11706.073636363601</v>
      </c>
      <c r="BV245" s="31">
        <f>_xlfn.IFNA(VLOOKUP($A245,Equities!$A:$Z,4,FALSE), "NA")</f>
        <v>8286.0245454545402</v>
      </c>
      <c r="BW245" s="31">
        <f>_xlfn.IFNA(VLOOKUP($A245,Equities!$A:$Z,5,FALSE), "NA")</f>
        <v>6575.5946363636303</v>
      </c>
      <c r="BX245" s="31">
        <f>_xlfn.IFNA(VLOOKUP($A245,Equities!$A:$Z,6,FALSE), "NA")</f>
        <v>2045.5123181818101</v>
      </c>
      <c r="BY245" s="31">
        <f>_xlfn.IFNA(VLOOKUP($A245,Income_equities!$A:$Z,2,FALSE), "NA")</f>
        <v>2321.1945454545398</v>
      </c>
      <c r="BZ245" s="31">
        <f>_xlfn.IFNA(VLOOKUP($A245,Income_equities!$A:$Z,3,FALSE), "NA")</f>
        <v>451.56027272727198</v>
      </c>
      <c r="CA245" s="31">
        <f>_xlfn.IFNA(VLOOKUP($A245,Income_equities!$A:$Z,4,FALSE), "NA")</f>
        <v>249.29089545454499</v>
      </c>
      <c r="CB245" s="31">
        <f>_xlfn.IFNA(VLOOKUP($A245,Income_equities!$A:$Z,5,FALSE), "NA")</f>
        <v>235.38034090908999</v>
      </c>
      <c r="CC245" s="31">
        <f>_xlfn.IFNA(VLOOKUP($A245,PGM_equities!$A:$Z,2,FALSE), "NA")</f>
        <v>757.69454545454505</v>
      </c>
      <c r="CD245" s="31">
        <f>_xlfn.IFNA(VLOOKUP($A245,PGM_equities!$A:$Z,3,FALSE), "NA")</f>
        <v>1684.32499999999</v>
      </c>
      <c r="CE245" s="31">
        <f>_xlfn.IFNA(VLOOKUP($A245,PGM_equities!$A:$Z,4,FALSE), "NA")</f>
        <v>15.072949999999899</v>
      </c>
      <c r="CF245" s="31">
        <f>_xlfn.IFNA(VLOOKUP($A245,PGM_equities!$A:$Z,5,FALSE), "NA")</f>
        <v>2108.5972727272701</v>
      </c>
      <c r="CG245" s="31">
        <f>_xlfn.IFNA(VLOOKUP($A245,Platinum_market_balance!$A:$Z,2,FALSE), "NA")</f>
        <v>-57.368778867424794</v>
      </c>
      <c r="CH245" s="31">
        <f>_xlfn.IFNA(VLOOKUP($A245,Platinum_market_balance!$A:$Z,3,FALSE), "NA")</f>
        <v>-9.5772281664926975E-2</v>
      </c>
      <c r="CI245" s="31">
        <f>_xlfn.IFNA(VLOOKUP($A245,Platinum_market_balance!$A:$Z,4,FALSE), "NA")</f>
        <v>3607.6769658880035</v>
      </c>
      <c r="CJ245" s="31">
        <f>_xlfn.IFNA(VLOOKUP($A245,Platinum_market_balance!$A:$Z,5,FALSE), "NA")</f>
        <v>6.0227088906939592</v>
      </c>
      <c r="CK245" s="31">
        <f>_xlfn.IFNA(VLOOKUP($A245,Palladium_market_balance!$A:$Z,2,FALSE), "NA")</f>
        <v>-212.61113804150409</v>
      </c>
      <c r="CL245" s="31">
        <f>_xlfn.IFNA(VLOOKUP($A245,Palladium_market_balance!$A:$Z,3,FALSE), "NA")</f>
        <v>-0.21754781065566811</v>
      </c>
      <c r="CM245" s="31">
        <f>_xlfn.IFNA(VLOOKUP($A245,Palladium_market_balance!$A:$Z,4,FALSE), "NA")</f>
        <v>-7381.4262176507145</v>
      </c>
      <c r="CN245" s="31">
        <f>_xlfn.IFNA(VLOOKUP($A245,Palladium_market_balance!$A:$Z,5,FALSE), "NA")</f>
        <v>-7.5528174485985273</v>
      </c>
      <c r="CO245" s="31">
        <f>_xlfn.IFNA(VLOOKUP($A245,Rhodium_market_balance!$A:$Z,2,FALSE), "NA")</f>
        <v>-37.650504405213596</v>
      </c>
      <c r="CP245" s="31">
        <f>_xlfn.IFNA(VLOOKUP($A245,Rhodium_market_balance!$A:$Z,3,FALSE), "NA")</f>
        <v>-0.36463031351110076</v>
      </c>
      <c r="CQ245" s="31">
        <f>_xlfn.IFNA(VLOOKUP($A245,Rhodium_market_balance!$A:$Z,4,FALSE), "NA")</f>
        <v>-46.256309693900917</v>
      </c>
      <c r="CR245" s="31">
        <f>_xlfn.IFNA(VLOOKUP($A245,Rhodium_market_balance!$A:$Z,5,FALSE), "NA")</f>
        <v>-0.44797414993510959</v>
      </c>
      <c r="CS245" s="31">
        <f>_xlfn.IFNA(VLOOKUP($A245,CFTCs!$A:$Z,2,FALSE), "NA")</f>
        <v>2155</v>
      </c>
      <c r="CT245" s="31">
        <f>_xlfn.IFNA(VLOOKUP($A245,CFTCs!$A:$Z,3,FALSE), "NA")</f>
        <v>1373.22727272727</v>
      </c>
      <c r="CU245" s="31">
        <f>_xlfn.IFNA(VLOOKUP($A245,CFTCs!$A:$Z,4,FALSE), "NA")</f>
        <v>29136.590909090901</v>
      </c>
      <c r="CV245" s="31">
        <f>_xlfn.IFNA(VLOOKUP($A245,CFTCs!$A:$Z,5,FALSE), "NA")</f>
        <v>11322.3181818181</v>
      </c>
      <c r="CW245" s="31">
        <f>_xlfn.IFNA(VLOOKUP($A245,Open_interest!$A:$Z,2,FALSE), "NA")</f>
        <v>52362.181818181802</v>
      </c>
      <c r="CX245" s="31">
        <f>_xlfn.IFNA(VLOOKUP($A245,Open_interest!$A:$Z,3,FALSE), "NA")</f>
        <v>7730.4090909090901</v>
      </c>
      <c r="CY245" s="31">
        <f>IF(_xlfn.IFNA(VLOOKUP($A245,ETF_holdings!$A:$Z,2,FALSE), "NA")=0,"NA",_xlfn.IFNA(VLOOKUP($A245,ETF_holdings!$A:$Z,2,FALSE), "NA"))</f>
        <v>3082991.1966363601</v>
      </c>
      <c r="CZ245" s="31">
        <f>IF(_xlfn.IFNA(VLOOKUP($A245,ETF_holdings!$A:$Z,3,FALSE), "NA")=0,"NA",_xlfn.IFNA(VLOOKUP($A245,ETF_holdings!$A:$Z,3,FALSE), "NA"))</f>
        <v>214606.818181818</v>
      </c>
      <c r="DA245" s="31">
        <f>_xlfn.IFNA(VLOOKUP($A245,ETF_holdings!$A:$Z,4,FALSE), "NA")</f>
        <v>970227.27272727201</v>
      </c>
      <c r="DB245" s="31">
        <f>IF(_xlfn.IFNA(VLOOKUP($A245,ETF_holdings!$A:$Z,4,FALSE), "NA")=0,"NA",_xlfn.IFNA(VLOOKUP($A245,ETF_holdings!$A:$Z,4,FALSE), "NA"))</f>
        <v>970227.27272727201</v>
      </c>
      <c r="DC245" s="31">
        <f>IF(_xlfn.IFNA(VLOOKUP($A245,ETF_holdings!$A:$Z,6,FALSE), "NA")=0,"NA",_xlfn.IFNA(VLOOKUP($A245,ETF_holdings!$A:$Z,6,FALSE), "NA"))</f>
        <v>25370.4545454545</v>
      </c>
      <c r="DD245" s="31">
        <f>IF(_xlfn.IFNA(VLOOKUP($A245,ETF_holdings!$A:$Z,7,FALSE), "NA")=0,"NA",_xlfn.IFNA(VLOOKUP($A245,ETF_holdings!$A:$Z,7,FALSE), "NA"))</f>
        <v>28000</v>
      </c>
      <c r="DE245" s="31">
        <f>IF(_xlfn.IFNA(VLOOKUP($A245,ETF_holdings!$A:$Z,8,FALSE), "NA")=0,"NA",_xlfn.IFNA(VLOOKUP($A245,ETF_holdings!$A:$Z,8,FALSE), "NA"))</f>
        <v>4018.1818181818098</v>
      </c>
      <c r="DF245" s="31">
        <f>IF(_xlfn.IFNA(VLOOKUP($A245,ETF_holdings!$A:$Z,10,FALSE), "NA")=0,"NA",_xlfn.IFNA(VLOOKUP($A245,ETF_holdings!$A:$Z,10,FALSE), "NA"))</f>
        <v>3397.2727272727202</v>
      </c>
      <c r="DG245" s="31">
        <f>IF(_xlfn.IFNA(VLOOKUP($A245,ETF_holdings!$A:$Z,10,FALSE), "NA")=0,"NA",_xlfn.IFNA(VLOOKUP($A245,ETF_holdings!$A:$Z,10,FALSE), "NA"))</f>
        <v>3397.2727272727202</v>
      </c>
      <c r="DH245" s="31">
        <f>IF(_xlfn.IFNA(VLOOKUP($A245,ETF_holdings!$A:$Z,11,FALSE), "NA")=0,"NA",_xlfn.IFNA(VLOOKUP($A245,ETF_holdings!$A:$Z,11,FALSE), "NA"))</f>
        <v>1184834.0909090899</v>
      </c>
      <c r="DI245" s="31">
        <f>IF(_xlfn.IFNA(VLOOKUP($A245,ETF_holdings!$A:$Z,12,FALSE), "NA")=0,"NA",_xlfn.IFNA(VLOOKUP($A245,ETF_holdings!$A:$Z,12,FALSE), "NA"))</f>
        <v>53370.4545454545</v>
      </c>
      <c r="DJ245" s="31">
        <f>IF(_xlfn.IFNA(VLOOKUP($A245,ETF_holdings!$A:$Z,13,FALSE), "NA")=0,"NA",_xlfn.IFNA(VLOOKUP($A245,ETF_holdings!$A:$Z,13,FALSE), "NA"))</f>
        <v>11433.63636363634</v>
      </c>
      <c r="DK245" s="31">
        <f>IF(_xlfn.IFNA(VLOOKUP($A245,Platinum_RSI!$A:$P,2,FALSE), "NA")=0,"NA",_xlfn.IFNA(VLOOKUP($A245,Platinum_RSI!$A:$P,2,FALSE), "NA"))</f>
        <v>42.96</v>
      </c>
      <c r="DL245" s="31">
        <f>IF(_xlfn.IFNA(VLOOKUP($A245,Platinum_RSI!$A:$P,3,FALSE), "NA")=0,"NA",_xlfn.IFNA(VLOOKUP($A245,Platinum_RSI!$A:$P,3,FALSE), "NA"))</f>
        <v>44.35</v>
      </c>
      <c r="DM245" s="31">
        <f>IF(_xlfn.IFNA(VLOOKUP($A245,Platinum_RSI!$A:$P,4,FALSE), "NA")=0,"NA",_xlfn.IFNA(VLOOKUP($A245,Platinum_RSI!$A:$P,4,FALSE), "NA"))</f>
        <v>45.1</v>
      </c>
      <c r="DN245" s="31">
        <f>IF(_xlfn.IFNA(VLOOKUP($A245,Platinum_RSI!$A:$P,5,FALSE), "NA")=0,"NA",_xlfn.IFNA(VLOOKUP($A245,Platinum_RSI!$A:$P,5,FALSE), "NA"))</f>
        <v>45</v>
      </c>
      <c r="DO245" s="31">
        <f>IF(_xlfn.IFNA(VLOOKUP($A245,Palladium_RSI!$A:$Q,2,FALSE), "NA")=0,"NA",_xlfn.IFNA(VLOOKUP($A245,Palladium_RSI!$A:$Q,2,FALSE), "NA"))</f>
        <v>35.479999999999997</v>
      </c>
      <c r="DP245" s="31">
        <f>IF(_xlfn.IFNA(VLOOKUP($A245,Palladium_RSI!$A:$Q, 3,FALSE), "NA")=0,"NA",_xlfn.IFNA(VLOOKUP($A245,Palladium_RSI!$A:$Q,3,FALSE), "NA"))</f>
        <v>57.79</v>
      </c>
      <c r="DQ245" s="31">
        <f>IF(_xlfn.IFNA(VLOOKUP($A245,Palladium_RSI!$A:$Q,4,FALSE), "NA")=0,"NA",_xlfn.IFNA(VLOOKUP($A245,Palladium_RSI!$A:$Q,4,FALSE), "NA"))</f>
        <v>61.66</v>
      </c>
      <c r="DR245" s="31">
        <f>IF(_xlfn.IFNA(VLOOKUP($A245,Palladium_RSI!$A:$Q,5,FALSE), "NA")=0,"NA",_xlfn.IFNA(VLOOKUP($A245,Palladium_RSI!$A:$Q,5,FALSE), "NA"))</f>
        <v>63.62</v>
      </c>
      <c r="DS245" s="31">
        <f>IF(_xlfn.IFNA(VLOOKUP($A245,Car_production!$A:$L,2,FALSE), "NA")=0,"NA",_xlfn.IFNA(VLOOKUP($A245,Car_production!$A:$L,2,FALSE), "NA"))</f>
        <v>1.7</v>
      </c>
      <c r="DT245" s="31">
        <f>IF(_xlfn.IFNA(VLOOKUP($A245,Car_production!$A:$L,3,FALSE), "NA")=0,"NA",_xlfn.IFNA(VLOOKUP($A245,Car_production!$A:$L,3,FALSE), "NA"))</f>
        <v>1.3375295043273014</v>
      </c>
      <c r="DU245" s="31" t="e">
        <f>IF(_xlfn.IFNA(VLOOKUP($A245,Car_production!$A:$L,4,FALSE), "NA")=0,"NA",_xlfn.IFNA(VLOOKUP($A245,Car_production!$A:$L,13,FALSE), "NA"))</f>
        <v>#REF!</v>
      </c>
      <c r="DV245" s="31">
        <f>IF(_xlfn.IFNA(VLOOKUP($A245,Car_production!$A:$L,5,FALSE), "NA")=0,"NA",_xlfn.IFNA(VLOOKUP($A245,Car_production!$A:$L,5,FALSE), "NA"))</f>
        <v>76.423146639192524</v>
      </c>
      <c r="DW245" s="31">
        <f>IF(_xlfn.IFNA(VLOOKUP($A245,Car_production!$A:$L,6,FALSE), "NA")=0,"NA",_xlfn.IFNA(VLOOKUP($A245,Car_production!$A:$L,6,FALSE), "NA"))</f>
        <v>1.2999999999999972</v>
      </c>
      <c r="DX245" s="31">
        <f>IF(_xlfn.IFNA(VLOOKUP($A245,Car_production!$A:$L,7,FALSE), "NA")=0,"NA",_xlfn.IFNA(VLOOKUP($A245,Car_production!$A:$L,7,FALSE), "NA"))</f>
        <v>1.2707722385141713</v>
      </c>
      <c r="DY245" s="31">
        <f>IF(_xlfn.IFNA(VLOOKUP($A245,Car_production!$A:$L,8,FALSE), "NA")=0,"NA",_xlfn.IFNA(VLOOKUP($A245,Car_production!$A:$L,8,FALSE), "NA"))</f>
        <v>56.6</v>
      </c>
      <c r="DZ245" s="31">
        <f>IF(_xlfn.IFNA(VLOOKUP($A245,Car_production!$A:$L,9,FALSE), "NA")=0,"NA",_xlfn.IFNA(VLOOKUP($A245,Car_production!$A:$L,9,FALSE), "NA"))</f>
        <v>71.464646464646464</v>
      </c>
      <c r="EA245" s="31">
        <f>IF(_xlfn.IFNA(VLOOKUP($A245,Car_production!$A:$L,10,FALSE), "NA")=0,"NA",_xlfn.IFNA(VLOOKUP($A245,Car_production!$A:$L,10,FALSE), "NA"))</f>
        <v>44.60580880967948</v>
      </c>
      <c r="EB245" s="31">
        <f>IF(_xlfn.IFNA(VLOOKUP($A245,Car_production_index!$A:$L,2,FALSE), "NA")=0,"NA",_xlfn.IFNA(VLOOKUP($A245,Car_production_index!$A:$L,2,FALSE), "NA"))</f>
        <v>8.6073044093340462E-2</v>
      </c>
      <c r="EC245" s="31">
        <f>IF(_xlfn.IFNA(VLOOKUP($A245,Car_production_index!$A:$L,3,FALSE), "NA")=0,"NA",_xlfn.IFNA(VLOOKUP($A245,Car_production_index!$A:$L,3,FALSE), "NA"))</f>
        <v>0.13379535744794377</v>
      </c>
      <c r="ED245" s="31">
        <f>IF(_xlfn.IFNA(VLOOKUP($A245,Car_production_index!$A:$L,4,FALSE), "NA")=0,"NA",_xlfn.IFNA(VLOOKUP($A245,Car_production_index!$A:$L,4,FALSE), "NA"))</f>
        <v>0.4920904643021462</v>
      </c>
      <c r="EE245" s="31">
        <f>IF(_xlfn.IFNA(VLOOKUP($A245,Car_production_index!$A:$L,5,FALSE), "NA")=0,"NA",_xlfn.IFNA(VLOOKUP($A245,Car_production_index!$A:$L,5,FALSE), "NA"))</f>
        <v>9.3942372442860758E-2</v>
      </c>
      <c r="EF245" s="31">
        <f>IF(_xlfn.IFNA(VLOOKUP($A245,Car_production_index!$A:$L,6,FALSE), "NA")=0,"NA",_xlfn.IFNA(VLOOKUP($A245,Car_production_index!$A:$L,6,FALSE), "NA"))</f>
        <v>0.80590123828629112</v>
      </c>
    </row>
    <row r="246" spans="1:136">
      <c r="A246" s="26">
        <v>43952</v>
      </c>
      <c r="B246" s="25">
        <f>IFERROR(VLOOKUP($A246,Palladium_spot_price!$A:$B,2,FALSE), "NA")</f>
        <v>1910.4</v>
      </c>
      <c r="C246" s="25">
        <f>IFERROR(VLOOKUP($A246,Platinum_spot_price!$A:$B,2,FALSE), "NA")</f>
        <v>795.35</v>
      </c>
      <c r="D246" s="25">
        <f>IFERROR(VLOOKUP($A246,Rhodium_spot_price!$A:$B,2,FALSE), "NA")</f>
        <v>7682.5</v>
      </c>
      <c r="E246" s="25">
        <f>IFERROR(VLOOKUP(A246,'Coal Australia'!A:B,2,FALSE), "NA")</f>
        <v>54.148308270676601</v>
      </c>
      <c r="F246" s="25">
        <f>IFERROR(VLOOKUP(A246,'Russian Ruble'!A:B,2,FALSE), "NA")</f>
        <v>72.611000000000004</v>
      </c>
      <c r="G246" s="25" t="str">
        <f>IFERROR(VLOOKUP($A246,'GDP Germany'!A:B,2,FALSE),"NA")</f>
        <v>NA</v>
      </c>
      <c r="H246" s="25" t="str">
        <f>IFERROR(VLOOKUP($A246,'GDP EU28'!A:B,2,FALSE),"NA")</f>
        <v>NA</v>
      </c>
      <c r="I246" s="25" t="str">
        <f>IFERROR(VLOOKUP($A246,'GDP US'!A:B,2,FALSE),"NA")</f>
        <v>NA</v>
      </c>
      <c r="J246" s="29" t="str">
        <f>IFERROR(VLOOKUP($A246,'GDP CNY'!A:C,2,FALSE),"NA")</f>
        <v>NA</v>
      </c>
      <c r="K246" s="25">
        <f>IFERROR(VLOOKUP($A246,WTI!$A:$B,2,FALSE),"NA")</f>
        <v>28.56</v>
      </c>
      <c r="L246" s="25">
        <f>IFERROR(VLOOKUP($A246,Brent!$A:$B,2,FALSE),"NA")</f>
        <v>29.38</v>
      </c>
      <c r="M246" s="25">
        <f>IFERROR(VLOOKUP($A246,'EURO EXC RATE'!$A:$B,2,FALSE),"NA")</f>
        <v>1.0907</v>
      </c>
      <c r="N246" s="25">
        <f>IFERROR(VLOOKUP($A246,'Baltic Dry Index'!$A:$B,2,FALSE),"NA")</f>
        <v>504</v>
      </c>
      <c r="O246" s="25">
        <f>IFERROR(VLOOKUP($A246,EXR_CNY_USD!$A:$B,2,FALSE),"NA")</f>
        <v>7.1016000000000004</v>
      </c>
      <c r="P246" s="25">
        <f>IFERROR(VLOOKUP($A246,'NATURAL GAS'!A:B,2,FALSE),"NA")</f>
        <v>1.75</v>
      </c>
      <c r="Q246" s="25">
        <f>IFERROR(VLOOKUP($A246,VIX!$A:$B,2,FALSE), "NA")</f>
        <v>27.51</v>
      </c>
      <c r="R246" s="25">
        <f>IFERROR(VLOOKUP($A246,CLI_US!$A:$B,2,FALSE), "NA")</f>
        <v>94.394420324820899</v>
      </c>
      <c r="S246" s="25">
        <f>IFERROR(VLOOKUP($A246,CLI_CHN!$A:$B,2,FALSE), "NA")</f>
        <v>96.688659999999999</v>
      </c>
      <c r="T246" s="25">
        <f>IFERROR(VLOOKUP($A246,CLI_EURO!$A:$B,2,FALSE), "NA")</f>
        <v>95.069255825554905</v>
      </c>
      <c r="U246" s="25">
        <f>IFERROR(VLOOKUP($A246,CPILFESL!$A:$B,2,FALSE), "NA")</f>
        <v>255.94399999999999</v>
      </c>
      <c r="V246" s="31">
        <f>_xlfn.IFNA(VLOOKUP($A246,'PET.RWTC.M'!$A:$B,2,FALSE), "NA")</f>
        <v>28.56</v>
      </c>
      <c r="W246" s="31">
        <f>_xlfn.IFNA(VLOOKUP($A246,PALLFNFINDEXQ!$A:$B,2,FALSE), "NA")</f>
        <v>91.675619470000001</v>
      </c>
      <c r="X246" s="31">
        <f>_xlfn.IFNA(VLOOKUP($A246,DEXSFUS!$A:$B,2,FALSE), "NA")</f>
        <v>18.850000000000001</v>
      </c>
      <c r="Y246" s="31">
        <f>_xlfn.IFNA(VLOOKUP($A246,PNICKUSDM!$A:$B,2,FALSE), "NA")</f>
        <v>12179.60526</v>
      </c>
      <c r="Z246" s="31">
        <f>_xlfn.IFNA(VLOOKUP($A246,'WPU1011'!$A:$B,2,FALSE), "NA")</f>
        <v>146.5</v>
      </c>
      <c r="AA246" s="31">
        <f>_xlfn.IFNA(VLOOKUP($A246,PCU3399103399101!$A:$B,2,FALSE), "NA")</f>
        <v>225.6</v>
      </c>
      <c r="AB246" s="31">
        <f>_xlfn.IFNA(VLOOKUP($A246,TSIFRGHTC!$A:$B,2,FALSE), "NA")</f>
        <v>1.7</v>
      </c>
      <c r="AC246" s="31">
        <f>_xlfn.IFNA(VLOOKUP($A246,TSIFRGHTC!$A:$B,2,FALSE), "NA")</f>
        <v>1.7</v>
      </c>
      <c r="AD246" s="31">
        <f>_xlfn.IFNA(VLOOKUP($A246,PPICMM!$A:$B,2,FALSE), "NA")</f>
        <v>182.3</v>
      </c>
      <c r="AE246" s="31">
        <f>_xlfn.IFNA(VLOOKUP($A246,IPB50001N!$A:$B,2,FALSE), "NA")</f>
        <v>84.740799999999993</v>
      </c>
      <c r="AF246" s="31">
        <f>_xlfn.IFNA(VLOOKUP($A246,A31ATI!$A:$B,2,FALSE), "NA")</f>
        <v>20193</v>
      </c>
      <c r="AG246" s="31">
        <f>_xlfn.IFNA(VLOOKUP($A246,A31ANO!$A:$B,2,FALSE), "NA")</f>
        <v>7759</v>
      </c>
      <c r="AH246" s="31">
        <f>_xlfn.IFNA(VLOOKUP($A246,IPG21223S!$A:$B,2,FALSE), "NA")</f>
        <v>92.025000000000006</v>
      </c>
      <c r="AI246" s="31">
        <f>_xlfn.IFNA(VLOOKUP($A246,PIORECRUSDM!$A:$B,2,FALSE), "NA")</f>
        <v>92.05</v>
      </c>
      <c r="AJ246" s="31">
        <f>_xlfn.IFNA(VLOOKUP($A246,GVZCLS!$A:$B,2,FALSE), "NA")</f>
        <v>24.25</v>
      </c>
      <c r="AK246" s="31">
        <f>_xlfn.IFNA(VLOOKUP($A246,VXSLVCLS!$A:$B,2,FALSE), "NA")</f>
        <v>42.54</v>
      </c>
      <c r="AL246" s="31">
        <f>_xlfn.IFNA(VLOOKUP($A246,PNRGINDEXM!$A:$B,2,FALSE), "NA")</f>
        <v>66.91525</v>
      </c>
      <c r="AM246" s="31">
        <f>_xlfn.IFNA(VLOOKUP($A246,Nikkei225!$A:$B,2,FALSE), "NA")</f>
        <v>19619.349999999999</v>
      </c>
      <c r="AN246" s="31">
        <f>_xlfn.IFNA(VLOOKUP($A246,EXJPUS!$A:$B,2,FALSE), "NA")</f>
        <v>107.2</v>
      </c>
      <c r="AO246" s="31">
        <f>_xlfn.IFNA(VLOOKUP($A246,PCU33613361!$A:$B,2,FALSE), "NA")</f>
        <v>113.5</v>
      </c>
      <c r="AP246" s="31">
        <f>_xlfn.IFNA(VLOOKUP($A246,TOTALSA!$A:$B,2,FALSE), "NA")</f>
        <v>12.438000000000001</v>
      </c>
      <c r="AQ246" s="31">
        <f>_xlfn.IFNA(VLOOKUP($A246,ZAFCPIALLMINMEI!$A:$B,2,FALSE), "NA")</f>
        <v>124.2264</v>
      </c>
      <c r="AR246" s="31">
        <f>_xlfn.IFNA(VLOOKUP($A246,LCULMN01ZAQ661S!$A:$B,2,FALSE), "NA")</f>
        <v>141.94294529999999</v>
      </c>
      <c r="AS246" s="31">
        <f>_xlfn.IFNA(VLOOKUP($A246,NGDPRSAXDCZAQ!$A:$B,2,FALSE), "NA")</f>
        <v>947359.8</v>
      </c>
      <c r="AT246" s="31">
        <f>_xlfn.IFNA(VLOOKUP($A246,'M.W00.PCOBA.USD'!$A:$B,2,FALSE), "NA")</f>
        <v>29562.59</v>
      </c>
      <c r="AU246" s="31">
        <f>_xlfn.IFNA(VLOOKUP($A246,BSCICP03O9M665S!$A:$B,2,FALSE), "NA")</f>
        <v>95.735354534300001</v>
      </c>
      <c r="AV246" s="31">
        <f>_xlfn.IFNA(VLOOKUP($A246,LOLITOAAOECDE!$A:$B,2,FALSE), "NA")</f>
        <v>93.8493409222</v>
      </c>
      <c r="AW246" s="31">
        <f>_xlfn.IFNA(VLOOKUP($A246,'IP7110'!$A:$B,2,FALSE), "NA")</f>
        <v>99.1</v>
      </c>
      <c r="AX246" s="31">
        <f>_xlfn.IFNA(VLOOKUP($A246,'WPS061'!$A:$B,2,FALSE), "NA")</f>
        <v>76</v>
      </c>
      <c r="AY246" s="31">
        <f>_xlfn.IFNA(VLOOKUP($A246,'GS10'!$A:$B,2,FALSE), "NA")</f>
        <v>0.67</v>
      </c>
      <c r="AZ246" s="31">
        <f>_xlfn.IFNA(VLOOKUP($A246,'GS5'!$A:$B,2,FALSE), "NA")</f>
        <v>0.34</v>
      </c>
      <c r="BA246" s="31">
        <f>_xlfn.IFNA(VLOOKUP($A246,'GS30'!$A:$B,2,FALSE), "NA")</f>
        <v>1.38</v>
      </c>
      <c r="BB246" s="31">
        <f>_xlfn.IFNA(VLOOKUP($A246,DAX!$A:$B,2,FALSE), "NA")</f>
        <v>11586.85</v>
      </c>
      <c r="BC246" s="31">
        <f>_xlfn.IFNA(VLOOKUP($A246,SMI!$A:$B,2,FALSE), "NA")</f>
        <v>9831.49</v>
      </c>
      <c r="BD246" s="31">
        <f>_xlfn.IFNA(VLOOKUP($A246,NASDAQCOM!$A:$B,2,FALSE), "NA")</f>
        <v>9489.8700000000008</v>
      </c>
      <c r="BE246" s="31">
        <f>_xlfn.IFNA(VLOOKUP($A246,FTSE100!$A:$B,2,FALSE), "NA")</f>
        <v>6076.6</v>
      </c>
      <c r="BF246" s="31">
        <f>_xlfn.IFNA(VLOOKUP($A246,'M.W00.PGOLD.USD'!$A:$B,2,FALSE), "NA")</f>
        <v>1756.9</v>
      </c>
      <c r="BG246" s="31">
        <f>_xlfn.IFNA(VLOOKUP($A246,'M.W00.PSILVER.USD'!$A:$B,2,FALSE), "NA")</f>
        <v>17.59</v>
      </c>
      <c r="BH246" s="31">
        <f>_xlfn.IFNA(VLOOKUP($A246,WPU10170502!$A:$B,2,FALSE), "NA")</f>
        <v>115.8</v>
      </c>
      <c r="BI246" s="31">
        <f>_xlfn.IFNA(VLOOKUP($A246,'M.W00.PSILVER.USD'!$A:$B,2,FALSE), "NA")</f>
        <v>17.59</v>
      </c>
      <c r="BJ246" s="31">
        <f>_xlfn.IFNA(VLOOKUP($A246,'M.W00.PSILVER.USD'!$A:$B,2,FALSE), "NA")</f>
        <v>17.59</v>
      </c>
      <c r="BK246" s="31">
        <f>_xlfn.IFNA(VLOOKUP($A246,FEDfunds!$A:$B,2,FALSE), "NA")</f>
        <v>0.05</v>
      </c>
      <c r="BL246" s="31">
        <f>_xlfn.IFNA(VLOOKUP($A246,Vehicles_miles_traveled!$A:$B,2,FALSE), "NA")</f>
        <v>204312</v>
      </c>
      <c r="BM246" s="31">
        <f>_xlfn.IFNA(VLOOKUP($A246,New_car_dealer!$A:$B,2,FALSE), "NA")</f>
        <v>77773</v>
      </c>
      <c r="BN246" s="31">
        <f>_xlfn.IFNA(VLOOKUP($A246,Platinum_total_demand!$A:$Z,4,FALSE), "NA")</f>
        <v>618.00567963370759</v>
      </c>
      <c r="BO246" s="31">
        <f>_xlfn.IFNA(VLOOKUP($A246,Palladium_total_demand!$A:$Z,4,FALSE), "NA")</f>
        <v>1003.8218518361157</v>
      </c>
      <c r="BP246" s="31">
        <f>_xlfn.IFNA(VLOOKUP($A246,Rhodium_total_demand!$A:$Z,4,FALSE), "NA")</f>
        <v>106.13573085271535</v>
      </c>
      <c r="BQ246" s="31">
        <f>_xlfn.IFNA(VLOOKUP($A246,Platinum_total_supply!$A:$Z,4,FALSE), "NA")</f>
        <v>518.0248034893059</v>
      </c>
      <c r="BR246" s="31">
        <f>_xlfn.IFNA(VLOOKUP($A246,Palladium_total_supply!$A:$Z,4,FALSE), "NA")</f>
        <v>725.13972859791693</v>
      </c>
      <c r="BS246" s="31">
        <f>_xlfn.IFNA(VLOOKUP($A246,Rhodium_total_supply!$A:$Z,4,FALSE), "NA")</f>
        <v>65.60614489162927</v>
      </c>
      <c r="BT246" s="31">
        <f>_xlfn.IFNA(VLOOKUP($A246,Equities!$A:$Z,2,FALSE), "NA")</f>
        <v>8790.9214285714297</v>
      </c>
      <c r="BU246" s="31">
        <f>_xlfn.IFNA(VLOOKUP($A246,Equities!$A:$Z,3,FALSE), "NA")</f>
        <v>12454.161904761901</v>
      </c>
      <c r="BV246" s="31">
        <f>_xlfn.IFNA(VLOOKUP($A246,Equities!$A:$Z,4,FALSE), "NA")</f>
        <v>8608.9857142857109</v>
      </c>
      <c r="BW246" s="31">
        <f>_xlfn.IFNA(VLOOKUP($A246,Equities!$A:$Z,5,FALSE), "NA")</f>
        <v>6886.3289999999997</v>
      </c>
      <c r="BX246" s="31">
        <f>_xlfn.IFNA(VLOOKUP($A246,Equities!$A:$Z,6,FALSE), "NA")</f>
        <v>2119.1408095238098</v>
      </c>
      <c r="BY246" s="31">
        <f>_xlfn.IFNA(VLOOKUP($A246,Income_equities!$A:$Z,2,FALSE), "NA")</f>
        <v>2333.3323809523799</v>
      </c>
      <c r="BZ246" s="31">
        <f>_xlfn.IFNA(VLOOKUP($A246,Income_equities!$A:$Z,3,FALSE), "NA")</f>
        <v>450.85465714285698</v>
      </c>
      <c r="CA246" s="31">
        <f>_xlfn.IFNA(VLOOKUP($A246,Income_equities!$A:$Z,4,FALSE), "NA")</f>
        <v>250.867942857142</v>
      </c>
      <c r="CB246" s="31">
        <f>_xlfn.IFNA(VLOOKUP($A246,Income_equities!$A:$Z,5,FALSE), "NA")</f>
        <v>235.33013333333301</v>
      </c>
      <c r="CC246" s="31">
        <f>_xlfn.IFNA(VLOOKUP($A246,PGM_equities!$A:$Z,2,FALSE), "NA")</f>
        <v>800.97619047619003</v>
      </c>
      <c r="CD246" s="31">
        <f>_xlfn.IFNA(VLOOKUP($A246,PGM_equities!$A:$Z,3,FALSE), "NA")</f>
        <v>1718.1542857142799</v>
      </c>
      <c r="CE246" s="31">
        <f>_xlfn.IFNA(VLOOKUP($A246,PGM_equities!$A:$Z,4,FALSE), "NA")</f>
        <v>16.305595238095201</v>
      </c>
      <c r="CF246" s="31">
        <f>_xlfn.IFNA(VLOOKUP($A246,PGM_equities!$A:$Z,5,FALSE), "NA")</f>
        <v>1919.2161904761899</v>
      </c>
      <c r="CG246" s="31">
        <f>_xlfn.IFNA(VLOOKUP($A246,Platinum_market_balance!$A:$Z,2,FALSE), "NA")</f>
        <v>-99.980876144401691</v>
      </c>
      <c r="CH246" s="31">
        <f>_xlfn.IFNA(VLOOKUP($A246,Platinum_market_balance!$A:$Z,3,FALSE), "NA")</f>
        <v>-0.16177986617155432</v>
      </c>
      <c r="CI246" s="31">
        <f>_xlfn.IFNA(VLOOKUP($A246,Platinum_market_balance!$A:$Z,4,FALSE), "NA")</f>
        <v>3507.696089743602</v>
      </c>
      <c r="CJ246" s="31">
        <f>_xlfn.IFNA(VLOOKUP($A246,Platinum_market_balance!$A:$Z,5,FALSE), "NA")</f>
        <v>5.6758314775078054</v>
      </c>
      <c r="CK246" s="31">
        <f>_xlfn.IFNA(VLOOKUP($A246,Palladium_market_balance!$A:$Z,2,FALSE), "NA")</f>
        <v>-278.68212323819876</v>
      </c>
      <c r="CL246" s="31">
        <f>_xlfn.IFNA(VLOOKUP($A246,Palladium_market_balance!$A:$Z,3,FALSE), "NA")</f>
        <v>-0.27762109654064043</v>
      </c>
      <c r="CM246" s="31">
        <f>_xlfn.IFNA(VLOOKUP($A246,Palladium_market_balance!$A:$Z,4,FALSE), "NA")</f>
        <v>-7660.1083408889135</v>
      </c>
      <c r="CN246" s="31">
        <f>_xlfn.IFNA(VLOOKUP($A246,Palladium_market_balance!$A:$Z,5,FALSE), "NA")</f>
        <v>-7.6309440035376968</v>
      </c>
      <c r="CO246" s="31">
        <f>_xlfn.IFNA(VLOOKUP($A246,Rhodium_market_balance!$A:$Z,2,FALSE), "NA")</f>
        <v>-40.529585961086084</v>
      </c>
      <c r="CP246" s="31">
        <f>_xlfn.IFNA(VLOOKUP($A246,Rhodium_market_balance!$A:$Z,3,FALSE), "NA")</f>
        <v>-0.38186561335625063</v>
      </c>
      <c r="CQ246" s="31">
        <f>_xlfn.IFNA(VLOOKUP($A246,Rhodium_market_balance!$A:$Z,4,FALSE), "NA")</f>
        <v>-86.785895654987002</v>
      </c>
      <c r="CR246" s="31">
        <f>_xlfn.IFNA(VLOOKUP($A246,Rhodium_market_balance!$A:$Z,5,FALSE), "NA")</f>
        <v>-0.81768783196508876</v>
      </c>
      <c r="CS246" s="31">
        <f>_xlfn.IFNA(VLOOKUP($A246,CFTCs!$A:$Z,2,FALSE), "NA")</f>
        <v>2354.3333333333298</v>
      </c>
      <c r="CT246" s="31">
        <f>_xlfn.IFNA(VLOOKUP($A246,CFTCs!$A:$Z,3,FALSE), "NA")</f>
        <v>1752.23809523809</v>
      </c>
      <c r="CU246" s="31">
        <f>_xlfn.IFNA(VLOOKUP($A246,CFTCs!$A:$Z,4,FALSE), "NA")</f>
        <v>29278.333333333299</v>
      </c>
      <c r="CV246" s="31">
        <f>_xlfn.IFNA(VLOOKUP($A246,CFTCs!$A:$Z,5,FALSE), "NA")</f>
        <v>9334.0476190476093</v>
      </c>
      <c r="CW246" s="31">
        <f>_xlfn.IFNA(VLOOKUP($A246,Open_interest!$A:$Z,2,FALSE), "NA")</f>
        <v>50847.857142857101</v>
      </c>
      <c r="CX246" s="31">
        <f>_xlfn.IFNA(VLOOKUP($A246,Open_interest!$A:$Z,3,FALSE), "NA")</f>
        <v>7286.4761904761899</v>
      </c>
      <c r="CY246" s="31">
        <f>IF(_xlfn.IFNA(VLOOKUP($A246,ETF_holdings!$A:$Z,2,FALSE), "NA")=0,"NA",_xlfn.IFNA(VLOOKUP($A246,ETF_holdings!$A:$Z,2,FALSE), "NA"))</f>
        <v>3091900.9813809502</v>
      </c>
      <c r="CZ246" s="31">
        <f>IF(_xlfn.IFNA(VLOOKUP($A246,ETF_holdings!$A:$Z,3,FALSE), "NA")=0,"NA",_xlfn.IFNA(VLOOKUP($A246,ETF_holdings!$A:$Z,3,FALSE), "NA"))</f>
        <v>131540.47619047601</v>
      </c>
      <c r="DA246" s="31">
        <f>_xlfn.IFNA(VLOOKUP($A246,ETF_holdings!$A:$Z,4,FALSE), "NA")</f>
        <v>800550</v>
      </c>
      <c r="DB246" s="31">
        <f>IF(_xlfn.IFNA(VLOOKUP($A246,ETF_holdings!$A:$Z,4,FALSE), "NA")=0,"NA",_xlfn.IFNA(VLOOKUP($A246,ETF_holdings!$A:$Z,4,FALSE), "NA"))</f>
        <v>800550</v>
      </c>
      <c r="DC246" s="31">
        <f>IF(_xlfn.IFNA(VLOOKUP($A246,ETF_holdings!$A:$Z,6,FALSE), "NA")=0,"NA",_xlfn.IFNA(VLOOKUP($A246,ETF_holdings!$A:$Z,6,FALSE), "NA"))</f>
        <v>16185.238095238001</v>
      </c>
      <c r="DD246" s="31">
        <f>IF(_xlfn.IFNA(VLOOKUP($A246,ETF_holdings!$A:$Z,7,FALSE), "NA")=0,"NA",_xlfn.IFNA(VLOOKUP($A246,ETF_holdings!$A:$Z,7,FALSE), "NA"))</f>
        <v>27000</v>
      </c>
      <c r="DE246" s="31">
        <f>IF(_xlfn.IFNA(VLOOKUP($A246,ETF_holdings!$A:$Z,8,FALSE), "NA")=0,"NA",_xlfn.IFNA(VLOOKUP($A246,ETF_holdings!$A:$Z,8,FALSE), "NA"))</f>
        <v>4000</v>
      </c>
      <c r="DF246" s="31">
        <f>IF(_xlfn.IFNA(VLOOKUP($A246,ETF_holdings!$A:$Z,10,FALSE), "NA")=0,"NA",_xlfn.IFNA(VLOOKUP($A246,ETF_holdings!$A:$Z,10,FALSE), "NA"))</f>
        <v>2528.5714285714198</v>
      </c>
      <c r="DG246" s="31">
        <f>IF(_xlfn.IFNA(VLOOKUP($A246,ETF_holdings!$A:$Z,10,FALSE), "NA")=0,"NA",_xlfn.IFNA(VLOOKUP($A246,ETF_holdings!$A:$Z,10,FALSE), "NA"))</f>
        <v>2528.5714285714198</v>
      </c>
      <c r="DH246" s="31">
        <f>IF(_xlfn.IFNA(VLOOKUP($A246,ETF_holdings!$A:$Z,11,FALSE), "NA")=0,"NA",_xlfn.IFNA(VLOOKUP($A246,ETF_holdings!$A:$Z,11,FALSE), "NA"))</f>
        <v>932090.47619047598</v>
      </c>
      <c r="DI246" s="31">
        <f>IF(_xlfn.IFNA(VLOOKUP($A246,ETF_holdings!$A:$Z,12,FALSE), "NA")=0,"NA",_xlfn.IFNA(VLOOKUP($A246,ETF_holdings!$A:$Z,12,FALSE), "NA"))</f>
        <v>43185.238095238004</v>
      </c>
      <c r="DJ246" s="31">
        <f>IF(_xlfn.IFNA(VLOOKUP($A246,ETF_holdings!$A:$Z,13,FALSE), "NA")=0,"NA",_xlfn.IFNA(VLOOKUP($A246,ETF_holdings!$A:$Z,13,FALSE), "NA"))</f>
        <v>10528.57142857142</v>
      </c>
      <c r="DK246" s="31">
        <f>IF(_xlfn.IFNA(VLOOKUP($A246,Platinum_RSI!$A:$P,2,FALSE), "NA")=0,"NA",_xlfn.IFNA(VLOOKUP($A246,Platinum_RSI!$A:$P,2,FALSE), "NA"))</f>
        <v>57.93</v>
      </c>
      <c r="DL246" s="31">
        <f>IF(_xlfn.IFNA(VLOOKUP($A246,Platinum_RSI!$A:$P,3,FALSE), "NA")=0,"NA",_xlfn.IFNA(VLOOKUP($A246,Platinum_RSI!$A:$P,3,FALSE), "NA"))</f>
        <v>50.51</v>
      </c>
      <c r="DM246" s="31">
        <f>IF(_xlfn.IFNA(VLOOKUP($A246,Platinum_RSI!$A:$P,4,FALSE), "NA")=0,"NA",_xlfn.IFNA(VLOOKUP($A246,Platinum_RSI!$A:$P,4,FALSE), "NA"))</f>
        <v>49.43</v>
      </c>
      <c r="DN246" s="31">
        <f>IF(_xlfn.IFNA(VLOOKUP($A246,Platinum_RSI!$A:$P,5,FALSE), "NA")=0,"NA",_xlfn.IFNA(VLOOKUP($A246,Platinum_RSI!$A:$P,5,FALSE), "NA"))</f>
        <v>47.14</v>
      </c>
      <c r="DO246" s="31">
        <f>IF(_xlfn.IFNA(VLOOKUP($A246,Palladium_RSI!$A:$Q,2,FALSE), "NA")=0,"NA",_xlfn.IFNA(VLOOKUP($A246,Palladium_RSI!$A:$Q,2,FALSE), "NA"))</f>
        <v>34.020000000000003</v>
      </c>
      <c r="DP246" s="31">
        <f>IF(_xlfn.IFNA(VLOOKUP($A246,Palladium_RSI!$A:$Q, 3,FALSE), "NA")=0,"NA",_xlfn.IFNA(VLOOKUP($A246,Palladium_RSI!$A:$Q,3,FALSE), "NA"))</f>
        <v>56.82</v>
      </c>
      <c r="DQ246" s="31">
        <f>IF(_xlfn.IFNA(VLOOKUP($A246,Palladium_RSI!$A:$Q,4,FALSE), "NA")=0,"NA",_xlfn.IFNA(VLOOKUP($A246,Palladium_RSI!$A:$Q,4,FALSE), "NA"))</f>
        <v>60.89</v>
      </c>
      <c r="DR246" s="31">
        <f>IF(_xlfn.IFNA(VLOOKUP($A246,Palladium_RSI!$A:$Q,5,FALSE), "NA")=0,"NA",_xlfn.IFNA(VLOOKUP($A246,Palladium_RSI!$A:$Q,5,FALSE), "NA"))</f>
        <v>63.11</v>
      </c>
      <c r="DS246" s="31">
        <f>IF(_xlfn.IFNA(VLOOKUP($A246,Car_production!$A:$L,2,FALSE), "NA")=0,"NA",_xlfn.IFNA(VLOOKUP($A246,Car_production!$A:$L,2,FALSE), "NA"))</f>
        <v>48.6</v>
      </c>
      <c r="DT246" s="31">
        <f>IF(_xlfn.IFNA(VLOOKUP($A246,Car_production!$A:$L,3,FALSE), "NA")=0,"NA",_xlfn.IFNA(VLOOKUP($A246,Car_production!$A:$L,3,FALSE), "NA"))</f>
        <v>38.237608182533442</v>
      </c>
      <c r="DU246" s="31" t="e">
        <f>IF(_xlfn.IFNA(VLOOKUP($A246,Car_production!$A:$L,4,FALSE), "NA")=0,"NA",_xlfn.IFNA(VLOOKUP($A246,Car_production!$A:$L,13,FALSE), "NA"))</f>
        <v>#REF!</v>
      </c>
      <c r="DV246" s="31">
        <f>IF(_xlfn.IFNA(VLOOKUP($A246,Car_production!$A:$L,5,FALSE), "NA")=0,"NA",_xlfn.IFNA(VLOOKUP($A246,Car_production!$A:$L,5,FALSE), "NA"))</f>
        <v>79.925762058249333</v>
      </c>
      <c r="DW246" s="31">
        <f>IF(_xlfn.IFNA(VLOOKUP($A246,Car_production!$A:$L,6,FALSE), "NA")=0,"NA",_xlfn.IFNA(VLOOKUP($A246,Car_production!$A:$L,6,FALSE), "NA"))</f>
        <v>19.200000000000003</v>
      </c>
      <c r="DX246" s="31">
        <f>IF(_xlfn.IFNA(VLOOKUP($A246,Car_production!$A:$L,7,FALSE), "NA")=0,"NA",_xlfn.IFNA(VLOOKUP($A246,Car_production!$A:$L,7,FALSE), "NA"))</f>
        <v>18.768328445747802</v>
      </c>
      <c r="DY246" s="31">
        <f>IF(_xlfn.IFNA(VLOOKUP($A246,Car_production!$A:$L,8,FALSE), "NA")=0,"NA",_xlfn.IFNA(VLOOKUP($A246,Car_production!$A:$L,8,FALSE), "NA"))</f>
        <v>43.6</v>
      </c>
      <c r="DZ246" s="31">
        <f>IF(_xlfn.IFNA(VLOOKUP($A246,Car_production!$A:$L,9,FALSE), "NA")=0,"NA",_xlfn.IFNA(VLOOKUP($A246,Car_production!$A:$L,9,FALSE), "NA"))</f>
        <v>55.050505050505052</v>
      </c>
      <c r="EA246" s="31">
        <f>IF(_xlfn.IFNA(VLOOKUP($A246,Car_production!$A:$L,10,FALSE), "NA")=0,"NA",_xlfn.IFNA(VLOOKUP($A246,Car_production!$A:$L,10,FALSE), "NA"))</f>
        <v>50.304622957787217</v>
      </c>
      <c r="EB246" s="31">
        <f>IF(_xlfn.IFNA(VLOOKUP($A246,Car_production_index!$A:$L,2,FALSE), "NA")=0,"NA",_xlfn.IFNA(VLOOKUP($A246,Car_production_index!$A:$L,2,FALSE), "NA"))</f>
        <v>8.6073044093340462E-2</v>
      </c>
      <c r="EC246" s="31">
        <f>IF(_xlfn.IFNA(VLOOKUP($A246,Car_production_index!$A:$L,3,FALSE), "NA")=0,"NA",_xlfn.IFNA(VLOOKUP($A246,Car_production_index!$A:$L,3,FALSE), "NA"))</f>
        <v>0.13379535744794377</v>
      </c>
      <c r="ED246" s="31">
        <f>IF(_xlfn.IFNA(VLOOKUP($A246,Car_production_index!$A:$L,4,FALSE), "NA")=0,"NA",_xlfn.IFNA(VLOOKUP($A246,Car_production_index!$A:$L,4,FALSE), "NA"))</f>
        <v>0.4920904643021462</v>
      </c>
      <c r="EE246" s="31">
        <f>IF(_xlfn.IFNA(VLOOKUP($A246,Car_production_index!$A:$L,5,FALSE), "NA")=0,"NA",_xlfn.IFNA(VLOOKUP($A246,Car_production_index!$A:$L,5,FALSE), "NA"))</f>
        <v>9.3942372442860758E-2</v>
      </c>
      <c r="EF246" s="31">
        <f>IF(_xlfn.IFNA(VLOOKUP($A246,Car_production_index!$A:$L,6,FALSE), "NA")=0,"NA",_xlfn.IFNA(VLOOKUP($A246,Car_production_index!$A:$L,6,FALSE), "NA"))</f>
        <v>0.80590123828629112</v>
      </c>
    </row>
    <row r="247" spans="1:136">
      <c r="A247" s="26">
        <v>43983</v>
      </c>
      <c r="B247" s="25">
        <f>IFERROR(VLOOKUP($A247,Palladium_spot_price!$A:$B,2,FALSE), "NA")</f>
        <v>1930.77272727272</v>
      </c>
      <c r="C247" s="25">
        <f>IFERROR(VLOOKUP($A247,Platinum_spot_price!$A:$B,2,FALSE), "NA")</f>
        <v>823.77272727272702</v>
      </c>
      <c r="D247" s="25">
        <f>IFERROR(VLOOKUP($A247,Rhodium_spot_price!$A:$B,2,FALSE), "NA")</f>
        <v>8406.8181818181802</v>
      </c>
      <c r="E247" s="25">
        <f>IFERROR(VLOOKUP(A247,'Coal Australia'!A:B,2,FALSE), "NA")</f>
        <v>55.002759740259698</v>
      </c>
      <c r="F247" s="25">
        <f>IFERROR(VLOOKUP(A247,'Russian Ruble'!A:B,2,FALSE), "NA")</f>
        <v>69.221699999999998</v>
      </c>
      <c r="G247" s="25" t="str">
        <f>IFERROR(VLOOKUP($A247,'GDP Germany'!A:B,2,FALSE),"NA")</f>
        <v>NA</v>
      </c>
      <c r="H247" s="25" t="str">
        <f>IFERROR(VLOOKUP($A247,'GDP EU28'!A:B,2,FALSE),"NA")</f>
        <v>NA</v>
      </c>
      <c r="I247" s="25" t="str">
        <f>IFERROR(VLOOKUP($A247,'GDP US'!A:B,2,FALSE),"NA")</f>
        <v>NA</v>
      </c>
      <c r="J247" s="29" t="str">
        <f>IFERROR(VLOOKUP($A247,'GDP CNY'!A:C,2,FALSE),"NA")</f>
        <v>NA</v>
      </c>
      <c r="K247" s="25">
        <f>IFERROR(VLOOKUP($A247,WTI!$A:$B,2,FALSE),"NA")</f>
        <v>38.31</v>
      </c>
      <c r="L247" s="25">
        <f>IFERROR(VLOOKUP($A247,Brent!$A:$B,2,FALSE),"NA")</f>
        <v>40.270000000000003</v>
      </c>
      <c r="M247" s="25">
        <f>IFERROR(VLOOKUP($A247,'EURO EXC RATE'!$A:$B,2,FALSE),"NA")</f>
        <v>1.1258999999999999</v>
      </c>
      <c r="N247" s="25">
        <f>IFERROR(VLOOKUP($A247,'Baltic Dry Index'!$A:$B,2,FALSE),"NA")</f>
        <v>1799</v>
      </c>
      <c r="O247" s="25">
        <f>IFERROR(VLOOKUP($A247,EXR_CNY_USD!$A:$B,2,FALSE),"NA")</f>
        <v>7.0815999999999999</v>
      </c>
      <c r="P247" s="25">
        <f>IFERROR(VLOOKUP($A247,'NATURAL GAS'!A:B,2,FALSE),"NA")</f>
        <v>1.63</v>
      </c>
      <c r="Q247" s="25">
        <f>IFERROR(VLOOKUP($A247,VIX!$A:$B,2,FALSE), "NA")</f>
        <v>30.43</v>
      </c>
      <c r="R247" s="25">
        <f>IFERROR(VLOOKUP($A247,CLI_US!$A:$B,2,FALSE), "NA")</f>
        <v>96.065483216364896</v>
      </c>
      <c r="S247" s="25">
        <f>IFERROR(VLOOKUP($A247,CLI_CHN!$A:$B,2,FALSE), "NA")</f>
        <v>97.937629999999999</v>
      </c>
      <c r="T247" s="25">
        <f>IFERROR(VLOOKUP($A247,CLI_EURO!$A:$B,2,FALSE), "NA")</f>
        <v>97.580490479508796</v>
      </c>
      <c r="U247" s="25">
        <f>IFERROR(VLOOKUP($A247,CPILFESL!$A:$B,2,FALSE), "NA")</f>
        <v>257.21699999999998</v>
      </c>
      <c r="V247" s="31">
        <f>_xlfn.IFNA(VLOOKUP($A247,'PET.RWTC.M'!$A:$B,2,FALSE), "NA")</f>
        <v>38.31</v>
      </c>
      <c r="W247" s="31">
        <f>_xlfn.IFNA(VLOOKUP($A247,PALLFNFINDEXQ!$A:$B,2,FALSE), "NA")</f>
        <v>91.675619470000001</v>
      </c>
      <c r="X247" s="31">
        <f>_xlfn.IFNA(VLOOKUP($A247,DEXSFUS!$A:$B,2,FALSE), "NA")</f>
        <v>17.399999999999999</v>
      </c>
      <c r="Y247" s="31">
        <f>_xlfn.IFNA(VLOOKUP($A247,PNICKUSDM!$A:$B,2,FALSE), "NA")</f>
        <v>12727.15227</v>
      </c>
      <c r="Z247" s="31">
        <f>_xlfn.IFNA(VLOOKUP($A247,'WPU1011'!$A:$B,2,FALSE), "NA")</f>
        <v>146.5</v>
      </c>
      <c r="AA247" s="31">
        <f>_xlfn.IFNA(VLOOKUP($A247,'WPU1011'!$A:$B,2,FALSE), "NA")</f>
        <v>146.5</v>
      </c>
      <c r="AB247" s="31">
        <f>_xlfn.IFNA(VLOOKUP($A247,TSIFRGHTC!$A:$B,2,FALSE), "NA")</f>
        <v>1.7</v>
      </c>
      <c r="AC247" s="31">
        <f>_xlfn.IFNA(VLOOKUP($A247,TSIFRGHTC!$A:$B,2,FALSE), "NA")</f>
        <v>1.7</v>
      </c>
      <c r="AD247" s="31">
        <f>_xlfn.IFNA(VLOOKUP($A247,PPICMM!$A:$B,2,FALSE), "NA")</f>
        <v>189.9</v>
      </c>
      <c r="AE247" s="31">
        <f>_xlfn.IFNA(VLOOKUP($A247,IPB50001N!$A:$B,2,FALSE), "NA")</f>
        <v>92.562600000000003</v>
      </c>
      <c r="AF247" s="31">
        <f>_xlfn.IFNA(VLOOKUP($A247,A31ATI!$A:$B,2,FALSE), "NA")</f>
        <v>19452</v>
      </c>
      <c r="AG247" s="31">
        <f>_xlfn.IFNA(VLOOKUP($A247,A31ANO!$A:$B,2,FALSE), "NA")</f>
        <v>8446</v>
      </c>
      <c r="AH247" s="31">
        <f>_xlfn.IFNA(VLOOKUP($A247,IPG21223S!$A:$B,2,FALSE), "NA")</f>
        <v>89.343500000000006</v>
      </c>
      <c r="AI247" s="31">
        <f>_xlfn.IFNA(VLOOKUP($A247,PIORECRUSDM!$A:$B,2,FALSE), "NA")</f>
        <v>102.95</v>
      </c>
      <c r="AJ247" s="31">
        <f>_xlfn.IFNA(VLOOKUP($A247,GVZCLS!$A:$B,2,FALSE), "NA")</f>
        <v>18.059999999999999</v>
      </c>
      <c r="AK247" s="31">
        <f>_xlfn.IFNA(VLOOKUP($A247,VXSLVCLS!$A:$B,2,FALSE), "NA")</f>
        <v>37.15</v>
      </c>
      <c r="AL247" s="31">
        <f>_xlfn.IFNA(VLOOKUP($A247,PNRGINDEXM!$A:$B,2,FALSE), "NA")</f>
        <v>82.415149999999997</v>
      </c>
      <c r="AM247" s="31">
        <f>_xlfn.IFNA(VLOOKUP($A247,Nikkei225!$A:$B,2,FALSE), "NA")</f>
        <v>22062.39</v>
      </c>
      <c r="AN247" s="31">
        <f>_xlfn.IFNA(VLOOKUP($A247,EXJPUS!$A:$B,2,FALSE), "NA")</f>
        <v>107.5782</v>
      </c>
      <c r="AO247" s="31">
        <f>_xlfn.IFNA(VLOOKUP($A247,PCU33613361!$A:$B,2,FALSE), "NA")</f>
        <v>113.2</v>
      </c>
      <c r="AP247" s="31">
        <f>_xlfn.IFNA(VLOOKUP($A247,TOTALSA!$A:$B,2,FALSE), "NA")</f>
        <v>13.446999999999999</v>
      </c>
      <c r="AQ247" s="31">
        <f>_xlfn.IFNA(VLOOKUP($A247,ZAFCPIALLMINMEI!$A:$B,2,FALSE), "NA")</f>
        <v>124.76649999999999</v>
      </c>
      <c r="AR247" s="31">
        <f>_xlfn.IFNA(VLOOKUP($A247,LCULMN01ZAQ661S!$A:$B,2,FALSE), "NA")</f>
        <v>141.94294529999999</v>
      </c>
      <c r="AS247" s="31">
        <f>_xlfn.IFNA(VLOOKUP($A247,NGDPRSAXDCZAQ!$A:$B,2,FALSE), "NA")</f>
        <v>947359.8</v>
      </c>
      <c r="AT247" s="31">
        <f>_xlfn.IFNA(VLOOKUP($A247,'M.W00.PCOBA.USD'!$A:$B,2,FALSE), "NA")</f>
        <v>29074.34</v>
      </c>
      <c r="AU247" s="31">
        <f>_xlfn.IFNA(VLOOKUP($A247,BSCICP03O9M665S!$A:$B,2,FALSE), "NA")</f>
        <v>96.617964096600005</v>
      </c>
      <c r="AV247" s="31">
        <f>_xlfn.IFNA(VLOOKUP($A247,LOLITOAAOECDE!$A:$B,2,FALSE), "NA")</f>
        <v>95.744846601899994</v>
      </c>
      <c r="AW247" s="31">
        <f>_xlfn.IFNA(VLOOKUP($A247,'IP7110'!$A:$B,2,FALSE), "NA")</f>
        <v>110</v>
      </c>
      <c r="AX247" s="31">
        <f>_xlfn.IFNA(VLOOKUP($A247,'WPS061'!$A:$B,2,FALSE), "NA")</f>
        <v>78.900000000000006</v>
      </c>
      <c r="AY247" s="31">
        <f>_xlfn.IFNA(VLOOKUP($A247,'GS10'!$A:$B,2,FALSE), "NA")</f>
        <v>0.73</v>
      </c>
      <c r="AZ247" s="31">
        <f>_xlfn.IFNA(VLOOKUP($A247,'GS5'!$A:$B,2,FALSE), "NA")</f>
        <v>0.34</v>
      </c>
      <c r="BA247" s="31">
        <f>_xlfn.IFNA(VLOOKUP($A247,'GS30'!$A:$B,2,FALSE), "NA")</f>
        <v>1.49</v>
      </c>
      <c r="BB247" s="31">
        <f>_xlfn.IFNA(VLOOKUP($A247,DAX!$A:$B,2,FALSE), "NA")</f>
        <v>12310.93</v>
      </c>
      <c r="BC247" s="31">
        <f>_xlfn.IFNA(VLOOKUP($A247,SMI!$A:$B,2,FALSE), "NA")</f>
        <v>10045.299999999999</v>
      </c>
      <c r="BD247" s="31">
        <f>_xlfn.IFNA(VLOOKUP($A247,NASDAQCOM!$A:$B,2,FALSE), "NA")</f>
        <v>10058.76</v>
      </c>
      <c r="BE247" s="31">
        <f>_xlfn.IFNA(VLOOKUP($A247,FTSE100!$A:$B,2,FALSE), "NA")</f>
        <v>6169.74</v>
      </c>
      <c r="BF247" s="31">
        <f>_xlfn.IFNA(VLOOKUP($A247,'M.W00.PGOLD.USD'!$A:$B,2,FALSE), "NA")</f>
        <v>1775.7</v>
      </c>
      <c r="BG247" s="31">
        <f>_xlfn.IFNA(VLOOKUP($A247,'M.W00.PSILVER.USD'!$A:$B,2,FALSE), "NA")</f>
        <v>18.27</v>
      </c>
      <c r="BH247" s="31">
        <f>_xlfn.IFNA(VLOOKUP($A247,WPU10170502!$A:$B,2,FALSE), "NA")</f>
        <v>117.1</v>
      </c>
      <c r="BI247" s="31">
        <f>_xlfn.IFNA(VLOOKUP($A247,'M.W00.PSILVER.USD'!$A:$B,2,FALSE), "NA")</f>
        <v>18.27</v>
      </c>
      <c r="BJ247" s="31">
        <f>_xlfn.IFNA(VLOOKUP($A247,'M.W00.PSILVER.USD'!$A:$B,2,FALSE), "NA")</f>
        <v>18.27</v>
      </c>
      <c r="BK247" s="31">
        <f>_xlfn.IFNA(VLOOKUP($A247,FEDfunds!$A:$B,2,FALSE), "NA")</f>
        <v>0.08</v>
      </c>
      <c r="BL247" s="31">
        <f>_xlfn.IFNA(VLOOKUP($A247,Vehicles_miles_traveled!$A:$B,2,FALSE), "NA")</f>
        <v>236133</v>
      </c>
      <c r="BM247" s="31">
        <f>_xlfn.IFNA(VLOOKUP($A247,New_car_dealer!$A:$B,2,FALSE), "NA")</f>
        <v>81593</v>
      </c>
      <c r="BN247" s="31">
        <f>_xlfn.IFNA(VLOOKUP($A247,Platinum_total_demand!$A:$Z,4,FALSE), "NA")</f>
        <v>615.01622178683749</v>
      </c>
      <c r="BO247" s="31">
        <f>_xlfn.IFNA(VLOOKUP($A247,Palladium_total_demand!$A:$Z,4,FALSE), "NA")</f>
        <v>1003.7887927179852</v>
      </c>
      <c r="BP247" s="31">
        <f>_xlfn.IFNA(VLOOKUP($A247,Rhodium_total_demand!$A:$Z,4,FALSE), "NA")</f>
        <v>105.71059825599859</v>
      </c>
      <c r="BQ247" s="31">
        <f>_xlfn.IFNA(VLOOKUP($A247,Platinum_total_supply!$A:$Z,4,FALSE), "NA")</f>
        <v>517.09080658820517</v>
      </c>
      <c r="BR247" s="31">
        <f>_xlfn.IFNA(VLOOKUP($A247,Palladium_total_supply!$A:$Z,4,FALSE), "NA")</f>
        <v>723.57546760937635</v>
      </c>
      <c r="BS247" s="31">
        <f>_xlfn.IFNA(VLOOKUP($A247,Rhodium_total_supply!$A:$Z,4,FALSE), "NA")</f>
        <v>65.60614489162927</v>
      </c>
      <c r="BT247" s="31">
        <f>_xlfn.IFNA(VLOOKUP($A247,Equities!$A:$Z,2,FALSE), "NA")</f>
        <v>9455.6245454545406</v>
      </c>
      <c r="BU247" s="31">
        <f>_xlfn.IFNA(VLOOKUP($A247,Equities!$A:$Z,3,FALSE), "NA")</f>
        <v>13290.0595454545</v>
      </c>
      <c r="BV247" s="31">
        <f>_xlfn.IFNA(VLOOKUP($A247,Equities!$A:$Z,4,FALSE), "NA")</f>
        <v>9487.7649999999994</v>
      </c>
      <c r="BW247" s="31">
        <f>_xlfn.IFNA(VLOOKUP($A247,Equities!$A:$Z,5,FALSE), "NA")</f>
        <v>7383.2633181818101</v>
      </c>
      <c r="BX247" s="31">
        <f>_xlfn.IFNA(VLOOKUP($A247,Equities!$A:$Z,6,FALSE), "NA")</f>
        <v>2315.5436818181802</v>
      </c>
      <c r="BY247" s="31">
        <f>_xlfn.IFNA(VLOOKUP($A247,Income_equities!$A:$Z,2,FALSE), "NA")</f>
        <v>2351.2886363636298</v>
      </c>
      <c r="BZ247" s="31">
        <f>_xlfn.IFNA(VLOOKUP($A247,Income_equities!$A:$Z,3,FALSE), "NA")</f>
        <v>449.18592727272699</v>
      </c>
      <c r="CA247" s="31">
        <f>_xlfn.IFNA(VLOOKUP($A247,Income_equities!$A:$Z,4,FALSE), "NA")</f>
        <v>252.99469090909</v>
      </c>
      <c r="CB247" s="31">
        <f>_xlfn.IFNA(VLOOKUP($A247,Income_equities!$A:$Z,5,FALSE), "NA")</f>
        <v>234.31666363636299</v>
      </c>
      <c r="CC247" s="31">
        <f>_xlfn.IFNA(VLOOKUP($A247,PGM_equities!$A:$Z,2,FALSE), "NA")</f>
        <v>824.09363636363605</v>
      </c>
      <c r="CD247" s="31">
        <f>_xlfn.IFNA(VLOOKUP($A247,PGM_equities!$A:$Z,3,FALSE), "NA")</f>
        <v>1735.0059090909001</v>
      </c>
      <c r="CE247" s="31">
        <f>_xlfn.IFNA(VLOOKUP($A247,PGM_equities!$A:$Z,4,FALSE), "NA")</f>
        <v>17.700099999999999</v>
      </c>
      <c r="CF247" s="31">
        <f>_xlfn.IFNA(VLOOKUP($A247,PGM_equities!$A:$Z,5,FALSE), "NA")</f>
        <v>1931.45454545454</v>
      </c>
      <c r="CG247" s="31">
        <f>_xlfn.IFNA(VLOOKUP($A247,Platinum_market_balance!$A:$Z,2,FALSE), "NA")</f>
        <v>-97.925415198632322</v>
      </c>
      <c r="CH247" s="31">
        <f>_xlfn.IFNA(VLOOKUP($A247,Platinum_market_balance!$A:$Z,3,FALSE), "NA")</f>
        <v>-0.15922411755924859</v>
      </c>
      <c r="CI247" s="31">
        <f>_xlfn.IFNA(VLOOKUP($A247,Platinum_market_balance!$A:$Z,4,FALSE), "NA")</f>
        <v>3409.7706745449696</v>
      </c>
      <c r="CJ247" s="31">
        <f>_xlfn.IFNA(VLOOKUP($A247,Platinum_market_balance!$A:$Z,5,FALSE), "NA")</f>
        <v>5.5441963215838301</v>
      </c>
      <c r="CK247" s="31">
        <f>_xlfn.IFNA(VLOOKUP($A247,Palladium_market_balance!$A:$Z,2,FALSE), "NA")</f>
        <v>-280.21332510860884</v>
      </c>
      <c r="CL247" s="31">
        <f>_xlfn.IFNA(VLOOKUP($A247,Palladium_market_balance!$A:$Z,3,FALSE), "NA")</f>
        <v>-0.2791556621686001</v>
      </c>
      <c r="CM247" s="31">
        <f>_xlfn.IFNA(VLOOKUP($A247,Palladium_market_balance!$A:$Z,4,FALSE), "NA")</f>
        <v>-7940.3216659975224</v>
      </c>
      <c r="CN247" s="31">
        <f>_xlfn.IFNA(VLOOKUP($A247,Palladium_market_balance!$A:$Z,5,FALSE), "NA")</f>
        <v>-7.91035098578587</v>
      </c>
      <c r="CO247" s="31">
        <f>_xlfn.IFNA(VLOOKUP($A247,Rhodium_market_balance!$A:$Z,2,FALSE), "NA")</f>
        <v>-40.10445336436932</v>
      </c>
      <c r="CP247" s="31">
        <f>_xlfn.IFNA(VLOOKUP($A247,Rhodium_market_balance!$A:$Z,3,FALSE), "NA")</f>
        <v>-0.37937968402419459</v>
      </c>
      <c r="CQ247" s="31">
        <f>_xlfn.IFNA(VLOOKUP($A247,Rhodium_market_balance!$A:$Z,4,FALSE), "NA")</f>
        <v>-126.89034901935632</v>
      </c>
      <c r="CR247" s="31">
        <f>_xlfn.IFNA(VLOOKUP($A247,Rhodium_market_balance!$A:$Z,5,FALSE), "NA")</f>
        <v>-1.200355982397024</v>
      </c>
      <c r="CS247" s="31">
        <f>_xlfn.IFNA(VLOOKUP($A247,CFTCs!$A:$Z,2,FALSE), "NA")</f>
        <v>2658.6818181818098</v>
      </c>
      <c r="CT247" s="31">
        <f>_xlfn.IFNA(VLOOKUP($A247,CFTCs!$A:$Z,3,FALSE), "NA")</f>
        <v>2024.6363636363601</v>
      </c>
      <c r="CU247" s="31">
        <f>_xlfn.IFNA(VLOOKUP($A247,CFTCs!$A:$Z,4,FALSE), "NA")</f>
        <v>27156.090909090901</v>
      </c>
      <c r="CV247" s="31">
        <f>_xlfn.IFNA(VLOOKUP($A247,CFTCs!$A:$Z,5,FALSE), "NA")</f>
        <v>7620.8181818181802</v>
      </c>
      <c r="CW247" s="31">
        <f>_xlfn.IFNA(VLOOKUP($A247,Open_interest!$A:$Z,2,FALSE), "NA")</f>
        <v>50152.090909090897</v>
      </c>
      <c r="CX247" s="31">
        <f>_xlfn.IFNA(VLOOKUP($A247,Open_interest!$A:$Z,3,FALSE), "NA")</f>
        <v>6707.2727272727197</v>
      </c>
      <c r="CY247" s="31">
        <f>IF(_xlfn.IFNA(VLOOKUP($A247,ETF_holdings!$A:$Z,2,FALSE), "NA")=0,"NA",_xlfn.IFNA(VLOOKUP($A247,ETF_holdings!$A:$Z,2,FALSE), "NA"))</f>
        <v>3215461.7473181798</v>
      </c>
      <c r="CZ247" s="31">
        <f>IF(_xlfn.IFNA(VLOOKUP($A247,ETF_holdings!$A:$Z,3,FALSE), "NA")=0,"NA",_xlfn.IFNA(VLOOKUP($A247,ETF_holdings!$A:$Z,3,FALSE), "NA"))</f>
        <v>195640.909090909</v>
      </c>
      <c r="DA247" s="31">
        <f>_xlfn.IFNA(VLOOKUP($A247,ETF_holdings!$A:$Z,4,FALSE), "NA")</f>
        <v>717090.90909090894</v>
      </c>
      <c r="DB247" s="31">
        <f>IF(_xlfn.IFNA(VLOOKUP($A247,ETF_holdings!$A:$Z,4,FALSE), "NA")=0,"NA",_xlfn.IFNA(VLOOKUP($A247,ETF_holdings!$A:$Z,4,FALSE), "NA"))</f>
        <v>717090.90909090894</v>
      </c>
      <c r="DC247" s="31">
        <f>IF(_xlfn.IFNA(VLOOKUP($A247,ETF_holdings!$A:$Z,6,FALSE), "NA")=0,"NA",_xlfn.IFNA(VLOOKUP($A247,ETF_holdings!$A:$Z,6,FALSE), "NA"))</f>
        <v>15590</v>
      </c>
      <c r="DD247" s="31">
        <f>IF(_xlfn.IFNA(VLOOKUP($A247,ETF_holdings!$A:$Z,7,FALSE), "NA")=0,"NA",_xlfn.IFNA(VLOOKUP($A247,ETF_holdings!$A:$Z,7,FALSE), "NA"))</f>
        <v>27000</v>
      </c>
      <c r="DE247" s="31">
        <f>IF(_xlfn.IFNA(VLOOKUP($A247,ETF_holdings!$A:$Z,8,FALSE), "NA")=0,"NA",_xlfn.IFNA(VLOOKUP($A247,ETF_holdings!$A:$Z,8,FALSE), "NA"))</f>
        <v>4000</v>
      </c>
      <c r="DF247" s="31">
        <f>IF(_xlfn.IFNA(VLOOKUP($A247,ETF_holdings!$A:$Z,10,FALSE), "NA")=0,"NA",_xlfn.IFNA(VLOOKUP($A247,ETF_holdings!$A:$Z,10,FALSE), "NA"))</f>
        <v>4693.1818181818098</v>
      </c>
      <c r="DG247" s="31">
        <f>IF(_xlfn.IFNA(VLOOKUP($A247,ETF_holdings!$A:$Z,10,FALSE), "NA")=0,"NA",_xlfn.IFNA(VLOOKUP($A247,ETF_holdings!$A:$Z,10,FALSE), "NA"))</f>
        <v>4693.1818181818098</v>
      </c>
      <c r="DH247" s="31">
        <f>IF(_xlfn.IFNA(VLOOKUP($A247,ETF_holdings!$A:$Z,11,FALSE), "NA")=0,"NA",_xlfn.IFNA(VLOOKUP($A247,ETF_holdings!$A:$Z,11,FALSE), "NA"))</f>
        <v>912731.81818181789</v>
      </c>
      <c r="DI247" s="31">
        <f>IF(_xlfn.IFNA(VLOOKUP($A247,ETF_holdings!$A:$Z,12,FALSE), "NA")=0,"NA",_xlfn.IFNA(VLOOKUP($A247,ETF_holdings!$A:$Z,12,FALSE), "NA"))</f>
        <v>42590</v>
      </c>
      <c r="DJ247" s="31">
        <f>IF(_xlfn.IFNA(VLOOKUP($A247,ETF_holdings!$A:$Z,13,FALSE), "NA")=0,"NA",_xlfn.IFNA(VLOOKUP($A247,ETF_holdings!$A:$Z,13,FALSE), "NA"))</f>
        <v>12693.181818181809</v>
      </c>
      <c r="DK247" s="31">
        <f>IF(_xlfn.IFNA(VLOOKUP($A247,Platinum_RSI!$A:$P,2,FALSE), "NA")=0,"NA",_xlfn.IFNA(VLOOKUP($A247,Platinum_RSI!$A:$P,2,FALSE), "NA"))</f>
        <v>47.61</v>
      </c>
      <c r="DL247" s="31">
        <f>IF(_xlfn.IFNA(VLOOKUP($A247,Platinum_RSI!$A:$P,3,FALSE), "NA")=0,"NA",_xlfn.IFNA(VLOOKUP($A247,Platinum_RSI!$A:$P,3,FALSE), "NA"))</f>
        <v>47.27</v>
      </c>
      <c r="DM247" s="31">
        <f>IF(_xlfn.IFNA(VLOOKUP($A247,Platinum_RSI!$A:$P,4,FALSE), "NA")=0,"NA",_xlfn.IFNA(VLOOKUP($A247,Platinum_RSI!$A:$P,4,FALSE), "NA"))</f>
        <v>47.22</v>
      </c>
      <c r="DN247" s="31">
        <f>IF(_xlfn.IFNA(VLOOKUP($A247,Platinum_RSI!$A:$P,5,FALSE), "NA")=0,"NA",_xlfn.IFNA(VLOOKUP($A247,Platinum_RSI!$A:$P,5,FALSE), "NA"))</f>
        <v>46.12</v>
      </c>
      <c r="DO247" s="31">
        <f>IF(_xlfn.IFNA(VLOOKUP($A247,Palladium_RSI!$A:$Q,2,FALSE), "NA")=0,"NA",_xlfn.IFNA(VLOOKUP($A247,Palladium_RSI!$A:$Q,2,FALSE), "NA"))</f>
        <v>39.619999999999997</v>
      </c>
      <c r="DP247" s="31">
        <f>IF(_xlfn.IFNA(VLOOKUP($A247,Palladium_RSI!$A:$Q, 3,FALSE), "NA")=0,"NA",_xlfn.IFNA(VLOOKUP($A247,Palladium_RSI!$A:$Q,3,FALSE), "NA"))</f>
        <v>58.01</v>
      </c>
      <c r="DQ247" s="31">
        <f>IF(_xlfn.IFNA(VLOOKUP($A247,Palladium_RSI!$A:$Q,4,FALSE), "NA")=0,"NA",_xlfn.IFNA(VLOOKUP($A247,Palladium_RSI!$A:$Q,4,FALSE), "NA"))</f>
        <v>61.67</v>
      </c>
      <c r="DR247" s="31">
        <f>IF(_xlfn.IFNA(VLOOKUP($A247,Palladium_RSI!$A:$Q,5,FALSE), "NA")=0,"NA",_xlfn.IFNA(VLOOKUP($A247,Palladium_RSI!$A:$Q,5,FALSE), "NA"))</f>
        <v>63.57</v>
      </c>
      <c r="DS247" s="31">
        <f>IF(_xlfn.IFNA(VLOOKUP($A247,Car_production!$A:$L,2,FALSE), "NA")=0,"NA",_xlfn.IFNA(VLOOKUP($A247,Car_production!$A:$L,2,FALSE), "NA"))</f>
        <v>140.69999999999999</v>
      </c>
      <c r="DT247" s="31">
        <f>IF(_xlfn.IFNA(VLOOKUP($A247,Car_production!$A:$L,3,FALSE), "NA")=0,"NA",_xlfn.IFNA(VLOOKUP($A247,Car_production!$A:$L,3,FALSE), "NA"))</f>
        <v>110.7002360346184</v>
      </c>
      <c r="DU247" s="31" t="e">
        <f>IF(_xlfn.IFNA(VLOOKUP($A247,Car_production!$A:$L,4,FALSE), "NA")=0,"NA",_xlfn.IFNA(VLOOKUP($A247,Car_production!$A:$L,13,FALSE), "NA"))</f>
        <v>#REF!</v>
      </c>
      <c r="DV247" s="31">
        <f>IF(_xlfn.IFNA(VLOOKUP($A247,Car_production!$A:$L,5,FALSE), "NA")=0,"NA",_xlfn.IFNA(VLOOKUP($A247,Car_production!$A:$L,5,FALSE), "NA"))</f>
        <v>86.575690684871489</v>
      </c>
      <c r="DW247" s="31">
        <f>IF(_xlfn.IFNA(VLOOKUP($A247,Car_production!$A:$L,6,FALSE), "NA")=0,"NA",_xlfn.IFNA(VLOOKUP($A247,Car_production!$A:$L,6,FALSE), "NA"))</f>
        <v>149</v>
      </c>
      <c r="DX247" s="31">
        <f>IF(_xlfn.IFNA(VLOOKUP($A247,Car_production!$A:$L,7,FALSE), "NA")=0,"NA",_xlfn.IFNA(VLOOKUP($A247,Car_production!$A:$L,7,FALSE), "NA"))</f>
        <v>145.65004887585533</v>
      </c>
      <c r="DY247" s="31">
        <f>IF(_xlfn.IFNA(VLOOKUP($A247,Car_production!$A:$L,8,FALSE), "NA")=0,"NA",_xlfn.IFNA(VLOOKUP($A247,Car_production!$A:$L,8,FALSE), "NA"))</f>
        <v>58.8</v>
      </c>
      <c r="DZ247" s="31">
        <f>IF(_xlfn.IFNA(VLOOKUP($A247,Car_production!$A:$L,9,FALSE), "NA")=0,"NA",_xlfn.IFNA(VLOOKUP($A247,Car_production!$A:$L,9,FALSE), "NA"))</f>
        <v>74.242424242424235</v>
      </c>
      <c r="EA247" s="31">
        <f>IF(_xlfn.IFNA(VLOOKUP($A247,Car_production!$A:$L,10,FALSE), "NA")=0,"NA",_xlfn.IFNA(VLOOKUP($A247,Car_production!$A:$L,10,FALSE), "NA"))</f>
        <v>78.593187944646544</v>
      </c>
      <c r="EB247" s="31">
        <f>IF(_xlfn.IFNA(VLOOKUP($A247,Car_production_index!$A:$L,2,FALSE), "NA")=0,"NA",_xlfn.IFNA(VLOOKUP($A247,Car_production_index!$A:$L,2,FALSE), "NA"))</f>
        <v>8.6073044093340462E-2</v>
      </c>
      <c r="EC247" s="31">
        <f>IF(_xlfn.IFNA(VLOOKUP($A247,Car_production_index!$A:$L,3,FALSE), "NA")=0,"NA",_xlfn.IFNA(VLOOKUP($A247,Car_production_index!$A:$L,3,FALSE), "NA"))</f>
        <v>0.13379535744794377</v>
      </c>
      <c r="ED247" s="31">
        <f>IF(_xlfn.IFNA(VLOOKUP($A247,Car_production_index!$A:$L,4,FALSE), "NA")=0,"NA",_xlfn.IFNA(VLOOKUP($A247,Car_production_index!$A:$L,4,FALSE), "NA"))</f>
        <v>0.4920904643021462</v>
      </c>
      <c r="EE247" s="31">
        <f>IF(_xlfn.IFNA(VLOOKUP($A247,Car_production_index!$A:$L,5,FALSE), "NA")=0,"NA",_xlfn.IFNA(VLOOKUP($A247,Car_production_index!$A:$L,5,FALSE), "NA"))</f>
        <v>9.3942372442860758E-2</v>
      </c>
      <c r="EF247" s="31">
        <f>IF(_xlfn.IFNA(VLOOKUP($A247,Car_production_index!$A:$L,6,FALSE), "NA")=0,"NA",_xlfn.IFNA(VLOOKUP($A247,Car_production_index!$A:$L,6,FALSE), "NA"))</f>
        <v>0.80590123828629112</v>
      </c>
    </row>
    <row r="248" spans="1:136">
      <c r="A248" s="26">
        <v>44013</v>
      </c>
      <c r="B248" s="25">
        <f>IFERROR(VLOOKUP($A248,Palladium_spot_price!$A:$B,2,FALSE), "NA")</f>
        <v>2056.54545454545</v>
      </c>
      <c r="C248" s="25">
        <f>IFERROR(VLOOKUP($A248,Platinum_spot_price!$A:$B,2,FALSE), "NA")</f>
        <v>867.63636363636294</v>
      </c>
      <c r="D248" s="25">
        <f>IFERROR(VLOOKUP($A248,Rhodium_spot_price!$A:$B,2,FALSE), "NA")</f>
        <v>8645.4545454545405</v>
      </c>
      <c r="E248" s="25">
        <f>IFERROR(VLOOKUP(A248,'Coal Australia'!A:B,2,FALSE), "NA")</f>
        <v>51.672204968944001</v>
      </c>
      <c r="F248" s="25">
        <f>IFERROR(VLOOKUP(A248,'Russian Ruble'!A:B,2,FALSE), "NA")</f>
        <v>71.282499999999999</v>
      </c>
      <c r="G248" s="25">
        <f>IFERROR(VLOOKUP($A248,'GDP Germany'!A:B,2,FALSE),"NA")</f>
        <v>662092</v>
      </c>
      <c r="H248" s="25">
        <f>IFERROR(VLOOKUP($A248,'GDP EU28'!A:B,2,FALSE),"NA")</f>
        <v>3424292.8</v>
      </c>
      <c r="I248" s="25">
        <f>IFERROR(VLOOKUP($A248,'GDP US'!A:B,2,FALSE),"NA")</f>
        <v>17258.205000000002</v>
      </c>
      <c r="J248" s="29">
        <f>IFERROR(VLOOKUP($A248,'GDP CNY'!A:C,2,FALSE),"NA")</f>
        <v>3.2</v>
      </c>
      <c r="K248" s="25">
        <f>IFERROR(VLOOKUP($A248,WTI!$A:$B,2,FALSE),"NA")</f>
        <v>40.71</v>
      </c>
      <c r="L248" s="25">
        <f>IFERROR(VLOOKUP($A248,Brent!$A:$B,2,FALSE),"NA")</f>
        <v>43.24</v>
      </c>
      <c r="M248" s="25">
        <f>IFERROR(VLOOKUP($A248,'EURO EXC RATE'!$A:$B,2,FALSE),"NA")</f>
        <v>1.1488</v>
      </c>
      <c r="N248" s="25">
        <f>IFERROR(VLOOKUP($A248,'Baltic Dry Index'!$A:$B,2,FALSE),"NA")</f>
        <v>1350</v>
      </c>
      <c r="O248" s="25">
        <f>IFERROR(VLOOKUP($A248,EXR_CNY_USD!$A:$B,2,FALSE),"NA")</f>
        <v>7.0041000000000002</v>
      </c>
      <c r="P248" s="25">
        <f>IFERROR(VLOOKUP($A248,'NATURAL GAS'!A:B,2,FALSE),"NA")</f>
        <v>1.77</v>
      </c>
      <c r="Q248" s="25">
        <f>IFERROR(VLOOKUP($A248,VIX!$A:$B,2,FALSE), "NA")</f>
        <v>24.46</v>
      </c>
      <c r="R248" s="25">
        <f>IFERROR(VLOOKUP($A248,CLI_US!$A:$B,2,FALSE), "NA")</f>
        <v>97.431116479060407</v>
      </c>
      <c r="S248" s="25">
        <f>IFERROR(VLOOKUP($A248,CLI_CHN!$A:$B,2,FALSE), "NA")</f>
        <v>99.141800000000003</v>
      </c>
      <c r="T248" s="25">
        <f>IFERROR(VLOOKUP($A248,CLI_EURO!$A:$B,2,FALSE), "NA")</f>
        <v>98.152649226384895</v>
      </c>
      <c r="U248" s="25">
        <f>IFERROR(VLOOKUP($A248,CPILFESL!$A:$B,2,FALSE), "NA")</f>
        <v>258.54300000000001</v>
      </c>
      <c r="V248" s="31">
        <f>_xlfn.IFNA(VLOOKUP($A248,'PET.RWTC.M'!$A:$B,2,FALSE), "NA")</f>
        <v>40.71</v>
      </c>
      <c r="W248" s="31">
        <f>_xlfn.IFNA(VLOOKUP($A248,PALLFNFINDEXQ!$A:$B,2,FALSE), "NA")</f>
        <v>106.65329300000001</v>
      </c>
      <c r="X248" s="31">
        <f>_xlfn.IFNA(VLOOKUP($A248,DEXSFUS!$A:$B,2,FALSE), "NA")</f>
        <v>17.079999999999998</v>
      </c>
      <c r="Y248" s="31">
        <f>_xlfn.IFNA(VLOOKUP($A248,PNICKUSDM!$A:$B,2,FALSE), "NA")</f>
        <v>13402.303910000001</v>
      </c>
      <c r="Z248" s="31">
        <f>_xlfn.IFNA(VLOOKUP($A248,'WPU1011'!$A:$B,2,FALSE), "NA")</f>
        <v>149.6</v>
      </c>
      <c r="AA248" s="31">
        <f>_xlfn.IFNA(VLOOKUP($A248,PCU3399103399101!$A:$B,2,FALSE), "NA")</f>
        <v>232.5</v>
      </c>
      <c r="AB248" s="31">
        <f>_xlfn.IFNA(VLOOKUP($A248,TSIFRGHTC!$A:$B,2,FALSE), "NA")</f>
        <v>3.6</v>
      </c>
      <c r="AC248" s="31">
        <f>_xlfn.IFNA(VLOOKUP($A248,TSIFRGHTC!$A:$B,2,FALSE), "NA")</f>
        <v>3.6</v>
      </c>
      <c r="AD248" s="31">
        <f>_xlfn.IFNA(VLOOKUP($A248,PPICMM!$A:$B,2,FALSE), "NA")</f>
        <v>197.1</v>
      </c>
      <c r="AE248" s="31">
        <f>_xlfn.IFNA(VLOOKUP($A248,IPB50001N!$A:$B,2,FALSE), "NA")</f>
        <v>94.796099999999996</v>
      </c>
      <c r="AF248" s="31">
        <f>_xlfn.IFNA(VLOOKUP($A248,A31ATI!$A:$B,2,FALSE), "NA")</f>
        <v>18664</v>
      </c>
      <c r="AG248" s="31">
        <f>_xlfn.IFNA(VLOOKUP($A248,A31ANO!$A:$B,2,FALSE), "NA")</f>
        <v>8628</v>
      </c>
      <c r="AH248" s="31">
        <f>_xlfn.IFNA(VLOOKUP($A248,IPG21223S!$A:$B,2,FALSE), "NA")</f>
        <v>93.721500000000006</v>
      </c>
      <c r="AI248" s="31">
        <f>_xlfn.IFNA(VLOOKUP($A248,PIORECRUSDM!$A:$B,2,FALSE), "NA")</f>
        <v>108.9</v>
      </c>
      <c r="AJ248" s="31">
        <f>_xlfn.IFNA(VLOOKUP($A248,GVZCLS!$A:$B,2,FALSE), "NA")</f>
        <v>18.850000000000001</v>
      </c>
      <c r="AK248" s="31">
        <f>_xlfn.IFNA(VLOOKUP($A248,VXSLVCLS!$A:$B,2,FALSE), "NA")</f>
        <v>33.82</v>
      </c>
      <c r="AL248" s="31">
        <f>_xlfn.IFNA(VLOOKUP($A248,PNRGINDEXM!$A:$B,2,FALSE), "NA")</f>
        <v>86.900750000000002</v>
      </c>
      <c r="AM248" s="31">
        <f>_xlfn.IFNA(VLOOKUP($A248,Nikkei225!$A:$B,2,FALSE), "NA")</f>
        <v>22121.73</v>
      </c>
      <c r="AN248" s="31">
        <f>_xlfn.IFNA(VLOOKUP($A248,EXJPUS!$A:$B,2,FALSE), "NA")</f>
        <v>106.6818</v>
      </c>
      <c r="AO248" s="31">
        <f>_xlfn.IFNA(VLOOKUP($A248,PCU33613361!$A:$B,2,FALSE), "NA")</f>
        <v>113.4</v>
      </c>
      <c r="AP248" s="31">
        <f>_xlfn.IFNA(VLOOKUP($A248,TOTALSA!$A:$B,2,FALSE), "NA")</f>
        <v>15.089</v>
      </c>
      <c r="AQ248" s="31">
        <f>_xlfn.IFNA(VLOOKUP($A248,ZAFCPIALLMINMEI!$A:$B,2,FALSE), "NA")</f>
        <v>126.5219</v>
      </c>
      <c r="AR248" s="31">
        <f>_xlfn.IFNA(VLOOKUP($A248,LCULMN01ZAQ661S!$A:$B,2,FALSE), "NA")</f>
        <v>116.6538165</v>
      </c>
      <c r="AS248" s="31">
        <f>_xlfn.IFNA(VLOOKUP($A248,NGDPRSAXDCZAQ!$A:$B,2,FALSE), "NA")</f>
        <v>1078972.1000000001</v>
      </c>
      <c r="AT248" s="31">
        <f>_xlfn.IFNA(VLOOKUP($A248,'M.W00.PCOBA.USD'!$A:$B,2,FALSE), "NA")</f>
        <v>28517.02</v>
      </c>
      <c r="AU248" s="31">
        <f>_xlfn.IFNA(VLOOKUP($A248,BSCICP03O9M665S!$A:$B,2,FALSE), "NA")</f>
        <v>97.792229059999997</v>
      </c>
      <c r="AV248" s="31">
        <f>_xlfn.IFNA(VLOOKUP($A248,LOLITOAAOECDE!$A:$B,2,FALSE), "NA")</f>
        <v>97.334259534699996</v>
      </c>
      <c r="AW248" s="31">
        <f>_xlfn.IFNA(VLOOKUP($A248,'IP7110'!$A:$B,2,FALSE), "NA")</f>
        <v>110.8</v>
      </c>
      <c r="AX248" s="31">
        <f>_xlfn.IFNA(VLOOKUP($A248,'WPS061'!$A:$B,2,FALSE), "NA")</f>
        <v>78.599999999999994</v>
      </c>
      <c r="AY248" s="31">
        <f>_xlfn.IFNA(VLOOKUP($A248,'GS10'!$A:$B,2,FALSE), "NA")</f>
        <v>0.62</v>
      </c>
      <c r="AZ248" s="31">
        <f>_xlfn.IFNA(VLOOKUP($A248,'GS5'!$A:$B,2,FALSE), "NA")</f>
        <v>0.28000000000000003</v>
      </c>
      <c r="BA248" s="31">
        <f>_xlfn.IFNA(VLOOKUP($A248,'GS30'!$A:$B,2,FALSE), "NA")</f>
        <v>1.31</v>
      </c>
      <c r="BB248" s="31">
        <f>_xlfn.IFNA(VLOOKUP($A248,DAX!$A:$B,2,FALSE), "NA")</f>
        <v>12313.36</v>
      </c>
      <c r="BC248" s="31">
        <f>_xlfn.IFNA(VLOOKUP($A248,SMI!$A:$B,2,FALSE), "NA")</f>
        <v>10005.9</v>
      </c>
      <c r="BD248" s="31">
        <f>_xlfn.IFNA(VLOOKUP($A248,NASDAQCOM!$A:$B,2,FALSE), "NA")</f>
        <v>10745.27</v>
      </c>
      <c r="BE248" s="31">
        <f>_xlfn.IFNA(VLOOKUP($A248,FTSE100!$A:$B,2,FALSE), "NA")</f>
        <v>5897.76</v>
      </c>
      <c r="BF248" s="31">
        <f>_xlfn.IFNA(VLOOKUP($A248,'M.W00.PGOLD.USD'!$A:$B,2,FALSE), "NA")</f>
        <v>1974.7</v>
      </c>
      <c r="BG248" s="31">
        <f>_xlfn.IFNA(VLOOKUP($A248,'M.W00.PSILVER.USD'!$A:$B,2,FALSE), "NA")</f>
        <v>24.375</v>
      </c>
      <c r="BH248" s="31">
        <f>_xlfn.IFNA(VLOOKUP($A248,WPU10170502!$A:$B,2,FALSE), "NA")</f>
        <v>113</v>
      </c>
      <c r="BI248" s="31">
        <f>_xlfn.IFNA(VLOOKUP($A248,'M.W00.PSILVER.USD'!$A:$B,2,FALSE), "NA")</f>
        <v>24.375</v>
      </c>
      <c r="BJ248" s="31">
        <f>_xlfn.IFNA(VLOOKUP($A248,'M.W00.PSILVER.USD'!$A:$B,2,FALSE), "NA")</f>
        <v>24.375</v>
      </c>
      <c r="BK248" s="31">
        <f>_xlfn.IFNA(VLOOKUP($A248,FEDfunds!$A:$B,2,FALSE), "NA")</f>
        <v>0.09</v>
      </c>
      <c r="BL248" s="31">
        <f>_xlfn.IFNA(VLOOKUP($A248,Vehicles_miles_traveled!$A:$B,2,FALSE), "NA")</f>
        <v>239526</v>
      </c>
      <c r="BM248" s="31">
        <f>_xlfn.IFNA(VLOOKUP($A248,New_car_dealer!$A:$B,2,FALSE), "NA")</f>
        <v>84691</v>
      </c>
      <c r="BN248" s="31">
        <f>_xlfn.IFNA(VLOOKUP($A248,Platinum_total_demand!$A:$Z,4,FALSE), "NA")</f>
        <v>573.94611452715139</v>
      </c>
      <c r="BO248" s="31">
        <f>_xlfn.IFNA(VLOOKUP($A248,Palladium_total_demand!$A:$Z,4,FALSE), "NA")</f>
        <v>886.84182842622806</v>
      </c>
      <c r="BP248" s="31">
        <f>_xlfn.IFNA(VLOOKUP($A248,Rhodium_total_demand!$A:$Z,4,FALSE), "NA")</f>
        <v>94.166817096255031</v>
      </c>
      <c r="BQ248" s="31">
        <f>_xlfn.IFNA(VLOOKUP($A248,Platinum_total_supply!$A:$Z,4,FALSE), "NA")</f>
        <v>584.86804053467677</v>
      </c>
      <c r="BR248" s="31">
        <f>_xlfn.IFNA(VLOOKUP($A248,Palladium_total_supply!$A:$Z,4,FALSE), "NA")</f>
        <v>718.79816858380138</v>
      </c>
      <c r="BS248" s="31">
        <f>_xlfn.IFNA(VLOOKUP($A248,Rhodium_total_supply!$A:$Z,4,FALSE), "NA")</f>
        <v>87.259750501864318</v>
      </c>
      <c r="BT248" s="31">
        <f>_xlfn.IFNA(VLOOKUP($A248,Equities!$A:$Z,2,FALSE), "NA")</f>
        <v>9773.2704347826002</v>
      </c>
      <c r="BU248" s="31">
        <f>_xlfn.IFNA(VLOOKUP($A248,Equities!$A:$Z,3,FALSE), "NA")</f>
        <v>13790.3956521739</v>
      </c>
      <c r="BV248" s="31">
        <f>_xlfn.IFNA(VLOOKUP($A248,Equities!$A:$Z,4,FALSE), "NA")</f>
        <v>9829.5604347826102</v>
      </c>
      <c r="BW248" s="31">
        <f>_xlfn.IFNA(VLOOKUP($A248,Equities!$A:$Z,5,FALSE), "NA")</f>
        <v>7368.2636521739096</v>
      </c>
      <c r="BX248" s="31">
        <f>_xlfn.IFNA(VLOOKUP($A248,Equities!$A:$Z,6,FALSE), "NA")</f>
        <v>2491.70652173913</v>
      </c>
      <c r="BY248" s="31">
        <f>_xlfn.IFNA(VLOOKUP($A248,Income_equities!$A:$Z,2,FALSE), "NA")</f>
        <v>2379.9186956521698</v>
      </c>
      <c r="BZ248" s="31">
        <f>_xlfn.IFNA(VLOOKUP($A248,Income_equities!$A:$Z,3,FALSE), "NA")</f>
        <v>453.53219565217302</v>
      </c>
      <c r="CA248" s="31">
        <f>_xlfn.IFNA(VLOOKUP($A248,Income_equities!$A:$Z,4,FALSE), "NA")</f>
        <v>256.12027826086899</v>
      </c>
      <c r="CB248" s="31">
        <f>_xlfn.IFNA(VLOOKUP($A248,Income_equities!$A:$Z,5,FALSE), "NA")</f>
        <v>234.013791304347</v>
      </c>
      <c r="CC248" s="31">
        <f>_xlfn.IFNA(VLOOKUP($A248,PGM_equities!$A:$Z,2,FALSE), "NA")</f>
        <v>865.80217391304302</v>
      </c>
      <c r="CD248" s="31">
        <f>_xlfn.IFNA(VLOOKUP($A248,PGM_equities!$A:$Z,3,FALSE), "NA")</f>
        <v>1845.3695652173899</v>
      </c>
      <c r="CE248" s="31">
        <f>_xlfn.IFNA(VLOOKUP($A248,PGM_equities!$A:$Z,4,FALSE), "NA")</f>
        <v>20.5464130434782</v>
      </c>
      <c r="CF248" s="31">
        <f>_xlfn.IFNA(VLOOKUP($A248,PGM_equities!$A:$Z,5,FALSE), "NA")</f>
        <v>2053.6578260869501</v>
      </c>
      <c r="CG248" s="31">
        <f>_xlfn.IFNA(VLOOKUP($A248,Platinum_market_balance!$A:$Z,2,FALSE), "NA")</f>
        <v>10.921926007525371</v>
      </c>
      <c r="CH248" s="31">
        <f>_xlfn.IFNA(VLOOKUP($A248,Platinum_market_balance!$A:$Z,3,FALSE), "NA")</f>
        <v>1.902953209557566E-2</v>
      </c>
      <c r="CI248" s="31">
        <f>_xlfn.IFNA(VLOOKUP($A248,Platinum_market_balance!$A:$Z,4,FALSE), "NA")</f>
        <v>3420.6926005524947</v>
      </c>
      <c r="CJ248" s="31">
        <f>_xlfn.IFNA(VLOOKUP($A248,Platinum_market_balance!$A:$Z,5,FALSE), "NA")</f>
        <v>5.9599542778866113</v>
      </c>
      <c r="CK248" s="31">
        <f>_xlfn.IFNA(VLOOKUP($A248,Palladium_market_balance!$A:$Z,2,FALSE), "NA")</f>
        <v>-168.04365984242668</v>
      </c>
      <c r="CL248" s="31">
        <f>_xlfn.IFNA(VLOOKUP($A248,Palladium_market_balance!$A:$Z,3,FALSE), "NA")</f>
        <v>-0.18948549161312522</v>
      </c>
      <c r="CM248" s="31">
        <f>_xlfn.IFNA(VLOOKUP($A248,Palladium_market_balance!$A:$Z,4,FALSE), "NA")</f>
        <v>-8108.365325839949</v>
      </c>
      <c r="CN248" s="31">
        <f>_xlfn.IFNA(VLOOKUP($A248,Palladium_market_balance!$A:$Z,5,FALSE), "NA")</f>
        <v>-9.142966722971213</v>
      </c>
      <c r="CO248" s="31">
        <f>_xlfn.IFNA(VLOOKUP($A248,Rhodium_market_balance!$A:$Z,2,FALSE), "NA")</f>
        <v>-6.907066594390713</v>
      </c>
      <c r="CP248" s="31">
        <f>_xlfn.IFNA(VLOOKUP($A248,Rhodium_market_balance!$A:$Z,3,FALSE), "NA")</f>
        <v>-7.3349262589288519E-2</v>
      </c>
      <c r="CQ248" s="31">
        <f>_xlfn.IFNA(VLOOKUP($A248,Rhodium_market_balance!$A:$Z,4,FALSE), "NA")</f>
        <v>-133.79741561374703</v>
      </c>
      <c r="CR248" s="31">
        <f>_xlfn.IFNA(VLOOKUP($A248,Rhodium_market_balance!$A:$Z,5,FALSE), "NA")</f>
        <v>-1.4208552411512707</v>
      </c>
      <c r="CS248" s="31">
        <f>_xlfn.IFNA(VLOOKUP($A248,CFTCs!$A:$Z,2,FALSE), "NA")</f>
        <v>4005.9130434782601</v>
      </c>
      <c r="CT248" s="31">
        <f>_xlfn.IFNA(VLOOKUP($A248,CFTCs!$A:$Z,3,FALSE), "NA")</f>
        <v>1987.4347826086901</v>
      </c>
      <c r="CU248" s="31">
        <f>_xlfn.IFNA(VLOOKUP($A248,CFTCs!$A:$Z,4,FALSE), "NA")</f>
        <v>29151.869565217301</v>
      </c>
      <c r="CV248" s="31">
        <f>_xlfn.IFNA(VLOOKUP($A248,CFTCs!$A:$Z,5,FALSE), "NA")</f>
        <v>10752.0869565217</v>
      </c>
      <c r="CW248" s="31">
        <f>_xlfn.IFNA(VLOOKUP($A248,Open_interest!$A:$Z,2,FALSE), "NA")</f>
        <v>50243.391304347802</v>
      </c>
      <c r="CX248" s="31">
        <f>_xlfn.IFNA(VLOOKUP($A248,Open_interest!$A:$Z,3,FALSE), "NA")</f>
        <v>8388.4782608695605</v>
      </c>
      <c r="CY248" s="31">
        <f>IF(_xlfn.IFNA(VLOOKUP($A248,ETF_holdings!$A:$Z,2,FALSE), "NA")=0,"NA",_xlfn.IFNA(VLOOKUP($A248,ETF_holdings!$A:$Z,2,FALSE), "NA"))</f>
        <v>3276704.9334782599</v>
      </c>
      <c r="CZ248" s="31">
        <f>IF(_xlfn.IFNA(VLOOKUP($A248,ETF_holdings!$A:$Z,3,FALSE), "NA")=0,"NA",_xlfn.IFNA(VLOOKUP($A248,ETF_holdings!$A:$Z,3,FALSE), "NA"))</f>
        <v>207328.57142857101</v>
      </c>
      <c r="DA248" s="31">
        <f>_xlfn.IFNA(VLOOKUP($A248,ETF_holdings!$A:$Z,4,FALSE), "NA")</f>
        <v>699173.91304347804</v>
      </c>
      <c r="DB248" s="31">
        <f>IF(_xlfn.IFNA(VLOOKUP($A248,ETF_holdings!$A:$Z,4,FALSE), "NA")=0,"NA",_xlfn.IFNA(VLOOKUP($A248,ETF_holdings!$A:$Z,4,FALSE), "NA"))</f>
        <v>699173.91304347804</v>
      </c>
      <c r="DC248" s="31">
        <f>IF(_xlfn.IFNA(VLOOKUP($A248,ETF_holdings!$A:$Z,6,FALSE), "NA")=0,"NA",_xlfn.IFNA(VLOOKUP($A248,ETF_holdings!$A:$Z,6,FALSE), "NA"))</f>
        <v>26340</v>
      </c>
      <c r="DD248" s="31">
        <f>IF(_xlfn.IFNA(VLOOKUP($A248,ETF_holdings!$A:$Z,7,FALSE), "NA")=0,"NA",_xlfn.IFNA(VLOOKUP($A248,ETF_holdings!$A:$Z,7,FALSE), "NA"))</f>
        <v>25086.956521739099</v>
      </c>
      <c r="DE248" s="31">
        <f>IF(_xlfn.IFNA(VLOOKUP($A248,ETF_holdings!$A:$Z,8,FALSE), "NA")=0,"NA",_xlfn.IFNA(VLOOKUP($A248,ETF_holdings!$A:$Z,8,FALSE), "NA"))</f>
        <v>3978.2608695652102</v>
      </c>
      <c r="DF248" s="31">
        <f>IF(_xlfn.IFNA(VLOOKUP($A248,ETF_holdings!$A:$Z,10,FALSE), "NA")=0,"NA",_xlfn.IFNA(VLOOKUP($A248,ETF_holdings!$A:$Z,10,FALSE), "NA"))</f>
        <v>11678.5714285714</v>
      </c>
      <c r="DG248" s="31">
        <f>IF(_xlfn.IFNA(VLOOKUP($A248,ETF_holdings!$A:$Z,10,FALSE), "NA")=0,"NA",_xlfn.IFNA(VLOOKUP($A248,ETF_holdings!$A:$Z,10,FALSE), "NA"))</f>
        <v>11678.5714285714</v>
      </c>
      <c r="DH248" s="31">
        <f>IF(_xlfn.IFNA(VLOOKUP($A248,ETF_holdings!$A:$Z,11,FALSE), "NA")=0,"NA",_xlfn.IFNA(VLOOKUP($A248,ETF_holdings!$A:$Z,11,FALSE), "NA"))</f>
        <v>906502.48447204905</v>
      </c>
      <c r="DI248" s="31">
        <f>IF(_xlfn.IFNA(VLOOKUP($A248,ETF_holdings!$A:$Z,12,FALSE), "NA")=0,"NA",_xlfn.IFNA(VLOOKUP($A248,ETF_holdings!$A:$Z,12,FALSE), "NA"))</f>
        <v>51426.956521739099</v>
      </c>
      <c r="DJ248" s="31">
        <f>IF(_xlfn.IFNA(VLOOKUP($A248,ETF_holdings!$A:$Z,13,FALSE), "NA")=0,"NA",_xlfn.IFNA(VLOOKUP($A248,ETF_holdings!$A:$Z,13,FALSE), "NA"))</f>
        <v>19635.09316770182</v>
      </c>
      <c r="DK248" s="31">
        <f>IF(_xlfn.IFNA(VLOOKUP($A248,Platinum_RSI!$A:$P,2,FALSE), "NA")=0,"NA",_xlfn.IFNA(VLOOKUP($A248,Platinum_RSI!$A:$P,2,FALSE), "NA"))</f>
        <v>67.59</v>
      </c>
      <c r="DL248" s="31">
        <f>IF(_xlfn.IFNA(VLOOKUP($A248,Platinum_RSI!$A:$P,3,FALSE), "NA")=0,"NA",_xlfn.IFNA(VLOOKUP($A248,Platinum_RSI!$A:$P,3,FALSE), "NA"))</f>
        <v>54.8</v>
      </c>
      <c r="DM248" s="31">
        <f>IF(_xlfn.IFNA(VLOOKUP($A248,Platinum_RSI!$A:$P,4,FALSE), "NA")=0,"NA",_xlfn.IFNA(VLOOKUP($A248,Platinum_RSI!$A:$P,4,FALSE), "NA"))</f>
        <v>52.49</v>
      </c>
      <c r="DN248" s="31">
        <f>IF(_xlfn.IFNA(VLOOKUP($A248,Platinum_RSI!$A:$P,5,FALSE), "NA")=0,"NA",_xlfn.IFNA(VLOOKUP($A248,Platinum_RSI!$A:$P,5,FALSE), "NA"))</f>
        <v>48.77</v>
      </c>
      <c r="DO248" s="31">
        <f>IF(_xlfn.IFNA(VLOOKUP($A248,Palladium_RSI!$A:$Q,2,FALSE), "NA")=0,"NA",_xlfn.IFNA(VLOOKUP($A248,Palladium_RSI!$A:$Q,2,FALSE), "NA"))</f>
        <v>64.489999999999995</v>
      </c>
      <c r="DP248" s="31">
        <f>IF(_xlfn.IFNA(VLOOKUP($A248,Palladium_RSI!$A:$Q, 3,FALSE), "NA")=0,"NA",_xlfn.IFNA(VLOOKUP($A248,Palladium_RSI!$A:$Q,3,FALSE), "NA"))</f>
        <v>64.099999999999994</v>
      </c>
      <c r="DQ248" s="31">
        <f>IF(_xlfn.IFNA(VLOOKUP($A248,Palladium_RSI!$A:$Q,4,FALSE), "NA")=0,"NA",_xlfn.IFNA(VLOOKUP($A248,Palladium_RSI!$A:$Q,4,FALSE), "NA"))</f>
        <v>65.739999999999995</v>
      </c>
      <c r="DR248" s="31">
        <f>IF(_xlfn.IFNA(VLOOKUP($A248,Palladium_RSI!$A:$Q,5,FALSE), "NA")=0,"NA",_xlfn.IFNA(VLOOKUP($A248,Palladium_RSI!$A:$Q,5,FALSE), "NA"))</f>
        <v>65.959999999999994</v>
      </c>
      <c r="DS248" s="31">
        <f>IF(_xlfn.IFNA(VLOOKUP($A248,Car_production!$A:$L,2,FALSE), "NA")=0,"NA",_xlfn.IFNA(VLOOKUP($A248,Car_production!$A:$L,2,FALSE), "NA"))</f>
        <v>216</v>
      </c>
      <c r="DT248" s="31">
        <f>IF(_xlfn.IFNA(VLOOKUP($A248,Car_production!$A:$L,3,FALSE), "NA")=0,"NA",_xlfn.IFNA(VLOOKUP($A248,Car_production!$A:$L,3,FALSE), "NA"))</f>
        <v>169.94492525570416</v>
      </c>
      <c r="DU248" s="31" t="e">
        <f>IF(_xlfn.IFNA(VLOOKUP($A248,Car_production!$A:$L,4,FALSE), "NA")=0,"NA",_xlfn.IFNA(VLOOKUP($A248,Car_production!$A:$L,13,FALSE), "NA"))</f>
        <v>#REF!</v>
      </c>
      <c r="DV248" s="31">
        <f>IF(_xlfn.IFNA(VLOOKUP($A248,Car_production!$A:$L,5,FALSE), "NA")=0,"NA",_xlfn.IFNA(VLOOKUP($A248,Car_production!$A:$L,5,FALSE), "NA"))</f>
        <v>83.241097585341137</v>
      </c>
      <c r="DW248" s="31">
        <f>IF(_xlfn.IFNA(VLOOKUP($A248,Car_production!$A:$L,6,FALSE), "NA")=0,"NA",_xlfn.IFNA(VLOOKUP($A248,Car_production!$A:$L,6,FALSE), "NA"))</f>
        <v>147.19999999999999</v>
      </c>
      <c r="DX248" s="31">
        <f>IF(_xlfn.IFNA(VLOOKUP($A248,Car_production!$A:$L,7,FALSE), "NA")=0,"NA",_xlfn.IFNA(VLOOKUP($A248,Car_production!$A:$L,7,FALSE), "NA"))</f>
        <v>143.89051808406646</v>
      </c>
      <c r="DY248" s="31">
        <f>IF(_xlfn.IFNA(VLOOKUP($A248,Car_production!$A:$L,8,FALSE), "NA")=0,"NA",_xlfn.IFNA(VLOOKUP($A248,Car_production!$A:$L,8,FALSE), "NA"))</f>
        <v>81.599999999999994</v>
      </c>
      <c r="DZ248" s="31">
        <f>IF(_xlfn.IFNA(VLOOKUP($A248,Car_production!$A:$L,9,FALSE), "NA")=0,"NA",_xlfn.IFNA(VLOOKUP($A248,Car_production!$A:$L,9,FALSE), "NA"))</f>
        <v>103.03030303030303</v>
      </c>
      <c r="EA248" s="31">
        <f>IF(_xlfn.IFNA(VLOOKUP($A248,Car_production!$A:$L,10,FALSE), "NA")=0,"NA",_xlfn.IFNA(VLOOKUP($A248,Car_production!$A:$L,10,FALSE), "NA"))</f>
        <v>86.423618255846492</v>
      </c>
      <c r="EB248" s="31">
        <f>IF(_xlfn.IFNA(VLOOKUP($A248,Car_production_index!$A:$L,2,FALSE), "NA")=0,"NA",_xlfn.IFNA(VLOOKUP($A248,Car_production_index!$A:$L,2,FALSE), "NA"))</f>
        <v>0.15413615147806659</v>
      </c>
      <c r="EC248" s="31">
        <f>IF(_xlfn.IFNA(VLOOKUP($A248,Car_production_index!$A:$L,3,FALSE), "NA")=0,"NA",_xlfn.IFNA(VLOOKUP($A248,Car_production_index!$A:$L,3,FALSE), "NA"))</f>
        <v>0.16534000290921755</v>
      </c>
      <c r="ED248" s="31">
        <f>IF(_xlfn.IFNA(VLOOKUP($A248,Car_production_index!$A:$L,4,FALSE), "NA")=0,"NA",_xlfn.IFNA(VLOOKUP($A248,Car_production_index!$A:$L,4,FALSE), "NA"))</f>
        <v>0.31721293305306053</v>
      </c>
      <c r="EE248" s="31">
        <f>IF(_xlfn.IFNA(VLOOKUP($A248,Car_production_index!$A:$L,5,FALSE), "NA")=0,"NA",_xlfn.IFNA(VLOOKUP($A248,Car_production_index!$A:$L,5,FALSE), "NA"))</f>
        <v>9.7378633512542861E-2</v>
      </c>
      <c r="EF248" s="31">
        <f>IF(_xlfn.IFNA(VLOOKUP($A248,Car_production_index!$A:$L,6,FALSE), "NA")=0,"NA",_xlfn.IFNA(VLOOKUP($A248,Car_production_index!$A:$L,6,FALSE), "NA"))</f>
        <v>0.73406772095288753</v>
      </c>
    </row>
    <row r="249" spans="1:136">
      <c r="A249" s="26">
        <v>44044</v>
      </c>
      <c r="B249" s="25">
        <f>IFERROR(VLOOKUP($A249,Palladium_spot_price!$A:$B,2,FALSE), "NA")</f>
        <v>2181.9047619047601</v>
      </c>
      <c r="C249" s="25">
        <f>IFERROR(VLOOKUP($A249,Platinum_spot_price!$A:$B,2,FALSE), "NA")</f>
        <v>943.57142857142799</v>
      </c>
      <c r="D249" s="25">
        <f>IFERROR(VLOOKUP($A249,Rhodium_spot_price!$A:$B,2,FALSE), "NA")</f>
        <v>11348.809523809499</v>
      </c>
      <c r="E249" s="25">
        <f>IFERROR(VLOOKUP(A249,'Coal Australia'!A:B,2,FALSE), "NA")</f>
        <v>51.382499999999901</v>
      </c>
      <c r="F249" s="25">
        <f>IFERROR(VLOOKUP(A249,'Russian Ruble'!A:B,2,FALSE), "NA")</f>
        <v>73.796999999999997</v>
      </c>
      <c r="G249" s="25" t="str">
        <f>IFERROR(VLOOKUP($A249,'GDP Germany'!A:B,2,FALSE),"NA")</f>
        <v>NA</v>
      </c>
      <c r="H249" s="25" t="str">
        <f>IFERROR(VLOOKUP($A249,'GDP EU28'!A:B,2,FALSE),"NA")</f>
        <v>NA</v>
      </c>
      <c r="I249" s="25" t="str">
        <f>IFERROR(VLOOKUP($A249,'GDP US'!A:B,2,FALSE),"NA")</f>
        <v>NA</v>
      </c>
      <c r="J249" s="29" t="str">
        <f>IFERROR(VLOOKUP($A249,'GDP CNY'!A:C,2,FALSE),"NA")</f>
        <v>NA</v>
      </c>
      <c r="K249" s="25">
        <f>IFERROR(VLOOKUP($A249,WTI!$A:$B,2,FALSE),"NA")</f>
        <v>42.34</v>
      </c>
      <c r="L249" s="25">
        <f>IFERROR(VLOOKUP($A249,Brent!$A:$B,2,FALSE),"NA")</f>
        <v>44.74</v>
      </c>
      <c r="M249" s="25">
        <f>IFERROR(VLOOKUP($A249,'EURO EXC RATE'!$A:$B,2,FALSE),"NA")</f>
        <v>1.1831</v>
      </c>
      <c r="N249" s="25">
        <f>IFERROR(VLOOKUP($A249,'Baltic Dry Index'!$A:$B,2,FALSE),"NA")</f>
        <v>1488</v>
      </c>
      <c r="O249" s="25">
        <f>IFERROR(VLOOKUP($A249,EXR_CNY_USD!$A:$B,2,FALSE),"NA")</f>
        <v>6.9269999999999996</v>
      </c>
      <c r="P249" s="25">
        <f>IFERROR(VLOOKUP($A249,'NATURAL GAS'!A:B,2,FALSE),"NA")</f>
        <v>2.2999999999999998</v>
      </c>
      <c r="Q249" s="25">
        <f>IFERROR(VLOOKUP($A249,VIX!$A:$B,2,FALSE), "NA")</f>
        <v>26.41</v>
      </c>
      <c r="R249" s="25">
        <f>IFERROR(VLOOKUP($A249,CLI_US!$A:$B,2,FALSE), "NA")</f>
        <v>98.033091660908596</v>
      </c>
      <c r="S249" s="25">
        <f>IFERROR(VLOOKUP($A249,CLI_CHN!$A:$B,2,FALSE), "NA")</f>
        <v>100.25920000000001</v>
      </c>
      <c r="T249" s="25">
        <f>IFERROR(VLOOKUP($A249,CLI_EURO!$A:$B,2,FALSE), "NA")</f>
        <v>98.445773795900394</v>
      </c>
      <c r="U249" s="25">
        <f>IFERROR(VLOOKUP($A249,CPILFESL!$A:$B,2,FALSE), "NA")</f>
        <v>259.58</v>
      </c>
      <c r="V249" s="31">
        <f>_xlfn.IFNA(VLOOKUP($A249,'PET.RWTC.M'!$A:$B,2,FALSE), "NA")</f>
        <v>42.34</v>
      </c>
      <c r="W249" s="31">
        <f>_xlfn.IFNA(VLOOKUP($A249,PALLFNFINDEXQ!$A:$B,2,FALSE), "NA")</f>
        <v>106.65329300000001</v>
      </c>
      <c r="X249" s="31">
        <f>_xlfn.IFNA(VLOOKUP($A249,DEXSFUS!$A:$B,2,FALSE), "NA")</f>
        <v>17.079999999999998</v>
      </c>
      <c r="Y249" s="31">
        <f>_xlfn.IFNA(VLOOKUP($A249,PNICKUSDM!$A:$B,2,FALSE), "NA")</f>
        <v>14575.782859999999</v>
      </c>
      <c r="Z249" s="31">
        <f>_xlfn.IFNA(VLOOKUP($A249,'WPU1011'!$A:$B,2,FALSE), "NA")</f>
        <v>149.6</v>
      </c>
      <c r="AA249" s="31">
        <f>_xlfn.IFNA(VLOOKUP($A249,'WPU1011'!$A:$B,2,FALSE), "NA")</f>
        <v>149.6</v>
      </c>
      <c r="AB249" s="31">
        <f>_xlfn.IFNA(VLOOKUP($A249,TSIFRGHTC!$A:$B,2,FALSE), "NA")</f>
        <v>-1.1000000000000001</v>
      </c>
      <c r="AC249" s="31">
        <f>_xlfn.IFNA(VLOOKUP($A249,TSIFRGHTC!$A:$B,2,FALSE), "NA")</f>
        <v>-1.1000000000000001</v>
      </c>
      <c r="AD249" s="31">
        <f>_xlfn.IFNA(VLOOKUP($A249,PPICMM!$A:$B,2,FALSE), "NA")</f>
        <v>203.8</v>
      </c>
      <c r="AE249" s="31">
        <f>_xlfn.IFNA(VLOOKUP($A249,IPB50001N!$A:$B,2,FALSE), "NA")</f>
        <v>98.178100000000001</v>
      </c>
      <c r="AF249" s="31">
        <f>_xlfn.IFNA(VLOOKUP($A249,A31ATI!$A:$B,2,FALSE), "NA")</f>
        <v>19033</v>
      </c>
      <c r="AG249" s="31">
        <f>_xlfn.IFNA(VLOOKUP($A249,A31ANO!$A:$B,2,FALSE), "NA")</f>
        <v>9070</v>
      </c>
      <c r="AH249" s="31">
        <f>_xlfn.IFNA(VLOOKUP($A249,IPG21223S!$A:$B,2,FALSE), "NA")</f>
        <v>107.333</v>
      </c>
      <c r="AI249" s="31">
        <f>_xlfn.IFNA(VLOOKUP($A249,PIORECRUSDM!$A:$B,2,FALSE), "NA")</f>
        <v>122.53</v>
      </c>
      <c r="AJ249" s="31">
        <f>_xlfn.IFNA(VLOOKUP($A249,GVZCLS!$A:$B,2,FALSE), "NA")</f>
        <v>18.850000000000001</v>
      </c>
      <c r="AK249" s="31">
        <f>_xlfn.IFNA(VLOOKUP($A249,VXSLVCLS!$A:$B,2,FALSE), "NA")</f>
        <v>33.82</v>
      </c>
      <c r="AL249" s="31">
        <f>_xlfn.IFNA(VLOOKUP($A249,PNRGINDEXM!$A:$B,2,FALSE), "NA")</f>
        <v>93.383920000000003</v>
      </c>
      <c r="AM249" s="31">
        <f>_xlfn.IFNA(VLOOKUP($A249,Nikkei225!$A:$B,2,FALSE), "NA")</f>
        <v>22121.73</v>
      </c>
      <c r="AN249" s="31">
        <f>_xlfn.IFNA(VLOOKUP($A249,EXJPUS!$A:$B,2,FALSE), "NA")</f>
        <v>106.0129</v>
      </c>
      <c r="AO249" s="31">
        <f>_xlfn.IFNA(VLOOKUP($A249,PCU33613361!$A:$B,2,FALSE), "NA")</f>
        <v>113.5</v>
      </c>
      <c r="AP249" s="31">
        <f>_xlfn.IFNA(VLOOKUP($A249,TOTALSA!$A:$B,2,FALSE), "NA")</f>
        <v>15.677</v>
      </c>
      <c r="AQ249" s="31">
        <f>_xlfn.IFNA(VLOOKUP($A249,ZAFCPIALLMINMEI!$A:$B,2,FALSE), "NA")</f>
        <v>126.65689999999999</v>
      </c>
      <c r="AR249" s="31">
        <f>_xlfn.IFNA(VLOOKUP($A249,LCULMN01ZAQ661S!$A:$B,2,FALSE), "NA")</f>
        <v>116.6538165</v>
      </c>
      <c r="AS249" s="31">
        <f>_xlfn.IFNA(VLOOKUP($A249,NGDPRSAXDCZAQ!$A:$B,2,FALSE), "NA")</f>
        <v>1078972.1000000001</v>
      </c>
      <c r="AT249" s="31">
        <f>_xlfn.IFNA(VLOOKUP($A249,'M.W00.PCOBA.USD'!$A:$B,2,FALSE), "NA")</f>
        <v>32914.879999999997</v>
      </c>
      <c r="AU249" s="31">
        <f>_xlfn.IFNA(VLOOKUP($A249,BSCICP03O9M665S!$A:$B,2,FALSE), "NA")</f>
        <v>98.632258916799998</v>
      </c>
      <c r="AV249" s="31">
        <f>_xlfn.IFNA(VLOOKUP($A249,LOLITOAAOECDE!$A:$B,2,FALSE), "NA")</f>
        <v>98.080309188000001</v>
      </c>
      <c r="AW249" s="31">
        <f>_xlfn.IFNA(VLOOKUP($A249,'IP7110'!$A:$B,2,FALSE), "NA")</f>
        <v>121.3</v>
      </c>
      <c r="AX249" s="31">
        <f>_xlfn.IFNA(VLOOKUP($A249,'WPS061'!$A:$B,2,FALSE), "NA")</f>
        <v>76.5</v>
      </c>
      <c r="AY249" s="31">
        <f>_xlfn.IFNA(VLOOKUP($A249,'GS10'!$A:$B,2,FALSE), "NA")</f>
        <v>0.65</v>
      </c>
      <c r="AZ249" s="31">
        <f>_xlfn.IFNA(VLOOKUP($A249,'GS5'!$A:$B,2,FALSE), "NA")</f>
        <v>0.27</v>
      </c>
      <c r="BA249" s="31">
        <f>_xlfn.IFNA(VLOOKUP($A249,'GS30'!$A:$B,2,FALSE), "NA")</f>
        <v>1.36</v>
      </c>
      <c r="BB249" s="31">
        <f>_xlfn.IFNA(VLOOKUP($A249,DAX!$A:$B,2,FALSE), "NA")</f>
        <v>12945.38</v>
      </c>
      <c r="BC249" s="31">
        <f>_xlfn.IFNA(VLOOKUP($A249,SMI!$A:$B,2,FALSE), "NA")</f>
        <v>10135.56</v>
      </c>
      <c r="BD249" s="31">
        <f>_xlfn.IFNA(VLOOKUP($A249,NASDAQCOM!$A:$B,2,FALSE), "NA")</f>
        <v>11775.46</v>
      </c>
      <c r="BE249" s="31">
        <f>_xlfn.IFNA(VLOOKUP($A249,FTSE100!$A:$B,2,FALSE), "NA")</f>
        <v>5963.57</v>
      </c>
      <c r="BF249" s="31">
        <f>_xlfn.IFNA(VLOOKUP($A249,'M.W00.PGOLD.USD'!$A:$B,2,FALSE), "NA")</f>
        <v>2061.5</v>
      </c>
      <c r="BG249" s="31">
        <f>_xlfn.IFNA(VLOOKUP($A249,'M.W00.PSILVER.USD'!$A:$B,2,FALSE), "NA")</f>
        <v>28.33</v>
      </c>
      <c r="BH249" s="31">
        <f>_xlfn.IFNA(VLOOKUP($A249,WPU10170502!$A:$B,2,FALSE), "NA")</f>
        <v>113.7</v>
      </c>
      <c r="BI249" s="31">
        <f>_xlfn.IFNA(VLOOKUP($A249,'M.W00.PSILVER.USD'!$A:$B,2,FALSE), "NA")</f>
        <v>28.33</v>
      </c>
      <c r="BJ249" s="31">
        <f>_xlfn.IFNA(VLOOKUP($A249,'M.W00.PSILVER.USD'!$A:$B,2,FALSE), "NA")</f>
        <v>28.33</v>
      </c>
      <c r="BK249" s="31">
        <f>_xlfn.IFNA(VLOOKUP($A249,FEDfunds!$A:$B,2,FALSE), "NA")</f>
        <v>0.1</v>
      </c>
      <c r="BL249" s="31">
        <f>_xlfn.IFNA(VLOOKUP($A249,Vehicles_miles_traveled!$A:$B,2,FALSE), "NA")</f>
        <v>251171</v>
      </c>
      <c r="BM249" s="31">
        <f>_xlfn.IFNA(VLOOKUP($A249,New_car_dealer!$A:$B,2,FALSE), "NA")</f>
        <v>86015</v>
      </c>
      <c r="BN249" s="31">
        <f>_xlfn.IFNA(VLOOKUP($A249,Platinum_total_demand!$A:$Z,4,FALSE), "NA")</f>
        <v>541.74749139663402</v>
      </c>
      <c r="BO249" s="31">
        <f>_xlfn.IFNA(VLOOKUP($A249,Palladium_total_demand!$A:$Z,4,FALSE), "NA")</f>
        <v>882.9185370278592</v>
      </c>
      <c r="BP249" s="31">
        <f>_xlfn.IFNA(VLOOKUP($A249,Rhodium_total_demand!$A:$Z,4,FALSE), "NA")</f>
        <v>93.996442947613971</v>
      </c>
      <c r="BQ249" s="31">
        <f>_xlfn.IFNA(VLOOKUP($A249,Platinum_total_supply!$A:$Z,4,FALSE), "NA")</f>
        <v>614.31079908222955</v>
      </c>
      <c r="BR249" s="31">
        <f>_xlfn.IFNA(VLOOKUP($A249,Palladium_total_supply!$A:$Z,4,FALSE), "NA")</f>
        <v>768.10899449412659</v>
      </c>
      <c r="BS249" s="31">
        <f>_xlfn.IFNA(VLOOKUP($A249,Rhodium_total_supply!$A:$Z,4,FALSE), "NA")</f>
        <v>87.259750501864318</v>
      </c>
      <c r="BT249" s="31">
        <f>_xlfn.IFNA(VLOOKUP($A249,Equities!$A:$Z,2,FALSE), "NA")</f>
        <v>10268.3861904761</v>
      </c>
      <c r="BU249" s="31">
        <f>_xlfn.IFNA(VLOOKUP($A249,Equities!$A:$Z,3,FALSE), "NA")</f>
        <v>14630.849047619</v>
      </c>
      <c r="BV249" s="31">
        <f>_xlfn.IFNA(VLOOKUP($A249,Equities!$A:$Z,4,FALSE), "NA")</f>
        <v>10106.6142857142</v>
      </c>
      <c r="BW249" s="31">
        <f>_xlfn.IFNA(VLOOKUP($A249,Equities!$A:$Z,5,FALSE), "NA")</f>
        <v>7562.2584285714202</v>
      </c>
      <c r="BX249" s="31">
        <f>_xlfn.IFNA(VLOOKUP($A249,Equities!$A:$Z,6,FALSE), "NA")</f>
        <v>2582.1362380952301</v>
      </c>
      <c r="BY249" s="31">
        <f>_xlfn.IFNA(VLOOKUP($A249,Income_equities!$A:$Z,2,FALSE), "NA")</f>
        <v>2385.1123809523801</v>
      </c>
      <c r="BZ249" s="31">
        <f>_xlfn.IFNA(VLOOKUP($A249,Income_equities!$A:$Z,3,FALSE), "NA")</f>
        <v>453.232409523809</v>
      </c>
      <c r="CA249" s="31">
        <f>_xlfn.IFNA(VLOOKUP($A249,Income_equities!$A:$Z,4,FALSE), "NA")</f>
        <v>257.40078571428501</v>
      </c>
      <c r="CB249" s="31">
        <f>_xlfn.IFNA(VLOOKUP($A249,Income_equities!$A:$Z,5,FALSE), "NA")</f>
        <v>233.88762380952301</v>
      </c>
      <c r="CC249" s="31">
        <f>_xlfn.IFNA(VLOOKUP($A249,PGM_equities!$A:$Z,2,FALSE), "NA")</f>
        <v>944.074285714285</v>
      </c>
      <c r="CD249" s="31">
        <f>_xlfn.IFNA(VLOOKUP($A249,PGM_equities!$A:$Z,3,FALSE), "NA")</f>
        <v>1971.9038095238</v>
      </c>
      <c r="CE249" s="31">
        <f>_xlfn.IFNA(VLOOKUP($A249,PGM_equities!$A:$Z,4,FALSE), "NA")</f>
        <v>27.031528571428499</v>
      </c>
      <c r="CF249" s="31">
        <f>_xlfn.IFNA(VLOOKUP($A249,PGM_equities!$A:$Z,5,FALSE), "NA")</f>
        <v>2176.3471428571402</v>
      </c>
      <c r="CG249" s="31">
        <f>_xlfn.IFNA(VLOOKUP($A249,Platinum_market_balance!$A:$Z,2,FALSE), "NA")</f>
        <v>72.563307685595532</v>
      </c>
      <c r="CH249" s="31">
        <f>_xlfn.IFNA(VLOOKUP($A249,Platinum_market_balance!$A:$Z,3,FALSE), "NA")</f>
        <v>0.13394304327746145</v>
      </c>
      <c r="CI249" s="31">
        <f>_xlfn.IFNA(VLOOKUP($A249,Platinum_market_balance!$A:$Z,4,FALSE), "NA")</f>
        <v>3493.2559082380903</v>
      </c>
      <c r="CJ249" s="31">
        <f>_xlfn.IFNA(VLOOKUP($A249,Platinum_market_balance!$A:$Z,5,FALSE), "NA")</f>
        <v>6.4481256742553965</v>
      </c>
      <c r="CK249" s="31">
        <f>_xlfn.IFNA(VLOOKUP($A249,Palladium_market_balance!$A:$Z,2,FALSE), "NA")</f>
        <v>-114.80954253373261</v>
      </c>
      <c r="CL249" s="31">
        <f>_xlfn.IFNA(VLOOKUP($A249,Palladium_market_balance!$A:$Z,3,FALSE), "NA")</f>
        <v>-0.13003412853943733</v>
      </c>
      <c r="CM249" s="31">
        <f>_xlfn.IFNA(VLOOKUP($A249,Palladium_market_balance!$A:$Z,4,FALSE), "NA")</f>
        <v>-8223.1748683736823</v>
      </c>
      <c r="CN249" s="31">
        <f>_xlfn.IFNA(VLOOKUP($A249,Palladium_market_balance!$A:$Z,5,FALSE), "NA")</f>
        <v>-9.3136280681738732</v>
      </c>
      <c r="CO249" s="31">
        <f>_xlfn.IFNA(VLOOKUP($A249,Rhodium_market_balance!$A:$Z,2,FALSE), "NA")</f>
        <v>-6.7366924457496538</v>
      </c>
      <c r="CP249" s="31">
        <f>_xlfn.IFNA(VLOOKUP($A249,Rhodium_market_balance!$A:$Z,3,FALSE), "NA")</f>
        <v>-7.1669652962337543E-2</v>
      </c>
      <c r="CQ249" s="31">
        <f>_xlfn.IFNA(VLOOKUP($A249,Rhodium_market_balance!$A:$Z,4,FALSE), "NA")</f>
        <v>-140.5341080594967</v>
      </c>
      <c r="CR249" s="31">
        <f>_xlfn.IFNA(VLOOKUP($A249,Rhodium_market_balance!$A:$Z,5,FALSE), "NA")</f>
        <v>-1.4951002788245835</v>
      </c>
      <c r="CS249" s="31">
        <f>_xlfn.IFNA(VLOOKUP($A249,CFTCs!$A:$Z,2,FALSE), "NA")</f>
        <v>5031.1904761904698</v>
      </c>
      <c r="CT249" s="31">
        <f>_xlfn.IFNA(VLOOKUP($A249,CFTCs!$A:$Z,3,FALSE), "NA")</f>
        <v>2315.9047619047601</v>
      </c>
      <c r="CU249" s="31">
        <f>_xlfn.IFNA(VLOOKUP($A249,CFTCs!$A:$Z,4,FALSE), "NA")</f>
        <v>34603.666666666599</v>
      </c>
      <c r="CV249" s="31">
        <f>_xlfn.IFNA(VLOOKUP($A249,CFTCs!$A:$Z,5,FALSE), "NA")</f>
        <v>13654.761904761899</v>
      </c>
      <c r="CW249" s="31">
        <f>_xlfn.IFNA(VLOOKUP($A249,Open_interest!$A:$Z,2,FALSE), "NA")</f>
        <v>57097.142857142797</v>
      </c>
      <c r="CX249" s="31">
        <f>_xlfn.IFNA(VLOOKUP($A249,Open_interest!$A:$Z,3,FALSE), "NA")</f>
        <v>10009.285714285699</v>
      </c>
      <c r="CY249" s="31">
        <f>IF(_xlfn.IFNA(VLOOKUP($A249,ETF_holdings!$A:$Z,2,FALSE), "NA")=0,"NA",_xlfn.IFNA(VLOOKUP($A249,ETF_holdings!$A:$Z,2,FALSE), "NA"))</f>
        <v>3545204.9701904701</v>
      </c>
      <c r="CZ249" s="31">
        <f>IF(_xlfn.IFNA(VLOOKUP($A249,ETF_holdings!$A:$Z,3,FALSE), "NA")=0,"NA",_xlfn.IFNA(VLOOKUP($A249,ETF_holdings!$A:$Z,3,FALSE), "NA"))</f>
        <v>205600</v>
      </c>
      <c r="DA249" s="31">
        <f>_xlfn.IFNA(VLOOKUP($A249,ETF_holdings!$A:$Z,4,FALSE), "NA")</f>
        <v>668714.28571428498</v>
      </c>
      <c r="DB249" s="31">
        <f>IF(_xlfn.IFNA(VLOOKUP($A249,ETF_holdings!$A:$Z,4,FALSE), "NA")=0,"NA",_xlfn.IFNA(VLOOKUP($A249,ETF_holdings!$A:$Z,4,FALSE), "NA"))</f>
        <v>668714.28571428498</v>
      </c>
      <c r="DC249" s="31">
        <f>IF(_xlfn.IFNA(VLOOKUP($A249,ETF_holdings!$A:$Z,6,FALSE), "NA")=0,"NA",_xlfn.IFNA(VLOOKUP($A249,ETF_holdings!$A:$Z,6,FALSE), "NA"))</f>
        <v>38340</v>
      </c>
      <c r="DD249" s="31">
        <f>IF(_xlfn.IFNA(VLOOKUP($A249,ETF_holdings!$A:$Z,7,FALSE), "NA")=0,"NA",_xlfn.IFNA(VLOOKUP($A249,ETF_holdings!$A:$Z,7,FALSE), "NA"))</f>
        <v>23000</v>
      </c>
      <c r="DE249" s="31">
        <f>IF(_xlfn.IFNA(VLOOKUP($A249,ETF_holdings!$A:$Z,8,FALSE), "NA")=0,"NA",_xlfn.IFNA(VLOOKUP($A249,ETF_holdings!$A:$Z,8,FALSE), "NA"))</f>
        <v>3895.23809523809</v>
      </c>
      <c r="DF249" s="31">
        <f>IF(_xlfn.IFNA(VLOOKUP($A249,ETF_holdings!$A:$Z,10,FALSE), "NA")=0,"NA",_xlfn.IFNA(VLOOKUP($A249,ETF_holdings!$A:$Z,10,FALSE), "NA"))</f>
        <v>13133.333333333299</v>
      </c>
      <c r="DG249" s="31">
        <f>IF(_xlfn.IFNA(VLOOKUP($A249,ETF_holdings!$A:$Z,10,FALSE), "NA")=0,"NA",_xlfn.IFNA(VLOOKUP($A249,ETF_holdings!$A:$Z,10,FALSE), "NA"))</f>
        <v>13133.333333333299</v>
      </c>
      <c r="DH249" s="31">
        <f>IF(_xlfn.IFNA(VLOOKUP($A249,ETF_holdings!$A:$Z,11,FALSE), "NA")=0,"NA",_xlfn.IFNA(VLOOKUP($A249,ETF_holdings!$A:$Z,11,FALSE), "NA"))</f>
        <v>874314.28571428498</v>
      </c>
      <c r="DI249" s="31">
        <f>IF(_xlfn.IFNA(VLOOKUP($A249,ETF_holdings!$A:$Z,12,FALSE), "NA")=0,"NA",_xlfn.IFNA(VLOOKUP($A249,ETF_holdings!$A:$Z,12,FALSE), "NA"))</f>
        <v>61340</v>
      </c>
      <c r="DJ249" s="31">
        <f>IF(_xlfn.IFNA(VLOOKUP($A249,ETF_holdings!$A:$Z,13,FALSE), "NA")=0,"NA",_xlfn.IFNA(VLOOKUP($A249,ETF_holdings!$A:$Z,13,FALSE), "NA"))</f>
        <v>20923.809523809479</v>
      </c>
      <c r="DK249" s="31">
        <f>IF(_xlfn.IFNA(VLOOKUP($A249,Platinum_RSI!$A:$P,2,FALSE), "NA")=0,"NA",_xlfn.IFNA(VLOOKUP($A249,Platinum_RSI!$A:$P,2,FALSE), "NA"))</f>
        <v>71.540000000000006</v>
      </c>
      <c r="DL249" s="31">
        <f>IF(_xlfn.IFNA(VLOOKUP($A249,Platinum_RSI!$A:$P,3,FALSE), "NA")=0,"NA",_xlfn.IFNA(VLOOKUP($A249,Platinum_RSI!$A:$P,3,FALSE), "NA"))</f>
        <v>56.5</v>
      </c>
      <c r="DM249" s="31">
        <f>IF(_xlfn.IFNA(VLOOKUP($A249,Platinum_RSI!$A:$P,4,FALSE), "NA")=0,"NA",_xlfn.IFNA(VLOOKUP($A249,Platinum_RSI!$A:$P,4,FALSE), "NA"))</f>
        <v>53.7</v>
      </c>
      <c r="DN249" s="31">
        <f>IF(_xlfn.IFNA(VLOOKUP($A249,Platinum_RSI!$A:$P,5,FALSE), "NA")=0,"NA",_xlfn.IFNA(VLOOKUP($A249,Platinum_RSI!$A:$P,5,FALSE), "NA"))</f>
        <v>49.39</v>
      </c>
      <c r="DO249" s="31">
        <f>IF(_xlfn.IFNA(VLOOKUP($A249,Palladium_RSI!$A:$Q,2,FALSE), "NA")=0,"NA",_xlfn.IFNA(VLOOKUP($A249,Palladium_RSI!$A:$Q,2,FALSE), "NA"))</f>
        <v>73.64</v>
      </c>
      <c r="DP249" s="31">
        <f>IF(_xlfn.IFNA(VLOOKUP($A249,Palladium_RSI!$A:$Q, 3,FALSE), "NA")=0,"NA",_xlfn.IFNA(VLOOKUP($A249,Palladium_RSI!$A:$Q,3,FALSE), "NA"))</f>
        <v>67.11</v>
      </c>
      <c r="DQ249" s="31">
        <f>IF(_xlfn.IFNA(VLOOKUP($A249,Palladium_RSI!$A:$Q,4,FALSE), "NA")=0,"NA",_xlfn.IFNA(VLOOKUP($A249,Palladium_RSI!$A:$Q,4,FALSE), "NA"))</f>
        <v>67.8</v>
      </c>
      <c r="DR249" s="31">
        <f>IF(_xlfn.IFNA(VLOOKUP($A249,Palladium_RSI!$A:$Q,5,FALSE), "NA")=0,"NA",_xlfn.IFNA(VLOOKUP($A249,Palladium_RSI!$A:$Q,5,FALSE), "NA"))</f>
        <v>67.209999999999994</v>
      </c>
      <c r="DS249" s="31">
        <f>IF(_xlfn.IFNA(VLOOKUP($A249,Car_production!$A:$L,2,FALSE), "NA")=0,"NA",_xlfn.IFNA(VLOOKUP($A249,Car_production!$A:$L,2,FALSE), "NA"))</f>
        <v>196</v>
      </c>
      <c r="DT249" s="31">
        <f>IF(_xlfn.IFNA(VLOOKUP($A249,Car_production!$A:$L,3,FALSE), "NA")=0,"NA",_xlfn.IFNA(VLOOKUP($A249,Car_production!$A:$L,3,FALSE), "NA"))</f>
        <v>154.20928402832416</v>
      </c>
      <c r="DU249" s="31" t="e">
        <f>IF(_xlfn.IFNA(VLOOKUP($A249,Car_production!$A:$L,4,FALSE), "NA")=0,"NA",_xlfn.IFNA(VLOOKUP($A249,Car_production!$A:$L,13,FALSE), "NA"))</f>
        <v>#REF!</v>
      </c>
      <c r="DV249" s="31">
        <f>IF(_xlfn.IFNA(VLOOKUP($A249,Car_production!$A:$L,5,FALSE), "NA")=0,"NA",_xlfn.IFNA(VLOOKUP($A249,Car_production!$A:$L,5,FALSE), "NA"))</f>
        <v>81.548164392267125</v>
      </c>
      <c r="DW249" s="31">
        <f>IF(_xlfn.IFNA(VLOOKUP($A249,Car_production!$A:$L,6,FALSE), "NA")=0,"NA",_xlfn.IFNA(VLOOKUP($A249,Car_production!$A:$L,6,FALSE), "NA"))</f>
        <v>157.80000000000001</v>
      </c>
      <c r="DX249" s="31">
        <f>IF(_xlfn.IFNA(VLOOKUP($A249,Car_production!$A:$L,7,FALSE), "NA")=0,"NA",_xlfn.IFNA(VLOOKUP($A249,Car_production!$A:$L,7,FALSE), "NA"))</f>
        <v>154.25219941348976</v>
      </c>
      <c r="DY249" s="31">
        <f>IF(_xlfn.IFNA(VLOOKUP($A249,Car_production!$A:$L,8,FALSE), "NA")=0,"NA",_xlfn.IFNA(VLOOKUP($A249,Car_production!$A:$L,8,FALSE), "NA"))</f>
        <v>88.9</v>
      </c>
      <c r="DZ249" s="31">
        <f>IF(_xlfn.IFNA(VLOOKUP($A249,Car_production!$A:$L,9,FALSE), "NA")=0,"NA",_xlfn.IFNA(VLOOKUP($A249,Car_production!$A:$L,9,FALSE), "NA"))</f>
        <v>112.24747474747474</v>
      </c>
      <c r="EA249" s="31">
        <f>IF(_xlfn.IFNA(VLOOKUP($A249,Car_production!$A:$L,10,FALSE), "NA")=0,"NA",_xlfn.IFNA(VLOOKUP($A249,Car_production!$A:$L,10,FALSE), "NA"))</f>
        <v>86.071922780200538</v>
      </c>
      <c r="EB249" s="31">
        <f>IF(_xlfn.IFNA(VLOOKUP($A249,Car_production_index!$A:$L,2,FALSE), "NA")=0,"NA",_xlfn.IFNA(VLOOKUP($A249,Car_production_index!$A:$L,2,FALSE), "NA"))</f>
        <v>0.15413615147806659</v>
      </c>
      <c r="EC249" s="31">
        <f>IF(_xlfn.IFNA(VLOOKUP($A249,Car_production_index!$A:$L,3,FALSE), "NA")=0,"NA",_xlfn.IFNA(VLOOKUP($A249,Car_production_index!$A:$L,3,FALSE), "NA"))</f>
        <v>0.16534000290921755</v>
      </c>
      <c r="ED249" s="31">
        <f>IF(_xlfn.IFNA(VLOOKUP($A249,Car_production_index!$A:$L,4,FALSE), "NA")=0,"NA",_xlfn.IFNA(VLOOKUP($A249,Car_production_index!$A:$L,4,FALSE), "NA"))</f>
        <v>0.31721293305306053</v>
      </c>
      <c r="EE249" s="31">
        <f>IF(_xlfn.IFNA(VLOOKUP($A249,Car_production_index!$A:$L,5,FALSE), "NA")=0,"NA",_xlfn.IFNA(VLOOKUP($A249,Car_production_index!$A:$L,5,FALSE), "NA"))</f>
        <v>9.7378633512542861E-2</v>
      </c>
      <c r="EF249" s="31">
        <f>IF(_xlfn.IFNA(VLOOKUP($A249,Car_production_index!$A:$L,6,FALSE), "NA")=0,"NA",_xlfn.IFNA(VLOOKUP($A249,Car_production_index!$A:$L,6,FALSE), "NA"))</f>
        <v>0.73406772095288753</v>
      </c>
    </row>
    <row r="250" spans="1:136">
      <c r="A250" s="26">
        <v>44075</v>
      </c>
      <c r="B250" s="25">
        <f>IFERROR(VLOOKUP($A250,Palladium_spot_price!$A:$B,2,FALSE), "NA")</f>
        <v>2313.38095238095</v>
      </c>
      <c r="C250" s="25">
        <f>IFERROR(VLOOKUP($A250,Platinum_spot_price!$A:$B,2,FALSE), "NA")</f>
        <v>911.95238095238096</v>
      </c>
      <c r="D250" s="25">
        <f>IFERROR(VLOOKUP($A250,Rhodium_spot_price!$A:$B,2,FALSE), "NA")</f>
        <v>13790.4761904761</v>
      </c>
      <c r="E250" s="25">
        <f>IFERROR(VLOOKUP(A250,'Coal Australia'!A:B,2,FALSE), "NA")</f>
        <v>52.005681818181699</v>
      </c>
      <c r="F250" s="25">
        <f>IFERROR(VLOOKUP(A250,'Russian Ruble'!A:B,2,FALSE), "NA")</f>
        <v>75.651300000000006</v>
      </c>
      <c r="G250" s="25" t="str">
        <f>IFERROR(VLOOKUP($A250,'GDP Germany'!A:B,2,FALSE),"NA")</f>
        <v>NA</v>
      </c>
      <c r="H250" s="25" t="str">
        <f>IFERROR(VLOOKUP($A250,'GDP EU28'!A:B,2,FALSE),"NA")</f>
        <v>NA</v>
      </c>
      <c r="I250" s="25" t="str">
        <f>IFERROR(VLOOKUP($A250,'GDP US'!A:B,2,FALSE),"NA")</f>
        <v>NA</v>
      </c>
      <c r="J250" s="29" t="str">
        <f>IFERROR(VLOOKUP($A250,'GDP CNY'!A:C,2,FALSE),"NA")</f>
        <v>NA</v>
      </c>
      <c r="K250" s="25">
        <f>IFERROR(VLOOKUP($A250,WTI!$A:$B,2,FALSE),"NA")</f>
        <v>39.630000000000003</v>
      </c>
      <c r="L250" s="25">
        <f>IFERROR(VLOOKUP($A250,Brent!$A:$B,2,FALSE),"NA")</f>
        <v>40.909999999999997</v>
      </c>
      <c r="M250" s="25">
        <f>IFERROR(VLOOKUP($A250,'EURO EXC RATE'!$A:$B,2,FALSE),"NA")</f>
        <v>1.1785000000000001</v>
      </c>
      <c r="N250" s="25">
        <f>IFERROR(VLOOKUP($A250,'Baltic Dry Index'!$A:$B,2,FALSE),"NA")</f>
        <v>1725</v>
      </c>
      <c r="O250" s="25">
        <f>IFERROR(VLOOKUP($A250,EXR_CNY_USD!$A:$B,2,FALSE),"NA")</f>
        <v>6.8106</v>
      </c>
      <c r="P250" s="25">
        <f>IFERROR(VLOOKUP($A250,'NATURAL GAS'!A:B,2,FALSE),"NA")</f>
        <v>1.92</v>
      </c>
      <c r="Q250" s="25">
        <f>IFERROR(VLOOKUP($A250,VIX!$A:$B,2,FALSE), "NA")</f>
        <v>26.37</v>
      </c>
      <c r="R250" s="25">
        <f>IFERROR(VLOOKUP($A250,CLI_US!$A:$B,2,FALSE), "NA")</f>
        <v>98.242635901928594</v>
      </c>
      <c r="S250" s="25">
        <f>IFERROR(VLOOKUP($A250,CLI_CHN!$A:$B,2,FALSE), "NA")</f>
        <v>100.58320000000001</v>
      </c>
      <c r="T250" s="25">
        <f>IFERROR(VLOOKUP($A250,CLI_EURO!$A:$B,2,FALSE), "NA")</f>
        <v>98.574820833026195</v>
      </c>
      <c r="U250" s="25">
        <f>IFERROR(VLOOKUP($A250,CPILFESL!$A:$B,2,FALSE), "NA")</f>
        <v>260.19</v>
      </c>
      <c r="V250" s="31">
        <f>_xlfn.IFNA(VLOOKUP($A250,'PET.RWTC.M'!$A:$B,2,FALSE), "NA")</f>
        <v>39.630000000000003</v>
      </c>
      <c r="W250" s="31">
        <f>_xlfn.IFNA(VLOOKUP($A250,PALLFNFINDEXQ!$A:$B,2,FALSE), "NA")</f>
        <v>106.65329300000001</v>
      </c>
      <c r="X250" s="31">
        <f>_xlfn.IFNA(VLOOKUP($A250,DEXSFUS!$A:$B,2,FALSE), "NA")</f>
        <v>16.63</v>
      </c>
      <c r="Y250" s="31">
        <f>_xlfn.IFNA(VLOOKUP($A250,PNICKUSDM!$A:$B,2,FALSE), "NA")</f>
        <v>14857.48864</v>
      </c>
      <c r="Z250" s="31">
        <f>_xlfn.IFNA(VLOOKUP($A250,'WPU1011'!$A:$B,2,FALSE), "NA")</f>
        <v>149.6</v>
      </c>
      <c r="AA250" s="31">
        <f>_xlfn.IFNA(VLOOKUP($A250,PCU3399103399101!$A:$B,2,FALSE), "NA")</f>
        <v>238.1</v>
      </c>
      <c r="AB250" s="31">
        <f>_xlfn.IFNA(VLOOKUP($A250,TSIFRGHTC!$A:$B,2,FALSE), "NA")</f>
        <v>0.4</v>
      </c>
      <c r="AC250" s="31">
        <f>_xlfn.IFNA(VLOOKUP($A250,TSIFRGHTC!$A:$B,2,FALSE), "NA")</f>
        <v>0.4</v>
      </c>
      <c r="AD250" s="31">
        <f>_xlfn.IFNA(VLOOKUP($A250,PPICMM!$A:$B,2,FALSE), "NA")</f>
        <v>204.7</v>
      </c>
      <c r="AE250" s="31">
        <f>_xlfn.IFNA(VLOOKUP($A250,IPB50001N!$A:$B,2,FALSE), "NA")</f>
        <v>95.6999</v>
      </c>
      <c r="AF250" s="31">
        <f>_xlfn.IFNA(VLOOKUP($A250,A31ATI!$A:$B,2,FALSE), "NA")</f>
        <v>19006</v>
      </c>
      <c r="AG250" s="31">
        <f>_xlfn.IFNA(VLOOKUP($A250,A31ANO!$A:$B,2,FALSE), "NA")</f>
        <v>9509</v>
      </c>
      <c r="AH250" s="31">
        <f>_xlfn.IFNA(VLOOKUP($A250,IPG21223S!$A:$B,2,FALSE), "NA")</f>
        <v>94.0749</v>
      </c>
      <c r="AI250" s="31">
        <f>_xlfn.IFNA(VLOOKUP($A250,PIORECRUSDM!$A:$B,2,FALSE), "NA")</f>
        <v>123.98</v>
      </c>
      <c r="AJ250" s="31">
        <f>_xlfn.IFNA(VLOOKUP($A250,GVZCLS!$A:$B,2,FALSE), "NA")</f>
        <v>23</v>
      </c>
      <c r="AK250" s="31">
        <f>_xlfn.IFNA(VLOOKUP($A250,VXSLVCLS!$A:$B,2,FALSE), "NA")</f>
        <v>59.39</v>
      </c>
      <c r="AL250" s="31">
        <f>_xlfn.IFNA(VLOOKUP($A250,PNRGINDEXM!$A:$B,2,FALSE), "NA")</f>
        <v>90.525040000000004</v>
      </c>
      <c r="AM250" s="31">
        <f>_xlfn.IFNA(VLOOKUP($A250,Nikkei225!$A:$B,2,FALSE), "NA")</f>
        <v>23138.07</v>
      </c>
      <c r="AN250" s="31">
        <f>_xlfn.IFNA(VLOOKUP($A250,EXJPUS!$A:$B,2,FALSE), "NA")</f>
        <v>105.589</v>
      </c>
      <c r="AO250" s="31">
        <f>_xlfn.IFNA(VLOOKUP($A250,PCU33613361!$A:$B,2,FALSE), "NA")</f>
        <v>113.5</v>
      </c>
      <c r="AP250" s="31">
        <f>_xlfn.IFNA(VLOOKUP($A250,TOTALSA!$A:$B,2,FALSE), "NA")</f>
        <v>16.702999999999999</v>
      </c>
      <c r="AQ250" s="31">
        <f>_xlfn.IFNA(VLOOKUP($A250,ZAFCPIALLMINMEI!$A:$B,2,FALSE), "NA")</f>
        <v>126.7919</v>
      </c>
      <c r="AR250" s="31">
        <f>_xlfn.IFNA(VLOOKUP($A250,LCULMN01ZAQ661S!$A:$B,2,FALSE), "NA")</f>
        <v>116.6538165</v>
      </c>
      <c r="AS250" s="31">
        <f>_xlfn.IFNA(VLOOKUP($A250,NGDPRSAXDCZAQ!$A:$B,2,FALSE), "NA")</f>
        <v>1078972.1000000001</v>
      </c>
      <c r="AT250" s="31">
        <f>_xlfn.IFNA(VLOOKUP($A250,'M.W00.PCOBA.USD'!$A:$B,2,FALSE), "NA")</f>
        <v>33482.1</v>
      </c>
      <c r="AU250" s="31">
        <f>_xlfn.IFNA(VLOOKUP($A250,BSCICP03O9M665S!$A:$B,2,FALSE), "NA")</f>
        <v>99.118826303600002</v>
      </c>
      <c r="AV250" s="31">
        <f>_xlfn.IFNA(VLOOKUP($A250,LOLITOAAOECDE!$A:$B,2,FALSE), "NA")</f>
        <v>98.316327002700007</v>
      </c>
      <c r="AW250" s="31">
        <f>_xlfn.IFNA(VLOOKUP($A250,'IP7110'!$A:$B,2,FALSE), "NA")</f>
        <v>141.69999999999999</v>
      </c>
      <c r="AX250" s="31">
        <f>_xlfn.IFNA(VLOOKUP($A250,'WPS061'!$A:$B,2,FALSE), "NA")</f>
        <v>76.099999999999994</v>
      </c>
      <c r="AY250" s="31">
        <f>_xlfn.IFNA(VLOOKUP($A250,'GS10'!$A:$B,2,FALSE), "NA")</f>
        <v>0.68</v>
      </c>
      <c r="AZ250" s="31">
        <f>_xlfn.IFNA(VLOOKUP($A250,'GS5'!$A:$B,2,FALSE), "NA")</f>
        <v>0.27</v>
      </c>
      <c r="BA250" s="31">
        <f>_xlfn.IFNA(VLOOKUP($A250,'GS30'!$A:$B,2,FALSE), "NA")</f>
        <v>1.42</v>
      </c>
      <c r="BB250" s="31">
        <f>_xlfn.IFNA(VLOOKUP($A250,DAX!$A:$B,2,FALSE), "NA")</f>
        <v>12760.73</v>
      </c>
      <c r="BC250" s="31">
        <f>_xlfn.IFNA(VLOOKUP($A250,SMI!$A:$B,2,FALSE), "NA")</f>
        <v>10187</v>
      </c>
      <c r="BD250" s="31">
        <f>_xlfn.IFNA(VLOOKUP($A250,NASDAQCOM!$A:$B,2,FALSE), "NA")</f>
        <v>11167.51</v>
      </c>
      <c r="BE250" s="31">
        <f>_xlfn.IFNA(VLOOKUP($A250,FTSE100!$A:$B,2,FALSE), "NA")</f>
        <v>5866.1</v>
      </c>
      <c r="BF250" s="31">
        <f>_xlfn.IFNA(VLOOKUP($A250,'M.W00.PGOLD.USD'!$A:$B,2,FALSE), "NA")</f>
        <v>1987.95</v>
      </c>
      <c r="BG250" s="31">
        <f>_xlfn.IFNA(VLOOKUP($A250,'M.W00.PSILVER.USD'!$A:$B,2,FALSE), "NA")</f>
        <v>28.885000000000002</v>
      </c>
      <c r="BH250" s="31">
        <f>_xlfn.IFNA(VLOOKUP($A250,WPU10170502!$A:$B,2,FALSE), "NA")</f>
        <v>117.3</v>
      </c>
      <c r="BI250" s="31">
        <f>_xlfn.IFNA(VLOOKUP($A250,'M.W00.PSILVER.USD'!$A:$B,2,FALSE), "NA")</f>
        <v>28.885000000000002</v>
      </c>
      <c r="BJ250" s="31">
        <f>_xlfn.IFNA(VLOOKUP($A250,'M.W00.PSILVER.USD'!$A:$B,2,FALSE), "NA")</f>
        <v>28.885000000000002</v>
      </c>
      <c r="BK250" s="31">
        <f>_xlfn.IFNA(VLOOKUP($A250,FEDfunds!$A:$B,2,FALSE), "NA")</f>
        <v>0.09</v>
      </c>
      <c r="BL250" s="31">
        <f>_xlfn.IFNA(VLOOKUP($A250,Vehicles_miles_traveled!$A:$B,2,FALSE), "NA")</f>
        <v>253876</v>
      </c>
      <c r="BM250" s="31">
        <f>_xlfn.IFNA(VLOOKUP($A250,New_car_dealer!$A:$B,2,FALSE), "NA")</f>
        <v>85909</v>
      </c>
      <c r="BN250" s="31">
        <f>_xlfn.IFNA(VLOOKUP($A250,Platinum_total_demand!$A:$Z,4,FALSE), "NA")</f>
        <v>589.49288837514757</v>
      </c>
      <c r="BO250" s="31">
        <f>_xlfn.IFNA(VLOOKUP($A250,Palladium_total_demand!$A:$Z,4,FALSE), "NA")</f>
        <v>964.3228866884989</v>
      </c>
      <c r="BP250" s="31">
        <f>_xlfn.IFNA(VLOOKUP($A250,Rhodium_total_demand!$A:$Z,4,FALSE), "NA")</f>
        <v>103.56898221613048</v>
      </c>
      <c r="BQ250" s="31">
        <f>_xlfn.IFNA(VLOOKUP($A250,Platinum_total_supply!$A:$Z,4,FALSE), "NA")</f>
        <v>648.64784531304235</v>
      </c>
      <c r="BR250" s="31">
        <f>_xlfn.IFNA(VLOOKUP($A250,Palladium_total_supply!$A:$Z,4,FALSE), "NA")</f>
        <v>825.61678902457959</v>
      </c>
      <c r="BS250" s="31">
        <f>_xlfn.IFNA(VLOOKUP($A250,Rhodium_total_supply!$A:$Z,4,FALSE), "NA")</f>
        <v>87.259750501864318</v>
      </c>
      <c r="BT250" s="31">
        <f>_xlfn.IFNA(VLOOKUP($A250,Equities!$A:$Z,2,FALSE), "NA")</f>
        <v>10229.734999999901</v>
      </c>
      <c r="BU250" s="31">
        <f>_xlfn.IFNA(VLOOKUP($A250,Equities!$A:$Z,3,FALSE), "NA")</f>
        <v>14575.3154545454</v>
      </c>
      <c r="BV250" s="31">
        <f>_xlfn.IFNA(VLOOKUP($A250,Equities!$A:$Z,4,FALSE), "NA")</f>
        <v>9996.4763636363605</v>
      </c>
      <c r="BW250" s="31">
        <f>_xlfn.IFNA(VLOOKUP($A250,Equities!$A:$Z,5,FALSE), "NA")</f>
        <v>7762.8558181818098</v>
      </c>
      <c r="BX250" s="31">
        <f>_xlfn.IFNA(VLOOKUP($A250,Equities!$A:$Z,6,FALSE), "NA")</f>
        <v>2569.23181818181</v>
      </c>
      <c r="BY250" s="31">
        <f>_xlfn.IFNA(VLOOKUP($A250,Income_equities!$A:$Z,2,FALSE), "NA")</f>
        <v>2379.8904545454502</v>
      </c>
      <c r="BZ250" s="31">
        <f>_xlfn.IFNA(VLOOKUP($A250,Income_equities!$A:$Z,3,FALSE), "NA")</f>
        <v>452.469559090909</v>
      </c>
      <c r="CA250" s="31">
        <f>_xlfn.IFNA(VLOOKUP($A250,Income_equities!$A:$Z,4,FALSE), "NA")</f>
        <v>258.152281818181</v>
      </c>
      <c r="CB250" s="31">
        <f>_xlfn.IFNA(VLOOKUP($A250,Income_equities!$A:$Z,5,FALSE), "NA")</f>
        <v>233.99826363636299</v>
      </c>
      <c r="CC250" s="31">
        <f>_xlfn.IFNA(VLOOKUP($A250,PGM_equities!$A:$Z,2,FALSE), "NA")</f>
        <v>908.62681818181795</v>
      </c>
      <c r="CD250" s="31">
        <f>_xlfn.IFNA(VLOOKUP($A250,PGM_equities!$A:$Z,3,FALSE), "NA")</f>
        <v>1924.0286363636301</v>
      </c>
      <c r="CE250" s="31">
        <f>_xlfn.IFNA(VLOOKUP($A250,PGM_equities!$A:$Z,4,FALSE), "NA")</f>
        <v>25.8235363636363</v>
      </c>
      <c r="CF250" s="31">
        <f>_xlfn.IFNA(VLOOKUP($A250,PGM_equities!$A:$Z,5,FALSE), "NA")</f>
        <v>2298.3554545454499</v>
      </c>
      <c r="CG250" s="31">
        <f>_xlfn.IFNA(VLOOKUP($A250,Platinum_market_balance!$A:$Z,2,FALSE), "NA")</f>
        <v>59.154956937894781</v>
      </c>
      <c r="CH250" s="31">
        <f>_xlfn.IFNA(VLOOKUP($A250,Platinum_market_balance!$A:$Z,3,FALSE), "NA")</f>
        <v>0.10034888987540956</v>
      </c>
      <c r="CI250" s="31">
        <f>_xlfn.IFNA(VLOOKUP($A250,Platinum_market_balance!$A:$Z,4,FALSE), "NA")</f>
        <v>3552.4108651759852</v>
      </c>
      <c r="CJ250" s="31">
        <f>_xlfn.IFNA(VLOOKUP($A250,Platinum_market_balance!$A:$Z,5,FALSE), "NA")</f>
        <v>6.0262149641324685</v>
      </c>
      <c r="CK250" s="31">
        <f>_xlfn.IFNA(VLOOKUP($A250,Palladium_market_balance!$A:$Z,2,FALSE), "NA")</f>
        <v>-138.70609766391931</v>
      </c>
      <c r="CL250" s="31">
        <f>_xlfn.IFNA(VLOOKUP($A250,Palladium_market_balance!$A:$Z,3,FALSE), "NA")</f>
        <v>-0.14383781571361268</v>
      </c>
      <c r="CM250" s="31">
        <f>_xlfn.IFNA(VLOOKUP($A250,Palladium_market_balance!$A:$Z,4,FALSE), "NA")</f>
        <v>-8361.880966037601</v>
      </c>
      <c r="CN250" s="31">
        <f>_xlfn.IFNA(VLOOKUP($A250,Palladium_market_balance!$A:$Z,5,FALSE), "NA")</f>
        <v>-8.6712459918403901</v>
      </c>
      <c r="CO250" s="31">
        <f>_xlfn.IFNA(VLOOKUP($A250,Rhodium_market_balance!$A:$Z,2,FALSE), "NA")</f>
        <v>-16.309231714266161</v>
      </c>
      <c r="CP250" s="31">
        <f>_xlfn.IFNA(VLOOKUP($A250,Rhodium_market_balance!$A:$Z,3,FALSE), "NA")</f>
        <v>-0.15747216362744232</v>
      </c>
      <c r="CQ250" s="31">
        <f>_xlfn.IFNA(VLOOKUP($A250,Rhodium_market_balance!$A:$Z,4,FALSE), "NA")</f>
        <v>-156.84333977376286</v>
      </c>
      <c r="CR250" s="31">
        <f>_xlfn.IFNA(VLOOKUP($A250,Rhodium_market_balance!$A:$Z,5,FALSE), "NA")</f>
        <v>-1.5143852572236161</v>
      </c>
      <c r="CS250" s="31">
        <f>_xlfn.IFNA(VLOOKUP($A250,CFTCs!$A:$Z,2,FALSE), "NA")</f>
        <v>5297.8636363636297</v>
      </c>
      <c r="CT250" s="31">
        <f>_xlfn.IFNA(VLOOKUP($A250,CFTCs!$A:$Z,3,FALSE), "NA")</f>
        <v>2372.1363636363599</v>
      </c>
      <c r="CU250" s="31">
        <f>_xlfn.IFNA(VLOOKUP($A250,CFTCs!$A:$Z,4,FALSE), "NA")</f>
        <v>32733.3181818181</v>
      </c>
      <c r="CV250" s="31">
        <f>_xlfn.IFNA(VLOOKUP($A250,CFTCs!$A:$Z,5,FALSE), "NA")</f>
        <v>17198.636363636298</v>
      </c>
      <c r="CW250" s="31">
        <f>_xlfn.IFNA(VLOOKUP($A250,Open_interest!$A:$Z,2,FALSE), "NA")</f>
        <v>60068.863636363603</v>
      </c>
      <c r="CX250" s="31">
        <f>_xlfn.IFNA(VLOOKUP($A250,Open_interest!$A:$Z,3,FALSE), "NA")</f>
        <v>9605.4090909090901</v>
      </c>
      <c r="CY250" s="31">
        <f>IF(_xlfn.IFNA(VLOOKUP($A250,ETF_holdings!$A:$Z,2,FALSE), "NA")=0,"NA",_xlfn.IFNA(VLOOKUP($A250,ETF_holdings!$A:$Z,2,FALSE), "NA"))</f>
        <v>3714859.7192272702</v>
      </c>
      <c r="CZ250" s="31">
        <f>IF(_xlfn.IFNA(VLOOKUP($A250,ETF_holdings!$A:$Z,3,FALSE), "NA")=0,"NA",_xlfn.IFNA(VLOOKUP($A250,ETF_holdings!$A:$Z,3,FALSE), "NA"))</f>
        <v>226127.27272727201</v>
      </c>
      <c r="DA250" s="31">
        <f>_xlfn.IFNA(VLOOKUP($A250,ETF_holdings!$A:$Z,4,FALSE), "NA")</f>
        <v>666636.36363636295</v>
      </c>
      <c r="DB250" s="31">
        <f>IF(_xlfn.IFNA(VLOOKUP($A250,ETF_holdings!$A:$Z,4,FALSE), "NA")=0,"NA",_xlfn.IFNA(VLOOKUP($A250,ETF_holdings!$A:$Z,4,FALSE), "NA"))</f>
        <v>666636.36363636295</v>
      </c>
      <c r="DC250" s="31">
        <f>IF(_xlfn.IFNA(VLOOKUP($A250,ETF_holdings!$A:$Z,6,FALSE), "NA")=0,"NA",_xlfn.IFNA(VLOOKUP($A250,ETF_holdings!$A:$Z,6,FALSE), "NA"))</f>
        <v>38794.545454545398</v>
      </c>
      <c r="DD250" s="31">
        <f>IF(_xlfn.IFNA(VLOOKUP($A250,ETF_holdings!$A:$Z,7,FALSE), "NA")=0,"NA",_xlfn.IFNA(VLOOKUP($A250,ETF_holdings!$A:$Z,7,FALSE), "NA"))</f>
        <v>23000</v>
      </c>
      <c r="DE250" s="31">
        <f>IF(_xlfn.IFNA(VLOOKUP($A250,ETF_holdings!$A:$Z,8,FALSE), "NA")=0,"NA",_xlfn.IFNA(VLOOKUP($A250,ETF_holdings!$A:$Z,8,FALSE), "NA"))</f>
        <v>3780.9523809523798</v>
      </c>
      <c r="DF250" s="31">
        <f>IF(_xlfn.IFNA(VLOOKUP($A250,ETF_holdings!$A:$Z,10,FALSE), "NA")=0,"NA",_xlfn.IFNA(VLOOKUP($A250,ETF_holdings!$A:$Z,10,FALSE), "NA"))</f>
        <v>11448.1818181818</v>
      </c>
      <c r="DG250" s="31">
        <f>IF(_xlfn.IFNA(VLOOKUP($A250,ETF_holdings!$A:$Z,10,FALSE), "NA")=0,"NA",_xlfn.IFNA(VLOOKUP($A250,ETF_holdings!$A:$Z,10,FALSE), "NA"))</f>
        <v>11448.1818181818</v>
      </c>
      <c r="DH250" s="31">
        <f>IF(_xlfn.IFNA(VLOOKUP($A250,ETF_holdings!$A:$Z,11,FALSE), "NA")=0,"NA",_xlfn.IFNA(VLOOKUP($A250,ETF_holdings!$A:$Z,11,FALSE), "NA"))</f>
        <v>892763.63636363496</v>
      </c>
      <c r="DI250" s="31">
        <f>IF(_xlfn.IFNA(VLOOKUP($A250,ETF_holdings!$A:$Z,12,FALSE), "NA")=0,"NA",_xlfn.IFNA(VLOOKUP($A250,ETF_holdings!$A:$Z,12,FALSE), "NA"))</f>
        <v>61794.545454545398</v>
      </c>
      <c r="DJ250" s="31">
        <f>IF(_xlfn.IFNA(VLOOKUP($A250,ETF_holdings!$A:$Z,13,FALSE), "NA")=0,"NA",_xlfn.IFNA(VLOOKUP($A250,ETF_holdings!$A:$Z,13,FALSE), "NA"))</f>
        <v>19010.086580086558</v>
      </c>
      <c r="DK250" s="31">
        <f>IF(_xlfn.IFNA(VLOOKUP($A250,Platinum_RSI!$A:$P,2,FALSE), "NA")=0,"NA",_xlfn.IFNA(VLOOKUP($A250,Platinum_RSI!$A:$P,2,FALSE), "NA"))</f>
        <v>52.78</v>
      </c>
      <c r="DL250" s="31">
        <f>IF(_xlfn.IFNA(VLOOKUP($A250,Platinum_RSI!$A:$P,3,FALSE), "NA")=0,"NA",_xlfn.IFNA(VLOOKUP($A250,Platinum_RSI!$A:$P,3,FALSE), "NA"))</f>
        <v>52.21</v>
      </c>
      <c r="DM250" s="31">
        <f>IF(_xlfn.IFNA(VLOOKUP($A250,Platinum_RSI!$A:$P,4,FALSE), "NA")=0,"NA",_xlfn.IFNA(VLOOKUP($A250,Platinum_RSI!$A:$P,4,FALSE), "NA"))</f>
        <v>50.98</v>
      </c>
      <c r="DN250" s="31">
        <f>IF(_xlfn.IFNA(VLOOKUP($A250,Platinum_RSI!$A:$P,5,FALSE), "NA")=0,"NA",_xlfn.IFNA(VLOOKUP($A250,Platinum_RSI!$A:$P,5,FALSE), "NA"))</f>
        <v>48.21</v>
      </c>
      <c r="DO250" s="31">
        <f>IF(_xlfn.IFNA(VLOOKUP($A250,Palladium_RSI!$A:$Q,2,FALSE), "NA")=0,"NA",_xlfn.IFNA(VLOOKUP($A250,Palladium_RSI!$A:$Q,2,FALSE), "NA"))</f>
        <v>80.150000000000006</v>
      </c>
      <c r="DP250" s="31">
        <f>IF(_xlfn.IFNA(VLOOKUP($A250,Palladium_RSI!$A:$Q, 3,FALSE), "NA")=0,"NA",_xlfn.IFNA(VLOOKUP($A250,Palladium_RSI!$A:$Q,3,FALSE), "NA"))</f>
        <v>69.56</v>
      </c>
      <c r="DQ250" s="31">
        <f>IF(_xlfn.IFNA(VLOOKUP($A250,Palladium_RSI!$A:$Q,4,FALSE), "NA")=0,"NA",_xlfn.IFNA(VLOOKUP($A250,Palladium_RSI!$A:$Q,4,FALSE), "NA"))</f>
        <v>69.48</v>
      </c>
      <c r="DR250" s="31">
        <f>IF(_xlfn.IFNA(VLOOKUP($A250,Palladium_RSI!$A:$Q,5,FALSE), "NA")=0,"NA",_xlfn.IFNA(VLOOKUP($A250,Palladium_RSI!$A:$Q,5,FALSE), "NA"))</f>
        <v>68.239999999999995</v>
      </c>
      <c r="DS250" s="31">
        <f>IF(_xlfn.IFNA(VLOOKUP($A250,Car_production!$A:$L,2,FALSE), "NA")=0,"NA",_xlfn.IFNA(VLOOKUP($A250,Car_production!$A:$L,2,FALSE), "NA"))</f>
        <v>196.8</v>
      </c>
      <c r="DT250" s="31">
        <f>IF(_xlfn.IFNA(VLOOKUP($A250,Car_production!$A:$L,3,FALSE), "NA")=0,"NA",_xlfn.IFNA(VLOOKUP($A250,Car_production!$A:$L,3,FALSE), "NA"))</f>
        <v>154.83870967741936</v>
      </c>
      <c r="DU250" s="31" t="e">
        <f>IF(_xlfn.IFNA(VLOOKUP($A250,Car_production!$A:$L,4,FALSE), "NA")=0,"NA",_xlfn.IFNA(VLOOKUP($A250,Car_production!$A:$L,13,FALSE), "NA"))</f>
        <v>#REF!</v>
      </c>
      <c r="DV250" s="31">
        <f>IF(_xlfn.IFNA(VLOOKUP($A250,Car_production!$A:$L,5,FALSE), "NA")=0,"NA",_xlfn.IFNA(VLOOKUP($A250,Car_production!$A:$L,5,FALSE), "NA"))</f>
        <v>98.475811285418885</v>
      </c>
      <c r="DW250" s="31">
        <f>IF(_xlfn.IFNA(VLOOKUP($A250,Car_production!$A:$L,6,FALSE), "NA")=0,"NA",_xlfn.IFNA(VLOOKUP($A250,Car_production!$A:$L,6,FALSE), "NA"))</f>
        <v>138.69999999999999</v>
      </c>
      <c r="DX250" s="31">
        <f>IF(_xlfn.IFNA(VLOOKUP($A250,Car_production!$A:$L,7,FALSE), "NA")=0,"NA",_xlfn.IFNA(VLOOKUP($A250,Car_production!$A:$L,7,FALSE), "NA"))</f>
        <v>135.58162267839685</v>
      </c>
      <c r="DY250" s="31">
        <f>IF(_xlfn.IFNA(VLOOKUP($A250,Car_production!$A:$L,8,FALSE), "NA")=0,"NA",_xlfn.IFNA(VLOOKUP($A250,Car_production!$A:$L,8,FALSE), "NA"))</f>
        <v>100.1</v>
      </c>
      <c r="DZ250" s="31">
        <f>IF(_xlfn.IFNA(VLOOKUP($A250,Car_production!$A:$L,9,FALSE), "NA")=0,"NA",_xlfn.IFNA(VLOOKUP($A250,Car_production!$A:$L,9,FALSE), "NA"))</f>
        <v>126.38888888888889</v>
      </c>
      <c r="EA250" s="31">
        <f>IF(_xlfn.IFNA(VLOOKUP($A250,Car_production!$A:$L,10,FALSE), "NA")=0,"NA",_xlfn.IFNA(VLOOKUP($A250,Car_production!$A:$L,10,FALSE), "NA"))</f>
        <v>89.828686921385682</v>
      </c>
      <c r="EB250" s="31">
        <f>IF(_xlfn.IFNA(VLOOKUP($A250,Car_production_index!$A:$L,2,FALSE), "NA")=0,"NA",_xlfn.IFNA(VLOOKUP($A250,Car_production_index!$A:$L,2,FALSE), "NA"))</f>
        <v>0.15413615147806659</v>
      </c>
      <c r="EC250" s="31">
        <f>IF(_xlfn.IFNA(VLOOKUP($A250,Car_production_index!$A:$L,3,FALSE), "NA")=0,"NA",_xlfn.IFNA(VLOOKUP($A250,Car_production_index!$A:$L,3,FALSE), "NA"))</f>
        <v>0.16534000290921755</v>
      </c>
      <c r="ED250" s="31">
        <f>IF(_xlfn.IFNA(VLOOKUP($A250,Car_production_index!$A:$L,4,FALSE), "NA")=0,"NA",_xlfn.IFNA(VLOOKUP($A250,Car_production_index!$A:$L,4,FALSE), "NA"))</f>
        <v>0.31721293305306053</v>
      </c>
      <c r="EE250" s="31">
        <f>IF(_xlfn.IFNA(VLOOKUP($A250,Car_production_index!$A:$L,5,FALSE), "NA")=0,"NA",_xlfn.IFNA(VLOOKUP($A250,Car_production_index!$A:$L,5,FALSE), "NA"))</f>
        <v>9.7378633512542861E-2</v>
      </c>
      <c r="EF250" s="31">
        <f>IF(_xlfn.IFNA(VLOOKUP($A250,Car_production_index!$A:$L,6,FALSE), "NA")=0,"NA",_xlfn.IFNA(VLOOKUP($A250,Car_production_index!$A:$L,6,FALSE), "NA"))</f>
        <v>0.73406772095288753</v>
      </c>
    </row>
    <row r="251" spans="1:136">
      <c r="A251" s="26">
        <v>44105</v>
      </c>
      <c r="B251" s="25">
        <f>IFERROR(VLOOKUP($A251,Palladium_spot_price!$A:$B,2,FALSE), "NA")</f>
        <v>2363.4090909090901</v>
      </c>
      <c r="C251" s="25">
        <f>IFERROR(VLOOKUP($A251,Platinum_spot_price!$A:$B,2,FALSE), "NA")</f>
        <v>879.95454545454504</v>
      </c>
      <c r="D251" s="25">
        <f>IFERROR(VLOOKUP($A251,Rhodium_spot_price!$A:$B,2,FALSE), "NA")</f>
        <v>14004.545454545399</v>
      </c>
      <c r="E251" s="25">
        <f>IFERROR(VLOOKUP(A251,'Coal Australia'!A:B,2,FALSE), "NA")</f>
        <v>58.0694805194804</v>
      </c>
      <c r="F251" s="25">
        <f>IFERROR(VLOOKUP(A251,'Russian Ruble'!A:B,2,FALSE), "NA")</f>
        <v>77.588700000000003</v>
      </c>
      <c r="G251" s="25">
        <f>IFERROR(VLOOKUP($A251,'GDP Germany'!A:B,2,FALSE),"NA")</f>
        <v>721965.4</v>
      </c>
      <c r="H251" s="25">
        <f>IFERROR(VLOOKUP($A251,'GDP EU28'!A:B,2,FALSE),"NA")</f>
        <v>3442058.4</v>
      </c>
      <c r="I251" s="25">
        <f>IFERROR(VLOOKUP($A251,'GDP US'!A:B,2,FALSE),"NA")</f>
        <v>18560.774000000001</v>
      </c>
      <c r="J251" s="29">
        <f>IFERROR(VLOOKUP($A251,'GDP CNY'!A:C,2,FALSE),"NA")</f>
        <v>4.9000000000000004</v>
      </c>
      <c r="K251" s="25">
        <f>IFERROR(VLOOKUP($A251,WTI!$A:$B,2,FALSE),"NA")</f>
        <v>39.4</v>
      </c>
      <c r="L251" s="25">
        <f>IFERROR(VLOOKUP($A251,Brent!$A:$B,2,FALSE),"NA")</f>
        <v>40.19</v>
      </c>
      <c r="M251" s="25">
        <f>IFERROR(VLOOKUP($A251,'EURO EXC RATE'!$A:$B,2,FALSE),"NA")</f>
        <v>1.1768000000000001</v>
      </c>
      <c r="N251" s="25">
        <f>IFERROR(VLOOKUP($A251,'Baltic Dry Index'!$A:$B,2,FALSE),"NA")</f>
        <v>1283</v>
      </c>
      <c r="O251" s="25">
        <f>IFERROR(VLOOKUP($A251,EXR_CNY_USD!$A:$B,2,FALSE),"NA")</f>
        <v>6.7253999999999996</v>
      </c>
      <c r="P251" s="25">
        <f>IFERROR(VLOOKUP($A251,'NATURAL GAS'!A:B,2,FALSE),"NA")</f>
        <v>2.39</v>
      </c>
      <c r="Q251" s="25">
        <f>IFERROR(VLOOKUP($A251,VIX!$A:$B,2,FALSE), "NA")</f>
        <v>38.020000000000003</v>
      </c>
      <c r="R251" s="25">
        <f>IFERROR(VLOOKUP($A251,CLI_US!$A:$B,2,FALSE), "NA")</f>
        <v>98.513634613948497</v>
      </c>
      <c r="S251" s="25">
        <f>IFERROR(VLOOKUP($A251,CLI_CHN!$A:$B,2,FALSE), "NA")</f>
        <v>100.8686</v>
      </c>
      <c r="T251" s="25">
        <f>IFERROR(VLOOKUP($A251,CLI_EURO!$A:$B,2,FALSE), "NA")</f>
        <v>98.6862115111837</v>
      </c>
      <c r="U251" s="25">
        <f>IFERROR(VLOOKUP($A251,CPILFESL!$A:$B,2,FALSE), "NA")</f>
        <v>260.35199999999998</v>
      </c>
      <c r="V251" s="31">
        <f>_xlfn.IFNA(VLOOKUP($A251,'PET.RWTC.M'!$A:$B,2,FALSE), "NA")</f>
        <v>39.4</v>
      </c>
      <c r="W251" s="31">
        <f>_xlfn.IFNA(VLOOKUP($A251,PALLFNFINDEXQ!$A:$B,2,FALSE), "NA")</f>
        <v>117.02077920000001</v>
      </c>
      <c r="X251" s="31">
        <f>_xlfn.IFNA(VLOOKUP($A251,DEXSFUS!$A:$B,2,FALSE), "NA")</f>
        <v>16.649999999999999</v>
      </c>
      <c r="Y251" s="31">
        <f>_xlfn.IFNA(VLOOKUP($A251,PNICKUSDM!$A:$B,2,FALSE), "NA")</f>
        <v>15239.36364</v>
      </c>
      <c r="Z251" s="31">
        <f>_xlfn.IFNA(VLOOKUP($A251,'WPU1011'!$A:$B,2,FALSE), "NA")</f>
        <v>150.80000000000001</v>
      </c>
      <c r="AA251" s="31">
        <f>_xlfn.IFNA(VLOOKUP($A251,'WPU1011'!$A:$B,2,FALSE), "NA")</f>
        <v>150.80000000000001</v>
      </c>
      <c r="AB251" s="31">
        <f>_xlfn.IFNA(VLOOKUP($A251,TSIFRGHTC!$A:$B,2,FALSE), "NA")</f>
        <v>0.4</v>
      </c>
      <c r="AC251" s="31">
        <f>_xlfn.IFNA(VLOOKUP($A251,TSIFRGHTC!$A:$B,2,FALSE), "NA")</f>
        <v>0.4</v>
      </c>
      <c r="AD251" s="31">
        <f>_xlfn.IFNA(VLOOKUP($A251,PPICMM!$A:$B,2,FALSE), "NA")</f>
        <v>205.5</v>
      </c>
      <c r="AE251" s="31">
        <f>_xlfn.IFNA(VLOOKUP($A251,IPB50001N!$A:$B,2,FALSE), "NA")</f>
        <v>96.721999999999994</v>
      </c>
      <c r="AF251" s="31">
        <f>_xlfn.IFNA(VLOOKUP($A251,A31ATI!$A:$B,2,FALSE), "NA")</f>
        <v>19106</v>
      </c>
      <c r="AG251" s="31">
        <f>_xlfn.IFNA(VLOOKUP($A251,A31ANO!$A:$B,2,FALSE), "NA")</f>
        <v>9613</v>
      </c>
      <c r="AH251" s="31">
        <f>_xlfn.IFNA(VLOOKUP($A251,IPG21223S!$A:$B,2,FALSE), "NA")</f>
        <v>93.993099999999998</v>
      </c>
      <c r="AI251" s="31">
        <f>_xlfn.IFNA(VLOOKUP($A251,PIORECRUSDM!$A:$B,2,FALSE), "NA")</f>
        <v>120.19</v>
      </c>
      <c r="AJ251" s="31">
        <f>_xlfn.IFNA(VLOOKUP($A251,GVZCLS!$A:$B,2,FALSE), "NA")</f>
        <v>22.39</v>
      </c>
      <c r="AK251" s="31">
        <f>_xlfn.IFNA(VLOOKUP($A251,VXSLVCLS!$A:$B,2,FALSE), "NA")</f>
        <v>53.07</v>
      </c>
      <c r="AL251" s="31">
        <f>_xlfn.IFNA(VLOOKUP($A251,PNRGINDEXM!$A:$B,2,FALSE), "NA")</f>
        <v>93.335329999999999</v>
      </c>
      <c r="AM251" s="31">
        <f>_xlfn.IFNA(VLOOKUP($A251,Nikkei225!$A:$B,2,FALSE), "NA")</f>
        <v>23185.119999999999</v>
      </c>
      <c r="AN251" s="31">
        <f>_xlfn.IFNA(VLOOKUP($A251,EXJPUS!$A:$B,2,FALSE), "NA")</f>
        <v>105.20950000000001</v>
      </c>
      <c r="AO251" s="31">
        <f>_xlfn.IFNA(VLOOKUP($A251,PCU33613361!$A:$B,2,FALSE), "NA")</f>
        <v>114.8</v>
      </c>
      <c r="AP251" s="31">
        <f>_xlfn.IFNA(VLOOKUP($A251,TOTALSA!$A:$B,2,FALSE), "NA")</f>
        <v>16.852</v>
      </c>
      <c r="AQ251" s="31">
        <f>_xlfn.IFNA(VLOOKUP($A251,ZAFCPIALLMINMEI!$A:$B,2,FALSE), "NA")</f>
        <v>127.3321</v>
      </c>
      <c r="AR251" s="31">
        <f>_xlfn.IFNA(VLOOKUP($A251,LCULMN01ZAQ661S!$A:$B,2,FALSE), "NA")</f>
        <v>113.80107940000001</v>
      </c>
      <c r="AS251" s="31">
        <f>_xlfn.IFNA(VLOOKUP($A251,NGDPRSAXDCZAQ!$A:$B,2,FALSE), "NA")</f>
        <v>1106472.1000000001</v>
      </c>
      <c r="AT251" s="31">
        <f>_xlfn.IFNA(VLOOKUP($A251,'M.W00.PCOBA.USD'!$A:$B,2,FALSE), "NA")</f>
        <v>33227.879999999997</v>
      </c>
      <c r="AU251" s="31">
        <f>_xlfn.IFNA(VLOOKUP($A251,BSCICP03O9M665S!$A:$B,2,FALSE), "NA")</f>
        <v>99.3841489534</v>
      </c>
      <c r="AV251" s="31">
        <f>_xlfn.IFNA(VLOOKUP($A251,LOLITOAAOECDE!$A:$B,2,FALSE), "NA")</f>
        <v>98.698584343999997</v>
      </c>
      <c r="AW251" s="31">
        <f>_xlfn.IFNA(VLOOKUP($A251,'IP7110'!$A:$B,2,FALSE), "NA")</f>
        <v>143.5</v>
      </c>
      <c r="AX251" s="31">
        <f>_xlfn.IFNA(VLOOKUP($A251,'WPS061'!$A:$B,2,FALSE), "NA")</f>
        <v>76.400000000000006</v>
      </c>
      <c r="AY251" s="31">
        <f>_xlfn.IFNA(VLOOKUP($A251,'GS10'!$A:$B,2,FALSE), "NA")</f>
        <v>0.79</v>
      </c>
      <c r="AZ251" s="31">
        <f>_xlfn.IFNA(VLOOKUP($A251,'GS5'!$A:$B,2,FALSE), "NA")</f>
        <v>0.34</v>
      </c>
      <c r="BA251" s="31">
        <f>_xlfn.IFNA(VLOOKUP($A251,'GS30'!$A:$B,2,FALSE), "NA")</f>
        <v>1.57</v>
      </c>
      <c r="BB251" s="31">
        <f>_xlfn.IFNA(VLOOKUP($A251,DAX!$A:$B,2,FALSE), "NA")</f>
        <v>11556.48</v>
      </c>
      <c r="BC251" s="31">
        <f>_xlfn.IFNA(VLOOKUP($A251,SMI!$A:$B,2,FALSE), "NA")</f>
        <v>9587.15</v>
      </c>
      <c r="BD251" s="31">
        <f>_xlfn.IFNA(VLOOKUP($A251,NASDAQCOM!$A:$B,2,FALSE), "NA")</f>
        <v>10911.59</v>
      </c>
      <c r="BE251" s="31">
        <f>_xlfn.IFNA(VLOOKUP($A251,FTSE100!$A:$B,2,FALSE), "NA")</f>
        <v>5577.27</v>
      </c>
      <c r="BF251" s="31">
        <f>_xlfn.IFNA(VLOOKUP($A251,'M.W00.PGOLD.USD'!$A:$B,2,FALSE), "NA")</f>
        <v>1920.8</v>
      </c>
      <c r="BG251" s="31">
        <f>_xlfn.IFNA(VLOOKUP($A251,'M.W00.PSILVER.USD'!$A:$B,2,FALSE), "NA")</f>
        <v>25.06</v>
      </c>
      <c r="BH251" s="31">
        <f>_xlfn.IFNA(VLOOKUP($A251,WPU10170502!$A:$B,2,FALSE), "NA")</f>
        <v>117.7</v>
      </c>
      <c r="BI251" s="31">
        <f>_xlfn.IFNA(VLOOKUP($A251,'M.W00.PSILVER.USD'!$A:$B,2,FALSE), "NA")</f>
        <v>25.06</v>
      </c>
      <c r="BJ251" s="31">
        <f>_xlfn.IFNA(VLOOKUP($A251,'M.W00.PSILVER.USD'!$A:$B,2,FALSE), "NA")</f>
        <v>25.06</v>
      </c>
      <c r="BK251" s="31">
        <f>_xlfn.IFNA(VLOOKUP($A251,FEDfunds!$A:$B,2,FALSE), "NA")</f>
        <v>0.09</v>
      </c>
      <c r="BL251" s="31">
        <f>_xlfn.IFNA(VLOOKUP($A251,Vehicles_miles_traveled!$A:$B,2,FALSE), "NA")</f>
        <v>254158</v>
      </c>
      <c r="BM251" s="31">
        <f>_xlfn.IFNA(VLOOKUP($A251,New_car_dealer!$A:$B,2,FALSE), "NA")</f>
        <v>87522</v>
      </c>
      <c r="BN251" s="31">
        <f>_xlfn.IFNA(VLOOKUP($A251,Platinum_total_demand!$A:$Z,4,FALSE), "NA")</f>
        <v>631.20892712586374</v>
      </c>
      <c r="BO251" s="31">
        <f>_xlfn.IFNA(VLOOKUP($A251,Palladium_total_demand!$A:$Z,4,FALSE), "NA")</f>
        <v>1046.886755822607</v>
      </c>
      <c r="BP251" s="31">
        <f>_xlfn.IFNA(VLOOKUP($A251,Rhodium_total_demand!$A:$Z,4,FALSE), "NA")</f>
        <v>111.4955408754192</v>
      </c>
      <c r="BQ251" s="31">
        <f>_xlfn.IFNA(VLOOKUP($A251,Platinum_total_supply!$A:$Z,4,FALSE), "NA")</f>
        <v>638.44341460282351</v>
      </c>
      <c r="BR251" s="31">
        <f>_xlfn.IFNA(VLOOKUP($A251,Palladium_total_supply!$A:$Z,4,FALSE), "NA")</f>
        <v>818.97084127792573</v>
      </c>
      <c r="BS251" s="31">
        <f>_xlfn.IFNA(VLOOKUP($A251,Rhodium_total_supply!$A:$Z,4,FALSE), "NA")</f>
        <v>81.728873430640959</v>
      </c>
      <c r="BT251" s="31">
        <f>_xlfn.IFNA(VLOOKUP($A251,Equities!$A:$Z,2,FALSE), "NA")</f>
        <v>10354.637272727199</v>
      </c>
      <c r="BU251" s="31">
        <f>_xlfn.IFNA(VLOOKUP($A251,Equities!$A:$Z,3,FALSE), "NA")</f>
        <v>14865.379090909</v>
      </c>
      <c r="BV251" s="31">
        <f>_xlfn.IFNA(VLOOKUP($A251,Equities!$A:$Z,4,FALSE), "NA")</f>
        <v>9902.7090909090894</v>
      </c>
      <c r="BW251" s="31">
        <f>_xlfn.IFNA(VLOOKUP($A251,Equities!$A:$Z,5,FALSE), "NA")</f>
        <v>7818.19</v>
      </c>
      <c r="BX251" s="31">
        <f>_xlfn.IFNA(VLOOKUP($A251,Equities!$A:$Z,6,FALSE), "NA")</f>
        <v>2639.2539090908999</v>
      </c>
      <c r="BY251" s="31">
        <f>_xlfn.IFNA(VLOOKUP($A251,Income_equities!$A:$Z,2,FALSE), "NA")</f>
        <v>2371.7922727272698</v>
      </c>
      <c r="BZ251" s="31">
        <f>_xlfn.IFNA(VLOOKUP($A251,Income_equities!$A:$Z,3,FALSE), "NA")</f>
        <v>449.645772727272</v>
      </c>
      <c r="CA251" s="31">
        <f>_xlfn.IFNA(VLOOKUP($A251,Income_equities!$A:$Z,4,FALSE), "NA")</f>
        <v>260.81538636363598</v>
      </c>
      <c r="CB251" s="31">
        <f>_xlfn.IFNA(VLOOKUP($A251,Income_equities!$A:$Z,5,FALSE), "NA")</f>
        <v>233.94414545454501</v>
      </c>
      <c r="CC251" s="31">
        <f>_xlfn.IFNA(VLOOKUP($A251,PGM_equities!$A:$Z,2,FALSE), "NA")</f>
        <v>875.77772727272702</v>
      </c>
      <c r="CD251" s="31">
        <f>_xlfn.IFNA(VLOOKUP($A251,PGM_equities!$A:$Z,3,FALSE), "NA")</f>
        <v>1901.6922727272699</v>
      </c>
      <c r="CE251" s="31">
        <f>_xlfn.IFNA(VLOOKUP($A251,PGM_equities!$A:$Z,4,FALSE), "NA")</f>
        <v>24.238018181818099</v>
      </c>
      <c r="CF251" s="31">
        <f>_xlfn.IFNA(VLOOKUP($A251,PGM_equities!$A:$Z,5,FALSE), "NA")</f>
        <v>2350.84227272727</v>
      </c>
      <c r="CG251" s="31">
        <f>_xlfn.IFNA(VLOOKUP($A251,Platinum_market_balance!$A:$Z,2,FALSE), "NA")</f>
        <v>7.2344874769597709</v>
      </c>
      <c r="CH251" s="31">
        <f>_xlfn.IFNA(VLOOKUP($A251,Platinum_market_balance!$A:$Z,3,FALSE), "NA")</f>
        <v>1.1461319962474495E-2</v>
      </c>
      <c r="CI251" s="31">
        <f>_xlfn.IFNA(VLOOKUP($A251,Platinum_market_balance!$A:$Z,4,FALSE), "NA")</f>
        <v>3559.6453526529449</v>
      </c>
      <c r="CJ251" s="31">
        <f>_xlfn.IFNA(VLOOKUP($A251,Platinum_market_balance!$A:$Z,5,FALSE), "NA")</f>
        <v>5.6394090762647719</v>
      </c>
      <c r="CK251" s="31">
        <f>_xlfn.IFNA(VLOOKUP($A251,Palladium_market_balance!$A:$Z,2,FALSE), "NA")</f>
        <v>-227.9159145446813</v>
      </c>
      <c r="CL251" s="31">
        <f>_xlfn.IFNA(VLOOKUP($A251,Palladium_market_balance!$A:$Z,3,FALSE), "NA")</f>
        <v>-0.21770827959858269</v>
      </c>
      <c r="CM251" s="31">
        <f>_xlfn.IFNA(VLOOKUP($A251,Palladium_market_balance!$A:$Z,4,FALSE), "NA")</f>
        <v>-8589.796880582282</v>
      </c>
      <c r="CN251" s="31">
        <f>_xlfn.IFNA(VLOOKUP($A251,Palladium_market_balance!$A:$Z,5,FALSE), "NA")</f>
        <v>-8.2050869712576695</v>
      </c>
      <c r="CO251" s="31">
        <f>_xlfn.IFNA(VLOOKUP($A251,Rhodium_market_balance!$A:$Z,2,FALSE), "NA")</f>
        <v>-29.766667444778236</v>
      </c>
      <c r="CP251" s="31">
        <f>_xlfn.IFNA(VLOOKUP($A251,Rhodium_market_balance!$A:$Z,3,FALSE), "NA")</f>
        <v>-0.26697630426348939</v>
      </c>
      <c r="CQ251" s="31">
        <f>_xlfn.IFNA(VLOOKUP($A251,Rhodium_market_balance!$A:$Z,4,FALSE), "NA")</f>
        <v>-186.61000721854111</v>
      </c>
      <c r="CR251" s="31">
        <f>_xlfn.IFNA(VLOOKUP($A251,Rhodium_market_balance!$A:$Z,5,FALSE), "NA")</f>
        <v>-1.6736992865665534</v>
      </c>
      <c r="CS251" s="31">
        <f>_xlfn.IFNA(VLOOKUP($A251,CFTCs!$A:$Z,2,FALSE), "NA")</f>
        <v>5616.5</v>
      </c>
      <c r="CT251" s="31">
        <f>_xlfn.IFNA(VLOOKUP($A251,CFTCs!$A:$Z,3,FALSE), "NA")</f>
        <v>2353.95454545454</v>
      </c>
      <c r="CU251" s="31">
        <f>_xlfn.IFNA(VLOOKUP($A251,CFTCs!$A:$Z,4,FALSE), "NA")</f>
        <v>26861.136363636298</v>
      </c>
      <c r="CV251" s="31">
        <f>_xlfn.IFNA(VLOOKUP($A251,CFTCs!$A:$Z,5,FALSE), "NA")</f>
        <v>17937</v>
      </c>
      <c r="CW251" s="31">
        <f>_xlfn.IFNA(VLOOKUP($A251,Open_interest!$A:$Z,2,FALSE), "NA")</f>
        <v>52402.363636363603</v>
      </c>
      <c r="CX251" s="31">
        <f>_xlfn.IFNA(VLOOKUP($A251,Open_interest!$A:$Z,3,FALSE), "NA")</f>
        <v>9884.4090909090901</v>
      </c>
      <c r="CY251" s="31">
        <f>IF(_xlfn.IFNA(VLOOKUP($A251,ETF_holdings!$A:$Z,2,FALSE), "NA")=0,"NA",_xlfn.IFNA(VLOOKUP($A251,ETF_holdings!$A:$Z,2,FALSE), "NA"))</f>
        <v>3765885.7104090899</v>
      </c>
      <c r="CZ251" s="31">
        <f>IF(_xlfn.IFNA(VLOOKUP($A251,ETF_holdings!$A:$Z,3,FALSE), "NA")=0,"NA",_xlfn.IFNA(VLOOKUP($A251,ETF_holdings!$A:$Z,3,FALSE), "NA"))</f>
        <v>276236.36363636301</v>
      </c>
      <c r="DA251" s="31">
        <f>_xlfn.IFNA(VLOOKUP($A251,ETF_holdings!$A:$Z,4,FALSE), "NA")</f>
        <v>659772.72727272694</v>
      </c>
      <c r="DB251" s="31">
        <f>IF(_xlfn.IFNA(VLOOKUP($A251,ETF_holdings!$A:$Z,4,FALSE), "NA")=0,"NA",_xlfn.IFNA(VLOOKUP($A251,ETF_holdings!$A:$Z,4,FALSE), "NA"))</f>
        <v>659772.72727272694</v>
      </c>
      <c r="DC251" s="31">
        <f>IF(_xlfn.IFNA(VLOOKUP($A251,ETF_holdings!$A:$Z,6,FALSE), "NA")=0,"NA",_xlfn.IFNA(VLOOKUP($A251,ETF_holdings!$A:$Z,6,FALSE), "NA"))</f>
        <v>39840</v>
      </c>
      <c r="DD251" s="31">
        <f>IF(_xlfn.IFNA(VLOOKUP($A251,ETF_holdings!$A:$Z,7,FALSE), "NA")=0,"NA",_xlfn.IFNA(VLOOKUP($A251,ETF_holdings!$A:$Z,7,FALSE), "NA"))</f>
        <v>20954.545454545401</v>
      </c>
      <c r="DE251" s="31">
        <f>IF(_xlfn.IFNA(VLOOKUP($A251,ETF_holdings!$A:$Z,8,FALSE), "NA")=0,"NA",_xlfn.IFNA(VLOOKUP($A251,ETF_holdings!$A:$Z,8,FALSE), "NA"))</f>
        <v>3700</v>
      </c>
      <c r="DF251" s="31">
        <f>IF(_xlfn.IFNA(VLOOKUP($A251,ETF_holdings!$A:$Z,10,FALSE), "NA")=0,"NA",_xlfn.IFNA(VLOOKUP($A251,ETF_holdings!$A:$Z,10,FALSE), "NA"))</f>
        <v>6158.6363636363603</v>
      </c>
      <c r="DG251" s="31">
        <f>IF(_xlfn.IFNA(VLOOKUP($A251,ETF_holdings!$A:$Z,10,FALSE), "NA")=0,"NA",_xlfn.IFNA(VLOOKUP($A251,ETF_holdings!$A:$Z,10,FALSE), "NA"))</f>
        <v>6158.6363636363603</v>
      </c>
      <c r="DH251" s="31">
        <f>IF(_xlfn.IFNA(VLOOKUP($A251,ETF_holdings!$A:$Z,11,FALSE), "NA")=0,"NA",_xlfn.IFNA(VLOOKUP($A251,ETF_holdings!$A:$Z,11,FALSE), "NA"))</f>
        <v>936009.09090908989</v>
      </c>
      <c r="DI251" s="31">
        <f>IF(_xlfn.IFNA(VLOOKUP($A251,ETF_holdings!$A:$Z,12,FALSE), "NA")=0,"NA",_xlfn.IFNA(VLOOKUP($A251,ETF_holdings!$A:$Z,12,FALSE), "NA"))</f>
        <v>60794.545454545398</v>
      </c>
      <c r="DJ251" s="31">
        <f>IF(_xlfn.IFNA(VLOOKUP($A251,ETF_holdings!$A:$Z,13,FALSE), "NA")=0,"NA",_xlfn.IFNA(VLOOKUP($A251,ETF_holdings!$A:$Z,13,FALSE), "NA"))</f>
        <v>13558.63636363636</v>
      </c>
      <c r="DK251" s="31">
        <f>IF(_xlfn.IFNA(VLOOKUP($A251,Platinum_RSI!$A:$P,2,FALSE), "NA")=0,"NA",_xlfn.IFNA(VLOOKUP($A251,Platinum_RSI!$A:$P,2,FALSE), "NA"))</f>
        <v>33.82</v>
      </c>
      <c r="DL251" s="31">
        <f>IF(_xlfn.IFNA(VLOOKUP($A251,Platinum_RSI!$A:$P,3,FALSE), "NA")=0,"NA",_xlfn.IFNA(VLOOKUP($A251,Platinum_RSI!$A:$P,3,FALSE), "NA"))</f>
        <v>46.55</v>
      </c>
      <c r="DM251" s="31">
        <f>IF(_xlfn.IFNA(VLOOKUP($A251,Platinum_RSI!$A:$P,4,FALSE), "NA")=0,"NA",_xlfn.IFNA(VLOOKUP($A251,Platinum_RSI!$A:$P,4,FALSE), "NA"))</f>
        <v>47.31</v>
      </c>
      <c r="DN251" s="31">
        <f>IF(_xlfn.IFNA(VLOOKUP($A251,Platinum_RSI!$A:$P,5,FALSE), "NA")=0,"NA",_xlfn.IFNA(VLOOKUP($A251,Platinum_RSI!$A:$P,5,FALSE), "NA"))</f>
        <v>46.57</v>
      </c>
      <c r="DO251" s="31">
        <f>IF(_xlfn.IFNA(VLOOKUP($A251,Palladium_RSI!$A:$Q,2,FALSE), "NA")=0,"NA",_xlfn.IFNA(VLOOKUP($A251,Palladium_RSI!$A:$Q,2,FALSE), "NA"))</f>
        <v>53.66</v>
      </c>
      <c r="DP251" s="31">
        <f>IF(_xlfn.IFNA(VLOOKUP($A251,Palladium_RSI!$A:$Q, 3,FALSE), "NA")=0,"NA",_xlfn.IFNA(VLOOKUP($A251,Palladium_RSI!$A:$Q,3,FALSE), "NA"))</f>
        <v>62.59</v>
      </c>
      <c r="DQ251" s="31">
        <f>IF(_xlfn.IFNA(VLOOKUP($A251,Palladium_RSI!$A:$Q,4,FALSE), "NA")=0,"NA",_xlfn.IFNA(VLOOKUP($A251,Palladium_RSI!$A:$Q,4,FALSE), "NA"))</f>
        <v>64.64</v>
      </c>
      <c r="DR251" s="31">
        <f>IF(_xlfn.IFNA(VLOOKUP($A251,Palladium_RSI!$A:$Q,5,FALSE), "NA")=0,"NA",_xlfn.IFNA(VLOOKUP($A251,Palladium_RSI!$A:$Q,5,FALSE), "NA"))</f>
        <v>65.42</v>
      </c>
      <c r="DS251" s="31">
        <f>IF(_xlfn.IFNA(VLOOKUP($A251,Car_production!$A:$L,2,FALSE), "NA")=0,"NA",_xlfn.IFNA(VLOOKUP($A251,Car_production!$A:$L,2,FALSE), "NA"))</f>
        <v>189</v>
      </c>
      <c r="DT251" s="31">
        <f>IF(_xlfn.IFNA(VLOOKUP($A251,Car_production!$A:$L,3,FALSE), "NA")=0,"NA",_xlfn.IFNA(VLOOKUP($A251,Car_production!$A:$L,3,FALSE), "NA"))</f>
        <v>148.70180959874116</v>
      </c>
      <c r="DU251" s="31" t="e">
        <f>IF(_xlfn.IFNA(VLOOKUP($A251,Car_production!$A:$L,4,FALSE), "NA")=0,"NA",_xlfn.IFNA(VLOOKUP($A251,Car_production!$A:$L,13,FALSE), "NA"))</f>
        <v>#REF!</v>
      </c>
      <c r="DV251" s="31">
        <f>IF(_xlfn.IFNA(VLOOKUP($A251,Car_production!$A:$L,5,FALSE), "NA")=0,"NA",_xlfn.IFNA(VLOOKUP($A251,Car_production!$A:$L,5,FALSE), "NA"))</f>
        <v>100.31774994523627</v>
      </c>
      <c r="DW251" s="31">
        <f>IF(_xlfn.IFNA(VLOOKUP($A251,Car_production!$A:$L,6,FALSE), "NA")=0,"NA",_xlfn.IFNA(VLOOKUP($A251,Car_production!$A:$L,6,FALSE), "NA"))</f>
        <v>150.30000000000001</v>
      </c>
      <c r="DX251" s="31">
        <f>IF(_xlfn.IFNA(VLOOKUP($A251,Car_production!$A:$L,7,FALSE), "NA")=0,"NA",_xlfn.IFNA(VLOOKUP($A251,Car_production!$A:$L,7,FALSE), "NA"))</f>
        <v>146.92082111436952</v>
      </c>
      <c r="DY251" s="31">
        <f>IF(_xlfn.IFNA(VLOOKUP($A251,Car_production!$A:$L,8,FALSE), "NA")=0,"NA",_xlfn.IFNA(VLOOKUP($A251,Car_production!$A:$L,8,FALSE), "NA"))</f>
        <v>105.1</v>
      </c>
      <c r="DZ251" s="31">
        <f>IF(_xlfn.IFNA(VLOOKUP($A251,Car_production!$A:$L,9,FALSE), "NA")=0,"NA",_xlfn.IFNA(VLOOKUP($A251,Car_production!$A:$L,9,FALSE), "NA"))</f>
        <v>132.70202020202021</v>
      </c>
      <c r="EA251" s="31">
        <f>IF(_xlfn.IFNA(VLOOKUP($A251,Car_production!$A:$L,10,FALSE), "NA")=0,"NA",_xlfn.IFNA(VLOOKUP($A251,Car_production!$A:$L,10,FALSE), "NA"))</f>
        <v>90.465505341621991</v>
      </c>
      <c r="EB251" s="31">
        <f>IF(_xlfn.IFNA(VLOOKUP($A251,Car_production_index!$A:$L,2,FALSE), "NA")=0,"NA",_xlfn.IFNA(VLOOKUP($A251,Car_production_index!$A:$L,2,FALSE), "NA"))</f>
        <v>0.12810375933420076</v>
      </c>
      <c r="EC251" s="31">
        <f>IF(_xlfn.IFNA(VLOOKUP($A251,Car_production_index!$A:$L,3,FALSE), "NA")=0,"NA",_xlfn.IFNA(VLOOKUP($A251,Car_production_index!$A:$L,3,FALSE), "NA"))</f>
        <v>0.17242728344979144</v>
      </c>
      <c r="ED251" s="31">
        <f>IF(_xlfn.IFNA(VLOOKUP($A251,Car_production_index!$A:$L,4,FALSE), "NA")=0,"NA",_xlfn.IFNA(VLOOKUP($A251,Car_production_index!$A:$L,4,FALSE), "NA"))</f>
        <v>0.32992697891042039</v>
      </c>
      <c r="EE251" s="31">
        <f>IF(_xlfn.IFNA(VLOOKUP($A251,Car_production_index!$A:$L,5,FALSE), "NA")=0,"NA",_xlfn.IFNA(VLOOKUP($A251,Car_production_index!$A:$L,5,FALSE), "NA"))</f>
        <v>9.7854985590797625E-2</v>
      </c>
      <c r="EF251" s="31">
        <f>IF(_xlfn.IFNA(VLOOKUP($A251,Car_production_index!$A:$L,6,FALSE), "NA")=0,"NA",_xlfn.IFNA(VLOOKUP($A251,Car_production_index!$A:$L,6,FALSE), "NA"))</f>
        <v>0.72831300728521031</v>
      </c>
    </row>
    <row r="252" spans="1:136">
      <c r="A252" s="26">
        <v>44136</v>
      </c>
      <c r="B252" s="25">
        <f>IFERROR(VLOOKUP($A252,Palladium_spot_price!$A:$B,2,FALSE), "NA")</f>
        <v>2367.21052631578</v>
      </c>
      <c r="C252" s="25">
        <f>IFERROR(VLOOKUP($A252,Platinum_spot_price!$A:$B,2,FALSE), "NA")</f>
        <v>912.57894736842104</v>
      </c>
      <c r="D252" s="25">
        <f>IFERROR(VLOOKUP($A252,Rhodium_spot_price!$A:$B,2,FALSE), "NA")</f>
        <v>15132.8947368421</v>
      </c>
      <c r="E252" s="25">
        <f>IFERROR(VLOOKUP(A252,'Coal Australia'!A:B,2,FALSE), "NA")</f>
        <v>62.946428571428399</v>
      </c>
      <c r="F252" s="25">
        <f>IFERROR(VLOOKUP(A252,'Russian Ruble'!A:B,2,FALSE), "NA")</f>
        <v>77.033000000000001</v>
      </c>
      <c r="G252" s="25" t="str">
        <f>IFERROR(VLOOKUP($A252,'GDP Germany'!A:B,2,FALSE),"NA")</f>
        <v>NA</v>
      </c>
      <c r="H252" s="25" t="str">
        <f>IFERROR(VLOOKUP($A252,'GDP EU28'!A:B,2,FALSE),"NA")</f>
        <v>NA</v>
      </c>
      <c r="I252" s="25" t="str">
        <f>IFERROR(VLOOKUP($A252,'GDP US'!A:B,2,FALSE),"NA")</f>
        <v>NA</v>
      </c>
      <c r="J252" s="29" t="str">
        <f>IFERROR(VLOOKUP($A252,'GDP CNY'!A:C,2,FALSE),"NA")</f>
        <v>NA</v>
      </c>
      <c r="K252" s="25">
        <f>IFERROR(VLOOKUP($A252,WTI!$A:$B,2,FALSE),"NA")</f>
        <v>40.94</v>
      </c>
      <c r="L252" s="25">
        <f>IFERROR(VLOOKUP($A252,Brent!$A:$B,2,FALSE),"NA")</f>
        <v>42.69</v>
      </c>
      <c r="M252" s="25">
        <f>IFERROR(VLOOKUP($A252,'EURO EXC RATE'!$A:$B,2,FALSE),"NA")</f>
        <v>1.1826000000000001</v>
      </c>
      <c r="N252" s="25">
        <f>IFERROR(VLOOKUP($A252,'Baltic Dry Index'!$A:$B,2,FALSE),"NA")</f>
        <v>1227</v>
      </c>
      <c r="O252" s="25">
        <f>IFERROR(VLOOKUP($A252,EXR_CNY_USD!$A:$B,2,FALSE),"NA")</f>
        <v>6.6029</v>
      </c>
      <c r="P252" s="25">
        <f>IFERROR(VLOOKUP($A252,'NATURAL GAS'!A:B,2,FALSE),"NA")</f>
        <v>2.61</v>
      </c>
      <c r="Q252" s="25">
        <f>IFERROR(VLOOKUP($A252,VIX!$A:$B,2,FALSE), "NA")</f>
        <v>20.57</v>
      </c>
      <c r="R252" s="25">
        <f>IFERROR(VLOOKUP($A252,CLI_US!$A:$B,2,FALSE), "NA")</f>
        <v>98.819028219471704</v>
      </c>
      <c r="S252" s="25">
        <f>IFERROR(VLOOKUP($A252,CLI_CHN!$A:$B,2,FALSE), "NA")</f>
        <v>101.09990000000001</v>
      </c>
      <c r="T252" s="25">
        <f>IFERROR(VLOOKUP($A252,CLI_EURO!$A:$B,2,FALSE), "NA")</f>
        <v>98.8202011347053</v>
      </c>
      <c r="U252" s="25">
        <f>IFERROR(VLOOKUP($A252,CPILFESL!$A:$B,2,FALSE), "NA")</f>
        <v>260.721</v>
      </c>
      <c r="V252" s="31">
        <f>_xlfn.IFNA(VLOOKUP($A252,'PET.RWTC.M'!$A:$B,2,FALSE), "NA")</f>
        <v>40.94</v>
      </c>
      <c r="W252" s="31">
        <f>_xlfn.IFNA(VLOOKUP($A252,PALLFNFINDEXQ!$A:$B,2,FALSE), "NA")</f>
        <v>117.02077920000001</v>
      </c>
      <c r="X252" s="31">
        <f>_xlfn.IFNA(VLOOKUP($A252,DEXSFUS!$A:$B,2,FALSE), "NA")</f>
        <v>16.649999999999999</v>
      </c>
      <c r="Y252" s="31">
        <f>_xlfn.IFNA(VLOOKUP($A252,PNICKUSDM!$A:$B,2,FALSE), "NA")</f>
        <v>15807.733329999999</v>
      </c>
      <c r="Z252" s="31">
        <f>_xlfn.IFNA(VLOOKUP($A252,'WPU1011'!$A:$B,2,FALSE), "NA")</f>
        <v>151.5</v>
      </c>
      <c r="AA252" s="31">
        <f>_xlfn.IFNA(VLOOKUP($A252,PCU3399103399101!$A:$B,2,FALSE), "NA")</f>
        <v>234.6</v>
      </c>
      <c r="AB252" s="31">
        <f>_xlfn.IFNA(VLOOKUP($A252,TSIFRGHTC!$A:$B,2,FALSE), "NA")</f>
        <v>-0.4</v>
      </c>
      <c r="AC252" s="31">
        <f>_xlfn.IFNA(VLOOKUP($A252,TSIFRGHTC!$A:$B,2,FALSE), "NA")</f>
        <v>-0.4</v>
      </c>
      <c r="AD252" s="31">
        <f>_xlfn.IFNA(VLOOKUP($A252,PPICMM!$A:$B,2,FALSE), "NA")</f>
        <v>206.1</v>
      </c>
      <c r="AE252" s="31">
        <f>_xlfn.IFNA(VLOOKUP($A252,IPB50001N!$A:$B,2,FALSE), "NA")</f>
        <v>96.701599999999999</v>
      </c>
      <c r="AF252" s="31">
        <f>_xlfn.IFNA(VLOOKUP($A252,A31ATI!$A:$B,2,FALSE), "NA")</f>
        <v>19204</v>
      </c>
      <c r="AG252" s="31">
        <f>_xlfn.IFNA(VLOOKUP($A252,A31ANO!$A:$B,2,FALSE), "NA")</f>
        <v>9732</v>
      </c>
      <c r="AH252" s="31">
        <f>_xlfn.IFNA(VLOOKUP($A252,IPG21223S!$A:$B,2,FALSE), "NA")</f>
        <v>101.3438</v>
      </c>
      <c r="AI252" s="31">
        <f>_xlfn.IFNA(VLOOKUP($A252,PIORECRUSDM!$A:$B,2,FALSE), "NA")</f>
        <v>124.62</v>
      </c>
      <c r="AJ252" s="31">
        <f>_xlfn.IFNA(VLOOKUP($A252,GVZCLS!$A:$B,2,FALSE), "NA")</f>
        <v>22.39</v>
      </c>
      <c r="AK252" s="31">
        <f>_xlfn.IFNA(VLOOKUP($A252,VXSLVCLS!$A:$B,2,FALSE), "NA")</f>
        <v>53.07</v>
      </c>
      <c r="AL252" s="31">
        <f>_xlfn.IFNA(VLOOKUP($A252,PNRGINDEXM!$A:$B,2,FALSE), "NA")</f>
        <v>100.1854</v>
      </c>
      <c r="AM252" s="31">
        <f>_xlfn.IFNA(VLOOKUP($A252,Nikkei225!$A:$B,2,FALSE), "NA")</f>
        <v>23185.119999999999</v>
      </c>
      <c r="AN252" s="31">
        <f>_xlfn.IFNA(VLOOKUP($A252,EXJPUS!$A:$B,2,FALSE), "NA")</f>
        <v>104.4061</v>
      </c>
      <c r="AO252" s="31">
        <f>_xlfn.IFNA(VLOOKUP($A252,PCU33613361!$A:$B,2,FALSE), "NA")</f>
        <v>115.3</v>
      </c>
      <c r="AP252" s="31">
        <f>_xlfn.IFNA(VLOOKUP($A252,TOTALSA!$A:$B,2,FALSE), "NA")</f>
        <v>16.338999999999999</v>
      </c>
      <c r="AQ252" s="31">
        <f>_xlfn.IFNA(VLOOKUP($A252,ZAFCPIALLMINMEI!$A:$B,2,FALSE), "NA")</f>
        <v>127.3321</v>
      </c>
      <c r="AR252" s="31">
        <f>_xlfn.IFNA(VLOOKUP($A252,LCULMN01ZAQ661S!$A:$B,2,FALSE), "NA")</f>
        <v>113.80107940000001</v>
      </c>
      <c r="AS252" s="31">
        <f>_xlfn.IFNA(VLOOKUP($A252,NGDPRSAXDCZAQ!$A:$B,2,FALSE), "NA")</f>
        <v>1106472.1000000001</v>
      </c>
      <c r="AT252" s="31">
        <f>_xlfn.IFNA(VLOOKUP($A252,'M.W00.PCOBA.USD'!$A:$B,2,FALSE), "NA")</f>
        <v>32238.880000000001</v>
      </c>
      <c r="AU252" s="31">
        <f>_xlfn.IFNA(VLOOKUP($A252,BSCICP03O9M665S!$A:$B,2,FALSE), "NA")</f>
        <v>99.4035155487</v>
      </c>
      <c r="AV252" s="31">
        <f>_xlfn.IFNA(VLOOKUP($A252,LOLITOAAOECDE!$A:$B,2,FALSE), "NA")</f>
        <v>99.085495126799998</v>
      </c>
      <c r="AW252" s="31">
        <f>_xlfn.IFNA(VLOOKUP($A252,'IP7110'!$A:$B,2,FALSE), "NA")</f>
        <v>145.19999999999999</v>
      </c>
      <c r="AX252" s="31">
        <f>_xlfn.IFNA(VLOOKUP($A252,'WPS061'!$A:$B,2,FALSE), "NA")</f>
        <v>76.599999999999994</v>
      </c>
      <c r="AY252" s="31">
        <f>_xlfn.IFNA(VLOOKUP($A252,'GS10'!$A:$B,2,FALSE), "NA")</f>
        <v>0.87</v>
      </c>
      <c r="AZ252" s="31">
        <f>_xlfn.IFNA(VLOOKUP($A252,'GS5'!$A:$B,2,FALSE), "NA")</f>
        <v>0.39</v>
      </c>
      <c r="BA252" s="31">
        <f>_xlfn.IFNA(VLOOKUP($A252,'GS30'!$A:$B,2,FALSE), "NA")</f>
        <v>1.62</v>
      </c>
      <c r="BB252" s="31">
        <f>_xlfn.IFNA(VLOOKUP($A252,DAX!$A:$B,2,FALSE), "NA")</f>
        <v>13291.16</v>
      </c>
      <c r="BC252" s="31">
        <f>_xlfn.IFNA(VLOOKUP($A252,SMI!$A:$B,2,FALSE), "NA")</f>
        <v>10476.43</v>
      </c>
      <c r="BD252" s="31">
        <f>_xlfn.IFNA(VLOOKUP($A252,NASDAQCOM!$A:$B,2,FALSE), "NA")</f>
        <v>12198.74</v>
      </c>
      <c r="BE252" s="31">
        <f>_xlfn.IFNA(VLOOKUP($A252,FTSE100!$A:$B,2,FALSE), "NA")</f>
        <v>6266.19</v>
      </c>
      <c r="BF252" s="31">
        <f>_xlfn.IFNA(VLOOKUP($A252,'M.W00.PGOLD.USD'!$A:$B,2,FALSE), "NA")</f>
        <v>1957.45</v>
      </c>
      <c r="BG252" s="31">
        <f>_xlfn.IFNA(VLOOKUP($A252,'M.W00.PSILVER.USD'!$A:$B,2,FALSE), "NA")</f>
        <v>25.78</v>
      </c>
      <c r="BH252" s="31">
        <f>_xlfn.IFNA(VLOOKUP($A252,WPU10170502!$A:$B,2,FALSE), "NA")</f>
        <v>118.5</v>
      </c>
      <c r="BI252" s="31">
        <f>_xlfn.IFNA(VLOOKUP($A252,'M.W00.PSILVER.USD'!$A:$B,2,FALSE), "NA")</f>
        <v>25.78</v>
      </c>
      <c r="BJ252" s="31">
        <f>_xlfn.IFNA(VLOOKUP($A252,'M.W00.PSILVER.USD'!$A:$B,2,FALSE), "NA")</f>
        <v>25.78</v>
      </c>
      <c r="BK252" s="31">
        <f>_xlfn.IFNA(VLOOKUP($A252,FEDfunds!$A:$B,2,FALSE), "NA")</f>
        <v>0.09</v>
      </c>
      <c r="BL252" s="31">
        <f>_xlfn.IFNA(VLOOKUP($A252,Vehicles_miles_traveled!$A:$B,2,FALSE), "NA")</f>
        <v>251128</v>
      </c>
      <c r="BM252" s="31">
        <f>_xlfn.IFNA(VLOOKUP($A252,New_car_dealer!$A:$B,2,FALSE), "NA")</f>
        <v>79269</v>
      </c>
      <c r="BN252" s="31">
        <f>_xlfn.IFNA(VLOOKUP($A252,Platinum_total_demand!$A:$Z,4,FALSE), "NA")</f>
        <v>625.41861184034542</v>
      </c>
      <c r="BO252" s="31">
        <f>_xlfn.IFNA(VLOOKUP($A252,Palladium_total_demand!$A:$Z,4,FALSE), "NA")</f>
        <v>1028.3469807088429</v>
      </c>
      <c r="BP252" s="31">
        <f>_xlfn.IFNA(VLOOKUP($A252,Rhodium_total_demand!$A:$Z,4,FALSE), "NA")</f>
        <v>110.73918197744514</v>
      </c>
      <c r="BQ252" s="31">
        <f>_xlfn.IFNA(VLOOKUP($A252,Platinum_total_supply!$A:$Z,4,FALSE), "NA")</f>
        <v>631.73548644712594</v>
      </c>
      <c r="BR252" s="31">
        <f>_xlfn.IFNA(VLOOKUP($A252,Palladium_total_supply!$A:$Z,4,FALSE), "NA")</f>
        <v>807.73638181074148</v>
      </c>
      <c r="BS252" s="31">
        <f>_xlfn.IFNA(VLOOKUP($A252,Rhodium_total_supply!$A:$Z,4,FALSE), "NA")</f>
        <v>81.728873430640959</v>
      </c>
      <c r="BT252" s="31">
        <f>_xlfn.IFNA(VLOOKUP($A252,Equities!$A:$Z,2,FALSE), "NA")</f>
        <v>10857.7252380952</v>
      </c>
      <c r="BU252" s="31">
        <f>_xlfn.IFNA(VLOOKUP($A252,Equities!$A:$Z,3,FALSE), "NA")</f>
        <v>15475.389523809499</v>
      </c>
      <c r="BV252" s="31">
        <f>_xlfn.IFNA(VLOOKUP($A252,Equities!$A:$Z,4,FALSE), "NA")</f>
        <v>10539.3019047619</v>
      </c>
      <c r="BW252" s="31">
        <f>_xlfn.IFNA(VLOOKUP($A252,Equities!$A:$Z,5,FALSE), "NA")</f>
        <v>8323.7244285714205</v>
      </c>
      <c r="BX252" s="31">
        <f>_xlfn.IFNA(VLOOKUP($A252,Equities!$A:$Z,6,FALSE), "NA")</f>
        <v>2805.0338095237998</v>
      </c>
      <c r="BY252" s="31">
        <f>_xlfn.IFNA(VLOOKUP($A252,Income_equities!$A:$Z,2,FALSE), "NA")</f>
        <v>2377.2895238095198</v>
      </c>
      <c r="BZ252" s="31">
        <f>_xlfn.IFNA(VLOOKUP($A252,Income_equities!$A:$Z,3,FALSE), "NA")</f>
        <v>448.24915714285697</v>
      </c>
      <c r="CA252" s="31">
        <f>_xlfn.IFNA(VLOOKUP($A252,Income_equities!$A:$Z,4,FALSE), "NA")</f>
        <v>261.78028571428501</v>
      </c>
      <c r="CB252" s="31">
        <f>_xlfn.IFNA(VLOOKUP($A252,Income_equities!$A:$Z,5,FALSE), "NA")</f>
        <v>234.102176190476</v>
      </c>
      <c r="CC252" s="31">
        <f>_xlfn.IFNA(VLOOKUP($A252,PGM_equities!$A:$Z,2,FALSE), "NA")</f>
        <v>917.87904761904701</v>
      </c>
      <c r="CD252" s="31">
        <f>_xlfn.IFNA(VLOOKUP($A252,PGM_equities!$A:$Z,3,FALSE), "NA")</f>
        <v>1865.9571428571401</v>
      </c>
      <c r="CE252" s="31">
        <f>_xlfn.IFNA(VLOOKUP($A252,PGM_equities!$A:$Z,4,FALSE), "NA")</f>
        <v>24.035814285714199</v>
      </c>
      <c r="CF252" s="31">
        <f>_xlfn.IFNA(VLOOKUP($A252,PGM_equities!$A:$Z,5,FALSE), "NA")</f>
        <v>2362.29476190476</v>
      </c>
      <c r="CG252" s="31">
        <f>_xlfn.IFNA(VLOOKUP($A252,Platinum_market_balance!$A:$Z,2,FALSE), "NA")</f>
        <v>6.3168746067805159</v>
      </c>
      <c r="CH252" s="31">
        <f>_xlfn.IFNA(VLOOKUP($A252,Platinum_market_balance!$A:$Z,3,FALSE), "NA")</f>
        <v>1.0100234446481527E-2</v>
      </c>
      <c r="CI252" s="31">
        <f>_xlfn.IFNA(VLOOKUP($A252,Platinum_market_balance!$A:$Z,4,FALSE), "NA")</f>
        <v>3565.9622272597253</v>
      </c>
      <c r="CJ252" s="31">
        <f>_xlfn.IFNA(VLOOKUP($A252,Platinum_market_balance!$A:$Z,5,FALSE), "NA")</f>
        <v>5.7017206711622954</v>
      </c>
      <c r="CK252" s="31">
        <f>_xlfn.IFNA(VLOOKUP($A252,Palladium_market_balance!$A:$Z,2,FALSE), "NA")</f>
        <v>-220.61059889810144</v>
      </c>
      <c r="CL252" s="31">
        <f>_xlfn.IFNA(VLOOKUP($A252,Palladium_market_balance!$A:$Z,3,FALSE), "NA")</f>
        <v>-0.21452933984017131</v>
      </c>
      <c r="CM252" s="31">
        <f>_xlfn.IFNA(VLOOKUP($A252,Palladium_market_balance!$A:$Z,4,FALSE), "NA")</f>
        <v>-8810.4074794803837</v>
      </c>
      <c r="CN252" s="31">
        <f>_xlfn.IFNA(VLOOKUP($A252,Palladium_market_balance!$A:$Z,5,FALSE), "NA")</f>
        <v>-8.5675434894624196</v>
      </c>
      <c r="CO252" s="31">
        <f>_xlfn.IFNA(VLOOKUP($A252,Rhodium_market_balance!$A:$Z,2,FALSE), "NA")</f>
        <v>-29.010308546804183</v>
      </c>
      <c r="CP252" s="31">
        <f>_xlfn.IFNA(VLOOKUP($A252,Rhodium_market_balance!$A:$Z,3,FALSE), "NA")</f>
        <v>-0.26196968434093065</v>
      </c>
      <c r="CQ252" s="31">
        <f>_xlfn.IFNA(VLOOKUP($A252,Rhodium_market_balance!$A:$Z,4,FALSE), "NA")</f>
        <v>-215.62031576534531</v>
      </c>
      <c r="CR252" s="31">
        <f>_xlfn.IFNA(VLOOKUP($A252,Rhodium_market_balance!$A:$Z,5,FALSE), "NA")</f>
        <v>-1.9471004924820727</v>
      </c>
      <c r="CS252" s="31">
        <f>_xlfn.IFNA(VLOOKUP($A252,CFTCs!$A:$Z,2,FALSE), "NA")</f>
        <v>5794</v>
      </c>
      <c r="CT252" s="31">
        <f>_xlfn.IFNA(VLOOKUP($A252,CFTCs!$A:$Z,3,FALSE), "NA")</f>
        <v>2743.8571428571399</v>
      </c>
      <c r="CU252" s="31">
        <f>_xlfn.IFNA(VLOOKUP($A252,CFTCs!$A:$Z,4,FALSE), "NA")</f>
        <v>28215.0952380952</v>
      </c>
      <c r="CV252" s="31">
        <f>_xlfn.IFNA(VLOOKUP($A252,CFTCs!$A:$Z,5,FALSE), "NA")</f>
        <v>14331.9523809523</v>
      </c>
      <c r="CW252" s="31">
        <f>_xlfn.IFNA(VLOOKUP($A252,Open_interest!$A:$Z,2,FALSE), "NA")</f>
        <v>52811.809523809497</v>
      </c>
      <c r="CX252" s="31">
        <f>_xlfn.IFNA(VLOOKUP($A252,Open_interest!$A:$Z,3,FALSE), "NA")</f>
        <v>10681.619047619</v>
      </c>
      <c r="CY252" s="31">
        <f>IF(_xlfn.IFNA(VLOOKUP($A252,ETF_holdings!$A:$Z,2,FALSE), "NA")=0,"NA",_xlfn.IFNA(VLOOKUP($A252,ETF_holdings!$A:$Z,2,FALSE), "NA"))</f>
        <v>3662145.18928571</v>
      </c>
      <c r="CZ252" s="31">
        <f>IF(_xlfn.IFNA(VLOOKUP($A252,ETF_holdings!$A:$Z,3,FALSE), "NA")=0,"NA",_xlfn.IFNA(VLOOKUP($A252,ETF_holdings!$A:$Z,3,FALSE), "NA"))</f>
        <v>222083.33333333299</v>
      </c>
      <c r="DA252" s="31">
        <f>_xlfn.IFNA(VLOOKUP($A252,ETF_holdings!$A:$Z,4,FALSE), "NA")</f>
        <v>600333.33333333302</v>
      </c>
      <c r="DB252" s="31">
        <f>IF(_xlfn.IFNA(VLOOKUP($A252,ETF_holdings!$A:$Z,4,FALSE), "NA")=0,"NA",_xlfn.IFNA(VLOOKUP($A252,ETF_holdings!$A:$Z,4,FALSE), "NA"))</f>
        <v>600333.33333333302</v>
      </c>
      <c r="DC252" s="31">
        <f>IF(_xlfn.IFNA(VLOOKUP($A252,ETF_holdings!$A:$Z,6,FALSE), "NA")=0,"NA",_xlfn.IFNA(VLOOKUP($A252,ETF_holdings!$A:$Z,6,FALSE), "NA"))</f>
        <v>38316.190476190401</v>
      </c>
      <c r="DD252" s="31">
        <f>IF(_xlfn.IFNA(VLOOKUP($A252,ETF_holdings!$A:$Z,7,FALSE), "NA")=0,"NA",_xlfn.IFNA(VLOOKUP($A252,ETF_holdings!$A:$Z,7,FALSE), "NA"))</f>
        <v>20000</v>
      </c>
      <c r="DE252" s="31">
        <f>IF(_xlfn.IFNA(VLOOKUP($A252,ETF_holdings!$A:$Z,8,FALSE), "NA")=0,"NA",_xlfn.IFNA(VLOOKUP($A252,ETF_holdings!$A:$Z,8,FALSE), "NA"))</f>
        <v>3700</v>
      </c>
      <c r="DF252" s="31">
        <f>IF(_xlfn.IFNA(VLOOKUP($A252,ETF_holdings!$A:$Z,10,FALSE), "NA")=0,"NA",_xlfn.IFNA(VLOOKUP($A252,ETF_holdings!$A:$Z,10,FALSE), "NA"))</f>
        <v>4447.1428571428496</v>
      </c>
      <c r="DG252" s="31">
        <f>IF(_xlfn.IFNA(VLOOKUP($A252,ETF_holdings!$A:$Z,10,FALSE), "NA")=0,"NA",_xlfn.IFNA(VLOOKUP($A252,ETF_holdings!$A:$Z,10,FALSE), "NA"))</f>
        <v>4447.1428571428496</v>
      </c>
      <c r="DH252" s="31">
        <f>IF(_xlfn.IFNA(VLOOKUP($A252,ETF_holdings!$A:$Z,11,FALSE), "NA")=0,"NA",_xlfn.IFNA(VLOOKUP($A252,ETF_holdings!$A:$Z,11,FALSE), "NA"))</f>
        <v>822416.66666666605</v>
      </c>
      <c r="DI252" s="31">
        <f>IF(_xlfn.IFNA(VLOOKUP($A252,ETF_holdings!$A:$Z,12,FALSE), "NA")=0,"NA",_xlfn.IFNA(VLOOKUP($A252,ETF_holdings!$A:$Z,12,FALSE), "NA"))</f>
        <v>58316.190476190401</v>
      </c>
      <c r="DJ252" s="31">
        <f>IF(_xlfn.IFNA(VLOOKUP($A252,ETF_holdings!$A:$Z,13,FALSE), "NA")=0,"NA",_xlfn.IFNA(VLOOKUP($A252,ETF_holdings!$A:$Z,13,FALSE), "NA"))</f>
        <v>11847.14285714285</v>
      </c>
      <c r="DK252" s="31">
        <f>IF(_xlfn.IFNA(VLOOKUP($A252,Platinum_RSI!$A:$P,2,FALSE), "NA")=0,"NA",_xlfn.IFNA(VLOOKUP($A252,Platinum_RSI!$A:$P,2,FALSE), "NA"))</f>
        <v>69.97</v>
      </c>
      <c r="DL252" s="31">
        <f>IF(_xlfn.IFNA(VLOOKUP($A252,Platinum_RSI!$A:$P,3,FALSE), "NA")=0,"NA",_xlfn.IFNA(VLOOKUP($A252,Platinum_RSI!$A:$P,3,FALSE), "NA"))</f>
        <v>58</v>
      </c>
      <c r="DM252" s="31">
        <f>IF(_xlfn.IFNA(VLOOKUP($A252,Platinum_RSI!$A:$P,4,FALSE), "NA")=0,"NA",_xlfn.IFNA(VLOOKUP($A252,Platinum_RSI!$A:$P,4,FALSE), "NA"))</f>
        <v>55.09</v>
      </c>
      <c r="DN252" s="31">
        <f>IF(_xlfn.IFNA(VLOOKUP($A252,Platinum_RSI!$A:$P,5,FALSE), "NA")=0,"NA",_xlfn.IFNA(VLOOKUP($A252,Platinum_RSI!$A:$P,5,FALSE), "NA"))</f>
        <v>50.47</v>
      </c>
      <c r="DO252" s="31">
        <f>IF(_xlfn.IFNA(VLOOKUP($A252,Palladium_RSI!$A:$Q,2,FALSE), "NA")=0,"NA",_xlfn.IFNA(VLOOKUP($A252,Palladium_RSI!$A:$Q,2,FALSE), "NA"))</f>
        <v>73.8</v>
      </c>
      <c r="DP252" s="31">
        <f>IF(_xlfn.IFNA(VLOOKUP($A252,Palladium_RSI!$A:$Q, 3,FALSE), "NA")=0,"NA",_xlfn.IFNA(VLOOKUP($A252,Palladium_RSI!$A:$Q,3,FALSE), "NA"))</f>
        <v>68.150000000000006</v>
      </c>
      <c r="DQ252" s="31">
        <f>IF(_xlfn.IFNA(VLOOKUP($A252,Palladium_RSI!$A:$Q,4,FALSE), "NA")=0,"NA",_xlfn.IFNA(VLOOKUP($A252,Palladium_RSI!$A:$Q,4,FALSE), "NA"))</f>
        <v>68.319999999999993</v>
      </c>
      <c r="DR252" s="31">
        <f>IF(_xlfn.IFNA(VLOOKUP($A252,Palladium_RSI!$A:$Q,5,FALSE), "NA")=0,"NA",_xlfn.IFNA(VLOOKUP($A252,Palladium_RSI!$A:$Q,5,FALSE), "NA"))</f>
        <v>67.569999999999993</v>
      </c>
      <c r="DS252" s="31">
        <f>IF(_xlfn.IFNA(VLOOKUP($A252,Car_production!$A:$L,2,FALSE), "NA")=0,"NA",_xlfn.IFNA(VLOOKUP($A252,Car_production!$A:$L,2,FALSE), "NA"))</f>
        <v>189.8</v>
      </c>
      <c r="DT252" s="31">
        <f>IF(_xlfn.IFNA(VLOOKUP($A252,Car_production!$A:$L,3,FALSE), "NA")=0,"NA",_xlfn.IFNA(VLOOKUP($A252,Car_production!$A:$L,3,FALSE), "NA"))</f>
        <v>149.33123524783636</v>
      </c>
      <c r="DU252" s="31" t="e">
        <f>IF(_xlfn.IFNA(VLOOKUP($A252,Car_production!$A:$L,4,FALSE), "NA")=0,"NA",_xlfn.IFNA(VLOOKUP($A252,Car_production!$A:$L,13,FALSE), "NA"))</f>
        <v>#REF!</v>
      </c>
      <c r="DV252" s="31">
        <f>IF(_xlfn.IFNA(VLOOKUP($A252,Car_production!$A:$L,5,FALSE), "NA")=0,"NA",_xlfn.IFNA(VLOOKUP($A252,Car_production!$A:$L,5,FALSE), "NA"))</f>
        <v>112.13352237850278</v>
      </c>
      <c r="DW252" s="31">
        <f>IF(_xlfn.IFNA(VLOOKUP($A252,Car_production!$A:$L,6,FALSE), "NA")=0,"NA",_xlfn.IFNA(VLOOKUP($A252,Car_production!$A:$L,6,FALSE), "NA"))</f>
        <v>130.30000000000001</v>
      </c>
      <c r="DX252" s="31">
        <f>IF(_xlfn.IFNA(VLOOKUP($A252,Car_production!$A:$L,7,FALSE), "NA")=0,"NA",_xlfn.IFNA(VLOOKUP($A252,Car_production!$A:$L,7,FALSE), "NA"))</f>
        <v>127.37047898338223</v>
      </c>
      <c r="DY252" s="31">
        <f>IF(_xlfn.IFNA(VLOOKUP($A252,Car_production!$A:$L,8,FALSE), "NA")=0,"NA",_xlfn.IFNA(VLOOKUP($A252,Car_production!$A:$L,8,FALSE), "NA"))</f>
        <v>103.7</v>
      </c>
      <c r="DZ252" s="31">
        <f>IF(_xlfn.IFNA(VLOOKUP($A252,Car_production!$A:$L,9,FALSE), "NA")=0,"NA",_xlfn.IFNA(VLOOKUP($A252,Car_production!$A:$L,9,FALSE), "NA"))</f>
        <v>130.93434343434342</v>
      </c>
      <c r="EA252" s="31">
        <f>IF(_xlfn.IFNA(VLOOKUP($A252,Car_production!$A:$L,10,FALSE), "NA")=0,"NA",_xlfn.IFNA(VLOOKUP($A252,Car_production!$A:$L,10,FALSE), "NA"))</f>
        <v>90.900490867102761</v>
      </c>
      <c r="EB252" s="31">
        <f>IF(_xlfn.IFNA(VLOOKUP($A252,Car_production_index!$A:$L,2,FALSE), "NA")=0,"NA",_xlfn.IFNA(VLOOKUP($A252,Car_production_index!$A:$L,2,FALSE), "NA"))</f>
        <v>0.12810375933420076</v>
      </c>
      <c r="EC252" s="31">
        <f>IF(_xlfn.IFNA(VLOOKUP($A252,Car_production_index!$A:$L,3,FALSE), "NA")=0,"NA",_xlfn.IFNA(VLOOKUP($A252,Car_production_index!$A:$L,3,FALSE), "NA"))</f>
        <v>0.17242728344979144</v>
      </c>
      <c r="ED252" s="31">
        <f>IF(_xlfn.IFNA(VLOOKUP($A252,Car_production_index!$A:$L,4,FALSE), "NA")=0,"NA",_xlfn.IFNA(VLOOKUP($A252,Car_production_index!$A:$L,4,FALSE), "NA"))</f>
        <v>0.32992697891042039</v>
      </c>
      <c r="EE252" s="31">
        <f>IF(_xlfn.IFNA(VLOOKUP($A252,Car_production_index!$A:$L,5,FALSE), "NA")=0,"NA",_xlfn.IFNA(VLOOKUP($A252,Car_production_index!$A:$L,5,FALSE), "NA"))</f>
        <v>9.7854985590797625E-2</v>
      </c>
      <c r="EF252" s="31">
        <f>IF(_xlfn.IFNA(VLOOKUP($A252,Car_production_index!$A:$L,6,FALSE), "NA")=0,"NA",_xlfn.IFNA(VLOOKUP($A252,Car_production_index!$A:$L,6,FALSE), "NA"))</f>
        <v>0.72831300728521031</v>
      </c>
    </row>
    <row r="253" spans="1:136">
      <c r="A253" s="26">
        <v>44166</v>
      </c>
      <c r="B253" s="25">
        <f>IFERROR(VLOOKUP($A253,Palladium_spot_price!$A:$B,2,FALSE), "NA")</f>
        <v>2369.0952380952299</v>
      </c>
      <c r="C253" s="25">
        <f>IFERROR(VLOOKUP($A253,Platinum_spot_price!$A:$B,2,FALSE), "NA")</f>
        <v>1032.80952380952</v>
      </c>
      <c r="D253" s="25">
        <f>IFERROR(VLOOKUP($A253,Rhodium_spot_price!$A:$B,2,FALSE), "NA")</f>
        <v>16485.714285714199</v>
      </c>
      <c r="E253" s="25">
        <f>IFERROR(VLOOKUP(A253,'Coal Australia'!A:B,2,FALSE), "NA")</f>
        <v>80.589795918367201</v>
      </c>
      <c r="F253" s="25">
        <f>IFERROR(VLOOKUP(A253,'Russian Ruble'!A:B,2,FALSE), "NA")</f>
        <v>74.050399999999996</v>
      </c>
      <c r="G253" s="25" t="str">
        <f>IFERROR(VLOOKUP($A253,'GDP Germany'!A:B,2,FALSE),"NA")</f>
        <v>NA</v>
      </c>
      <c r="H253" s="25" t="str">
        <f>IFERROR(VLOOKUP($A253,'GDP EU28'!A:B,2,FALSE),"NA")</f>
        <v>NA</v>
      </c>
      <c r="I253" s="25" t="str">
        <f>IFERROR(VLOOKUP($A253,'GDP US'!A:B,2,FALSE),"NA")</f>
        <v>NA</v>
      </c>
      <c r="J253" s="29" t="str">
        <f>IFERROR(VLOOKUP($A253,'GDP CNY'!A:C,2,FALSE),"NA")</f>
        <v>NA</v>
      </c>
      <c r="K253" s="25">
        <f>IFERROR(VLOOKUP($A253,WTI!$A:$B,2,FALSE),"NA")</f>
        <v>47.02</v>
      </c>
      <c r="L253" s="25">
        <f>IFERROR(VLOOKUP($A253,Brent!$A:$B,2,FALSE),"NA")</f>
        <v>49.99</v>
      </c>
      <c r="M253" s="25">
        <f>IFERROR(VLOOKUP($A253,'EURO EXC RATE'!$A:$B,2,FALSE),"NA")</f>
        <v>1.2168000000000001</v>
      </c>
      <c r="N253" s="25">
        <f>IFERROR(VLOOKUP($A253,'Baltic Dry Index'!$A:$B,2,FALSE),"NA")</f>
        <v>1366</v>
      </c>
      <c r="O253" s="25">
        <f>IFERROR(VLOOKUP($A253,EXR_CNY_USD!$A:$B,2,FALSE),"NA")</f>
        <v>6.5392999999999999</v>
      </c>
      <c r="P253" s="25">
        <f>IFERROR(VLOOKUP($A253,'NATURAL GAS'!A:B,2,FALSE),"NA")</f>
        <v>2.59</v>
      </c>
      <c r="Q253" s="25">
        <f>IFERROR(VLOOKUP($A253,VIX!$A:$B,2,FALSE), "NA")</f>
        <v>22.75</v>
      </c>
      <c r="R253" s="25">
        <f>IFERROR(VLOOKUP($A253,CLI_US!$A:$B,2,FALSE), "NA")</f>
        <v>99.145403924159297</v>
      </c>
      <c r="S253" s="25">
        <f>IFERROR(VLOOKUP($A253,CLI_CHN!$A:$B,2,FALSE), "NA")</f>
        <v>101.2513</v>
      </c>
      <c r="T253" s="25">
        <f>IFERROR(VLOOKUP($A253,CLI_EURO!$A:$B,2,FALSE), "NA")</f>
        <v>98.985554311255996</v>
      </c>
      <c r="U253" s="25">
        <f>IFERROR(VLOOKUP($A253,CPILFESL!$A:$B,2,FALSE), "NA")</f>
        <v>261.56400000000002</v>
      </c>
      <c r="V253" s="31">
        <f>_xlfn.IFNA(VLOOKUP($A253,'PET.RWTC.M'!$A:$B,2,FALSE), "NA")</f>
        <v>47.02</v>
      </c>
      <c r="W253" s="31">
        <f>_xlfn.IFNA(VLOOKUP($A253,PALLFNFINDEXQ!$A:$B,2,FALSE), "NA")</f>
        <v>117.02077920000001</v>
      </c>
      <c r="X253" s="31">
        <f>_xlfn.IFNA(VLOOKUP($A253,DEXSFUS!$A:$B,2,FALSE), "NA")</f>
        <v>15.27</v>
      </c>
      <c r="Y253" s="31">
        <f>_xlfn.IFNA(VLOOKUP($A253,PNICKUSDM!$A:$B,2,FALSE), "NA")</f>
        <v>16823.038570000001</v>
      </c>
      <c r="Z253" s="31">
        <f>_xlfn.IFNA(VLOOKUP($A253,'WPU1011'!$A:$B,2,FALSE), "NA")</f>
        <v>153.6</v>
      </c>
      <c r="AA253" s="31">
        <f>_xlfn.IFNA(VLOOKUP($A253,'WPU1011'!$A:$B,2,FALSE), "NA")</f>
        <v>153.6</v>
      </c>
      <c r="AB253" s="31">
        <f>_xlfn.IFNA(VLOOKUP($A253,TSIFRGHTC!$A:$B,2,FALSE), "NA")</f>
        <v>1.6</v>
      </c>
      <c r="AC253" s="31">
        <f>_xlfn.IFNA(VLOOKUP($A253,TSIFRGHTC!$A:$B,2,FALSE), "NA")</f>
        <v>1.6</v>
      </c>
      <c r="AD253" s="31">
        <f>_xlfn.IFNA(VLOOKUP($A253,PPICMM!$A:$B,2,FALSE), "NA")</f>
        <v>215.9</v>
      </c>
      <c r="AE253" s="31">
        <f>_xlfn.IFNA(VLOOKUP($A253,IPB50001N!$A:$B,2,FALSE), "NA")</f>
        <v>98.299199999999999</v>
      </c>
      <c r="AF253" s="31">
        <f>_xlfn.IFNA(VLOOKUP($A253,A31ATI!$A:$B,2,FALSE), "NA")</f>
        <v>19482</v>
      </c>
      <c r="AG253" s="31">
        <f>_xlfn.IFNA(VLOOKUP($A253,A31ANO!$A:$B,2,FALSE), "NA")</f>
        <v>9970</v>
      </c>
      <c r="AH253" s="31">
        <f>_xlfn.IFNA(VLOOKUP($A253,IPG21223S!$A:$B,2,FALSE), "NA")</f>
        <v>103.3609</v>
      </c>
      <c r="AI253" s="31">
        <f>_xlfn.IFNA(VLOOKUP($A253,PIORECRUSDM!$A:$B,2,FALSE), "NA")</f>
        <v>155.84</v>
      </c>
      <c r="AJ253" s="31">
        <f>_xlfn.IFNA(VLOOKUP($A253,GVZCLS!$A:$B,2,FALSE), "NA")</f>
        <v>19.61</v>
      </c>
      <c r="AK253" s="31">
        <f>_xlfn.IFNA(VLOOKUP($A253,VXSLVCLS!$A:$B,2,FALSE), "NA")</f>
        <v>44.06</v>
      </c>
      <c r="AL253" s="31">
        <f>_xlfn.IFNA(VLOOKUP($A253,PNRGINDEXM!$A:$B,2,FALSE), "NA")</f>
        <v>118.82040000000001</v>
      </c>
      <c r="AM253" s="31">
        <f>_xlfn.IFNA(VLOOKUP($A253,Nikkei225!$A:$B,2,FALSE), "NA")</f>
        <v>26787.54</v>
      </c>
      <c r="AN253" s="31">
        <f>_xlfn.IFNA(VLOOKUP($A253,EXJPUS!$A:$B,2,FALSE), "NA")</f>
        <v>103.79519999999999</v>
      </c>
      <c r="AO253" s="31">
        <f>_xlfn.IFNA(VLOOKUP($A253,PCU33613361!$A:$B,2,FALSE), "NA")</f>
        <v>115.6</v>
      </c>
      <c r="AP253" s="31">
        <f>_xlfn.IFNA(VLOOKUP($A253,TOTALSA!$A:$B,2,FALSE), "NA")</f>
        <v>16.760999999999999</v>
      </c>
      <c r="AQ253" s="31">
        <f>_xlfn.IFNA(VLOOKUP($A253,ZAFCPIALLMINMEI!$A:$B,2,FALSE), "NA")</f>
        <v>127.4671</v>
      </c>
      <c r="AR253" s="31">
        <f>_xlfn.IFNA(VLOOKUP($A253,LCULMN01ZAQ661S!$A:$B,2,FALSE), "NA")</f>
        <v>113.80107940000001</v>
      </c>
      <c r="AS253" s="31">
        <f>_xlfn.IFNA(VLOOKUP($A253,NGDPRSAXDCZAQ!$A:$B,2,FALSE), "NA")</f>
        <v>1106472.1000000001</v>
      </c>
      <c r="AT253" s="31">
        <f>_xlfn.IFNA(VLOOKUP($A253,'M.W00.PCOBA.USD'!$A:$B,2,FALSE), "NA")</f>
        <v>31882.29</v>
      </c>
      <c r="AU253" s="31">
        <f>_xlfn.IFNA(VLOOKUP($A253,BSCICP03O9M665S!$A:$B,2,FALSE), "NA")</f>
        <v>99.534505529399993</v>
      </c>
      <c r="AV253" s="31">
        <f>_xlfn.IFNA(VLOOKUP($A253,LOLITOAAOECDE!$A:$B,2,FALSE), "NA")</f>
        <v>99.483649746699996</v>
      </c>
      <c r="AW253" s="31">
        <f>_xlfn.IFNA(VLOOKUP($A253,'IP7110'!$A:$B,2,FALSE), "NA")</f>
        <v>162.5</v>
      </c>
      <c r="AX253" s="31">
        <f>_xlfn.IFNA(VLOOKUP($A253,'WPS061'!$A:$B,2,FALSE), "NA")</f>
        <v>77.400000000000006</v>
      </c>
      <c r="AY253" s="31">
        <f>_xlfn.IFNA(VLOOKUP($A253,'GS10'!$A:$B,2,FALSE), "NA")</f>
        <v>0.93</v>
      </c>
      <c r="AZ253" s="31">
        <f>_xlfn.IFNA(VLOOKUP($A253,'GS5'!$A:$B,2,FALSE), "NA")</f>
        <v>0.39</v>
      </c>
      <c r="BA253" s="31">
        <f>_xlfn.IFNA(VLOOKUP($A253,'GS30'!$A:$B,2,FALSE), "NA")</f>
        <v>1.67</v>
      </c>
      <c r="BB253" s="31">
        <f>_xlfn.IFNA(VLOOKUP($A253,DAX!$A:$B,2,FALSE), "NA")</f>
        <v>13718.78</v>
      </c>
      <c r="BC253" s="31">
        <f>_xlfn.IFNA(VLOOKUP($A253,SMI!$A:$B,2,FALSE), "NA")</f>
        <v>10703.51</v>
      </c>
      <c r="BD253" s="31">
        <f>_xlfn.IFNA(VLOOKUP($A253,NASDAQCOM!$A:$B,2,FALSE), "NA")</f>
        <v>12888.28</v>
      </c>
      <c r="BE253" s="31">
        <f>_xlfn.IFNA(VLOOKUP($A253,FTSE100!$A:$B,2,FALSE), "NA")</f>
        <v>6460.52</v>
      </c>
      <c r="BF253" s="31">
        <f>_xlfn.IFNA(VLOOKUP($A253,'M.W00.PGOLD.USD'!$A:$B,2,FALSE), "NA")</f>
        <v>1891.1</v>
      </c>
      <c r="BG253" s="31">
        <f>_xlfn.IFNA(VLOOKUP($A253,'M.W00.PSILVER.USD'!$A:$B,2,FALSE), "NA")</f>
        <v>26.484999999999999</v>
      </c>
      <c r="BH253" s="31">
        <f>_xlfn.IFNA(VLOOKUP($A253,WPU10170502!$A:$B,2,FALSE), "NA")</f>
        <v>119.9</v>
      </c>
      <c r="BI253" s="31">
        <f>_xlfn.IFNA(VLOOKUP($A253,'M.W00.PSILVER.USD'!$A:$B,2,FALSE), "NA")</f>
        <v>26.484999999999999</v>
      </c>
      <c r="BJ253" s="31">
        <f>_xlfn.IFNA(VLOOKUP($A253,'M.W00.PSILVER.USD'!$A:$B,2,FALSE), "NA")</f>
        <v>26.484999999999999</v>
      </c>
      <c r="BK253" s="31">
        <f>_xlfn.IFNA(VLOOKUP($A253,FEDfunds!$A:$B,2,FALSE), "NA")</f>
        <v>0.09</v>
      </c>
      <c r="BL253" s="31">
        <f>_xlfn.IFNA(VLOOKUP($A253,Vehicles_miles_traveled!$A:$B,2,FALSE), "NA")</f>
        <v>251411</v>
      </c>
      <c r="BM253" s="31">
        <f>_xlfn.IFNA(VLOOKUP($A253,New_car_dealer!$A:$B,2,FALSE), "NA")</f>
        <v>92388</v>
      </c>
      <c r="BN253" s="31">
        <f>_xlfn.IFNA(VLOOKUP($A253,Platinum_total_demand!$A:$Z,4,FALSE), "NA")</f>
        <v>570.37555926974346</v>
      </c>
      <c r="BO253" s="31">
        <f>_xlfn.IFNA(VLOOKUP($A253,Palladium_total_demand!$A:$Z,4,FALSE), "NA")</f>
        <v>891.7422538595855</v>
      </c>
      <c r="BP253" s="31">
        <f>_xlfn.IFNA(VLOOKUP($A253,Rhodium_total_demand!$A:$Z,4,FALSE), "NA")</f>
        <v>97.703426489589333</v>
      </c>
      <c r="BQ253" s="31">
        <f>_xlfn.IFNA(VLOOKUP($A253,Platinum_total_supply!$A:$Z,4,FALSE), "NA")</f>
        <v>661.99783196432611</v>
      </c>
      <c r="BR253" s="31">
        <f>_xlfn.IFNA(VLOOKUP($A253,Palladium_total_supply!$A:$Z,4,FALSE), "NA")</f>
        <v>858.41985459154876</v>
      </c>
      <c r="BS253" s="31">
        <f>_xlfn.IFNA(VLOOKUP($A253,Rhodium_total_supply!$A:$Z,4,FALSE), "NA")</f>
        <v>81.728873430640959</v>
      </c>
      <c r="BT253" s="31">
        <f>_xlfn.IFNA(VLOOKUP($A253,Equities!$A:$Z,2,FALSE), "NA")</f>
        <v>11434.5273913043</v>
      </c>
      <c r="BU253" s="31">
        <f>_xlfn.IFNA(VLOOKUP($A253,Equities!$A:$Z,3,FALSE), "NA")</f>
        <v>16230.034347826</v>
      </c>
      <c r="BV253" s="31">
        <f>_xlfn.IFNA(VLOOKUP($A253,Equities!$A:$Z,4,FALSE), "NA")</f>
        <v>11205.213043478199</v>
      </c>
      <c r="BW253" s="31">
        <f>_xlfn.IFNA(VLOOKUP($A253,Equities!$A:$Z,5,FALSE), "NA")</f>
        <v>8764.4908695652102</v>
      </c>
      <c r="BX253" s="31">
        <f>_xlfn.IFNA(VLOOKUP($A253,Equities!$A:$Z,6,FALSE), "NA")</f>
        <v>2964.31034782608</v>
      </c>
      <c r="BY253" s="31">
        <f>_xlfn.IFNA(VLOOKUP($A253,Income_equities!$A:$Z,2,FALSE), "NA")</f>
        <v>2384.3930434782601</v>
      </c>
      <c r="BZ253" s="31">
        <f>_xlfn.IFNA(VLOOKUP($A253,Income_equities!$A:$Z,3,FALSE), "NA")</f>
        <v>447.64343478260798</v>
      </c>
      <c r="CA253" s="31">
        <f>_xlfn.IFNA(VLOOKUP($A253,Income_equities!$A:$Z,4,FALSE), "NA")</f>
        <v>262.33394782608599</v>
      </c>
      <c r="CB253" s="31">
        <f>_xlfn.IFNA(VLOOKUP($A253,Income_equities!$A:$Z,5,FALSE), "NA")</f>
        <v>234.32986521739099</v>
      </c>
      <c r="CC253" s="31">
        <f>_xlfn.IFNA(VLOOKUP($A253,PGM_equities!$A:$Z,2,FALSE), "NA")</f>
        <v>1030.8308695652099</v>
      </c>
      <c r="CD253" s="31">
        <f>_xlfn.IFNA(VLOOKUP($A253,PGM_equities!$A:$Z,3,FALSE), "NA")</f>
        <v>1860.48956521739</v>
      </c>
      <c r="CE253" s="31">
        <f>_xlfn.IFNA(VLOOKUP($A253,PGM_equities!$A:$Z,4,FALSE), "NA")</f>
        <v>25.067482608695599</v>
      </c>
      <c r="CF253" s="31">
        <f>_xlfn.IFNA(VLOOKUP($A253,PGM_equities!$A:$Z,5,FALSE), "NA")</f>
        <v>2345.8656521739099</v>
      </c>
      <c r="CG253" s="31">
        <f>_xlfn.IFNA(VLOOKUP($A253,Platinum_market_balance!$A:$Z,2,FALSE), "NA")</f>
        <v>91.622272694582648</v>
      </c>
      <c r="CH253" s="31">
        <f>_xlfn.IFNA(VLOOKUP($A253,Platinum_market_balance!$A:$Z,3,FALSE), "NA")</f>
        <v>0.1606349907627308</v>
      </c>
      <c r="CI253" s="31">
        <f>_xlfn.IFNA(VLOOKUP($A253,Platinum_market_balance!$A:$Z,4,FALSE), "NA")</f>
        <v>3657.5844999543078</v>
      </c>
      <c r="CJ253" s="31">
        <f>_xlfn.IFNA(VLOOKUP($A253,Platinum_market_balance!$A:$Z,5,FALSE), "NA")</f>
        <v>6.4125898112414621</v>
      </c>
      <c r="CK253" s="31">
        <f>_xlfn.IFNA(VLOOKUP($A253,Palladium_market_balance!$A:$Z,2,FALSE), "NA")</f>
        <v>-33.322399268036747</v>
      </c>
      <c r="CL253" s="31">
        <f>_xlfn.IFNA(VLOOKUP($A253,Palladium_market_balance!$A:$Z,3,FALSE), "NA")</f>
        <v>-3.7367747377465552E-2</v>
      </c>
      <c r="CM253" s="31">
        <f>_xlfn.IFNA(VLOOKUP($A253,Palladium_market_balance!$A:$Z,4,FALSE), "NA")</f>
        <v>-8843.7298787484197</v>
      </c>
      <c r="CN253" s="31">
        <f>_xlfn.IFNA(VLOOKUP($A253,Palladium_market_balance!$A:$Z,5,FALSE), "NA")</f>
        <v>-9.917361031701164</v>
      </c>
      <c r="CO253" s="31">
        <f>_xlfn.IFNA(VLOOKUP($A253,Rhodium_market_balance!$A:$Z,2,FALSE), "NA")</f>
        <v>-15.974553058948374</v>
      </c>
      <c r="CP253" s="31">
        <f>_xlfn.IFNA(VLOOKUP($A253,Rhodium_market_balance!$A:$Z,3,FALSE), "NA")</f>
        <v>-0.16350043834594197</v>
      </c>
      <c r="CQ253" s="31">
        <f>_xlfn.IFNA(VLOOKUP($A253,Rhodium_market_balance!$A:$Z,4,FALSE), "NA")</f>
        <v>-231.59486882429368</v>
      </c>
      <c r="CR253" s="31">
        <f>_xlfn.IFNA(VLOOKUP($A253,Rhodium_market_balance!$A:$Z,5,FALSE), "NA")</f>
        <v>-2.3703863533278535</v>
      </c>
      <c r="CS253" s="31">
        <f>_xlfn.IFNA(VLOOKUP($A253,CFTCs!$A:$Z,2,FALSE), "NA")</f>
        <v>5316.04347826087</v>
      </c>
      <c r="CT253" s="31">
        <f>_xlfn.IFNA(VLOOKUP($A253,CFTCs!$A:$Z,3,FALSE), "NA")</f>
        <v>2608.1304347825999</v>
      </c>
      <c r="CU253" s="31">
        <f>_xlfn.IFNA(VLOOKUP($A253,CFTCs!$A:$Z,4,FALSE), "NA")</f>
        <v>35479.0869565217</v>
      </c>
      <c r="CV253" s="31">
        <f>_xlfn.IFNA(VLOOKUP($A253,CFTCs!$A:$Z,5,FALSE), "NA")</f>
        <v>11173.3478260869</v>
      </c>
      <c r="CW253" s="31">
        <f>_xlfn.IFNA(VLOOKUP($A253,Open_interest!$A:$Z,2,FALSE), "NA")</f>
        <v>62624.869565217297</v>
      </c>
      <c r="CX253" s="31">
        <f>_xlfn.IFNA(VLOOKUP($A253,Open_interest!$A:$Z,3,FALSE), "NA")</f>
        <v>9385.9130434782601</v>
      </c>
      <c r="CY253" s="31">
        <f>IF(_xlfn.IFNA(VLOOKUP($A253,ETF_holdings!$A:$Z,2,FALSE), "NA")=0,"NA",_xlfn.IFNA(VLOOKUP($A253,ETF_holdings!$A:$Z,2,FALSE), "NA"))</f>
        <v>3803078.83</v>
      </c>
      <c r="CZ253" s="31">
        <f>IF(_xlfn.IFNA(VLOOKUP($A253,ETF_holdings!$A:$Z,3,FALSE), "NA")=0,"NA",_xlfn.IFNA(VLOOKUP($A253,ETF_holdings!$A:$Z,3,FALSE), "NA"))</f>
        <v>217397.82608695599</v>
      </c>
      <c r="DA253" s="31">
        <f>_xlfn.IFNA(VLOOKUP($A253,ETF_holdings!$A:$Z,4,FALSE), "NA")</f>
        <v>577913.04347826005</v>
      </c>
      <c r="DB253" s="31">
        <f>IF(_xlfn.IFNA(VLOOKUP($A253,ETF_holdings!$A:$Z,4,FALSE), "NA")=0,"NA",_xlfn.IFNA(VLOOKUP($A253,ETF_holdings!$A:$Z,4,FALSE), "NA"))</f>
        <v>577913.04347826005</v>
      </c>
      <c r="DC253" s="31">
        <f>IF(_xlfn.IFNA(VLOOKUP($A253,ETF_holdings!$A:$Z,6,FALSE), "NA")=0,"NA",_xlfn.IFNA(VLOOKUP($A253,ETF_holdings!$A:$Z,6,FALSE), "NA"))</f>
        <v>34263.913043478198</v>
      </c>
      <c r="DD253" s="31">
        <f>IF(_xlfn.IFNA(VLOOKUP($A253,ETF_holdings!$A:$Z,7,FALSE), "NA")=0,"NA",_xlfn.IFNA(VLOOKUP($A253,ETF_holdings!$A:$Z,7,FALSE), "NA"))</f>
        <v>19956.5217391304</v>
      </c>
      <c r="DE253" s="31">
        <f>IF(_xlfn.IFNA(VLOOKUP($A253,ETF_holdings!$A:$Z,8,FALSE), "NA")=0,"NA",_xlfn.IFNA(VLOOKUP($A253,ETF_holdings!$A:$Z,8,FALSE), "NA"))</f>
        <v>3613.6363636363599</v>
      </c>
      <c r="DF253" s="31">
        <f>IF(_xlfn.IFNA(VLOOKUP($A253,ETF_holdings!$A:$Z,10,FALSE), "NA")=0,"NA",_xlfn.IFNA(VLOOKUP($A253,ETF_holdings!$A:$Z,10,FALSE), "NA"))</f>
        <v>4552.1739130434698</v>
      </c>
      <c r="DG253" s="31">
        <f>IF(_xlfn.IFNA(VLOOKUP($A253,ETF_holdings!$A:$Z,10,FALSE), "NA")=0,"NA",_xlfn.IFNA(VLOOKUP($A253,ETF_holdings!$A:$Z,10,FALSE), "NA"))</f>
        <v>4552.1739130434698</v>
      </c>
      <c r="DH253" s="31">
        <f>IF(_xlfn.IFNA(VLOOKUP($A253,ETF_holdings!$A:$Z,11,FALSE), "NA")=0,"NA",_xlfn.IFNA(VLOOKUP($A253,ETF_holdings!$A:$Z,11,FALSE), "NA"))</f>
        <v>795310.86956521601</v>
      </c>
      <c r="DI253" s="31">
        <f>IF(_xlfn.IFNA(VLOOKUP($A253,ETF_holdings!$A:$Z,12,FALSE), "NA")=0,"NA",_xlfn.IFNA(VLOOKUP($A253,ETF_holdings!$A:$Z,12,FALSE), "NA"))</f>
        <v>54220.434782608601</v>
      </c>
      <c r="DJ253" s="31">
        <f>IF(_xlfn.IFNA(VLOOKUP($A253,ETF_holdings!$A:$Z,13,FALSE), "NA")=0,"NA",_xlfn.IFNA(VLOOKUP($A253,ETF_holdings!$A:$Z,13,FALSE), "NA"))</f>
        <v>11779.44664031619</v>
      </c>
      <c r="DK253" s="31">
        <f>IF(_xlfn.IFNA(VLOOKUP($A253,Platinum_RSI!$A:$P,2,FALSE), "NA")=0,"NA",_xlfn.IFNA(VLOOKUP($A253,Platinum_RSI!$A:$P,2,FALSE), "NA"))</f>
        <v>82.97</v>
      </c>
      <c r="DL253" s="31">
        <f>IF(_xlfn.IFNA(VLOOKUP($A253,Platinum_RSI!$A:$P,3,FALSE), "NA")=0,"NA",_xlfn.IFNA(VLOOKUP($A253,Platinum_RSI!$A:$P,3,FALSE), "NA"))</f>
        <v>65.7</v>
      </c>
      <c r="DM253" s="31">
        <f>IF(_xlfn.IFNA(VLOOKUP($A253,Platinum_RSI!$A:$P,4,FALSE), "NA")=0,"NA",_xlfn.IFNA(VLOOKUP($A253,Platinum_RSI!$A:$P,4,FALSE), "NA"))</f>
        <v>60.89</v>
      </c>
      <c r="DN253" s="31">
        <f>IF(_xlfn.IFNA(VLOOKUP($A253,Platinum_RSI!$A:$P,5,FALSE), "NA")=0,"NA",_xlfn.IFNA(VLOOKUP($A253,Platinum_RSI!$A:$P,5,FALSE), "NA"))</f>
        <v>53.73</v>
      </c>
      <c r="DO253" s="31">
        <f>IF(_xlfn.IFNA(VLOOKUP($A253,Palladium_RSI!$A:$Q,2,FALSE), "NA")=0,"NA",_xlfn.IFNA(VLOOKUP($A253,Palladium_RSI!$A:$Q,2,FALSE), "NA"))</f>
        <v>78.63</v>
      </c>
      <c r="DP253" s="31">
        <f>IF(_xlfn.IFNA(VLOOKUP($A253,Palladium_RSI!$A:$Q, 3,FALSE), "NA")=0,"NA",_xlfn.IFNA(VLOOKUP($A253,Palladium_RSI!$A:$Q,3,FALSE), "NA"))</f>
        <v>69.900000000000006</v>
      </c>
      <c r="DQ253" s="31">
        <f>IF(_xlfn.IFNA(VLOOKUP($A253,Palladium_RSI!$A:$Q,4,FALSE), "NA")=0,"NA",_xlfn.IFNA(VLOOKUP($A253,Palladium_RSI!$A:$Q,4,FALSE), "NA"))</f>
        <v>69.510000000000005</v>
      </c>
      <c r="DR253" s="31">
        <f>IF(_xlfn.IFNA(VLOOKUP($A253,Palladium_RSI!$A:$Q,5,FALSE), "NA")=0,"NA",_xlfn.IFNA(VLOOKUP($A253,Palladium_RSI!$A:$Q,5,FALSE), "NA"))</f>
        <v>68.27</v>
      </c>
      <c r="DS253" s="31">
        <f>IF(_xlfn.IFNA(VLOOKUP($A253,Car_production!$A:$L,2,FALSE), "NA")=0,"NA",_xlfn.IFNA(VLOOKUP($A253,Car_production!$A:$L,2,FALSE), "NA"))</f>
        <v>179.3</v>
      </c>
      <c r="DT253" s="31">
        <f>IF(_xlfn.IFNA(VLOOKUP($A253,Car_production!$A:$L,3,FALSE), "NA")=0,"NA",_xlfn.IFNA(VLOOKUP($A253,Car_production!$A:$L,3,FALSE), "NA"))</f>
        <v>141.07002360346186</v>
      </c>
      <c r="DU253" s="31" t="e">
        <f>IF(_xlfn.IFNA(VLOOKUP($A253,Car_production!$A:$L,4,FALSE), "NA")=0,"NA",_xlfn.IFNA(VLOOKUP($A253,Car_production!$A:$L,13,FALSE), "NA"))</f>
        <v>#REF!</v>
      </c>
      <c r="DV253" s="31">
        <f>IF(_xlfn.IFNA(VLOOKUP($A253,Car_production!$A:$L,5,FALSE), "NA")=0,"NA",_xlfn.IFNA(VLOOKUP($A253,Car_production!$A:$L,5,FALSE), "NA"))</f>
        <v>112.23722440608444</v>
      </c>
      <c r="DW253" s="31">
        <f>IF(_xlfn.IFNA(VLOOKUP($A253,Car_production!$A:$L,6,FALSE), "NA")=0,"NA",_xlfn.IFNA(VLOOKUP($A253,Car_production!$A:$L,6,FALSE), "NA"))</f>
        <v>100.7</v>
      </c>
      <c r="DX253" s="31">
        <f>IF(_xlfn.IFNA(VLOOKUP($A253,Car_production!$A:$L,7,FALSE), "NA")=0,"NA",_xlfn.IFNA(VLOOKUP($A253,Car_production!$A:$L,7,FALSE), "NA"))</f>
        <v>98.435972629521018</v>
      </c>
      <c r="DY253" s="31">
        <f>IF(_xlfn.IFNA(VLOOKUP($A253,Car_production!$A:$L,8,FALSE), "NA")=0,"NA",_xlfn.IFNA(VLOOKUP($A253,Car_production!$A:$L,8,FALSE), "NA"))</f>
        <v>103</v>
      </c>
      <c r="DZ253" s="31">
        <f>IF(_xlfn.IFNA(VLOOKUP($A253,Car_production!$A:$L,9,FALSE), "NA")=0,"NA",_xlfn.IFNA(VLOOKUP($A253,Car_production!$A:$L,9,FALSE), "NA"))</f>
        <v>130.05050505050505</v>
      </c>
      <c r="EA253" s="31">
        <f>IF(_xlfn.IFNA(VLOOKUP($A253,Car_production!$A:$L,10,FALSE), "NA")=0,"NA",_xlfn.IFNA(VLOOKUP($A253,Car_production!$A:$L,10,FALSE), "NA"))</f>
        <v>84.80082637459769</v>
      </c>
      <c r="EB253" s="31">
        <f>IF(_xlfn.IFNA(VLOOKUP($A253,Car_production_index!$A:$L,2,FALSE), "NA")=0,"NA",_xlfn.IFNA(VLOOKUP($A253,Car_production_index!$A:$L,2,FALSE), "NA"))</f>
        <v>0.12810375933420076</v>
      </c>
      <c r="EC253" s="31">
        <f>IF(_xlfn.IFNA(VLOOKUP($A253,Car_production_index!$A:$L,3,FALSE), "NA")=0,"NA",_xlfn.IFNA(VLOOKUP($A253,Car_production_index!$A:$L,3,FALSE), "NA"))</f>
        <v>0.17242728344979144</v>
      </c>
      <c r="ED253" s="31">
        <f>IF(_xlfn.IFNA(VLOOKUP($A253,Car_production_index!$A:$L,4,FALSE), "NA")=0,"NA",_xlfn.IFNA(VLOOKUP($A253,Car_production_index!$A:$L,4,FALSE), "NA"))</f>
        <v>0.32992697891042039</v>
      </c>
      <c r="EE253" s="31">
        <f>IF(_xlfn.IFNA(VLOOKUP($A253,Car_production_index!$A:$L,5,FALSE), "NA")=0,"NA",_xlfn.IFNA(VLOOKUP($A253,Car_production_index!$A:$L,5,FALSE), "NA"))</f>
        <v>9.7854985590797625E-2</v>
      </c>
      <c r="EF253" s="31">
        <f>IF(_xlfn.IFNA(VLOOKUP($A253,Car_production_index!$A:$L,6,FALSE), "NA")=0,"NA",_xlfn.IFNA(VLOOKUP($A253,Car_production_index!$A:$L,6,FALSE), "NA"))</f>
        <v>0.72831300728521031</v>
      </c>
    </row>
    <row r="254" spans="1:136">
      <c r="A254" s="26">
        <v>44197</v>
      </c>
      <c r="B254" s="25">
        <f>IFERROR(VLOOKUP($A254,Palladium_spot_price!$A:$B,2,FALSE), "NA")</f>
        <v>2397.10526315789</v>
      </c>
      <c r="C254" s="25">
        <f>IFERROR(VLOOKUP($A254,Platinum_spot_price!$A:$B,2,FALSE), "NA")</f>
        <v>1095.5789473684199</v>
      </c>
      <c r="D254" s="25">
        <f>IFERROR(VLOOKUP($A254,Rhodium_spot_price!$A:$B,2,FALSE), "NA")</f>
        <v>19860.526315789401</v>
      </c>
      <c r="E254" s="25">
        <f>IFERROR(VLOOKUP(A254,'Coal Australia'!A:B,2,FALSE), "NA")</f>
        <v>90.995357142857003</v>
      </c>
      <c r="F254" s="25">
        <f>IFERROR(VLOOKUP(A254,'Russian Ruble'!A:B,2,FALSE), "NA")</f>
        <v>74.224699999999999</v>
      </c>
      <c r="G254" s="25">
        <f>IFERROR(VLOOKUP($A254,'GDP Germany'!A:B,2,FALSE),"NA")</f>
        <v>727332.4</v>
      </c>
      <c r="H254" s="25">
        <f>IFERROR(VLOOKUP($A254,'GDP EU28'!A:B,2,FALSE),"NA")</f>
        <v>3471670.8</v>
      </c>
      <c r="I254" s="25">
        <f>IFERROR(VLOOKUP($A254,'GDP US'!A:B,2,FALSE),"NA")</f>
        <v>18767.777999999998</v>
      </c>
      <c r="J254" s="29">
        <f>IFERROR(VLOOKUP($A254,'GDP CNY'!A:C,2,FALSE),"NA")</f>
        <v>6.5</v>
      </c>
      <c r="K254" s="25">
        <f>IFERROR(VLOOKUP($A254,WTI!$A:$B,2,FALSE),"NA")</f>
        <v>52</v>
      </c>
      <c r="L254" s="25">
        <f>IFERROR(VLOOKUP($A254,Brent!$A:$B,2,FALSE),"NA")</f>
        <v>54.77</v>
      </c>
      <c r="M254" s="25">
        <f>IFERROR(VLOOKUP($A254,'EURO EXC RATE'!$A:$B,2,FALSE),"NA")</f>
        <v>1.2178</v>
      </c>
      <c r="N254" s="25">
        <f>IFERROR(VLOOKUP($A254,'Baltic Dry Index'!$A:$B,2,FALSE),"NA")</f>
        <v>1452</v>
      </c>
      <c r="O254" s="25">
        <f>IFERROR(VLOOKUP($A254,EXR_CNY_USD!$A:$B,2,FALSE),"NA")</f>
        <v>6.4672000000000001</v>
      </c>
      <c r="P254" s="25">
        <f>IFERROR(VLOOKUP($A254,'NATURAL GAS'!A:B,2,FALSE),"NA")</f>
        <v>2.71</v>
      </c>
      <c r="Q254" s="25">
        <f>IFERROR(VLOOKUP($A254,VIX!$A:$B,2,FALSE), "NA")</f>
        <v>33.090000000000003</v>
      </c>
      <c r="R254" s="25">
        <f>IFERROR(VLOOKUP($A254,CLI_US!$A:$B,2,FALSE), "NA")</f>
        <v>99.439313930832895</v>
      </c>
      <c r="S254" s="25">
        <f>IFERROR(VLOOKUP($A254,CLI_CHN!$A:$B,2,FALSE), "NA")</f>
        <v>101.3078</v>
      </c>
      <c r="T254" s="25">
        <f>IFERROR(VLOOKUP($A254,CLI_EURO!$A:$B,2,FALSE), "NA")</f>
        <v>99.209401596395494</v>
      </c>
      <c r="U254" s="25">
        <f>IFERROR(VLOOKUP($A254,CPILFESL!$A:$B,2,FALSE), "NA")</f>
        <v>262.2</v>
      </c>
      <c r="V254" s="31">
        <f>_xlfn.IFNA(VLOOKUP($A254,'PET.RWTC.M'!$A:$B,2,FALSE), "NA")</f>
        <v>52</v>
      </c>
      <c r="W254" s="31">
        <f>_xlfn.IFNA(VLOOKUP($A254,PALLFNFINDEXQ!$A:$B,2,FALSE), "NA")</f>
        <v>139.76113290000001</v>
      </c>
      <c r="X254" s="31">
        <f>_xlfn.IFNA(VLOOKUP($A254,DEXSFUS!$A:$B,2,FALSE), "NA")</f>
        <v>14.65</v>
      </c>
      <c r="Y254" s="31">
        <f>_xlfn.IFNA(VLOOKUP($A254,PNICKUSDM!$A:$B,2,FALSE), "NA")</f>
        <v>17863.175999999999</v>
      </c>
      <c r="Z254" s="31">
        <f>_xlfn.IFNA(VLOOKUP($A254,'WPU1011'!$A:$B,2,FALSE), "NA")</f>
        <v>155</v>
      </c>
      <c r="AA254" s="31">
        <f>_xlfn.IFNA(VLOOKUP($A254,PCU3399103399101!$A:$B,2,FALSE), "NA")</f>
        <v>238.4</v>
      </c>
      <c r="AB254" s="31">
        <f>_xlfn.IFNA(VLOOKUP($A254,TSIFRGHTC!$A:$B,2,FALSE), "NA")</f>
        <v>1.2</v>
      </c>
      <c r="AC254" s="31">
        <f>_xlfn.IFNA(VLOOKUP($A254,TSIFRGHTC!$A:$B,2,FALSE), "NA")</f>
        <v>1.2</v>
      </c>
      <c r="AD254" s="31">
        <f>_xlfn.IFNA(VLOOKUP($A254,PPICMM!$A:$B,2,FALSE), "NA")</f>
        <v>218.3</v>
      </c>
      <c r="AE254" s="31">
        <f>_xlfn.IFNA(VLOOKUP($A254,IPB50001N!$A:$B,2,FALSE), "NA")</f>
        <v>99.600899999999996</v>
      </c>
      <c r="AF254" s="31">
        <f>_xlfn.IFNA(VLOOKUP($A254,A31ATI!$A:$B,2,FALSE), "NA")</f>
        <v>19875</v>
      </c>
      <c r="AG254" s="31">
        <f>_xlfn.IFNA(VLOOKUP($A254,A31ANO!$A:$B,2,FALSE), "NA")</f>
        <v>10337</v>
      </c>
      <c r="AH254" s="31">
        <f>_xlfn.IFNA(VLOOKUP($A254,IPG21223S!$A:$B,2,FALSE), "NA")</f>
        <v>94.836500000000001</v>
      </c>
      <c r="AI254" s="31">
        <f>_xlfn.IFNA(VLOOKUP($A254,PIORECRUSDM!$A:$B,2,FALSE), "NA")</f>
        <v>168.13</v>
      </c>
      <c r="AJ254" s="31">
        <f>_xlfn.IFNA(VLOOKUP($A254,GVZCLS!$A:$B,2,FALSE), "NA")</f>
        <v>19.61</v>
      </c>
      <c r="AK254" s="31">
        <f>_xlfn.IFNA(VLOOKUP($A254,VXSLVCLS!$A:$B,2,FALSE), "NA")</f>
        <v>44.06</v>
      </c>
      <c r="AL254" s="31">
        <f>_xlfn.IFNA(VLOOKUP($A254,PNRGINDEXM!$A:$B,2,FALSE), "NA")</f>
        <v>138.81110000000001</v>
      </c>
      <c r="AM254" s="31">
        <f>_xlfn.IFNA(VLOOKUP($A254,Nikkei225!$A:$B,2,FALSE), "NA")</f>
        <v>26787.54</v>
      </c>
      <c r="AN254" s="31">
        <f>_xlfn.IFNA(VLOOKUP($A254,EXJPUS!$A:$B,2,FALSE), "NA")</f>
        <v>103.78830000000001</v>
      </c>
      <c r="AO254" s="31">
        <f>_xlfn.IFNA(VLOOKUP($A254,PCU33613361!$A:$B,2,FALSE), "NA")</f>
        <v>115.9</v>
      </c>
      <c r="AP254" s="31">
        <f>_xlfn.IFNA(VLOOKUP($A254,TOTALSA!$A:$B,2,FALSE), "NA")</f>
        <v>17.286999999999999</v>
      </c>
      <c r="AQ254" s="31">
        <f>_xlfn.IFNA(VLOOKUP($A254,ZAFCPIALLMINMEI!$A:$B,2,FALSE), "NA")</f>
        <v>128.00720000000001</v>
      </c>
      <c r="AR254" s="31">
        <f>_xlfn.IFNA(VLOOKUP($A254,LCULMN01ZAQ661S!$A:$B,2,FALSE), "NA")</f>
        <v>118.8439</v>
      </c>
      <c r="AS254" s="31">
        <f>_xlfn.IFNA(VLOOKUP($A254,NGDPRSAXDCZAQ!$A:$B,2,FALSE), "NA")</f>
        <v>1116706.6000000001</v>
      </c>
      <c r="AT254" s="31">
        <f>_xlfn.IFNA(VLOOKUP($A254,'M.W00.PCOBA.USD'!$A:$B,2,FALSE), "NA")</f>
        <v>37883.78</v>
      </c>
      <c r="AU254" s="31">
        <f>_xlfn.IFNA(VLOOKUP($A254,BSCICP03O9M665S!$A:$B,2,FALSE), "NA")</f>
        <v>99.740973060599998</v>
      </c>
      <c r="AV254" s="31">
        <f>_xlfn.IFNA(VLOOKUP($A254,LOLITOAAOECDE!$A:$B,2,FALSE), "NA")</f>
        <v>99.724187849200007</v>
      </c>
      <c r="AW254" s="31">
        <f>_xlfn.IFNA(VLOOKUP($A254,'IP7110'!$A:$B,2,FALSE), "NA")</f>
        <v>172.7</v>
      </c>
      <c r="AX254" s="31">
        <f>_xlfn.IFNA(VLOOKUP($A254,'WPS061'!$A:$B,2,FALSE), "NA")</f>
        <v>77.5</v>
      </c>
      <c r="AY254" s="31">
        <f>_xlfn.IFNA(VLOOKUP($A254,'GS10'!$A:$B,2,FALSE), "NA")</f>
        <v>1.08</v>
      </c>
      <c r="AZ254" s="31">
        <f>_xlfn.IFNA(VLOOKUP($A254,'GS5'!$A:$B,2,FALSE), "NA")</f>
        <v>0.45</v>
      </c>
      <c r="BA254" s="31">
        <f>_xlfn.IFNA(VLOOKUP($A254,'GS30'!$A:$B,2,FALSE), "NA")</f>
        <v>1.82</v>
      </c>
      <c r="BB254" s="31">
        <f>_xlfn.IFNA(VLOOKUP($A254,DAX!$A:$B,2,FALSE), "NA")</f>
        <v>13432.87</v>
      </c>
      <c r="BC254" s="31">
        <f>_xlfn.IFNA(VLOOKUP($A254,SMI!$A:$B,2,FALSE), "NA")</f>
        <v>10591.06</v>
      </c>
      <c r="BD254" s="31">
        <f>_xlfn.IFNA(VLOOKUP($A254,NASDAQCOM!$A:$B,2,FALSE), "NA")</f>
        <v>13070.7</v>
      </c>
      <c r="BE254" s="31">
        <f>_xlfn.IFNA(VLOOKUP($A254,FTSE100!$A:$B,2,FALSE), "NA")</f>
        <v>6407.46</v>
      </c>
      <c r="BF254" s="31">
        <f>_xlfn.IFNA(VLOOKUP($A254,'M.W00.PGOLD.USD'!$A:$B,2,FALSE), "NA")</f>
        <v>1957.2</v>
      </c>
      <c r="BG254" s="31">
        <f>_xlfn.IFNA(VLOOKUP($A254,'M.W00.PSILVER.USD'!$A:$B,2,FALSE), "NA")</f>
        <v>27.524999999999999</v>
      </c>
      <c r="BH254" s="31">
        <f>_xlfn.IFNA(VLOOKUP($A254,WPU10170502!$A:$B,2,FALSE), "NA")</f>
        <v>118.4</v>
      </c>
      <c r="BI254" s="31">
        <f>_xlfn.IFNA(VLOOKUP($A254,'M.W00.PSILVER.USD'!$A:$B,2,FALSE), "NA")</f>
        <v>27.524999999999999</v>
      </c>
      <c r="BJ254" s="31">
        <f>_xlfn.IFNA(VLOOKUP($A254,'M.W00.PSILVER.USD'!$A:$B,2,FALSE), "NA")</f>
        <v>27.524999999999999</v>
      </c>
      <c r="BK254" s="31">
        <f>_xlfn.IFNA(VLOOKUP($A254,FEDfunds!$A:$B,2,FALSE), "NA")</f>
        <v>0.09</v>
      </c>
      <c r="BL254" s="31">
        <f>_xlfn.IFNA(VLOOKUP($A254,Vehicles_miles_traveled!$A:$B,2,FALSE), "NA")</f>
        <v>256902</v>
      </c>
      <c r="BM254" s="31">
        <f>_xlfn.IFNA(VLOOKUP($A254,New_car_dealer!$A:$B,2,FALSE), "NA")</f>
        <v>79954</v>
      </c>
      <c r="BN254" s="31">
        <f>_xlfn.IFNA(VLOOKUP($A254,Platinum_total_demand!$A:$Z,4,FALSE), "NA")</f>
        <v>642.27676790577505</v>
      </c>
      <c r="BO254" s="31">
        <f>_xlfn.IFNA(VLOOKUP($A254,Palladium_total_demand!$A:$Z,4,FALSE), "NA")</f>
        <v>980.36733259568268</v>
      </c>
      <c r="BP254" s="31">
        <f>_xlfn.IFNA(VLOOKUP($A254,Rhodium_total_demand!$A:$Z,4,FALSE), "NA")</f>
        <v>106.51138424763791</v>
      </c>
      <c r="BQ254" s="31">
        <f>_xlfn.IFNA(VLOOKUP($A254,Platinum_total_supply!$A:$Z,4,FALSE), "NA")</f>
        <v>653.94263307150914</v>
      </c>
      <c r="BR254" s="31">
        <f>_xlfn.IFNA(VLOOKUP($A254,Palladium_total_supply!$A:$Z,4,FALSE), "NA")</f>
        <v>929.19518967057229</v>
      </c>
      <c r="BS254" s="31">
        <f>_xlfn.IFNA(VLOOKUP($A254,Rhodium_total_supply!$A:$Z,4,FALSE), "NA")</f>
        <v>84.667964609971278</v>
      </c>
      <c r="BT254" s="31">
        <f>_xlfn.IFNA(VLOOKUP($A254,Equities!$A:$Z,2,FALSE), "NA")</f>
        <v>11775.799047619001</v>
      </c>
      <c r="BU254" s="31">
        <f>_xlfn.IFNA(VLOOKUP($A254,Equities!$A:$Z,3,FALSE), "NA")</f>
        <v>16681.696190476101</v>
      </c>
      <c r="BV254" s="31">
        <f>_xlfn.IFNA(VLOOKUP($A254,Equities!$A:$Z,4,FALSE), "NA")</f>
        <v>11547.907619047601</v>
      </c>
      <c r="BW254" s="31">
        <f>_xlfn.IFNA(VLOOKUP($A254,Equities!$A:$Z,5,FALSE), "NA")</f>
        <v>9104.6372857142796</v>
      </c>
      <c r="BX254" s="31">
        <f>_xlfn.IFNA(VLOOKUP($A254,Equities!$A:$Z,6,FALSE), "NA")</f>
        <v>3207.1851428571399</v>
      </c>
      <c r="BY254" s="31">
        <f>_xlfn.IFNA(VLOOKUP($A254,Income_equities!$A:$Z,2,FALSE), "NA")</f>
        <v>2376.1385714285698</v>
      </c>
      <c r="BZ254" s="31">
        <f>_xlfn.IFNA(VLOOKUP($A254,Income_equities!$A:$Z,3,FALSE), "NA")</f>
        <v>444.62117619047598</v>
      </c>
      <c r="CA254" s="31">
        <f>_xlfn.IFNA(VLOOKUP($A254,Income_equities!$A:$Z,4,FALSE), "NA")</f>
        <v>261.653171428571</v>
      </c>
      <c r="CB254" s="31">
        <f>_xlfn.IFNA(VLOOKUP($A254,Income_equities!$A:$Z,5,FALSE), "NA")</f>
        <v>233.862857142857</v>
      </c>
      <c r="CC254" s="31">
        <f>_xlfn.IFNA(VLOOKUP($A254,PGM_equities!$A:$Z,2,FALSE), "NA")</f>
        <v>1089.4966666666601</v>
      </c>
      <c r="CD254" s="31">
        <f>_xlfn.IFNA(VLOOKUP($A254,PGM_equities!$A:$Z,3,FALSE), "NA")</f>
        <v>1866.1847619047601</v>
      </c>
      <c r="CE254" s="31">
        <f>_xlfn.IFNA(VLOOKUP($A254,PGM_equities!$A:$Z,4,FALSE), "NA")</f>
        <v>25.878195238095199</v>
      </c>
      <c r="CF254" s="31">
        <f>_xlfn.IFNA(VLOOKUP($A254,PGM_equities!$A:$Z,5,FALSE), "NA")</f>
        <v>2379.1114285714202</v>
      </c>
      <c r="CG254" s="31">
        <f>_xlfn.IFNA(VLOOKUP($A254,Platinum_market_balance!$A:$Z,2,FALSE), "NA")</f>
        <v>11.66586516573409</v>
      </c>
      <c r="CH254" s="31">
        <f>_xlfn.IFNA(VLOOKUP($A254,Platinum_market_balance!$A:$Z,3,FALSE), "NA")</f>
        <v>1.8163299295056435E-2</v>
      </c>
      <c r="CI254" s="31">
        <f>_xlfn.IFNA(VLOOKUP($A254,Platinum_market_balance!$A:$Z,4,FALSE), "NA")</f>
        <v>3669.2503651200418</v>
      </c>
      <c r="CJ254" s="31">
        <f>_xlfn.IFNA(VLOOKUP($A254,Platinum_market_balance!$A:$Z,5,FALSE), "NA")</f>
        <v>5.712880409926858</v>
      </c>
      <c r="CK254" s="31">
        <f>_xlfn.IFNA(VLOOKUP($A254,Palladium_market_balance!$A:$Z,2,FALSE), "NA")</f>
        <v>-51.172142925110393</v>
      </c>
      <c r="CL254" s="31">
        <f>_xlfn.IFNA(VLOOKUP($A254,Palladium_market_balance!$A:$Z,3,FALSE), "NA")</f>
        <v>-5.2196907448582346E-2</v>
      </c>
      <c r="CM254" s="31">
        <f>_xlfn.IFNA(VLOOKUP($A254,Palladium_market_balance!$A:$Z,4,FALSE), "NA")</f>
        <v>-8894.9020216735298</v>
      </c>
      <c r="CN254" s="31">
        <f>_xlfn.IFNA(VLOOKUP($A254,Palladium_market_balance!$A:$Z,5,FALSE), "NA")</f>
        <v>-9.0730297980480685</v>
      </c>
      <c r="CO254" s="31">
        <f>_xlfn.IFNA(VLOOKUP($A254,Rhodium_market_balance!$A:$Z,2,FALSE), "NA")</f>
        <v>-21.843419637666628</v>
      </c>
      <c r="CP254" s="31">
        <f>_xlfn.IFNA(VLOOKUP($A254,Rhodium_market_balance!$A:$Z,3,FALSE), "NA")</f>
        <v>-0.20508060985181542</v>
      </c>
      <c r="CQ254" s="31">
        <f>_xlfn.IFNA(VLOOKUP($A254,Rhodium_market_balance!$A:$Z,4,FALSE), "NA")</f>
        <v>-253.43828846196033</v>
      </c>
      <c r="CR254" s="31">
        <f>_xlfn.IFNA(VLOOKUP($A254,Rhodium_market_balance!$A:$Z,5,FALSE), "NA")</f>
        <v>-2.3794478895581608</v>
      </c>
      <c r="CS254" s="31">
        <f>_xlfn.IFNA(VLOOKUP($A254,CFTCs!$A:$Z,2,FALSE), "NA")</f>
        <v>5285</v>
      </c>
      <c r="CT254" s="31">
        <f>_xlfn.IFNA(VLOOKUP($A254,CFTCs!$A:$Z,3,FALSE), "NA")</f>
        <v>2413</v>
      </c>
      <c r="CU254" s="31">
        <f>_xlfn.IFNA(VLOOKUP($A254,CFTCs!$A:$Z,4,FALSE), "NA")</f>
        <v>36787.0952380952</v>
      </c>
      <c r="CV254" s="31">
        <f>_xlfn.IFNA(VLOOKUP($A254,CFTCs!$A:$Z,5,FALSE), "NA")</f>
        <v>8946.8571428571395</v>
      </c>
      <c r="CW254" s="31">
        <f>_xlfn.IFNA(VLOOKUP($A254,Open_interest!$A:$Z,2,FALSE), "NA")</f>
        <v>60636.571428571398</v>
      </c>
      <c r="CX254" s="31">
        <f>_xlfn.IFNA(VLOOKUP($A254,Open_interest!$A:$Z,3,FALSE), "NA")</f>
        <v>9542.4285714285706</v>
      </c>
      <c r="CY254" s="31">
        <f>IF(_xlfn.IFNA(VLOOKUP($A254,ETF_holdings!$A:$Z,2,FALSE), "NA")=0,"NA",_xlfn.IFNA(VLOOKUP($A254,ETF_holdings!$A:$Z,2,FALSE), "NA"))</f>
        <v>3899486.4148095199</v>
      </c>
      <c r="CZ254" s="31">
        <f>IF(_xlfn.IFNA(VLOOKUP($A254,ETF_holdings!$A:$Z,3,FALSE), "NA")=0,"NA",_xlfn.IFNA(VLOOKUP($A254,ETF_holdings!$A:$Z,3,FALSE), "NA"))</f>
        <v>302635.71428571403</v>
      </c>
      <c r="DA254" s="31">
        <f>_xlfn.IFNA(VLOOKUP($A254,ETF_holdings!$A:$Z,4,FALSE), "NA")</f>
        <v>580000</v>
      </c>
      <c r="DB254" s="31">
        <f>IF(_xlfn.IFNA(VLOOKUP($A254,ETF_holdings!$A:$Z,4,FALSE), "NA")=0,"NA",_xlfn.IFNA(VLOOKUP($A254,ETF_holdings!$A:$Z,4,FALSE), "NA"))</f>
        <v>580000</v>
      </c>
      <c r="DC254" s="31">
        <f>IF(_xlfn.IFNA(VLOOKUP($A254,ETF_holdings!$A:$Z,6,FALSE), "NA")=0,"NA",_xlfn.IFNA(VLOOKUP($A254,ETF_holdings!$A:$Z,6,FALSE), "NA"))</f>
        <v>28340</v>
      </c>
      <c r="DD254" s="31">
        <f>IF(_xlfn.IFNA(VLOOKUP($A254,ETF_holdings!$A:$Z,7,FALSE), "NA")=0,"NA",_xlfn.IFNA(VLOOKUP($A254,ETF_holdings!$A:$Z,7,FALSE), "NA"))</f>
        <v>19000</v>
      </c>
      <c r="DE254" s="31">
        <f>IF(_xlfn.IFNA(VLOOKUP($A254,ETF_holdings!$A:$Z,8,FALSE), "NA")=0,"NA",_xlfn.IFNA(VLOOKUP($A254,ETF_holdings!$A:$Z,8,FALSE), "NA"))</f>
        <v>3566.6666666666601</v>
      </c>
      <c r="DF254" s="31">
        <f>IF(_xlfn.IFNA(VLOOKUP($A254,ETF_holdings!$A:$Z,10,FALSE), "NA")=0,"NA",_xlfn.IFNA(VLOOKUP($A254,ETF_holdings!$A:$Z,10,FALSE), "NA"))</f>
        <v>3529.0476190476102</v>
      </c>
      <c r="DG254" s="31">
        <f>IF(_xlfn.IFNA(VLOOKUP($A254,ETF_holdings!$A:$Z,10,FALSE), "NA")=0,"NA",_xlfn.IFNA(VLOOKUP($A254,ETF_holdings!$A:$Z,10,FALSE), "NA"))</f>
        <v>3529.0476190476102</v>
      </c>
      <c r="DH254" s="31">
        <f>IF(_xlfn.IFNA(VLOOKUP($A254,ETF_holdings!$A:$Z,11,FALSE), "NA")=0,"NA",_xlfn.IFNA(VLOOKUP($A254,ETF_holdings!$A:$Z,11,FALSE), "NA"))</f>
        <v>882635.71428571409</v>
      </c>
      <c r="DI254" s="31">
        <f>IF(_xlfn.IFNA(VLOOKUP($A254,ETF_holdings!$A:$Z,12,FALSE), "NA")=0,"NA",_xlfn.IFNA(VLOOKUP($A254,ETF_holdings!$A:$Z,12,FALSE), "NA"))</f>
        <v>47340</v>
      </c>
      <c r="DJ254" s="31">
        <f>IF(_xlfn.IFNA(VLOOKUP($A254,ETF_holdings!$A:$Z,13,FALSE), "NA")=0,"NA",_xlfn.IFNA(VLOOKUP($A254,ETF_holdings!$A:$Z,13,FALSE), "NA"))</f>
        <v>10662.38095238093</v>
      </c>
      <c r="DK254" s="31">
        <f>IF(_xlfn.IFNA(VLOOKUP($A254,Platinum_RSI!$A:$P,2,FALSE), "NA")=0,"NA",_xlfn.IFNA(VLOOKUP($A254,Platinum_RSI!$A:$P,2,FALSE), "NA"))</f>
        <v>83.35</v>
      </c>
      <c r="DL254" s="31">
        <f>IF(_xlfn.IFNA(VLOOKUP($A254,Platinum_RSI!$A:$P,3,FALSE), "NA")=0,"NA",_xlfn.IFNA(VLOOKUP($A254,Platinum_RSI!$A:$P,3,FALSE), "NA"))</f>
        <v>65.94</v>
      </c>
      <c r="DM254" s="31">
        <f>IF(_xlfn.IFNA(VLOOKUP($A254,Platinum_RSI!$A:$P,4,FALSE), "NA")=0,"NA",_xlfn.IFNA(VLOOKUP($A254,Platinum_RSI!$A:$P,4,FALSE), "NA"))</f>
        <v>61.07</v>
      </c>
      <c r="DN254" s="31">
        <f>IF(_xlfn.IFNA(VLOOKUP($A254,Platinum_RSI!$A:$P,5,FALSE), "NA")=0,"NA",_xlfn.IFNA(VLOOKUP($A254,Platinum_RSI!$A:$P,5,FALSE), "NA"))</f>
        <v>53.84</v>
      </c>
      <c r="DO254" s="31">
        <f>IF(_xlfn.IFNA(VLOOKUP($A254,Palladium_RSI!$A:$Q,2,FALSE), "NA")=0,"NA",_xlfn.IFNA(VLOOKUP($A254,Palladium_RSI!$A:$Q,2,FALSE), "NA"))</f>
        <v>37.200000000000003</v>
      </c>
      <c r="DP254" s="31">
        <f>IF(_xlfn.IFNA(VLOOKUP($A254,Palladium_RSI!$A:$Q, 3,FALSE), "NA")=0,"NA",_xlfn.IFNA(VLOOKUP($A254,Palladium_RSI!$A:$Q,3,FALSE), "NA"))</f>
        <v>55.99</v>
      </c>
      <c r="DQ254" s="31">
        <f>IF(_xlfn.IFNA(VLOOKUP($A254,Palladium_RSI!$A:$Q,4,FALSE), "NA")=0,"NA",_xlfn.IFNA(VLOOKUP($A254,Palladium_RSI!$A:$Q,4,FALSE), "NA"))</f>
        <v>59.79</v>
      </c>
      <c r="DR254" s="31">
        <f>IF(_xlfn.IFNA(VLOOKUP($A254,Palladium_RSI!$A:$Q,5,FALSE), "NA")=0,"NA",_xlfn.IFNA(VLOOKUP($A254,Palladium_RSI!$A:$Q,5,FALSE), "NA"))</f>
        <v>62.59</v>
      </c>
      <c r="DS254" s="31">
        <f>IF(_xlfn.IFNA(VLOOKUP($A254,Car_production!$A:$L,2,FALSE), "NA")=0,"NA",_xlfn.IFNA(VLOOKUP($A254,Car_production!$A:$L,2,FALSE), "NA"))</f>
        <v>180.3</v>
      </c>
      <c r="DT254" s="31">
        <f>IF(_xlfn.IFNA(VLOOKUP($A254,Car_production!$A:$L,3,FALSE), "NA")=0,"NA",_xlfn.IFNA(VLOOKUP($A254,Car_production!$A:$L,3,FALSE), "NA"))</f>
        <v>141.85680566483086</v>
      </c>
      <c r="DU254" s="31" t="e">
        <f>IF(_xlfn.IFNA(VLOOKUP($A254,Car_production!$A:$L,4,FALSE), "NA")=0,"NA",_xlfn.IFNA(VLOOKUP($A254,Car_production!$A:$L,13,FALSE), "NA"))</f>
        <v>#REF!</v>
      </c>
      <c r="DV254" s="31">
        <f>IF(_xlfn.IFNA(VLOOKUP($A254,Car_production!$A:$L,5,FALSE), "NA")=0,"NA",_xlfn.IFNA(VLOOKUP($A254,Car_production!$A:$L,5,FALSE), "NA"))</f>
        <v>91.940417070875085</v>
      </c>
      <c r="DW254" s="31">
        <f>IF(_xlfn.IFNA(VLOOKUP($A254,Car_production!$A:$L,6,FALSE), "NA")=0,"NA",_xlfn.IFNA(VLOOKUP($A254,Car_production!$A:$L,6,FALSE), "NA"))</f>
        <v>91.8</v>
      </c>
      <c r="DX254" s="31">
        <f>IF(_xlfn.IFNA(VLOOKUP($A254,Car_production!$A:$L,7,FALSE), "NA")=0,"NA",_xlfn.IFNA(VLOOKUP($A254,Car_production!$A:$L,7,FALSE), "NA"))</f>
        <v>89.73607038123167</v>
      </c>
      <c r="DY254" s="31">
        <f>IF(_xlfn.IFNA(VLOOKUP($A254,Car_production!$A:$L,8,FALSE), "NA")=0,"NA",_xlfn.IFNA(VLOOKUP($A254,Car_production!$A:$L,8,FALSE), "NA"))</f>
        <v>99.8</v>
      </c>
      <c r="DZ254" s="31">
        <f>IF(_xlfn.IFNA(VLOOKUP($A254,Car_production!$A:$L,9,FALSE), "NA")=0,"NA",_xlfn.IFNA(VLOOKUP($A254,Car_production!$A:$L,9,FALSE), "NA"))</f>
        <v>126.010101010101</v>
      </c>
      <c r="EA254" s="31">
        <f>IF(_xlfn.IFNA(VLOOKUP($A254,Car_production!$A:$L,10,FALSE), "NA")=0,"NA",_xlfn.IFNA(VLOOKUP($A254,Car_production!$A:$L,10,FALSE), "NA"))</f>
        <v>75.486518892551757</v>
      </c>
      <c r="EB254" s="31">
        <f>IF(_xlfn.IFNA(VLOOKUP($A254,Car_production_index!$A:$L,2,FALSE), "NA")=0,"NA",_xlfn.IFNA(VLOOKUP($A254,Car_production_index!$A:$L,2,FALSE), "NA"))</f>
        <v>0.14073182883672822</v>
      </c>
      <c r="EC254" s="31">
        <f>IF(_xlfn.IFNA(VLOOKUP($A254,Car_production_index!$A:$L,3,FALSE), "NA")=0,"NA",_xlfn.IFNA(VLOOKUP($A254,Car_production_index!$A:$L,3,FALSE), "NA"))</f>
        <v>0.18222774007979031</v>
      </c>
      <c r="ED254" s="31">
        <f>IF(_xlfn.IFNA(VLOOKUP($A254,Car_production_index!$A:$L,4,FALSE), "NA")=0,"NA",_xlfn.IFNA(VLOOKUP($A254,Car_production_index!$A:$L,4,FALSE), "NA"))</f>
        <v>0.28167914530069804</v>
      </c>
      <c r="EE254" s="31">
        <f>IF(_xlfn.IFNA(VLOOKUP($A254,Car_production_index!$A:$L,5,FALSE), "NA")=0,"NA",_xlfn.IFNA(VLOOKUP($A254,Car_production_index!$A:$L,5,FALSE), "NA"))</f>
        <v>0.10533006230201473</v>
      </c>
      <c r="EF254" s="31">
        <f>IF(_xlfn.IFNA(VLOOKUP($A254,Car_production_index!$A:$L,6,FALSE), "NA")=0,"NA",_xlfn.IFNA(VLOOKUP($A254,Car_production_index!$A:$L,6,FALSE), "NA"))</f>
        <v>0.70996877651923129</v>
      </c>
    </row>
    <row r="255" spans="1:136">
      <c r="A255" s="26">
        <v>44228</v>
      </c>
      <c r="B255" s="25">
        <f>IFERROR(VLOOKUP($A255,Palladium_spot_price!$A:$B,2,FALSE), "NA")</f>
        <v>2368.2631578947298</v>
      </c>
      <c r="C255" s="25">
        <f>IFERROR(VLOOKUP($A255,Platinum_spot_price!$A:$B,2,FALSE), "NA")</f>
        <v>1206.78947368421</v>
      </c>
      <c r="D255" s="25">
        <f>IFERROR(VLOOKUP($A255,Rhodium_spot_price!$A:$B,2,FALSE), "NA")</f>
        <v>22823.684210526299</v>
      </c>
      <c r="E255" s="25">
        <f>IFERROR(VLOOKUP(A255,'Coal Australia'!A:B,2,FALSE), "NA")</f>
        <v>92.485714285714096</v>
      </c>
      <c r="F255" s="25">
        <f>IFERROR(VLOOKUP(A255,'Russian Ruble'!A:B,2,FALSE), "NA")</f>
        <v>74.379400000000004</v>
      </c>
      <c r="G255" s="25" t="str">
        <f>IFERROR(VLOOKUP($A255,'GDP Germany'!A:B,2,FALSE),"NA")</f>
        <v>NA</v>
      </c>
      <c r="H255" s="25" t="str">
        <f>IFERROR(VLOOKUP($A255,'GDP EU28'!A:B,2,FALSE),"NA")</f>
        <v>NA</v>
      </c>
      <c r="I255" s="25" t="str">
        <f>IFERROR(VLOOKUP($A255,'GDP US'!A:B,2,FALSE),"NA")</f>
        <v>NA</v>
      </c>
      <c r="J255" s="29" t="str">
        <f>IFERROR(VLOOKUP($A255,'GDP CNY'!A:C,2,FALSE),"NA")</f>
        <v>NA</v>
      </c>
      <c r="K255" s="25">
        <f>IFERROR(VLOOKUP($A255,WTI!$A:$B,2,FALSE),"NA")</f>
        <v>59.04</v>
      </c>
      <c r="L255" s="25">
        <f>IFERROR(VLOOKUP($A255,Brent!$A:$B,2,FALSE),"NA")</f>
        <v>62.28</v>
      </c>
      <c r="M255" s="25">
        <f>IFERROR(VLOOKUP($A255,'EURO EXC RATE'!$A:$B,2,FALSE),"NA")</f>
        <v>1.2094</v>
      </c>
      <c r="N255" s="25">
        <f>IFERROR(VLOOKUP($A255,'Baltic Dry Index'!$A:$B,2,FALSE),"NA")</f>
        <v>1675</v>
      </c>
      <c r="O255" s="25">
        <f>IFERROR(VLOOKUP($A255,EXR_CNY_USD!$A:$B,2,FALSE),"NA")</f>
        <v>6.4600999999999997</v>
      </c>
      <c r="P255" s="25">
        <f>IFERROR(VLOOKUP($A255,'NATURAL GAS'!A:B,2,FALSE),"NA")</f>
        <v>5.35</v>
      </c>
      <c r="Q255" s="25">
        <f>IFERROR(VLOOKUP($A255,VIX!$A:$B,2,FALSE), "NA")</f>
        <v>27.95</v>
      </c>
      <c r="R255" s="25">
        <f>IFERROR(VLOOKUP($A255,CLI_US!$A:$B,2,FALSE), "NA")</f>
        <v>99.741043217761899</v>
      </c>
      <c r="S255" s="25">
        <f>IFERROR(VLOOKUP($A255,CLI_CHN!$A:$B,2,FALSE), "NA")</f>
        <v>101.27160000000001</v>
      </c>
      <c r="T255" s="25">
        <f>IFERROR(VLOOKUP($A255,CLI_EURO!$A:$B,2,FALSE), "NA")</f>
        <v>99.489352984452395</v>
      </c>
      <c r="U255" s="25">
        <f>IFERROR(VLOOKUP($A255,CPILFESL!$A:$B,2,FALSE), "NA")</f>
        <v>263.346</v>
      </c>
      <c r="V255" s="31">
        <f>_xlfn.IFNA(VLOOKUP($A255,'PET.RWTC.M'!$A:$B,2,FALSE), "NA")</f>
        <v>59.04</v>
      </c>
      <c r="W255" s="31">
        <f>_xlfn.IFNA(VLOOKUP($A255,PALLFNFINDEXQ!$A:$B,2,FALSE), "NA")</f>
        <v>139.76113290000001</v>
      </c>
      <c r="X255" s="31">
        <f>_xlfn.IFNA(VLOOKUP($A255,DEXSFUS!$A:$B,2,FALSE), "NA")</f>
        <v>15.03</v>
      </c>
      <c r="Y255" s="31">
        <f>_xlfn.IFNA(VLOOKUP($A255,PNICKUSDM!$A:$B,2,FALSE), "NA")</f>
        <v>18584.38</v>
      </c>
      <c r="Z255" s="31">
        <f>_xlfn.IFNA(VLOOKUP($A255,'WPU1011'!$A:$B,2,FALSE), "NA")</f>
        <v>155</v>
      </c>
      <c r="AA255" s="31">
        <f>_xlfn.IFNA(VLOOKUP($A255,'WPU1011'!$A:$B,2,FALSE), "NA")</f>
        <v>155</v>
      </c>
      <c r="AB255" s="31">
        <f>_xlfn.IFNA(VLOOKUP($A255,TSIFRGHTC!$A:$B,2,FALSE), "NA")</f>
        <v>-2.4</v>
      </c>
      <c r="AC255" s="31">
        <f>_xlfn.IFNA(VLOOKUP($A255,TSIFRGHTC!$A:$B,2,FALSE), "NA")</f>
        <v>-2.4</v>
      </c>
      <c r="AD255" s="31">
        <f>_xlfn.IFNA(VLOOKUP($A255,PPICMM!$A:$B,2,FALSE), "NA")</f>
        <v>222.5</v>
      </c>
      <c r="AE255" s="31">
        <f>_xlfn.IFNA(VLOOKUP($A255,IPB50001N!$A:$B,2,FALSE), "NA")</f>
        <v>96.826300000000003</v>
      </c>
      <c r="AF255" s="31">
        <f>_xlfn.IFNA(VLOOKUP($A255,A31ATI!$A:$B,2,FALSE), "NA")</f>
        <v>20134</v>
      </c>
      <c r="AG255" s="31">
        <f>_xlfn.IFNA(VLOOKUP($A255,A31ANO!$A:$B,2,FALSE), "NA")</f>
        <v>10173</v>
      </c>
      <c r="AH255" s="31">
        <f>_xlfn.IFNA(VLOOKUP($A255,IPG21223S!$A:$B,2,FALSE), "NA")</f>
        <v>96.261600000000001</v>
      </c>
      <c r="AI255" s="31">
        <f>_xlfn.IFNA(VLOOKUP($A255,PIORECRUSDM!$A:$B,2,FALSE), "NA")</f>
        <v>165.61</v>
      </c>
      <c r="AJ255" s="31">
        <f>_xlfn.IFNA(VLOOKUP($A255,GVZCLS!$A:$B,2,FALSE), "NA")</f>
        <v>21.81</v>
      </c>
      <c r="AK255" s="31">
        <f>_xlfn.IFNA(VLOOKUP($A255,VXSLVCLS!$A:$B,2,FALSE), "NA")</f>
        <v>78.81</v>
      </c>
      <c r="AL255" s="31">
        <f>_xlfn.IFNA(VLOOKUP($A255,PNRGINDEXM!$A:$B,2,FALSE), "NA")</f>
        <v>143.4359</v>
      </c>
      <c r="AM255" s="31">
        <f>_xlfn.IFNA(VLOOKUP($A255,Nikkei225!$A:$B,2,FALSE), "NA")</f>
        <v>28091.05</v>
      </c>
      <c r="AN255" s="31">
        <f>_xlfn.IFNA(VLOOKUP($A255,EXJPUS!$A:$B,2,FALSE), "NA")</f>
        <v>105.37739999999999</v>
      </c>
      <c r="AO255" s="31">
        <f>_xlfn.IFNA(VLOOKUP($A255,PCU33613361!$A:$B,2,FALSE), "NA")</f>
        <v>115.8</v>
      </c>
      <c r="AP255" s="31">
        <f>_xlfn.IFNA(VLOOKUP($A255,TOTALSA!$A:$B,2,FALSE), "NA")</f>
        <v>16.391999999999999</v>
      </c>
      <c r="AQ255" s="31">
        <f>_xlfn.IFNA(VLOOKUP($A255,ZAFCPIALLMINMEI!$A:$B,2,FALSE), "NA")</f>
        <v>128.81739999999999</v>
      </c>
      <c r="AR255" s="31">
        <f>_xlfn.IFNA(VLOOKUP($A255,LCULMN01ZAQ661S!$A:$B,2,FALSE), "NA")</f>
        <v>118.8439</v>
      </c>
      <c r="AS255" s="31">
        <f>_xlfn.IFNA(VLOOKUP($A255,NGDPRSAXDCZAQ!$A:$B,2,FALSE), "NA")</f>
        <v>1116706.6000000001</v>
      </c>
      <c r="AT255" s="31">
        <f>_xlfn.IFNA(VLOOKUP($A255,'M.W00.PCOBA.USD'!$A:$B,2,FALSE), "NA")</f>
        <v>47516.45</v>
      </c>
      <c r="AU255" s="31">
        <f>_xlfn.IFNA(VLOOKUP($A255,BSCICP03O9M665S!$A:$B,2,FALSE), "NA")</f>
        <v>100.2274614148</v>
      </c>
      <c r="AV255" s="31">
        <f>_xlfn.IFNA(VLOOKUP($A255,LOLITOAAOECDE!$A:$B,2,FALSE), "NA")</f>
        <v>100.0847207418</v>
      </c>
      <c r="AW255" s="31">
        <f>_xlfn.IFNA(VLOOKUP($A255,'IP7110'!$A:$B,2,FALSE), "NA")</f>
        <v>180.6</v>
      </c>
      <c r="AX255" s="31">
        <f>_xlfn.IFNA(VLOOKUP($A255,'WPS061'!$A:$B,2,FALSE), "NA")</f>
        <v>79.8</v>
      </c>
      <c r="AY255" s="31">
        <f>_xlfn.IFNA(VLOOKUP($A255,'GS10'!$A:$B,2,FALSE), "NA")</f>
        <v>1.26</v>
      </c>
      <c r="AZ255" s="31">
        <f>_xlfn.IFNA(VLOOKUP($A255,'GS5'!$A:$B,2,FALSE), "NA")</f>
        <v>0.54</v>
      </c>
      <c r="BA255" s="31">
        <f>_xlfn.IFNA(VLOOKUP($A255,'GS30'!$A:$B,2,FALSE), "NA")</f>
        <v>2.04</v>
      </c>
      <c r="BB255" s="31">
        <f>_xlfn.IFNA(VLOOKUP($A255,DAX!$A:$B,2,FALSE), "NA")</f>
        <v>13786.29</v>
      </c>
      <c r="BC255" s="31">
        <f>_xlfn.IFNA(VLOOKUP($A255,SMI!$A:$B,2,FALSE), "NA")</f>
        <v>10522.22</v>
      </c>
      <c r="BD255" s="31">
        <f>_xlfn.IFNA(VLOOKUP($A255,NASDAQCOM!$A:$B,2,FALSE), "NA")</f>
        <v>13192.34</v>
      </c>
      <c r="BE255" s="31">
        <f>_xlfn.IFNA(VLOOKUP($A255,FTSE100!$A:$B,2,FALSE), "NA")</f>
        <v>6483.43</v>
      </c>
      <c r="BF255" s="31">
        <f>_xlfn.IFNA(VLOOKUP($A255,'M.W00.PGOLD.USD'!$A:$B,2,FALSE), "NA")</f>
        <v>1857.8</v>
      </c>
      <c r="BG255" s="31">
        <f>_xlfn.IFNA(VLOOKUP($A255,'M.W00.PSILVER.USD'!$A:$B,2,FALSE), "NA")</f>
        <v>29.585000000000001</v>
      </c>
      <c r="BH255" s="31">
        <f>_xlfn.IFNA(VLOOKUP($A255,WPU10170502!$A:$B,2,FALSE), "NA")</f>
        <v>119.9</v>
      </c>
      <c r="BI255" s="31">
        <f>_xlfn.IFNA(VLOOKUP($A255,'M.W00.PSILVER.USD'!$A:$B,2,FALSE), "NA")</f>
        <v>29.585000000000001</v>
      </c>
      <c r="BJ255" s="31">
        <f>_xlfn.IFNA(VLOOKUP($A255,'M.W00.PSILVER.USD'!$A:$B,2,FALSE), "NA")</f>
        <v>29.585000000000001</v>
      </c>
      <c r="BK255" s="31">
        <f>_xlfn.IFNA(VLOOKUP($A255,FEDfunds!$A:$B,2,FALSE), "NA")</f>
        <v>0.08</v>
      </c>
      <c r="BL255" s="31">
        <f>_xlfn.IFNA(VLOOKUP($A255,Vehicles_miles_traveled!$A:$B,2,FALSE), "NA")</f>
        <v>256721</v>
      </c>
      <c r="BM255" s="31">
        <f>_xlfn.IFNA(VLOOKUP($A255,New_car_dealer!$A:$B,2,FALSE), "NA")</f>
        <v>77194</v>
      </c>
      <c r="BN255" s="31">
        <f>_xlfn.IFNA(VLOOKUP($A255,Platinum_total_demand!$A:$Z,4,FALSE), "NA")</f>
        <v>646.24615777561928</v>
      </c>
      <c r="BO255" s="31">
        <f>_xlfn.IFNA(VLOOKUP($A255,Palladium_total_demand!$A:$Z,4,FALSE), "NA")</f>
        <v>914.53958014827231</v>
      </c>
      <c r="BP255" s="31">
        <f>_xlfn.IFNA(VLOOKUP($A255,Rhodium_total_demand!$A:$Z,4,FALSE), "NA")</f>
        <v>94.778063359197915</v>
      </c>
      <c r="BQ255" s="31">
        <f>_xlfn.IFNA(VLOOKUP($A255,Platinum_total_supply!$A:$Z,4,FALSE), "NA")</f>
        <v>653.94263307150914</v>
      </c>
      <c r="BR255" s="31">
        <f>_xlfn.IFNA(VLOOKUP($A255,Palladium_total_supply!$A:$Z,4,FALSE), "NA")</f>
        <v>935.03650369769798</v>
      </c>
      <c r="BS255" s="31">
        <f>_xlfn.IFNA(VLOOKUP($A255,Rhodium_total_supply!$A:$Z,4,FALSE), "NA")</f>
        <v>84.667964609971278</v>
      </c>
      <c r="BT255" s="31">
        <f>_xlfn.IFNA(VLOOKUP($A255,Equities!$A:$Z,2,FALSE), "NA")</f>
        <v>12046.770999999901</v>
      </c>
      <c r="BU255" s="31">
        <f>_xlfn.IFNA(VLOOKUP($A255,Equities!$A:$Z,3,FALSE), "NA")</f>
        <v>17145.268499999998</v>
      </c>
      <c r="BV255" s="31">
        <f>_xlfn.IFNA(VLOOKUP($A255,Equities!$A:$Z,4,FALSE), "NA")</f>
        <v>11615.3405</v>
      </c>
      <c r="BW255" s="31">
        <f>_xlfn.IFNA(VLOOKUP($A255,Equities!$A:$Z,5,FALSE), "NA")</f>
        <v>9332.4184000000005</v>
      </c>
      <c r="BX255" s="31">
        <f>_xlfn.IFNA(VLOOKUP($A255,Equities!$A:$Z,6,FALSE), "NA")</f>
        <v>3323.0612000000001</v>
      </c>
      <c r="BY255" s="31">
        <f>_xlfn.IFNA(VLOOKUP($A255,Income_equities!$A:$Z,2,FALSE), "NA")</f>
        <v>2357.8074999999999</v>
      </c>
      <c r="BZ255" s="31">
        <f>_xlfn.IFNA(VLOOKUP($A255,Income_equities!$A:$Z,3,FALSE), "NA")</f>
        <v>439.83574499999997</v>
      </c>
      <c r="CA255" s="31">
        <f>_xlfn.IFNA(VLOOKUP($A255,Income_equities!$A:$Z,4,FALSE), "NA")</f>
        <v>258.69874499999997</v>
      </c>
      <c r="CB255" s="31">
        <f>_xlfn.IFNA(VLOOKUP($A255,Income_equities!$A:$Z,5,FALSE), "NA")</f>
        <v>232.828744999999</v>
      </c>
      <c r="CC255" s="31">
        <f>_xlfn.IFNA(VLOOKUP($A255,PGM_equities!$A:$Z,2,FALSE), "NA")</f>
        <v>1210.2815000000001</v>
      </c>
      <c r="CD255" s="31">
        <f>_xlfn.IFNA(VLOOKUP($A255,PGM_equities!$A:$Z,3,FALSE), "NA")</f>
        <v>1808.8854999999901</v>
      </c>
      <c r="CE255" s="31">
        <f>_xlfn.IFNA(VLOOKUP($A255,PGM_equities!$A:$Z,4,FALSE), "NA")</f>
        <v>27.277794999999902</v>
      </c>
      <c r="CF255" s="31">
        <f>_xlfn.IFNA(VLOOKUP($A255,PGM_equities!$A:$Z,5,FALSE), "NA")</f>
        <v>2350.761</v>
      </c>
      <c r="CG255" s="31">
        <f>_xlfn.IFNA(VLOOKUP($A255,Platinum_market_balance!$A:$Z,2,FALSE), "NA")</f>
        <v>7.6964752958898544</v>
      </c>
      <c r="CH255" s="31">
        <f>_xlfn.IFNA(VLOOKUP($A255,Platinum_market_balance!$A:$Z,3,FALSE), "NA")</f>
        <v>1.1909510336403608E-2</v>
      </c>
      <c r="CI255" s="31">
        <f>_xlfn.IFNA(VLOOKUP($A255,Platinum_market_balance!$A:$Z,4,FALSE), "NA")</f>
        <v>3676.9468404159315</v>
      </c>
      <c r="CJ255" s="31">
        <f>_xlfn.IFNA(VLOOKUP($A255,Platinum_market_balance!$A:$Z,5,FALSE), "NA")</f>
        <v>5.6897001184068792</v>
      </c>
      <c r="CK255" s="31">
        <f>_xlfn.IFNA(VLOOKUP($A255,Palladium_market_balance!$A:$Z,2,FALSE), "NA")</f>
        <v>20.496923549425674</v>
      </c>
      <c r="CL255" s="31">
        <f>_xlfn.IFNA(VLOOKUP($A255,Palladium_market_balance!$A:$Z,3,FALSE), "NA")</f>
        <v>2.2412287006870226E-2</v>
      </c>
      <c r="CM255" s="31">
        <f>_xlfn.IFNA(VLOOKUP($A255,Palladium_market_balance!$A:$Z,4,FALSE), "NA")</f>
        <v>-8874.4050981241035</v>
      </c>
      <c r="CN255" s="31">
        <f>_xlfn.IFNA(VLOOKUP($A255,Palladium_market_balance!$A:$Z,5,FALSE), "NA")</f>
        <v>-9.7036861944075898</v>
      </c>
      <c r="CO255" s="31">
        <f>_xlfn.IFNA(VLOOKUP($A255,Rhodium_market_balance!$A:$Z,2,FALSE), "NA")</f>
        <v>-10.110098749226637</v>
      </c>
      <c r="CP255" s="31">
        <f>_xlfn.IFNA(VLOOKUP($A255,Rhodium_market_balance!$A:$Z,3,FALSE), "NA")</f>
        <v>-0.10667129492729273</v>
      </c>
      <c r="CQ255" s="31">
        <f>_xlfn.IFNA(VLOOKUP($A255,Rhodium_market_balance!$A:$Z,4,FALSE), "NA")</f>
        <v>-263.54838721118699</v>
      </c>
      <c r="CR255" s="31">
        <f>_xlfn.IFNA(VLOOKUP($A255,Rhodium_market_balance!$A:$Z,5,FALSE), "NA")</f>
        <v>-2.7806897278790035</v>
      </c>
      <c r="CS255" s="31">
        <f>_xlfn.IFNA(VLOOKUP($A255,CFTCs!$A:$Z,2,FALSE), "NA")</f>
        <v>4274.75</v>
      </c>
      <c r="CT255" s="31">
        <f>_xlfn.IFNA(VLOOKUP($A255,CFTCs!$A:$Z,3,FALSE), "NA")</f>
        <v>3475.85</v>
      </c>
      <c r="CU255" s="31">
        <f>_xlfn.IFNA(VLOOKUP($A255,CFTCs!$A:$Z,4,FALSE), "NA")</f>
        <v>45294.7</v>
      </c>
      <c r="CV255" s="31">
        <f>_xlfn.IFNA(VLOOKUP($A255,CFTCs!$A:$Z,5,FALSE), "NA")</f>
        <v>11077.65</v>
      </c>
      <c r="CW255" s="31">
        <f>_xlfn.IFNA(VLOOKUP($A255,Open_interest!$A:$Z,2,FALSE), "NA")</f>
        <v>70802.3</v>
      </c>
      <c r="CX255" s="31">
        <f>_xlfn.IFNA(VLOOKUP($A255,Open_interest!$A:$Z,3,FALSE), "NA")</f>
        <v>9779.2000000000007</v>
      </c>
      <c r="CY255" s="31">
        <f>IF(_xlfn.IFNA(VLOOKUP($A255,ETF_holdings!$A:$Z,2,FALSE), "NA")=0,"NA",_xlfn.IFNA(VLOOKUP($A255,ETF_holdings!$A:$Z,2,FALSE), "NA"))</f>
        <v>3922733.6395499902</v>
      </c>
      <c r="CZ255" s="31">
        <f>IF(_xlfn.IFNA(VLOOKUP($A255,ETF_holdings!$A:$Z,3,FALSE), "NA")=0,"NA",_xlfn.IFNA(VLOOKUP($A255,ETF_holdings!$A:$Z,3,FALSE), "NA"))</f>
        <v>307375</v>
      </c>
      <c r="DA255" s="31">
        <f>_xlfn.IFNA(VLOOKUP($A255,ETF_holdings!$A:$Z,4,FALSE), "NA")</f>
        <v>580300</v>
      </c>
      <c r="DB255" s="31">
        <f>IF(_xlfn.IFNA(VLOOKUP($A255,ETF_holdings!$A:$Z,4,FALSE), "NA")=0,"NA",_xlfn.IFNA(VLOOKUP($A255,ETF_holdings!$A:$Z,4,FALSE), "NA"))</f>
        <v>580300</v>
      </c>
      <c r="DC255" s="31">
        <f>IF(_xlfn.IFNA(VLOOKUP($A255,ETF_holdings!$A:$Z,6,FALSE), "NA")=0,"NA",_xlfn.IFNA(VLOOKUP($A255,ETF_holdings!$A:$Z,6,FALSE), "NA"))</f>
        <v>26310</v>
      </c>
      <c r="DD255" s="31">
        <f>IF(_xlfn.IFNA(VLOOKUP($A255,ETF_holdings!$A:$Z,7,FALSE), "NA")=0,"NA",_xlfn.IFNA(VLOOKUP($A255,ETF_holdings!$A:$Z,7,FALSE), "NA"))</f>
        <v>18325</v>
      </c>
      <c r="DE255" s="31">
        <f>IF(_xlfn.IFNA(VLOOKUP($A255,ETF_holdings!$A:$Z,8,FALSE), "NA")=0,"NA",_xlfn.IFNA(VLOOKUP($A255,ETF_holdings!$A:$Z,8,FALSE), "NA"))</f>
        <v>3435</v>
      </c>
      <c r="DF255" s="31">
        <f>IF(_xlfn.IFNA(VLOOKUP($A255,ETF_holdings!$A:$Z,10,FALSE), "NA")=0,"NA",_xlfn.IFNA(VLOOKUP($A255,ETF_holdings!$A:$Z,10,FALSE), "NA"))</f>
        <v>3240.5</v>
      </c>
      <c r="DG255" s="31">
        <f>IF(_xlfn.IFNA(VLOOKUP($A255,ETF_holdings!$A:$Z,10,FALSE), "NA")=0,"NA",_xlfn.IFNA(VLOOKUP($A255,ETF_holdings!$A:$Z,10,FALSE), "NA"))</f>
        <v>3240.5</v>
      </c>
      <c r="DH255" s="31">
        <f>IF(_xlfn.IFNA(VLOOKUP($A255,ETF_holdings!$A:$Z,11,FALSE), "NA")=0,"NA",_xlfn.IFNA(VLOOKUP($A255,ETF_holdings!$A:$Z,11,FALSE), "NA"))</f>
        <v>887675</v>
      </c>
      <c r="DI255" s="31">
        <f>IF(_xlfn.IFNA(VLOOKUP($A255,ETF_holdings!$A:$Z,12,FALSE), "NA")=0,"NA",_xlfn.IFNA(VLOOKUP($A255,ETF_holdings!$A:$Z,12,FALSE), "NA"))</f>
        <v>44635</v>
      </c>
      <c r="DJ255" s="31">
        <f>IF(_xlfn.IFNA(VLOOKUP($A255,ETF_holdings!$A:$Z,13,FALSE), "NA")=0,"NA",_xlfn.IFNA(VLOOKUP($A255,ETF_holdings!$A:$Z,13,FALSE), "NA"))</f>
        <v>10110.5</v>
      </c>
      <c r="DK255" s="31">
        <f>IF(_xlfn.IFNA(VLOOKUP($A255,Platinum_RSI!$A:$P,2,FALSE), "NA")=0,"NA",_xlfn.IFNA(VLOOKUP($A255,Platinum_RSI!$A:$P,2,FALSE), "NA"))</f>
        <v>91.34</v>
      </c>
      <c r="DL255" s="31">
        <f>IF(_xlfn.IFNA(VLOOKUP($A255,Platinum_RSI!$A:$P,3,FALSE), "NA")=0,"NA",_xlfn.IFNA(VLOOKUP($A255,Platinum_RSI!$A:$P,3,FALSE), "NA"))</f>
        <v>72.16</v>
      </c>
      <c r="DM255" s="31">
        <f>IF(_xlfn.IFNA(VLOOKUP($A255,Platinum_RSI!$A:$P,4,FALSE), "NA")=0,"NA",_xlfn.IFNA(VLOOKUP($A255,Platinum_RSI!$A:$P,4,FALSE), "NA"))</f>
        <v>65.98</v>
      </c>
      <c r="DN255" s="31">
        <f>IF(_xlfn.IFNA(VLOOKUP($A255,Platinum_RSI!$A:$P,5,FALSE), "NA")=0,"NA",_xlfn.IFNA(VLOOKUP($A255,Platinum_RSI!$A:$P,5,FALSE), "NA"))</f>
        <v>56.78</v>
      </c>
      <c r="DO255" s="31">
        <f>IF(_xlfn.IFNA(VLOOKUP($A255,Palladium_RSI!$A:$Q,2,FALSE), "NA")=0,"NA",_xlfn.IFNA(VLOOKUP($A255,Palladium_RSI!$A:$Q,2,FALSE), "NA"))</f>
        <v>52.69</v>
      </c>
      <c r="DP255" s="31">
        <f>IF(_xlfn.IFNA(VLOOKUP($A255,Palladium_RSI!$A:$Q, 3,FALSE), "NA")=0,"NA",_xlfn.IFNA(VLOOKUP($A255,Palladium_RSI!$A:$Q,3,FALSE), "NA"))</f>
        <v>59.73</v>
      </c>
      <c r="DQ255" s="31">
        <f>IF(_xlfn.IFNA(VLOOKUP($A255,Palladium_RSI!$A:$Q,4,FALSE), "NA")=0,"NA",_xlfn.IFNA(VLOOKUP($A255,Palladium_RSI!$A:$Q,4,FALSE), "NA"))</f>
        <v>62.15</v>
      </c>
      <c r="DR255" s="31">
        <f>IF(_xlfn.IFNA(VLOOKUP($A255,Palladium_RSI!$A:$Q,5,FALSE), "NA")=0,"NA",_xlfn.IFNA(VLOOKUP($A255,Palladium_RSI!$A:$Q,5,FALSE), "NA"))</f>
        <v>63.88</v>
      </c>
      <c r="DS255" s="31">
        <f>IF(_xlfn.IFNA(VLOOKUP($A255,Car_production!$A:$L,2,FALSE), "NA")=0,"NA",_xlfn.IFNA(VLOOKUP($A255,Car_production!$A:$L,2,FALSE), "NA"))</f>
        <v>140.30000000000001</v>
      </c>
      <c r="DT255" s="31">
        <f>IF(_xlfn.IFNA(VLOOKUP($A255,Car_production!$A:$L,3,FALSE), "NA")=0,"NA",_xlfn.IFNA(VLOOKUP($A255,Car_production!$A:$L,3,FALSE), "NA"))</f>
        <v>110.38552321007083</v>
      </c>
      <c r="DU255" s="31" t="e">
        <f>IF(_xlfn.IFNA(VLOOKUP($A255,Car_production!$A:$L,4,FALSE), "NA")=0,"NA",_xlfn.IFNA(VLOOKUP($A255,Car_production!$A:$L,13,FALSE), "NA"))</f>
        <v>#REF!</v>
      </c>
      <c r="DV255" s="31">
        <f>IF(_xlfn.IFNA(VLOOKUP($A255,Car_production!$A:$L,5,FALSE), "NA")=0,"NA",_xlfn.IFNA(VLOOKUP($A255,Car_production!$A:$L,5,FALSE), "NA"))</f>
        <v>55.956680090799452</v>
      </c>
      <c r="DW255" s="31">
        <f>IF(_xlfn.IFNA(VLOOKUP($A255,Car_production!$A:$L,6,FALSE), "NA")=0,"NA",_xlfn.IFNA(VLOOKUP($A255,Car_production!$A:$L,6,FALSE), "NA"))</f>
        <v>109.6</v>
      </c>
      <c r="DX255" s="31">
        <f>IF(_xlfn.IFNA(VLOOKUP($A255,Car_production!$A:$L,7,FALSE), "NA")=0,"NA",_xlfn.IFNA(VLOOKUP($A255,Car_production!$A:$L,7,FALSE), "NA"))</f>
        <v>107.13587487781035</v>
      </c>
      <c r="DY255" s="31">
        <f>IF(_xlfn.IFNA(VLOOKUP($A255,Car_production!$A:$L,8,FALSE), "NA")=0,"NA",_xlfn.IFNA(VLOOKUP($A255,Car_production!$A:$L,8,FALSE), "NA"))</f>
        <v>90.2</v>
      </c>
      <c r="DZ255" s="31">
        <f>IF(_xlfn.IFNA(VLOOKUP($A255,Car_production!$A:$L,9,FALSE), "NA")=0,"NA",_xlfn.IFNA(VLOOKUP($A255,Car_production!$A:$L,9,FALSE), "NA"))</f>
        <v>113.88888888888889</v>
      </c>
      <c r="EA255" s="31">
        <f>IF(_xlfn.IFNA(VLOOKUP($A255,Car_production!$A:$L,10,FALSE), "NA")=0,"NA",_xlfn.IFNA(VLOOKUP($A255,Car_production!$A:$L,10,FALSE), "NA"))</f>
        <v>62.815638502921814</v>
      </c>
      <c r="EB255" s="31">
        <f>IF(_xlfn.IFNA(VLOOKUP($A255,Car_production_index!$A:$L,2,FALSE), "NA")=0,"NA",_xlfn.IFNA(VLOOKUP($A255,Car_production_index!$A:$L,2,FALSE), "NA"))</f>
        <v>0.14073182883672822</v>
      </c>
      <c r="EC255" s="31">
        <f>IF(_xlfn.IFNA(VLOOKUP($A255,Car_production_index!$A:$L,3,FALSE), "NA")=0,"NA",_xlfn.IFNA(VLOOKUP($A255,Car_production_index!$A:$L,3,FALSE), "NA"))</f>
        <v>0.18222774007979031</v>
      </c>
      <c r="ED255" s="31">
        <f>IF(_xlfn.IFNA(VLOOKUP($A255,Car_production_index!$A:$L,4,FALSE), "NA")=0,"NA",_xlfn.IFNA(VLOOKUP($A255,Car_production_index!$A:$L,4,FALSE), "NA"))</f>
        <v>0.28167914530069804</v>
      </c>
      <c r="EE255" s="31">
        <f>IF(_xlfn.IFNA(VLOOKUP($A255,Car_production_index!$A:$L,5,FALSE), "NA")=0,"NA",_xlfn.IFNA(VLOOKUP($A255,Car_production_index!$A:$L,5,FALSE), "NA"))</f>
        <v>0.10533006230201473</v>
      </c>
      <c r="EF255" s="31">
        <f>IF(_xlfn.IFNA(VLOOKUP($A255,Car_production_index!$A:$L,6,FALSE), "NA")=0,"NA",_xlfn.IFNA(VLOOKUP($A255,Car_production_index!$A:$L,6,FALSE), "NA"))</f>
        <v>0.70996877651923129</v>
      </c>
    </row>
    <row r="256" spans="1:136">
      <c r="A256" s="26">
        <v>44256</v>
      </c>
      <c r="B256" s="25">
        <f>IFERROR(VLOOKUP($A256,Palladium_spot_price!$A:$B,2,FALSE), "NA")</f>
        <v>2508.8260869565202</v>
      </c>
      <c r="C256" s="25">
        <f>IFERROR(VLOOKUP($A256,Platinum_spot_price!$A:$B,2,FALSE), "NA")</f>
        <v>1187.47826086956</v>
      </c>
      <c r="D256" s="25">
        <f>IFERROR(VLOOKUP($A256,Rhodium_spot_price!$A:$B,2,FALSE), "NA")</f>
        <v>27597.826086956498</v>
      </c>
      <c r="E256" s="25">
        <f>IFERROR(VLOOKUP(A256,'Coal Australia'!A:B,2,FALSE), "NA")</f>
        <v>95.230900621117797</v>
      </c>
      <c r="F256" s="25">
        <f>IFERROR(VLOOKUP(A256,'Russian Ruble'!A:B,2,FALSE), "NA")</f>
        <v>74.409300000000002</v>
      </c>
      <c r="G256" s="25" t="str">
        <f>IFERROR(VLOOKUP($A256,'GDP Germany'!A:B,2,FALSE),"NA")</f>
        <v>NA</v>
      </c>
      <c r="H256" s="25" t="str">
        <f>IFERROR(VLOOKUP($A256,'GDP EU28'!A:B,2,FALSE),"NA")</f>
        <v>NA</v>
      </c>
      <c r="I256" s="25" t="str">
        <f>IFERROR(VLOOKUP($A256,'GDP US'!A:B,2,FALSE),"NA")</f>
        <v>NA</v>
      </c>
      <c r="J256" s="29" t="str">
        <f>IFERROR(VLOOKUP($A256,'GDP CNY'!A:C,2,FALSE),"NA")</f>
        <v>NA</v>
      </c>
      <c r="K256" s="25">
        <f>IFERROR(VLOOKUP($A256,WTI!$A:$B,2,FALSE),"NA")</f>
        <v>62.33</v>
      </c>
      <c r="L256" s="25">
        <f>IFERROR(VLOOKUP($A256,Brent!$A:$B,2,FALSE),"NA")</f>
        <v>65.41</v>
      </c>
      <c r="M256" s="25">
        <f>IFERROR(VLOOKUP($A256,'EURO EXC RATE'!$A:$B,2,FALSE),"NA")</f>
        <v>1.1901999999999999</v>
      </c>
      <c r="N256" s="25">
        <f>IFERROR(VLOOKUP($A256,'Baltic Dry Index'!$A:$B,2,FALSE),"NA")</f>
        <v>2046</v>
      </c>
      <c r="O256" s="25">
        <f>IFERROR(VLOOKUP($A256,EXR_CNY_USD!$A:$B,2,FALSE),"NA")</f>
        <v>6.5109000000000004</v>
      </c>
      <c r="P256" s="25">
        <f>IFERROR(VLOOKUP($A256,'NATURAL GAS'!A:B,2,FALSE),"NA")</f>
        <v>2.62</v>
      </c>
      <c r="Q256" s="25">
        <f>IFERROR(VLOOKUP($A256,VIX!$A:$B,2,FALSE), "NA")</f>
        <v>19.399999999999999</v>
      </c>
      <c r="R256" s="25">
        <f>IFERROR(VLOOKUP($A256,CLI_US!$A:$B,2,FALSE), "NA")</f>
        <v>100.009409594728</v>
      </c>
      <c r="S256" s="25">
        <f>IFERROR(VLOOKUP($A256,CLI_CHN!$A:$B,2,FALSE), "NA")</f>
        <v>101.16330000000001</v>
      </c>
      <c r="T256" s="25">
        <f>IFERROR(VLOOKUP($A256,CLI_EURO!$A:$B,2,FALSE), "NA")</f>
        <v>99.884817715475293</v>
      </c>
      <c r="U256" s="25">
        <f>IFERROR(VLOOKUP($A256,CPILFESL!$A:$B,2,FALSE), "NA")</f>
        <v>265.02800000000002</v>
      </c>
      <c r="V256" s="31">
        <f>_xlfn.IFNA(VLOOKUP($A256,'PET.RWTC.M'!$A:$B,2,FALSE), "NA")</f>
        <v>62.33</v>
      </c>
      <c r="W256" s="31">
        <f>_xlfn.IFNA(VLOOKUP($A256,PALLFNFINDEXQ!$A:$B,2,FALSE), "NA")</f>
        <v>139.76113290000001</v>
      </c>
      <c r="X256" s="31">
        <f>_xlfn.IFNA(VLOOKUP($A256,DEXSFUS!$A:$B,2,FALSE), "NA")</f>
        <v>14.9475</v>
      </c>
      <c r="Y256" s="31">
        <f>_xlfn.IFNA(VLOOKUP($A256,PNICKUSDM!$A:$B,2,FALSE), "NA")</f>
        <v>16406.66043</v>
      </c>
      <c r="Z256" s="31">
        <f>_xlfn.IFNA(VLOOKUP($A256,'WPU1011'!$A:$B,2,FALSE), "NA")</f>
        <v>155</v>
      </c>
      <c r="AA256" s="31">
        <f>_xlfn.IFNA(VLOOKUP($A256,PCU3399103399101!$A:$B,2,FALSE), "NA")</f>
        <v>236</v>
      </c>
      <c r="AB256" s="31">
        <f>_xlfn.IFNA(VLOOKUP($A256,TSIFRGHTC!$A:$B,2,FALSE), "NA")</f>
        <v>1.8</v>
      </c>
      <c r="AC256" s="31">
        <f>_xlfn.IFNA(VLOOKUP($A256,TSIFRGHTC!$A:$B,2,FALSE), "NA")</f>
        <v>1.8</v>
      </c>
      <c r="AD256" s="31">
        <f>_xlfn.IFNA(VLOOKUP($A256,PPICMM!$A:$B,2,FALSE), "NA")</f>
        <v>228.7</v>
      </c>
      <c r="AE256" s="31">
        <f>_xlfn.IFNA(VLOOKUP($A256,IPB50001N!$A:$B,2,FALSE), "NA")</f>
        <v>99.378500000000003</v>
      </c>
      <c r="AF256" s="31">
        <f>_xlfn.IFNA(VLOOKUP($A256,A31ATI!$A:$B,2,FALSE), "NA")</f>
        <v>20430</v>
      </c>
      <c r="AG256" s="31">
        <f>_xlfn.IFNA(VLOOKUP($A256,A31ANO!$A:$B,2,FALSE), "NA")</f>
        <v>10745</v>
      </c>
      <c r="AH256" s="31">
        <f>_xlfn.IFNA(VLOOKUP($A256,IPG21223S!$A:$B,2,FALSE), "NA")</f>
        <v>99.738799999999998</v>
      </c>
      <c r="AI256" s="31">
        <f>_xlfn.IFNA(VLOOKUP($A256,PIORECRUSDM!$A:$B,2,FALSE), "NA")</f>
        <v>166.9</v>
      </c>
      <c r="AJ256" s="31">
        <f>_xlfn.IFNA(VLOOKUP($A256,GVZCLS!$A:$B,2,FALSE), "NA")</f>
        <v>21.33</v>
      </c>
      <c r="AK256" s="31">
        <f>_xlfn.IFNA(VLOOKUP($A256,VXSLVCLS!$A:$B,2,FALSE), "NA")</f>
        <v>45.15</v>
      </c>
      <c r="AL256" s="31">
        <f>_xlfn.IFNA(VLOOKUP($A256,PNRGINDEXM!$A:$B,2,FALSE), "NA")</f>
        <v>142.661</v>
      </c>
      <c r="AM256" s="31">
        <f>_xlfn.IFNA(VLOOKUP($A256,Nikkei225!$A:$B,2,FALSE), "NA")</f>
        <v>29663.5</v>
      </c>
      <c r="AN256" s="31">
        <f>_xlfn.IFNA(VLOOKUP($A256,EXJPUS!$A:$B,2,FALSE), "NA")</f>
        <v>108.6991</v>
      </c>
      <c r="AO256" s="31">
        <f>_xlfn.IFNA(VLOOKUP($A256,PCU33613361!$A:$B,2,FALSE), "NA")</f>
        <v>115.6</v>
      </c>
      <c r="AP256" s="31">
        <f>_xlfn.IFNA(VLOOKUP($A256,TOTALSA!$A:$B,2,FALSE), "NA")</f>
        <v>18.155000000000001</v>
      </c>
      <c r="AQ256" s="31">
        <f>_xlfn.IFNA(VLOOKUP($A256,ZAFCPIALLMINMEI!$A:$B,2,FALSE), "NA")</f>
        <v>129.6275</v>
      </c>
      <c r="AR256" s="31">
        <f>_xlfn.IFNA(VLOOKUP($A256,LCULMN01ZAQ661S!$A:$B,2,FALSE), "NA")</f>
        <v>118.8439</v>
      </c>
      <c r="AS256" s="31">
        <f>_xlfn.IFNA(VLOOKUP($A256,NGDPRSAXDCZAQ!$A:$B,2,FALSE), "NA")</f>
        <v>1116706.6000000001</v>
      </c>
      <c r="AT256" s="31">
        <f>_xlfn.IFNA(VLOOKUP($A256,'M.W00.PCOBA.USD'!$A:$B,2,FALSE), "NA")</f>
        <v>52414.67</v>
      </c>
      <c r="AU256" s="31">
        <f>_xlfn.IFNA(VLOOKUP($A256,BSCICP03O9M665S!$A:$B,2,FALSE), "NA")</f>
        <v>101.0183360385</v>
      </c>
      <c r="AV256" s="31">
        <f>_xlfn.IFNA(VLOOKUP($A256,LOLITOAAOECDE!$A:$B,2,FALSE), "NA")</f>
        <v>100.3735719</v>
      </c>
      <c r="AW256" s="31">
        <f>_xlfn.IFNA(VLOOKUP($A256,'IP7110'!$A:$B,2,FALSE), "NA")</f>
        <v>226</v>
      </c>
      <c r="AX256" s="31">
        <f>_xlfn.IFNA(VLOOKUP($A256,'WPS061'!$A:$B,2,FALSE), "NA")</f>
        <v>81</v>
      </c>
      <c r="AY256" s="31">
        <f>_xlfn.IFNA(VLOOKUP($A256,'GS10'!$A:$B,2,FALSE), "NA")</f>
        <v>1.61</v>
      </c>
      <c r="AZ256" s="31">
        <f>_xlfn.IFNA(VLOOKUP($A256,'GS5'!$A:$B,2,FALSE), "NA")</f>
        <v>0.82</v>
      </c>
      <c r="BA256" s="31">
        <f>_xlfn.IFNA(VLOOKUP($A256,'GS30'!$A:$B,2,FALSE), "NA")</f>
        <v>2.34</v>
      </c>
      <c r="BB256" s="31">
        <f>_xlfn.IFNA(VLOOKUP($A256,DAX!$A:$B,2,FALSE), "NA")</f>
        <v>15008.34</v>
      </c>
      <c r="BC256" s="31">
        <f>_xlfn.IFNA(VLOOKUP($A256,SMI!$A:$B,2,FALSE), "NA")</f>
        <v>11047.37</v>
      </c>
      <c r="BD256" s="31">
        <f>_xlfn.IFNA(VLOOKUP($A256,NASDAQCOM!$A:$B,2,FALSE), "NA")</f>
        <v>13246.87</v>
      </c>
      <c r="BE256" s="31">
        <f>_xlfn.IFNA(VLOOKUP($A256,FTSE100!$A:$B,2,FALSE), "NA")</f>
        <v>6713.63</v>
      </c>
      <c r="BF256" s="31">
        <f>_xlfn.IFNA(VLOOKUP($A256,'M.W00.PGOLD.USD'!$A:$B,2,FALSE), "NA")</f>
        <v>1746.95</v>
      </c>
      <c r="BG256" s="31">
        <f>_xlfn.IFNA(VLOOKUP($A256,'M.W00.PSILVER.USD'!$A:$B,2,FALSE), "NA")</f>
        <v>26.89</v>
      </c>
      <c r="BH256" s="31">
        <f>_xlfn.IFNA(VLOOKUP($A256,WPU10170502!$A:$B,2,FALSE), "NA")</f>
        <v>120.3</v>
      </c>
      <c r="BI256" s="31">
        <f>_xlfn.IFNA(VLOOKUP($A256,'M.W00.PSILVER.USD'!$A:$B,2,FALSE), "NA")</f>
        <v>26.89</v>
      </c>
      <c r="BJ256" s="31">
        <f>_xlfn.IFNA(VLOOKUP($A256,'M.W00.PSILVER.USD'!$A:$B,2,FALSE), "NA")</f>
        <v>26.89</v>
      </c>
      <c r="BK256" s="31">
        <f>_xlfn.IFNA(VLOOKUP($A256,FEDfunds!$A:$B,2,FALSE), "NA")</f>
        <v>7.0000000000000007E-2</v>
      </c>
      <c r="BL256" s="31">
        <f>_xlfn.IFNA(VLOOKUP($A256,Vehicles_miles_traveled!$A:$B,2,FALSE), "NA")</f>
        <v>265004</v>
      </c>
      <c r="BM256" s="31">
        <f>_xlfn.IFNA(VLOOKUP($A256,New_car_dealer!$A:$B,2,FALSE), "NA")</f>
        <v>107329</v>
      </c>
      <c r="BN256" s="31">
        <f>_xlfn.IFNA(VLOOKUP($A256,Platinum_total_demand!$A:$Z,4,FALSE), "NA")</f>
        <v>679.04415449363842</v>
      </c>
      <c r="BO256" s="31">
        <f>_xlfn.IFNA(VLOOKUP($A256,Palladium_total_demand!$A:$Z,4,FALSE), "NA")</f>
        <v>1052.7555469101508</v>
      </c>
      <c r="BP256" s="31">
        <f>_xlfn.IFNA(VLOOKUP($A256,Rhodium_total_demand!$A:$Z,4,FALSE), "NA")</f>
        <v>114.73603393839234</v>
      </c>
      <c r="BQ256" s="31">
        <f>_xlfn.IFNA(VLOOKUP($A256,Platinum_total_supply!$A:$Z,4,FALSE), "NA")</f>
        <v>653.94263307150914</v>
      </c>
      <c r="BR256" s="31">
        <f>_xlfn.IFNA(VLOOKUP($A256,Palladium_total_supply!$A:$Z,4,FALSE), "NA")</f>
        <v>917.17685034853582</v>
      </c>
      <c r="BS256" s="31">
        <f>_xlfn.IFNA(VLOOKUP($A256,Rhodium_total_supply!$A:$Z,4,FALSE), "NA")</f>
        <v>84.667964609971278</v>
      </c>
      <c r="BT256" s="31">
        <f>_xlfn.IFNA(VLOOKUP($A256,Equities!$A:$Z,2,FALSE), "NA")</f>
        <v>12077.390869565201</v>
      </c>
      <c r="BU256" s="31">
        <f>_xlfn.IFNA(VLOOKUP($A256,Equities!$A:$Z,3,FALSE), "NA")</f>
        <v>17152.686521739099</v>
      </c>
      <c r="BV256" s="31">
        <f>_xlfn.IFNA(VLOOKUP($A256,Equities!$A:$Z,4,FALSE), "NA")</f>
        <v>11769.55</v>
      </c>
      <c r="BW256" s="31">
        <f>_xlfn.IFNA(VLOOKUP($A256,Equities!$A:$Z,5,FALSE), "NA")</f>
        <v>9159.1908260869495</v>
      </c>
      <c r="BX256" s="31">
        <f>_xlfn.IFNA(VLOOKUP($A256,Equities!$A:$Z,6,FALSE), "NA")</f>
        <v>3158.81552173913</v>
      </c>
      <c r="BY256" s="31">
        <f>_xlfn.IFNA(VLOOKUP($A256,Income_equities!$A:$Z,2,FALSE), "NA")</f>
        <v>2317.9221739130398</v>
      </c>
      <c r="BZ256" s="31">
        <f>_xlfn.IFNA(VLOOKUP($A256,Income_equities!$A:$Z,3,FALSE), "NA")</f>
        <v>431.54346956521698</v>
      </c>
      <c r="CA256" s="31">
        <f>_xlfn.IFNA(VLOOKUP($A256,Income_equities!$A:$Z,4,FALSE), "NA")</f>
        <v>256.74566521739098</v>
      </c>
      <c r="CB256" s="31">
        <f>_xlfn.IFNA(VLOOKUP($A256,Income_equities!$A:$Z,5,FALSE), "NA")</f>
        <v>232.93134782608601</v>
      </c>
      <c r="CC256" s="31">
        <f>_xlfn.IFNA(VLOOKUP($A256,PGM_equities!$A:$Z,2,FALSE), "NA")</f>
        <v>1185.44434782608</v>
      </c>
      <c r="CD256" s="31">
        <f>_xlfn.IFNA(VLOOKUP($A256,PGM_equities!$A:$Z,3,FALSE), "NA")</f>
        <v>1721.46608695652</v>
      </c>
      <c r="CE256" s="31">
        <f>_xlfn.IFNA(VLOOKUP($A256,PGM_equities!$A:$Z,4,FALSE), "NA")</f>
        <v>25.633021739130399</v>
      </c>
      <c r="CF256" s="31">
        <f>_xlfn.IFNA(VLOOKUP($A256,PGM_equities!$A:$Z,5,FALSE), "NA")</f>
        <v>2484.6395652173901</v>
      </c>
      <c r="CG256" s="31">
        <f>_xlfn.IFNA(VLOOKUP($A256,Platinum_market_balance!$A:$Z,2,FALSE), "NA")</f>
        <v>-25.101521422129281</v>
      </c>
      <c r="CH256" s="31">
        <f>_xlfn.IFNA(VLOOKUP($A256,Platinum_market_balance!$A:$Z,3,FALSE), "NA")</f>
        <v>-3.6965963488556096E-2</v>
      </c>
      <c r="CI256" s="31">
        <f>_xlfn.IFNA(VLOOKUP($A256,Platinum_market_balance!$A:$Z,4,FALSE), "NA")</f>
        <v>3651.8453189938023</v>
      </c>
      <c r="CJ256" s="31">
        <f>_xlfn.IFNA(VLOOKUP($A256,Platinum_market_balance!$A:$Z,5,FALSE), "NA")</f>
        <v>5.3779202645768658</v>
      </c>
      <c r="CK256" s="31">
        <f>_xlfn.IFNA(VLOOKUP($A256,Palladium_market_balance!$A:$Z,2,FALSE), "NA")</f>
        <v>-135.57869656161495</v>
      </c>
      <c r="CL256" s="31">
        <f>_xlfn.IFNA(VLOOKUP($A256,Palladium_market_balance!$A:$Z,3,FALSE), "NA")</f>
        <v>-0.12878459482786855</v>
      </c>
      <c r="CM256" s="31">
        <f>_xlfn.IFNA(VLOOKUP($A256,Palladium_market_balance!$A:$Z,4,FALSE), "NA")</f>
        <v>-9009.9837946857187</v>
      </c>
      <c r="CN256" s="31">
        <f>_xlfn.IFNA(VLOOKUP($A256,Palladium_market_balance!$A:$Z,5,FALSE), "NA")</f>
        <v>-8.558476676879188</v>
      </c>
      <c r="CO256" s="31">
        <f>_xlfn.IFNA(VLOOKUP($A256,Rhodium_market_balance!$A:$Z,2,FALSE), "NA")</f>
        <v>-30.068069328421061</v>
      </c>
      <c r="CP256" s="31">
        <f>_xlfn.IFNA(VLOOKUP($A256,Rhodium_market_balance!$A:$Z,3,FALSE), "NA")</f>
        <v>-0.26206300057893017</v>
      </c>
      <c r="CQ256" s="31">
        <f>_xlfn.IFNA(VLOOKUP($A256,Rhodium_market_balance!$A:$Z,4,FALSE), "NA")</f>
        <v>-293.61645653960807</v>
      </c>
      <c r="CR256" s="31">
        <f>_xlfn.IFNA(VLOOKUP($A256,Rhodium_market_balance!$A:$Z,5,FALSE), "NA")</f>
        <v>-2.5590605362676717</v>
      </c>
      <c r="CS256" s="31">
        <f>_xlfn.IFNA(VLOOKUP($A256,CFTCs!$A:$Z,2,FALSE), "NA")</f>
        <v>4841.95652173913</v>
      </c>
      <c r="CT256" s="31">
        <f>_xlfn.IFNA(VLOOKUP($A256,CFTCs!$A:$Z,3,FALSE), "NA")</f>
        <v>3342.4347826086901</v>
      </c>
      <c r="CU256" s="31">
        <f>_xlfn.IFNA(VLOOKUP($A256,CFTCs!$A:$Z,4,FALSE), "NA")</f>
        <v>41944</v>
      </c>
      <c r="CV256" s="31">
        <f>_xlfn.IFNA(VLOOKUP($A256,CFTCs!$A:$Z,5,FALSE), "NA")</f>
        <v>11623.391304347801</v>
      </c>
      <c r="CW256" s="31">
        <f>_xlfn.IFNA(VLOOKUP($A256,Open_interest!$A:$Z,2,FALSE), "NA")</f>
        <v>72611.043478260806</v>
      </c>
      <c r="CX256" s="31">
        <f>_xlfn.IFNA(VLOOKUP($A256,Open_interest!$A:$Z,3,FALSE), "NA")</f>
        <v>9747.7391304347802</v>
      </c>
      <c r="CY256" s="31">
        <f>IF(_xlfn.IFNA(VLOOKUP($A256,ETF_holdings!$A:$Z,2,FALSE), "NA")=0,"NA",_xlfn.IFNA(VLOOKUP($A256,ETF_holdings!$A:$Z,2,FALSE), "NA"))</f>
        <v>3925791.3664782601</v>
      </c>
      <c r="CZ256" s="31">
        <f>IF(_xlfn.IFNA(VLOOKUP($A256,ETF_holdings!$A:$Z,3,FALSE), "NA")=0,"NA",_xlfn.IFNA(VLOOKUP($A256,ETF_holdings!$A:$Z,3,FALSE), "NA"))</f>
        <v>267741.30434782599</v>
      </c>
      <c r="DA256" s="31">
        <f>_xlfn.IFNA(VLOOKUP($A256,ETF_holdings!$A:$Z,4,FALSE), "NA")</f>
        <v>589434.78260869498</v>
      </c>
      <c r="DB256" s="31">
        <f>IF(_xlfn.IFNA(VLOOKUP($A256,ETF_holdings!$A:$Z,4,FALSE), "NA")=0,"NA",_xlfn.IFNA(VLOOKUP($A256,ETF_holdings!$A:$Z,4,FALSE), "NA"))</f>
        <v>589434.78260869498</v>
      </c>
      <c r="DC256" s="31">
        <f>IF(_xlfn.IFNA(VLOOKUP($A256,ETF_holdings!$A:$Z,6,FALSE), "NA")=0,"NA",_xlfn.IFNA(VLOOKUP($A256,ETF_holdings!$A:$Z,6,FALSE), "NA"))</f>
        <v>26740</v>
      </c>
      <c r="DD256" s="31">
        <f>IF(_xlfn.IFNA(VLOOKUP($A256,ETF_holdings!$A:$Z,7,FALSE), "NA")=0,"NA",_xlfn.IFNA(VLOOKUP($A256,ETF_holdings!$A:$Z,7,FALSE), "NA"))</f>
        <v>21989.130434782601</v>
      </c>
      <c r="DE256" s="31">
        <f>IF(_xlfn.IFNA(VLOOKUP($A256,ETF_holdings!$A:$Z,8,FALSE), "NA")=0,"NA",_xlfn.IFNA(VLOOKUP($A256,ETF_holdings!$A:$Z,8,FALSE), "NA"))</f>
        <v>3317.3913043478201</v>
      </c>
      <c r="DF256" s="31">
        <f>IF(_xlfn.IFNA(VLOOKUP($A256,ETF_holdings!$A:$Z,10,FALSE), "NA")=0,"NA",_xlfn.IFNA(VLOOKUP($A256,ETF_holdings!$A:$Z,10,FALSE), "NA"))</f>
        <v>3127.8260869565202</v>
      </c>
      <c r="DG256" s="31">
        <f>IF(_xlfn.IFNA(VLOOKUP($A256,ETF_holdings!$A:$Z,10,FALSE), "NA")=0,"NA",_xlfn.IFNA(VLOOKUP($A256,ETF_holdings!$A:$Z,10,FALSE), "NA"))</f>
        <v>3127.8260869565202</v>
      </c>
      <c r="DH256" s="31">
        <f>IF(_xlfn.IFNA(VLOOKUP($A256,ETF_holdings!$A:$Z,11,FALSE), "NA")=0,"NA",_xlfn.IFNA(VLOOKUP($A256,ETF_holdings!$A:$Z,11,FALSE), "NA"))</f>
        <v>857176.08695652103</v>
      </c>
      <c r="DI256" s="31">
        <f>IF(_xlfn.IFNA(VLOOKUP($A256,ETF_holdings!$A:$Z,12,FALSE), "NA")=0,"NA",_xlfn.IFNA(VLOOKUP($A256,ETF_holdings!$A:$Z,12,FALSE), "NA"))</f>
        <v>48729.130434782601</v>
      </c>
      <c r="DJ256" s="31">
        <f>IF(_xlfn.IFNA(VLOOKUP($A256,ETF_holdings!$A:$Z,13,FALSE), "NA")=0,"NA",_xlfn.IFNA(VLOOKUP($A256,ETF_holdings!$A:$Z,13,FALSE), "NA"))</f>
        <v>9762.6086956521613</v>
      </c>
      <c r="DK256" s="31">
        <f>IF(_xlfn.IFNA(VLOOKUP($A256,Platinum_RSI!$A:$P,2,FALSE), "NA")=0,"NA",_xlfn.IFNA(VLOOKUP($A256,Platinum_RSI!$A:$P,2,FALSE), "NA"))</f>
        <v>91.52</v>
      </c>
      <c r="DL256" s="31">
        <f>IF(_xlfn.IFNA(VLOOKUP($A256,Platinum_RSI!$A:$P,3,FALSE), "NA")=0,"NA",_xlfn.IFNA(VLOOKUP($A256,Platinum_RSI!$A:$P,3,FALSE), "NA"))</f>
        <v>72.33</v>
      </c>
      <c r="DM256" s="31">
        <f>IF(_xlfn.IFNA(VLOOKUP($A256,Platinum_RSI!$A:$P,4,FALSE), "NA")=0,"NA",_xlfn.IFNA(VLOOKUP($A256,Platinum_RSI!$A:$P,4,FALSE), "NA"))</f>
        <v>66.12</v>
      </c>
      <c r="DN256" s="31">
        <f>IF(_xlfn.IFNA(VLOOKUP($A256,Platinum_RSI!$A:$P,5,FALSE), "NA")=0,"NA",_xlfn.IFNA(VLOOKUP($A256,Platinum_RSI!$A:$P,5,FALSE), "NA"))</f>
        <v>56.86</v>
      </c>
      <c r="DO256" s="31">
        <f>IF(_xlfn.IFNA(VLOOKUP($A256,Palladium_RSI!$A:$Q,2,FALSE), "NA")=0,"NA",_xlfn.IFNA(VLOOKUP($A256,Palladium_RSI!$A:$Q,2,FALSE), "NA"))</f>
        <v>77.760000000000005</v>
      </c>
      <c r="DP256" s="31">
        <f>IF(_xlfn.IFNA(VLOOKUP($A256,Palladium_RSI!$A:$Q, 3,FALSE), "NA")=0,"NA",_xlfn.IFNA(VLOOKUP($A256,Palladium_RSI!$A:$Q,3,FALSE), "NA"))</f>
        <v>68.8</v>
      </c>
      <c r="DQ256" s="31">
        <f>IF(_xlfn.IFNA(VLOOKUP($A256,Palladium_RSI!$A:$Q,4,FALSE), "NA")=0,"NA",_xlfn.IFNA(VLOOKUP($A256,Palladium_RSI!$A:$Q,4,FALSE), "NA"))</f>
        <v>68.27</v>
      </c>
      <c r="DR256" s="31">
        <f>IF(_xlfn.IFNA(VLOOKUP($A256,Palladium_RSI!$A:$Q,5,FALSE), "NA")=0,"NA",_xlfn.IFNA(VLOOKUP($A256,Palladium_RSI!$A:$Q,5,FALSE), "NA"))</f>
        <v>67.42</v>
      </c>
      <c r="DS256" s="31">
        <f>IF(_xlfn.IFNA(VLOOKUP($A256,Car_production!$A:$L,2,FALSE), "NA")=0,"NA",_xlfn.IFNA(VLOOKUP($A256,Car_production!$A:$L,2,FALSE), "NA"))</f>
        <v>120.3</v>
      </c>
      <c r="DT256" s="31">
        <f>IF(_xlfn.IFNA(VLOOKUP($A256,Car_production!$A:$L,3,FALSE), "NA")=0,"NA",_xlfn.IFNA(VLOOKUP($A256,Car_production!$A:$L,3,FALSE), "NA"))</f>
        <v>94.6498819826908</v>
      </c>
      <c r="DU256" s="31" t="e">
        <f>IF(_xlfn.IFNA(VLOOKUP($A256,Car_production!$A:$L,4,FALSE), "NA")=0,"NA",_xlfn.IFNA(VLOOKUP($A256,Car_production!$A:$L,13,FALSE), "NA"))</f>
        <v>#REF!</v>
      </c>
      <c r="DV256" s="31">
        <f>IF(_xlfn.IFNA(VLOOKUP($A256,Car_production!$A:$L,5,FALSE), "NA")=0,"NA",_xlfn.IFNA(VLOOKUP($A256,Car_production!$A:$L,5,FALSE), "NA"))</f>
        <v>90.645826763692739</v>
      </c>
      <c r="DW256" s="31">
        <f>IF(_xlfn.IFNA(VLOOKUP($A256,Car_production!$A:$L,6,FALSE), "NA")=0,"NA",_xlfn.IFNA(VLOOKUP($A256,Car_production!$A:$L,6,FALSE), "NA"))</f>
        <v>125.1</v>
      </c>
      <c r="DX256" s="31">
        <f>IF(_xlfn.IFNA(VLOOKUP($A256,Car_production!$A:$L,7,FALSE), "NA")=0,"NA",_xlfn.IFNA(VLOOKUP($A256,Car_production!$A:$L,7,FALSE), "NA"))</f>
        <v>122.28739002932552</v>
      </c>
      <c r="DY256" s="31">
        <f>IF(_xlfn.IFNA(VLOOKUP($A256,Car_production!$A:$L,8,FALSE), "NA")=0,"NA",_xlfn.IFNA(VLOOKUP($A256,Car_production!$A:$L,8,FALSE), "NA"))</f>
        <v>100</v>
      </c>
      <c r="DZ256" s="31">
        <f>IF(_xlfn.IFNA(VLOOKUP($A256,Car_production!$A:$L,9,FALSE), "NA")=0,"NA",_xlfn.IFNA(VLOOKUP($A256,Car_production!$A:$L,9,FALSE), "NA"))</f>
        <v>126.26262626262626</v>
      </c>
      <c r="EA256" s="31">
        <f>IF(_xlfn.IFNA(VLOOKUP($A256,Car_production!$A:$L,10,FALSE), "NA")=0,"NA",_xlfn.IFNA(VLOOKUP($A256,Car_production!$A:$L,10,FALSE), "NA"))</f>
        <v>74.436695014434974</v>
      </c>
      <c r="EB256" s="31">
        <f>IF(_xlfn.IFNA(VLOOKUP($A256,Car_production_index!$A:$L,2,FALSE), "NA")=0,"NA",_xlfn.IFNA(VLOOKUP($A256,Car_production_index!$A:$L,2,FALSE), "NA"))</f>
        <v>0.14073182883672822</v>
      </c>
      <c r="EC256" s="31">
        <f>IF(_xlfn.IFNA(VLOOKUP($A256,Car_production_index!$A:$L,3,FALSE), "NA")=0,"NA",_xlfn.IFNA(VLOOKUP($A256,Car_production_index!$A:$L,3,FALSE), "NA"))</f>
        <v>0.18222774007979031</v>
      </c>
      <c r="ED256" s="31">
        <f>IF(_xlfn.IFNA(VLOOKUP($A256,Car_production_index!$A:$L,4,FALSE), "NA")=0,"NA",_xlfn.IFNA(VLOOKUP($A256,Car_production_index!$A:$L,4,FALSE), "NA"))</f>
        <v>0.28167914530069804</v>
      </c>
      <c r="EE256" s="31">
        <f>IF(_xlfn.IFNA(VLOOKUP($A256,Car_production_index!$A:$L,5,FALSE), "NA")=0,"NA",_xlfn.IFNA(VLOOKUP($A256,Car_production_index!$A:$L,5,FALSE), "NA"))</f>
        <v>0.10533006230201473</v>
      </c>
      <c r="EF256" s="31">
        <f>IF(_xlfn.IFNA(VLOOKUP($A256,Car_production_index!$A:$L,6,FALSE), "NA")=0,"NA",_xlfn.IFNA(VLOOKUP($A256,Car_production_index!$A:$L,6,FALSE), "NA"))</f>
        <v>0.70996877651923129</v>
      </c>
    </row>
    <row r="257" spans="1:136">
      <c r="A257" s="26">
        <v>44287</v>
      </c>
      <c r="B257" s="25">
        <f>IFERROR(VLOOKUP($A257,Palladium_spot_price!$A:$B,2,FALSE), "NA")</f>
        <v>2796.7619047619</v>
      </c>
      <c r="C257" s="25">
        <f>IFERROR(VLOOKUP($A257,Platinum_spot_price!$A:$B,2,FALSE), "NA")</f>
        <v>1212.19047619047</v>
      </c>
      <c r="D257" s="25">
        <f>IFERROR(VLOOKUP($A257,Rhodium_spot_price!$A:$B,2,FALSE), "NA")</f>
        <v>28907.1428571428</v>
      </c>
      <c r="E257" s="25">
        <f>IFERROR(VLOOKUP(A257,'Coal Australia'!A:B,2,FALSE), "NA")</f>
        <v>97.847678571428304</v>
      </c>
      <c r="F257" s="25">
        <f>IFERROR(VLOOKUP(A257,'Russian Ruble'!A:B,2,FALSE), "NA")</f>
        <v>76.092399999999998</v>
      </c>
      <c r="G257" s="25">
        <f>IFERROR(VLOOKUP($A257,'GDP Germany'!A:B,2,FALSE),"NA")</f>
        <v>712764.9</v>
      </c>
      <c r="H257" s="25">
        <f>IFERROR(VLOOKUP($A257,'GDP EU28'!A:B,2,FALSE),"NA")</f>
        <v>3557937.4</v>
      </c>
      <c r="I257" s="25">
        <f>IFERROR(VLOOKUP($A257,'GDP US'!A:B,2,FALSE),"NA")</f>
        <v>19055.654999999999</v>
      </c>
      <c r="J257" s="29">
        <f>IFERROR(VLOOKUP($A257,'GDP CNY'!A:C,2,FALSE),"NA")</f>
        <v>18.3</v>
      </c>
      <c r="K257" s="25">
        <f>IFERROR(VLOOKUP($A257,WTI!$A:$B,2,FALSE),"NA")</f>
        <v>61.72</v>
      </c>
      <c r="L257" s="25">
        <f>IFERROR(VLOOKUP($A257,Brent!$A:$B,2,FALSE),"NA")</f>
        <v>64.81</v>
      </c>
      <c r="M257" s="25">
        <f>IFERROR(VLOOKUP($A257,'EURO EXC RATE'!$A:$B,2,FALSE),"NA")</f>
        <v>1.1964999999999999</v>
      </c>
      <c r="N257" s="25">
        <f>IFERROR(VLOOKUP($A257,'Baltic Dry Index'!$A:$B,2,FALSE),"NA")</f>
        <v>3053</v>
      </c>
      <c r="O257" s="25">
        <f>IFERROR(VLOOKUP($A257,EXR_CNY_USD!$A:$B,2,FALSE),"NA")</f>
        <v>6.5186000000000002</v>
      </c>
      <c r="P257" s="25">
        <f>IFERROR(VLOOKUP($A257,'NATURAL GAS'!A:B,2,FALSE),"NA")</f>
        <v>2.66</v>
      </c>
      <c r="Q257" s="25">
        <f>IFERROR(VLOOKUP($A257,VIX!$A:$B,2,FALSE), "NA")</f>
        <v>18.61</v>
      </c>
      <c r="R257" s="25">
        <f>IFERROR(VLOOKUP($A257,CLI_US!$A:$B,2,FALSE), "NA")</f>
        <v>100.222912918087</v>
      </c>
      <c r="S257" s="25">
        <f>IFERROR(VLOOKUP($A257,CLI_CHN!$A:$B,2,FALSE), "NA")</f>
        <v>100.995</v>
      </c>
      <c r="T257" s="25">
        <f>IFERROR(VLOOKUP($A257,CLI_EURO!$A:$B,2,FALSE), "NA")</f>
        <v>100.25798290384201</v>
      </c>
      <c r="U257" s="25">
        <f>IFERROR(VLOOKUP($A257,CPILFESL!$A:$B,2,FALSE), "NA")</f>
        <v>266.72699999999998</v>
      </c>
      <c r="V257" s="31">
        <f>_xlfn.IFNA(VLOOKUP($A257,'PET.RWTC.M'!$A:$B,2,FALSE), "NA")</f>
        <v>61.72</v>
      </c>
      <c r="W257" s="31">
        <f>_xlfn.IFNA(VLOOKUP($A257,PALLFNFINDEXQ!$A:$B,2,FALSE), "NA")</f>
        <v>154.11509129999999</v>
      </c>
      <c r="X257" s="31">
        <f>_xlfn.IFNA(VLOOKUP($A257,DEXSFUS!$A:$B,2,FALSE), "NA")</f>
        <v>14.645</v>
      </c>
      <c r="Y257" s="31">
        <f>_xlfn.IFNA(VLOOKUP($A257,PNICKUSDM!$A:$B,2,FALSE), "NA")</f>
        <v>16521.25</v>
      </c>
      <c r="Z257" s="31">
        <f>_xlfn.IFNA(VLOOKUP($A257,'WPU1011'!$A:$B,2,FALSE), "NA")</f>
        <v>156</v>
      </c>
      <c r="AA257" s="31">
        <f>_xlfn.IFNA(VLOOKUP($A257,'WPU1011'!$A:$B,2,FALSE), "NA")</f>
        <v>156</v>
      </c>
      <c r="AB257" s="31">
        <f>_xlfn.IFNA(VLOOKUP($A257,TSIFRGHTC!$A:$B,2,FALSE), "NA")</f>
        <v>1.3</v>
      </c>
      <c r="AC257" s="31">
        <f>_xlfn.IFNA(VLOOKUP($A257,TSIFRGHTC!$A:$B,2,FALSE), "NA")</f>
        <v>1.3</v>
      </c>
      <c r="AD257" s="31">
        <f>_xlfn.IFNA(VLOOKUP($A257,PPICMM!$A:$B,2,FALSE), "NA")</f>
        <v>235.4</v>
      </c>
      <c r="AE257" s="31">
        <f>_xlfn.IFNA(VLOOKUP($A257,IPB50001N!$A:$B,2,FALSE), "NA")</f>
        <v>97.760999999999996</v>
      </c>
      <c r="AF257" s="31">
        <f>_xlfn.IFNA(VLOOKUP($A257,A31ATI!$A:$B,2,FALSE), "NA")</f>
        <v>20869</v>
      </c>
      <c r="AG257" s="31">
        <f>_xlfn.IFNA(VLOOKUP($A257,A31ANO!$A:$B,2,FALSE), "NA")</f>
        <v>11369</v>
      </c>
      <c r="AH257" s="31">
        <f>_xlfn.IFNA(VLOOKUP($A257,IPG21223S!$A:$B,2,FALSE), "NA")</f>
        <v>88.479600000000005</v>
      </c>
      <c r="AI257" s="31">
        <f>_xlfn.IFNA(VLOOKUP($A257,PIORECRUSDM!$A:$B,2,FALSE), "NA")</f>
        <v>179.63</v>
      </c>
      <c r="AJ257" s="31">
        <f>_xlfn.IFNA(VLOOKUP($A257,GVZCLS!$A:$B,2,FALSE), "NA")</f>
        <v>16.739999999999998</v>
      </c>
      <c r="AK257" s="31">
        <f>_xlfn.IFNA(VLOOKUP($A257,VXSLVCLS!$A:$B,2,FALSE), "NA")</f>
        <v>33.69</v>
      </c>
      <c r="AL257" s="31">
        <f>_xlfn.IFNA(VLOOKUP($A257,PNRGINDEXM!$A:$B,2,FALSE), "NA")</f>
        <v>143.34180000000001</v>
      </c>
      <c r="AM257" s="31">
        <f>_xlfn.IFNA(VLOOKUP($A257,Nikkei225!$A:$B,2,FALSE), "NA")</f>
        <v>29388.87</v>
      </c>
      <c r="AN257" s="31">
        <f>_xlfn.IFNA(VLOOKUP($A257,EXJPUS!$A:$B,2,FALSE), "NA")</f>
        <v>109.0445</v>
      </c>
      <c r="AO257" s="31">
        <f>_xlfn.IFNA(VLOOKUP($A257,PCU33613361!$A:$B,2,FALSE), "NA")</f>
        <v>115.8</v>
      </c>
      <c r="AP257" s="31">
        <f>_xlfn.IFNA(VLOOKUP($A257,TOTALSA!$A:$B,2,FALSE), "NA")</f>
        <v>18.78</v>
      </c>
      <c r="AQ257" s="31">
        <f>_xlfn.IFNA(VLOOKUP($A257,ZAFCPIALLMINMEI!$A:$B,2,FALSE), "NA")</f>
        <v>130.5727</v>
      </c>
      <c r="AR257" s="31">
        <f>_xlfn.IFNA(VLOOKUP($A257,LCULMN01ZAQ661S!$A:$B,2,FALSE), "NA")</f>
        <v>121.31019999999999</v>
      </c>
      <c r="AS257" s="31">
        <f>_xlfn.IFNA(VLOOKUP($A257,NGDPRSAXDCZAQ!$A:$B,2,FALSE), "NA")</f>
        <v>1128506.3</v>
      </c>
      <c r="AT257" s="31">
        <f>_xlfn.IFNA(VLOOKUP($A257,'M.W00.PCOBA.USD'!$A:$B,2,FALSE), "NA")</f>
        <v>49020.7</v>
      </c>
      <c r="AU257" s="31">
        <f>_xlfn.IFNA(VLOOKUP($A257,BSCICP03O9M665S!$A:$B,2,FALSE), "NA")</f>
        <v>101.8426177771</v>
      </c>
      <c r="AV257" s="31">
        <f>_xlfn.IFNA(VLOOKUP($A257,LOLITOAAOECDE!$A:$B,2,FALSE), "NA")</f>
        <v>100.5674749035</v>
      </c>
      <c r="AW257" s="31">
        <f>_xlfn.IFNA(VLOOKUP($A257,'IP7110'!$A:$B,2,FALSE), "NA")</f>
        <v>236.1</v>
      </c>
      <c r="AX257" s="31">
        <f>_xlfn.IFNA(VLOOKUP($A257,'WPS061'!$A:$B,2,FALSE), "NA")</f>
        <v>82.9</v>
      </c>
      <c r="AY257" s="31">
        <f>_xlfn.IFNA(VLOOKUP($A257,'GS10'!$A:$B,2,FALSE), "NA")</f>
        <v>1.64</v>
      </c>
      <c r="AZ257" s="31">
        <f>_xlfn.IFNA(VLOOKUP($A257,'GS5'!$A:$B,2,FALSE), "NA")</f>
        <v>0.86</v>
      </c>
      <c r="BA257" s="31">
        <f>_xlfn.IFNA(VLOOKUP($A257,'GS30'!$A:$B,2,FALSE), "NA")</f>
        <v>2.2999999999999998</v>
      </c>
      <c r="BB257" s="31">
        <f>_xlfn.IFNA(VLOOKUP($A257,DAX!$A:$B,2,FALSE), "NA")</f>
        <v>15135.91</v>
      </c>
      <c r="BC257" s="31">
        <f>_xlfn.IFNA(VLOOKUP($A257,SMI!$A:$B,2,FALSE), "NA")</f>
        <v>11022.34</v>
      </c>
      <c r="BD257" s="31">
        <f>_xlfn.IFNA(VLOOKUP($A257,NASDAQCOM!$A:$B,2,FALSE), "NA")</f>
        <v>13962.7</v>
      </c>
      <c r="BE257" s="31">
        <f>_xlfn.IFNA(VLOOKUP($A257,FTSE100!$A:$B,2,FALSE), "NA")</f>
        <v>6969.81</v>
      </c>
      <c r="BF257" s="31">
        <f>_xlfn.IFNA(VLOOKUP($A257,'M.W00.PGOLD.USD'!$A:$B,2,FALSE), "NA")</f>
        <v>1788.4</v>
      </c>
      <c r="BG257" s="31">
        <f>_xlfn.IFNA(VLOOKUP($A257,'M.W00.PSILVER.USD'!$A:$B,2,FALSE), "NA")</f>
        <v>26.3</v>
      </c>
      <c r="BH257" s="31">
        <f>_xlfn.IFNA(VLOOKUP($A257,WPU10170502!$A:$B,2,FALSE), "NA")</f>
        <v>123.3</v>
      </c>
      <c r="BI257" s="31">
        <f>_xlfn.IFNA(VLOOKUP($A257,'M.W00.PSILVER.USD'!$A:$B,2,FALSE), "NA")</f>
        <v>26.3</v>
      </c>
      <c r="BJ257" s="31">
        <f>_xlfn.IFNA(VLOOKUP($A257,'M.W00.PSILVER.USD'!$A:$B,2,FALSE), "NA")</f>
        <v>26.3</v>
      </c>
      <c r="BK257" s="31">
        <f>_xlfn.IFNA(VLOOKUP($A257,FEDfunds!$A:$B,2,FALSE), "NA")</f>
        <v>7.0000000000000007E-2</v>
      </c>
      <c r="BL257" s="31">
        <f>_xlfn.IFNA(VLOOKUP($A257,Vehicles_miles_traveled!$A:$B,2,FALSE), "NA")</f>
        <v>259635</v>
      </c>
      <c r="BM257" s="31">
        <f>_xlfn.IFNA(VLOOKUP($A257,New_car_dealer!$A:$B,2,FALSE), "NA")</f>
        <v>105362</v>
      </c>
      <c r="BN257" s="31">
        <f>_xlfn.IFNA(VLOOKUP($A257,Platinum_total_demand!$A:$Z,4,FALSE), "NA")</f>
        <v>646.8265333634655</v>
      </c>
      <c r="BO257" s="31">
        <f>_xlfn.IFNA(VLOOKUP($A257,Palladium_total_demand!$A:$Z,4,FALSE), "NA")</f>
        <v>957.38790849312727</v>
      </c>
      <c r="BP257" s="31">
        <f>_xlfn.IFNA(VLOOKUP($A257,Rhodium_total_demand!$A:$Z,4,FALSE), "NA")</f>
        <v>103.72698009368281</v>
      </c>
      <c r="BQ257" s="31">
        <f>_xlfn.IFNA(VLOOKUP($A257,Platinum_total_supply!$A:$Z,4,FALSE), "NA")</f>
        <v>674.13041763105241</v>
      </c>
      <c r="BR257" s="31">
        <f>_xlfn.IFNA(VLOOKUP($A257,Palladium_total_supply!$A:$Z,4,FALSE), "NA")</f>
        <v>821.80104811483375</v>
      </c>
      <c r="BS257" s="31">
        <f>_xlfn.IFNA(VLOOKUP($A257,Rhodium_total_supply!$A:$Z,4,FALSE), "NA")</f>
        <v>90.969263322113619</v>
      </c>
      <c r="BT257" s="31">
        <f>_xlfn.IFNA(VLOOKUP($A257,Equities!$A:$Z,2,FALSE), "NA")</f>
        <v>12679.795</v>
      </c>
      <c r="BU257" s="31">
        <f>_xlfn.IFNA(VLOOKUP($A257,Equities!$A:$Z,3,FALSE), "NA")</f>
        <v>18156.490454545401</v>
      </c>
      <c r="BV257" s="31">
        <f>_xlfn.IFNA(VLOOKUP($A257,Equities!$A:$Z,4,FALSE), "NA")</f>
        <v>12304.576363636301</v>
      </c>
      <c r="BW257" s="31">
        <f>_xlfn.IFNA(VLOOKUP($A257,Equities!$A:$Z,5,FALSE), "NA")</f>
        <v>9180.2861818181791</v>
      </c>
      <c r="BX257" s="31">
        <f>_xlfn.IFNA(VLOOKUP($A257,Equities!$A:$Z,6,FALSE), "NA")</f>
        <v>3190.9450909090901</v>
      </c>
      <c r="BY257" s="31">
        <f>_xlfn.IFNA(VLOOKUP($A257,Income_equities!$A:$Z,2,FALSE), "NA")</f>
        <v>2326.9054545454501</v>
      </c>
      <c r="BZ257" s="31">
        <f>_xlfn.IFNA(VLOOKUP($A257,Income_equities!$A:$Z,3,FALSE), "NA")</f>
        <v>432.30561363636298</v>
      </c>
      <c r="CA257" s="31">
        <f>_xlfn.IFNA(VLOOKUP($A257,Income_equities!$A:$Z,4,FALSE), "NA")</f>
        <v>255.496336363636</v>
      </c>
      <c r="CB257" s="31">
        <f>_xlfn.IFNA(VLOOKUP($A257,Income_equities!$A:$Z,5,FALSE), "NA")</f>
        <v>233.41345909090899</v>
      </c>
      <c r="CC257" s="31">
        <f>_xlfn.IFNA(VLOOKUP($A257,PGM_equities!$A:$Z,2,FALSE), "NA")</f>
        <v>1208.77272727272</v>
      </c>
      <c r="CD257" s="31">
        <f>_xlfn.IFNA(VLOOKUP($A257,PGM_equities!$A:$Z,3,FALSE), "NA")</f>
        <v>1758.79909090909</v>
      </c>
      <c r="CE257" s="31">
        <f>_xlfn.IFNA(VLOOKUP($A257,PGM_equities!$A:$Z,4,FALSE), "NA")</f>
        <v>25.636513636363599</v>
      </c>
      <c r="CF257" s="31">
        <f>_xlfn.IFNA(VLOOKUP($A257,PGM_equities!$A:$Z,5,FALSE), "NA")</f>
        <v>2771.9377272727202</v>
      </c>
      <c r="CG257" s="31">
        <f>_xlfn.IFNA(VLOOKUP($A257,Platinum_market_balance!$A:$Z,2,FALSE), "NA")</f>
        <v>27.303884267586909</v>
      </c>
      <c r="CH257" s="31">
        <f>_xlfn.IFNA(VLOOKUP($A257,Platinum_market_balance!$A:$Z,3,FALSE), "NA")</f>
        <v>4.2212065923777249E-2</v>
      </c>
      <c r="CI257" s="31">
        <f>_xlfn.IFNA(VLOOKUP($A257,Platinum_market_balance!$A:$Z,4,FALSE), "NA")</f>
        <v>3679.1492032613892</v>
      </c>
      <c r="CJ257" s="31">
        <f>_xlfn.IFNA(VLOOKUP($A257,Platinum_market_balance!$A:$Z,5,FALSE), "NA")</f>
        <v>5.687999816782404</v>
      </c>
      <c r="CK257" s="31">
        <f>_xlfn.IFNA(VLOOKUP($A257,Palladium_market_balance!$A:$Z,2,FALSE), "NA")</f>
        <v>-135.58686037829352</v>
      </c>
      <c r="CL257" s="31">
        <f>_xlfn.IFNA(VLOOKUP($A257,Palladium_market_balance!$A:$Z,3,FALSE), "NA")</f>
        <v>-0.14162165531388352</v>
      </c>
      <c r="CM257" s="31">
        <f>_xlfn.IFNA(VLOOKUP($A257,Palladium_market_balance!$A:$Z,4,FALSE), "NA")</f>
        <v>-9145.5706550640116</v>
      </c>
      <c r="CN257" s="31">
        <f>_xlfn.IFNA(VLOOKUP($A257,Palladium_market_balance!$A:$Z,5,FALSE), "NA")</f>
        <v>-9.5526281185842485</v>
      </c>
      <c r="CO257" s="31">
        <f>_xlfn.IFNA(VLOOKUP($A257,Rhodium_market_balance!$A:$Z,2,FALSE), "NA")</f>
        <v>-12.757716771569193</v>
      </c>
      <c r="CP257" s="31">
        <f>_xlfn.IFNA(VLOOKUP($A257,Rhodium_market_balance!$A:$Z,3,FALSE), "NA")</f>
        <v>-0.12299323435471504</v>
      </c>
      <c r="CQ257" s="31">
        <f>_xlfn.IFNA(VLOOKUP($A257,Rhodium_market_balance!$A:$Z,4,FALSE), "NA")</f>
        <v>-306.37417331117729</v>
      </c>
      <c r="CR257" s="31">
        <f>_xlfn.IFNA(VLOOKUP($A257,Rhodium_market_balance!$A:$Z,5,FALSE), "NA")</f>
        <v>-2.9536594339724358</v>
      </c>
      <c r="CS257" s="31">
        <f>_xlfn.IFNA(VLOOKUP($A257,CFTCs!$A:$Z,2,FALSE), "NA")</f>
        <v>5603.3636363636297</v>
      </c>
      <c r="CT257" s="31">
        <f>_xlfn.IFNA(VLOOKUP($A257,CFTCs!$A:$Z,3,FALSE), "NA")</f>
        <v>2899.95454545454</v>
      </c>
      <c r="CU257" s="31">
        <f>_xlfn.IFNA(VLOOKUP($A257,CFTCs!$A:$Z,4,FALSE), "NA")</f>
        <v>39939.318181818096</v>
      </c>
      <c r="CV257" s="31">
        <f>_xlfn.IFNA(VLOOKUP($A257,CFTCs!$A:$Z,5,FALSE), "NA")</f>
        <v>11560.8181818181</v>
      </c>
      <c r="CW257" s="31">
        <f>_xlfn.IFNA(VLOOKUP($A257,Open_interest!$A:$Z,2,FALSE), "NA")</f>
        <v>65917.909090909001</v>
      </c>
      <c r="CX257" s="31">
        <f>_xlfn.IFNA(VLOOKUP($A257,Open_interest!$A:$Z,3,FALSE), "NA")</f>
        <v>11064.045454545399</v>
      </c>
      <c r="CY257" s="31">
        <f>IF(_xlfn.IFNA(VLOOKUP($A257,ETF_holdings!$A:$Z,2,FALSE), "NA")=0,"NA",_xlfn.IFNA(VLOOKUP($A257,ETF_holdings!$A:$Z,2,FALSE), "NA"))</f>
        <v>3928667.2018636302</v>
      </c>
      <c r="CZ257" s="31">
        <f>IF(_xlfn.IFNA(VLOOKUP($A257,ETF_holdings!$A:$Z,3,FALSE), "NA")=0,"NA",_xlfn.IFNA(VLOOKUP($A257,ETF_holdings!$A:$Z,3,FALSE), "NA"))</f>
        <v>263986.36363636301</v>
      </c>
      <c r="DA257" s="31">
        <f>_xlfn.IFNA(VLOOKUP($A257,ETF_holdings!$A:$Z,4,FALSE), "NA")</f>
        <v>590363.636363636</v>
      </c>
      <c r="DB257" s="31">
        <f>IF(_xlfn.IFNA(VLOOKUP($A257,ETF_holdings!$A:$Z,4,FALSE), "NA")=0,"NA",_xlfn.IFNA(VLOOKUP($A257,ETF_holdings!$A:$Z,4,FALSE), "NA"))</f>
        <v>590363.636363636</v>
      </c>
      <c r="DC257" s="31">
        <f>IF(_xlfn.IFNA(VLOOKUP($A257,ETF_holdings!$A:$Z,6,FALSE), "NA")=0,"NA",_xlfn.IFNA(VLOOKUP($A257,ETF_holdings!$A:$Z,6,FALSE), "NA"))</f>
        <v>24585.4545454545</v>
      </c>
      <c r="DD257" s="31">
        <f>IF(_xlfn.IFNA(VLOOKUP($A257,ETF_holdings!$A:$Z,7,FALSE), "NA")=0,"NA",_xlfn.IFNA(VLOOKUP($A257,ETF_holdings!$A:$Z,7,FALSE), "NA"))</f>
        <v>28340.909090909001</v>
      </c>
      <c r="DE257" s="31">
        <f>IF(_xlfn.IFNA(VLOOKUP($A257,ETF_holdings!$A:$Z,8,FALSE), "NA")=0,"NA",_xlfn.IFNA(VLOOKUP($A257,ETF_holdings!$A:$Z,8,FALSE), "NA"))</f>
        <v>3200</v>
      </c>
      <c r="DF257" s="31">
        <f>IF(_xlfn.IFNA(VLOOKUP($A257,ETF_holdings!$A:$Z,10,FALSE), "NA")=0,"NA",_xlfn.IFNA(VLOOKUP($A257,ETF_holdings!$A:$Z,10,FALSE), "NA"))</f>
        <v>3126.8181818181802</v>
      </c>
      <c r="DG257" s="31">
        <f>IF(_xlfn.IFNA(VLOOKUP($A257,ETF_holdings!$A:$Z,10,FALSE), "NA")=0,"NA",_xlfn.IFNA(VLOOKUP($A257,ETF_holdings!$A:$Z,10,FALSE), "NA"))</f>
        <v>3126.8181818181802</v>
      </c>
      <c r="DH257" s="31">
        <f>IF(_xlfn.IFNA(VLOOKUP($A257,ETF_holdings!$A:$Z,11,FALSE), "NA")=0,"NA",_xlfn.IFNA(VLOOKUP($A257,ETF_holdings!$A:$Z,11,FALSE), "NA"))</f>
        <v>854349.99999999907</v>
      </c>
      <c r="DI257" s="31">
        <f>IF(_xlfn.IFNA(VLOOKUP($A257,ETF_holdings!$A:$Z,12,FALSE), "NA")=0,"NA",_xlfn.IFNA(VLOOKUP($A257,ETF_holdings!$A:$Z,12,FALSE), "NA"))</f>
        <v>52926.363636363501</v>
      </c>
      <c r="DJ257" s="31">
        <f>IF(_xlfn.IFNA(VLOOKUP($A257,ETF_holdings!$A:$Z,13,FALSE), "NA")=0,"NA",_xlfn.IFNA(VLOOKUP($A257,ETF_holdings!$A:$Z,13,FALSE), "NA"))</f>
        <v>9526.8181818181802</v>
      </c>
      <c r="DK257" s="31">
        <f>IF(_xlfn.IFNA(VLOOKUP($A257,Platinum_RSI!$A:$P,2,FALSE), "NA")=0,"NA",_xlfn.IFNA(VLOOKUP($A257,Platinum_RSI!$A:$P,2,FALSE), "NA"))</f>
        <v>92.73</v>
      </c>
      <c r="DL257" s="31">
        <f>IF(_xlfn.IFNA(VLOOKUP($A257,Platinum_RSI!$A:$P,3,FALSE), "NA")=0,"NA",_xlfn.IFNA(VLOOKUP($A257,Platinum_RSI!$A:$P,3,FALSE), "NA"))</f>
        <v>73.3</v>
      </c>
      <c r="DM257" s="31">
        <f>IF(_xlfn.IFNA(VLOOKUP($A257,Platinum_RSI!$A:$P,4,FALSE), "NA")=0,"NA",_xlfn.IFNA(VLOOKUP($A257,Platinum_RSI!$A:$P,4,FALSE), "NA"))</f>
        <v>66.88</v>
      </c>
      <c r="DN257" s="31">
        <f>IF(_xlfn.IFNA(VLOOKUP($A257,Platinum_RSI!$A:$P,5,FALSE), "NA")=0,"NA",_xlfn.IFNA(VLOOKUP($A257,Platinum_RSI!$A:$P,5,FALSE), "NA"))</f>
        <v>57.32</v>
      </c>
      <c r="DO257" s="31">
        <f>IF(_xlfn.IFNA(VLOOKUP($A257,Palladium_RSI!$A:$Q,2,FALSE), "NA")=0,"NA",_xlfn.IFNA(VLOOKUP($A257,Palladium_RSI!$A:$Q,2,FALSE), "NA"))</f>
        <v>88.02</v>
      </c>
      <c r="DP257" s="31">
        <f>IF(_xlfn.IFNA(VLOOKUP($A257,Palladium_RSI!$A:$Q, 3,FALSE), "NA")=0,"NA",_xlfn.IFNA(VLOOKUP($A257,Palladium_RSI!$A:$Q,3,FALSE), "NA"))</f>
        <v>75.5</v>
      </c>
      <c r="DQ257" s="31">
        <f>IF(_xlfn.IFNA(VLOOKUP($A257,Palladium_RSI!$A:$Q,4,FALSE), "NA")=0,"NA",_xlfn.IFNA(VLOOKUP($A257,Palladium_RSI!$A:$Q,4,FALSE), "NA"))</f>
        <v>73.28</v>
      </c>
      <c r="DR257" s="31">
        <f>IF(_xlfn.IFNA(VLOOKUP($A257,Palladium_RSI!$A:$Q,5,FALSE), "NA")=0,"NA",_xlfn.IFNA(VLOOKUP($A257,Palladium_RSI!$A:$Q,5,FALSE), "NA"))</f>
        <v>70.62</v>
      </c>
      <c r="DS257" s="31">
        <f>IF(_xlfn.IFNA(VLOOKUP($A257,Car_production!$A:$L,2,FALSE), "NA")=0,"NA",_xlfn.IFNA(VLOOKUP($A257,Car_production!$A:$L,2,FALSE), "NA"))</f>
        <v>133.9</v>
      </c>
      <c r="DT257" s="31">
        <f>IF(_xlfn.IFNA(VLOOKUP($A257,Car_production!$A:$L,3,FALSE), "NA")=0,"NA",_xlfn.IFNA(VLOOKUP($A257,Car_production!$A:$L,3,FALSE), "NA"))</f>
        <v>105.35011801730923</v>
      </c>
      <c r="DU257" s="31" t="e">
        <f>IF(_xlfn.IFNA(VLOOKUP($A257,Car_production!$A:$L,4,FALSE), "NA")=0,"NA",_xlfn.IFNA(VLOOKUP($A257,Car_production!$A:$L,13,FALSE), "NA"))</f>
        <v>#REF!</v>
      </c>
      <c r="DV257" s="31">
        <f>IF(_xlfn.IFNA(VLOOKUP($A257,Car_production!$A:$L,5,FALSE), "NA")=0,"NA",_xlfn.IFNA(VLOOKUP($A257,Car_production!$A:$L,5,FALSE), "NA"))</f>
        <v>82.505747181774638</v>
      </c>
      <c r="DW257" s="31">
        <f>IF(_xlfn.IFNA(VLOOKUP($A257,Car_production!$A:$L,6,FALSE), "NA")=0,"NA",_xlfn.IFNA(VLOOKUP($A257,Car_production!$A:$L,6,FALSE), "NA"))</f>
        <v>140.5</v>
      </c>
      <c r="DX257" s="31">
        <f>IF(_xlfn.IFNA(VLOOKUP($A257,Car_production!$A:$L,7,FALSE), "NA")=0,"NA",_xlfn.IFNA(VLOOKUP($A257,Car_production!$A:$L,7,FALSE), "NA"))</f>
        <v>137.34115347018573</v>
      </c>
      <c r="DY257" s="31">
        <f>IF(_xlfn.IFNA(VLOOKUP($A257,Car_production!$A:$L,8,FALSE), "NA")=0,"NA",_xlfn.IFNA(VLOOKUP($A257,Car_production!$A:$L,8,FALSE), "NA"))</f>
        <v>97.9</v>
      </c>
      <c r="DZ257" s="31">
        <f>IF(_xlfn.IFNA(VLOOKUP($A257,Car_production!$A:$L,9,FALSE), "NA")=0,"NA",_xlfn.IFNA(VLOOKUP($A257,Car_production!$A:$L,9,FALSE), "NA"))</f>
        <v>123.61111111111111</v>
      </c>
      <c r="EA257" s="31">
        <f>IF(_xlfn.IFNA(VLOOKUP($A257,Car_production!$A:$L,10,FALSE), "NA")=0,"NA",_xlfn.IFNA(VLOOKUP($A257,Car_production!$A:$L,10,FALSE), "NA"))</f>
        <v>75.2701389088231</v>
      </c>
      <c r="EB257" s="31">
        <f>IF(_xlfn.IFNA(VLOOKUP($A257,Car_production_index!$A:$L,2,FALSE), "NA")=0,"NA",_xlfn.IFNA(VLOOKUP($A257,Car_production_index!$A:$L,2,FALSE), "NA"))</f>
        <v>0.13284892820451596</v>
      </c>
      <c r="EC257" s="31">
        <f>IF(_xlfn.IFNA(VLOOKUP($A257,Car_production_index!$A:$L,3,FALSE), "NA")=0,"NA",_xlfn.IFNA(VLOOKUP($A257,Car_production_index!$A:$L,3,FALSE), "NA"))</f>
        <v>0.17227807938983558</v>
      </c>
      <c r="ED257" s="31">
        <f>IF(_xlfn.IFNA(VLOOKUP($A257,Car_production_index!$A:$L,4,FALSE), "NA")=0,"NA",_xlfn.IFNA(VLOOKUP($A257,Car_production_index!$A:$L,4,FALSE), "NA"))</f>
        <v>0.30370559398135594</v>
      </c>
      <c r="EE257" s="31">
        <f>IF(_xlfn.IFNA(VLOOKUP($A257,Car_production_index!$A:$L,5,FALSE), "NA")=0,"NA",_xlfn.IFNA(VLOOKUP($A257,Car_production_index!$A:$L,5,FALSE), "NA"))</f>
        <v>0.10157793612075179</v>
      </c>
      <c r="EF257" s="31">
        <f>IF(_xlfn.IFNA(VLOOKUP($A257,Car_production_index!$A:$L,6,FALSE), "NA")=0,"NA",_xlfn.IFNA(VLOOKUP($A257,Car_production_index!$A:$L,6,FALSE), "NA"))</f>
        <v>0.71041053769645934</v>
      </c>
    </row>
    <row r="258" spans="1:136">
      <c r="A258" s="26">
        <v>44317</v>
      </c>
      <c r="B258" s="25">
        <f>IFERROR(VLOOKUP($A258,Palladium_spot_price!$A:$B,2,FALSE), "NA")</f>
        <v>2896.1</v>
      </c>
      <c r="C258" s="25">
        <f>IFERROR(VLOOKUP($A258,Platinum_spot_price!$A:$B,2,FALSE), "NA")</f>
        <v>1219.3</v>
      </c>
      <c r="D258" s="25">
        <f>IFERROR(VLOOKUP($A258,Rhodium_spot_price!$A:$B,2,FALSE), "NA")</f>
        <v>27210</v>
      </c>
      <c r="E258" s="25">
        <f>IFERROR(VLOOKUP(A258,'Coal Australia'!A:B,2,FALSE), "NA")</f>
        <v>104.207142857143</v>
      </c>
      <c r="F258" s="25">
        <f>IFERROR(VLOOKUP(A258,'Russian Ruble'!A:B,2,FALSE), "NA")</f>
        <v>74.042000000000002</v>
      </c>
      <c r="G258" s="25" t="str">
        <f>IFERROR(VLOOKUP($A258,'GDP Germany'!A:B,2,FALSE),"NA")</f>
        <v>NA</v>
      </c>
      <c r="H258" s="25" t="str">
        <f>IFERROR(VLOOKUP($A258,'GDP EU28'!A:B,2,FALSE),"NA")</f>
        <v>NA</v>
      </c>
      <c r="I258" s="25" t="str">
        <f>IFERROR(VLOOKUP($A258,'GDP US'!A:B,2,FALSE),"NA")</f>
        <v>NA</v>
      </c>
      <c r="J258" s="29" t="str">
        <f>IFERROR(VLOOKUP($A258,'GDP CNY'!A:C,2,FALSE),"NA")</f>
        <v>NA</v>
      </c>
      <c r="K258" s="25">
        <f>IFERROR(VLOOKUP($A258,WTI!$A:$B,2,FALSE),"NA")</f>
        <v>65.17</v>
      </c>
      <c r="L258" s="25">
        <f>IFERROR(VLOOKUP($A258,Brent!$A:$B,2,FALSE),"NA")</f>
        <v>68.53</v>
      </c>
      <c r="M258" s="25">
        <f>IFERROR(VLOOKUP($A258,'EURO EXC RATE'!$A:$B,2,FALSE),"NA")</f>
        <v>1.2145999999999999</v>
      </c>
      <c r="N258" s="25">
        <f>IFERROR(VLOOKUP($A258,'Baltic Dry Index'!$A:$B,2,FALSE),"NA")</f>
        <v>2596</v>
      </c>
      <c r="O258" s="25">
        <f>IFERROR(VLOOKUP($A258,EXR_CNY_USD!$A:$B,2,FALSE),"NA")</f>
        <v>6.4321000000000002</v>
      </c>
      <c r="P258" s="25">
        <f>IFERROR(VLOOKUP($A258,'NATURAL GAS'!A:B,2,FALSE),"NA")</f>
        <v>2.91</v>
      </c>
      <c r="Q258" s="25">
        <f>IFERROR(VLOOKUP($A258,VIX!$A:$B,2,FALSE), "NA")</f>
        <v>16.760000000000002</v>
      </c>
      <c r="R258" s="25">
        <f>IFERROR(VLOOKUP($A258,CLI_US!$A:$B,2,FALSE), "NA")</f>
        <v>100.31459213541299</v>
      </c>
      <c r="S258" s="25">
        <f>IFERROR(VLOOKUP($A258,CLI_CHN!$A:$B,2,FALSE), "NA")</f>
        <v>100.7897</v>
      </c>
      <c r="T258" s="25">
        <f>IFERROR(VLOOKUP($A258,CLI_EURO!$A:$B,2,FALSE), "NA")</f>
        <v>100.54806362639999</v>
      </c>
      <c r="U258" s="25">
        <f>IFERROR(VLOOKUP($A258,CPILFESL!$A:$B,2,FALSE), "NA")</f>
        <v>268.59899999999999</v>
      </c>
      <c r="V258" s="31">
        <f>_xlfn.IFNA(VLOOKUP($A258,'PET.RWTC.M'!$A:$B,2,FALSE), "NA")</f>
        <v>65.17</v>
      </c>
      <c r="W258" s="31">
        <f>_xlfn.IFNA(VLOOKUP($A258,PALLFNFINDEXQ!$A:$B,2,FALSE), "NA")</f>
        <v>154.11509129999999</v>
      </c>
      <c r="X258" s="31">
        <f>_xlfn.IFNA(VLOOKUP($A258,DEXSFUS!$A:$B,2,FALSE), "NA")</f>
        <v>14.645</v>
      </c>
      <c r="Y258" s="31">
        <f>_xlfn.IFNA(VLOOKUP($A258,PNICKUSDM!$A:$B,2,FALSE), "NA")</f>
        <v>17602.102500000001</v>
      </c>
      <c r="Z258" s="31">
        <f>_xlfn.IFNA(VLOOKUP($A258,'WPU1011'!$A:$B,2,FALSE), "NA")</f>
        <v>175.2</v>
      </c>
      <c r="AA258" s="31">
        <f>_xlfn.IFNA(VLOOKUP($A258,PCU3399103399101!$A:$B,2,FALSE), "NA")</f>
        <v>240.5</v>
      </c>
      <c r="AB258" s="31">
        <f>_xlfn.IFNA(VLOOKUP($A258,TSIFRGHTC!$A:$B,2,FALSE), "NA")</f>
        <v>-0.3</v>
      </c>
      <c r="AC258" s="31">
        <f>_xlfn.IFNA(VLOOKUP($A258,TSIFRGHTC!$A:$B,2,FALSE), "NA")</f>
        <v>-0.3</v>
      </c>
      <c r="AD258" s="31">
        <f>_xlfn.IFNA(VLOOKUP($A258,PPICMM!$A:$B,2,FALSE), "NA")</f>
        <v>257.2</v>
      </c>
      <c r="AE258" s="31">
        <f>_xlfn.IFNA(VLOOKUP($A258,IPB50001N!$A:$B,2,FALSE), "NA")</f>
        <v>98.791899999999998</v>
      </c>
      <c r="AF258" s="31">
        <f>_xlfn.IFNA(VLOOKUP($A258,A31ATI!$A:$B,2,FALSE), "NA")</f>
        <v>21442</v>
      </c>
      <c r="AG258" s="31">
        <f>_xlfn.IFNA(VLOOKUP($A258,A31ANO!$A:$B,2,FALSE), "NA")</f>
        <v>11773</v>
      </c>
      <c r="AH258" s="31">
        <f>_xlfn.IFNA(VLOOKUP($A258,IPG21223S!$A:$B,2,FALSE), "NA")</f>
        <v>97.3155</v>
      </c>
      <c r="AI258" s="31">
        <f>_xlfn.IFNA(VLOOKUP($A258,PIORECRUSDM!$A:$B,2,FALSE), "NA")</f>
        <v>205.73</v>
      </c>
      <c r="AJ258" s="31">
        <f>_xlfn.IFNA(VLOOKUP($A258,GVZCLS!$A:$B,2,FALSE), "NA")</f>
        <v>16.739999999999998</v>
      </c>
      <c r="AK258" s="31">
        <f>_xlfn.IFNA(VLOOKUP($A258,VXSLVCLS!$A:$B,2,FALSE), "NA")</f>
        <v>33.69</v>
      </c>
      <c r="AL258" s="31">
        <f>_xlfn.IFNA(VLOOKUP($A258,PNRGINDEXM!$A:$B,2,FALSE), "NA")</f>
        <v>155.26730000000001</v>
      </c>
      <c r="AM258" s="31">
        <f>_xlfn.IFNA(VLOOKUP($A258,Nikkei225!$A:$B,2,FALSE), "NA")</f>
        <v>29388.87</v>
      </c>
      <c r="AN258" s="31">
        <f>_xlfn.IFNA(VLOOKUP($A258,EXJPUS!$A:$B,2,FALSE), "NA")</f>
        <v>109.11199999999999</v>
      </c>
      <c r="AO258" s="31">
        <f>_xlfn.IFNA(VLOOKUP($A258,PCU33613361!$A:$B,2,FALSE), "NA")</f>
        <v>116.5</v>
      </c>
      <c r="AP258" s="31">
        <f>_xlfn.IFNA(VLOOKUP($A258,TOTALSA!$A:$B,2,FALSE), "NA")</f>
        <v>17.391999999999999</v>
      </c>
      <c r="AQ258" s="31">
        <f>_xlfn.IFNA(VLOOKUP($A258,ZAFCPIALLMINMEI!$A:$B,2,FALSE), "NA")</f>
        <v>130.70779999999999</v>
      </c>
      <c r="AR258" s="31">
        <f>_xlfn.IFNA(VLOOKUP($A258,LCULMN01ZAQ661S!$A:$B,2,FALSE), "NA")</f>
        <v>121.31019999999999</v>
      </c>
      <c r="AS258" s="31">
        <f>_xlfn.IFNA(VLOOKUP($A258,NGDPRSAXDCZAQ!$A:$B,2,FALSE), "NA")</f>
        <v>1128506.3</v>
      </c>
      <c r="AT258" s="31">
        <f>_xlfn.IFNA(VLOOKUP($A258,'M.W00.PCOBA.USD'!$A:$B,2,FALSE), "NA")</f>
        <v>44214.85</v>
      </c>
      <c r="AU258" s="31">
        <f>_xlfn.IFNA(VLOOKUP($A258,BSCICP03O9M665S!$A:$B,2,FALSE), "NA")</f>
        <v>102.4240146402</v>
      </c>
      <c r="AV258" s="31">
        <f>_xlfn.IFNA(VLOOKUP($A258,LOLITOAAOECDE!$A:$B,2,FALSE), "NA")</f>
        <v>100.6278002689</v>
      </c>
      <c r="AW258" s="31">
        <f>_xlfn.IFNA(VLOOKUP($A258,'IP7110'!$A:$B,2,FALSE), "NA")</f>
        <v>247.4</v>
      </c>
      <c r="AX258" s="31">
        <f>_xlfn.IFNA(VLOOKUP($A258,'WPS061'!$A:$B,2,FALSE), "NA")</f>
        <v>98.7</v>
      </c>
      <c r="AY258" s="31">
        <f>_xlfn.IFNA(VLOOKUP($A258,'GS10'!$A:$B,2,FALSE), "NA")</f>
        <v>1.62</v>
      </c>
      <c r="AZ258" s="31">
        <f>_xlfn.IFNA(VLOOKUP($A258,'GS5'!$A:$B,2,FALSE), "NA")</f>
        <v>0.82</v>
      </c>
      <c r="BA258" s="31">
        <f>_xlfn.IFNA(VLOOKUP($A258,'GS30'!$A:$B,2,FALSE), "NA")</f>
        <v>2.3199999999999998</v>
      </c>
      <c r="BB258" s="31">
        <f>_xlfn.IFNA(VLOOKUP($A258,DAX!$A:$B,2,FALSE), "NA")</f>
        <v>15421.13</v>
      </c>
      <c r="BC258" s="31">
        <f>_xlfn.IFNA(VLOOKUP($A258,SMI!$A:$B,2,FALSE), "NA")</f>
        <v>11363.45</v>
      </c>
      <c r="BD258" s="31">
        <f>_xlfn.IFNA(VLOOKUP($A258,NASDAQCOM!$A:$B,2,FALSE), "NA")</f>
        <v>13748.7</v>
      </c>
      <c r="BE258" s="31">
        <f>_xlfn.IFNA(VLOOKUP($A258,FTSE100!$A:$B,2,FALSE), "NA")</f>
        <v>7022.61</v>
      </c>
      <c r="BF258" s="31">
        <f>_xlfn.IFNA(VLOOKUP($A258,'M.W00.PGOLD.USD'!$A:$B,2,FALSE), "NA")</f>
        <v>1904.3</v>
      </c>
      <c r="BG258" s="31">
        <f>_xlfn.IFNA(VLOOKUP($A258,'M.W00.PSILVER.USD'!$A:$B,2,FALSE), "NA")</f>
        <v>28.475000000000001</v>
      </c>
      <c r="BH258" s="31">
        <f>_xlfn.IFNA(VLOOKUP($A258,WPU10170502!$A:$B,2,FALSE), "NA")</f>
        <v>129.4</v>
      </c>
      <c r="BI258" s="31">
        <f>_xlfn.IFNA(VLOOKUP($A258,'M.W00.PSILVER.USD'!$A:$B,2,FALSE), "NA")</f>
        <v>28.475000000000001</v>
      </c>
      <c r="BJ258" s="31">
        <f>_xlfn.IFNA(VLOOKUP($A258,'M.W00.PSILVER.USD'!$A:$B,2,FALSE), "NA")</f>
        <v>28.475000000000001</v>
      </c>
      <c r="BK258" s="31">
        <f>_xlfn.IFNA(VLOOKUP($A258,FEDfunds!$A:$B,2,FALSE), "NA")</f>
        <v>0.06</v>
      </c>
      <c r="BL258" s="31">
        <f>_xlfn.IFNA(VLOOKUP($A258,Vehicles_miles_traveled!$A:$B,2,FALSE), "NA")</f>
        <v>268201</v>
      </c>
      <c r="BM258" s="31">
        <f>_xlfn.IFNA(VLOOKUP($A258,New_car_dealer!$A:$B,2,FALSE), "NA")</f>
        <v>105868</v>
      </c>
      <c r="BN258" s="31">
        <f>_xlfn.IFNA(VLOOKUP($A258,Platinum_total_demand!$A:$Z,4,FALSE), "NA")</f>
        <v>669.14541268636526</v>
      </c>
      <c r="BO258" s="31">
        <f>_xlfn.IFNA(VLOOKUP($A258,Palladium_total_demand!$A:$Z,4,FALSE), "NA")</f>
        <v>995.41098295523261</v>
      </c>
      <c r="BP258" s="31">
        <f>_xlfn.IFNA(VLOOKUP($A258,Rhodium_total_demand!$A:$Z,4,FALSE), "NA")</f>
        <v>106.46429492322518</v>
      </c>
      <c r="BQ258" s="31">
        <f>_xlfn.IFNA(VLOOKUP($A258,Platinum_total_supply!$A:$Z,4,FALSE), "NA")</f>
        <v>674.13041763105241</v>
      </c>
      <c r="BR258" s="31">
        <f>_xlfn.IFNA(VLOOKUP($A258,Palladium_total_supply!$A:$Z,4,FALSE), "NA")</f>
        <v>798.06624279032587</v>
      </c>
      <c r="BS258" s="31">
        <f>_xlfn.IFNA(VLOOKUP($A258,Rhodium_total_supply!$A:$Z,4,FALSE), "NA")</f>
        <v>90.969263322113619</v>
      </c>
      <c r="BT258" s="31">
        <f>_xlfn.IFNA(VLOOKUP($A258,Equities!$A:$Z,2,FALSE), "NA")</f>
        <v>12824.228571428501</v>
      </c>
      <c r="BU258" s="31">
        <f>_xlfn.IFNA(VLOOKUP($A258,Equities!$A:$Z,3,FALSE), "NA")</f>
        <v>18259.8028571428</v>
      </c>
      <c r="BV258" s="31">
        <f>_xlfn.IFNA(VLOOKUP($A258,Equities!$A:$Z,4,FALSE), "NA")</f>
        <v>12728.116190476099</v>
      </c>
      <c r="BW258" s="31">
        <f>_xlfn.IFNA(VLOOKUP($A258,Equities!$A:$Z,5,FALSE), "NA")</f>
        <v>9027.7258095238103</v>
      </c>
      <c r="BX258" s="31">
        <f>_xlfn.IFNA(VLOOKUP($A258,Equities!$A:$Z,6,FALSE), "NA")</f>
        <v>3174.0774285714201</v>
      </c>
      <c r="BY258" s="31">
        <f>_xlfn.IFNA(VLOOKUP($A258,Income_equities!$A:$Z,2,FALSE), "NA")</f>
        <v>2330.7714285714201</v>
      </c>
      <c r="BZ258" s="31">
        <f>_xlfn.IFNA(VLOOKUP($A258,Income_equities!$A:$Z,3,FALSE), "NA")</f>
        <v>432.95383809523798</v>
      </c>
      <c r="CA258" s="31">
        <f>_xlfn.IFNA(VLOOKUP($A258,Income_equities!$A:$Z,4,FALSE), "NA")</f>
        <v>252.65995238095201</v>
      </c>
      <c r="CB258" s="31">
        <f>_xlfn.IFNA(VLOOKUP($A258,Income_equities!$A:$Z,5,FALSE), "NA")</f>
        <v>233.63242857142799</v>
      </c>
      <c r="CC258" s="31">
        <f>_xlfn.IFNA(VLOOKUP($A258,PGM_equities!$A:$Z,2,FALSE), "NA")</f>
        <v>1215.53666666666</v>
      </c>
      <c r="CD258" s="31">
        <f>_xlfn.IFNA(VLOOKUP($A258,PGM_equities!$A:$Z,3,FALSE), "NA")</f>
        <v>1853.7480952380899</v>
      </c>
      <c r="CE258" s="31">
        <f>_xlfn.IFNA(VLOOKUP($A258,PGM_equities!$A:$Z,4,FALSE), "NA")</f>
        <v>27.539766666666601</v>
      </c>
      <c r="CF258" s="31">
        <f>_xlfn.IFNA(VLOOKUP($A258,PGM_equities!$A:$Z,5,FALSE), "NA")</f>
        <v>2876.6219047619002</v>
      </c>
      <c r="CG258" s="31">
        <f>_xlfn.IFNA(VLOOKUP($A258,Platinum_market_balance!$A:$Z,2,FALSE), "NA")</f>
        <v>4.9850049446871481</v>
      </c>
      <c r="CH258" s="31">
        <f>_xlfn.IFNA(VLOOKUP($A258,Platinum_market_balance!$A:$Z,3,FALSE), "NA")</f>
        <v>7.4498081436055012E-3</v>
      </c>
      <c r="CI258" s="31">
        <f>_xlfn.IFNA(VLOOKUP($A258,Platinum_market_balance!$A:$Z,4,FALSE), "NA")</f>
        <v>3684.1342082060764</v>
      </c>
      <c r="CJ258" s="31">
        <f>_xlfn.IFNA(VLOOKUP($A258,Platinum_market_balance!$A:$Z,5,FALSE), "NA")</f>
        <v>5.5057303515175775</v>
      </c>
      <c r="CK258" s="31">
        <f>_xlfn.IFNA(VLOOKUP($A258,Palladium_market_balance!$A:$Z,2,FALSE), "NA")</f>
        <v>-197.34474016490674</v>
      </c>
      <c r="CL258" s="31">
        <f>_xlfn.IFNA(VLOOKUP($A258,Palladium_market_balance!$A:$Z,3,FALSE), "NA")</f>
        <v>-0.19825453359879402</v>
      </c>
      <c r="CM258" s="31">
        <f>_xlfn.IFNA(VLOOKUP($A258,Palladium_market_balance!$A:$Z,4,FALSE), "NA")</f>
        <v>-9342.915395228918</v>
      </c>
      <c r="CN258" s="31">
        <f>_xlfn.IFNA(VLOOKUP($A258,Palladium_market_balance!$A:$Z,5,FALSE), "NA")</f>
        <v>-9.385987853470473</v>
      </c>
      <c r="CO258" s="31">
        <f>_xlfn.IFNA(VLOOKUP($A258,Rhodium_market_balance!$A:$Z,2,FALSE), "NA")</f>
        <v>-15.495031601111563</v>
      </c>
      <c r="CP258" s="31">
        <f>_xlfn.IFNA(VLOOKUP($A258,Rhodium_market_balance!$A:$Z,3,FALSE), "NA")</f>
        <v>-0.14554204874306007</v>
      </c>
      <c r="CQ258" s="31">
        <f>_xlfn.IFNA(VLOOKUP($A258,Rhodium_market_balance!$A:$Z,4,FALSE), "NA")</f>
        <v>-321.86920491228886</v>
      </c>
      <c r="CR258" s="31">
        <f>_xlfn.IFNA(VLOOKUP($A258,Rhodium_market_balance!$A:$Z,5,FALSE), "NA")</f>
        <v>-3.0232596303239418</v>
      </c>
      <c r="CS258" s="31">
        <f>_xlfn.IFNA(VLOOKUP($A258,CFTCs!$A:$Z,2,FALSE), "NA")</f>
        <v>5955.3333333333303</v>
      </c>
      <c r="CT258" s="31">
        <f>_xlfn.IFNA(VLOOKUP($A258,CFTCs!$A:$Z,3,FALSE), "NA")</f>
        <v>3360.8571428571399</v>
      </c>
      <c r="CU258" s="31">
        <f>_xlfn.IFNA(VLOOKUP($A258,CFTCs!$A:$Z,4,FALSE), "NA")</f>
        <v>39236.476190476104</v>
      </c>
      <c r="CV258" s="31">
        <f>_xlfn.IFNA(VLOOKUP($A258,CFTCs!$A:$Z,5,FALSE), "NA")</f>
        <v>13008.333333333299</v>
      </c>
      <c r="CW258" s="31">
        <f>_xlfn.IFNA(VLOOKUP($A258,Open_interest!$A:$Z,2,FALSE), "NA")</f>
        <v>66195.285714285696</v>
      </c>
      <c r="CX258" s="31">
        <f>_xlfn.IFNA(VLOOKUP($A258,Open_interest!$A:$Z,3,FALSE), "NA")</f>
        <v>11587.9523809523</v>
      </c>
      <c r="CY258" s="31">
        <f>IF(_xlfn.IFNA(VLOOKUP($A258,ETF_holdings!$A:$Z,2,FALSE), "NA")=0,"NA",_xlfn.IFNA(VLOOKUP($A258,ETF_holdings!$A:$Z,2,FALSE), "NA"))</f>
        <v>3960216.3950476102</v>
      </c>
      <c r="CZ258" s="31">
        <f>IF(_xlfn.IFNA(VLOOKUP($A258,ETF_holdings!$A:$Z,3,FALSE), "NA")=0,"NA",_xlfn.IFNA(VLOOKUP($A258,ETF_holdings!$A:$Z,3,FALSE), "NA"))</f>
        <v>265707.14285714203</v>
      </c>
      <c r="DA258" s="31">
        <f>_xlfn.IFNA(VLOOKUP($A258,ETF_holdings!$A:$Z,4,FALSE), "NA")</f>
        <v>600809.52380952297</v>
      </c>
      <c r="DB258" s="31">
        <f>IF(_xlfn.IFNA(VLOOKUP($A258,ETF_holdings!$A:$Z,4,FALSE), "NA")=0,"NA",_xlfn.IFNA(VLOOKUP($A258,ETF_holdings!$A:$Z,4,FALSE), "NA"))</f>
        <v>600809.52380952297</v>
      </c>
      <c r="DC258" s="31">
        <f>IF(_xlfn.IFNA(VLOOKUP($A258,ETF_holdings!$A:$Z,6,FALSE), "NA")=0,"NA",_xlfn.IFNA(VLOOKUP($A258,ETF_holdings!$A:$Z,6,FALSE), "NA"))</f>
        <v>26920.952380952302</v>
      </c>
      <c r="DD258" s="31">
        <f>IF(_xlfn.IFNA(VLOOKUP($A258,ETF_holdings!$A:$Z,7,FALSE), "NA")=0,"NA",_xlfn.IFNA(VLOOKUP($A258,ETF_holdings!$A:$Z,7,FALSE), "NA"))</f>
        <v>27821.4285714285</v>
      </c>
      <c r="DE258" s="31">
        <f>IF(_xlfn.IFNA(VLOOKUP($A258,ETF_holdings!$A:$Z,8,FALSE), "NA")=0,"NA",_xlfn.IFNA(VLOOKUP($A258,ETF_holdings!$A:$Z,8,FALSE), "NA"))</f>
        <v>3121.0526315789398</v>
      </c>
      <c r="DF258" s="31">
        <f>IF(_xlfn.IFNA(VLOOKUP($A258,ETF_holdings!$A:$Z,10,FALSE), "NA")=0,"NA",_xlfn.IFNA(VLOOKUP($A258,ETF_holdings!$A:$Z,10,FALSE), "NA"))</f>
        <v>3077.1428571428501</v>
      </c>
      <c r="DG258" s="31">
        <f>IF(_xlfn.IFNA(VLOOKUP($A258,ETF_holdings!$A:$Z,10,FALSE), "NA")=0,"NA",_xlfn.IFNA(VLOOKUP($A258,ETF_holdings!$A:$Z,10,FALSE), "NA"))</f>
        <v>3077.1428571428501</v>
      </c>
      <c r="DH258" s="31">
        <f>IF(_xlfn.IFNA(VLOOKUP($A258,ETF_holdings!$A:$Z,11,FALSE), "NA")=0,"NA",_xlfn.IFNA(VLOOKUP($A258,ETF_holdings!$A:$Z,11,FALSE), "NA"))</f>
        <v>866516.666666665</v>
      </c>
      <c r="DI258" s="31">
        <f>IF(_xlfn.IFNA(VLOOKUP($A258,ETF_holdings!$A:$Z,12,FALSE), "NA")=0,"NA",_xlfn.IFNA(VLOOKUP($A258,ETF_holdings!$A:$Z,12,FALSE), "NA"))</f>
        <v>54742.380952380801</v>
      </c>
      <c r="DJ258" s="31">
        <f>IF(_xlfn.IFNA(VLOOKUP($A258,ETF_holdings!$A:$Z,13,FALSE), "NA")=0,"NA",_xlfn.IFNA(VLOOKUP($A258,ETF_holdings!$A:$Z,13,FALSE), "NA"))</f>
        <v>9319.2481203007301</v>
      </c>
      <c r="DK258" s="31">
        <f>IF(_xlfn.IFNA(VLOOKUP($A258,Platinum_RSI!$A:$P,2,FALSE), "NA")=0,"NA",_xlfn.IFNA(VLOOKUP($A258,Platinum_RSI!$A:$P,2,FALSE), "NA"))</f>
        <v>71.77</v>
      </c>
      <c r="DL258" s="31">
        <f>IF(_xlfn.IFNA(VLOOKUP($A258,Platinum_RSI!$A:$P,3,FALSE), "NA")=0,"NA",_xlfn.IFNA(VLOOKUP($A258,Platinum_RSI!$A:$P,3,FALSE), "NA"))</f>
        <v>69.569999999999993</v>
      </c>
      <c r="DM258" s="31">
        <f>IF(_xlfn.IFNA(VLOOKUP($A258,Platinum_RSI!$A:$P,4,FALSE), "NA")=0,"NA",_xlfn.IFNA(VLOOKUP($A258,Platinum_RSI!$A:$P,4,FALSE), "NA"))</f>
        <v>64.75</v>
      </c>
      <c r="DN258" s="31">
        <f>IF(_xlfn.IFNA(VLOOKUP($A258,Platinum_RSI!$A:$P,5,FALSE), "NA")=0,"NA",_xlfn.IFNA(VLOOKUP($A258,Platinum_RSI!$A:$P,5,FALSE), "NA"))</f>
        <v>56.47</v>
      </c>
      <c r="DO258" s="31">
        <f>IF(_xlfn.IFNA(VLOOKUP($A258,Palladium_RSI!$A:$Q,2,FALSE), "NA")=0,"NA",_xlfn.IFNA(VLOOKUP($A258,Palladium_RSI!$A:$Q,2,FALSE), "NA"))</f>
        <v>69.39</v>
      </c>
      <c r="DP258" s="31">
        <f>IF(_xlfn.IFNA(VLOOKUP($A258,Palladium_RSI!$A:$Q, 3,FALSE), "NA")=0,"NA",_xlfn.IFNA(VLOOKUP($A258,Palladium_RSI!$A:$Q,3,FALSE), "NA"))</f>
        <v>69.03</v>
      </c>
      <c r="DQ258" s="31">
        <f>IF(_xlfn.IFNA(VLOOKUP($A258,Palladium_RSI!$A:$Q,4,FALSE), "NA")=0,"NA",_xlfn.IFNA(VLOOKUP($A258,Palladium_RSI!$A:$Q,4,FALSE), "NA"))</f>
        <v>68.739999999999995</v>
      </c>
      <c r="DR258" s="31">
        <f>IF(_xlfn.IFNA(VLOOKUP($A258,Palladium_RSI!$A:$Q,5,FALSE), "NA")=0,"NA",_xlfn.IFNA(VLOOKUP($A258,Palladium_RSI!$A:$Q,5,FALSE), "NA"))</f>
        <v>67.94</v>
      </c>
      <c r="DS258" s="31">
        <f>IF(_xlfn.IFNA(VLOOKUP($A258,Car_production!$A:$L,2,FALSE), "NA")=0,"NA",_xlfn.IFNA(VLOOKUP($A258,Car_production!$A:$L,2,FALSE), "NA"))</f>
        <v>128</v>
      </c>
      <c r="DT258" s="31">
        <f>IF(_xlfn.IFNA(VLOOKUP($A258,Car_production!$A:$L,3,FALSE), "NA")=0,"NA",_xlfn.IFNA(VLOOKUP($A258,Car_production!$A:$L,3,FALSE), "NA"))</f>
        <v>100.7081038552321</v>
      </c>
      <c r="DU258" s="31" t="e">
        <f>IF(_xlfn.IFNA(VLOOKUP($A258,Car_production!$A:$L,4,FALSE), "NA")=0,"NA",_xlfn.IFNA(VLOOKUP($A258,Car_production!$A:$L,13,FALSE), "NA"))</f>
        <v>#REF!</v>
      </c>
      <c r="DV258" s="31">
        <f>IF(_xlfn.IFNA(VLOOKUP($A258,Car_production!$A:$L,5,FALSE), "NA")=0,"NA",_xlfn.IFNA(VLOOKUP($A258,Car_production!$A:$L,5,FALSE), "NA"))</f>
        <v>77.827456965343586</v>
      </c>
      <c r="DW258" s="31">
        <f>IF(_xlfn.IFNA(VLOOKUP($A258,Car_production!$A:$L,6,FALSE), "NA")=0,"NA",_xlfn.IFNA(VLOOKUP($A258,Car_production!$A:$L,6,FALSE), "NA"))</f>
        <v>71.599999999999994</v>
      </c>
      <c r="DX258" s="31">
        <f>IF(_xlfn.IFNA(VLOOKUP($A258,Car_production!$A:$L,7,FALSE), "NA")=0,"NA",_xlfn.IFNA(VLOOKUP($A258,Car_production!$A:$L,7,FALSE), "NA"))</f>
        <v>69.990224828934501</v>
      </c>
      <c r="DY258" s="31">
        <f>IF(_xlfn.IFNA(VLOOKUP($A258,Car_production!$A:$L,8,FALSE), "NA")=0,"NA",_xlfn.IFNA(VLOOKUP($A258,Car_production!$A:$L,8,FALSE), "NA"))</f>
        <v>79.900000000000006</v>
      </c>
      <c r="DZ258" s="31">
        <f>IF(_xlfn.IFNA(VLOOKUP($A258,Car_production!$A:$L,9,FALSE), "NA")=0,"NA",_xlfn.IFNA(VLOOKUP($A258,Car_production!$A:$L,9,FALSE), "NA"))</f>
        <v>100.88383838383838</v>
      </c>
      <c r="EA258" s="31">
        <f>IF(_xlfn.IFNA(VLOOKUP($A258,Car_production!$A:$L,10,FALSE), "NA")=0,"NA",_xlfn.IFNA(VLOOKUP($A258,Car_production!$A:$L,10,FALSE), "NA"))</f>
        <v>59.320951304956161</v>
      </c>
      <c r="EB258" s="31">
        <f>IF(_xlfn.IFNA(VLOOKUP($A258,Car_production_index!$A:$L,2,FALSE), "NA")=0,"NA",_xlfn.IFNA(VLOOKUP($A258,Car_production_index!$A:$L,2,FALSE), "NA"))</f>
        <v>0.13284892820451596</v>
      </c>
      <c r="EC258" s="31">
        <f>IF(_xlfn.IFNA(VLOOKUP($A258,Car_production_index!$A:$L,3,FALSE), "NA")=0,"NA",_xlfn.IFNA(VLOOKUP($A258,Car_production_index!$A:$L,3,FALSE), "NA"))</f>
        <v>0.17227807938983558</v>
      </c>
      <c r="ED258" s="31">
        <f>IF(_xlfn.IFNA(VLOOKUP($A258,Car_production_index!$A:$L,4,FALSE), "NA")=0,"NA",_xlfn.IFNA(VLOOKUP($A258,Car_production_index!$A:$L,4,FALSE), "NA"))</f>
        <v>0.30370559398135594</v>
      </c>
      <c r="EE258" s="31">
        <f>IF(_xlfn.IFNA(VLOOKUP($A258,Car_production_index!$A:$L,5,FALSE), "NA")=0,"NA",_xlfn.IFNA(VLOOKUP($A258,Car_production_index!$A:$L,5,FALSE), "NA"))</f>
        <v>0.10157793612075179</v>
      </c>
      <c r="EF258" s="31">
        <f>IF(_xlfn.IFNA(VLOOKUP($A258,Car_production_index!$A:$L,6,FALSE), "NA")=0,"NA",_xlfn.IFNA(VLOOKUP($A258,Car_production_index!$A:$L,6,FALSE), "NA"))</f>
        <v>0.71041053769645934</v>
      </c>
    </row>
    <row r="259" spans="1:136">
      <c r="A259" s="26">
        <v>44348</v>
      </c>
      <c r="B259" s="25">
        <f>IFERROR(VLOOKUP($A259,Palladium_spot_price!$A:$B,2,FALSE), "NA")</f>
        <v>2741.2727272727202</v>
      </c>
      <c r="C259" s="25">
        <f>IFERROR(VLOOKUP($A259,Platinum_spot_price!$A:$B,2,FALSE), "NA")</f>
        <v>1128</v>
      </c>
      <c r="D259" s="25">
        <f>IFERROR(VLOOKUP($A259,Rhodium_spot_price!$A:$B,2,FALSE), "NA")</f>
        <v>21761.3636363636</v>
      </c>
      <c r="E259" s="25">
        <f>IFERROR(VLOOKUP(A259,'Coal Australia'!A:B,2,FALSE), "NA")</f>
        <v>132.152922077922</v>
      </c>
      <c r="F259" s="25">
        <f>IFERROR(VLOOKUP(A259,'Russian Ruble'!A:B,2,FALSE), "NA")</f>
        <v>72.508300000000006</v>
      </c>
      <c r="G259" s="25" t="str">
        <f>IFERROR(VLOOKUP($A259,'GDP Germany'!A:B,2,FALSE),"NA")</f>
        <v>NA</v>
      </c>
      <c r="H259" s="25" t="str">
        <f>IFERROR(VLOOKUP($A259,'GDP EU28'!A:B,2,FALSE),"NA")</f>
        <v>NA</v>
      </c>
      <c r="I259" s="25" t="str">
        <f>IFERROR(VLOOKUP($A259,'GDP US'!A:B,2,FALSE),"NA")</f>
        <v>NA</v>
      </c>
      <c r="J259" s="29" t="str">
        <f>IFERROR(VLOOKUP($A259,'GDP CNY'!A:C,2,FALSE),"NA")</f>
        <v>NA</v>
      </c>
      <c r="K259" s="25">
        <f>IFERROR(VLOOKUP($A259,WTI!$A:$B,2,FALSE),"NA")</f>
        <v>71.38</v>
      </c>
      <c r="L259" s="25">
        <f>IFERROR(VLOOKUP($A259,Brent!$A:$B,2,FALSE),"NA")</f>
        <v>73.16</v>
      </c>
      <c r="M259" s="25">
        <f>IFERROR(VLOOKUP($A259,'EURO EXC RATE'!$A:$B,2,FALSE),"NA")</f>
        <v>1.2048000000000001</v>
      </c>
      <c r="N259" s="25">
        <f>IFERROR(VLOOKUP($A259,'Baltic Dry Index'!$A:$B,2,FALSE),"NA")</f>
        <v>3383</v>
      </c>
      <c r="O259" s="25">
        <f>IFERROR(VLOOKUP($A259,EXR_CNY_USD!$A:$B,2,FALSE),"NA")</f>
        <v>6.4249999999999998</v>
      </c>
      <c r="P259" s="25">
        <f>IFERROR(VLOOKUP($A259,'NATURAL GAS'!A:B,2,FALSE),"NA")</f>
        <v>3.26</v>
      </c>
      <c r="Q259" s="25">
        <f>IFERROR(VLOOKUP($A259,VIX!$A:$B,2,FALSE), "NA")</f>
        <v>15.83</v>
      </c>
      <c r="R259" s="25">
        <f>IFERROR(VLOOKUP($A259,CLI_US!$A:$B,2,FALSE), "NA")</f>
        <v>100.40904797253999</v>
      </c>
      <c r="S259" s="25">
        <f>IFERROR(VLOOKUP($A259,CLI_CHN!$A:$B,2,FALSE), "NA")</f>
        <v>100.5645</v>
      </c>
      <c r="T259" s="25">
        <f>IFERROR(VLOOKUP($A259,CLI_EURO!$A:$B,2,FALSE), "NA")</f>
        <v>100.737247156482</v>
      </c>
      <c r="U259" s="25">
        <f>IFERROR(VLOOKUP($A259,CPILFESL!$A:$B,2,FALSE), "NA")</f>
        <v>270.95499999999998</v>
      </c>
      <c r="V259" s="31">
        <f>_xlfn.IFNA(VLOOKUP($A259,'PET.RWTC.M'!$A:$B,2,FALSE), "NA")</f>
        <v>71.38</v>
      </c>
      <c r="W259" s="31">
        <f>_xlfn.IFNA(VLOOKUP($A259,PALLFNFINDEXQ!$A:$B,2,FALSE), "NA")</f>
        <v>154.11509129999999</v>
      </c>
      <c r="X259" s="31">
        <f>_xlfn.IFNA(VLOOKUP($A259,DEXSFUS!$A:$B,2,FALSE), "NA")</f>
        <v>13.755000000000001</v>
      </c>
      <c r="Y259" s="31">
        <f>_xlfn.IFNA(VLOOKUP($A259,PNICKUSDM!$A:$B,2,FALSE), "NA")</f>
        <v>17979.565910000001</v>
      </c>
      <c r="Z259" s="31">
        <f>_xlfn.IFNA(VLOOKUP($A259,'WPU1011'!$A:$B,2,FALSE), "NA")</f>
        <v>177.7</v>
      </c>
      <c r="AA259" s="31">
        <f>_xlfn.IFNA(VLOOKUP($A259,'WPU1011'!$A:$B,2,FALSE), "NA")</f>
        <v>177.7</v>
      </c>
      <c r="AB259" s="31">
        <f>_xlfn.IFNA(VLOOKUP($A259,TSIFRGHTC!$A:$B,2,FALSE), "NA")</f>
        <v>-0.4</v>
      </c>
      <c r="AC259" s="31">
        <f>_xlfn.IFNA(VLOOKUP($A259,TSIFRGHTC!$A:$B,2,FALSE), "NA")</f>
        <v>-0.4</v>
      </c>
      <c r="AD259" s="31">
        <f>_xlfn.IFNA(VLOOKUP($A259,PPICMM!$A:$B,2,FALSE), "NA")</f>
        <v>254.7</v>
      </c>
      <c r="AE259" s="31">
        <f>_xlfn.IFNA(VLOOKUP($A259,IPB50001N!$A:$B,2,FALSE), "NA")</f>
        <v>101.8385</v>
      </c>
      <c r="AF259" s="31">
        <f>_xlfn.IFNA(VLOOKUP($A259,A31ATI!$A:$B,2,FALSE), "NA")</f>
        <v>22070</v>
      </c>
      <c r="AG259" s="31">
        <f>_xlfn.IFNA(VLOOKUP($A259,A31ANO!$A:$B,2,FALSE), "NA")</f>
        <v>12173</v>
      </c>
      <c r="AH259" s="31">
        <f>_xlfn.IFNA(VLOOKUP($A259,IPG21223S!$A:$B,2,FALSE), "NA")</f>
        <v>98.129800000000003</v>
      </c>
      <c r="AI259" s="31">
        <f>_xlfn.IFNA(VLOOKUP($A259,PIORECRUSDM!$A:$B,2,FALSE), "NA")</f>
        <v>214.55</v>
      </c>
      <c r="AJ259" s="31">
        <f>_xlfn.IFNA(VLOOKUP($A259,GVZCLS!$A:$B,2,FALSE), "NA")</f>
        <v>16.09</v>
      </c>
      <c r="AK259" s="31">
        <f>_xlfn.IFNA(VLOOKUP($A259,VXSLVCLS!$A:$B,2,FALSE), "NA")</f>
        <v>35.619999999999997</v>
      </c>
      <c r="AL259" s="31">
        <f>_xlfn.IFNA(VLOOKUP($A259,PNRGINDEXM!$A:$B,2,FALSE), "NA")</f>
        <v>171.6576</v>
      </c>
      <c r="AM259" s="31">
        <f>_xlfn.IFNA(VLOOKUP($A259,Nikkei225!$A:$B,2,FALSE), "NA")</f>
        <v>28814.34</v>
      </c>
      <c r="AN259" s="31">
        <f>_xlfn.IFNA(VLOOKUP($A259,EXJPUS!$A:$B,2,FALSE), "NA")</f>
        <v>110.1073</v>
      </c>
      <c r="AO259" s="31">
        <f>_xlfn.IFNA(VLOOKUP($A259,PCU33613361!$A:$B,2,FALSE), "NA")</f>
        <v>117</v>
      </c>
      <c r="AP259" s="31">
        <f>_xlfn.IFNA(VLOOKUP($A259,TOTALSA!$A:$B,2,FALSE), "NA")</f>
        <v>15.948</v>
      </c>
      <c r="AQ259" s="31">
        <f>_xlfn.IFNA(VLOOKUP($A259,ZAFCPIALLMINMEI!$A:$B,2,FALSE), "NA")</f>
        <v>131.1129</v>
      </c>
      <c r="AR259" s="31">
        <f>_xlfn.IFNA(VLOOKUP($A259,LCULMN01ZAQ661S!$A:$B,2,FALSE), "NA")</f>
        <v>121.31019999999999</v>
      </c>
      <c r="AS259" s="31">
        <f>_xlfn.IFNA(VLOOKUP($A259,NGDPRSAXDCZAQ!$A:$B,2,FALSE), "NA")</f>
        <v>1128506.3</v>
      </c>
      <c r="AT259" s="31">
        <f>_xlfn.IFNA(VLOOKUP($A259,'M.W00.PCOBA.USD'!$A:$B,2,FALSE), "NA")</f>
        <v>44149.36</v>
      </c>
      <c r="AU259" s="31">
        <f>_xlfn.IFNA(VLOOKUP($A259,BSCICP03O9M665S!$A:$B,2,FALSE), "NA")</f>
        <v>102.7331687408</v>
      </c>
      <c r="AV259" s="31">
        <f>_xlfn.IFNA(VLOOKUP($A259,LOLITOAAOECDE!$A:$B,2,FALSE), "NA")</f>
        <v>100.60425217940001</v>
      </c>
      <c r="AW259" s="31">
        <f>_xlfn.IFNA(VLOOKUP($A259,'IP7110'!$A:$B,2,FALSE), "NA")</f>
        <v>210.2</v>
      </c>
      <c r="AX259" s="31">
        <f>_xlfn.IFNA(VLOOKUP($A259,'WPS061'!$A:$B,2,FALSE), "NA")</f>
        <v>101.6</v>
      </c>
      <c r="AY259" s="31">
        <f>_xlfn.IFNA(VLOOKUP($A259,'GS10'!$A:$B,2,FALSE), "NA")</f>
        <v>1.52</v>
      </c>
      <c r="AZ259" s="31">
        <f>_xlfn.IFNA(VLOOKUP($A259,'GS5'!$A:$B,2,FALSE), "NA")</f>
        <v>0.84</v>
      </c>
      <c r="BA259" s="31">
        <f>_xlfn.IFNA(VLOOKUP($A259,'GS30'!$A:$B,2,FALSE), "NA")</f>
        <v>2.16</v>
      </c>
      <c r="BB259" s="31">
        <f>_xlfn.IFNA(VLOOKUP($A259,DAX!$A:$B,2,FALSE), "NA")</f>
        <v>15531.04</v>
      </c>
      <c r="BC259" s="31">
        <f>_xlfn.IFNA(VLOOKUP($A259,SMI!$A:$B,2,FALSE), "NA")</f>
        <v>11942.72</v>
      </c>
      <c r="BD259" s="31">
        <f>_xlfn.IFNA(VLOOKUP($A259,NASDAQCOM!$A:$B,2,FALSE), "NA")</f>
        <v>14504</v>
      </c>
      <c r="BE259" s="31">
        <f>_xlfn.IFNA(VLOOKUP($A259,FTSE100!$A:$B,2,FALSE), "NA")</f>
        <v>7037.47</v>
      </c>
      <c r="BF259" s="31">
        <f>_xlfn.IFNA(VLOOKUP($A259,'M.W00.PGOLD.USD'!$A:$B,2,FALSE), "NA")</f>
        <v>1907.7</v>
      </c>
      <c r="BG259" s="31">
        <f>_xlfn.IFNA(VLOOKUP($A259,'M.W00.PSILVER.USD'!$A:$B,2,FALSE), "NA")</f>
        <v>28.21</v>
      </c>
      <c r="BH259" s="31">
        <f>_xlfn.IFNA(VLOOKUP($A259,WPU10170502!$A:$B,2,FALSE), "NA")</f>
        <v>129.9</v>
      </c>
      <c r="BI259" s="31">
        <f>_xlfn.IFNA(VLOOKUP($A259,'M.W00.PSILVER.USD'!$A:$B,2,FALSE), "NA")</f>
        <v>28.21</v>
      </c>
      <c r="BJ259" s="31">
        <f>_xlfn.IFNA(VLOOKUP($A259,'M.W00.PSILVER.USD'!$A:$B,2,FALSE), "NA")</f>
        <v>28.21</v>
      </c>
      <c r="BK259" s="31">
        <f>_xlfn.IFNA(VLOOKUP($A259,FEDfunds!$A:$B,2,FALSE), "NA")</f>
        <v>0.08</v>
      </c>
      <c r="BL259" s="31">
        <f>_xlfn.IFNA(VLOOKUP($A259,Vehicles_miles_traveled!$A:$B,2,FALSE), "NA")</f>
        <v>271754</v>
      </c>
      <c r="BM259" s="31">
        <f>_xlfn.IFNA(VLOOKUP($A259,New_car_dealer!$A:$B,2,FALSE), "NA")</f>
        <v>100052</v>
      </c>
      <c r="BN259" s="31">
        <f>_xlfn.IFNA(VLOOKUP($A259,Platinum_total_demand!$A:$Z,4,FALSE), "NA")</f>
        <v>642.64029049249882</v>
      </c>
      <c r="BO259" s="31">
        <f>_xlfn.IFNA(VLOOKUP($A259,Palladium_total_demand!$A:$Z,4,FALSE), "NA")</f>
        <v>952.59803086269608</v>
      </c>
      <c r="BP259" s="31">
        <f>_xlfn.IFNA(VLOOKUP($A259,Rhodium_total_demand!$A:$Z,4,FALSE), "NA")</f>
        <v>102.97182977871417</v>
      </c>
      <c r="BQ259" s="31">
        <f>_xlfn.IFNA(VLOOKUP($A259,Platinum_total_supply!$A:$Z,4,FALSE), "NA")</f>
        <v>674.13041763105241</v>
      </c>
      <c r="BR259" s="31">
        <f>_xlfn.IFNA(VLOOKUP($A259,Palladium_total_supply!$A:$Z,4,FALSE), "NA")</f>
        <v>836.19162450028762</v>
      </c>
      <c r="BS259" s="31">
        <f>_xlfn.IFNA(VLOOKUP($A259,Rhodium_total_supply!$A:$Z,4,FALSE), "NA")</f>
        <v>90.969263322113619</v>
      </c>
      <c r="BT259" s="31">
        <f>_xlfn.IFNA(VLOOKUP($A259,Equities!$A:$Z,2,FALSE), "NA")</f>
        <v>13098.787272727201</v>
      </c>
      <c r="BU259" s="31">
        <f>_xlfn.IFNA(VLOOKUP($A259,Equities!$A:$Z,3,FALSE), "NA")</f>
        <v>18650.346818181799</v>
      </c>
      <c r="BV259" s="31">
        <f>_xlfn.IFNA(VLOOKUP($A259,Equities!$A:$Z,4,FALSE), "NA")</f>
        <v>13033.412272727201</v>
      </c>
      <c r="BW259" s="31">
        <f>_xlfn.IFNA(VLOOKUP($A259,Equities!$A:$Z,5,FALSE), "NA")</f>
        <v>9189.2142272727197</v>
      </c>
      <c r="BX259" s="31">
        <f>_xlfn.IFNA(VLOOKUP($A259,Equities!$A:$Z,6,FALSE), "NA")</f>
        <v>3275.5881363636299</v>
      </c>
      <c r="BY259" s="31">
        <f>_xlfn.IFNA(VLOOKUP($A259,Income_equities!$A:$Z,2,FALSE), "NA")</f>
        <v>2345.38772727272</v>
      </c>
      <c r="BZ259" s="31">
        <f>_xlfn.IFNA(VLOOKUP($A259,Income_equities!$A:$Z,3,FALSE), "NA")</f>
        <v>435.60396363636301</v>
      </c>
      <c r="CA259" s="31">
        <f>_xlfn.IFNA(VLOOKUP($A259,Income_equities!$A:$Z,4,FALSE), "NA")</f>
        <v>254.204231818181</v>
      </c>
      <c r="CB259" s="31">
        <f>_xlfn.IFNA(VLOOKUP($A259,Income_equities!$A:$Z,5,FALSE), "NA")</f>
        <v>233.79544999999999</v>
      </c>
      <c r="CC259" s="31">
        <f>_xlfn.IFNA(VLOOKUP($A259,PGM_equities!$A:$Z,2,FALSE), "NA")</f>
        <v>1125.8836363636301</v>
      </c>
      <c r="CD259" s="31">
        <f>_xlfn.IFNA(VLOOKUP($A259,PGM_equities!$A:$Z,3,FALSE), "NA")</f>
        <v>1834.1745454545401</v>
      </c>
      <c r="CE259" s="31">
        <f>_xlfn.IFNA(VLOOKUP($A259,PGM_equities!$A:$Z,4,FALSE), "NA")</f>
        <v>26.963204545454499</v>
      </c>
      <c r="CF259" s="31">
        <f>_xlfn.IFNA(VLOOKUP($A259,PGM_equities!$A:$Z,5,FALSE), "NA")</f>
        <v>2723.1790909090901</v>
      </c>
      <c r="CG259" s="31">
        <f>_xlfn.IFNA(VLOOKUP($A259,Platinum_market_balance!$A:$Z,2,FALSE), "NA")</f>
        <v>31.490127138553589</v>
      </c>
      <c r="CH259" s="31">
        <f>_xlfn.IFNA(VLOOKUP($A259,Platinum_market_balance!$A:$Z,3,FALSE), "NA")</f>
        <v>4.9001171579859351E-2</v>
      </c>
      <c r="CI259" s="31">
        <f>_xlfn.IFNA(VLOOKUP($A259,Platinum_market_balance!$A:$Z,4,FALSE), "NA")</f>
        <v>3715.6243353446298</v>
      </c>
      <c r="CJ259" s="31">
        <f>_xlfn.IFNA(VLOOKUP($A259,Platinum_market_balance!$A:$Z,5,FALSE), "NA")</f>
        <v>5.7818104316134535</v>
      </c>
      <c r="CK259" s="31">
        <f>_xlfn.IFNA(VLOOKUP($A259,Palladium_market_balance!$A:$Z,2,FALSE), "NA")</f>
        <v>-116.40640636240846</v>
      </c>
      <c r="CL259" s="31">
        <f>_xlfn.IFNA(VLOOKUP($A259,Palladium_market_balance!$A:$Z,3,FALSE), "NA")</f>
        <v>-0.12219887359728003</v>
      </c>
      <c r="CM259" s="31">
        <f>_xlfn.IFNA(VLOOKUP($A259,Palladium_market_balance!$A:$Z,4,FALSE), "NA")</f>
        <v>-9459.3218015913262</v>
      </c>
      <c r="CN259" s="31">
        <f>_xlfn.IFNA(VLOOKUP($A259,Palladium_market_balance!$A:$Z,5,FALSE), "NA")</f>
        <v>-9.930024517292706</v>
      </c>
      <c r="CO259" s="31">
        <f>_xlfn.IFNA(VLOOKUP($A259,Rhodium_market_balance!$A:$Z,2,FALSE), "NA")</f>
        <v>-12.002566456600547</v>
      </c>
      <c r="CP259" s="31">
        <f>_xlfn.IFNA(VLOOKUP($A259,Rhodium_market_balance!$A:$Z,3,FALSE), "NA")</f>
        <v>-0.11656165071936654</v>
      </c>
      <c r="CQ259" s="31">
        <f>_xlfn.IFNA(VLOOKUP($A259,Rhodium_market_balance!$A:$Z,4,FALSE), "NA")</f>
        <v>-333.87177136888943</v>
      </c>
      <c r="CR259" s="31">
        <f>_xlfn.IFNA(VLOOKUP($A259,Rhodium_market_balance!$A:$Z,5,FALSE), "NA")</f>
        <v>-3.2423602852001157</v>
      </c>
      <c r="CS259" s="31">
        <f>_xlfn.IFNA(VLOOKUP($A259,CFTCs!$A:$Z,2,FALSE), "NA")</f>
        <v>5552.1818181818098</v>
      </c>
      <c r="CT259" s="31">
        <f>_xlfn.IFNA(VLOOKUP($A259,CFTCs!$A:$Z,3,FALSE), "NA")</f>
        <v>3535.0909090908999</v>
      </c>
      <c r="CU259" s="31">
        <f>_xlfn.IFNA(VLOOKUP($A259,CFTCs!$A:$Z,4,FALSE), "NA")</f>
        <v>35775.318181818096</v>
      </c>
      <c r="CV259" s="31">
        <f>_xlfn.IFNA(VLOOKUP($A259,CFTCs!$A:$Z,5,FALSE), "NA")</f>
        <v>16888.136363636298</v>
      </c>
      <c r="CW259" s="31">
        <f>_xlfn.IFNA(VLOOKUP($A259,Open_interest!$A:$Z,2,FALSE), "NA")</f>
        <v>64949.090909090897</v>
      </c>
      <c r="CX259" s="31">
        <f>_xlfn.IFNA(VLOOKUP($A259,Open_interest!$A:$Z,3,FALSE), "NA")</f>
        <v>10232.3181818181</v>
      </c>
      <c r="CY259" s="31">
        <f>IF(_xlfn.IFNA(VLOOKUP($A259,ETF_holdings!$A:$Z,2,FALSE), "NA")=0,"NA",_xlfn.IFNA(VLOOKUP($A259,ETF_holdings!$A:$Z,2,FALSE), "NA"))</f>
        <v>3954308.3075909</v>
      </c>
      <c r="CZ259" s="31">
        <f>IF(_xlfn.IFNA(VLOOKUP($A259,ETF_holdings!$A:$Z,3,FALSE), "NA")=0,"NA",_xlfn.IFNA(VLOOKUP($A259,ETF_holdings!$A:$Z,3,FALSE), "NA"))</f>
        <v>258186.36363636301</v>
      </c>
      <c r="DA259" s="31">
        <f>_xlfn.IFNA(VLOOKUP($A259,ETF_holdings!$A:$Z,4,FALSE), "NA")</f>
        <v>582136.36363636295</v>
      </c>
      <c r="DB259" s="31">
        <f>IF(_xlfn.IFNA(VLOOKUP($A259,ETF_holdings!$A:$Z,4,FALSE), "NA")=0,"NA",_xlfn.IFNA(VLOOKUP($A259,ETF_holdings!$A:$Z,4,FALSE), "NA"))</f>
        <v>582136.36363636295</v>
      </c>
      <c r="DC259" s="31">
        <f>IF(_xlfn.IFNA(VLOOKUP($A259,ETF_holdings!$A:$Z,6,FALSE), "NA")=0,"NA",_xlfn.IFNA(VLOOKUP($A259,ETF_holdings!$A:$Z,6,FALSE), "NA"))</f>
        <v>29676.3636363636</v>
      </c>
      <c r="DD259" s="31">
        <f>IF(_xlfn.IFNA(VLOOKUP($A259,ETF_holdings!$A:$Z,7,FALSE), "NA")=0,"NA",_xlfn.IFNA(VLOOKUP($A259,ETF_holdings!$A:$Z,7,FALSE), "NA"))</f>
        <v>21568.181818181802</v>
      </c>
      <c r="DE259" s="31">
        <f>IF(_xlfn.IFNA(VLOOKUP($A259,ETF_holdings!$A:$Z,8,FALSE), "NA")=0,"NA",_xlfn.IFNA(VLOOKUP($A259,ETF_holdings!$A:$Z,8,FALSE), "NA"))</f>
        <v>3100</v>
      </c>
      <c r="DF259" s="31">
        <f>IF(_xlfn.IFNA(VLOOKUP($A259,ETF_holdings!$A:$Z,10,FALSE), "NA")=0,"NA",_xlfn.IFNA(VLOOKUP($A259,ETF_holdings!$A:$Z,10,FALSE), "NA"))</f>
        <v>1692.27272727272</v>
      </c>
      <c r="DG259" s="31">
        <f>IF(_xlfn.IFNA(VLOOKUP($A259,ETF_holdings!$A:$Z,10,FALSE), "NA")=0,"NA",_xlfn.IFNA(VLOOKUP($A259,ETF_holdings!$A:$Z,10,FALSE), "NA"))</f>
        <v>1692.27272727272</v>
      </c>
      <c r="DH259" s="31">
        <f>IF(_xlfn.IFNA(VLOOKUP($A259,ETF_holdings!$A:$Z,11,FALSE), "NA")=0,"NA",_xlfn.IFNA(VLOOKUP($A259,ETF_holdings!$A:$Z,11,FALSE), "NA"))</f>
        <v>840322.7272727259</v>
      </c>
      <c r="DI259" s="31">
        <f>IF(_xlfn.IFNA(VLOOKUP($A259,ETF_holdings!$A:$Z,12,FALSE), "NA")=0,"NA",_xlfn.IFNA(VLOOKUP($A259,ETF_holdings!$A:$Z,12,FALSE), "NA"))</f>
        <v>51244.545454545398</v>
      </c>
      <c r="DJ259" s="31">
        <f>IF(_xlfn.IFNA(VLOOKUP($A259,ETF_holdings!$A:$Z,13,FALSE), "NA")=0,"NA",_xlfn.IFNA(VLOOKUP($A259,ETF_holdings!$A:$Z,13,FALSE), "NA"))</f>
        <v>7892.2727272727197</v>
      </c>
      <c r="DK259" s="31">
        <f>IF(_xlfn.IFNA(VLOOKUP($A259,Platinum_RSI!$A:$P,2,FALSE), "NA")=0,"NA",_xlfn.IFNA(VLOOKUP($A259,Platinum_RSI!$A:$P,2,FALSE), "NA"))</f>
        <v>26.94</v>
      </c>
      <c r="DL259" s="31">
        <f>IF(_xlfn.IFNA(VLOOKUP($A259,Platinum_RSI!$A:$P,3,FALSE), "NA")=0,"NA",_xlfn.IFNA(VLOOKUP($A259,Platinum_RSI!$A:$P,3,FALSE), "NA"))</f>
        <v>54.32</v>
      </c>
      <c r="DM259" s="31">
        <f>IF(_xlfn.IFNA(VLOOKUP($A259,Platinum_RSI!$A:$P,4,FALSE), "NA")=0,"NA",_xlfn.IFNA(VLOOKUP($A259,Platinum_RSI!$A:$P,4,FALSE), "NA"))</f>
        <v>55.4</v>
      </c>
      <c r="DN259" s="31">
        <f>IF(_xlfn.IFNA(VLOOKUP($A259,Platinum_RSI!$A:$P,5,FALSE), "NA")=0,"NA",_xlfn.IFNA(VLOOKUP($A259,Platinum_RSI!$A:$P,5,FALSE), "NA"))</f>
        <v>52.54</v>
      </c>
      <c r="DO259" s="31">
        <f>IF(_xlfn.IFNA(VLOOKUP($A259,Palladium_RSI!$A:$Q,2,FALSE), "NA")=0,"NA",_xlfn.IFNA(VLOOKUP($A259,Palladium_RSI!$A:$Q,2,FALSE), "NA"))</f>
        <v>62.5</v>
      </c>
      <c r="DP259" s="31">
        <f>IF(_xlfn.IFNA(VLOOKUP($A259,Palladium_RSI!$A:$Q, 3,FALSE), "NA")=0,"NA",_xlfn.IFNA(VLOOKUP($A259,Palladium_RSI!$A:$Q,3,FALSE), "NA"))</f>
        <v>66.8</v>
      </c>
      <c r="DQ259" s="31">
        <f>IF(_xlfn.IFNA(VLOOKUP($A259,Palladium_RSI!$A:$Q,4,FALSE), "NA")=0,"NA",_xlfn.IFNA(VLOOKUP($A259,Palladium_RSI!$A:$Q,4,FALSE), "NA"))</f>
        <v>67.19</v>
      </c>
      <c r="DR259" s="31">
        <f>IF(_xlfn.IFNA(VLOOKUP($A259,Palladium_RSI!$A:$Q,5,FALSE), "NA")=0,"NA",_xlfn.IFNA(VLOOKUP($A259,Palladium_RSI!$A:$Q,5,FALSE), "NA"))</f>
        <v>67.02</v>
      </c>
      <c r="DS259" s="31">
        <f>IF(_xlfn.IFNA(VLOOKUP($A259,Car_production!$A:$L,2,FALSE), "NA")=0,"NA",_xlfn.IFNA(VLOOKUP($A259,Car_production!$A:$L,2,FALSE), "NA"))</f>
        <v>120.1</v>
      </c>
      <c r="DT259" s="31">
        <f>IF(_xlfn.IFNA(VLOOKUP($A259,Car_production!$A:$L,3,FALSE), "NA")=0,"NA",_xlfn.IFNA(VLOOKUP($A259,Car_production!$A:$L,3,FALSE), "NA"))</f>
        <v>94.492525570417001</v>
      </c>
      <c r="DU259" s="31" t="e">
        <f>IF(_xlfn.IFNA(VLOOKUP($A259,Car_production!$A:$L,4,FALSE), "NA")=0,"NA",_xlfn.IFNA(VLOOKUP($A259,Car_production!$A:$L,13,FALSE), "NA"))</f>
        <v>#REF!</v>
      </c>
      <c r="DV259" s="31">
        <f>IF(_xlfn.IFNA(VLOOKUP($A259,Car_production!$A:$L,5,FALSE), "NA")=0,"NA",_xlfn.IFNA(VLOOKUP($A259,Car_production!$A:$L,5,FALSE), "NA"))</f>
        <v>74.84431456281699</v>
      </c>
      <c r="DW259" s="31">
        <f>IF(_xlfn.IFNA(VLOOKUP($A259,Car_production!$A:$L,6,FALSE), "NA")=0,"NA",_xlfn.IFNA(VLOOKUP($A259,Car_production!$A:$L,6,FALSE), "NA"))</f>
        <v>111.3</v>
      </c>
      <c r="DX259" s="31">
        <f>IF(_xlfn.IFNA(VLOOKUP($A259,Car_production!$A:$L,7,FALSE), "NA")=0,"NA",_xlfn.IFNA(VLOOKUP($A259,Car_production!$A:$L,7,FALSE), "NA"))</f>
        <v>108.79765395894427</v>
      </c>
      <c r="DY259" s="31">
        <f>IF(_xlfn.IFNA(VLOOKUP($A259,Car_production!$A:$L,8,FALSE), "NA")=0,"NA",_xlfn.IFNA(VLOOKUP($A259,Car_production!$A:$L,8,FALSE), "NA"))</f>
        <v>95.4</v>
      </c>
      <c r="DZ259" s="31">
        <f>IF(_xlfn.IFNA(VLOOKUP($A259,Car_production!$A:$L,9,FALSE), "NA")=0,"NA",_xlfn.IFNA(VLOOKUP($A259,Car_production!$A:$L,9,FALSE), "NA"))</f>
        <v>120.45454545454545</v>
      </c>
      <c r="EA259" s="31">
        <f>IF(_xlfn.IFNA(VLOOKUP($A259,Car_production!$A:$L,10,FALSE), "NA")=0,"NA",_xlfn.IFNA(VLOOKUP($A259,Car_production!$A:$L,10,FALSE), "NA"))</f>
        <v>66.262842745598363</v>
      </c>
      <c r="EB259" s="31">
        <f>IF(_xlfn.IFNA(VLOOKUP($A259,Car_production_index!$A:$L,2,FALSE), "NA")=0,"NA",_xlfn.IFNA(VLOOKUP($A259,Car_production_index!$A:$L,2,FALSE), "NA"))</f>
        <v>0.13284892820451596</v>
      </c>
      <c r="EC259" s="31">
        <f>IF(_xlfn.IFNA(VLOOKUP($A259,Car_production_index!$A:$L,3,FALSE), "NA")=0,"NA",_xlfn.IFNA(VLOOKUP($A259,Car_production_index!$A:$L,3,FALSE), "NA"))</f>
        <v>0.17227807938983558</v>
      </c>
      <c r="ED259" s="31">
        <f>IF(_xlfn.IFNA(VLOOKUP($A259,Car_production_index!$A:$L,4,FALSE), "NA")=0,"NA",_xlfn.IFNA(VLOOKUP($A259,Car_production_index!$A:$L,4,FALSE), "NA"))</f>
        <v>0.30370559398135594</v>
      </c>
      <c r="EE259" s="31">
        <f>IF(_xlfn.IFNA(VLOOKUP($A259,Car_production_index!$A:$L,5,FALSE), "NA")=0,"NA",_xlfn.IFNA(VLOOKUP($A259,Car_production_index!$A:$L,5,FALSE), "NA"))</f>
        <v>0.10157793612075179</v>
      </c>
      <c r="EF259" s="31">
        <f>IF(_xlfn.IFNA(VLOOKUP($A259,Car_production_index!$A:$L,6,FALSE), "NA")=0,"NA",_xlfn.IFNA(VLOOKUP($A259,Car_production_index!$A:$L,6,FALSE), "NA"))</f>
        <v>0.71041053769645934</v>
      </c>
    </row>
    <row r="260" spans="1:136">
      <c r="A260" s="26">
        <v>44378</v>
      </c>
      <c r="B260" s="25">
        <f>IFERROR(VLOOKUP($A260,Palladium_spot_price!$A:$B,2,FALSE), "NA")</f>
        <v>2749.8571428571399</v>
      </c>
      <c r="C260" s="25">
        <f>IFERROR(VLOOKUP($A260,Platinum_spot_price!$A:$B,2,FALSE), "NA")</f>
        <v>1090.42857142857</v>
      </c>
      <c r="D260" s="25">
        <f>IFERROR(VLOOKUP($A260,Rhodium_spot_price!$A:$B,2,FALSE), "NA")</f>
        <v>18869.0476190476</v>
      </c>
      <c r="E260" s="25">
        <f>IFERROR(VLOOKUP(A260,'Coal Australia'!A:B,2,FALSE), "NA")</f>
        <v>153.19821428571399</v>
      </c>
      <c r="F260" s="25">
        <f>IFERROR(VLOOKUP(A260,'Russian Ruble'!A:B,2,FALSE), "NA")</f>
        <v>73.917400000000001</v>
      </c>
      <c r="G260" s="25">
        <f>IFERROR(VLOOKUP($A260,'GDP Germany'!A:B,2,FALSE),"NA")</f>
        <v>724405</v>
      </c>
      <c r="H260" s="25">
        <f>IFERROR(VLOOKUP($A260,'GDP EU28'!A:B,2,FALSE),"NA")</f>
        <v>3677584.9</v>
      </c>
      <c r="I260" s="25">
        <f>IFERROR(VLOOKUP($A260,'GDP US'!A:B,2,FALSE),"NA")</f>
        <v>19368.310000000001</v>
      </c>
      <c r="J260" s="29">
        <f>IFERROR(VLOOKUP($A260,'GDP CNY'!A:C,2,FALSE),"NA")</f>
        <v>7.9</v>
      </c>
      <c r="K260" s="25">
        <f>IFERROR(VLOOKUP($A260,WTI!$A:$B,2,FALSE),"NA")</f>
        <v>72.489999999999995</v>
      </c>
      <c r="L260" s="25">
        <f>IFERROR(VLOOKUP($A260,Brent!$A:$B,2,FALSE),"NA")</f>
        <v>75.17</v>
      </c>
      <c r="M260" s="25">
        <f>IFERROR(VLOOKUP($A260,'EURO EXC RATE'!$A:$B,2,FALSE),"NA")</f>
        <v>1.1820999999999999</v>
      </c>
      <c r="N260" s="25">
        <f>IFERROR(VLOOKUP($A260,'Baltic Dry Index'!$A:$B,2,FALSE),"NA")</f>
        <v>3292</v>
      </c>
      <c r="O260" s="25">
        <f>IFERROR(VLOOKUP($A260,EXR_CNY_USD!$A:$B,2,FALSE),"NA")</f>
        <v>6.4763000000000002</v>
      </c>
      <c r="P260" s="25">
        <f>IFERROR(VLOOKUP($A260,'NATURAL GAS'!A:B,2,FALSE),"NA")</f>
        <v>3.84</v>
      </c>
      <c r="Q260" s="25">
        <f>IFERROR(VLOOKUP($A260,VIX!$A:$B,2,FALSE), "NA")</f>
        <v>18.239999999999998</v>
      </c>
      <c r="R260" s="25">
        <f>IFERROR(VLOOKUP($A260,CLI_US!$A:$B,2,FALSE), "NA")</f>
        <v>100.427932545205</v>
      </c>
      <c r="S260" s="25">
        <f>IFERROR(VLOOKUP($A260,CLI_CHN!$A:$B,2,FALSE), "NA")</f>
        <v>100.3293</v>
      </c>
      <c r="T260" s="25">
        <f>IFERROR(VLOOKUP($A260,CLI_EURO!$A:$B,2,FALSE), "NA")</f>
        <v>100.82796284863799</v>
      </c>
      <c r="U260" s="25">
        <f>IFERROR(VLOOKUP($A260,CPILFESL!$A:$B,2,FALSE), "NA")</f>
        <v>272.18400000000003</v>
      </c>
      <c r="V260" s="31">
        <f>_xlfn.IFNA(VLOOKUP($A260,'PET.RWTC.M'!$A:$B,2,FALSE), "NA")</f>
        <v>72.489999999999995</v>
      </c>
      <c r="W260" s="31">
        <f>_xlfn.IFNA(VLOOKUP($A260,PALLFNFINDEXQ!$A:$B,2,FALSE), "NA")</f>
        <v>167.55373589999999</v>
      </c>
      <c r="X260" s="31">
        <f>_xlfn.IFNA(VLOOKUP($A260,DEXSFUS!$A:$B,2,FALSE), "NA")</f>
        <v>14.4375</v>
      </c>
      <c r="Y260" s="31">
        <f>_xlfn.IFNA(VLOOKUP($A260,PNICKUSDM!$A:$B,2,FALSE), "NA")</f>
        <v>18818.51136</v>
      </c>
      <c r="Z260" s="31">
        <f>_xlfn.IFNA(VLOOKUP($A260,'WPU1011'!$A:$B,2,FALSE), "NA")</f>
        <v>185.012</v>
      </c>
      <c r="AA260" s="31">
        <f>_xlfn.IFNA(VLOOKUP($A260,PCU3399103399101!$A:$B,2,FALSE), "NA")</f>
        <v>238.12</v>
      </c>
      <c r="AB260" s="31">
        <f>_xlfn.IFNA(VLOOKUP($A260,TSIFRGHTC!$A:$B,2,FALSE), "NA")</f>
        <v>-1.2</v>
      </c>
      <c r="AC260" s="31">
        <f>_xlfn.IFNA(VLOOKUP($A260,TSIFRGHTC!$A:$B,2,FALSE), "NA")</f>
        <v>-1.2</v>
      </c>
      <c r="AD260" s="31">
        <f>_xlfn.IFNA(VLOOKUP($A260,PPICMM!$A:$B,2,FALSE), "NA")</f>
        <v>256.05399999999997</v>
      </c>
      <c r="AE260" s="31">
        <f>_xlfn.IFNA(VLOOKUP($A260,IPB50001N!$A:$B,2,FALSE), "NA")</f>
        <v>101.0821</v>
      </c>
      <c r="AF260" s="31">
        <f>_xlfn.IFNA(VLOOKUP($A260,A31ATI!$A:$B,2,FALSE), "NA")</f>
        <v>22607</v>
      </c>
      <c r="AG260" s="31">
        <f>_xlfn.IFNA(VLOOKUP($A260,A31ANO!$A:$B,2,FALSE), "NA")</f>
        <v>12093</v>
      </c>
      <c r="AH260" s="31">
        <f>_xlfn.IFNA(VLOOKUP($A260,IPG21223S!$A:$B,2,FALSE), "NA")</f>
        <v>87.676199999999994</v>
      </c>
      <c r="AI260" s="31">
        <f>_xlfn.IFNA(VLOOKUP($A260,PIORECRUSDM!$A:$B,2,FALSE), "NA")</f>
        <v>211.99</v>
      </c>
      <c r="AJ260" s="31">
        <f>_xlfn.IFNA(VLOOKUP($A260,GVZCLS!$A:$B,2,FALSE), "NA")</f>
        <v>15.8</v>
      </c>
      <c r="AK260" s="31">
        <f>_xlfn.IFNA(VLOOKUP($A260,VXSLVCLS!$A:$B,2,FALSE), "NA")</f>
        <v>29.04</v>
      </c>
      <c r="AL260" s="31">
        <f>_xlfn.IFNA(VLOOKUP($A260,PNRGINDEXM!$A:$B,2,FALSE), "NA")</f>
        <v>183.0506</v>
      </c>
      <c r="AM260" s="31">
        <f>_xlfn.IFNA(VLOOKUP($A260,Nikkei225!$A:$B,2,FALSE), "NA")</f>
        <v>28707.040000000001</v>
      </c>
      <c r="AN260" s="31">
        <f>_xlfn.IFNA(VLOOKUP($A260,EXJPUS!$A:$B,2,FALSE), "NA")</f>
        <v>110.21429999999999</v>
      </c>
      <c r="AO260" s="31">
        <f>_xlfn.IFNA(VLOOKUP($A260,PCU33613361!$A:$B,2,FALSE), "NA")</f>
        <v>117.236</v>
      </c>
      <c r="AP260" s="31">
        <f>_xlfn.IFNA(VLOOKUP($A260,TOTALSA!$A:$B,2,FALSE), "NA")</f>
        <v>15.103999999999999</v>
      </c>
      <c r="AQ260" s="31">
        <f>_xlfn.IFNA(VLOOKUP($A260,ZAFCPIALLMINMEI!$A:$B,2,FALSE), "NA")</f>
        <v>132.4631</v>
      </c>
      <c r="AR260" s="31">
        <f>_xlfn.IFNA(VLOOKUP($A260,LCULMN01ZAQ661S!$A:$B,2,FALSE), "NA")</f>
        <v>121.31019999999999</v>
      </c>
      <c r="AS260" s="31">
        <f>_xlfn.IFNA(VLOOKUP($A260,NGDPRSAXDCZAQ!$A:$B,2,FALSE), "NA")</f>
        <v>1111695.3999999999</v>
      </c>
      <c r="AT260" s="31">
        <f>_xlfn.IFNA(VLOOKUP($A260,'M.W00.PCOBA.USD'!$A:$B,2,FALSE), "NA")</f>
        <v>51649.02</v>
      </c>
      <c r="AU260" s="31">
        <f>_xlfn.IFNA(VLOOKUP($A260,BSCICP03O9M665S!$A:$B,2,FALSE), "NA")</f>
        <v>102.8466488768</v>
      </c>
      <c r="AV260" s="31">
        <f>_xlfn.IFNA(VLOOKUP($A260,LOLITOAAOECDE!$A:$B,2,FALSE), "NA")</f>
        <v>100.51777999620001</v>
      </c>
      <c r="AW260" s="31">
        <f>_xlfn.IFNA(VLOOKUP($A260,'IP7110'!$A:$B,2,FALSE), "NA")</f>
        <v>186.7</v>
      </c>
      <c r="AX260" s="31">
        <f>_xlfn.IFNA(VLOOKUP($A260,'WPS061'!$A:$B,2,FALSE), "NA")</f>
        <v>106.782</v>
      </c>
      <c r="AY260" s="31">
        <f>_xlfn.IFNA(VLOOKUP($A260,'GS10'!$A:$B,2,FALSE), "NA")</f>
        <v>1.32</v>
      </c>
      <c r="AZ260" s="31">
        <f>_xlfn.IFNA(VLOOKUP($A260,'GS5'!$A:$B,2,FALSE), "NA")</f>
        <v>0.76</v>
      </c>
      <c r="BA260" s="31">
        <f>_xlfn.IFNA(VLOOKUP($A260,'GS30'!$A:$B,2,FALSE), "NA")</f>
        <v>1.94</v>
      </c>
      <c r="BB260" s="31">
        <f>_xlfn.IFNA(VLOOKUP($A260,DAX!$A:$B,2,FALSE), "NA")</f>
        <v>15544.39</v>
      </c>
      <c r="BC260" s="31">
        <f>_xlfn.IFNA(VLOOKUP($A260,SMI!$A:$B,2,FALSE), "NA")</f>
        <v>12116.82</v>
      </c>
      <c r="BD260" s="31">
        <f>_xlfn.IFNA(VLOOKUP($A260,NASDAQCOM!$A:$B,2,FALSE), "NA")</f>
        <v>14672.68</v>
      </c>
      <c r="BE260" s="31">
        <f>_xlfn.IFNA(VLOOKUP($A260,FTSE100!$A:$B,2,FALSE), "NA")</f>
        <v>7032.3</v>
      </c>
      <c r="BF260" s="31">
        <f>_xlfn.IFNA(VLOOKUP($A260,'M.W00.PGOLD.USD'!$A:$B,2,FALSE), "NA")</f>
        <v>1832</v>
      </c>
      <c r="BG260" s="31">
        <f>_xlfn.IFNA(VLOOKUP($A260,'M.W00.PSILVER.USD'!$A:$B,2,FALSE), "NA")</f>
        <v>26.61</v>
      </c>
      <c r="BH260" s="31">
        <f>_xlfn.IFNA(VLOOKUP($A260,WPU10170502!$A:$B,2,FALSE), "NA")</f>
        <v>137.53899999999999</v>
      </c>
      <c r="BI260" s="31">
        <f>_xlfn.IFNA(VLOOKUP($A260,'M.W00.PSILVER.USD'!$A:$B,2,FALSE), "NA")</f>
        <v>26.61</v>
      </c>
      <c r="BJ260" s="31">
        <f>_xlfn.IFNA(VLOOKUP($A260,'M.W00.PSILVER.USD'!$A:$B,2,FALSE), "NA")</f>
        <v>26.61</v>
      </c>
      <c r="BK260" s="31">
        <f>_xlfn.IFNA(VLOOKUP($A260,FEDfunds!$A:$B,2,FALSE), "NA")</f>
        <v>0.1</v>
      </c>
      <c r="BL260" s="31">
        <f>_xlfn.IFNA(VLOOKUP($A260,Vehicles_miles_traveled!$A:$B,2,FALSE), "NA")</f>
        <v>271161</v>
      </c>
      <c r="BM260" s="31">
        <f>_xlfn.IFNA(VLOOKUP($A260,New_car_dealer!$A:$B,2,FALSE), "NA")</f>
        <v>98633</v>
      </c>
      <c r="BN260" s="31">
        <f>_xlfn.IFNA(VLOOKUP($A260,Platinum_total_demand!$A:$Z,4,FALSE), "NA")</f>
        <v>637.18484475352807</v>
      </c>
      <c r="BO260" s="31">
        <f>_xlfn.IFNA(VLOOKUP($A260,Palladium_total_demand!$A:$Z,4,FALSE), "NA")</f>
        <v>926.54277489535662</v>
      </c>
      <c r="BP260" s="31">
        <f>_xlfn.IFNA(VLOOKUP($A260,Rhodium_total_demand!$A:$Z,4,FALSE), "NA")</f>
        <v>100.98454960083093</v>
      </c>
      <c r="BQ260" s="31">
        <f>_xlfn.IFNA(VLOOKUP($A260,Platinum_total_supply!$A:$Z,4,FALSE), "NA")</f>
        <v>659.61685692772483</v>
      </c>
      <c r="BR260" s="31">
        <f>_xlfn.IFNA(VLOOKUP($A260,Palladium_total_supply!$A:$Z,4,FALSE), "NA")</f>
        <v>814.86048132968961</v>
      </c>
      <c r="BS260" s="31">
        <f>_xlfn.IFNA(VLOOKUP($A260,Rhodium_total_supply!$A:$Z,4,FALSE), "NA")</f>
        <v>90.335403771695098</v>
      </c>
      <c r="BT260" s="31">
        <f>_xlfn.IFNA(VLOOKUP($A260,Equities!$A:$Z,2,FALSE), "NA")</f>
        <v>13316.2118181818</v>
      </c>
      <c r="BU260" s="31">
        <f>_xlfn.IFNA(VLOOKUP($A260,Equities!$A:$Z,3,FALSE), "NA")</f>
        <v>19250.863181818098</v>
      </c>
      <c r="BV260" s="31">
        <f>_xlfn.IFNA(VLOOKUP($A260,Equities!$A:$Z,4,FALSE), "NA")</f>
        <v>12860.8922727272</v>
      </c>
      <c r="BW260" s="31">
        <f>_xlfn.IFNA(VLOOKUP($A260,Equities!$A:$Z,5,FALSE), "NA")</f>
        <v>9072.1356818181794</v>
      </c>
      <c r="BX260" s="31">
        <f>_xlfn.IFNA(VLOOKUP($A260,Equities!$A:$Z,6,FALSE), "NA")</f>
        <v>3160.62872727272</v>
      </c>
      <c r="BY260" s="31">
        <f>_xlfn.IFNA(VLOOKUP($A260,Income_equities!$A:$Z,2,FALSE), "NA")</f>
        <v>2369.7168181818101</v>
      </c>
      <c r="BZ260" s="31">
        <f>_xlfn.IFNA(VLOOKUP($A260,Income_equities!$A:$Z,3,FALSE), "NA")</f>
        <v>440.79830909090902</v>
      </c>
      <c r="CA260" s="31">
        <f>_xlfn.IFNA(VLOOKUP($A260,Income_equities!$A:$Z,4,FALSE), "NA")</f>
        <v>257.41589090909002</v>
      </c>
      <c r="CB260" s="31">
        <f>_xlfn.IFNA(VLOOKUP($A260,Income_equities!$A:$Z,5,FALSE), "NA")</f>
        <v>234.62788181818101</v>
      </c>
      <c r="CC260" s="31">
        <f>_xlfn.IFNA(VLOOKUP($A260,PGM_equities!$A:$Z,2,FALSE), "NA")</f>
        <v>1088.24</v>
      </c>
      <c r="CD260" s="31">
        <f>_xlfn.IFNA(VLOOKUP($A260,PGM_equities!$A:$Z,3,FALSE), "NA")</f>
        <v>1805.02818181818</v>
      </c>
      <c r="CE260" s="31">
        <f>_xlfn.IFNA(VLOOKUP($A260,PGM_equities!$A:$Z,4,FALSE), "NA")</f>
        <v>25.687345454545401</v>
      </c>
      <c r="CF260" s="31">
        <f>_xlfn.IFNA(VLOOKUP($A260,PGM_equities!$A:$Z,5,FALSE), "NA")</f>
        <v>2728.7890909090902</v>
      </c>
      <c r="CG260" s="31">
        <f>_xlfn.IFNA(VLOOKUP($A260,Platinum_market_balance!$A:$Z,2,FALSE), "NA")</f>
        <v>22.432012174196757</v>
      </c>
      <c r="CH260" s="31">
        <f>_xlfn.IFNA(VLOOKUP($A260,Platinum_market_balance!$A:$Z,3,FALSE), "NA")</f>
        <v>3.5204873999904643E-2</v>
      </c>
      <c r="CI260" s="31">
        <f>_xlfn.IFNA(VLOOKUP($A260,Platinum_market_balance!$A:$Z,4,FALSE), "NA")</f>
        <v>3738.0563475188264</v>
      </c>
      <c r="CJ260" s="31">
        <f>_xlfn.IFNA(VLOOKUP($A260,Platinum_market_balance!$A:$Z,5,FALSE), "NA")</f>
        <v>5.8665179787268142</v>
      </c>
      <c r="CK260" s="31">
        <f>_xlfn.IFNA(VLOOKUP($A260,Palladium_market_balance!$A:$Z,2,FALSE), "NA")</f>
        <v>-111.68229356566701</v>
      </c>
      <c r="CL260" s="31">
        <f>_xlfn.IFNA(VLOOKUP($A260,Palladium_market_balance!$A:$Z,3,FALSE), "NA")</f>
        <v>-0.12053657595924847</v>
      </c>
      <c r="CM260" s="31">
        <f>_xlfn.IFNA(VLOOKUP($A260,Palladium_market_balance!$A:$Z,4,FALSE), "NA")</f>
        <v>-9571.0040951569936</v>
      </c>
      <c r="CN260" s="31">
        <f>_xlfn.IFNA(VLOOKUP($A260,Palladium_market_balance!$A:$Z,5,FALSE), "NA")</f>
        <v>-10.329802740340767</v>
      </c>
      <c r="CO260" s="31">
        <f>_xlfn.IFNA(VLOOKUP($A260,Rhodium_market_balance!$A:$Z,2,FALSE), "NA")</f>
        <v>-10.649145829135833</v>
      </c>
      <c r="CP260" s="31">
        <f>_xlfn.IFNA(VLOOKUP($A260,Rhodium_market_balance!$A:$Z,3,FALSE), "NA")</f>
        <v>-0.10545321904419533</v>
      </c>
      <c r="CQ260" s="31">
        <f>_xlfn.IFNA(VLOOKUP($A260,Rhodium_market_balance!$A:$Z,4,FALSE), "NA")</f>
        <v>-344.52091719802524</v>
      </c>
      <c r="CR260" s="31">
        <f>_xlfn.IFNA(VLOOKUP($A260,Rhodium_market_balance!$A:$Z,5,FALSE), "NA")</f>
        <v>-3.4116200800997625</v>
      </c>
      <c r="CS260" s="31">
        <f>_xlfn.IFNA(VLOOKUP($A260,CFTCs!$A:$Z,2,FALSE), "NA")</f>
        <v>5138.7727272727197</v>
      </c>
      <c r="CT260" s="31">
        <f>_xlfn.IFNA(VLOOKUP($A260,CFTCs!$A:$Z,3,FALSE), "NA")</f>
        <v>3377</v>
      </c>
      <c r="CU260" s="31">
        <f>_xlfn.IFNA(VLOOKUP($A260,CFTCs!$A:$Z,4,FALSE), "NA")</f>
        <v>29184.727272727199</v>
      </c>
      <c r="CV260" s="31">
        <f>_xlfn.IFNA(VLOOKUP($A260,CFTCs!$A:$Z,5,FALSE), "NA")</f>
        <v>15700.090909090901</v>
      </c>
      <c r="CW260" s="31">
        <f>_xlfn.IFNA(VLOOKUP($A260,Open_interest!$A:$Z,2,FALSE), "NA")</f>
        <v>57205.772727272699</v>
      </c>
      <c r="CX260" s="31">
        <f>_xlfn.IFNA(VLOOKUP($A260,Open_interest!$A:$Z,3,FALSE), "NA")</f>
        <v>10025.272727272701</v>
      </c>
      <c r="CY260" s="31">
        <f>IF(_xlfn.IFNA(VLOOKUP($A260,ETF_holdings!$A:$Z,2,FALSE), "NA")=0,"NA",_xlfn.IFNA(VLOOKUP($A260,ETF_holdings!$A:$Z,2,FALSE), "NA"))</f>
        <v>3960601.5287727201</v>
      </c>
      <c r="CZ260" s="31">
        <f>IF(_xlfn.IFNA(VLOOKUP($A260,ETF_holdings!$A:$Z,3,FALSE), "NA")=0,"NA",_xlfn.IFNA(VLOOKUP($A260,ETF_holdings!$A:$Z,3,FALSE), "NA"))</f>
        <v>258450</v>
      </c>
      <c r="DA260" s="31">
        <f>_xlfn.IFNA(VLOOKUP($A260,ETF_holdings!$A:$Z,4,FALSE), "NA")</f>
        <v>575636.36363636295</v>
      </c>
      <c r="DB260" s="31">
        <f>IF(_xlfn.IFNA(VLOOKUP($A260,ETF_holdings!$A:$Z,4,FALSE), "NA")=0,"NA",_xlfn.IFNA(VLOOKUP($A260,ETF_holdings!$A:$Z,4,FALSE), "NA"))</f>
        <v>575636.36363636295</v>
      </c>
      <c r="DC260" s="31">
        <f>IF(_xlfn.IFNA(VLOOKUP($A260,ETF_holdings!$A:$Z,6,FALSE), "NA")=0,"NA",_xlfn.IFNA(VLOOKUP($A260,ETF_holdings!$A:$Z,6,FALSE), "NA"))</f>
        <v>27267.272727272699</v>
      </c>
      <c r="DD260" s="31">
        <f>IF(_xlfn.IFNA(VLOOKUP($A260,ETF_holdings!$A:$Z,7,FALSE), "NA")=0,"NA",_xlfn.IFNA(VLOOKUP($A260,ETF_holdings!$A:$Z,7,FALSE), "NA"))</f>
        <v>18704.545454545401</v>
      </c>
      <c r="DE260" s="31">
        <f>IF(_xlfn.IFNA(VLOOKUP($A260,ETF_holdings!$A:$Z,8,FALSE), "NA")=0,"NA",_xlfn.IFNA(VLOOKUP($A260,ETF_holdings!$A:$Z,8,FALSE), "NA"))</f>
        <v>3050</v>
      </c>
      <c r="DF260" s="31">
        <f>IF(_xlfn.IFNA(VLOOKUP($A260,ETF_holdings!$A:$Z,10,FALSE), "NA")=0,"NA",_xlfn.IFNA(VLOOKUP($A260,ETF_holdings!$A:$Z,10,FALSE), "NA"))</f>
        <v>1807.27272727272</v>
      </c>
      <c r="DG260" s="31">
        <f>IF(_xlfn.IFNA(VLOOKUP($A260,ETF_holdings!$A:$Z,10,FALSE), "NA")=0,"NA",_xlfn.IFNA(VLOOKUP($A260,ETF_holdings!$A:$Z,10,FALSE), "NA"))</f>
        <v>1807.27272727272</v>
      </c>
      <c r="DH260" s="31">
        <f>IF(_xlfn.IFNA(VLOOKUP($A260,ETF_holdings!$A:$Z,11,FALSE), "NA")=0,"NA",_xlfn.IFNA(VLOOKUP($A260,ETF_holdings!$A:$Z,11,FALSE), "NA"))</f>
        <v>834086.36363636295</v>
      </c>
      <c r="DI260" s="31">
        <f>IF(_xlfn.IFNA(VLOOKUP($A260,ETF_holdings!$A:$Z,12,FALSE), "NA")=0,"NA",_xlfn.IFNA(VLOOKUP($A260,ETF_holdings!$A:$Z,12,FALSE), "NA"))</f>
        <v>45971.818181818104</v>
      </c>
      <c r="DJ260" s="31">
        <f>IF(_xlfn.IFNA(VLOOKUP($A260,ETF_holdings!$A:$Z,13,FALSE), "NA")=0,"NA",_xlfn.IFNA(VLOOKUP($A260,ETF_holdings!$A:$Z,13,FALSE), "NA"))</f>
        <v>7907.2727272727197</v>
      </c>
      <c r="DK260" s="31">
        <f>IF(_xlfn.IFNA(VLOOKUP($A260,Platinum_RSI!$A:$P,2,FALSE), "NA")=0,"NA",_xlfn.IFNA(VLOOKUP($A260,Platinum_RSI!$A:$P,2,FALSE), "NA"))</f>
        <v>22.73</v>
      </c>
      <c r="DL260" s="31">
        <f>IF(_xlfn.IFNA(VLOOKUP($A260,Platinum_RSI!$A:$P,3,FALSE), "NA")=0,"NA",_xlfn.IFNA(VLOOKUP($A260,Platinum_RSI!$A:$P,3,FALSE), "NA"))</f>
        <v>51.8</v>
      </c>
      <c r="DM260" s="31">
        <f>IF(_xlfn.IFNA(VLOOKUP($A260,Platinum_RSI!$A:$P,4,FALSE), "NA")=0,"NA",_xlfn.IFNA(VLOOKUP($A260,Platinum_RSI!$A:$P,4,FALSE), "NA"))</f>
        <v>53.75</v>
      </c>
      <c r="DN260" s="31">
        <f>IF(_xlfn.IFNA(VLOOKUP($A260,Platinum_RSI!$A:$P,5,FALSE), "NA")=0,"NA",_xlfn.IFNA(VLOOKUP($A260,Platinum_RSI!$A:$P,5,FALSE), "NA"))</f>
        <v>51.8</v>
      </c>
      <c r="DO260" s="31">
        <f>IF(_xlfn.IFNA(VLOOKUP($A260,Palladium_RSI!$A:$Q,2,FALSE), "NA")=0,"NA",_xlfn.IFNA(VLOOKUP($A260,Palladium_RSI!$A:$Q,2,FALSE), "NA"))</f>
        <v>44.41</v>
      </c>
      <c r="DP260" s="31">
        <f>IF(_xlfn.IFNA(VLOOKUP($A260,Palladium_RSI!$A:$Q, 3,FALSE), "NA")=0,"NA",_xlfn.IFNA(VLOOKUP($A260,Palladium_RSI!$A:$Q,3,FALSE), "NA"))</f>
        <v>60.75</v>
      </c>
      <c r="DQ260" s="31">
        <f>IF(_xlfn.IFNA(VLOOKUP($A260,Palladium_RSI!$A:$Q,4,FALSE), "NA")=0,"NA",_xlfn.IFNA(VLOOKUP($A260,Palladium_RSI!$A:$Q,4,FALSE), "NA"))</f>
        <v>62.99</v>
      </c>
      <c r="DR260" s="31">
        <f>IF(_xlfn.IFNA(VLOOKUP($A260,Palladium_RSI!$A:$Q,5,FALSE), "NA")=0,"NA",_xlfn.IFNA(VLOOKUP($A260,Palladium_RSI!$A:$Q,5,FALSE), "NA"))</f>
        <v>64.56</v>
      </c>
      <c r="DS260" s="31">
        <f>IF(_xlfn.IFNA(VLOOKUP($A260,Car_production!$A:$L,2,FALSE), "NA")=0,"NA",_xlfn.IFNA(VLOOKUP($A260,Car_production!$A:$L,2,FALSE), "NA"))</f>
        <v>140.9</v>
      </c>
      <c r="DT260" s="31">
        <f>IF(_xlfn.IFNA(VLOOKUP($A260,Car_production!$A:$L,3,FALSE), "NA")=0,"NA",_xlfn.IFNA(VLOOKUP($A260,Car_production!$A:$L,3,FALSE), "NA"))</f>
        <v>110.85759244689221</v>
      </c>
      <c r="DU260" s="31" t="e">
        <f>IF(_xlfn.IFNA(VLOOKUP($A260,Car_production!$A:$L,4,FALSE), "NA")=0,"NA",_xlfn.IFNA(VLOOKUP($A260,Car_production!$A:$L,13,FALSE), "NA"))</f>
        <v>#REF!</v>
      </c>
      <c r="DV260" s="31">
        <f>IF(_xlfn.IFNA(VLOOKUP($A260,Car_production!$A:$L,5,FALSE), "NA")=0,"NA",_xlfn.IFNA(VLOOKUP($A260,Car_production!$A:$L,5,FALSE), "NA"))</f>
        <v>74.502829659550201</v>
      </c>
      <c r="DW260" s="31">
        <f>IF(_xlfn.IFNA(VLOOKUP($A260,Car_production!$A:$L,6,FALSE), "NA")=0,"NA",_xlfn.IFNA(VLOOKUP($A260,Car_production!$A:$L,6,FALSE), "NA"))</f>
        <v>99.3</v>
      </c>
      <c r="DX260" s="31">
        <f>IF(_xlfn.IFNA(VLOOKUP($A260,Car_production!$A:$L,7,FALSE), "NA")=0,"NA",_xlfn.IFNA(VLOOKUP($A260,Car_production!$A:$L,7,FALSE), "NA"))</f>
        <v>97.067448680351902</v>
      </c>
      <c r="DY260" s="31">
        <f>IF(_xlfn.IFNA(VLOOKUP($A260,Car_production!$A:$L,8,FALSE), "NA")=0,"NA",_xlfn.IFNA(VLOOKUP($A260,Car_production!$A:$L,8,FALSE), "NA"))</f>
        <v>89</v>
      </c>
      <c r="DZ260" s="31">
        <f>IF(_xlfn.IFNA(VLOOKUP($A260,Car_production!$A:$L,9,FALSE), "NA")=0,"NA",_xlfn.IFNA(VLOOKUP($A260,Car_production!$A:$L,9,FALSE), "NA"))</f>
        <v>112.37373737373737</v>
      </c>
      <c r="EA260" s="31">
        <f>IF(_xlfn.IFNA(VLOOKUP($A260,Car_production!$A:$L,10,FALSE), "NA")=0,"NA",_xlfn.IFNA(VLOOKUP($A260,Car_production!$A:$L,10,FALSE), "NA"))</f>
        <v>63.245978502292374</v>
      </c>
      <c r="EB260" s="31">
        <f>IF(_xlfn.IFNA(VLOOKUP($A260,Car_production_index!$A:$L,2,FALSE), "NA")=0,"NA",_xlfn.IFNA(VLOOKUP($A260,Car_production_index!$A:$L,2,FALSE), "NA"))</f>
        <v>0.1444089709397485</v>
      </c>
      <c r="EC260" s="31">
        <f>IF(_xlfn.IFNA(VLOOKUP($A260,Car_production_index!$A:$L,3,FALSE), "NA")=0,"NA",_xlfn.IFNA(VLOOKUP($A260,Car_production_index!$A:$L,3,FALSE), "NA"))</f>
        <v>0.1329632904753919</v>
      </c>
      <c r="ED260" s="31">
        <f>IF(_xlfn.IFNA(VLOOKUP($A260,Car_production_index!$A:$L,4,FALSE), "NA")=0,"NA",_xlfn.IFNA(VLOOKUP($A260,Car_production_index!$A:$L,4,FALSE), "NA"))</f>
        <v>0.31344362278186944</v>
      </c>
      <c r="EE260" s="31">
        <f>IF(_xlfn.IFNA(VLOOKUP($A260,Car_production_index!$A:$L,5,FALSE), "NA")=0,"NA",_xlfn.IFNA(VLOOKUP($A260,Car_production_index!$A:$L,5,FALSE), "NA"))</f>
        <v>9.7694565493410379E-2</v>
      </c>
      <c r="EF260" s="31">
        <f>IF(_xlfn.IFNA(VLOOKUP($A260,Car_production_index!$A:$L,6,FALSE), "NA")=0,"NA",_xlfn.IFNA(VLOOKUP($A260,Car_production_index!$A:$L,6,FALSE), "NA"))</f>
        <v>0.68851044969042019</v>
      </c>
    </row>
    <row r="261" spans="1:136">
      <c r="A261" s="26">
        <v>44409</v>
      </c>
      <c r="B261" s="25">
        <f>IFERROR(VLOOKUP($A261,Palladium_spot_price!$A:$B,2,FALSE), "NA")</f>
        <v>2561.0909090908999</v>
      </c>
      <c r="C261" s="25">
        <f>IFERROR(VLOOKUP($A261,Platinum_spot_price!$A:$B,2,FALSE), "NA")</f>
        <v>1012.54545454545</v>
      </c>
      <c r="D261" s="25">
        <f>IFERROR(VLOOKUP($A261,Rhodium_spot_price!$A:$B,2,FALSE), "NA")</f>
        <v>18410.227272727199</v>
      </c>
      <c r="E261" s="25">
        <f>IFERROR(VLOOKUP(A261,'Coal Australia'!A:B,2,FALSE), "NA")</f>
        <v>173.568367346938</v>
      </c>
      <c r="F261" s="25">
        <f>IFERROR(VLOOKUP(A261,'Russian Ruble'!A:B,2,FALSE), "NA")</f>
        <v>73.5929</v>
      </c>
      <c r="G261" s="25" t="str">
        <f>IFERROR(VLOOKUP($A261,'GDP Germany'!A:B,2,FALSE),"NA")</f>
        <v>NA</v>
      </c>
      <c r="H261" s="25" t="str">
        <f>IFERROR(VLOOKUP($A261,'GDP EU28'!A:B,2,FALSE),"NA")</f>
        <v>NA</v>
      </c>
      <c r="I261" s="25" t="str">
        <f>IFERROR(VLOOKUP($A261,'GDP US'!A:B,2,FALSE),"NA")</f>
        <v>NA</v>
      </c>
      <c r="J261" s="29" t="str">
        <f>IFERROR(VLOOKUP($A261,'GDP CNY'!A:C,2,FALSE),"NA")</f>
        <v>NA</v>
      </c>
      <c r="K261" s="25">
        <f>IFERROR(VLOOKUP($A261,WTI!$A:$B,2,FALSE),"NA")</f>
        <v>67.7</v>
      </c>
      <c r="L261" s="25">
        <f>IFERROR(VLOOKUP($A261,Brent!$A:$B,2,FALSE),"NA")</f>
        <v>70.61</v>
      </c>
      <c r="M261" s="25">
        <f>IFERROR(VLOOKUP($A261,'EURO EXC RATE'!$A:$B,2,FALSE),"NA")</f>
        <v>1.1767000000000001</v>
      </c>
      <c r="N261" s="25">
        <f>IFERROR(VLOOKUP($A261,'Baltic Dry Index'!$A:$B,2,FALSE),"NA")</f>
        <v>4132</v>
      </c>
      <c r="O261" s="25">
        <f>IFERROR(VLOOKUP($A261,EXR_CNY_USD!$A:$B,2,FALSE),"NA")</f>
        <v>6.4767999999999999</v>
      </c>
      <c r="P261" s="25">
        <f>IFERROR(VLOOKUP($A261,'NATURAL GAS'!A:B,2,FALSE),"NA")</f>
        <v>4.07</v>
      </c>
      <c r="Q261" s="25">
        <f>IFERROR(VLOOKUP($A261,VIX!$A:$B,2,FALSE), "NA")</f>
        <v>16.48</v>
      </c>
      <c r="R261" s="25">
        <f>IFERROR(VLOOKUP($A261,CLI_US!$A:$B,2,FALSE), "NA")</f>
        <v>100.42562796663699</v>
      </c>
      <c r="S261" s="25">
        <f>IFERROR(VLOOKUP($A261,CLI_CHN!$A:$B,2,FALSE), "NA")</f>
        <v>100.0964</v>
      </c>
      <c r="T261" s="25">
        <f>IFERROR(VLOOKUP($A261,CLI_EURO!$A:$B,2,FALSE), "NA")</f>
        <v>100.839264366321</v>
      </c>
      <c r="U261" s="25">
        <f>IFERROR(VLOOKUP($A261,CPILFESL!$A:$B,2,FALSE), "NA")</f>
        <v>273.09199999999998</v>
      </c>
      <c r="V261" s="31">
        <f>_xlfn.IFNA(VLOOKUP($A261,'PET.RWTC.M'!$A:$B,2,FALSE), "NA")</f>
        <v>67.73</v>
      </c>
      <c r="W261" s="31">
        <f>_xlfn.IFNA(VLOOKUP($A261,PALLFNFINDEXQ!$A:$B,2,FALSE), "NA")</f>
        <v>167.55373589999999</v>
      </c>
      <c r="X261" s="31">
        <f>_xlfn.IFNA(VLOOKUP($A261,DEXSFUS!$A:$B,2,FALSE), "NA")</f>
        <v>14.4375</v>
      </c>
      <c r="Y261" s="31">
        <f>_xlfn.IFNA(VLOOKUP($A261,PNICKUSDM!$A:$B,2,FALSE), "NA")</f>
        <v>19141.29667</v>
      </c>
      <c r="Z261" s="31">
        <f>_xlfn.IFNA(VLOOKUP($A261,'WPU1011'!$A:$B,2,FALSE), "NA")</f>
        <v>186.61099999999999</v>
      </c>
      <c r="AA261" s="31">
        <f>_xlfn.IFNA(VLOOKUP($A261,'WPU1011'!$A:$B,2,FALSE), "NA")</f>
        <v>186.61099999999999</v>
      </c>
      <c r="AB261" s="31">
        <f>_xlfn.IFNA(VLOOKUP($A261,TSIFRGHTC!$A:$B,2,FALSE), "NA")</f>
        <v>-0.4</v>
      </c>
      <c r="AC261" s="31">
        <f>_xlfn.IFNA(VLOOKUP($A261,TSIFRGHTC!$A:$B,2,FALSE), "NA")</f>
        <v>-0.4</v>
      </c>
      <c r="AD261" s="31">
        <f>_xlfn.IFNA(VLOOKUP($A261,PPICMM!$A:$B,2,FALSE), "NA")</f>
        <v>260.42899999999997</v>
      </c>
      <c r="AE261" s="31">
        <f>_xlfn.IFNA(VLOOKUP($A261,IPB50001N!$A:$B,2,FALSE), "NA")</f>
        <v>103.1778</v>
      </c>
      <c r="AF261" s="31">
        <f>_xlfn.IFNA(VLOOKUP($A261,A31ATI!$A:$B,2,FALSE), "NA")</f>
        <v>23032</v>
      </c>
      <c r="AG261" s="31">
        <f>_xlfn.IFNA(VLOOKUP($A261,A31ANO!$A:$B,2,FALSE), "NA")</f>
        <v>12059</v>
      </c>
      <c r="AH261" s="31">
        <f>_xlfn.IFNA(VLOOKUP($A261,IPG21223S!$A:$B,2,FALSE), "NA")</f>
        <v>98.930499999999995</v>
      </c>
      <c r="AI261" s="31">
        <f>_xlfn.IFNA(VLOOKUP($A261,PIORECRUSDM!$A:$B,2,FALSE), "NA")</f>
        <v>159.25</v>
      </c>
      <c r="AJ261" s="31">
        <f>_xlfn.IFNA(VLOOKUP($A261,GVZCLS!$A:$B,2,FALSE), "NA")</f>
        <v>15.8</v>
      </c>
      <c r="AK261" s="31">
        <f>_xlfn.IFNA(VLOOKUP($A261,VXSLVCLS!$A:$B,2,FALSE), "NA")</f>
        <v>29.04</v>
      </c>
      <c r="AL261" s="31">
        <f>_xlfn.IFNA(VLOOKUP($A261,PNRGINDEXM!$A:$B,2,FALSE), "NA")</f>
        <v>184.8914</v>
      </c>
      <c r="AM261" s="31">
        <f>_xlfn.IFNA(VLOOKUP($A261,Nikkei225!$A:$B,2,FALSE), "NA")</f>
        <v>28707.040000000001</v>
      </c>
      <c r="AN261" s="31">
        <f>_xlfn.IFNA(VLOOKUP($A261,EXJPUS!$A:$B,2,FALSE), "NA")</f>
        <v>109.8527</v>
      </c>
      <c r="AO261" s="31">
        <f>_xlfn.IFNA(VLOOKUP($A261,PCU33613361!$A:$B,2,FALSE), "NA")</f>
        <v>117.482</v>
      </c>
      <c r="AP261" s="31">
        <f>_xlfn.IFNA(VLOOKUP($A261,TOTALSA!$A:$B,2,FALSE), "NA")</f>
        <v>13.503</v>
      </c>
      <c r="AQ261" s="31">
        <f>_xlfn.IFNA(VLOOKUP($A261,ZAFCPIALLMINMEI!$A:$B,2,FALSE), "NA")</f>
        <v>133.0033</v>
      </c>
      <c r="AR261" s="31">
        <f>_xlfn.IFNA(VLOOKUP($A261,LCULMN01ZAQ661S!$A:$B,2,FALSE), "NA")</f>
        <v>121.31019999999999</v>
      </c>
      <c r="AS261" s="31">
        <f>_xlfn.IFNA(VLOOKUP($A261,NGDPRSAXDCZAQ!$A:$B,2,FALSE), "NA")</f>
        <v>1111695.3999999999</v>
      </c>
      <c r="AT261" s="31">
        <f>_xlfn.IFNA(VLOOKUP($A261,'M.W00.PCOBA.USD'!$A:$B,2,FALSE), "NA")</f>
        <v>51640.5</v>
      </c>
      <c r="AU261" s="31">
        <f>_xlfn.IFNA(VLOOKUP($A261,BSCICP03O9M665S!$A:$B,2,FALSE), "NA")</f>
        <v>102.8332065685</v>
      </c>
      <c r="AV261" s="31">
        <f>_xlfn.IFNA(VLOOKUP($A261,LOLITOAAOECDE!$A:$B,2,FALSE), "NA")</f>
        <v>100.40250860570001</v>
      </c>
      <c r="AW261" s="31">
        <f>_xlfn.IFNA(VLOOKUP($A261,'IP7110'!$A:$B,2,FALSE), "NA")</f>
        <v>189.2</v>
      </c>
      <c r="AX261" s="31">
        <f>_xlfn.IFNA(VLOOKUP($A261,'WPS061'!$A:$B,2,FALSE), "NA")</f>
        <v>105.745</v>
      </c>
      <c r="AY261" s="31">
        <f>_xlfn.IFNA(VLOOKUP($A261,'GS10'!$A:$B,2,FALSE), "NA")</f>
        <v>1.28</v>
      </c>
      <c r="AZ261" s="31">
        <f>_xlfn.IFNA(VLOOKUP($A261,'GS5'!$A:$B,2,FALSE), "NA")</f>
        <v>0.77</v>
      </c>
      <c r="BA261" s="31">
        <f>_xlfn.IFNA(VLOOKUP($A261,'GS30'!$A:$B,2,FALSE), "NA")</f>
        <v>1.92</v>
      </c>
      <c r="BB261" s="31">
        <f>_xlfn.IFNA(VLOOKUP($A261,DAX!$A:$B,2,FALSE), "NA")</f>
        <v>15835.09</v>
      </c>
      <c r="BC261" s="31">
        <f>_xlfn.IFNA(VLOOKUP($A261,SMI!$A:$B,2,FALSE), "NA")</f>
        <v>12411.11</v>
      </c>
      <c r="BD261" s="31">
        <f>_xlfn.IFNA(VLOOKUP($A261,NASDAQCOM!$A:$B,2,FALSE), "NA")</f>
        <v>15259.24</v>
      </c>
      <c r="BE261" s="31">
        <f>_xlfn.IFNA(VLOOKUP($A261,FTSE100!$A:$B,2,FALSE), "NA")</f>
        <v>7119.7</v>
      </c>
      <c r="BF261" s="31">
        <f>_xlfn.IFNA(VLOOKUP($A261,'M.W00.PGOLD.USD'!$A:$B,2,FALSE), "NA")</f>
        <v>1814.3</v>
      </c>
      <c r="BG261" s="31">
        <f>_xlfn.IFNA(VLOOKUP($A261,'M.W00.PSILVER.USD'!$A:$B,2,FALSE), "NA")</f>
        <v>25.67</v>
      </c>
      <c r="BH261" s="31">
        <f>_xlfn.IFNA(VLOOKUP($A261,WPU10170502!$A:$B,2,FALSE), "NA")</f>
        <v>148.27199999999999</v>
      </c>
      <c r="BI261" s="31">
        <f>_xlfn.IFNA(VLOOKUP($A261,'M.W00.PSILVER.USD'!$A:$B,2,FALSE), "NA")</f>
        <v>25.67</v>
      </c>
      <c r="BJ261" s="31">
        <f>_xlfn.IFNA(VLOOKUP($A261,'M.W00.PSILVER.USD'!$A:$B,2,FALSE), "NA")</f>
        <v>25.67</v>
      </c>
      <c r="BK261" s="31">
        <f>_xlfn.IFNA(VLOOKUP($A261,FEDfunds!$A:$B,2,FALSE), "NA")</f>
        <v>0.09</v>
      </c>
      <c r="BL261" s="31">
        <f>_xlfn.IFNA(VLOOKUP($A261,Vehicles_miles_traveled!$A:$B,2,FALSE), "NA")</f>
        <v>272362</v>
      </c>
      <c r="BM261" s="31">
        <f>_xlfn.IFNA(VLOOKUP($A261,New_car_dealer!$A:$B,2,FALSE), "NA")</f>
        <v>93126</v>
      </c>
      <c r="BN261" s="31">
        <f>_xlfn.IFNA(VLOOKUP($A261,Platinum_total_demand!$A:$Z,4,FALSE), "NA")</f>
        <v>585.82068380481485</v>
      </c>
      <c r="BO261" s="31">
        <f>_xlfn.IFNA(VLOOKUP($A261,Palladium_total_demand!$A:$Z,4,FALSE), "NA")</f>
        <v>871.21765560818312</v>
      </c>
      <c r="BP261" s="31">
        <f>_xlfn.IFNA(VLOOKUP($A261,Rhodium_total_demand!$A:$Z,4,FALSE), "NA")</f>
        <v>96.433648058898498</v>
      </c>
      <c r="BQ261" s="31">
        <f>_xlfn.IFNA(VLOOKUP($A261,Platinum_total_supply!$A:$Z,4,FALSE), "NA")</f>
        <v>659.61685692772483</v>
      </c>
      <c r="BR261" s="31">
        <f>_xlfn.IFNA(VLOOKUP($A261,Palladium_total_supply!$A:$Z,4,FALSE), "NA")</f>
        <v>817.0205683793954</v>
      </c>
      <c r="BS261" s="31">
        <f>_xlfn.IFNA(VLOOKUP($A261,Rhodium_total_supply!$A:$Z,4,FALSE), "NA")</f>
        <v>90.335403771695098</v>
      </c>
      <c r="BT261" s="31">
        <f>_xlfn.IFNA(VLOOKUP($A261,Equities!$A:$Z,2,FALSE), "NA")</f>
        <v>13586.9086363636</v>
      </c>
      <c r="BU261" s="31">
        <f>_xlfn.IFNA(VLOOKUP($A261,Equities!$A:$Z,3,FALSE), "NA")</f>
        <v>19670.625454545399</v>
      </c>
      <c r="BV261" s="31">
        <f>_xlfn.IFNA(VLOOKUP($A261,Equities!$A:$Z,4,FALSE), "NA")</f>
        <v>13190.8036363636</v>
      </c>
      <c r="BW261" s="31">
        <f>_xlfn.IFNA(VLOOKUP($A261,Equities!$A:$Z,5,FALSE), "NA")</f>
        <v>9112.4097272727195</v>
      </c>
      <c r="BX261" s="31">
        <f>_xlfn.IFNA(VLOOKUP($A261,Equities!$A:$Z,6,FALSE), "NA")</f>
        <v>3067.1733181818099</v>
      </c>
      <c r="BY261" s="31">
        <f>_xlfn.IFNA(VLOOKUP($A261,Income_equities!$A:$Z,2,FALSE), "NA")</f>
        <v>2374.23909090909</v>
      </c>
      <c r="BZ261" s="31">
        <f>_xlfn.IFNA(VLOOKUP($A261,Income_equities!$A:$Z,3,FALSE), "NA")</f>
        <v>442.08355909090898</v>
      </c>
      <c r="CA261" s="31">
        <f>_xlfn.IFNA(VLOOKUP($A261,Income_equities!$A:$Z,4,FALSE), "NA")</f>
        <v>259.747209090909</v>
      </c>
      <c r="CB261" s="31">
        <f>_xlfn.IFNA(VLOOKUP($A261,Income_equities!$A:$Z,5,FALSE), "NA")</f>
        <v>234.862531818181</v>
      </c>
      <c r="CC261" s="31">
        <f>_xlfn.IFNA(VLOOKUP($A261,PGM_equities!$A:$Z,2,FALSE), "NA")</f>
        <v>1011.90772727272</v>
      </c>
      <c r="CD261" s="31">
        <f>_xlfn.IFNA(VLOOKUP($A261,PGM_equities!$A:$Z,3,FALSE), "NA")</f>
        <v>1786.2586363636301</v>
      </c>
      <c r="CE261" s="31">
        <f>_xlfn.IFNA(VLOOKUP($A261,PGM_equities!$A:$Z,4,FALSE), "NA")</f>
        <v>23.959359090909</v>
      </c>
      <c r="CF261" s="31">
        <f>_xlfn.IFNA(VLOOKUP($A261,PGM_equities!$A:$Z,5,FALSE), "NA")</f>
        <v>2527.8631818181798</v>
      </c>
      <c r="CG261" s="31">
        <f>_xlfn.IFNA(VLOOKUP($A261,Platinum_market_balance!$A:$Z,2,FALSE), "NA")</f>
        <v>73.796173122909977</v>
      </c>
      <c r="CH261" s="31">
        <f>_xlfn.IFNA(VLOOKUP($A261,Platinum_market_balance!$A:$Z,3,FALSE), "NA")</f>
        <v>0.12597058308630421</v>
      </c>
      <c r="CI261" s="31">
        <f>_xlfn.IFNA(VLOOKUP($A261,Platinum_market_balance!$A:$Z,4,FALSE), "NA")</f>
        <v>3811.8525206417362</v>
      </c>
      <c r="CJ261" s="31">
        <f>_xlfn.IFNA(VLOOKUP($A261,Platinum_market_balance!$A:$Z,5,FALSE), "NA")</f>
        <v>6.5068588836507839</v>
      </c>
      <c r="CK261" s="31">
        <f>_xlfn.IFNA(VLOOKUP($A261,Palladium_market_balance!$A:$Z,2,FALSE), "NA")</f>
        <v>-54.197087228787723</v>
      </c>
      <c r="CL261" s="31">
        <f>_xlfn.IFNA(VLOOKUP($A261,Palladium_market_balance!$A:$Z,3,FALSE), "NA")</f>
        <v>-6.220843537767104E-2</v>
      </c>
      <c r="CM261" s="31">
        <f>_xlfn.IFNA(VLOOKUP($A261,Palladium_market_balance!$A:$Z,4,FALSE), "NA")</f>
        <v>-9625.2011823857811</v>
      </c>
      <c r="CN261" s="31">
        <f>_xlfn.IFNA(VLOOKUP($A261,Palladium_market_balance!$A:$Z,5,FALSE), "NA")</f>
        <v>-11.047986826743751</v>
      </c>
      <c r="CO261" s="31">
        <f>_xlfn.IFNA(VLOOKUP($A261,Rhodium_market_balance!$A:$Z,2,FALSE), "NA")</f>
        <v>-6.0982442872033999</v>
      </c>
      <c r="CP261" s="31">
        <f>_xlfn.IFNA(VLOOKUP($A261,Rhodium_market_balance!$A:$Z,3,FALSE), "NA")</f>
        <v>-6.3237722620208173E-2</v>
      </c>
      <c r="CQ261" s="31">
        <f>_xlfn.IFNA(VLOOKUP($A261,Rhodium_market_balance!$A:$Z,4,FALSE), "NA")</f>
        <v>-350.61916148522863</v>
      </c>
      <c r="CR261" s="31">
        <f>_xlfn.IFNA(VLOOKUP($A261,Rhodium_market_balance!$A:$Z,5,FALSE), "NA")</f>
        <v>-3.6358591481583482</v>
      </c>
      <c r="CS261" s="31">
        <f>_xlfn.IFNA(VLOOKUP($A261,CFTCs!$A:$Z,2,FALSE), "NA")</f>
        <v>4487.0909090908999</v>
      </c>
      <c r="CT261" s="31">
        <f>_xlfn.IFNA(VLOOKUP($A261,CFTCs!$A:$Z,3,FALSE), "NA")</f>
        <v>3673.5</v>
      </c>
      <c r="CU261" s="31">
        <f>_xlfn.IFNA(VLOOKUP($A261,CFTCs!$A:$Z,4,FALSE), "NA")</f>
        <v>31876</v>
      </c>
      <c r="CV261" s="31">
        <f>_xlfn.IFNA(VLOOKUP($A261,CFTCs!$A:$Z,5,FALSE), "NA")</f>
        <v>23672.727272727199</v>
      </c>
      <c r="CW261" s="31">
        <f>_xlfn.IFNA(VLOOKUP($A261,Open_interest!$A:$Z,2,FALSE), "NA")</f>
        <v>62964.318181818096</v>
      </c>
      <c r="CX261" s="31">
        <f>_xlfn.IFNA(VLOOKUP($A261,Open_interest!$A:$Z,3,FALSE), "NA")</f>
        <v>10120.3636363636</v>
      </c>
      <c r="CY261" s="31">
        <f>IF(_xlfn.IFNA(VLOOKUP($A261,ETF_holdings!$A:$Z,2,FALSE), "NA")=0,"NA",_xlfn.IFNA(VLOOKUP($A261,ETF_holdings!$A:$Z,2,FALSE), "NA"))</f>
        <v>3867185.0652727201</v>
      </c>
      <c r="CZ261" s="31">
        <f>IF(_xlfn.IFNA(VLOOKUP($A261,ETF_holdings!$A:$Z,3,FALSE), "NA")=0,"NA",_xlfn.IFNA(VLOOKUP($A261,ETF_holdings!$A:$Z,3,FALSE), "NA"))</f>
        <v>167950</v>
      </c>
      <c r="DA261" s="31">
        <f>_xlfn.IFNA(VLOOKUP($A261,ETF_holdings!$A:$Z,4,FALSE), "NA")</f>
        <v>561909.09090909001</v>
      </c>
      <c r="DB261" s="31">
        <f>IF(_xlfn.IFNA(VLOOKUP($A261,ETF_holdings!$A:$Z,4,FALSE), "NA")=0,"NA",_xlfn.IFNA(VLOOKUP($A261,ETF_holdings!$A:$Z,4,FALSE), "NA"))</f>
        <v>561909.09090909001</v>
      </c>
      <c r="DC261" s="31">
        <f>IF(_xlfn.IFNA(VLOOKUP($A261,ETF_holdings!$A:$Z,6,FALSE), "NA")=0,"NA",_xlfn.IFNA(VLOOKUP($A261,ETF_holdings!$A:$Z,6,FALSE), "NA"))</f>
        <v>24040</v>
      </c>
      <c r="DD261" s="31">
        <f>IF(_xlfn.IFNA(VLOOKUP($A261,ETF_holdings!$A:$Z,7,FALSE), "NA")=0,"NA",_xlfn.IFNA(VLOOKUP($A261,ETF_holdings!$A:$Z,7,FALSE), "NA"))</f>
        <v>17250</v>
      </c>
      <c r="DE261" s="31">
        <f>IF(_xlfn.IFNA(VLOOKUP($A261,ETF_holdings!$A:$Z,8,FALSE), "NA")=0,"NA",_xlfn.IFNA(VLOOKUP($A261,ETF_holdings!$A:$Z,8,FALSE), "NA"))</f>
        <v>2923.8095238095202</v>
      </c>
      <c r="DF261" s="31">
        <f>IF(_xlfn.IFNA(VLOOKUP($A261,ETF_holdings!$A:$Z,10,FALSE), "NA")=0,"NA",_xlfn.IFNA(VLOOKUP($A261,ETF_holdings!$A:$Z,10,FALSE), "NA"))</f>
        <v>2081.3636363636301</v>
      </c>
      <c r="DG261" s="31">
        <f>IF(_xlfn.IFNA(VLOOKUP($A261,ETF_holdings!$A:$Z,10,FALSE), "NA")=0,"NA",_xlfn.IFNA(VLOOKUP($A261,ETF_holdings!$A:$Z,10,FALSE), "NA"))</f>
        <v>2081.3636363636301</v>
      </c>
      <c r="DH261" s="31">
        <f>IF(_xlfn.IFNA(VLOOKUP($A261,ETF_holdings!$A:$Z,11,FALSE), "NA")=0,"NA",_xlfn.IFNA(VLOOKUP($A261,ETF_holdings!$A:$Z,11,FALSE), "NA"))</f>
        <v>729859.09090909001</v>
      </c>
      <c r="DI261" s="31">
        <f>IF(_xlfn.IFNA(VLOOKUP($A261,ETF_holdings!$A:$Z,12,FALSE), "NA")=0,"NA",_xlfn.IFNA(VLOOKUP($A261,ETF_holdings!$A:$Z,12,FALSE), "NA"))</f>
        <v>41290</v>
      </c>
      <c r="DJ261" s="31">
        <f>IF(_xlfn.IFNA(VLOOKUP($A261,ETF_holdings!$A:$Z,13,FALSE), "NA")=0,"NA",_xlfn.IFNA(VLOOKUP($A261,ETF_holdings!$A:$Z,13,FALSE), "NA"))</f>
        <v>7928.982683982671</v>
      </c>
      <c r="DK261" s="31">
        <f>IF(_xlfn.IFNA(VLOOKUP($A261,Platinum_RSI!$A:$P,2,FALSE), "NA")=0,"NA",_xlfn.IFNA(VLOOKUP($A261,Platinum_RSI!$A:$P,2,FALSE), "NA"))</f>
        <v>16.670000000000002</v>
      </c>
      <c r="DL261" s="31">
        <f>IF(_xlfn.IFNA(VLOOKUP($A261,Platinum_RSI!$A:$P,3,FALSE), "NA")=0,"NA",_xlfn.IFNA(VLOOKUP($A261,Platinum_RSI!$A:$P,3,FALSE), "NA"))</f>
        <v>47.91</v>
      </c>
      <c r="DM261" s="31">
        <f>IF(_xlfn.IFNA(VLOOKUP($A261,Platinum_RSI!$A:$P,4,FALSE), "NA")=0,"NA",_xlfn.IFNA(VLOOKUP($A261,Platinum_RSI!$A:$P,4,FALSE), "NA"))</f>
        <v>51.21</v>
      </c>
      <c r="DN261" s="31">
        <f>IF(_xlfn.IFNA(VLOOKUP($A261,Platinum_RSI!$A:$P,5,FALSE), "NA")=0,"NA",_xlfn.IFNA(VLOOKUP($A261,Platinum_RSI!$A:$P,5,FALSE), "NA"))</f>
        <v>50.66</v>
      </c>
      <c r="DO261" s="31">
        <f>IF(_xlfn.IFNA(VLOOKUP($A261,Palladium_RSI!$A:$Q,2,FALSE), "NA")=0,"NA",_xlfn.IFNA(VLOOKUP($A261,Palladium_RSI!$A:$Q,2,FALSE), "NA"))</f>
        <v>26.7</v>
      </c>
      <c r="DP261" s="31">
        <f>IF(_xlfn.IFNA(VLOOKUP($A261,Palladium_RSI!$A:$Q, 3,FALSE), "NA")=0,"NA",_xlfn.IFNA(VLOOKUP($A261,Palladium_RSI!$A:$Q,3,FALSE), "NA"))</f>
        <v>52.56</v>
      </c>
      <c r="DQ261" s="31">
        <f>IF(_xlfn.IFNA(VLOOKUP($A261,Palladium_RSI!$A:$Q,4,FALSE), "NA")=0,"NA",_xlfn.IFNA(VLOOKUP($A261,Palladium_RSI!$A:$Q,4,FALSE), "NA"))</f>
        <v>57.12</v>
      </c>
      <c r="DR261" s="31">
        <f>IF(_xlfn.IFNA(VLOOKUP($A261,Palladium_RSI!$A:$Q,5,FALSE), "NA")=0,"NA",_xlfn.IFNA(VLOOKUP($A261,Palladium_RSI!$A:$Q,5,FALSE), "NA"))</f>
        <v>61.02</v>
      </c>
      <c r="DS261" s="31">
        <f>IF(_xlfn.IFNA(VLOOKUP($A261,Car_production!$A:$L,2,FALSE), "NA")=0,"NA",_xlfn.IFNA(VLOOKUP($A261,Car_production!$A:$L,2,FALSE), "NA"))</f>
        <v>122.6</v>
      </c>
      <c r="DT261" s="31">
        <f>IF(_xlfn.IFNA(VLOOKUP($A261,Car_production!$A:$L,3,FALSE), "NA")=0,"NA",_xlfn.IFNA(VLOOKUP($A261,Car_production!$A:$L,3,FALSE), "NA"))</f>
        <v>96.459480723839491</v>
      </c>
      <c r="DU261" s="31" t="e">
        <f>IF(_xlfn.IFNA(VLOOKUP($A261,Car_production!$A:$L,4,FALSE), "NA")=0,"NA",_xlfn.IFNA(VLOOKUP($A261,Car_production!$A:$L,13,FALSE), "NA"))</f>
        <v>#REF!</v>
      </c>
      <c r="DV261" s="31">
        <f>IF(_xlfn.IFNA(VLOOKUP($A261,Car_production!$A:$L,5,FALSE), "NA")=0,"NA",_xlfn.IFNA(VLOOKUP($A261,Car_production!$A:$L,5,FALSE), "NA"))</f>
        <v>72.050233377705979</v>
      </c>
      <c r="DW261" s="31">
        <f>IF(_xlfn.IFNA(VLOOKUP($A261,Car_production!$A:$L,6,FALSE), "NA")=0,"NA",_xlfn.IFNA(VLOOKUP($A261,Car_production!$A:$L,6,FALSE), "NA"))</f>
        <v>78.099999999999994</v>
      </c>
      <c r="DX261" s="31">
        <f>IF(_xlfn.IFNA(VLOOKUP($A261,Car_production!$A:$L,7,FALSE), "NA")=0,"NA",_xlfn.IFNA(VLOOKUP($A261,Car_production!$A:$L,7,FALSE), "NA"))</f>
        <v>76.344086021505376</v>
      </c>
      <c r="DY261" s="31">
        <f>IF(_xlfn.IFNA(VLOOKUP($A261,Car_production!$A:$L,8,FALSE), "NA")=0,"NA",_xlfn.IFNA(VLOOKUP($A261,Car_production!$A:$L,8,FALSE), "NA"))</f>
        <v>73.599999999999994</v>
      </c>
      <c r="DZ261" s="31">
        <f>IF(_xlfn.IFNA(VLOOKUP($A261,Car_production!$A:$L,9,FALSE), "NA")=0,"NA",_xlfn.IFNA(VLOOKUP($A261,Car_production!$A:$L,9,FALSE), "NA"))</f>
        <v>92.929292929292913</v>
      </c>
      <c r="EA261" s="31">
        <f>IF(_xlfn.IFNA(VLOOKUP($A261,Car_production!$A:$L,10,FALSE), "NA")=0,"NA",_xlfn.IFNA(VLOOKUP($A261,Car_production!$A:$L,10,FALSE), "NA"))</f>
        <v>55.742948300992353</v>
      </c>
      <c r="EB261" s="31">
        <f>IF(_xlfn.IFNA(VLOOKUP($A261,Car_production_index!$A:$L,2,FALSE), "NA")=0,"NA",_xlfn.IFNA(VLOOKUP($A261,Car_production_index!$A:$L,2,FALSE), "NA"))</f>
        <v>0.1444089709397485</v>
      </c>
      <c r="EC261" s="31">
        <f>IF(_xlfn.IFNA(VLOOKUP($A261,Car_production_index!$A:$L,3,FALSE), "NA")=0,"NA",_xlfn.IFNA(VLOOKUP($A261,Car_production_index!$A:$L,3,FALSE), "NA"))</f>
        <v>0.1329632904753919</v>
      </c>
      <c r="ED261" s="31">
        <f>IF(_xlfn.IFNA(VLOOKUP($A261,Car_production_index!$A:$L,4,FALSE), "NA")=0,"NA",_xlfn.IFNA(VLOOKUP($A261,Car_production_index!$A:$L,4,FALSE), "NA"))</f>
        <v>0.31344362278186944</v>
      </c>
      <c r="EE261" s="31">
        <f>IF(_xlfn.IFNA(VLOOKUP($A261,Car_production_index!$A:$L,5,FALSE), "NA")=0,"NA",_xlfn.IFNA(VLOOKUP($A261,Car_production_index!$A:$L,5,FALSE), "NA"))</f>
        <v>9.7694565493410379E-2</v>
      </c>
      <c r="EF261" s="31">
        <f>IF(_xlfn.IFNA(VLOOKUP($A261,Car_production_index!$A:$L,6,FALSE), "NA")=0,"NA",_xlfn.IFNA(VLOOKUP($A261,Car_production_index!$A:$L,6,FALSE), "NA"))</f>
        <v>0.68851044969042019</v>
      </c>
    </row>
    <row r="262" spans="1:136">
      <c r="A262" s="26">
        <v>44440</v>
      </c>
      <c r="B262" s="25">
        <f>IFERROR(VLOOKUP($A262,Palladium_spot_price!$A:$B,2,FALSE), "NA")</f>
        <v>2114.7619047619</v>
      </c>
      <c r="C262" s="25">
        <f>IFERROR(VLOOKUP($A262,Platinum_spot_price!$A:$B,2,FALSE), "NA")</f>
        <v>977.04761904761904</v>
      </c>
      <c r="D262" s="25">
        <f>IFERROR(VLOOKUP($A262,Rhodium_spot_price!$A:$B,2,FALSE), "NA")</f>
        <v>14700</v>
      </c>
      <c r="E262" s="25">
        <f>IFERROR(VLOOKUP(A262,'Coal Australia'!A:B,2,FALSE), "NA")</f>
        <v>188.122889610389</v>
      </c>
      <c r="F262" s="25">
        <f>IFERROR(VLOOKUP(A262,'Russian Ruble'!A:B,2,FALSE), "NA")</f>
        <v>72.891000000000005</v>
      </c>
      <c r="G262" s="25" t="str">
        <f>IFERROR(VLOOKUP($A262,'GDP Germany'!A:B,2,FALSE),"NA")</f>
        <v>NA</v>
      </c>
      <c r="H262" s="25" t="str">
        <f>IFERROR(VLOOKUP($A262,'GDP EU28'!A:B,2,FALSE),"NA")</f>
        <v>NA</v>
      </c>
      <c r="I262" s="25" t="str">
        <f>IFERROR(VLOOKUP($A262,'GDP US'!A:B,2,FALSE),"NA")</f>
        <v>NA</v>
      </c>
      <c r="J262" s="29" t="str">
        <f>IFERROR(VLOOKUP($A262,'GDP CNY'!A:C,2,FALSE),"NA")</f>
        <v>NA</v>
      </c>
      <c r="K262" s="25">
        <f>IFERROR(VLOOKUP($A262,WTI!$A:$B,2,FALSE),"NA")</f>
        <v>71.650000000000006</v>
      </c>
      <c r="L262" s="25">
        <f>IFERROR(VLOOKUP($A262,Brent!$A:$B,2,FALSE),"NA")</f>
        <v>74.489999999999995</v>
      </c>
      <c r="M262" s="25">
        <f>IFERROR(VLOOKUP($A262,'EURO EXC RATE'!$A:$B,2,FALSE),"NA")</f>
        <v>1.1765000000000001</v>
      </c>
      <c r="N262" s="25">
        <f>IFERROR(VLOOKUP($A262,'Baltic Dry Index'!$A:$B,2,FALSE),"NA")</f>
        <v>5167</v>
      </c>
      <c r="O262" s="25">
        <f>IFERROR(VLOOKUP($A262,EXR_CNY_USD!$A:$B,2,FALSE),"NA")</f>
        <v>6.4562999999999997</v>
      </c>
      <c r="P262" s="25">
        <f>IFERROR(VLOOKUP($A262,'NATURAL GAS'!A:B,2,FALSE),"NA")</f>
        <v>5.16</v>
      </c>
      <c r="Q262" s="25">
        <f>IFERROR(VLOOKUP($A262,VIX!$A:$B,2,FALSE), "NA")</f>
        <v>23.14</v>
      </c>
      <c r="R262" s="25">
        <f>IFERROR(VLOOKUP($A262,CLI_US!$A:$B,2,FALSE), "NA")</f>
        <v>100.261233983238</v>
      </c>
      <c r="S262" s="25">
        <f>IFERROR(VLOOKUP($A262,CLI_CHN!$A:$B,2,FALSE), "NA")</f>
        <v>99.881529999999998</v>
      </c>
      <c r="T262" s="25">
        <f>IFERROR(VLOOKUP($A262,CLI_EURO!$A:$B,2,FALSE), "NA")</f>
        <v>100.80075057313999</v>
      </c>
      <c r="U262" s="25">
        <f>IFERROR(VLOOKUP($A262,CPILFESL!$A:$B,2,FALSE), "NA")</f>
        <v>274.214</v>
      </c>
      <c r="V262" s="31">
        <f>_xlfn.IFNA(VLOOKUP($A262,'PET.RWTC.M'!$A:$B,2,FALSE), "NA")</f>
        <v>71.650000000000006</v>
      </c>
      <c r="W262" s="31">
        <f>_xlfn.IFNA(VLOOKUP($A262,PALLFNFINDEXQ!$A:$B,2,FALSE), "NA")</f>
        <v>167.55373589999999</v>
      </c>
      <c r="X262" s="31">
        <f>_xlfn.IFNA(VLOOKUP($A262,DEXSFUS!$A:$B,2,FALSE), "NA")</f>
        <v>14.385</v>
      </c>
      <c r="Y262" s="31">
        <f>_xlfn.IFNA(VLOOKUP($A262,PNICKUSDM!$A:$B,2,FALSE), "NA")</f>
        <v>19376.875</v>
      </c>
      <c r="Z262" s="31">
        <f>_xlfn.IFNA(VLOOKUP($A262,'WPU1011'!$A:$B,2,FALSE), "NA")</f>
        <v>189.55099999999999</v>
      </c>
      <c r="AA262" s="31">
        <f>_xlfn.IFNA(VLOOKUP($A262,PCU3399103399101!$A:$B,2,FALSE), "NA")</f>
        <v>235.166</v>
      </c>
      <c r="AB262" s="31">
        <f>_xlfn.IFNA(VLOOKUP($A262,TSIFRGHTC!$A:$B,2,FALSE), "NA")</f>
        <v>0.6</v>
      </c>
      <c r="AC262" s="31">
        <f>_xlfn.IFNA(VLOOKUP($A262,TSIFRGHTC!$A:$B,2,FALSE), "NA")</f>
        <v>0.6</v>
      </c>
      <c r="AD262" s="31">
        <f>_xlfn.IFNA(VLOOKUP($A262,PPICMM!$A:$B,2,FALSE), "NA")</f>
        <v>267.36200000000002</v>
      </c>
      <c r="AE262" s="31">
        <f>_xlfn.IFNA(VLOOKUP($A262,IPB50001N!$A:$B,2,FALSE), "NA")</f>
        <v>99.906499999999994</v>
      </c>
      <c r="AF262" s="31">
        <f>_xlfn.IFNA(VLOOKUP($A262,A31ATI!$A:$B,2,FALSE), "NA")</f>
        <v>23421</v>
      </c>
      <c r="AG262" s="31">
        <f>_xlfn.IFNA(VLOOKUP($A262,A31ANO!$A:$B,2,FALSE), "NA")</f>
        <v>12217</v>
      </c>
      <c r="AH262" s="31">
        <f>_xlfn.IFNA(VLOOKUP($A262,IPG21223S!$A:$B,2,FALSE), "NA")</f>
        <v>93.427400000000006</v>
      </c>
      <c r="AI262" s="31">
        <f>_xlfn.IFNA(VLOOKUP($A262,PIORECRUSDM!$A:$B,2,FALSE), "NA")</f>
        <v>119.65</v>
      </c>
      <c r="AJ262" s="31">
        <f>_xlfn.IFNA(VLOOKUP($A262,GVZCLS!$A:$B,2,FALSE), "NA")</f>
        <v>15.12</v>
      </c>
      <c r="AK262" s="31">
        <f>_xlfn.IFNA(VLOOKUP($A262,VXSLVCLS!$A:$B,2,FALSE), "NA")</f>
        <v>27.74</v>
      </c>
      <c r="AL262" s="31">
        <f>_xlfn.IFNA(VLOOKUP($A262,PNRGINDEXM!$A:$B,2,FALSE), "NA")</f>
        <v>213.71129999999999</v>
      </c>
      <c r="AM262" s="31">
        <f>_xlfn.IFNA(VLOOKUP($A262,Nikkei225!$A:$B,2,FALSE), "NA")</f>
        <v>28451.02</v>
      </c>
      <c r="AN262" s="31">
        <f>_xlfn.IFNA(VLOOKUP($A262,EXJPUS!$A:$B,2,FALSE), "NA")</f>
        <v>110.161</v>
      </c>
      <c r="AO262" s="31">
        <f>_xlfn.IFNA(VLOOKUP($A262,PCU33613361!$A:$B,2,FALSE), "NA")</f>
        <v>117.447</v>
      </c>
      <c r="AP262" s="31">
        <f>_xlfn.IFNA(VLOOKUP($A262,TOTALSA!$A:$B,2,FALSE), "NA")</f>
        <v>12.692</v>
      </c>
      <c r="AQ262" s="31">
        <f>_xlfn.IFNA(VLOOKUP($A262,ZAFCPIALLMINMEI!$A:$B,2,FALSE), "NA")</f>
        <v>133.27330000000001</v>
      </c>
      <c r="AR262" s="31">
        <f>_xlfn.IFNA(VLOOKUP($A262,LCULMN01ZAQ661S!$A:$B,2,FALSE), "NA")</f>
        <v>121.31019999999999</v>
      </c>
      <c r="AS262" s="31">
        <f>_xlfn.IFNA(VLOOKUP($A262,NGDPRSAXDCZAQ!$A:$B,2,FALSE), "NA")</f>
        <v>1111695.3999999999</v>
      </c>
      <c r="AT262" s="31">
        <f>_xlfn.IFNA(VLOOKUP($A262,'M.W00.PCOBA.USD'!$A:$B,2,FALSE), "NA")</f>
        <v>51797.91</v>
      </c>
      <c r="AU262" s="31">
        <f>_xlfn.IFNA(VLOOKUP($A262,BSCICP03O9M665S!$A:$B,2,FALSE), "NA")</f>
        <v>102.83704423499999</v>
      </c>
      <c r="AV262" s="31">
        <f>_xlfn.IFNA(VLOOKUP($A262,LOLITOAAOECDE!$A:$B,2,FALSE), "NA")</f>
        <v>100.2965585667</v>
      </c>
      <c r="AW262" s="31">
        <f>_xlfn.IFNA(VLOOKUP($A262,'IP7110'!$A:$B,2,FALSE), "NA")</f>
        <v>169</v>
      </c>
      <c r="AX262" s="31">
        <f>_xlfn.IFNA(VLOOKUP($A262,'WPS061'!$A:$B,2,FALSE), "NA")</f>
        <v>105.26600000000001</v>
      </c>
      <c r="AY262" s="31">
        <f>_xlfn.IFNA(VLOOKUP($A262,'GS10'!$A:$B,2,FALSE), "NA")</f>
        <v>1.37</v>
      </c>
      <c r="AZ262" s="31">
        <f>_xlfn.IFNA(VLOOKUP($A262,'GS5'!$A:$B,2,FALSE), "NA")</f>
        <v>0.86</v>
      </c>
      <c r="BA262" s="31">
        <f>_xlfn.IFNA(VLOOKUP($A262,'GS30'!$A:$B,2,FALSE), "NA")</f>
        <v>1.94</v>
      </c>
      <c r="BB262" s="31">
        <f>_xlfn.IFNA(VLOOKUP($A262,DAX!$A:$B,2,FALSE), "NA")</f>
        <v>15260.69</v>
      </c>
      <c r="BC262" s="31">
        <f>_xlfn.IFNA(VLOOKUP($A262,SMI!$A:$B,2,FALSE), "NA")</f>
        <v>11642.45</v>
      </c>
      <c r="BD262" s="31">
        <f>_xlfn.IFNA(VLOOKUP($A262,NASDAQCOM!$A:$B,2,FALSE), "NA")</f>
        <v>14448.58</v>
      </c>
      <c r="BE262" s="31">
        <f>_xlfn.IFNA(VLOOKUP($A262,FTSE100!$A:$B,2,FALSE), "NA")</f>
        <v>7086.42</v>
      </c>
      <c r="BF262" s="31">
        <f>_xlfn.IFNA(VLOOKUP($A262,'M.W00.PGOLD.USD'!$A:$B,2,FALSE), "NA")</f>
        <v>1823.85</v>
      </c>
      <c r="BG262" s="31">
        <f>_xlfn.IFNA(VLOOKUP($A262,'M.W00.PSILVER.USD'!$A:$B,2,FALSE), "NA")</f>
        <v>24.704999999999998</v>
      </c>
      <c r="BH262" s="31">
        <f>_xlfn.IFNA(VLOOKUP($A262,WPU10170502!$A:$B,2,FALSE), "NA")</f>
        <v>148.476</v>
      </c>
      <c r="BI262" s="31">
        <f>_xlfn.IFNA(VLOOKUP($A262,'M.W00.PSILVER.USD'!$A:$B,2,FALSE), "NA")</f>
        <v>24.704999999999998</v>
      </c>
      <c r="BJ262" s="31">
        <f>_xlfn.IFNA(VLOOKUP($A262,'M.W00.PSILVER.USD'!$A:$B,2,FALSE), "NA")</f>
        <v>24.704999999999998</v>
      </c>
      <c r="BK262" s="31">
        <f>_xlfn.IFNA(VLOOKUP($A262,FEDfunds!$A:$B,2,FALSE), "NA")</f>
        <v>0.08</v>
      </c>
      <c r="BL262" s="31">
        <f>_xlfn.IFNA(VLOOKUP($A262,Vehicles_miles_traveled!$A:$B,2,FALSE), "NA")</f>
        <v>273420</v>
      </c>
      <c r="BM262" s="31">
        <f>_xlfn.IFNA(VLOOKUP($A262,New_car_dealer!$A:$B,2,FALSE), "NA")</f>
        <v>89210</v>
      </c>
      <c r="BN262" s="31">
        <f>_xlfn.IFNA(VLOOKUP($A262,Platinum_total_demand!$A:$Z,4,FALSE), "NA")</f>
        <v>645.66816152477691</v>
      </c>
      <c r="BO262" s="31">
        <f>_xlfn.IFNA(VLOOKUP($A262,Palladium_total_demand!$A:$Z,4,FALSE), "NA")</f>
        <v>973.08437156716582</v>
      </c>
      <c r="BP262" s="31">
        <f>_xlfn.IFNA(VLOOKUP($A262,Rhodium_total_demand!$A:$Z,4,FALSE), "NA")</f>
        <v>107.44080908616817</v>
      </c>
      <c r="BQ262" s="31">
        <f>_xlfn.IFNA(VLOOKUP($A262,Platinum_total_supply!$A:$Z,4,FALSE), "NA")</f>
        <v>659.61685692772483</v>
      </c>
      <c r="BR262" s="31">
        <f>_xlfn.IFNA(VLOOKUP($A262,Palladium_total_supply!$A:$Z,4,FALSE), "NA")</f>
        <v>823.09909679121438</v>
      </c>
      <c r="BS262" s="31">
        <f>_xlfn.IFNA(VLOOKUP($A262,Rhodium_total_supply!$A:$Z,4,FALSE), "NA")</f>
        <v>90.335403771695098</v>
      </c>
      <c r="BT262" s="31">
        <f>_xlfn.IFNA(VLOOKUP($A262,Equities!$A:$Z,2,FALSE), "NA")</f>
        <v>13610.4363636363</v>
      </c>
      <c r="BU262" s="31">
        <f>_xlfn.IFNA(VLOOKUP($A262,Equities!$A:$Z,3,FALSE), "NA")</f>
        <v>19676.385909090899</v>
      </c>
      <c r="BV262" s="31">
        <f>_xlfn.IFNA(VLOOKUP($A262,Equities!$A:$Z,4,FALSE), "NA")</f>
        <v>13033.205</v>
      </c>
      <c r="BW262" s="31">
        <f>_xlfn.IFNA(VLOOKUP($A262,Equities!$A:$Z,5,FALSE), "NA")</f>
        <v>9724.4628636363595</v>
      </c>
      <c r="BX262" s="31">
        <f>_xlfn.IFNA(VLOOKUP($A262,Equities!$A:$Z,6,FALSE), "NA")</f>
        <v>3096.8109545454499</v>
      </c>
      <c r="BY262" s="31">
        <f>_xlfn.IFNA(VLOOKUP($A262,Income_equities!$A:$Z,2,FALSE), "NA")</f>
        <v>2372.0749999999998</v>
      </c>
      <c r="BZ262" s="31">
        <f>_xlfn.IFNA(VLOOKUP($A262,Income_equities!$A:$Z,3,FALSE), "NA")</f>
        <v>441.15294999999901</v>
      </c>
      <c r="CA262" s="31">
        <f>_xlfn.IFNA(VLOOKUP($A262,Income_equities!$A:$Z,4,FALSE), "NA")</f>
        <v>256.84861363636298</v>
      </c>
      <c r="CB262" s="31">
        <f>_xlfn.IFNA(VLOOKUP($A262,Income_equities!$A:$Z,5,FALSE), "NA")</f>
        <v>234.31441818181801</v>
      </c>
      <c r="CC262" s="31">
        <f>_xlfn.IFNA(VLOOKUP($A262,PGM_equities!$A:$Z,2,FALSE), "NA")</f>
        <v>974.42818181818097</v>
      </c>
      <c r="CD262" s="31">
        <f>_xlfn.IFNA(VLOOKUP($A262,PGM_equities!$A:$Z,3,FALSE), "NA")</f>
        <v>1778.7377272727199</v>
      </c>
      <c r="CE262" s="31">
        <f>_xlfn.IFNA(VLOOKUP($A262,PGM_equities!$A:$Z,4,FALSE), "NA")</f>
        <v>23.2616181818181</v>
      </c>
      <c r="CF262" s="31">
        <f>_xlfn.IFNA(VLOOKUP($A262,PGM_equities!$A:$Z,5,FALSE), "NA")</f>
        <v>2098.5259090908999</v>
      </c>
      <c r="CG262" s="31">
        <f>_xlfn.IFNA(VLOOKUP($A262,Platinum_market_balance!$A:$Z,2,FALSE), "NA")</f>
        <v>13.948695402947919</v>
      </c>
      <c r="CH262" s="31">
        <f>_xlfn.IFNA(VLOOKUP($A262,Platinum_market_balance!$A:$Z,3,FALSE), "NA")</f>
        <v>2.1603505072957902E-2</v>
      </c>
      <c r="CI262" s="31">
        <f>_xlfn.IFNA(VLOOKUP($A262,Platinum_market_balance!$A:$Z,4,FALSE), "NA")</f>
        <v>3825.8012160446842</v>
      </c>
      <c r="CJ262" s="31">
        <f>_xlfn.IFNA(VLOOKUP($A262,Platinum_market_balance!$A:$Z,5,FALSE), "NA")</f>
        <v>5.9253366419831943</v>
      </c>
      <c r="CK262" s="31">
        <f>_xlfn.IFNA(VLOOKUP($A262,Palladium_market_balance!$A:$Z,2,FALSE), "NA")</f>
        <v>-149.98527477595144</v>
      </c>
      <c r="CL262" s="31">
        <f>_xlfn.IFNA(VLOOKUP($A262,Palladium_market_balance!$A:$Z,3,FALSE), "NA")</f>
        <v>-0.15413388515776702</v>
      </c>
      <c r="CM262" s="31">
        <f>_xlfn.IFNA(VLOOKUP($A262,Palladium_market_balance!$A:$Z,4,FALSE), "NA")</f>
        <v>-9775.1864571617334</v>
      </c>
      <c r="CN262" s="31">
        <f>_xlfn.IFNA(VLOOKUP($A262,Palladium_market_balance!$A:$Z,5,FALSE), "NA")</f>
        <v>-10.045569266947183</v>
      </c>
      <c r="CO262" s="31">
        <f>_xlfn.IFNA(VLOOKUP($A262,Rhodium_market_balance!$A:$Z,2,FALSE), "NA")</f>
        <v>-17.105405314473074</v>
      </c>
      <c r="CP262" s="31">
        <f>_xlfn.IFNA(VLOOKUP($A262,Rhodium_market_balance!$A:$Z,3,FALSE), "NA")</f>
        <v>-0.15920771129668651</v>
      </c>
      <c r="CQ262" s="31">
        <f>_xlfn.IFNA(VLOOKUP($A262,Rhodium_market_balance!$A:$Z,4,FALSE), "NA")</f>
        <v>-367.72456679970173</v>
      </c>
      <c r="CR262" s="31">
        <f>_xlfn.IFNA(VLOOKUP($A262,Rhodium_market_balance!$A:$Z,5,FALSE), "NA")</f>
        <v>-3.4225781611974311</v>
      </c>
      <c r="CS262" s="31">
        <f>_xlfn.IFNA(VLOOKUP($A262,CFTCs!$A:$Z,2,FALSE), "NA")</f>
        <v>2916</v>
      </c>
      <c r="CT262" s="31">
        <f>_xlfn.IFNA(VLOOKUP($A262,CFTCs!$A:$Z,3,FALSE), "NA")</f>
        <v>4477.3181818181802</v>
      </c>
      <c r="CU262" s="31">
        <f>_xlfn.IFNA(VLOOKUP($A262,CFTCs!$A:$Z,4,FALSE), "NA")</f>
        <v>32940.272727272699</v>
      </c>
      <c r="CV262" s="31">
        <f>_xlfn.IFNA(VLOOKUP($A262,CFTCs!$A:$Z,5,FALSE), "NA")</f>
        <v>29227.227272727199</v>
      </c>
      <c r="CW262" s="31">
        <f>_xlfn.IFNA(VLOOKUP($A262,Open_interest!$A:$Z,2,FALSE), "NA")</f>
        <v>70340.272727272706</v>
      </c>
      <c r="CX262" s="31">
        <f>_xlfn.IFNA(VLOOKUP($A262,Open_interest!$A:$Z,3,FALSE), "NA")</f>
        <v>8799.8636363636306</v>
      </c>
      <c r="CY262" s="31">
        <f>IF(_xlfn.IFNA(VLOOKUP($A262,ETF_holdings!$A:$Z,2,FALSE), "NA")=0,"NA",_xlfn.IFNA(VLOOKUP($A262,ETF_holdings!$A:$Z,2,FALSE), "NA"))</f>
        <v>3781558.5440909001</v>
      </c>
      <c r="CZ262" s="31">
        <f>IF(_xlfn.IFNA(VLOOKUP($A262,ETF_holdings!$A:$Z,3,FALSE), "NA")=0,"NA",_xlfn.IFNA(VLOOKUP($A262,ETF_holdings!$A:$Z,3,FALSE), "NA"))</f>
        <v>156177.27272727201</v>
      </c>
      <c r="DA262" s="31">
        <f>_xlfn.IFNA(VLOOKUP($A262,ETF_holdings!$A:$Z,4,FALSE), "NA")</f>
        <v>514590.909090909</v>
      </c>
      <c r="DB262" s="31">
        <f>IF(_xlfn.IFNA(VLOOKUP($A262,ETF_holdings!$A:$Z,4,FALSE), "NA")=0,"NA",_xlfn.IFNA(VLOOKUP($A262,ETF_holdings!$A:$Z,4,FALSE), "NA"))</f>
        <v>514590.909090909</v>
      </c>
      <c r="DC262" s="31">
        <f>IF(_xlfn.IFNA(VLOOKUP($A262,ETF_holdings!$A:$Z,6,FALSE), "NA")=0,"NA",_xlfn.IFNA(VLOOKUP($A262,ETF_holdings!$A:$Z,6,FALSE), "NA"))</f>
        <v>23221.8181818181</v>
      </c>
      <c r="DD262" s="31">
        <f>IF(_xlfn.IFNA(VLOOKUP($A262,ETF_holdings!$A:$Z,7,FALSE), "NA")=0,"NA",_xlfn.IFNA(VLOOKUP($A262,ETF_holdings!$A:$Z,7,FALSE), "NA"))</f>
        <v>16886.3636363636</v>
      </c>
      <c r="DE262" s="31">
        <f>IF(_xlfn.IFNA(VLOOKUP($A262,ETF_holdings!$A:$Z,8,FALSE), "NA")=0,"NA",_xlfn.IFNA(VLOOKUP($A262,ETF_holdings!$A:$Z,8,FALSE), "NA"))</f>
        <v>2900</v>
      </c>
      <c r="DF262" s="31">
        <f>IF(_xlfn.IFNA(VLOOKUP($A262,ETF_holdings!$A:$Z,10,FALSE), "NA")=0,"NA",_xlfn.IFNA(VLOOKUP($A262,ETF_holdings!$A:$Z,10,FALSE), "NA"))</f>
        <v>2051.3636363636301</v>
      </c>
      <c r="DG262" s="31">
        <f>IF(_xlfn.IFNA(VLOOKUP($A262,ETF_holdings!$A:$Z,10,FALSE), "NA")=0,"NA",_xlfn.IFNA(VLOOKUP($A262,ETF_holdings!$A:$Z,10,FALSE), "NA"))</f>
        <v>2051.3636363636301</v>
      </c>
      <c r="DH262" s="31">
        <f>IF(_xlfn.IFNA(VLOOKUP($A262,ETF_holdings!$A:$Z,11,FALSE), "NA")=0,"NA",_xlfn.IFNA(VLOOKUP($A262,ETF_holdings!$A:$Z,11,FALSE), "NA"))</f>
        <v>670768.18181818095</v>
      </c>
      <c r="DI262" s="31">
        <f>IF(_xlfn.IFNA(VLOOKUP($A262,ETF_holdings!$A:$Z,12,FALSE), "NA")=0,"NA",_xlfn.IFNA(VLOOKUP($A262,ETF_holdings!$A:$Z,12,FALSE), "NA"))</f>
        <v>40108.1818181817</v>
      </c>
      <c r="DJ262" s="31">
        <f>IF(_xlfn.IFNA(VLOOKUP($A262,ETF_holdings!$A:$Z,13,FALSE), "NA")=0,"NA",_xlfn.IFNA(VLOOKUP($A262,ETF_holdings!$A:$Z,13,FALSE), "NA"))</f>
        <v>7851.3636363636306</v>
      </c>
      <c r="DK262" s="31">
        <f>IF(_xlfn.IFNA(VLOOKUP($A262,Platinum_RSI!$A:$P,2,FALSE), "NA")=0,"NA",_xlfn.IFNA(VLOOKUP($A262,Platinum_RSI!$A:$P,2,FALSE), "NA"))</f>
        <v>10.29</v>
      </c>
      <c r="DL262" s="31">
        <f>IF(_xlfn.IFNA(VLOOKUP($A262,Platinum_RSI!$A:$P,3,FALSE), "NA")=0,"NA",_xlfn.IFNA(VLOOKUP($A262,Platinum_RSI!$A:$P,3,FALSE), "NA"))</f>
        <v>42.37</v>
      </c>
      <c r="DM262" s="31">
        <f>IF(_xlfn.IFNA(VLOOKUP($A262,Platinum_RSI!$A:$P,4,FALSE), "NA")=0,"NA",_xlfn.IFNA(VLOOKUP($A262,Platinum_RSI!$A:$P,4,FALSE), "NA"))</f>
        <v>47.45</v>
      </c>
      <c r="DN262" s="31">
        <f>IF(_xlfn.IFNA(VLOOKUP($A262,Platinum_RSI!$A:$P,5,FALSE), "NA")=0,"NA",_xlfn.IFNA(VLOOKUP($A262,Platinum_RSI!$A:$P,5,FALSE), "NA"))</f>
        <v>48.93</v>
      </c>
      <c r="DO262" s="31">
        <f>IF(_xlfn.IFNA(VLOOKUP($A262,Palladium_RSI!$A:$Q,2,FALSE), "NA")=0,"NA",_xlfn.IFNA(VLOOKUP($A262,Palladium_RSI!$A:$Q,2,FALSE), "NA"))</f>
        <v>9.5</v>
      </c>
      <c r="DP262" s="31">
        <f>IF(_xlfn.IFNA(VLOOKUP($A262,Palladium_RSI!$A:$Q, 3,FALSE), "NA")=0,"NA",_xlfn.IFNA(VLOOKUP($A262,Palladium_RSI!$A:$Q,3,FALSE), "NA"))</f>
        <v>36.04</v>
      </c>
      <c r="DQ262" s="31">
        <f>IF(_xlfn.IFNA(VLOOKUP($A262,Palladium_RSI!$A:$Q,4,FALSE), "NA")=0,"NA",_xlfn.IFNA(VLOOKUP($A262,Palladium_RSI!$A:$Q,4,FALSE), "NA"))</f>
        <v>43.82</v>
      </c>
      <c r="DR262" s="31">
        <f>IF(_xlfn.IFNA(VLOOKUP($A262,Palladium_RSI!$A:$Q,5,FALSE), "NA")=0,"NA",_xlfn.IFNA(VLOOKUP($A262,Palladium_RSI!$A:$Q,5,FALSE), "NA"))</f>
        <v>52.08</v>
      </c>
      <c r="DS262" s="31">
        <f>IF(_xlfn.IFNA(VLOOKUP($A262,Car_production!$A:$L,2,FALSE), "NA")=0,"NA",_xlfn.IFNA(VLOOKUP($A262,Car_production!$A:$L,2,FALSE), "NA"))</f>
        <v>84.2</v>
      </c>
      <c r="DT262" s="31">
        <f>IF(_xlfn.IFNA(VLOOKUP($A262,Car_production!$A:$L,3,FALSE), "NA")=0,"NA",_xlfn.IFNA(VLOOKUP($A262,Car_production!$A:$L,3,FALSE), "NA"))</f>
        <v>66.247049567269869</v>
      </c>
      <c r="DU262" s="31" t="e">
        <f>IF(_xlfn.IFNA(VLOOKUP($A262,Car_production!$A:$L,4,FALSE), "NA")=0,"NA",_xlfn.IFNA(VLOOKUP($A262,Car_production!$A:$L,13,FALSE), "NA"))</f>
        <v>#REF!</v>
      </c>
      <c r="DV262" s="31">
        <f>IF(_xlfn.IFNA(VLOOKUP($A262,Car_production!$A:$L,5,FALSE), "NA")=0,"NA",_xlfn.IFNA(VLOOKUP($A262,Car_production!$A:$L,5,FALSE), "NA"))</f>
        <v>85.05814583278169</v>
      </c>
      <c r="DW262" s="31">
        <f>IF(_xlfn.IFNA(VLOOKUP($A262,Car_production!$A:$L,6,FALSE), "NA")=0,"NA",_xlfn.IFNA(VLOOKUP($A262,Car_production!$A:$L,6,FALSE), "NA"))</f>
        <v>59.9</v>
      </c>
      <c r="DX262" s="31">
        <f>IF(_xlfn.IFNA(VLOOKUP($A262,Car_production!$A:$L,7,FALSE), "NA")=0,"NA",_xlfn.IFNA(VLOOKUP($A262,Car_production!$A:$L,7,FALSE), "NA"))</f>
        <v>58.553274682306942</v>
      </c>
      <c r="DY262" s="31">
        <f>IF(_xlfn.IFNA(VLOOKUP($A262,Car_production!$A:$L,8,FALSE), "NA")=0,"NA",_xlfn.IFNA(VLOOKUP($A262,Car_production!$A:$L,8,FALSE), "NA"))</f>
        <v>47.9</v>
      </c>
      <c r="DZ262" s="31">
        <f>IF(_xlfn.IFNA(VLOOKUP($A262,Car_production!$A:$L,9,FALSE), "NA")=0,"NA",_xlfn.IFNA(VLOOKUP($A262,Car_production!$A:$L,9,FALSE), "NA"))</f>
        <v>60.479797979797979</v>
      </c>
      <c r="EA262" s="31">
        <f>IF(_xlfn.IFNA(VLOOKUP($A262,Car_production!$A:$L,10,FALSE), "NA")=0,"NA",_xlfn.IFNA(VLOOKUP($A262,Car_production!$A:$L,10,FALSE), "NA"))</f>
        <v>49.921585287374199</v>
      </c>
      <c r="EB262" s="31">
        <f>IF(_xlfn.IFNA(VLOOKUP($A262,Car_production_index!$A:$L,2,FALSE), "NA")=0,"NA",_xlfn.IFNA(VLOOKUP($A262,Car_production_index!$A:$L,2,FALSE), "NA"))</f>
        <v>0.1444089709397485</v>
      </c>
      <c r="EC262" s="31">
        <f>IF(_xlfn.IFNA(VLOOKUP($A262,Car_production_index!$A:$L,3,FALSE), "NA")=0,"NA",_xlfn.IFNA(VLOOKUP($A262,Car_production_index!$A:$L,3,FALSE), "NA"))</f>
        <v>0.1329632904753919</v>
      </c>
      <c r="ED262" s="31">
        <f>IF(_xlfn.IFNA(VLOOKUP($A262,Car_production_index!$A:$L,4,FALSE), "NA")=0,"NA",_xlfn.IFNA(VLOOKUP($A262,Car_production_index!$A:$L,4,FALSE), "NA"))</f>
        <v>0.31344362278186944</v>
      </c>
      <c r="EE262" s="31">
        <f>IF(_xlfn.IFNA(VLOOKUP($A262,Car_production_index!$A:$L,5,FALSE), "NA")=0,"NA",_xlfn.IFNA(VLOOKUP($A262,Car_production_index!$A:$L,5,FALSE), "NA"))</f>
        <v>9.7694565493410379E-2</v>
      </c>
      <c r="EF262" s="31">
        <f>IF(_xlfn.IFNA(VLOOKUP($A262,Car_production_index!$A:$L,6,FALSE), "NA")=0,"NA",_xlfn.IFNA(VLOOKUP($A262,Car_production_index!$A:$L,6,FALSE), "NA"))</f>
        <v>0.68851044969042019</v>
      </c>
    </row>
    <row r="263" spans="1:136">
      <c r="A263" s="26">
        <v>44470</v>
      </c>
      <c r="B263" s="25">
        <f>IFERROR(VLOOKUP($A263,Palladium_spot_price!$A:$B,2,FALSE), "NA")</f>
        <v>2018.3333333333301</v>
      </c>
      <c r="C263" s="25">
        <f>IFERROR(VLOOKUP($A263,Platinum_spot_price!$A:$B,2,FALSE), "NA")</f>
        <v>1020.85714285714</v>
      </c>
      <c r="D263" s="25">
        <f>IFERROR(VLOOKUP($A263,Rhodium_spot_price!$A:$B,2,FALSE), "NA")</f>
        <v>13990.4761904761</v>
      </c>
      <c r="E263" s="25">
        <f>IFERROR(VLOOKUP(A263,'Coal Australia'!A:B,2,FALSE), "NA")</f>
        <v>224.51</v>
      </c>
      <c r="F263" s="25">
        <f>IFERROR(VLOOKUP(A263,'Russian Ruble'!A:B,2,FALSE), "NA")</f>
        <v>71.492000000000004</v>
      </c>
      <c r="G263" s="25">
        <f>IFERROR(VLOOKUP($A263,'GDP Germany'!A:B,2,FALSE),"NA")</f>
        <v>740245.3</v>
      </c>
      <c r="H263" s="25">
        <f>IFERROR(VLOOKUP($A263,'GDP EU28'!A:B,2,FALSE),"NA")</f>
        <v>3729406.2</v>
      </c>
      <c r="I263" s="25">
        <f>IFERROR(VLOOKUP($A263,'GDP US'!A:B,2,FALSE),"NA")</f>
        <v>740245.3</v>
      </c>
      <c r="J263" s="29">
        <f>IFERROR(VLOOKUP($A263,'GDP CNY'!A:C,2,FALSE),"NA")</f>
        <v>4.9000000000000004</v>
      </c>
      <c r="K263" s="25">
        <f>IFERROR(VLOOKUP($A263,WTI!$A:$B,2,FALSE),"NA")</f>
        <v>81.48</v>
      </c>
      <c r="L263" s="25">
        <f>IFERROR(VLOOKUP($A263,Brent!$A:$B,2,FALSE),"NA")</f>
        <v>83.54</v>
      </c>
      <c r="M263" s="25">
        <f>IFERROR(VLOOKUP($A263,'EURO EXC RATE'!$A:$B,2,FALSE),"NA")</f>
        <v>1.1597999999999999</v>
      </c>
      <c r="N263" s="25">
        <f>IFERROR(VLOOKUP($A263,'Baltic Dry Index'!$A:$B,2,FALSE),"NA")</f>
        <v>3519</v>
      </c>
      <c r="O263" s="25">
        <f>IFERROR(VLOOKUP($A263,EXR_CNY_USD!$A:$B,2,FALSE),"NA")</f>
        <v>6.4172099999999999</v>
      </c>
      <c r="P263" s="25">
        <f>IFERROR(VLOOKUP($A263,'NATURAL GAS'!A:B,2,FALSE),"NA")</f>
        <v>5.51</v>
      </c>
      <c r="Q263" s="25">
        <f>IFERROR(VLOOKUP($A263,VIX!$A:$B,2,FALSE), "NA")</f>
        <v>16.260000000000002</v>
      </c>
      <c r="R263" s="25">
        <f>IFERROR(VLOOKUP($A263,CLI_US!$A:$B,2,FALSE), "NA")</f>
        <v>100.18435444012</v>
      </c>
      <c r="S263" s="25">
        <f>IFERROR(VLOOKUP($A263,CLI_CHN!$A:$B,2,FALSE), "NA")</f>
        <v>99.710719999999995</v>
      </c>
      <c r="T263" s="25">
        <f>IFERROR(VLOOKUP($A263,CLI_EURO!$A:$B,2,FALSE), "NA")</f>
        <v>100.73353975116</v>
      </c>
      <c r="U263" s="25">
        <f>IFERROR(VLOOKUP($A263,CPILFESL!$A:$B,2,FALSE), "NA")</f>
        <v>276.58999999999997</v>
      </c>
      <c r="V263" s="31">
        <f>_xlfn.IFNA(VLOOKUP($A263,'PET.RWTC.M'!$A:$B,2,FALSE), "NA")</f>
        <v>81.48</v>
      </c>
      <c r="W263" s="31">
        <f>_xlfn.IFNA(VLOOKUP($A263,PALLFNFINDEXQ!$A:$B,2,FALSE), "NA")</f>
        <v>187.721049739916</v>
      </c>
      <c r="X263" s="31">
        <f>_xlfn.IFNA(VLOOKUP($A263,DEXSFUS!$A:$B,2,FALSE), "NA")</f>
        <v>14.865</v>
      </c>
      <c r="Y263" s="31">
        <f>_xlfn.IFNA(VLOOKUP($A263,PNICKUSDM!$A:$B,2,FALSE), "NA")</f>
        <v>19362.39286</v>
      </c>
      <c r="Z263" s="31">
        <f>_xlfn.IFNA(VLOOKUP($A263,'WPU1011'!$A:$B,2,FALSE), "NA")</f>
        <v>189.55099999999999</v>
      </c>
      <c r="AA263" s="31">
        <f>_xlfn.IFNA(VLOOKUP($A263,'WPU1011'!$A:$B,2,FALSE), "NA")</f>
        <v>189.55099999999999</v>
      </c>
      <c r="AB263" s="31">
        <f>_xlfn.IFNA(VLOOKUP($A263,TSIFRGHTC!$A:$B,2,FALSE), "NA")</f>
        <v>0.8</v>
      </c>
      <c r="AC263" s="31">
        <f>_xlfn.IFNA(VLOOKUP($A263,TSIFRGHTC!$A:$B,2,FALSE), "NA")</f>
        <v>0.8</v>
      </c>
      <c r="AD263" s="31">
        <f>_xlfn.IFNA(VLOOKUP($A263,PPICMM!$A:$B,2,FALSE), "NA")</f>
        <v>277.87400000000002</v>
      </c>
      <c r="AE263" s="31">
        <f>_xlfn.IFNA(VLOOKUP($A263,IPB50001N!$A:$B,2,FALSE), "NA")</f>
        <v>101.2163</v>
      </c>
      <c r="AF263" s="31">
        <f>_xlfn.IFNA(VLOOKUP($A263,A31ATI!$A:$B,2,FALSE), "NA")</f>
        <v>23974</v>
      </c>
      <c r="AG263" s="31">
        <f>_xlfn.IFNA(VLOOKUP($A263,A31ANO!$A:$B,2,FALSE), "NA")</f>
        <v>12372</v>
      </c>
      <c r="AH263" s="31">
        <f>_xlfn.IFNA(VLOOKUP($A263,IPG21223S!$A:$B,2,FALSE), "NA")</f>
        <v>95.793400000000005</v>
      </c>
      <c r="AI263" s="31">
        <f>_xlfn.IFNA(VLOOKUP($A263,PIORECRUSDM!$A:$B,2,FALSE), "NA")</f>
        <v>121.23</v>
      </c>
      <c r="AJ263" s="31">
        <f>_xlfn.IFNA(VLOOKUP($A263,GVZCLS!$A:$B,2,FALSE), "NA")</f>
        <v>16.32</v>
      </c>
      <c r="AK263" s="31">
        <f>_xlfn.IFNA(VLOOKUP($A263,VXSLVCLS!$A:$B,2,FALSE), "NA")</f>
        <v>30.06</v>
      </c>
      <c r="AL263" s="31">
        <f>_xlfn.IFNA(VLOOKUP($A263,PNRGINDEXM!$A:$B,2,FALSE), "NA")</f>
        <v>257.37240000000003</v>
      </c>
      <c r="AM263" s="31">
        <f>_xlfn.IFNA(VLOOKUP($A263,Nikkei225!$A:$B,2,FALSE), "NA")</f>
        <v>28771.07</v>
      </c>
      <c r="AN263" s="31">
        <f>_xlfn.IFNA(VLOOKUP($A263,EXJPUS!$A:$B,2,FALSE), "NA")</f>
        <v>113.1215</v>
      </c>
      <c r="AO263" s="31">
        <f>_xlfn.IFNA(VLOOKUP($A263,PCU33613361!$A:$B,2,FALSE), "NA")</f>
        <v>118.372</v>
      </c>
      <c r="AP263" s="31">
        <f>_xlfn.IFNA(VLOOKUP($A263,TOTALSA!$A:$B,2,FALSE), "NA")</f>
        <v>13.486000000000001</v>
      </c>
      <c r="AQ263" s="31">
        <f>_xlfn.IFNA(VLOOKUP($A263,ZAFCPIALLMINMEI!$A:$B,2,FALSE), "NA")</f>
        <v>133.67840000000001</v>
      </c>
      <c r="AR263" s="31">
        <f>_xlfn.IFNA(VLOOKUP($A263,LCULMN01ZAQ661S!$A:$B,2,FALSE), "NA")</f>
        <v>121.31019999999999</v>
      </c>
      <c r="AS263" s="31">
        <f>_xlfn.IFNA(VLOOKUP($A263,NGDPRSAXDCZAQ!$A:$B,2,FALSE), "NA")</f>
        <v>1111695.3999999999</v>
      </c>
      <c r="AT263" s="31">
        <f>_xlfn.IFNA(VLOOKUP($A263,'M.W00.PCOBA.USD'!$A:$B,2,FALSE), "NA")</f>
        <v>54779.29</v>
      </c>
      <c r="AU263" s="31">
        <f>_xlfn.IFNA(VLOOKUP($A263,BSCICP03O9M665S!$A:$B,2,FALSE), "NA")</f>
        <v>102.8669659088</v>
      </c>
      <c r="AV263" s="31">
        <f>_xlfn.IFNA(VLOOKUP($A263,LOLITOAAOECDE!$A:$B,2,FALSE), "NA")</f>
        <v>100.2092885241</v>
      </c>
      <c r="AW263" s="31">
        <f>_xlfn.IFNA(VLOOKUP($A263,'IP7110'!$A:$B,2,FALSE), "NA")</f>
        <v>137.19999999999999</v>
      </c>
      <c r="AX263" s="31">
        <f>_xlfn.IFNA(VLOOKUP($A263,'WPS061'!$A:$B,2,FALSE), "NA")</f>
        <v>107.027</v>
      </c>
      <c r="AY263" s="31">
        <f>_xlfn.IFNA(VLOOKUP($A263,'GS10'!$A:$B,2,FALSE), "NA")</f>
        <v>1.58</v>
      </c>
      <c r="AZ263" s="31">
        <f>_xlfn.IFNA(VLOOKUP($A263,'GS5'!$A:$B,2,FALSE), "NA")</f>
        <v>1.1100000000000001</v>
      </c>
      <c r="BA263" s="31">
        <f>_xlfn.IFNA(VLOOKUP($A263,'GS30'!$A:$B,2,FALSE), "NA")</f>
        <v>2.06</v>
      </c>
      <c r="BB263" s="31">
        <f>_xlfn.IFNA(VLOOKUP($A263,DAX!$A:$B,2,FALSE), "NA")</f>
        <v>15688.77</v>
      </c>
      <c r="BC263" s="31">
        <f>_xlfn.IFNA(VLOOKUP($A263,SMI!$A:$B,2,FALSE), "NA")</f>
        <v>12108.17</v>
      </c>
      <c r="BD263" s="31">
        <f>_xlfn.IFNA(VLOOKUP($A263,NASDAQCOM!$A:$B,2,FALSE), "NA")</f>
        <v>15498.39</v>
      </c>
      <c r="BE263" s="31">
        <f>_xlfn.IFNA(VLOOKUP($A263,FTSE100!$A:$B,2,FALSE), "NA")</f>
        <v>7237.57</v>
      </c>
      <c r="BF263" s="31">
        <f>_xlfn.IFNA(VLOOKUP($A263,'M.W00.PGOLD.USD'!$A:$B,2,FALSE), "NA")</f>
        <v>1801.9</v>
      </c>
      <c r="BG263" s="31">
        <f>_xlfn.IFNA(VLOOKUP($A263,'M.W00.PSILVER.USD'!$A:$B,2,FALSE), "NA")</f>
        <v>24.375</v>
      </c>
      <c r="BH263" s="31">
        <f>_xlfn.IFNA(VLOOKUP($A263,WPU10170502!$A:$B,2,FALSE), "NA")</f>
        <v>144.798</v>
      </c>
      <c r="BI263" s="31">
        <f>_xlfn.IFNA(VLOOKUP($A263,'M.W00.PSILVER.USD'!$A:$B,2,FALSE), "NA")</f>
        <v>24.375</v>
      </c>
      <c r="BJ263" s="31">
        <f>_xlfn.IFNA(VLOOKUP($A263,'M.W00.PSILVER.USD'!$A:$B,2,FALSE), "NA")</f>
        <v>24.375</v>
      </c>
      <c r="BK263" s="31">
        <f>_xlfn.IFNA(VLOOKUP($A263,FEDfunds!$A:$B,2,FALSE), "NA")</f>
        <v>0.08</v>
      </c>
      <c r="BL263" s="31">
        <f>_xlfn.IFNA(VLOOKUP($A263,Vehicles_miles_traveled!$A:$B,2,FALSE), "NA")</f>
        <v>274855</v>
      </c>
      <c r="BM263" s="31">
        <f>_xlfn.IFNA(VLOOKUP($A263,New_car_dealer!$A:$B,2,FALSE), "NA")</f>
        <v>90324</v>
      </c>
      <c r="BN263" s="31">
        <f>_xlfn.IFNA(VLOOKUP($A263,Platinum_total_demand!$A:$Z,4,FALSE), "NA")</f>
        <v>670.13323603566391</v>
      </c>
      <c r="BO263" s="31">
        <f>_xlfn.IFNA(VLOOKUP($A263,Palladium_total_demand!$A:$Z,4,FALSE), "NA")</f>
        <v>1000.8561464737634</v>
      </c>
      <c r="BP263" s="31">
        <f>_xlfn.IFNA(VLOOKUP($A263,Rhodium_total_demand!$A:$Z,4,FALSE), "NA")</f>
        <v>110.93916015680082</v>
      </c>
      <c r="BQ263" s="31">
        <f>_xlfn.IFNA(VLOOKUP($A263,Platinum_total_supply!$A:$Z,4,FALSE), "NA")</f>
        <v>660.06970318743322</v>
      </c>
      <c r="BR263" s="31">
        <f>_xlfn.IFNA(VLOOKUP($A263,Palladium_total_supply!$A:$Z,4,FALSE), "NA")</f>
        <v>832.70455931197603</v>
      </c>
      <c r="BS263" s="31">
        <f>_xlfn.IFNA(VLOOKUP($A263,Rhodium_total_supply!$A:$Z,4,FALSE), "NA")</f>
        <v>87.690700880867581</v>
      </c>
      <c r="BT263" s="31">
        <f>_xlfn.IFNA(VLOOKUP($A263,Equities!$A:$Z,2,FALSE), "NA")</f>
        <v>13574.5661904761</v>
      </c>
      <c r="BU263" s="31">
        <f>_xlfn.IFNA(VLOOKUP($A263,Equities!$A:$Z,3,FALSE), "NA")</f>
        <v>19730.0838095238</v>
      </c>
      <c r="BV263" s="31">
        <f>_xlfn.IFNA(VLOOKUP($A263,Equities!$A:$Z,4,FALSE), "NA")</f>
        <v>12896.808095238001</v>
      </c>
      <c r="BW263" s="31">
        <f>_xlfn.IFNA(VLOOKUP($A263,Equities!$A:$Z,5,FALSE), "NA")</f>
        <v>9206.3486190476196</v>
      </c>
      <c r="BX263" s="31">
        <f>_xlfn.IFNA(VLOOKUP($A263,Equities!$A:$Z,6,FALSE), "NA")</f>
        <v>3063.0561904761898</v>
      </c>
      <c r="BY263" s="31">
        <f>_xlfn.IFNA(VLOOKUP($A263,Income_equities!$A:$Z,2,FALSE), "NA")</f>
        <v>2349.7280952380902</v>
      </c>
      <c r="BZ263" s="31">
        <f>_xlfn.IFNA(VLOOKUP($A263,Income_equities!$A:$Z,3,FALSE), "NA")</f>
        <v>436.25144285714202</v>
      </c>
      <c r="CA263" s="31">
        <f>_xlfn.IFNA(VLOOKUP($A263,Income_equities!$A:$Z,4,FALSE), "NA")</f>
        <v>254.33645238095201</v>
      </c>
      <c r="CB263" s="31">
        <f>_xlfn.IFNA(VLOOKUP($A263,Income_equities!$A:$Z,5,FALSE), "NA")</f>
        <v>233.65118095238</v>
      </c>
      <c r="CC263" s="31">
        <f>_xlfn.IFNA(VLOOKUP($A263,PGM_equities!$A:$Z,2,FALSE), "NA")</f>
        <v>1021.98761904761</v>
      </c>
      <c r="CD263" s="31">
        <f>_xlfn.IFNA(VLOOKUP($A263,PGM_equities!$A:$Z,3,FALSE), "NA")</f>
        <v>1776.9833333333299</v>
      </c>
      <c r="CE263" s="31">
        <f>_xlfn.IFNA(VLOOKUP($A263,PGM_equities!$A:$Z,4,FALSE), "NA")</f>
        <v>23.3948</v>
      </c>
      <c r="CF263" s="31">
        <f>_xlfn.IFNA(VLOOKUP($A263,PGM_equities!$A:$Z,5,FALSE), "NA")</f>
        <v>2022.8571428571399</v>
      </c>
      <c r="CG263" s="31">
        <f>_xlfn.IFNA(VLOOKUP($A263,Platinum_market_balance!$A:$Z,2,FALSE), "NA")</f>
        <v>-10.063532848230693</v>
      </c>
      <c r="CH263" s="31">
        <f>_xlfn.IFNA(VLOOKUP($A263,Platinum_market_balance!$A:$Z,3,FALSE), "NA")</f>
        <v>-1.5017211961853986E-2</v>
      </c>
      <c r="CI263" s="31">
        <f>_xlfn.IFNA(VLOOKUP($A263,Platinum_market_balance!$A:$Z,4,FALSE), "NA")</f>
        <v>3815.7376831964534</v>
      </c>
      <c r="CJ263" s="31">
        <f>_xlfn.IFNA(VLOOKUP($A263,Platinum_market_balance!$A:$Z,5,FALSE), "NA")</f>
        <v>5.6939985632847838</v>
      </c>
      <c r="CK263" s="31">
        <f>_xlfn.IFNA(VLOOKUP($A263,Palladium_market_balance!$A:$Z,2,FALSE), "NA")</f>
        <v>-168.15158716178735</v>
      </c>
      <c r="CL263" s="31">
        <f>_xlfn.IFNA(VLOOKUP($A263,Palladium_market_balance!$A:$Z,3,FALSE), "NA")</f>
        <v>-0.16800774792084</v>
      </c>
      <c r="CM263" s="31">
        <f>_xlfn.IFNA(VLOOKUP($A263,Palladium_market_balance!$A:$Z,4,FALSE), "NA")</f>
        <v>-9943.3380443235201</v>
      </c>
      <c r="CN263" s="31">
        <f>_xlfn.IFNA(VLOOKUP($A263,Palladium_market_balance!$A:$Z,5,FALSE), "NA")</f>
        <v>-9.9348323726202707</v>
      </c>
      <c r="CO263" s="31">
        <f>_xlfn.IFNA(VLOOKUP($A263,Rhodium_market_balance!$A:$Z,2,FALSE), "NA")</f>
        <v>-23.248459275933243</v>
      </c>
      <c r="CP263" s="31">
        <f>_xlfn.IFNA(VLOOKUP($A263,Rhodium_market_balance!$A:$Z,3,FALSE), "NA")</f>
        <v>-0.20956044054303272</v>
      </c>
      <c r="CQ263" s="31">
        <f>_xlfn.IFNA(VLOOKUP($A263,Rhodium_market_balance!$A:$Z,4,FALSE), "NA")</f>
        <v>-390.97302607563495</v>
      </c>
      <c r="CR263" s="31">
        <f>_xlfn.IFNA(VLOOKUP($A263,Rhodium_market_balance!$A:$Z,5,FALSE), "NA")</f>
        <v>-3.5242111579268829</v>
      </c>
      <c r="CS263" s="31">
        <f>_xlfn.IFNA(VLOOKUP($A263,CFTCs!$A:$Z,2,FALSE), "NA")</f>
        <v>2811.1904761904698</v>
      </c>
      <c r="CT263" s="31">
        <f>_xlfn.IFNA(VLOOKUP($A263,CFTCs!$A:$Z,3,FALSE), "NA")</f>
        <v>5621.9523809523798</v>
      </c>
      <c r="CU263" s="31">
        <f>_xlfn.IFNA(VLOOKUP($A263,CFTCs!$A:$Z,4,FALSE), "NA")</f>
        <v>31276.4761904761</v>
      </c>
      <c r="CV263" s="31">
        <f>_xlfn.IFNA(VLOOKUP($A263,CFTCs!$A:$Z,5,FALSE), "NA")</f>
        <v>20452.4761904761</v>
      </c>
      <c r="CW263" s="31">
        <f>_xlfn.IFNA(VLOOKUP($A263,Open_interest!$A:$Z,2,FALSE), "NA")</f>
        <v>59898.142857142797</v>
      </c>
      <c r="CX263" s="31">
        <f>_xlfn.IFNA(VLOOKUP($A263,Open_interest!$A:$Z,3,FALSE), "NA")</f>
        <v>9524.1904761904698</v>
      </c>
      <c r="CY263" s="31">
        <f>IF(_xlfn.IFNA(VLOOKUP($A263,ETF_holdings!$A:$Z,2,FALSE), "NA")=0,"NA",_xlfn.IFNA(VLOOKUP($A263,ETF_holdings!$A:$Z,2,FALSE), "NA"))</f>
        <v>3765021.8472857098</v>
      </c>
      <c r="CZ263" s="31">
        <f>IF(_xlfn.IFNA(VLOOKUP($A263,ETF_holdings!$A:$Z,3,FALSE), "NA")=0,"NA",_xlfn.IFNA(VLOOKUP($A263,ETF_holdings!$A:$Z,3,FALSE), "NA"))</f>
        <v>141807.142857142</v>
      </c>
      <c r="DA263" s="31">
        <f>_xlfn.IFNA(VLOOKUP($A263,ETF_holdings!$A:$Z,4,FALSE), "NA")</f>
        <v>501523.809523809</v>
      </c>
      <c r="DB263" s="31">
        <f>IF(_xlfn.IFNA(VLOOKUP($A263,ETF_holdings!$A:$Z,4,FALSE), "NA")=0,"NA",_xlfn.IFNA(VLOOKUP($A263,ETF_holdings!$A:$Z,4,FALSE), "NA"))</f>
        <v>501523.809523809</v>
      </c>
      <c r="DC263" s="31">
        <f>IF(_xlfn.IFNA(VLOOKUP($A263,ETF_holdings!$A:$Z,6,FALSE), "NA")=0,"NA",_xlfn.IFNA(VLOOKUP($A263,ETF_holdings!$A:$Z,6,FALSE), "NA"))</f>
        <v>22040</v>
      </c>
      <c r="DD263" s="31">
        <f>IF(_xlfn.IFNA(VLOOKUP($A263,ETF_holdings!$A:$Z,7,FALSE), "NA")=0,"NA",_xlfn.IFNA(VLOOKUP($A263,ETF_holdings!$A:$Z,7,FALSE), "NA"))</f>
        <v>12726.190476190401</v>
      </c>
      <c r="DE263" s="31">
        <f>IF(_xlfn.IFNA(VLOOKUP($A263,ETF_holdings!$A:$Z,8,FALSE), "NA")=0,"NA",_xlfn.IFNA(VLOOKUP($A263,ETF_holdings!$A:$Z,8,FALSE), "NA"))</f>
        <v>2900</v>
      </c>
      <c r="DF263" s="31">
        <f>IF(_xlfn.IFNA(VLOOKUP($A263,ETF_holdings!$A:$Z,10,FALSE), "NA")=0,"NA",_xlfn.IFNA(VLOOKUP($A263,ETF_holdings!$A:$Z,10,FALSE), "NA"))</f>
        <v>1862.8571428571399</v>
      </c>
      <c r="DG263" s="31">
        <f>IF(_xlfn.IFNA(VLOOKUP($A263,ETF_holdings!$A:$Z,10,FALSE), "NA")=0,"NA",_xlfn.IFNA(VLOOKUP($A263,ETF_holdings!$A:$Z,10,FALSE), "NA"))</f>
        <v>1862.8571428571399</v>
      </c>
      <c r="DH263" s="31">
        <f>IF(_xlfn.IFNA(VLOOKUP($A263,ETF_holdings!$A:$Z,11,FALSE), "NA")=0,"NA",_xlfn.IFNA(VLOOKUP($A263,ETF_holdings!$A:$Z,11,FALSE), "NA"))</f>
        <v>643330.95238095103</v>
      </c>
      <c r="DI263" s="31">
        <f>IF(_xlfn.IFNA(VLOOKUP($A263,ETF_holdings!$A:$Z,12,FALSE), "NA")=0,"NA",_xlfn.IFNA(VLOOKUP($A263,ETF_holdings!$A:$Z,12,FALSE), "NA"))</f>
        <v>34766.190476190401</v>
      </c>
      <c r="DJ263" s="31">
        <f>IF(_xlfn.IFNA(VLOOKUP($A263,ETF_holdings!$A:$Z,13,FALSE), "NA")=0,"NA",_xlfn.IFNA(VLOOKUP($A263,ETF_holdings!$A:$Z,13,FALSE), "NA"))</f>
        <v>7662.8571428571395</v>
      </c>
      <c r="DK263" s="31">
        <f>IF(_xlfn.IFNA(VLOOKUP($A263,Platinum_RSI!$A:$P,2,FALSE), "NA")=0,"NA",_xlfn.IFNA(VLOOKUP($A263,Platinum_RSI!$A:$P,2,FALSE), "NA"))</f>
        <v>45.48</v>
      </c>
      <c r="DL263" s="31">
        <f>IF(_xlfn.IFNA(VLOOKUP($A263,Platinum_RSI!$A:$P,3,FALSE), "NA")=0,"NA",_xlfn.IFNA(VLOOKUP($A263,Platinum_RSI!$A:$P,3,FALSE), "NA"))</f>
        <v>49.73</v>
      </c>
      <c r="DM263" s="31">
        <f>IF(_xlfn.IFNA(VLOOKUP($A263,Platinum_RSI!$A:$P,4,FALSE), "NA")=0,"NA",_xlfn.IFNA(VLOOKUP($A263,Platinum_RSI!$A:$P,4,FALSE), "NA"))</f>
        <v>51.74</v>
      </c>
      <c r="DN263" s="31">
        <f>IF(_xlfn.IFNA(VLOOKUP($A263,Platinum_RSI!$A:$P,5,FALSE), "NA")=0,"NA",_xlfn.IFNA(VLOOKUP($A263,Platinum_RSI!$A:$P,5,FALSE), "NA"))</f>
        <v>50.88</v>
      </c>
      <c r="DO263" s="31">
        <f>IF(_xlfn.IFNA(VLOOKUP($A263,Palladium_RSI!$A:$Q,2,FALSE), "NA")=0,"NA",_xlfn.IFNA(VLOOKUP($A263,Palladium_RSI!$A:$Q,2,FALSE), "NA"))</f>
        <v>20.39</v>
      </c>
      <c r="DP263" s="31">
        <f>IF(_xlfn.IFNA(VLOOKUP($A263,Palladium_RSI!$A:$Q, 3,FALSE), "NA")=0,"NA",_xlfn.IFNA(VLOOKUP($A263,Palladium_RSI!$A:$Q,3,FALSE), "NA"))</f>
        <v>39.090000000000003</v>
      </c>
      <c r="DQ263" s="31">
        <f>IF(_xlfn.IFNA(VLOOKUP($A263,Palladium_RSI!$A:$Q,4,FALSE), "NA")=0,"NA",_xlfn.IFNA(VLOOKUP($A263,Palladium_RSI!$A:$Q,4,FALSE), "NA"))</f>
        <v>45.74</v>
      </c>
      <c r="DR263" s="31">
        <f>IF(_xlfn.IFNA(VLOOKUP($A263,Palladium_RSI!$A:$Q,5,FALSE), "NA")=0,"NA",_xlfn.IFNA(VLOOKUP($A263,Palladium_RSI!$A:$Q,5,FALSE), "NA"))</f>
        <v>53.09</v>
      </c>
      <c r="DS263" s="31">
        <f>IF(_xlfn.IFNA(VLOOKUP($A263,Car_production!$A:$L,2,FALSE), "NA")=0,"NA",_xlfn.IFNA(VLOOKUP($A263,Car_production!$A:$L,2,FALSE), "NA"))</f>
        <v>128.19999999999999</v>
      </c>
      <c r="DT263" s="31">
        <f>IF(_xlfn.IFNA(VLOOKUP($A263,Car_production!$A:$L,3,FALSE), "NA")=0,"NA",_xlfn.IFNA(VLOOKUP($A263,Car_production!$A:$L,3,FALSE), "NA"))</f>
        <v>100.8654602675059</v>
      </c>
      <c r="DU263" s="31" t="e">
        <f>IF(_xlfn.IFNA(VLOOKUP($A263,Car_production!$A:$L,4,FALSE), "NA")=0,"NA",_xlfn.IFNA(VLOOKUP($A263,Car_production!$A:$L,13,FALSE), "NA"))</f>
        <v>#REF!</v>
      </c>
      <c r="DV263" s="31">
        <f>IF(_xlfn.IFNA(VLOOKUP($A263,Car_production!$A:$L,5,FALSE), "NA")=0,"NA",_xlfn.IFNA(VLOOKUP($A263,Car_production!$A:$L,5,FALSE), "NA"))</f>
        <v>95.719571230149654</v>
      </c>
      <c r="DW263" s="31">
        <f>IF(_xlfn.IFNA(VLOOKUP($A263,Car_production!$A:$L,6,FALSE), "NA")=0,"NA",_xlfn.IFNA(VLOOKUP($A263,Car_production!$A:$L,6,FALSE), "NA"))</f>
        <v>89.5</v>
      </c>
      <c r="DX263" s="31">
        <f>IF(_xlfn.IFNA(VLOOKUP($A263,Car_production!$A:$L,7,FALSE), "NA")=0,"NA",_xlfn.IFNA(VLOOKUP($A263,Car_production!$A:$L,7,FALSE), "NA"))</f>
        <v>87.48778103616813</v>
      </c>
      <c r="DY263" s="31">
        <f>IF(_xlfn.IFNA(VLOOKUP($A263,Car_production!$A:$L,8,FALSE), "NA")=0,"NA",_xlfn.IFNA(VLOOKUP($A263,Car_production!$A:$L,8,FALSE), "NA"))</f>
        <v>61.2</v>
      </c>
      <c r="DZ263" s="31">
        <f>IF(_xlfn.IFNA(VLOOKUP($A263,Car_production!$A:$L,9,FALSE), "NA")=0,"NA",_xlfn.IFNA(VLOOKUP($A263,Car_production!$A:$L,9,FALSE), "NA"))</f>
        <v>77.272727272727266</v>
      </c>
      <c r="EA263" s="31">
        <f>IF(_xlfn.IFNA(VLOOKUP($A263,Car_production!$A:$L,10,FALSE), "NA")=0,"NA",_xlfn.IFNA(VLOOKUP($A263,Car_production!$A:$L,10,FALSE), "NA"))</f>
        <v>66.308348672332102</v>
      </c>
      <c r="EB263" s="31">
        <f>IF(_xlfn.IFNA(VLOOKUP($A263,Car_production_index!$A:$L,2,FALSE), "NA")=0,"NA",_xlfn.IFNA(VLOOKUP($A263,Car_production_index!$A:$L,2,FALSE), "NA"))</f>
        <v>0.13415853965391045</v>
      </c>
      <c r="EC263" s="31">
        <f>IF(_xlfn.IFNA(VLOOKUP($A263,Car_production_index!$A:$L,3,FALSE), "NA")=0,"NA",_xlfn.IFNA(VLOOKUP($A263,Car_production_index!$A:$L,3,FALSE), "NA"))</f>
        <v>0.1449141447737195</v>
      </c>
      <c r="ED263" s="31">
        <f>IF(_xlfn.IFNA(VLOOKUP($A263,Car_production_index!$A:$L,4,FALSE), "NA")=0,"NA",_xlfn.IFNA(VLOOKUP($A263,Car_production_index!$A:$L,4,FALSE), "NA"))</f>
        <v>0.34102334074112239</v>
      </c>
      <c r="EE263" s="31">
        <f>IF(_xlfn.IFNA(VLOOKUP($A263,Car_production_index!$A:$L,5,FALSE), "NA")=0,"NA",_xlfn.IFNA(VLOOKUP($A263,Car_production_index!$A:$L,5,FALSE), "NA"))</f>
        <v>9.648372928251947E-2</v>
      </c>
      <c r="EF263" s="31">
        <f>IF(_xlfn.IFNA(VLOOKUP($A263,Car_production_index!$A:$L,6,FALSE), "NA")=0,"NA",_xlfn.IFNA(VLOOKUP($A263,Car_production_index!$A:$L,6,FALSE), "NA"))</f>
        <v>0.71657975445127187</v>
      </c>
    </row>
    <row r="264" spans="1:136">
      <c r="A264" s="26">
        <v>44501</v>
      </c>
      <c r="B264" s="25">
        <f>IFERROR(VLOOKUP($A264,Palladium_spot_price!$A:$B,2,FALSE), "NA")</f>
        <v>2033.9</v>
      </c>
      <c r="C264" s="25">
        <f>IFERROR(VLOOKUP($A264,Platinum_spot_price!$A:$B,2,FALSE), "NA")</f>
        <v>1046.3</v>
      </c>
      <c r="D264" s="25">
        <f>IFERROR(VLOOKUP($A264,Rhodium_spot_price!$A:$B,2,FALSE), "NA")</f>
        <v>14325</v>
      </c>
      <c r="E264" s="25">
        <f>IFERROR(VLOOKUP(A264,'Coal Australia'!A:B,2,FALSE), "NA")</f>
        <v>157.47999999999999</v>
      </c>
      <c r="F264" s="25">
        <f>IFERROR(VLOOKUP(A264,'Russian Ruble'!A:B,2,FALSE), "NA")</f>
        <v>72.586399999999998</v>
      </c>
      <c r="G264" s="25" t="str">
        <f>IFERROR(VLOOKUP($A264,'GDP Germany'!A:B,2,FALSE),"NA")</f>
        <v>NA</v>
      </c>
      <c r="H264" s="25" t="str">
        <f>IFERROR(VLOOKUP($A264,'GDP EU28'!A:B,2,FALSE),"NA")</f>
        <v>NA</v>
      </c>
      <c r="I264" s="25" t="str">
        <f>IFERROR(VLOOKUP($A264,'GDP US'!A:B,2,FALSE),"NA")</f>
        <v>NA</v>
      </c>
      <c r="J264" s="29" t="str">
        <f>IFERROR(VLOOKUP($A264,'GDP CNY'!A:C,2,FALSE),"NA")</f>
        <v>NA</v>
      </c>
      <c r="K264" s="25">
        <f>IFERROR(VLOOKUP($A264,WTI!$A:$B,2,FALSE),"NA")</f>
        <v>79.150000000000006</v>
      </c>
      <c r="L264" s="25">
        <f>IFERROR(VLOOKUP($A264,Brent!$A:$B,2,FALSE),"NA")</f>
        <v>81.05</v>
      </c>
      <c r="M264" s="25">
        <f>IFERROR(VLOOKUP($A264,'EURO EXC RATE'!$A:$B,2,FALSE),"NA")</f>
        <v>1.1591</v>
      </c>
      <c r="N264" s="25">
        <f>IFERROR(VLOOKUP($A264,'Baltic Dry Index'!$A:$B,2,FALSE),"NA")</f>
        <v>3018</v>
      </c>
      <c r="O264" s="25">
        <f>IFERROR(VLOOKUP($A264,EXR_CNY_USD!$A:$B,2,FALSE),"NA")</f>
        <v>6.3889299999999993</v>
      </c>
      <c r="P264" s="25">
        <f>IFERROR(VLOOKUP($A264,'NATURAL GAS'!A:B,2,FALSE),"NA")</f>
        <v>5.05</v>
      </c>
      <c r="Q264" s="25">
        <f>IFERROR(VLOOKUP($A264,VIX!$A:$B,2,FALSE), "NA")</f>
        <v>27.19</v>
      </c>
      <c r="R264" s="25">
        <f>IFERROR(VLOOKUP($A264,CLI_US!$A:$B,2,FALSE), "NA")</f>
        <v>100.12551386152499</v>
      </c>
      <c r="S264" s="25">
        <f>IFERROR(VLOOKUP($A264,CLI_CHN!$A:$B,2,FALSE), "NA")</f>
        <v>99.599599999999995</v>
      </c>
      <c r="T264" s="25">
        <f>IFERROR(VLOOKUP($A264,CLI_EURO!$A:$B,2,FALSE), "NA")</f>
        <v>100.65690499759501</v>
      </c>
      <c r="U264" s="25">
        <f>IFERROR(VLOOKUP($A264,CPILFESL!$A:$B,2,FALSE), "NA")</f>
        <v>278.524</v>
      </c>
      <c r="V264" s="31">
        <f>_xlfn.IFNA(VLOOKUP($A264,'PET.RWTC.M'!$A:$B,2,FALSE), "NA")</f>
        <v>79.150000000000006</v>
      </c>
      <c r="W264" s="31">
        <f>_xlfn.IFNA(VLOOKUP($A264,PALLFNFINDEXQ!$A:$B,2,FALSE), "NA")</f>
        <v>187.721049739916</v>
      </c>
      <c r="X264" s="31">
        <f>_xlfn.IFNA(VLOOKUP($A264,DEXSFUS!$A:$B,2,FALSE), "NA")</f>
        <v>15.5313</v>
      </c>
      <c r="Y264" s="31">
        <f>_xlfn.IFNA(VLOOKUP($A264,PNICKUSDM!$A:$B,2,FALSE), "NA")</f>
        <v>19932.86</v>
      </c>
      <c r="Z264" s="31">
        <f>_xlfn.IFNA(VLOOKUP($A264,'WPU1011'!$A:$B,2,FALSE), "NA")</f>
        <v>191.53299999999999</v>
      </c>
      <c r="AA264" s="31">
        <f>_xlfn.IFNA(VLOOKUP($A264,PCU3399103399101!$A:$B,2,FALSE), "NA")</f>
        <v>238.54400000000001</v>
      </c>
      <c r="AB264" s="31">
        <f>_xlfn.IFNA(VLOOKUP($A264,TSIFRGHTC!$A:$B,2,FALSE), "NA")</f>
        <v>0.4</v>
      </c>
      <c r="AC264" s="31">
        <f>_xlfn.IFNA(VLOOKUP($A264,TSIFRGHTC!$A:$B,2,FALSE), "NA")</f>
        <v>0.4</v>
      </c>
      <c r="AD264" s="31">
        <f>_xlfn.IFNA(VLOOKUP($A264,PPICMM!$A:$B,2,FALSE), "NA")</f>
        <v>267.62599999999998</v>
      </c>
      <c r="AE264" s="31">
        <f>_xlfn.IFNA(VLOOKUP($A264,IPB50001N!$A:$B,2,FALSE), "NA")</f>
        <v>101.8792</v>
      </c>
      <c r="AF264" s="31">
        <f>_xlfn.IFNA(VLOOKUP($A264,A31ATI!$A:$B,2,FALSE), "NA")</f>
        <v>24195</v>
      </c>
      <c r="AG264" s="31">
        <f>_xlfn.IFNA(VLOOKUP($A264,A31ANO!$A:$B,2,FALSE), "NA")</f>
        <v>12206</v>
      </c>
      <c r="AH264" s="31">
        <f>_xlfn.IFNA(VLOOKUP($A264,IPG21223S!$A:$B,2,FALSE), "NA")</f>
        <v>101.6324</v>
      </c>
      <c r="AI264" s="31">
        <f>_xlfn.IFNA(VLOOKUP($A264,PIORECRUSDM!$A:$B,2,FALSE), "NA")</f>
        <v>94.97</v>
      </c>
      <c r="AJ264" s="31">
        <f>_xlfn.IFNA(VLOOKUP($A264,GVZCLS!$A:$B,2,FALSE), "NA")</f>
        <v>16.309999999999999</v>
      </c>
      <c r="AK264" s="31">
        <f>_xlfn.IFNA(VLOOKUP($A264,VXSLVCLS!$A:$B,2,FALSE), "NA")</f>
        <v>28.53</v>
      </c>
      <c r="AL264" s="31">
        <f>_xlfn.IFNA(VLOOKUP($A264,PNRGINDEXM!$A:$B,2,FALSE), "NA")</f>
        <v>237.3545</v>
      </c>
      <c r="AM264" s="31">
        <f>_xlfn.IFNA(VLOOKUP($A264,Nikkei225!$A:$B,2,FALSE), "NA")</f>
        <v>29647.08</v>
      </c>
      <c r="AN264" s="31">
        <f>_xlfn.IFNA(VLOOKUP($A264,EXJPUS!$A:$B,2,FALSE), "NA")</f>
        <v>113.965</v>
      </c>
      <c r="AO264" s="31">
        <f>_xlfn.IFNA(VLOOKUP($A264,PCU33613361!$A:$B,2,FALSE), "NA")</f>
        <v>118.515</v>
      </c>
      <c r="AP264" s="31">
        <f>_xlfn.IFNA(VLOOKUP($A264,TOTALSA!$A:$B,2,FALSE), "NA")</f>
        <v>13.474</v>
      </c>
      <c r="AQ264" s="31">
        <f>_xlfn.IFNA(VLOOKUP($A264,ZAFCPIALLMINMEI!$A:$B,2,FALSE), "NA")</f>
        <v>134.21850000000001</v>
      </c>
      <c r="AR264" s="31">
        <f>_xlfn.IFNA(VLOOKUP($A264,LCULMN01ZAQ661S!$A:$B,2,FALSE), "NA")</f>
        <v>121.31019999999999</v>
      </c>
      <c r="AS264" s="31">
        <f>_xlfn.IFNA(VLOOKUP($A264,NGDPRSAXDCZAQ!$A:$B,2,FALSE), "NA")</f>
        <v>1111695.3999999999</v>
      </c>
      <c r="AT264" s="31">
        <f>_xlfn.IFNA(VLOOKUP($A264,'M.W00.PCOBA.USD'!$A:$B,2,FALSE), "NA")</f>
        <v>60412.5</v>
      </c>
      <c r="AU264" s="31">
        <f>_xlfn.IFNA(VLOOKUP($A264,BSCICP03O9M665S!$A:$B,2,FALSE), "NA")</f>
        <v>102.934107638</v>
      </c>
      <c r="AV264" s="31">
        <f>_xlfn.IFNA(VLOOKUP($A264,LOLITOAAOECDE!$A:$B,2,FALSE), "NA")</f>
        <v>100.1424954659</v>
      </c>
      <c r="AW264" s="31">
        <f>_xlfn.IFNA(VLOOKUP($A264,'IP7110'!$A:$B,2,FALSE), "NA")</f>
        <v>146</v>
      </c>
      <c r="AX264" s="31">
        <f>_xlfn.IFNA(VLOOKUP($A264,'WPS061'!$A:$B,2,FALSE), "NA")</f>
        <v>342.26100000000002</v>
      </c>
      <c r="AY264" s="31">
        <f>_xlfn.IFNA(VLOOKUP($A264,'GS10'!$A:$B,2,FALSE), "NA")</f>
        <v>1.56</v>
      </c>
      <c r="AZ264" s="31">
        <f>_xlfn.IFNA(VLOOKUP($A264,'GS5'!$A:$B,2,FALSE), "NA")</f>
        <v>1.2</v>
      </c>
      <c r="BA264" s="31">
        <f>_xlfn.IFNA(VLOOKUP($A264,'GS30'!$A:$B,2,FALSE), "NA")</f>
        <v>1.94</v>
      </c>
      <c r="BB264" s="31">
        <f>_xlfn.IFNA(VLOOKUP($A264,DAX!$A:$B,2,FALSE), "NA")</f>
        <v>15100.13</v>
      </c>
      <c r="BC264" s="31">
        <f>_xlfn.IFNA(VLOOKUP($A264,SMI!$A:$B,2,FALSE), "NA")</f>
        <v>12159.69</v>
      </c>
      <c r="BD264" s="31">
        <f>_xlfn.IFNA(VLOOKUP($A264,NASDAQCOM!$A:$B,2,FALSE), "NA")</f>
        <v>15537.69</v>
      </c>
      <c r="BE264" s="31">
        <f>_xlfn.IFNA(VLOOKUP($A264,FTSE100!$A:$B,2,FALSE), "NA")</f>
        <v>7059.45</v>
      </c>
      <c r="BF264" s="31">
        <f>_xlfn.IFNA(VLOOKUP($A264,'M.W00.PGOLD.USD'!$A:$B,2,FALSE), "NA")</f>
        <v>1872.25</v>
      </c>
      <c r="BG264" s="31">
        <f>_xlfn.IFNA(VLOOKUP($A264,'M.W00.PSILVER.USD'!$A:$B,2,FALSE), "NA")</f>
        <v>25.27</v>
      </c>
      <c r="BH264" s="31">
        <f>_xlfn.IFNA(VLOOKUP($A264,WPU10170502!$A:$B,2,FALSE), "NA")</f>
        <v>148.29300000000001</v>
      </c>
      <c r="BI264" s="31">
        <f>_xlfn.IFNA(VLOOKUP($A264,'M.W00.PSILVER.USD'!$A:$B,2,FALSE), "NA")</f>
        <v>25.27</v>
      </c>
      <c r="BJ264" s="31">
        <f>_xlfn.IFNA(VLOOKUP($A264,'M.W00.PSILVER.USD'!$A:$B,2,FALSE), "NA")</f>
        <v>25.27</v>
      </c>
      <c r="BK264" s="31">
        <f>_xlfn.IFNA(VLOOKUP($A264,FEDfunds!$A:$B,2,FALSE), "NA")</f>
        <v>0.08</v>
      </c>
      <c r="BL264" s="31">
        <f>_xlfn.IFNA(VLOOKUP($A264,Vehicles_miles_traveled!$A:$B,2,FALSE), "NA")</f>
        <v>279459</v>
      </c>
      <c r="BM264" s="31">
        <f>_xlfn.IFNA(VLOOKUP($A264,New_car_dealer!$A:$B,2,FALSE), "NA")</f>
        <v>88409</v>
      </c>
      <c r="BN264" s="31">
        <f>_xlfn.IFNA(VLOOKUP($A264,Platinum_total_demand!$A:$Z,4,FALSE), "NA")</f>
        <v>670.20096724114569</v>
      </c>
      <c r="BO264" s="31">
        <f>_xlfn.IFNA(VLOOKUP($A264,Palladium_total_demand!$A:$Z,4,FALSE), "NA")</f>
        <v>1006.9786113960029</v>
      </c>
      <c r="BP264" s="31">
        <f>_xlfn.IFNA(VLOOKUP($A264,Rhodium_total_demand!$A:$Z,4,FALSE), "NA")</f>
        <v>112.92687330102544</v>
      </c>
      <c r="BQ264" s="31">
        <f>_xlfn.IFNA(VLOOKUP($A264,Platinum_total_supply!$A:$Z,4,FALSE), "NA")</f>
        <v>660.06970318743322</v>
      </c>
      <c r="BR264" s="31">
        <f>_xlfn.IFNA(VLOOKUP($A264,Palladium_total_supply!$A:$Z,4,FALSE), "NA")</f>
        <v>812.0579122017806</v>
      </c>
      <c r="BS264" s="31">
        <f>_xlfn.IFNA(VLOOKUP($A264,Rhodium_total_supply!$A:$Z,4,FALSE), "NA")</f>
        <v>88.323570895409972</v>
      </c>
      <c r="BT264" s="31">
        <f>_xlfn.IFNA(VLOOKUP($A264,Equities!$A:$Z,2,FALSE), "NA")</f>
        <v>14070.4663636363</v>
      </c>
      <c r="BU264" s="31">
        <f>_xlfn.IFNA(VLOOKUP($A264,Equities!$A:$Z,3,FALSE), "NA")</f>
        <v>20636.278636363601</v>
      </c>
      <c r="BV264" s="31">
        <f>_xlfn.IFNA(VLOOKUP($A264,Equities!$A:$Z,4,FALSE), "NA")</f>
        <v>13150.923636363599</v>
      </c>
      <c r="BW264" s="31">
        <f>_xlfn.IFNA(VLOOKUP($A264,Equities!$A:$Z,5,FALSE), "NA")</f>
        <v>9335.5998636363602</v>
      </c>
      <c r="BX264" s="31">
        <f>_xlfn.IFNA(VLOOKUP($A264,Equities!$A:$Z,6,FALSE), "NA")</f>
        <v>3049.3104090909001</v>
      </c>
      <c r="BY264" s="31">
        <f>_xlfn.IFNA(VLOOKUP($A264,Income_equities!$A:$Z,2,FALSE), "NA")</f>
        <v>2352.2890909090902</v>
      </c>
      <c r="BZ264" s="31">
        <f>_xlfn.IFNA(VLOOKUP($A264,Income_equities!$A:$Z,3,FALSE), "NA")</f>
        <v>437.20520909090902</v>
      </c>
      <c r="CA264" s="31">
        <f>_xlfn.IFNA(VLOOKUP($A264,Income_equities!$A:$Z,4,FALSE), "NA")</f>
        <v>256.11217272727202</v>
      </c>
      <c r="CB264" s="31">
        <f>_xlfn.IFNA(VLOOKUP($A264,Income_equities!$A:$Z,5,FALSE), "NA")</f>
        <v>233.87624090909</v>
      </c>
      <c r="CC264" s="31">
        <f>_xlfn.IFNA(VLOOKUP($A264,PGM_equities!$A:$Z,2,FALSE), "NA")</f>
        <v>1032.65409090909</v>
      </c>
      <c r="CD264" s="31">
        <f>_xlfn.IFNA(VLOOKUP($A264,PGM_equities!$A:$Z,3,FALSE), "NA")</f>
        <v>1818.4395454545399</v>
      </c>
      <c r="CE264" s="31">
        <f>_xlfn.IFNA(VLOOKUP($A264,PGM_equities!$A:$Z,4,FALSE), "NA")</f>
        <v>24.122695454545401</v>
      </c>
      <c r="CF264" s="31">
        <f>_xlfn.IFNA(VLOOKUP($A264,PGM_equities!$A:$Z,5,FALSE), "NA")</f>
        <v>1998.04727272727</v>
      </c>
      <c r="CG264" s="31">
        <f>_xlfn.IFNA(VLOOKUP($A264,Platinum_market_balance!$A:$Z,2,FALSE), "NA")</f>
        <v>-10.131264053712471</v>
      </c>
      <c r="CH264" s="31">
        <f>_xlfn.IFNA(VLOOKUP($A264,Platinum_market_balance!$A:$Z,3,FALSE), "NA")</f>
        <v>-1.5116755344918997E-2</v>
      </c>
      <c r="CI264" s="31">
        <f>_xlfn.IFNA(VLOOKUP($A264,Platinum_market_balance!$A:$Z,4,FALSE), "NA")</f>
        <v>3805.6064191427408</v>
      </c>
      <c r="CJ264" s="31">
        <f>_xlfn.IFNA(VLOOKUP($A264,Platinum_market_balance!$A:$Z,5,FALSE), "NA")</f>
        <v>5.6783063665341471</v>
      </c>
      <c r="CK264" s="31">
        <f>_xlfn.IFNA(VLOOKUP($A264,Palladium_market_balance!$A:$Z,2,FALSE), "NA")</f>
        <v>-194.92069919422227</v>
      </c>
      <c r="CL264" s="31">
        <f>_xlfn.IFNA(VLOOKUP($A264,Palladium_market_balance!$A:$Z,3,FALSE), "NA")</f>
        <v>-0.19356985043008829</v>
      </c>
      <c r="CM264" s="31">
        <f>_xlfn.IFNA(VLOOKUP($A264,Palladium_market_balance!$A:$Z,4,FALSE), "NA")</f>
        <v>-10138.258743517743</v>
      </c>
      <c r="CN264" s="31">
        <f>_xlfn.IFNA(VLOOKUP($A264,Palladium_market_balance!$A:$Z,5,FALSE), "NA")</f>
        <v>-10.06799809726126</v>
      </c>
      <c r="CO264" s="31">
        <f>_xlfn.IFNA(VLOOKUP($A264,Rhodium_market_balance!$A:$Z,2,FALSE), "NA")</f>
        <v>-24.603302405615466</v>
      </c>
      <c r="CP264" s="31">
        <f>_xlfn.IFNA(VLOOKUP($A264,Rhodium_market_balance!$A:$Z,3,FALSE), "NA")</f>
        <v>-0.21786933159861122</v>
      </c>
      <c r="CQ264" s="31">
        <f>_xlfn.IFNA(VLOOKUP($A264,Rhodium_market_balance!$A:$Z,4,FALSE), "NA")</f>
        <v>-415.57632848125041</v>
      </c>
      <c r="CR264" s="31">
        <f>_xlfn.IFNA(VLOOKUP($A264,Rhodium_market_balance!$A:$Z,5,FALSE), "NA")</f>
        <v>-3.6800481261308131</v>
      </c>
      <c r="CS264" s="31">
        <f>_xlfn.IFNA(VLOOKUP($A264,CFTCs!$A:$Z,2,FALSE), "NA")</f>
        <v>2821.54545454545</v>
      </c>
      <c r="CT264" s="31">
        <f>_xlfn.IFNA(VLOOKUP($A264,CFTCs!$A:$Z,3,FALSE), "NA")</f>
        <v>5397.5454545454504</v>
      </c>
      <c r="CU264" s="31">
        <f>_xlfn.IFNA(VLOOKUP($A264,CFTCs!$A:$Z,4,FALSE), "NA")</f>
        <v>30550.136363636298</v>
      </c>
      <c r="CV264" s="31">
        <f>_xlfn.IFNA(VLOOKUP($A264,CFTCs!$A:$Z,5,FALSE), "NA")</f>
        <v>14206.5</v>
      </c>
      <c r="CW264" s="31">
        <f>_xlfn.IFNA(VLOOKUP($A264,Open_interest!$A:$Z,2,FALSE), "NA")</f>
        <v>59618.227272727199</v>
      </c>
      <c r="CX264" s="31">
        <f>_xlfn.IFNA(VLOOKUP($A264,Open_interest!$A:$Z,3,FALSE), "NA")</f>
        <v>11051.8636363636</v>
      </c>
      <c r="CY264" s="31">
        <f>IF(_xlfn.IFNA(VLOOKUP($A264,ETF_holdings!$A:$Z,2,FALSE), "NA")=0,"NA",_xlfn.IFNA(VLOOKUP($A264,ETF_holdings!$A:$Z,2,FALSE), "NA"))</f>
        <v>3749561.55495454</v>
      </c>
      <c r="CZ264" s="31">
        <f>IF(_xlfn.IFNA(VLOOKUP($A264,ETF_holdings!$A:$Z,3,FALSE), "NA")=0,"NA",_xlfn.IFNA(VLOOKUP($A264,ETF_holdings!$A:$Z,3,FALSE), "NA"))</f>
        <v>124950</v>
      </c>
      <c r="DA264" s="31">
        <f>_xlfn.IFNA(VLOOKUP($A264,ETF_holdings!$A:$Z,4,FALSE), "NA")</f>
        <v>487727.27272727201</v>
      </c>
      <c r="DB264" s="31">
        <f>IF(_xlfn.IFNA(VLOOKUP($A264,ETF_holdings!$A:$Z,4,FALSE), "NA")=0,"NA",_xlfn.IFNA(VLOOKUP($A264,ETF_holdings!$A:$Z,4,FALSE), "NA"))</f>
        <v>487727.27272727201</v>
      </c>
      <c r="DC264" s="31">
        <f>IF(_xlfn.IFNA(VLOOKUP($A264,ETF_holdings!$A:$Z,6,FALSE), "NA")=0,"NA",_xlfn.IFNA(VLOOKUP($A264,ETF_holdings!$A:$Z,6,FALSE), "NA"))</f>
        <v>26971.8181818181</v>
      </c>
      <c r="DD264" s="31">
        <f>IF(_xlfn.IFNA(VLOOKUP($A264,ETF_holdings!$A:$Z,7,FALSE), "NA")=0,"NA",_xlfn.IFNA(VLOOKUP($A264,ETF_holdings!$A:$Z,7,FALSE), "NA"))</f>
        <v>11704.545454545399</v>
      </c>
      <c r="DE264" s="31">
        <f>IF(_xlfn.IFNA(VLOOKUP($A264,ETF_holdings!$A:$Z,8,FALSE), "NA")=0,"NA",_xlfn.IFNA(VLOOKUP($A264,ETF_holdings!$A:$Z,8,FALSE), "NA"))</f>
        <v>2895.45454545454</v>
      </c>
      <c r="DF264" s="31">
        <f>IF(_xlfn.IFNA(VLOOKUP($A264,ETF_holdings!$A:$Z,10,FALSE), "NA")=0,"NA",_xlfn.IFNA(VLOOKUP($A264,ETF_holdings!$A:$Z,10,FALSE), "NA"))</f>
        <v>1805.45454545454</v>
      </c>
      <c r="DG264" s="31">
        <f>IF(_xlfn.IFNA(VLOOKUP($A264,ETF_holdings!$A:$Z,10,FALSE), "NA")=0,"NA",_xlfn.IFNA(VLOOKUP($A264,ETF_holdings!$A:$Z,10,FALSE), "NA"))</f>
        <v>1805.45454545454</v>
      </c>
      <c r="DH264" s="31">
        <f>IF(_xlfn.IFNA(VLOOKUP($A264,ETF_holdings!$A:$Z,11,FALSE), "NA")=0,"NA",_xlfn.IFNA(VLOOKUP($A264,ETF_holdings!$A:$Z,11,FALSE), "NA"))</f>
        <v>612677.27272727201</v>
      </c>
      <c r="DI264" s="31">
        <f>IF(_xlfn.IFNA(VLOOKUP($A264,ETF_holdings!$A:$Z,12,FALSE), "NA")=0,"NA",_xlfn.IFNA(VLOOKUP($A264,ETF_holdings!$A:$Z,12,FALSE), "NA"))</f>
        <v>38676.363636363501</v>
      </c>
      <c r="DJ264" s="31">
        <f>IF(_xlfn.IFNA(VLOOKUP($A264,ETF_holdings!$A:$Z,13,FALSE), "NA")=0,"NA",_xlfn.IFNA(VLOOKUP($A264,ETF_holdings!$A:$Z,13,FALSE), "NA"))</f>
        <v>7596.3636363636197</v>
      </c>
      <c r="DK264" s="31">
        <f>IF(_xlfn.IFNA(VLOOKUP($A264,Platinum_RSI!$A:$P,2,FALSE), "NA")=0,"NA",_xlfn.IFNA(VLOOKUP($A264,Platinum_RSI!$A:$P,2,FALSE), "NA"))</f>
        <v>23.7</v>
      </c>
      <c r="DL264" s="31">
        <f>IF(_xlfn.IFNA(VLOOKUP($A264,Platinum_RSI!$A:$P,3,FALSE), "NA")=0,"NA",_xlfn.IFNA(VLOOKUP($A264,Platinum_RSI!$A:$P,3,FALSE), "NA"))</f>
        <v>40.619999999999997</v>
      </c>
      <c r="DM264" s="31">
        <f>IF(_xlfn.IFNA(VLOOKUP($A264,Platinum_RSI!$A:$P,4,FALSE), "NA")=0,"NA",_xlfn.IFNA(VLOOKUP($A264,Platinum_RSI!$A:$P,4,FALSE), "NA"))</f>
        <v>45.49</v>
      </c>
      <c r="DN264" s="31">
        <f>IF(_xlfn.IFNA(VLOOKUP($A264,Platinum_RSI!$A:$P,5,FALSE), "NA")=0,"NA",_xlfn.IFNA(VLOOKUP($A264,Platinum_RSI!$A:$P,5,FALSE), "NA"))</f>
        <v>47.93</v>
      </c>
      <c r="DO264" s="31">
        <f>IF(_xlfn.IFNA(VLOOKUP($A264,Palladium_RSI!$A:$Q,2,FALSE), "NA")=0,"NA",_xlfn.IFNA(VLOOKUP($A264,Palladium_RSI!$A:$Q,2,FALSE), "NA"))</f>
        <v>12.58</v>
      </c>
      <c r="DP264" s="31">
        <f>IF(_xlfn.IFNA(VLOOKUP($A264,Palladium_RSI!$A:$Q, 3,FALSE), "NA")=0,"NA",_xlfn.IFNA(VLOOKUP($A264,Palladium_RSI!$A:$Q,3,FALSE), "NA"))</f>
        <v>32.99</v>
      </c>
      <c r="DQ264" s="31">
        <f>IF(_xlfn.IFNA(VLOOKUP($A264,Palladium_RSI!$A:$Q,4,FALSE), "NA")=0,"NA",_xlfn.IFNA(VLOOKUP($A264,Palladium_RSI!$A:$Q,4,FALSE), "NA"))</f>
        <v>40.58</v>
      </c>
      <c r="DR264" s="31">
        <f>IF(_xlfn.IFNA(VLOOKUP($A264,Palladium_RSI!$A:$Q,5,FALSE), "NA")=0,"NA",_xlfn.IFNA(VLOOKUP($A264,Palladium_RSI!$A:$Q,5,FALSE), "NA"))</f>
        <v>49.39</v>
      </c>
      <c r="DS264" s="31">
        <f>IF(_xlfn.IFNA(VLOOKUP($A264,Car_production!$A:$L,2,FALSE), "NA")=0,"NA",_xlfn.IFNA(VLOOKUP($A264,Car_production!$A:$L,2,FALSE), "NA"))</f>
        <v>130.9</v>
      </c>
      <c r="DT264" s="31">
        <f>IF(_xlfn.IFNA(VLOOKUP($A264,Car_production!$A:$L,3,FALSE), "NA")=0,"NA",_xlfn.IFNA(VLOOKUP($A264,Car_production!$A:$L,3,FALSE), "NA"))</f>
        <v>102.98977183320221</v>
      </c>
      <c r="DU264" s="31" t="e">
        <f>IF(_xlfn.IFNA(VLOOKUP($A264,Car_production!$A:$L,4,FALSE), "NA")=0,"NA",_xlfn.IFNA(VLOOKUP($A264,Car_production!$A:$L,13,FALSE), "NA"))</f>
        <v>#REF!</v>
      </c>
      <c r="DV264" s="31">
        <f>IF(_xlfn.IFNA(VLOOKUP($A264,Car_production!$A:$L,5,FALSE), "NA")=0,"NA",_xlfn.IFNA(VLOOKUP($A264,Car_production!$A:$L,5,FALSE), "NA"))</f>
        <v>107.4325563705253</v>
      </c>
      <c r="DW264" s="31">
        <f>IF(_xlfn.IFNA(VLOOKUP($A264,Car_production!$A:$L,6,FALSE), "NA")=0,"NA",_xlfn.IFNA(VLOOKUP($A264,Car_production!$A:$L,6,FALSE), "NA"))</f>
        <v>87</v>
      </c>
      <c r="DX264" s="31">
        <f>IF(_xlfn.IFNA(VLOOKUP($A264,Car_production!$A:$L,7,FALSE), "NA")=0,"NA",_xlfn.IFNA(VLOOKUP($A264,Car_production!$A:$L,7,FALSE), "NA"))</f>
        <v>85.043988269794724</v>
      </c>
      <c r="DY264" s="31">
        <f>IF(_xlfn.IFNA(VLOOKUP($A264,Car_production!$A:$L,8,FALSE), "NA")=0,"NA",_xlfn.IFNA(VLOOKUP($A264,Car_production!$A:$L,8,FALSE), "NA"))</f>
        <v>95.4</v>
      </c>
      <c r="DZ264" s="31">
        <f>IF(_xlfn.IFNA(VLOOKUP($A264,Car_production!$A:$L,9,FALSE), "NA")=0,"NA",_xlfn.IFNA(VLOOKUP($A264,Car_production!$A:$L,9,FALSE), "NA"))</f>
        <v>120.45454545454545</v>
      </c>
      <c r="EA264" s="31">
        <f>IF(_xlfn.IFNA(VLOOKUP($A264,Car_production!$A:$L,10,FALSE), "NA")=0,"NA",_xlfn.IFNA(VLOOKUP($A264,Car_production!$A:$L,10,FALSE), "NA"))</f>
        <v>74.399947249016165</v>
      </c>
      <c r="EB264" s="31">
        <f>IF(_xlfn.IFNA(VLOOKUP($A264,Car_production_index!$A:$L,2,FALSE), "NA")=0,"NA",_xlfn.IFNA(VLOOKUP($A264,Car_production_index!$A:$L,2,FALSE), "NA"))</f>
        <v>0.13415853965391045</v>
      </c>
      <c r="EC264" s="31">
        <f>IF(_xlfn.IFNA(VLOOKUP($A264,Car_production_index!$A:$L,3,FALSE), "NA")=0,"NA",_xlfn.IFNA(VLOOKUP($A264,Car_production_index!$A:$L,3,FALSE), "NA"))</f>
        <v>0.1449141447737195</v>
      </c>
      <c r="ED264" s="31">
        <f>IF(_xlfn.IFNA(VLOOKUP($A264,Car_production_index!$A:$L,4,FALSE), "NA")=0,"NA",_xlfn.IFNA(VLOOKUP($A264,Car_production_index!$A:$L,4,FALSE), "NA"))</f>
        <v>0.34102334074112239</v>
      </c>
      <c r="EE264" s="31">
        <f>IF(_xlfn.IFNA(VLOOKUP($A264,Car_production_index!$A:$L,5,FALSE), "NA")=0,"NA",_xlfn.IFNA(VLOOKUP($A264,Car_production_index!$A:$L,5,FALSE), "NA"))</f>
        <v>9.648372928251947E-2</v>
      </c>
      <c r="EF264" s="31">
        <f>IF(_xlfn.IFNA(VLOOKUP($A264,Car_production_index!$A:$L,6,FALSE), "NA")=0,"NA",_xlfn.IFNA(VLOOKUP($A264,Car_production_index!$A:$L,6,FALSE), "NA"))</f>
        <v>0.71657975445127187</v>
      </c>
    </row>
    <row r="265" spans="1:136">
      <c r="A265" s="26">
        <v>44531</v>
      </c>
      <c r="B265" s="25">
        <f>IFERROR(VLOOKUP($A265,Palladium_spot_price!$A:$B,2,FALSE), "NA")</f>
        <v>1811.1428571428501</v>
      </c>
      <c r="C265" s="25">
        <f>IFERROR(VLOOKUP($A265,Platinum_spot_price!$A:$B,2,FALSE), "NA")</f>
        <v>947.90476190476102</v>
      </c>
      <c r="D265" s="25">
        <f>IFERROR(VLOOKUP($A265,Rhodium_spot_price!$A:$B,2,FALSE), "NA")</f>
        <v>14166.666666666601</v>
      </c>
      <c r="E265" s="25">
        <f>IFERROR(VLOOKUP(A265,'Coal Australia'!A:B,2,FALSE), "NA")</f>
        <v>169.65</v>
      </c>
      <c r="F265" s="25">
        <f>IFERROR(VLOOKUP(A265,'Russian Ruble'!A:B,2,FALSE), "NA")</f>
        <v>73.716399999999993</v>
      </c>
      <c r="G265" s="25" t="str">
        <f>IFERROR(VLOOKUP($A265,'GDP Germany'!A:B,2,FALSE),"NA")</f>
        <v>NA</v>
      </c>
      <c r="H265" s="25" t="str">
        <f>IFERROR(VLOOKUP($A265,'GDP EU28'!A:B,2,FALSE),"NA")</f>
        <v>NA</v>
      </c>
      <c r="I265" s="25" t="str">
        <f>IFERROR(VLOOKUP($A265,'GDP US'!A:B,2,FALSE),"NA")</f>
        <v>NA</v>
      </c>
      <c r="J265" s="29" t="str">
        <f>IFERROR(VLOOKUP($A265,'GDP CNY'!A:C,2,FALSE),"NA")</f>
        <v>NA</v>
      </c>
      <c r="K265" s="25">
        <f>IFERROR(VLOOKUP($A265,WTI!$A:$B,2,FALSE),"NA")</f>
        <v>71.709999999999994</v>
      </c>
      <c r="L265" s="25">
        <f>IFERROR(VLOOKUP($A265,Brent!$A:$B,2,FALSE),"NA")</f>
        <v>74.17</v>
      </c>
      <c r="M265" s="25">
        <f>IFERROR(VLOOKUP($A265,'EURO EXC RATE'!$A:$B,2,FALSE),"NA")</f>
        <v>1.1323000000000001</v>
      </c>
      <c r="N265" s="25">
        <f>IFERROR(VLOOKUP($A265,'Baltic Dry Index'!$A:$B,2,FALSE),"NA")</f>
        <v>2217</v>
      </c>
      <c r="O265" s="25">
        <f>IFERROR(VLOOKUP($A265,EXR_CNY_USD!$A:$B,2,FALSE),"NA")</f>
        <v>6.3692857142857138</v>
      </c>
      <c r="P265" s="25">
        <f>IFERROR(VLOOKUP($A265,'NATURAL GAS'!A:B,2,FALSE),"NA")</f>
        <v>3.76</v>
      </c>
      <c r="Q265" s="25">
        <f>IFERROR(VLOOKUP($A265,VIX!$A:$B,2,FALSE), "NA")</f>
        <v>17.22</v>
      </c>
      <c r="R265" s="25">
        <f>IFERROR(VLOOKUP($A265,CLI_US!$A:$B,2,FALSE), "NA")</f>
        <v>100.07791637377601</v>
      </c>
      <c r="S265" s="25">
        <f>IFERROR(VLOOKUP($A265,CLI_CHN!$A:$B,2,FALSE), "NA")</f>
        <v>99.52561</v>
      </c>
      <c r="T265" s="25">
        <f>IFERROR(VLOOKUP($A265,CLI_EURO!$A:$B,2,FALSE), "NA")</f>
        <v>100.58460228422599</v>
      </c>
      <c r="U265" s="25">
        <f>IFERROR(VLOOKUP($A265,CPILFESL!$A:$B,2,FALSE), "NA")</f>
        <v>280.12599999999998</v>
      </c>
      <c r="V265" s="31">
        <f>_xlfn.IFNA(VLOOKUP($A265,'PET.RWTC.M'!$A:$B,2,FALSE), "NA")</f>
        <v>71.709999999999994</v>
      </c>
      <c r="W265" s="31">
        <f>_xlfn.IFNA(VLOOKUP($A265,PALLFNFINDEXQ!$A:$B,2,FALSE), "NA")</f>
        <v>187.721049739916</v>
      </c>
      <c r="X265" s="31">
        <f>_xlfn.IFNA(VLOOKUP($A265,DEXSFUS!$A:$B,2,FALSE), "NA")</f>
        <v>15.8916</v>
      </c>
      <c r="Y265" s="31">
        <f>_xlfn.IFNA(VLOOKUP($A265,PNICKUSDM!$A:$B,2,FALSE), "NA")</f>
        <v>20059.29</v>
      </c>
      <c r="Z265" s="31">
        <f>_xlfn.IFNA(VLOOKUP($A265,'WPU1011'!$A:$B,2,FALSE), "NA")</f>
        <v>189.506</v>
      </c>
      <c r="AA265" s="31">
        <f>_xlfn.IFNA(VLOOKUP($A265,'WPU1011'!$A:$B,2,FALSE), "NA")</f>
        <v>189.506</v>
      </c>
      <c r="AB265" s="31">
        <f>_xlfn.IFNA(VLOOKUP($A265,TSIFRGHTC!$A:$B,2,FALSE), "NA")</f>
        <v>0.4</v>
      </c>
      <c r="AC265" s="31">
        <f>_xlfn.IFNA(VLOOKUP($A265,TSIFRGHTC!$A:$B,2,FALSE), "NA")</f>
        <v>0.4</v>
      </c>
      <c r="AD265" s="31">
        <f>_xlfn.IFNA(VLOOKUP($A265,PPICMM!$A:$B,2,FALSE), "NA")</f>
        <v>269.04899999999998</v>
      </c>
      <c r="AE265" s="31">
        <f>_xlfn.IFNA(VLOOKUP($A265,IPB50001N!$A:$B,2,FALSE), "NA")</f>
        <v>101.9157</v>
      </c>
      <c r="AF265" s="31">
        <f>_xlfn.IFNA(VLOOKUP($A265,A31ATI!$A:$B,2,FALSE), "NA")</f>
        <v>24437</v>
      </c>
      <c r="AG265" s="31">
        <f>_xlfn.IFNA(VLOOKUP($A265,A31ANO!$A:$B,2,FALSE), "NA")</f>
        <v>12167</v>
      </c>
      <c r="AH265" s="31">
        <f>_xlfn.IFNA(VLOOKUP($A265,IPG21223S!$A:$B,2,FALSE), "NA")</f>
        <v>94.896600000000007</v>
      </c>
      <c r="AI265" s="31">
        <f>_xlfn.IFNA(VLOOKUP($A265,PIORECRUSDM!$A:$B,2,FALSE), "NA")</f>
        <v>112.5</v>
      </c>
      <c r="AJ265" s="31">
        <f>_xlfn.IFNA(VLOOKUP($A265,GVZCLS!$A:$B,2,FALSE), "NA")</f>
        <v>15.92782608695652</v>
      </c>
      <c r="AK265" s="31">
        <f>_xlfn.IFNA(VLOOKUP($A265,VXSLVCLS!$A:$B,2,FALSE), "NA")</f>
        <v>28.499999999999996</v>
      </c>
      <c r="AL265" s="31">
        <f>_xlfn.IFNA(VLOOKUP($A265,PNRGINDEXM!$A:$B,2,FALSE), "NA")</f>
        <v>241.33959999999999</v>
      </c>
      <c r="AM265" s="31">
        <f>_xlfn.IFNA(VLOOKUP($A265,Nikkei225!$A:$B,2,FALSE), "NA")</f>
        <v>28514.228181818184</v>
      </c>
      <c r="AN265" s="31">
        <f>_xlfn.IFNA(VLOOKUP($A265,EXJPUS!$A:$B,2,FALSE), "NA")</f>
        <v>113.8329</v>
      </c>
      <c r="AO265" s="31">
        <f>_xlfn.IFNA(VLOOKUP($A265,PCU33613361!$A:$B,2,FALSE), "NA")</f>
        <v>118.59</v>
      </c>
      <c r="AP265" s="31">
        <f>_xlfn.IFNA(VLOOKUP($A265,TOTALSA!$A:$B,2,FALSE), "NA")</f>
        <v>13.004</v>
      </c>
      <c r="AQ265" s="31">
        <f>_xlfn.IFNA(VLOOKUP($A265,ZAFCPIALLMINMEI!$A:$B,2,FALSE), "NA")</f>
        <v>135.02869999999999</v>
      </c>
      <c r="AR265" s="31">
        <f>_xlfn.IFNA(VLOOKUP($A265,LCULMN01ZAQ661S!$A:$B,2,FALSE), "NA")</f>
        <v>121.31019999999999</v>
      </c>
      <c r="AS265" s="31">
        <f>_xlfn.IFNA(VLOOKUP($A265,NGDPRSAXDCZAQ!$A:$B,2,FALSE), "NA")</f>
        <v>1111695.3999999999</v>
      </c>
      <c r="AT265" s="31">
        <f>_xlfn.IFNA(VLOOKUP($A265,'M.W00.PCOBA.USD'!$A:$B,2,FALSE), "NA")</f>
        <v>68675.240000000005</v>
      </c>
      <c r="AU265" s="31">
        <f>_xlfn.IFNA(VLOOKUP($A265,BSCICP03O9M665S!$A:$B,2,FALSE), "NA")</f>
        <v>102.9357443638</v>
      </c>
      <c r="AV265" s="31">
        <f>_xlfn.IFNA(VLOOKUP($A265,LOLITOAAOECDE!$A:$B,2,FALSE), "NA")</f>
        <v>100.0884650357</v>
      </c>
      <c r="AW265" s="31">
        <f>_xlfn.IFNA(VLOOKUP($A265,'IP7110'!$A:$B,2,FALSE), "NA")</f>
        <v>137</v>
      </c>
      <c r="AX265" s="31">
        <f>_xlfn.IFNA(VLOOKUP($A265,'WPS061'!$A:$B,2,FALSE), "NA")</f>
        <v>337.35500000000002</v>
      </c>
      <c r="AY265" s="31">
        <f>_xlfn.IFNA(VLOOKUP($A265,'GS10'!$A:$B,2,FALSE), "NA")</f>
        <v>1.47</v>
      </c>
      <c r="AZ265" s="31">
        <f>_xlfn.IFNA(VLOOKUP($A265,'GS5'!$A:$B,2,FALSE), "NA")</f>
        <v>1.23</v>
      </c>
      <c r="BA265" s="31">
        <f>_xlfn.IFNA(VLOOKUP($A265,'GS30'!$A:$B,2,FALSE), "NA")</f>
        <v>1.85</v>
      </c>
      <c r="BB265" s="31">
        <f>_xlfn.IFNA(VLOOKUP($A265,DAX!$A:$B,2,FALSE), "NA")</f>
        <v>15884.86</v>
      </c>
      <c r="BC265" s="31">
        <f>_xlfn.IFNA(VLOOKUP($A265,SMI!$A:$B,2,FALSE), "NA")</f>
        <v>12875.66</v>
      </c>
      <c r="BD265" s="31">
        <f>_xlfn.IFNA(VLOOKUP($A265,NASDAQCOM!$A:$B,2,FALSE), "NA")</f>
        <v>15644.97</v>
      </c>
      <c r="BE265" s="31">
        <f>_xlfn.IFNA(VLOOKUP($A265,FTSE100!$A:$B,2,FALSE), "NA")</f>
        <v>7384.54</v>
      </c>
      <c r="BF265" s="31">
        <f>_xlfn.IFNA(VLOOKUP($A265,'M.W00.PGOLD.USD'!$A:$B,2,FALSE), "NA")</f>
        <v>1820.1</v>
      </c>
      <c r="BG265" s="31">
        <f>_xlfn.IFNA(VLOOKUP($A265,'M.W00.PSILVER.USD'!$A:$B,2,FALSE), "NA")</f>
        <v>23.085000000000001</v>
      </c>
      <c r="BH265" s="31">
        <f>_xlfn.IFNA(VLOOKUP($A265,WPU10170502!$A:$B,2,FALSE), "NA")</f>
        <v>152.47800000000001</v>
      </c>
      <c r="BI265" s="31">
        <f>_xlfn.IFNA(VLOOKUP($A265,'M.W00.PSILVER.USD'!$A:$B,2,FALSE), "NA")</f>
        <v>23.085000000000001</v>
      </c>
      <c r="BJ265" s="31">
        <f>_xlfn.IFNA(VLOOKUP($A265,'M.W00.PSILVER.USD'!$A:$B,2,FALSE), "NA")</f>
        <v>23.085000000000001</v>
      </c>
      <c r="BK265" s="31">
        <f>_xlfn.IFNA(VLOOKUP($A265,FEDfunds!$A:$B,2,FALSE), "NA")</f>
        <v>0.08</v>
      </c>
      <c r="BL265" s="31">
        <f>_xlfn.IFNA(VLOOKUP($A265,Vehicles_miles_traveled!$A:$B,2,FALSE), "NA")</f>
        <v>278323</v>
      </c>
      <c r="BM265" s="31">
        <f>_xlfn.IFNA(VLOOKUP($A265,New_car_dealer!$A:$B,2,FALSE), "NA")</f>
        <v>95849</v>
      </c>
      <c r="BN265" s="31">
        <f>_xlfn.IFNA(VLOOKUP($A265,Platinum_total_demand!$A:$Z,4,FALSE), "NA")</f>
        <v>624.19231155851128</v>
      </c>
      <c r="BO265" s="31">
        <f>_xlfn.IFNA(VLOOKUP($A265,Palladium_total_demand!$A:$Z,4,FALSE), "NA")</f>
        <v>886.97442061711649</v>
      </c>
      <c r="BP265" s="31">
        <f>_xlfn.IFNA(VLOOKUP($A265,Rhodium_total_demand!$A:$Z,4,FALSE), "NA")</f>
        <v>101.80076308249642</v>
      </c>
      <c r="BQ265" s="31">
        <f>_xlfn.IFNA(VLOOKUP($A265,Platinum_total_supply!$A:$Z,4,FALSE), "NA")</f>
        <v>660.06970318743322</v>
      </c>
      <c r="BR265" s="31">
        <f>_xlfn.IFNA(VLOOKUP($A265,Palladium_total_supply!$A:$Z,4,FALSE), "NA")</f>
        <v>862.0605951568474</v>
      </c>
      <c r="BS265" s="31">
        <f>_xlfn.IFNA(VLOOKUP($A265,Rhodium_total_supply!$A:$Z,4,FALSE), "NA")</f>
        <v>88.323570895409972</v>
      </c>
      <c r="BT265" s="31">
        <f>_xlfn.IFNA(VLOOKUP($A265,Equities!$A:$Z,2,FALSE), "NA")</f>
        <v>13954.876086956499</v>
      </c>
      <c r="BU265" s="31">
        <f>_xlfn.IFNA(VLOOKUP($A265,Equities!$A:$Z,3,FALSE), "NA")</f>
        <v>20580.2017391304</v>
      </c>
      <c r="BV265" s="31">
        <f>_xlfn.IFNA(VLOOKUP($A265,Equities!$A:$Z,4,FALSE), "NA")</f>
        <v>12939.5965217391</v>
      </c>
      <c r="BW265" s="31">
        <f>_xlfn.IFNA(VLOOKUP($A265,Equities!$A:$Z,5,FALSE), "NA")</f>
        <v>9154.2097391304305</v>
      </c>
      <c r="BX265" s="31">
        <f>_xlfn.IFNA(VLOOKUP($A265,Equities!$A:$Z,6,FALSE), "NA")</f>
        <v>2957.90982608695</v>
      </c>
      <c r="BY265" s="31">
        <f>_xlfn.IFNA(VLOOKUP($A265,Income_equities!$A:$Z,2,FALSE), "NA")</f>
        <v>2355.7286956521698</v>
      </c>
      <c r="BZ265" s="31">
        <f>_xlfn.IFNA(VLOOKUP($A265,Income_equities!$A:$Z,3,FALSE), "NA")</f>
        <v>438.76789130434702</v>
      </c>
      <c r="CA265" s="31">
        <f>_xlfn.IFNA(VLOOKUP($A265,Income_equities!$A:$Z,4,FALSE), "NA")</f>
        <v>256.63855652173902</v>
      </c>
      <c r="CB265" s="31">
        <f>_xlfn.IFNA(VLOOKUP($A265,Income_equities!$A:$Z,5,FALSE), "NA")</f>
        <v>234.128865217391</v>
      </c>
      <c r="CC265" s="31">
        <f>_xlfn.IFNA(VLOOKUP($A265,PGM_equities!$A:$Z,2,FALSE), "NA")</f>
        <v>950.57695652173902</v>
      </c>
      <c r="CD265" s="31">
        <f>_xlfn.IFNA(VLOOKUP($A265,PGM_equities!$A:$Z,3,FALSE), "NA")</f>
        <v>1792.51565217391</v>
      </c>
      <c r="CE265" s="31">
        <f>_xlfn.IFNA(VLOOKUP($A265,PGM_equities!$A:$Z,4,FALSE), "NA")</f>
        <v>22.526130434782601</v>
      </c>
      <c r="CF265" s="31">
        <f>_xlfn.IFNA(VLOOKUP($A265,PGM_equities!$A:$Z,5,FALSE), "NA")</f>
        <v>1828.9099999999901</v>
      </c>
      <c r="CG265" s="31">
        <f>_xlfn.IFNA(VLOOKUP($A265,Platinum_market_balance!$A:$Z,2,FALSE), "NA")</f>
        <v>35.877391628921941</v>
      </c>
      <c r="CH265" s="31">
        <f>_xlfn.IFNA(VLOOKUP($A265,Platinum_market_balance!$A:$Z,3,FALSE), "NA")</f>
        <v>5.7478105648789017E-2</v>
      </c>
      <c r="CI265" s="31">
        <f>_xlfn.IFNA(VLOOKUP($A265,Platinum_market_balance!$A:$Z,4,FALSE), "NA")</f>
        <v>3841.4838107716628</v>
      </c>
      <c r="CJ265" s="31">
        <f>_xlfn.IFNA(VLOOKUP($A265,Platinum_market_balance!$A:$Z,5,FALSE), "NA")</f>
        <v>6.1543273437317323</v>
      </c>
      <c r="CK265" s="31">
        <f>_xlfn.IFNA(VLOOKUP($A265,Palladium_market_balance!$A:$Z,2,FALSE), "NA")</f>
        <v>-24.913825460269095</v>
      </c>
      <c r="CL265" s="31">
        <f>_xlfn.IFNA(VLOOKUP($A265,Palladium_market_balance!$A:$Z,3,FALSE), "NA")</f>
        <v>-2.8088550110537784E-2</v>
      </c>
      <c r="CM265" s="31">
        <f>_xlfn.IFNA(VLOOKUP($A265,Palladium_market_balance!$A:$Z,4,FALSE), "NA")</f>
        <v>-10163.172568978012</v>
      </c>
      <c r="CN265" s="31">
        <f>_xlfn.IFNA(VLOOKUP($A265,Palladium_market_balance!$A:$Z,5,FALSE), "NA")</f>
        <v>-11.458247648119253</v>
      </c>
      <c r="CO265" s="31">
        <f>_xlfn.IFNA(VLOOKUP($A265,Rhodium_market_balance!$A:$Z,2,FALSE), "NA")</f>
        <v>-13.477192187086445</v>
      </c>
      <c r="CP265" s="31">
        <f>_xlfn.IFNA(VLOOKUP($A265,Rhodium_market_balance!$A:$Z,3,FALSE), "NA")</f>
        <v>-0.13238792892117041</v>
      </c>
      <c r="CQ265" s="31">
        <f>_xlfn.IFNA(VLOOKUP($A265,Rhodium_market_balance!$A:$Z,4,FALSE), "NA")</f>
        <v>-429.05352066833689</v>
      </c>
      <c r="CR265" s="31">
        <f>_xlfn.IFNA(VLOOKUP($A265,Rhodium_market_balance!$A:$Z,5,FALSE), "NA")</f>
        <v>-4.2146395338966585</v>
      </c>
      <c r="CS265" s="31">
        <f>_xlfn.IFNA(VLOOKUP($A265,CFTCs!$A:$Z,2,FALSE), "NA")</f>
        <v>2714</v>
      </c>
      <c r="CT265" s="31">
        <f>_xlfn.IFNA(VLOOKUP($A265,CFTCs!$A:$Z,3,FALSE), "NA")</f>
        <v>5976.95652173913</v>
      </c>
      <c r="CU265" s="31">
        <f>_xlfn.IFNA(VLOOKUP($A265,CFTCs!$A:$Z,4,FALSE), "NA")</f>
        <v>27748.652173913</v>
      </c>
      <c r="CV265" s="31">
        <f>_xlfn.IFNA(VLOOKUP($A265,CFTCs!$A:$Z,5,FALSE), "NA")</f>
        <v>23010.695652173901</v>
      </c>
      <c r="CW265" s="31">
        <f>_xlfn.IFNA(VLOOKUP($A265,Open_interest!$A:$Z,2,FALSE), "NA")</f>
        <v>63990.521739130403</v>
      </c>
      <c r="CX265" s="31">
        <f>_xlfn.IFNA(VLOOKUP($A265,Open_interest!$A:$Z,3,FALSE), "NA")</f>
        <v>9584.3913043478206</v>
      </c>
      <c r="CY265" s="31">
        <f>IF(_xlfn.IFNA(VLOOKUP($A265,ETF_holdings!$A:$Z,2,FALSE), "NA")=0,"NA",_xlfn.IFNA(VLOOKUP($A265,ETF_holdings!$A:$Z,2,FALSE), "NA"))</f>
        <v>3664052.3743478199</v>
      </c>
      <c r="CZ265" s="31">
        <f>IF(_xlfn.IFNA(VLOOKUP($A265,ETF_holdings!$A:$Z,3,FALSE), "NA")=0,"NA",_xlfn.IFNA(VLOOKUP($A265,ETF_holdings!$A:$Z,3,FALSE), "NA"))</f>
        <v>121993.478260869</v>
      </c>
      <c r="DA265" s="31">
        <f>_xlfn.IFNA(VLOOKUP($A265,ETF_holdings!$A:$Z,4,FALSE), "NA")</f>
        <v>482652.17391304299</v>
      </c>
      <c r="DB265" s="31">
        <f>IF(_xlfn.IFNA(VLOOKUP($A265,ETF_holdings!$A:$Z,4,FALSE), "NA")=0,"NA",_xlfn.IFNA(VLOOKUP($A265,ETF_holdings!$A:$Z,4,FALSE), "NA"))</f>
        <v>482652.17391304299</v>
      </c>
      <c r="DC265" s="31">
        <f>IF(_xlfn.IFNA(VLOOKUP($A265,ETF_holdings!$A:$Z,6,FALSE), "NA")=0,"NA",_xlfn.IFNA(VLOOKUP($A265,ETF_holdings!$A:$Z,6,FALSE), "NA"))</f>
        <v>31453.043478260799</v>
      </c>
      <c r="DD265" s="31">
        <f>IF(_xlfn.IFNA(VLOOKUP($A265,ETF_holdings!$A:$Z,7,FALSE), "NA")=0,"NA",_xlfn.IFNA(VLOOKUP($A265,ETF_holdings!$A:$Z,7,FALSE), "NA"))</f>
        <v>12206.5217391304</v>
      </c>
      <c r="DE265" s="31">
        <f>IF(_xlfn.IFNA(VLOOKUP($A265,ETF_holdings!$A:$Z,8,FALSE), "NA")=0,"NA",_xlfn.IFNA(VLOOKUP($A265,ETF_holdings!$A:$Z,8,FALSE), "NA"))</f>
        <v>2800</v>
      </c>
      <c r="DF265" s="31">
        <f>IF(_xlfn.IFNA(VLOOKUP($A265,ETF_holdings!$A:$Z,10,FALSE), "NA")=0,"NA",_xlfn.IFNA(VLOOKUP($A265,ETF_holdings!$A:$Z,10,FALSE), "NA"))</f>
        <v>1810</v>
      </c>
      <c r="DG265" s="31">
        <f>IF(_xlfn.IFNA(VLOOKUP($A265,ETF_holdings!$A:$Z,10,FALSE), "NA")=0,"NA",_xlfn.IFNA(VLOOKUP($A265,ETF_holdings!$A:$Z,10,FALSE), "NA"))</f>
        <v>1810</v>
      </c>
      <c r="DH265" s="31">
        <f>IF(_xlfn.IFNA(VLOOKUP($A265,ETF_holdings!$A:$Z,11,FALSE), "NA")=0,"NA",_xlfn.IFNA(VLOOKUP($A265,ETF_holdings!$A:$Z,11,FALSE), "NA"))</f>
        <v>604645.65217391204</v>
      </c>
      <c r="DI265" s="31">
        <f>IF(_xlfn.IFNA(VLOOKUP($A265,ETF_holdings!$A:$Z,12,FALSE), "NA")=0,"NA",_xlfn.IFNA(VLOOKUP($A265,ETF_holdings!$A:$Z,12,FALSE), "NA"))</f>
        <v>43659.565217391195</v>
      </c>
      <c r="DJ265" s="31">
        <f>IF(_xlfn.IFNA(VLOOKUP($A265,ETF_holdings!$A:$Z,13,FALSE), "NA")=0,"NA",_xlfn.IFNA(VLOOKUP($A265,ETF_holdings!$A:$Z,13,FALSE), "NA"))</f>
        <v>7410</v>
      </c>
      <c r="DK265" s="31">
        <f>IF(_xlfn.IFNA(VLOOKUP($A265,Platinum_RSI!$A:$P,2,FALSE), "NA")=0,"NA",_xlfn.IFNA(VLOOKUP($A265,Platinum_RSI!$A:$P,2,FALSE), "NA"))</f>
        <v>40.64</v>
      </c>
      <c r="DL265" s="31">
        <f>IF(_xlfn.IFNA(VLOOKUP($A265,Platinum_RSI!$A:$P,3,FALSE), "NA")=0,"NA",_xlfn.IFNA(VLOOKUP($A265,Platinum_RSI!$A:$P,3,FALSE), "NA"))</f>
        <v>45.11</v>
      </c>
      <c r="DM265" s="31">
        <f>IF(_xlfn.IFNA(VLOOKUP($A265,Platinum_RSI!$A:$P,4,FALSE), "NA")=0,"NA",_xlfn.IFNA(VLOOKUP($A265,Platinum_RSI!$A:$P,4,FALSE), "NA"))</f>
        <v>48.17</v>
      </c>
      <c r="DN265" s="31">
        <f>IF(_xlfn.IFNA(VLOOKUP($A265,Platinum_RSI!$A:$P,5,FALSE), "NA")=0,"NA",_xlfn.IFNA(VLOOKUP($A265,Platinum_RSI!$A:$P,5,FALSE), "NA"))</f>
        <v>49.14</v>
      </c>
      <c r="DO265" s="31">
        <f>IF(_xlfn.IFNA(VLOOKUP($A265,Palladium_RSI!$A:$Q,2,FALSE), "NA")=0,"NA",_xlfn.IFNA(VLOOKUP($A265,Palladium_RSI!$A:$Q,2,FALSE), "NA"))</f>
        <v>39.01</v>
      </c>
      <c r="DP265" s="31">
        <f>IF(_xlfn.IFNA(VLOOKUP($A265,Palladium_RSI!$A:$Q, 3,FALSE), "NA")=0,"NA",_xlfn.IFNA(VLOOKUP($A265,Palladium_RSI!$A:$Q,3,FALSE), "NA"))</f>
        <v>40.82</v>
      </c>
      <c r="DQ265" s="31">
        <f>IF(_xlfn.IFNA(VLOOKUP($A265,Palladium_RSI!$A:$Q,4,FALSE), "NA")=0,"NA",_xlfn.IFNA(VLOOKUP($A265,Palladium_RSI!$A:$Q,4,FALSE), "NA"))</f>
        <v>45.57</v>
      </c>
      <c r="DR265" s="31">
        <f>IF(_xlfn.IFNA(VLOOKUP($A265,Palladium_RSI!$A:$Q,5,FALSE), "NA")=0,"NA",_xlfn.IFNA(VLOOKUP($A265,Palladium_RSI!$A:$Q,5,FALSE), "NA"))</f>
        <v>52</v>
      </c>
      <c r="DS265" s="31">
        <f>IF(_xlfn.IFNA(VLOOKUP($A265,Car_production!$A:$L,2,FALSE), "NA")=0,"NA",_xlfn.IFNA(VLOOKUP($A265,Car_production!$A:$L,2,FALSE), "NA"))</f>
        <v>142.19999999999999</v>
      </c>
      <c r="DT265" s="31">
        <f>IF(_xlfn.IFNA(VLOOKUP($A265,Car_production!$A:$L,3,FALSE), "NA")=0,"NA",_xlfn.IFNA(VLOOKUP($A265,Car_production!$A:$L,3,FALSE), "NA"))</f>
        <v>111.88040912667189</v>
      </c>
      <c r="DU265" s="31" t="e">
        <f>IF(_xlfn.IFNA(VLOOKUP($A265,Car_production!$A:$L,4,FALSE), "NA")=0,"NA",_xlfn.IFNA(VLOOKUP($A265,Car_production!$A:$L,13,FALSE), "NA"))</f>
        <v>#REF!</v>
      </c>
      <c r="DV265" s="31">
        <f>IF(_xlfn.IFNA(VLOOKUP($A265,Car_production!$A:$L,5,FALSE), "NA")=0,"NA",_xlfn.IFNA(VLOOKUP($A265,Car_production!$A:$L,5,FALSE), "NA"))</f>
        <v>121.65485134357677</v>
      </c>
      <c r="DW265" s="31">
        <f>IF(_xlfn.IFNA(VLOOKUP($A265,Car_production!$A:$L,6,FALSE), "NA")=0,"NA",_xlfn.IFNA(VLOOKUP($A265,Car_production!$A:$L,6,FALSE), "NA"))</f>
        <v>135.1</v>
      </c>
      <c r="DX265" s="31">
        <f>IF(_xlfn.IFNA(VLOOKUP($A265,Car_production!$A:$L,7,FALSE), "NA")=0,"NA",_xlfn.IFNA(VLOOKUP($A265,Car_production!$A:$L,7,FALSE), "NA"))</f>
        <v>132.06256109481916</v>
      </c>
      <c r="DY265" s="31">
        <f>IF(_xlfn.IFNA(VLOOKUP($A265,Car_production!$A:$L,8,FALSE), "NA")=0,"NA",_xlfn.IFNA(VLOOKUP($A265,Car_production!$A:$L,8,FALSE), "NA"))</f>
        <v>96</v>
      </c>
      <c r="DZ265" s="31">
        <f>IF(_xlfn.IFNA(VLOOKUP($A265,Car_production!$A:$L,9,FALSE), "NA")=0,"NA",_xlfn.IFNA(VLOOKUP($A265,Car_production!$A:$L,9,FALSE), "NA"))</f>
        <v>121.21212121212122</v>
      </c>
      <c r="EA265" s="31">
        <f>IF(_xlfn.IFNA(VLOOKUP($A265,Car_production!$A:$L,10,FALSE), "NA")=0,"NA",_xlfn.IFNA(VLOOKUP($A265,Car_production!$A:$L,10,FALSE), "NA"))</f>
        <v>87.329586713340547</v>
      </c>
      <c r="EB265" s="31">
        <f>IF(_xlfn.IFNA(VLOOKUP($A265,Car_production_index!$A:$L,2,FALSE), "NA")=0,"NA",_xlfn.IFNA(VLOOKUP($A265,Car_production_index!$A:$L,2,FALSE), "NA"))</f>
        <v>0.13415853965391045</v>
      </c>
      <c r="EC265" s="31">
        <f>IF(_xlfn.IFNA(VLOOKUP($A265,Car_production_index!$A:$L,3,FALSE), "NA")=0,"NA",_xlfn.IFNA(VLOOKUP($A265,Car_production_index!$A:$L,3,FALSE), "NA"))</f>
        <v>0.1449141447737195</v>
      </c>
      <c r="ED265" s="31">
        <f>IF(_xlfn.IFNA(VLOOKUP($A265,Car_production_index!$A:$L,4,FALSE), "NA")=0,"NA",_xlfn.IFNA(VLOOKUP($A265,Car_production_index!$A:$L,4,FALSE), "NA"))</f>
        <v>0.34102334074112239</v>
      </c>
      <c r="EE265" s="31">
        <f>IF(_xlfn.IFNA(VLOOKUP($A265,Car_production_index!$A:$L,5,FALSE), "NA")=0,"NA",_xlfn.IFNA(VLOOKUP($A265,Car_production_index!$A:$L,5,FALSE), "NA"))</f>
        <v>9.648372928251947E-2</v>
      </c>
      <c r="EF265" s="31">
        <f>IF(_xlfn.IFNA(VLOOKUP($A265,Car_production_index!$A:$L,6,FALSE), "NA")=0,"NA",_xlfn.IFNA(VLOOKUP($A265,Car_production_index!$A:$L,6,FALSE), "NA"))</f>
        <v>0.71657975445127187</v>
      </c>
    </row>
    <row r="266" spans="1:136">
      <c r="A266" s="26">
        <v>44562</v>
      </c>
      <c r="B266" s="25">
        <f>IFERROR(VLOOKUP($A266,Palladium_spot_price!$A:$B,2,FALSE), "NA")</f>
        <v>1950.4</v>
      </c>
      <c r="C266" s="25">
        <f>IFERROR(VLOOKUP($A266,Platinum_spot_price!$A:$B,2,FALSE), "NA")</f>
        <v>987.6</v>
      </c>
      <c r="D266" s="25">
        <f>IFERROR(VLOOKUP($A266,Rhodium_spot_price!$A:$B,2,FALSE), "NA")</f>
        <v>16650</v>
      </c>
      <c r="E266" s="25">
        <f>IFERROR(VLOOKUP(A266,'Coal Australia'!A:B,2,FALSE), "NA")</f>
        <v>196.95</v>
      </c>
      <c r="F266" s="25">
        <f>IFERROR(VLOOKUP(A266,'Russian Ruble'!A:B,2,FALSE), "NA")</f>
        <v>75.868200000000002</v>
      </c>
      <c r="G266" s="25" t="str">
        <f>IFERROR(VLOOKUP($A266,'GDP Germany'!A:B,2,FALSE),"NA")</f>
        <v>NA</v>
      </c>
      <c r="H266" s="25" t="str">
        <f>IFERROR(VLOOKUP($A266,'GDP EU28'!A:B,2,FALSE),"NA")</f>
        <v>NA</v>
      </c>
      <c r="I266" s="25" t="str">
        <f>IFERROR(VLOOKUP($A266,'GDP US'!A:B,2,FALSE),"NA")</f>
        <v>NA</v>
      </c>
      <c r="J266" s="29" t="str">
        <f>IFERROR(VLOOKUP($A266,'GDP CNY'!A:C,2,FALSE),"NA")</f>
        <v>NA</v>
      </c>
      <c r="K266" s="25">
        <f>IFERROR(VLOOKUP($A266,WTI!$A:$B,2,FALSE),"NA")</f>
        <v>83.22</v>
      </c>
      <c r="L266" s="25">
        <f>IFERROR(VLOOKUP($A266,Brent!$A:$B,2,FALSE),"NA")</f>
        <v>86.51</v>
      </c>
      <c r="M266" s="25" t="str">
        <f>IFERROR(VLOOKUP($A266,'EURO EXC RATE'!$A:$B,2,FALSE),"NA")</f>
        <v>NA</v>
      </c>
      <c r="N266" s="25">
        <f>IFERROR(VLOOKUP($A266,'Baltic Dry Index'!$A:$B,2,FALSE),"NA")</f>
        <v>1418</v>
      </c>
      <c r="O266" s="25">
        <f>IFERROR(VLOOKUP($A266,EXR_CNY_USD!$A:$B,2,FALSE),"NA")</f>
        <v>6.3555699999999993</v>
      </c>
      <c r="P266" s="25">
        <f>IFERROR(VLOOKUP($A266,'NATURAL GAS'!A:B,2,FALSE),"NA")</f>
        <v>4.38</v>
      </c>
      <c r="Q266" s="25">
        <f>IFERROR(VLOOKUP($A266,VIX!$A:$B,2,FALSE), "NA")</f>
        <v>24.83</v>
      </c>
      <c r="R266" s="25">
        <f>IFERROR(VLOOKUP($A266,CLI_US!$A:$B,2,FALSE), "NA")</f>
        <v>100.04086214304</v>
      </c>
      <c r="S266" s="25">
        <f>IFERROR(VLOOKUP($A266,CLI_CHN!$A:$B,2,FALSE), "NA")</f>
        <v>99.462339999999998</v>
      </c>
      <c r="T266" s="25">
        <f>IFERROR(VLOOKUP($A266,CLI_EURO!$A:$B,2,FALSE), "NA")</f>
        <v>100.524608097689</v>
      </c>
      <c r="U266" s="25">
        <f>IFERROR(VLOOKUP($A266,CPILFESL!$A:$B,2,FALSE), "NA")</f>
        <v>281.93299999999999</v>
      </c>
      <c r="V266" s="31">
        <f>_xlfn.IFNA(VLOOKUP($A266,'PET.RWTC.M'!$A:$B,2,FALSE), "NA")</f>
        <v>83.22</v>
      </c>
      <c r="W266" s="31" t="str">
        <f>_xlfn.IFNA(VLOOKUP($A266,PALLFNFINDEXQ!$A:$B,2,FALSE), "NA")</f>
        <v>NA</v>
      </c>
      <c r="X266" s="31">
        <f>_xlfn.IFNA(VLOOKUP($A266,DEXSFUS!$A:$B,2,FALSE), "NA")</f>
        <v>15.470800000000001</v>
      </c>
      <c r="Y266" s="31">
        <f>_xlfn.IFNA(VLOOKUP($A266,PNICKUSDM!$A:$B,2,FALSE), "NA")</f>
        <v>22312.75</v>
      </c>
      <c r="Z266" s="31">
        <f>_xlfn.IFNA(VLOOKUP($A266,'WPU1011'!$A:$B,2,FALSE), "NA")</f>
        <v>188.62200000000001</v>
      </c>
      <c r="AA266" s="31">
        <f>_xlfn.IFNA(VLOOKUP($A266,PCU3399103399101!$A:$B,2,FALSE), "NA")</f>
        <v>238.41</v>
      </c>
      <c r="AB266" s="31">
        <f>_xlfn.IFNA(VLOOKUP($A266,TSIFRGHTC!$A:$B,2,FALSE), "NA")</f>
        <v>1.2</v>
      </c>
      <c r="AC266" s="31">
        <f>_xlfn.IFNA(VLOOKUP($A266,TSIFRGHTC!$A:$B,2,FALSE), "NA")</f>
        <v>1.2</v>
      </c>
      <c r="AD266" s="31">
        <f>_xlfn.IFNA(VLOOKUP($A266,PPICMM!$A:$B,2,FALSE), "NA")</f>
        <v>281.74900000000002</v>
      </c>
      <c r="AE266" s="31">
        <f>_xlfn.IFNA(VLOOKUP($A266,IPB50001N!$A:$B,2,FALSE), "NA")</f>
        <v>104.3535</v>
      </c>
      <c r="AF266" s="31">
        <f>_xlfn.IFNA(VLOOKUP($A266,A31ATI!$A:$B,2,FALSE), "NA")</f>
        <v>24801</v>
      </c>
      <c r="AG266" s="31">
        <f>_xlfn.IFNA(VLOOKUP($A266,A31ANO!$A:$B,2,FALSE), "NA")</f>
        <v>12432</v>
      </c>
      <c r="AH266" s="31">
        <f>_xlfn.IFNA(VLOOKUP($A266,IPG21223S!$A:$B,2,FALSE), "NA")</f>
        <v>96.826899999999995</v>
      </c>
      <c r="AI266" s="31">
        <f>_xlfn.IFNA(VLOOKUP($A266,PIORECRUSDM!$A:$B,2,FALSE), "NA")</f>
        <v>131.15</v>
      </c>
      <c r="AJ266" s="31">
        <f>_xlfn.IFNA(VLOOKUP($A266,GVZCLS!$A:$B,2,FALSE), "NA")</f>
        <v>15.747999999999999</v>
      </c>
      <c r="AK266" s="31">
        <f>_xlfn.IFNA(VLOOKUP($A266,VXSLVCLS!$A:$B,2,FALSE), "NA")</f>
        <v>28.848500000000001</v>
      </c>
      <c r="AL266" s="31">
        <f>_xlfn.IFNA(VLOOKUP($A266,PNRGINDEXM!$A:$B,2,FALSE), "NA")</f>
        <v>242.75630000000001</v>
      </c>
      <c r="AM266" s="31">
        <f>_xlfn.IFNA(VLOOKUP($A266,Nikkei225!$A:$B,2,FALSE), "NA")</f>
        <v>27903.988421052632</v>
      </c>
      <c r="AN266" s="31">
        <f>_xlfn.IFNA(VLOOKUP($A266,EXJPUS!$A:$B,2,FALSE), "NA")</f>
        <v>114.82550000000001</v>
      </c>
      <c r="AO266" s="31">
        <f>_xlfn.IFNA(VLOOKUP($A266,PCU33613361!$A:$B,2,FALSE), "NA")</f>
        <v>118.759</v>
      </c>
      <c r="AP266" s="31">
        <f>_xlfn.IFNA(VLOOKUP($A266,TOTALSA!$A:$B,2,FALSE), "NA")</f>
        <v>15.475</v>
      </c>
      <c r="AQ266" s="31">
        <f>_xlfn.IFNA(VLOOKUP($A266,ZAFCPIALLMINMEI!$A:$B,2,FALSE), "NA")</f>
        <v>135.2988</v>
      </c>
      <c r="AR266" s="31">
        <f>_xlfn.IFNA(VLOOKUP($A266,LCULMN01ZAQ661S!$A:$B,2,FALSE), "NA")</f>
        <v>121.31019999999999</v>
      </c>
      <c r="AS266" s="31">
        <f>_xlfn.IFNA(VLOOKUP($A266,NGDPRSAXDCZAQ!$A:$B,2,FALSE), "NA")</f>
        <v>1111695.3999999999</v>
      </c>
      <c r="AT266" s="31">
        <f>_xlfn.IFNA(VLOOKUP($A266,'M.W00.PCOBA.USD'!$A:$B,2,FALSE), "NA")</f>
        <v>69952.25</v>
      </c>
      <c r="AU266" s="31">
        <f>_xlfn.IFNA(VLOOKUP($A266,BSCICP03O9M665S!$A:$B,2,FALSE), "NA")</f>
        <v>102.8535355465</v>
      </c>
      <c r="AV266" s="31">
        <f>_xlfn.IFNA(VLOOKUP($A266,LOLITOAAOECDE!$A:$B,2,FALSE), "NA")</f>
        <v>100.0464028152</v>
      </c>
      <c r="AW266" s="31">
        <f>_xlfn.IFNA(VLOOKUP($A266,'IP7110'!$A:$B,2,FALSE), "NA")</f>
        <v>141.6</v>
      </c>
      <c r="AX266" s="31">
        <f>_xlfn.IFNA(VLOOKUP($A266,'WPS061'!$A:$B,2,FALSE), "NA")</f>
        <v>335.35300000000001</v>
      </c>
      <c r="AY266" s="31">
        <f>_xlfn.IFNA(VLOOKUP($A266,'GS10'!$A:$B,2,FALSE), "NA")</f>
        <v>1.76</v>
      </c>
      <c r="AZ266" s="31">
        <f>_xlfn.IFNA(VLOOKUP($A266,'GS5'!$A:$B,2,FALSE), "NA")</f>
        <v>1.54</v>
      </c>
      <c r="BA266" s="31">
        <f>_xlfn.IFNA(VLOOKUP($A266,'GS30'!$A:$B,2,FALSE), "NA")</f>
        <v>2.1</v>
      </c>
      <c r="BB266" s="31">
        <f>_xlfn.IFNA(VLOOKUP($A266,DAX!$A:$B,2,FALSE), "NA")</f>
        <v>15471.2</v>
      </c>
      <c r="BC266" s="31">
        <f>_xlfn.IFNA(VLOOKUP($A266,SMI!$A:$B,2,FALSE), "NA")</f>
        <v>12226.7</v>
      </c>
      <c r="BD266" s="31">
        <f>_xlfn.IFNA(VLOOKUP($A266,NASDAQCOM!$A:$B,2,FALSE), "NA")</f>
        <v>14239.88</v>
      </c>
      <c r="BE266" s="31">
        <f>_xlfn.IFNA(VLOOKUP($A266,FTSE100!$A:$B,2,FALSE), "NA")</f>
        <v>7464.37</v>
      </c>
      <c r="BF266" s="31">
        <f>_xlfn.IFNA(VLOOKUP($A266,'M.W00.PGOLD.USD'!$A:$B,2,FALSE), "NA")</f>
        <v>1845.2</v>
      </c>
      <c r="BG266" s="31">
        <f>_xlfn.IFNA(VLOOKUP($A266,'M.W00.PSILVER.USD'!$A:$B,2,FALSE), "NA")</f>
        <v>24.32</v>
      </c>
      <c r="BH266" s="31">
        <f>_xlfn.IFNA(VLOOKUP($A266,WPU10170502!$A:$B,2,FALSE), "NA")</f>
        <v>155.572</v>
      </c>
      <c r="BI266" s="31">
        <f>_xlfn.IFNA(VLOOKUP($A266,'M.W00.PSILVER.USD'!$A:$B,2,FALSE), "NA")</f>
        <v>24.32</v>
      </c>
      <c r="BJ266" s="31">
        <f>_xlfn.IFNA(VLOOKUP($A266,'M.W00.PSILVER.USD'!$A:$B,2,FALSE), "NA")</f>
        <v>24.32</v>
      </c>
      <c r="BK266" s="31">
        <f>_xlfn.IFNA(VLOOKUP($A266,FEDfunds!$A:$B,2,FALSE), "NA")</f>
        <v>0.08</v>
      </c>
      <c r="BL266" s="31" t="str">
        <f>_xlfn.IFNA(VLOOKUP($A266,Vehicles_miles_traveled!$A:$B,2,FALSE), "NA")</f>
        <v>NA</v>
      </c>
      <c r="BM266" s="31" t="str">
        <f>_xlfn.IFNA(VLOOKUP($A266,New_car_dealer!$A:$B,2,FALSE), "NA")</f>
        <v>NA</v>
      </c>
      <c r="BN266" s="31">
        <f>_xlfn.IFNA(VLOOKUP($A266,Platinum_total_demand!$A:$Z,4,FALSE), "NA")</f>
        <v>622.8037430382567</v>
      </c>
      <c r="BO266" s="31">
        <f>_xlfn.IFNA(VLOOKUP($A266,Palladium_total_demand!$A:$Z,4,FALSE), "NA")</f>
        <v>880.83785832427418</v>
      </c>
      <c r="BP266" s="31">
        <f>_xlfn.IFNA(VLOOKUP($A266,Rhodium_total_demand!$A:$Z,4,FALSE), "NA")</f>
        <v>95.725445313966674</v>
      </c>
      <c r="BQ266" s="31">
        <f>_xlfn.IFNA(VLOOKUP($A266,Platinum_total_supply!$A:$Z,4,FALSE), "NA")</f>
        <v>667.2815003930408</v>
      </c>
      <c r="BR266" s="31">
        <f>_xlfn.IFNA(VLOOKUP($A266,Palladium_total_supply!$A:$Z,4,FALSE), "NA")</f>
        <v>864.92525959054899</v>
      </c>
      <c r="BS266" s="31">
        <f>_xlfn.IFNA(VLOOKUP($A266,Rhodium_total_supply!$A:$Z,4,FALSE), "NA")</f>
        <v>89.684723630726054</v>
      </c>
      <c r="BT266" s="31">
        <f>_xlfn.IFNA(VLOOKUP($A266,Equities!$A:$Z,2,FALSE), "NA")</f>
        <v>13771.6847368421</v>
      </c>
      <c r="BU266" s="31">
        <f>_xlfn.IFNA(VLOOKUP($A266,Equities!$A:$Z,3,FALSE), "NA")</f>
        <v>20100.3247368421</v>
      </c>
      <c r="BV266" s="31">
        <f>_xlfn.IFNA(VLOOKUP($A266,Equities!$A:$Z,4,FALSE), "NA")</f>
        <v>13125.1821052631</v>
      </c>
      <c r="BW266" s="31">
        <f>_xlfn.IFNA(VLOOKUP($A266,Equities!$A:$Z,5,FALSE), "NA")</f>
        <v>9064.9642105263101</v>
      </c>
      <c r="BX266" s="31">
        <f>_xlfn.IFNA(VLOOKUP($A266,Equities!$A:$Z,6,FALSE), "NA")</f>
        <v>2994.7244210526301</v>
      </c>
      <c r="BY266" s="31">
        <f>_xlfn.IFNA(VLOOKUP($A266,Income_equities!$A:$Z,2,FALSE), "NA")</f>
        <v>2315.1394736842099</v>
      </c>
      <c r="BZ266" s="31">
        <f>_xlfn.IFNA(VLOOKUP($A266,Income_equities!$A:$Z,3,FALSE), "NA")</f>
        <v>430.87119999999999</v>
      </c>
      <c r="CA266" s="31">
        <f>_xlfn.IFNA(VLOOKUP($A266,Income_equities!$A:$Z,4,FALSE), "NA")</f>
        <v>251.99792631578899</v>
      </c>
      <c r="CB266" s="31">
        <f>_xlfn.IFNA(VLOOKUP($A266,Income_equities!$A:$Z,5,FALSE), "NA")</f>
        <v>232.96338421052599</v>
      </c>
      <c r="CC266" s="31">
        <f>_xlfn.IFNA(VLOOKUP($A266,PGM_equities!$A:$Z,2,FALSE), "NA")</f>
        <v>995.85157894736801</v>
      </c>
      <c r="CD266" s="31">
        <f>_xlfn.IFNA(VLOOKUP($A266,PGM_equities!$A:$Z,3,FALSE), "NA")</f>
        <v>1819.4142105263099</v>
      </c>
      <c r="CE266" s="31">
        <f>_xlfn.IFNA(VLOOKUP($A266,PGM_equities!$A:$Z,4,FALSE), "NA")</f>
        <v>23.242742105263101</v>
      </c>
      <c r="CF266" s="31">
        <f>_xlfn.IFNA(VLOOKUP($A266,PGM_equities!$A:$Z,5,FALSE), "NA")</f>
        <v>1999.93684210526</v>
      </c>
      <c r="CG266" s="31">
        <f>_xlfn.IFNA(VLOOKUP($A266,Platinum_market_balance!$A:$Z,2,FALSE), "NA")</f>
        <v>44.477757354784103</v>
      </c>
      <c r="CH266" s="31">
        <f>_xlfn.IFNA(VLOOKUP($A266,Platinum_market_balance!$A:$Z,3,FALSE), "NA")</f>
        <v>7.1415366159820887E-2</v>
      </c>
      <c r="CI266" s="31">
        <f>_xlfn.IFNA(VLOOKUP($A266,Platinum_market_balance!$A:$Z,4,FALSE), "NA")</f>
        <v>3885.9615681264468</v>
      </c>
      <c r="CJ266" s="31">
        <f>_xlfn.IFNA(VLOOKUP($A266,Platinum_market_balance!$A:$Z,5,FALSE), "NA")</f>
        <v>6.2394640551923359</v>
      </c>
      <c r="CK266" s="31">
        <f>_xlfn.IFNA(VLOOKUP($A266,Palladium_market_balance!$A:$Z,2,FALSE), "NA")</f>
        <v>-15.91259873372519</v>
      </c>
      <c r="CL266" s="31">
        <f>_xlfn.IFNA(VLOOKUP($A266,Palladium_market_balance!$A:$Z,3,FALSE), "NA")</f>
        <v>-1.806529837852074E-2</v>
      </c>
      <c r="CM266" s="31">
        <f>_xlfn.IFNA(VLOOKUP($A266,Palladium_market_balance!$A:$Z,4,FALSE), "NA")</f>
        <v>-10179.085167711737</v>
      </c>
      <c r="CN266" s="31">
        <f>_xlfn.IFNA(VLOOKUP($A266,Palladium_market_balance!$A:$Z,5,FALSE), "NA")</f>
        <v>-11.556139500039949</v>
      </c>
      <c r="CO266" s="31">
        <f>_xlfn.IFNA(VLOOKUP($A266,Rhodium_market_balance!$A:$Z,2,FALSE), "NA")</f>
        <v>-6.0407216832406192</v>
      </c>
      <c r="CP266" s="31">
        <f>_xlfn.IFNA(VLOOKUP($A266,Rhodium_market_balance!$A:$Z,3,FALSE), "NA")</f>
        <v>-6.3104660035039367E-2</v>
      </c>
      <c r="CQ266" s="31">
        <f>_xlfn.IFNA(VLOOKUP($A266,Rhodium_market_balance!$A:$Z,4,FALSE), "NA")</f>
        <v>-435.09424235157752</v>
      </c>
      <c r="CR266" s="31">
        <f>_xlfn.IFNA(VLOOKUP($A266,Rhodium_market_balance!$A:$Z,5,FALSE), "NA")</f>
        <v>-4.5452307996533889</v>
      </c>
      <c r="CS266" s="31">
        <f>_xlfn.IFNA(VLOOKUP($A266,CFTCs!$A:$Z,2,FALSE), "NA")</f>
        <v>2694.78947368421</v>
      </c>
      <c r="CT266" s="31">
        <f>_xlfn.IFNA(VLOOKUP($A266,CFTCs!$A:$Z,3,FALSE), "NA")</f>
        <v>5875.3684210526299</v>
      </c>
      <c r="CU266" s="31">
        <f>_xlfn.IFNA(VLOOKUP($A266,CFTCs!$A:$Z,4,FALSE), "NA")</f>
        <v>27511.578947368402</v>
      </c>
      <c r="CV266" s="31">
        <f>_xlfn.IFNA(VLOOKUP($A266,CFTCs!$A:$Z,5,FALSE), "NA")</f>
        <v>21061.2631578947</v>
      </c>
      <c r="CW266" s="31">
        <f>_xlfn.IFNA(VLOOKUP($A266,Open_interest!$A:$Z,2,FALSE), "NA")</f>
        <v>58189.526315789401</v>
      </c>
      <c r="CX266" s="31">
        <f>_xlfn.IFNA(VLOOKUP($A266,Open_interest!$A:$Z,3,FALSE), "NA")</f>
        <v>9333.1052631578896</v>
      </c>
      <c r="CY266" s="31">
        <f>IF(_xlfn.IFNA(VLOOKUP($A266,ETF_holdings!$A:$Z,2,FALSE), "NA")=0,"NA",_xlfn.IFNA(VLOOKUP($A266,ETF_holdings!$A:$Z,2,FALSE), "NA"))</f>
        <v>3597415.34264705</v>
      </c>
      <c r="CZ266" s="31">
        <f>IF(_xlfn.IFNA(VLOOKUP($A266,ETF_holdings!$A:$Z,3,FALSE), "NA")=0,"NA",_xlfn.IFNA(VLOOKUP($A266,ETF_holdings!$A:$Z,3,FALSE), "NA"))</f>
        <v>130008.82352941101</v>
      </c>
      <c r="DA266" s="31">
        <f>_xlfn.IFNA(VLOOKUP($A266,ETF_holdings!$A:$Z,4,FALSE), "NA")</f>
        <v>481058.82352941099</v>
      </c>
      <c r="DB266" s="31">
        <f>IF(_xlfn.IFNA(VLOOKUP($A266,ETF_holdings!$A:$Z,4,FALSE), "NA")=0,"NA",_xlfn.IFNA(VLOOKUP($A266,ETF_holdings!$A:$Z,4,FALSE), "NA"))</f>
        <v>481058.82352941099</v>
      </c>
      <c r="DC266" s="31">
        <f>IF(_xlfn.IFNA(VLOOKUP($A266,ETF_holdings!$A:$Z,6,FALSE), "NA")=0,"NA",_xlfn.IFNA(VLOOKUP($A266,ETF_holdings!$A:$Z,6,FALSE), "NA"))</f>
        <v>31540</v>
      </c>
      <c r="DD266" s="31">
        <f>IF(_xlfn.IFNA(VLOOKUP($A266,ETF_holdings!$A:$Z,7,FALSE), "NA")=0,"NA",_xlfn.IFNA(VLOOKUP($A266,ETF_holdings!$A:$Z,7,FALSE), "NA"))</f>
        <v>12250</v>
      </c>
      <c r="DE266" s="31">
        <f>IF(_xlfn.IFNA(VLOOKUP($A266,ETF_holdings!$A:$Z,8,FALSE), "NA")=0,"NA",_xlfn.IFNA(VLOOKUP($A266,ETF_holdings!$A:$Z,8,FALSE), "NA"))</f>
        <v>2800</v>
      </c>
      <c r="DF266" s="31">
        <f>IF(_xlfn.IFNA(VLOOKUP($A266,ETF_holdings!$A:$Z,10,FALSE), "NA")=0,"NA",_xlfn.IFNA(VLOOKUP($A266,ETF_holdings!$A:$Z,10,FALSE), "NA"))</f>
        <v>1838.23529411764</v>
      </c>
      <c r="DG266" s="31">
        <f>IF(_xlfn.IFNA(VLOOKUP($A266,ETF_holdings!$A:$Z,10,FALSE), "NA")=0,"NA",_xlfn.IFNA(VLOOKUP($A266,ETF_holdings!$A:$Z,10,FALSE), "NA"))</f>
        <v>1838.23529411764</v>
      </c>
      <c r="DH266" s="31">
        <f>IF(_xlfn.IFNA(VLOOKUP($A266,ETF_holdings!$A:$Z,11,FALSE), "NA")=0,"NA",_xlfn.IFNA(VLOOKUP($A266,ETF_holdings!$A:$Z,11,FALSE), "NA"))</f>
        <v>611067.64705882198</v>
      </c>
      <c r="DI266" s="31">
        <f>IF(_xlfn.IFNA(VLOOKUP($A266,ETF_holdings!$A:$Z,12,FALSE), "NA")=0,"NA",_xlfn.IFNA(VLOOKUP($A266,ETF_holdings!$A:$Z,12,FALSE), "NA"))</f>
        <v>43790</v>
      </c>
      <c r="DJ266" s="31">
        <f>IF(_xlfn.IFNA(VLOOKUP($A266,ETF_holdings!$A:$Z,13,FALSE), "NA")=0,"NA",_xlfn.IFNA(VLOOKUP($A266,ETF_holdings!$A:$Z,13,FALSE), "NA"))</f>
        <v>7438.2352941176396</v>
      </c>
      <c r="DK266" s="31">
        <f>IF(_xlfn.IFNA(VLOOKUP($A266,Platinum_RSI!$A:$P,2,FALSE), "NA")=0,"NA",_xlfn.IFNA(VLOOKUP($A266,Platinum_RSI!$A:$P,2,FALSE), "NA"))</f>
        <v>60.59</v>
      </c>
      <c r="DL266" s="31">
        <f>IF(_xlfn.IFNA(VLOOKUP($A266,Platinum_RSI!$A:$P,3,FALSE), "NA")=0,"NA",_xlfn.IFNA(VLOOKUP($A266,Platinum_RSI!$A:$P,3,FALSE), "NA"))</f>
        <v>51.4</v>
      </c>
      <c r="DM266" s="31">
        <f>IF(_xlfn.IFNA(VLOOKUP($A266,Platinum_RSI!$A:$P,4,FALSE), "NA")=0,"NA",_xlfn.IFNA(VLOOKUP($A266,Platinum_RSI!$A:$P,4,FALSE), "NA"))</f>
        <v>52.02</v>
      </c>
      <c r="DN266" s="31">
        <f>IF(_xlfn.IFNA(VLOOKUP($A266,Platinum_RSI!$A:$P,5,FALSE), "NA")=0,"NA",_xlfn.IFNA(VLOOKUP($A266,Platinum_RSI!$A:$P,5,FALSE), "NA"))</f>
        <v>50.94</v>
      </c>
      <c r="DO266" s="31">
        <f>IF(_xlfn.IFNA(VLOOKUP($A266,Palladium_RSI!$A:$Q,2,FALSE), "NA")=0,"NA",_xlfn.IFNA(VLOOKUP($A266,Palladium_RSI!$A:$Q,2,FALSE), "NA"))</f>
        <v>68.930000000000007</v>
      </c>
      <c r="DP266" s="31">
        <f>IF(_xlfn.IFNA(VLOOKUP($A266,Palladium_RSI!$A:$Q, 3,FALSE), "NA")=0,"NA",_xlfn.IFNA(VLOOKUP($A266,Palladium_RSI!$A:$Q,3,FALSE), "NA"))</f>
        <v>53.73</v>
      </c>
      <c r="DQ266" s="31">
        <f>IF(_xlfn.IFNA(VLOOKUP($A266,Palladium_RSI!$A:$Q,4,FALSE), "NA")=0,"NA",_xlfn.IFNA(VLOOKUP($A266,Palladium_RSI!$A:$Q,4,FALSE), "NA"))</f>
        <v>54.33</v>
      </c>
      <c r="DR266" s="31">
        <f>IF(_xlfn.IFNA(VLOOKUP($A266,Palladium_RSI!$A:$Q,5,FALSE), "NA")=0,"NA",_xlfn.IFNA(VLOOKUP($A266,Palladium_RSI!$A:$Q,5,FALSE), "NA"))</f>
        <v>56.88</v>
      </c>
      <c r="DS266" s="31">
        <f>IF(_xlfn.IFNA(VLOOKUP($A266,Car_production!$A:$L,2,FALSE), "NA")=0,"NA",_xlfn.IFNA(VLOOKUP($A266,Car_production!$A:$L,2,FALSE), "NA"))</f>
        <v>127.1</v>
      </c>
      <c r="DT266" s="31">
        <f>IF(_xlfn.IFNA(VLOOKUP($A266,Car_production!$A:$L,3,FALSE), "NA")=0,"NA",_xlfn.IFNA(VLOOKUP($A266,Car_production!$A:$L,3,FALSE), "NA"))</f>
        <v>100</v>
      </c>
      <c r="DU266" s="31" t="e">
        <f>IF(_xlfn.IFNA(VLOOKUP($A266,Car_production!$A:$L,4,FALSE), "NA")=0,"NA",_xlfn.IFNA(VLOOKUP($A266,Car_production!$A:$L,13,FALSE), "NA"))</f>
        <v>#REF!</v>
      </c>
      <c r="DV266" s="31">
        <f>IF(_xlfn.IFNA(VLOOKUP($A266,Car_production!$A:$L,5,FALSE), "NA")=0,"NA",_xlfn.IFNA(VLOOKUP($A266,Car_production!$A:$L,5,FALSE), "NA"))</f>
        <v>100</v>
      </c>
      <c r="DW266" s="31">
        <f>IF(_xlfn.IFNA(VLOOKUP($A266,Car_production!$A:$L,6,FALSE), "NA")=0,"NA",_xlfn.IFNA(VLOOKUP($A266,Car_production!$A:$L,6,FALSE), "NA"))</f>
        <v>102.3</v>
      </c>
      <c r="DX266" s="31">
        <f>IF(_xlfn.IFNA(VLOOKUP($A266,Car_production!$A:$L,7,FALSE), "NA")=0,"NA",_xlfn.IFNA(VLOOKUP($A266,Car_production!$A:$L,7,FALSE), "NA"))</f>
        <v>100</v>
      </c>
      <c r="DY266" s="31">
        <f>IF(_xlfn.IFNA(VLOOKUP($A266,Car_production!$A:$L,8,FALSE), "NA")=0,"NA",_xlfn.IFNA(VLOOKUP($A266,Car_production!$A:$L,8,FALSE), "NA"))</f>
        <v>79.2</v>
      </c>
      <c r="DZ266" s="31">
        <f>IF(_xlfn.IFNA(VLOOKUP($A266,Car_production!$A:$L,9,FALSE), "NA")=0,"NA",_xlfn.IFNA(VLOOKUP($A266,Car_production!$A:$L,9,FALSE), "NA"))</f>
        <v>100</v>
      </c>
      <c r="EA266" s="31">
        <f>IF(_xlfn.IFNA(VLOOKUP($A266,Car_production!$A:$L,10,FALSE), "NA")=0,"NA",_xlfn.IFNA(VLOOKUP($A266,Car_production!$A:$L,10,FALSE), "NA"))</f>
        <v>71.518205526281591</v>
      </c>
      <c r="EB266" s="31">
        <f>IF(_xlfn.IFNA(VLOOKUP($A266,Car_production_index!$A:$L,2,FALSE), "NA")=0,"NA",_xlfn.IFNA(VLOOKUP($A266,Car_production_index!$A:$L,2,FALSE), "NA"))</f>
        <v>0.14785344825388572</v>
      </c>
      <c r="EC266" s="31">
        <f>IF(_xlfn.IFNA(VLOOKUP($A266,Car_production_index!$A:$L,3,FALSE), "NA")=0,"NA",_xlfn.IFNA(VLOOKUP($A266,Car_production_index!$A:$L,3,FALSE), "NA"))</f>
        <v>0.17479166188680786</v>
      </c>
      <c r="ED266" s="31">
        <f>IF(_xlfn.IFNA(VLOOKUP($A266,Car_production_index!$A:$L,4,FALSE), "NA")=0,"NA",_xlfn.IFNA(VLOOKUP($A266,Car_production_index!$A:$L,4,FALSE), "NA"))</f>
        <v>0.2804471908451045</v>
      </c>
      <c r="EE266" s="31">
        <f>IF(_xlfn.IFNA(VLOOKUP($A266,Car_production_index!$A:$L,5,FALSE), "NA")=0,"NA",_xlfn.IFNA(VLOOKUP($A266,Car_production_index!$A:$L,5,FALSE), "NA"))</f>
        <v>0.11208975427701774</v>
      </c>
      <c r="EF266" s="31">
        <f>IF(_xlfn.IFNA(VLOOKUP($A266,Car_production_index!$A:$L,6,FALSE), "NA")=0,"NA",_xlfn.IFNA(VLOOKUP($A266,Car_production_index!$A:$L,6,FALSE), "NA"))</f>
        <v>0.71518205526281575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C788B-EF82-4684-8757-D9534FEFFA28}">
  <sheetPr>
    <tabColor rgb="FFFF0000"/>
  </sheetPr>
  <dimension ref="A1:B266"/>
  <sheetViews>
    <sheetView workbookViewId="0">
      <selection activeCell="L38" sqref="L38"/>
    </sheetView>
  </sheetViews>
  <sheetFormatPr defaultRowHeight="12.75"/>
  <cols>
    <col min="1" max="1" width="10.140625" bestFit="1" customWidth="1"/>
    <col min="2" max="2" width="18.7109375" bestFit="1" customWidth="1"/>
  </cols>
  <sheetData>
    <row r="1" spans="1:2">
      <c r="A1" t="s">
        <v>1</v>
      </c>
      <c r="B1" t="s">
        <v>107</v>
      </c>
    </row>
    <row r="2" spans="1:2">
      <c r="A2" s="17">
        <v>36526</v>
      </c>
      <c r="B2">
        <v>457.65</v>
      </c>
    </row>
    <row r="3" spans="1:2">
      <c r="A3" s="17">
        <v>36557</v>
      </c>
      <c r="B3">
        <v>637.4</v>
      </c>
    </row>
    <row r="4" spans="1:2">
      <c r="A4" s="17">
        <v>36586</v>
      </c>
      <c r="B4">
        <v>679.39130434782601</v>
      </c>
    </row>
    <row r="5" spans="1:2">
      <c r="A5" s="17">
        <v>36617</v>
      </c>
      <c r="B5">
        <v>586.70000000000005</v>
      </c>
    </row>
    <row r="6" spans="1:2">
      <c r="A6" s="17">
        <v>36647</v>
      </c>
      <c r="B6">
        <v>585.36363636363603</v>
      </c>
    </row>
    <row r="7" spans="1:2">
      <c r="A7" s="17">
        <v>36678</v>
      </c>
      <c r="B7">
        <v>656.40909090908997</v>
      </c>
    </row>
    <row r="8" spans="1:2">
      <c r="A8" s="17">
        <v>36708</v>
      </c>
      <c r="B8">
        <v>721.15789473684197</v>
      </c>
    </row>
    <row r="9" spans="1:2">
      <c r="A9" s="17">
        <v>36739</v>
      </c>
      <c r="B9">
        <v>769.26086956521704</v>
      </c>
    </row>
    <row r="10" spans="1:2">
      <c r="A10" s="17">
        <v>36770</v>
      </c>
      <c r="B10">
        <v>738.85</v>
      </c>
    </row>
    <row r="11" spans="1:2">
      <c r="A11" s="17">
        <v>36800</v>
      </c>
      <c r="B11">
        <v>748.45454545454504</v>
      </c>
    </row>
    <row r="12" spans="1:2">
      <c r="A12" s="17">
        <v>36831</v>
      </c>
      <c r="B12">
        <v>792.55</v>
      </c>
    </row>
    <row r="13" spans="1:2">
      <c r="A13" s="17">
        <v>36861</v>
      </c>
      <c r="B13">
        <v>928.55</v>
      </c>
    </row>
    <row r="14" spans="1:2">
      <c r="A14" s="17">
        <v>36892</v>
      </c>
      <c r="B14">
        <v>1054.5909090908999</v>
      </c>
    </row>
    <row r="15" spans="1:2">
      <c r="A15" s="17">
        <v>36923</v>
      </c>
      <c r="B15">
        <v>984.36842105263099</v>
      </c>
    </row>
    <row r="16" spans="1:2">
      <c r="A16" s="17">
        <v>36951</v>
      </c>
      <c r="B16">
        <v>790.54545454545405</v>
      </c>
    </row>
    <row r="17" spans="1:2">
      <c r="A17" s="17">
        <v>36982</v>
      </c>
      <c r="B17">
        <v>704.65</v>
      </c>
    </row>
    <row r="18" spans="1:2">
      <c r="A18" s="17">
        <v>37012</v>
      </c>
      <c r="B18">
        <v>663.40909090908997</v>
      </c>
    </row>
    <row r="19" spans="1:2">
      <c r="A19" s="17">
        <v>37043</v>
      </c>
      <c r="B19">
        <v>619.66666666666595</v>
      </c>
    </row>
    <row r="20" spans="1:2">
      <c r="A20" s="17">
        <v>37073</v>
      </c>
      <c r="B20">
        <v>526.38095238095195</v>
      </c>
    </row>
    <row r="21" spans="1:2">
      <c r="A21" s="17">
        <v>37104</v>
      </c>
      <c r="B21">
        <v>459.82608695652101</v>
      </c>
    </row>
    <row r="22" spans="1:2">
      <c r="A22" s="17">
        <v>37135</v>
      </c>
      <c r="B22">
        <v>447.21052631578902</v>
      </c>
    </row>
    <row r="23" spans="1:2">
      <c r="A23" s="17">
        <v>37165</v>
      </c>
      <c r="B23">
        <v>340.52173913043401</v>
      </c>
    </row>
    <row r="24" spans="1:2">
      <c r="A24" s="17">
        <v>37196</v>
      </c>
      <c r="B24">
        <v>333.05</v>
      </c>
    </row>
    <row r="25" spans="1:2">
      <c r="A25" s="17">
        <v>37226</v>
      </c>
      <c r="B25">
        <v>405.63157894736798</v>
      </c>
    </row>
    <row r="26" spans="1:2">
      <c r="A26" s="17">
        <v>37257</v>
      </c>
      <c r="B26">
        <v>412.18181818181802</v>
      </c>
    </row>
    <row r="27" spans="1:2">
      <c r="A27" s="17">
        <v>37288</v>
      </c>
      <c r="B27">
        <v>377.78947368421001</v>
      </c>
    </row>
    <row r="28" spans="1:2">
      <c r="A28" s="17">
        <v>37316</v>
      </c>
      <c r="B28">
        <v>377.65</v>
      </c>
    </row>
    <row r="29" spans="1:2">
      <c r="A29" s="17">
        <v>37347</v>
      </c>
      <c r="B29">
        <v>372.5</v>
      </c>
    </row>
    <row r="30" spans="1:2">
      <c r="A30" s="17">
        <v>37377</v>
      </c>
      <c r="B30">
        <v>360</v>
      </c>
    </row>
    <row r="31" spans="1:2">
      <c r="A31" s="17">
        <v>37408</v>
      </c>
      <c r="B31">
        <v>339.2</v>
      </c>
    </row>
    <row r="32" spans="1:2">
      <c r="A32" s="17">
        <v>37438</v>
      </c>
      <c r="B32">
        <v>325.40909090909003</v>
      </c>
    </row>
    <row r="33" spans="1:2">
      <c r="A33" s="17">
        <v>37469</v>
      </c>
      <c r="B33">
        <v>327.54545454545399</v>
      </c>
    </row>
    <row r="34" spans="1:2">
      <c r="A34" s="17">
        <v>37500</v>
      </c>
      <c r="B34">
        <v>330.5</v>
      </c>
    </row>
    <row r="35" spans="1:2">
      <c r="A35" s="17">
        <v>37530</v>
      </c>
      <c r="B35">
        <v>319.08695652173901</v>
      </c>
    </row>
    <row r="36" spans="1:2">
      <c r="A36" s="17">
        <v>37561</v>
      </c>
      <c r="B36">
        <v>290.31578947368399</v>
      </c>
    </row>
    <row r="37" spans="1:2">
      <c r="A37" s="17">
        <v>37591</v>
      </c>
      <c r="B37">
        <v>244.05</v>
      </c>
    </row>
    <row r="38" spans="1:2">
      <c r="A38" s="17">
        <v>37622</v>
      </c>
      <c r="B38">
        <v>258.40909090909003</v>
      </c>
    </row>
    <row r="39" spans="1:2">
      <c r="A39" s="17">
        <v>37653</v>
      </c>
      <c r="B39">
        <v>255.68421052631501</v>
      </c>
    </row>
    <row r="40" spans="1:2">
      <c r="A40" s="17">
        <v>37681</v>
      </c>
      <c r="B40">
        <v>226.38095238095201</v>
      </c>
    </row>
    <row r="41" spans="1:2">
      <c r="A41" s="17">
        <v>37712</v>
      </c>
      <c r="B41">
        <v>164.76190476190399</v>
      </c>
    </row>
    <row r="42" spans="1:2">
      <c r="A42" s="17">
        <v>37742</v>
      </c>
      <c r="B42">
        <v>168.90476190476099</v>
      </c>
    </row>
    <row r="43" spans="1:2">
      <c r="A43" s="17">
        <v>37773</v>
      </c>
      <c r="B43">
        <v>181.76190476190399</v>
      </c>
    </row>
    <row r="44" spans="1:2">
      <c r="A44" s="17">
        <v>37803</v>
      </c>
      <c r="B44">
        <v>175.272727272727</v>
      </c>
    </row>
    <row r="45" spans="1:2">
      <c r="A45" s="17">
        <v>37834</v>
      </c>
      <c r="B45">
        <v>185.76190476190399</v>
      </c>
    </row>
    <row r="46" spans="1:2">
      <c r="A46" s="17">
        <v>37865</v>
      </c>
      <c r="B46">
        <v>214.28571428571399</v>
      </c>
    </row>
    <row r="47" spans="1:2">
      <c r="A47" s="17">
        <v>37895</v>
      </c>
      <c r="B47">
        <v>203.739130434782</v>
      </c>
    </row>
    <row r="48" spans="1:2">
      <c r="A48" s="17">
        <v>37926</v>
      </c>
      <c r="B48">
        <v>200.166666666666</v>
      </c>
    </row>
    <row r="49" spans="1:2">
      <c r="A49" s="17">
        <v>37956</v>
      </c>
      <c r="B49">
        <v>200.85714285714201</v>
      </c>
    </row>
    <row r="50" spans="1:2">
      <c r="A50" s="17">
        <v>37987</v>
      </c>
      <c r="B50">
        <v>220.7</v>
      </c>
    </row>
    <row r="51" spans="1:2">
      <c r="A51" s="17">
        <v>38018</v>
      </c>
      <c r="B51">
        <v>237.947368421052</v>
      </c>
    </row>
    <row r="52" spans="1:2">
      <c r="A52" s="17">
        <v>38047</v>
      </c>
      <c r="B52">
        <v>272.434782608695</v>
      </c>
    </row>
    <row r="53" spans="1:2">
      <c r="A53" s="17">
        <v>38078</v>
      </c>
      <c r="B53">
        <v>299.52380952380901</v>
      </c>
    </row>
    <row r="54" spans="1:2">
      <c r="A54" s="17">
        <v>38108</v>
      </c>
      <c r="B54">
        <v>249.55</v>
      </c>
    </row>
    <row r="55" spans="1:2">
      <c r="A55" s="17">
        <v>38139</v>
      </c>
      <c r="B55">
        <v>231.31818181818099</v>
      </c>
    </row>
    <row r="56" spans="1:2">
      <c r="A56" s="17">
        <v>38169</v>
      </c>
      <c r="B56">
        <v>222.75</v>
      </c>
    </row>
    <row r="57" spans="1:2">
      <c r="A57" s="17">
        <v>38200</v>
      </c>
      <c r="B57">
        <v>217.54545454545399</v>
      </c>
    </row>
    <row r="58" spans="1:2">
      <c r="A58" s="17">
        <v>38231</v>
      </c>
      <c r="B58">
        <v>213.95238095238</v>
      </c>
    </row>
    <row r="59" spans="1:2">
      <c r="A59" s="17">
        <v>38261</v>
      </c>
      <c r="B59">
        <v>220.42857142857099</v>
      </c>
    </row>
    <row r="60" spans="1:2">
      <c r="A60" s="17">
        <v>38292</v>
      </c>
      <c r="B60">
        <v>215.85</v>
      </c>
    </row>
    <row r="61" spans="1:2">
      <c r="A61" s="17">
        <v>38322</v>
      </c>
      <c r="B61">
        <v>193</v>
      </c>
    </row>
    <row r="62" spans="1:2">
      <c r="A62" s="17">
        <v>38353</v>
      </c>
      <c r="B62">
        <v>188.04761904761901</v>
      </c>
    </row>
    <row r="63" spans="1:2">
      <c r="A63" s="17">
        <v>38384</v>
      </c>
      <c r="B63">
        <v>184.157894736842</v>
      </c>
    </row>
    <row r="64" spans="1:2">
      <c r="A64" s="17">
        <v>38412</v>
      </c>
      <c r="B64">
        <v>204.09090909090901</v>
      </c>
    </row>
    <row r="65" spans="1:2">
      <c r="A65" s="17">
        <v>38443</v>
      </c>
      <c r="B65">
        <v>200.76190476190399</v>
      </c>
    </row>
    <row r="66" spans="1:2">
      <c r="A66" s="17">
        <v>38473</v>
      </c>
      <c r="B66">
        <v>191.38095238095201</v>
      </c>
    </row>
    <row r="67" spans="1:2">
      <c r="A67" s="17">
        <v>38504</v>
      </c>
      <c r="B67">
        <v>188.363636363636</v>
      </c>
    </row>
    <row r="68" spans="1:2">
      <c r="A68" s="17">
        <v>38534</v>
      </c>
      <c r="B68">
        <v>186.95</v>
      </c>
    </row>
    <row r="69" spans="1:2">
      <c r="A69" s="17">
        <v>38565</v>
      </c>
      <c r="B69">
        <v>188.13043478260801</v>
      </c>
    </row>
    <row r="70" spans="1:2">
      <c r="A70" s="17">
        <v>38596</v>
      </c>
      <c r="B70">
        <v>191.23809523809501</v>
      </c>
    </row>
    <row r="71" spans="1:2">
      <c r="A71" s="17">
        <v>38626</v>
      </c>
      <c r="B71">
        <v>209.71428571428501</v>
      </c>
    </row>
    <row r="72" spans="1:2">
      <c r="A72" s="17">
        <v>38657</v>
      </c>
      <c r="B72">
        <v>246.35</v>
      </c>
    </row>
    <row r="73" spans="1:2">
      <c r="A73" s="17">
        <v>38687</v>
      </c>
      <c r="B73">
        <v>267.25</v>
      </c>
    </row>
    <row r="74" spans="1:2">
      <c r="A74" s="17">
        <v>38718</v>
      </c>
      <c r="B74">
        <v>275.95238095238</v>
      </c>
    </row>
    <row r="75" spans="1:2">
      <c r="A75" s="17">
        <v>38749</v>
      </c>
      <c r="B75">
        <v>291.57894736842098</v>
      </c>
    </row>
    <row r="76" spans="1:2">
      <c r="A76" s="17">
        <v>38777</v>
      </c>
      <c r="B76">
        <v>312.695652173913</v>
      </c>
    </row>
    <row r="77" spans="1:2">
      <c r="A77" s="17">
        <v>38808</v>
      </c>
      <c r="B77">
        <v>355.73684210526301</v>
      </c>
    </row>
    <row r="78" spans="1:2">
      <c r="A78" s="17">
        <v>38838</v>
      </c>
      <c r="B78">
        <v>372.81818181818102</v>
      </c>
    </row>
    <row r="79" spans="1:2">
      <c r="A79" s="17">
        <v>38869</v>
      </c>
      <c r="B79">
        <v>319.36363636363598</v>
      </c>
    </row>
    <row r="80" spans="1:2">
      <c r="A80" s="17">
        <v>38899</v>
      </c>
      <c r="B80">
        <v>320.21052631578902</v>
      </c>
    </row>
    <row r="81" spans="1:2">
      <c r="A81" s="17">
        <v>38930</v>
      </c>
      <c r="B81">
        <v>332.56521739130397</v>
      </c>
    </row>
    <row r="82" spans="1:2">
      <c r="A82" s="17">
        <v>38961</v>
      </c>
      <c r="B82">
        <v>324.39999999999998</v>
      </c>
    </row>
    <row r="83" spans="1:2">
      <c r="A83" s="17">
        <v>38991</v>
      </c>
      <c r="B83">
        <v>315.18181818181802</v>
      </c>
    </row>
    <row r="84" spans="1:2">
      <c r="A84" s="17">
        <v>39022</v>
      </c>
      <c r="B84">
        <v>326.7</v>
      </c>
    </row>
    <row r="85" spans="1:2">
      <c r="A85" s="17">
        <v>39052</v>
      </c>
      <c r="B85">
        <v>328</v>
      </c>
    </row>
    <row r="86" spans="1:2">
      <c r="A86" s="17">
        <v>39083</v>
      </c>
      <c r="B86">
        <v>339.45454545454498</v>
      </c>
    </row>
    <row r="87" spans="1:2">
      <c r="A87" s="17">
        <v>39114</v>
      </c>
      <c r="B87">
        <v>344.105263157894</v>
      </c>
    </row>
    <row r="88" spans="1:2">
      <c r="A88" s="17">
        <v>39142</v>
      </c>
      <c r="B88">
        <v>352.27272727272702</v>
      </c>
    </row>
    <row r="89" spans="1:2">
      <c r="A89" s="17">
        <v>39173</v>
      </c>
      <c r="B89">
        <v>370.35</v>
      </c>
    </row>
    <row r="90" spans="1:2">
      <c r="A90" s="17">
        <v>39203</v>
      </c>
      <c r="B90">
        <v>369.5</v>
      </c>
    </row>
    <row r="91" spans="1:2">
      <c r="A91" s="17">
        <v>39234</v>
      </c>
      <c r="B91">
        <v>370.76190476190402</v>
      </c>
    </row>
    <row r="92" spans="1:2">
      <c r="A92" s="17">
        <v>39264</v>
      </c>
      <c r="B92">
        <v>368.666666666666</v>
      </c>
    </row>
    <row r="93" spans="1:2">
      <c r="A93" s="17">
        <v>39295</v>
      </c>
      <c r="B93">
        <v>344.60869565217303</v>
      </c>
    </row>
    <row r="94" spans="1:2">
      <c r="A94" s="17">
        <v>39326</v>
      </c>
      <c r="B94">
        <v>337.63157894736798</v>
      </c>
    </row>
    <row r="95" spans="1:2">
      <c r="A95" s="17">
        <v>39356</v>
      </c>
      <c r="B95">
        <v>368.695652173913</v>
      </c>
    </row>
    <row r="96" spans="1:2">
      <c r="A96" s="17">
        <v>39387</v>
      </c>
      <c r="B96">
        <v>366.75</v>
      </c>
    </row>
    <row r="97" spans="1:2">
      <c r="A97" s="17">
        <v>39417</v>
      </c>
      <c r="B97">
        <v>355.26315789473603</v>
      </c>
    </row>
    <row r="98" spans="1:2">
      <c r="A98" s="17">
        <v>39448</v>
      </c>
      <c r="B98">
        <v>377.45454545454498</v>
      </c>
    </row>
    <row r="99" spans="1:2">
      <c r="A99" s="17">
        <v>39479</v>
      </c>
      <c r="B99">
        <v>473.65</v>
      </c>
    </row>
    <row r="100" spans="1:2">
      <c r="A100" s="17">
        <v>39508</v>
      </c>
      <c r="B100">
        <v>490.35</v>
      </c>
    </row>
    <row r="101" spans="1:2">
      <c r="A101" s="17">
        <v>39539</v>
      </c>
      <c r="B101">
        <v>449.04545454545399</v>
      </c>
    </row>
    <row r="102" spans="1:2">
      <c r="A102" s="17">
        <v>39569</v>
      </c>
      <c r="B102">
        <v>438.28571428571399</v>
      </c>
    </row>
    <row r="103" spans="1:2">
      <c r="A103" s="17">
        <v>39600</v>
      </c>
      <c r="B103">
        <v>453.57142857142799</v>
      </c>
    </row>
    <row r="104" spans="1:2">
      <c r="A104" s="17">
        <v>39630</v>
      </c>
      <c r="B104">
        <v>428.27272727272702</v>
      </c>
    </row>
    <row r="105" spans="1:2">
      <c r="A105" s="17">
        <v>39661</v>
      </c>
      <c r="B105">
        <v>318.28571428571399</v>
      </c>
    </row>
    <row r="106" spans="1:2">
      <c r="A106" s="17">
        <v>39692</v>
      </c>
      <c r="B106">
        <v>248.809523809523</v>
      </c>
    </row>
    <row r="107" spans="1:2">
      <c r="A107" s="17">
        <v>39722</v>
      </c>
      <c r="B107">
        <v>193.304347826086</v>
      </c>
    </row>
    <row r="108" spans="1:2">
      <c r="A108" s="17">
        <v>39753</v>
      </c>
      <c r="B108">
        <v>212.611111111111</v>
      </c>
    </row>
    <row r="109" spans="1:2">
      <c r="A109" s="17">
        <v>39783</v>
      </c>
      <c r="B109">
        <v>177.85714285714201</v>
      </c>
    </row>
    <row r="110" spans="1:2">
      <c r="A110" s="17">
        <v>39814</v>
      </c>
      <c r="B110">
        <v>190.04761904761901</v>
      </c>
    </row>
    <row r="111" spans="1:2">
      <c r="A111" s="17">
        <v>39845</v>
      </c>
      <c r="B111">
        <v>207.63157894736801</v>
      </c>
    </row>
    <row r="112" spans="1:2">
      <c r="A112" s="17">
        <v>39873</v>
      </c>
      <c r="B112">
        <v>203.72727272727201</v>
      </c>
    </row>
    <row r="113" spans="1:2">
      <c r="A113" s="17">
        <v>39904</v>
      </c>
      <c r="B113">
        <v>228.28571428571399</v>
      </c>
    </row>
    <row r="114" spans="1:2">
      <c r="A114" s="17">
        <v>39934</v>
      </c>
      <c r="B114">
        <v>230.45</v>
      </c>
    </row>
    <row r="115" spans="1:2">
      <c r="A115" s="17">
        <v>39965</v>
      </c>
      <c r="B115">
        <v>247.18181818181799</v>
      </c>
    </row>
    <row r="116" spans="1:2">
      <c r="A116" s="17">
        <v>39995</v>
      </c>
      <c r="B116">
        <v>250.636363636363</v>
      </c>
    </row>
    <row r="117" spans="1:2">
      <c r="A117" s="17">
        <v>40026</v>
      </c>
      <c r="B117">
        <v>278.38095238095201</v>
      </c>
    </row>
    <row r="118" spans="1:2">
      <c r="A118" s="17">
        <v>40057</v>
      </c>
      <c r="B118">
        <v>295.85714285714198</v>
      </c>
    </row>
    <row r="119" spans="1:2">
      <c r="A119" s="17">
        <v>40087</v>
      </c>
      <c r="B119">
        <v>324.45454545454498</v>
      </c>
    </row>
    <row r="120" spans="1:2">
      <c r="A120" s="17">
        <v>40118</v>
      </c>
      <c r="B120">
        <v>353.78947368421001</v>
      </c>
    </row>
    <row r="121" spans="1:2">
      <c r="A121" s="17">
        <v>40148</v>
      </c>
      <c r="B121">
        <v>377.33333333333297</v>
      </c>
    </row>
    <row r="122" spans="1:2">
      <c r="A122" s="17">
        <v>40179</v>
      </c>
      <c r="B122">
        <v>437.15</v>
      </c>
    </row>
    <row r="123" spans="1:2">
      <c r="A123" s="17">
        <v>40210</v>
      </c>
      <c r="B123">
        <v>429.15789473684202</v>
      </c>
    </row>
    <row r="124" spans="1:2">
      <c r="A124" s="17">
        <v>40238</v>
      </c>
      <c r="B124">
        <v>464.47826086956502</v>
      </c>
    </row>
    <row r="125" spans="1:2">
      <c r="A125" s="17">
        <v>40269</v>
      </c>
      <c r="B125">
        <v>535.33333333333303</v>
      </c>
    </row>
    <row r="126" spans="1:2">
      <c r="A126" s="17">
        <v>40299</v>
      </c>
      <c r="B126">
        <v>495.05</v>
      </c>
    </row>
    <row r="127" spans="1:2">
      <c r="A127" s="17">
        <v>40330</v>
      </c>
      <c r="B127">
        <v>465.18181818181802</v>
      </c>
    </row>
    <row r="128" spans="1:2">
      <c r="A128" s="17">
        <v>40360</v>
      </c>
      <c r="B128">
        <v>459.85714285714198</v>
      </c>
    </row>
    <row r="129" spans="1:2">
      <c r="A129" s="17">
        <v>40391</v>
      </c>
      <c r="B129">
        <v>493.45454545454498</v>
      </c>
    </row>
    <row r="130" spans="1:2">
      <c r="A130" s="17">
        <v>40422</v>
      </c>
      <c r="B130">
        <v>543.23809523809496</v>
      </c>
    </row>
    <row r="131" spans="1:2">
      <c r="A131" s="17">
        <v>40452</v>
      </c>
      <c r="B131">
        <v>596.33333333333303</v>
      </c>
    </row>
    <row r="132" spans="1:2">
      <c r="A132" s="17">
        <v>40483</v>
      </c>
      <c r="B132">
        <v>687.75</v>
      </c>
    </row>
    <row r="133" spans="1:2">
      <c r="A133" s="17">
        <v>40513</v>
      </c>
      <c r="B133">
        <v>760.28571428571399</v>
      </c>
    </row>
    <row r="134" spans="1:2">
      <c r="A134" s="17">
        <v>40544</v>
      </c>
      <c r="B134">
        <v>797.47619047619003</v>
      </c>
    </row>
    <row r="135" spans="1:2">
      <c r="A135" s="17">
        <v>40575</v>
      </c>
      <c r="B135">
        <v>823.47368421052602</v>
      </c>
    </row>
    <row r="136" spans="1:2">
      <c r="A136" s="17">
        <v>40603</v>
      </c>
      <c r="B136">
        <v>766.47826086956502</v>
      </c>
    </row>
    <row r="137" spans="1:2">
      <c r="A137" s="17">
        <v>40634</v>
      </c>
      <c r="B137">
        <v>777.3</v>
      </c>
    </row>
    <row r="138" spans="1:2">
      <c r="A138" s="17">
        <v>40664</v>
      </c>
      <c r="B138">
        <v>743.38095238095195</v>
      </c>
    </row>
    <row r="139" spans="1:2">
      <c r="A139" s="17">
        <v>40695</v>
      </c>
      <c r="B139">
        <v>774.54545454545405</v>
      </c>
    </row>
    <row r="140" spans="1:2">
      <c r="A140" s="17">
        <v>40725</v>
      </c>
      <c r="B140">
        <v>794.8</v>
      </c>
    </row>
    <row r="141" spans="1:2">
      <c r="A141" s="17">
        <v>40756</v>
      </c>
      <c r="B141">
        <v>766.56521739130403</v>
      </c>
    </row>
    <row r="142" spans="1:2">
      <c r="A142" s="17">
        <v>40787</v>
      </c>
      <c r="B142">
        <v>710.142857142857</v>
      </c>
    </row>
    <row r="143" spans="1:2">
      <c r="A143" s="17">
        <v>40817</v>
      </c>
      <c r="B143">
        <v>620.45238095238096</v>
      </c>
    </row>
    <row r="144" spans="1:2">
      <c r="A144" s="17">
        <v>40848</v>
      </c>
      <c r="B144">
        <v>637.70000000000005</v>
      </c>
    </row>
    <row r="145" spans="1:2">
      <c r="A145" s="17">
        <v>40878</v>
      </c>
      <c r="B145">
        <v>649.35</v>
      </c>
    </row>
    <row r="146" spans="1:2">
      <c r="A146" s="17">
        <v>40909</v>
      </c>
      <c r="B146">
        <v>663.30952380952294</v>
      </c>
    </row>
    <row r="147" spans="1:2">
      <c r="A147" s="17">
        <v>40940</v>
      </c>
      <c r="B147">
        <v>708.05</v>
      </c>
    </row>
    <row r="148" spans="1:2">
      <c r="A148" s="17">
        <v>40969</v>
      </c>
      <c r="B148">
        <v>689.86363636363603</v>
      </c>
    </row>
    <row r="149" spans="1:2">
      <c r="A149" s="17">
        <v>41000</v>
      </c>
      <c r="B149">
        <v>660.65</v>
      </c>
    </row>
    <row r="150" spans="1:2">
      <c r="A150" s="17">
        <v>41030</v>
      </c>
      <c r="B150">
        <v>624.68181818181802</v>
      </c>
    </row>
    <row r="151" spans="1:2">
      <c r="A151" s="17">
        <v>41061</v>
      </c>
      <c r="B151">
        <v>617.95238095238096</v>
      </c>
    </row>
    <row r="152" spans="1:2">
      <c r="A152" s="17">
        <v>41091</v>
      </c>
      <c r="B152">
        <v>582.95238095238096</v>
      </c>
    </row>
    <row r="153" spans="1:2">
      <c r="A153" s="17">
        <v>41122</v>
      </c>
      <c r="B153">
        <v>607.04347826086905</v>
      </c>
    </row>
    <row r="154" spans="1:2">
      <c r="A154" s="17">
        <v>41153</v>
      </c>
      <c r="B154">
        <v>664</v>
      </c>
    </row>
    <row r="155" spans="1:2">
      <c r="A155" s="17">
        <v>41183</v>
      </c>
      <c r="B155">
        <v>637.78260869565202</v>
      </c>
    </row>
    <row r="156" spans="1:2">
      <c r="A156" s="17">
        <v>41214</v>
      </c>
      <c r="B156">
        <v>639.20000000000005</v>
      </c>
    </row>
    <row r="157" spans="1:2">
      <c r="A157" s="17">
        <v>41244</v>
      </c>
      <c r="B157">
        <v>695.78947368420995</v>
      </c>
    </row>
    <row r="158" spans="1:2">
      <c r="A158" s="17">
        <v>41275</v>
      </c>
      <c r="B158">
        <v>716.77272727272702</v>
      </c>
    </row>
    <row r="159" spans="1:2">
      <c r="A159" s="17">
        <v>41306</v>
      </c>
      <c r="B159">
        <v>755.68421052631504</v>
      </c>
    </row>
    <row r="160" spans="1:2">
      <c r="A160" s="17">
        <v>41334</v>
      </c>
      <c r="B160">
        <v>761.2</v>
      </c>
    </row>
    <row r="161" spans="1:2">
      <c r="A161" s="17">
        <v>41365</v>
      </c>
      <c r="B161">
        <v>710.27272727272702</v>
      </c>
    </row>
    <row r="162" spans="1:2">
      <c r="A162" s="17">
        <v>41395</v>
      </c>
      <c r="B162">
        <v>723.90909090908997</v>
      </c>
    </row>
    <row r="163" spans="1:2">
      <c r="A163" s="17">
        <v>41426</v>
      </c>
      <c r="B163">
        <v>716.7</v>
      </c>
    </row>
    <row r="164" spans="1:2">
      <c r="A164" s="17">
        <v>41456</v>
      </c>
      <c r="B164">
        <v>725.18181818181802</v>
      </c>
    </row>
    <row r="165" spans="1:2">
      <c r="A165" s="17">
        <v>41487</v>
      </c>
      <c r="B165">
        <v>746.22727272727195</v>
      </c>
    </row>
    <row r="166" spans="1:2">
      <c r="A166" s="17">
        <v>41518</v>
      </c>
      <c r="B166">
        <v>711.75</v>
      </c>
    </row>
    <row r="167" spans="1:2">
      <c r="A167" s="17">
        <v>41548</v>
      </c>
      <c r="B167">
        <v>727.60869565217297</v>
      </c>
    </row>
    <row r="168" spans="1:2">
      <c r="A168" s="17">
        <v>41579</v>
      </c>
      <c r="B168">
        <v>737.71052631578902</v>
      </c>
    </row>
    <row r="169" spans="1:2">
      <c r="A169" s="17">
        <v>41609</v>
      </c>
      <c r="B169">
        <v>721.9</v>
      </c>
    </row>
    <row r="170" spans="1:2">
      <c r="A170" s="17">
        <v>41640</v>
      </c>
      <c r="B170">
        <v>738.59090909090901</v>
      </c>
    </row>
    <row r="171" spans="1:2">
      <c r="A171" s="17">
        <v>41671</v>
      </c>
      <c r="B171">
        <v>733.31578947368405</v>
      </c>
    </row>
    <row r="172" spans="1:2">
      <c r="A172" s="17">
        <v>41699</v>
      </c>
      <c r="B172">
        <v>783.19047619047603</v>
      </c>
    </row>
    <row r="173" spans="1:2">
      <c r="A173" s="17">
        <v>41730</v>
      </c>
      <c r="B173">
        <v>804.61904761904702</v>
      </c>
    </row>
    <row r="174" spans="1:2">
      <c r="A174" s="17">
        <v>41760</v>
      </c>
      <c r="B174">
        <v>829.66666666666595</v>
      </c>
    </row>
    <row r="175" spans="1:2">
      <c r="A175" s="17">
        <v>41791</v>
      </c>
      <c r="B175">
        <v>841.19047619047603</v>
      </c>
    </row>
    <row r="176" spans="1:2">
      <c r="A176" s="17">
        <v>41821</v>
      </c>
      <c r="B176">
        <v>880.95454545454504</v>
      </c>
    </row>
    <row r="177" spans="1:2">
      <c r="A177" s="17">
        <v>41852</v>
      </c>
      <c r="B177">
        <v>884.09523809523796</v>
      </c>
    </row>
    <row r="178" spans="1:2">
      <c r="A178" s="17">
        <v>41883</v>
      </c>
      <c r="B178">
        <v>844.76190476190402</v>
      </c>
    </row>
    <row r="179" spans="1:2">
      <c r="A179" s="17">
        <v>41913</v>
      </c>
      <c r="B179">
        <v>784.304347826087</v>
      </c>
    </row>
    <row r="180" spans="1:2">
      <c r="A180" s="17">
        <v>41944</v>
      </c>
      <c r="B180">
        <v>783.77777777777703</v>
      </c>
    </row>
    <row r="181" spans="1:2">
      <c r="A181" s="17">
        <v>41974</v>
      </c>
      <c r="B181">
        <v>810.71428571428498</v>
      </c>
    </row>
    <row r="182" spans="1:2">
      <c r="A182" s="17">
        <v>42005</v>
      </c>
      <c r="B182">
        <v>788.28571428571399</v>
      </c>
    </row>
    <row r="183" spans="1:2">
      <c r="A183" s="17">
        <v>42036</v>
      </c>
      <c r="B183">
        <v>789.94736842105203</v>
      </c>
    </row>
    <row r="184" spans="1:2">
      <c r="A184" s="17">
        <v>42064</v>
      </c>
      <c r="B184">
        <v>789.54545454545405</v>
      </c>
    </row>
    <row r="185" spans="1:2">
      <c r="A185" s="17">
        <v>42095</v>
      </c>
      <c r="B185">
        <v>771.85714285714198</v>
      </c>
    </row>
    <row r="186" spans="1:2">
      <c r="A186" s="17">
        <v>42125</v>
      </c>
      <c r="B186">
        <v>787</v>
      </c>
    </row>
    <row r="187" spans="1:2">
      <c r="A187" s="17">
        <v>42156</v>
      </c>
      <c r="B187">
        <v>729.77272727272702</v>
      </c>
    </row>
    <row r="188" spans="1:2">
      <c r="A188" s="17">
        <v>42186</v>
      </c>
      <c r="B188">
        <v>643.63636363636294</v>
      </c>
    </row>
    <row r="189" spans="1:2">
      <c r="A189" s="17">
        <v>42217</v>
      </c>
      <c r="B189">
        <v>598.23809523809496</v>
      </c>
    </row>
    <row r="190" spans="1:2">
      <c r="A190" s="17">
        <v>42248</v>
      </c>
      <c r="B190">
        <v>612.76190476190402</v>
      </c>
    </row>
    <row r="191" spans="1:2">
      <c r="A191" s="17">
        <v>42278</v>
      </c>
      <c r="B191">
        <v>693.81818181818096</v>
      </c>
    </row>
    <row r="192" spans="1:2">
      <c r="A192" s="17">
        <v>42309</v>
      </c>
      <c r="B192">
        <v>579.105263157894</v>
      </c>
    </row>
    <row r="193" spans="1:2">
      <c r="A193" s="17">
        <v>42339</v>
      </c>
      <c r="B193">
        <v>555.95238095238096</v>
      </c>
    </row>
    <row r="194" spans="1:2">
      <c r="A194" s="17">
        <v>42370</v>
      </c>
      <c r="B194">
        <v>503.05</v>
      </c>
    </row>
    <row r="195" spans="1:2">
      <c r="A195" s="17">
        <v>42401</v>
      </c>
      <c r="B195">
        <v>509.45</v>
      </c>
    </row>
    <row r="196" spans="1:2">
      <c r="A196" s="17">
        <v>42430</v>
      </c>
      <c r="B196">
        <v>572.5</v>
      </c>
    </row>
    <row r="197" spans="1:2">
      <c r="A197" s="17">
        <v>42461</v>
      </c>
      <c r="B197">
        <v>578.80952380952294</v>
      </c>
    </row>
    <row r="198" spans="1:2">
      <c r="A198" s="17">
        <v>42491</v>
      </c>
      <c r="B198">
        <v>584.142857142857</v>
      </c>
    </row>
    <row r="199" spans="1:2">
      <c r="A199" s="17">
        <v>42522</v>
      </c>
      <c r="B199">
        <v>557.27272727272702</v>
      </c>
    </row>
    <row r="200" spans="1:2">
      <c r="A200" s="17">
        <v>42552</v>
      </c>
      <c r="B200">
        <v>651.54999999999995</v>
      </c>
    </row>
    <row r="201" spans="1:2">
      <c r="A201" s="17">
        <v>42583</v>
      </c>
      <c r="B201">
        <v>703.56521739130403</v>
      </c>
    </row>
    <row r="202" spans="1:2">
      <c r="A202" s="17">
        <v>42614</v>
      </c>
      <c r="B202">
        <v>686.90476190476102</v>
      </c>
    </row>
    <row r="203" spans="1:2">
      <c r="A203" s="17">
        <v>42644</v>
      </c>
      <c r="B203">
        <v>652.61904761904702</v>
      </c>
    </row>
    <row r="204" spans="1:2">
      <c r="A204" s="17">
        <v>42675</v>
      </c>
      <c r="B204">
        <v>697.85</v>
      </c>
    </row>
    <row r="205" spans="1:2">
      <c r="A205" s="17">
        <v>42705</v>
      </c>
      <c r="B205">
        <v>711.02499999999998</v>
      </c>
    </row>
    <row r="206" spans="1:2">
      <c r="A206" s="17">
        <v>42736</v>
      </c>
      <c r="B206">
        <v>752.38095238095195</v>
      </c>
    </row>
    <row r="207" spans="1:2">
      <c r="A207" s="17">
        <v>42767</v>
      </c>
      <c r="B207">
        <v>779.47368421052602</v>
      </c>
    </row>
    <row r="208" spans="1:2">
      <c r="A208" s="17">
        <v>42795</v>
      </c>
      <c r="B208">
        <v>780.65217391304304</v>
      </c>
    </row>
    <row r="209" spans="1:2">
      <c r="A209" s="17">
        <v>42826</v>
      </c>
      <c r="B209">
        <v>803.52631578947296</v>
      </c>
    </row>
    <row r="210" spans="1:2">
      <c r="A210" s="17">
        <v>42856</v>
      </c>
      <c r="B210">
        <v>797.63636363636294</v>
      </c>
    </row>
    <row r="211" spans="1:2">
      <c r="A211" s="17">
        <v>42887</v>
      </c>
      <c r="B211">
        <v>867.68181818181802</v>
      </c>
    </row>
    <row r="212" spans="1:2">
      <c r="A212" s="17">
        <v>42917</v>
      </c>
      <c r="B212">
        <v>860.15</v>
      </c>
    </row>
    <row r="213" spans="1:2">
      <c r="A213" s="17">
        <v>42948</v>
      </c>
      <c r="B213">
        <v>917.26086956521704</v>
      </c>
    </row>
    <row r="214" spans="1:2">
      <c r="A214" s="17">
        <v>42979</v>
      </c>
      <c r="B214">
        <v>936.9</v>
      </c>
    </row>
    <row r="215" spans="1:2">
      <c r="A215" s="17">
        <v>43009</v>
      </c>
      <c r="B215">
        <v>963.90909090908997</v>
      </c>
    </row>
    <row r="216" spans="1:2">
      <c r="A216" s="17">
        <v>43040</v>
      </c>
      <c r="B216">
        <v>1005.3</v>
      </c>
    </row>
    <row r="217" spans="1:2">
      <c r="A217" s="17">
        <v>43070</v>
      </c>
      <c r="B217">
        <v>1026.7368421052599</v>
      </c>
    </row>
    <row r="218" spans="1:2">
      <c r="A218" s="17">
        <v>43101</v>
      </c>
      <c r="B218">
        <v>1099.45454545454</v>
      </c>
    </row>
    <row r="219" spans="1:2">
      <c r="A219" s="17">
        <v>43132</v>
      </c>
      <c r="B219">
        <v>1026.84210526315</v>
      </c>
    </row>
    <row r="220" spans="1:2">
      <c r="A220" s="17">
        <v>43160</v>
      </c>
      <c r="B220">
        <v>991.66666666666595</v>
      </c>
    </row>
    <row r="221" spans="1:2">
      <c r="A221" s="17">
        <v>43191</v>
      </c>
      <c r="B221">
        <v>974.80952380952294</v>
      </c>
    </row>
    <row r="222" spans="1:2">
      <c r="A222" s="17">
        <v>43221</v>
      </c>
      <c r="B222">
        <v>984.77272727272702</v>
      </c>
    </row>
    <row r="223" spans="1:2">
      <c r="A223" s="17">
        <v>43252</v>
      </c>
      <c r="B223">
        <v>990</v>
      </c>
    </row>
    <row r="224" spans="1:2">
      <c r="A224" s="17">
        <v>43282</v>
      </c>
      <c r="B224">
        <v>935.33333333333303</v>
      </c>
    </row>
    <row r="225" spans="1:2">
      <c r="A225" s="17">
        <v>43313</v>
      </c>
      <c r="B225">
        <v>924.17391304347802</v>
      </c>
    </row>
    <row r="226" spans="1:2">
      <c r="A226" s="17">
        <v>43344</v>
      </c>
      <c r="B226">
        <v>1019.68421052631</v>
      </c>
    </row>
    <row r="227" spans="1:2">
      <c r="A227" s="17">
        <v>43374</v>
      </c>
      <c r="B227">
        <v>1089.52173913043</v>
      </c>
    </row>
    <row r="228" spans="1:2">
      <c r="A228" s="17">
        <v>43405</v>
      </c>
      <c r="B228">
        <v>1146.45</v>
      </c>
    </row>
    <row r="229" spans="1:2">
      <c r="A229" s="17">
        <v>43435</v>
      </c>
      <c r="B229">
        <v>1254.78947368421</v>
      </c>
    </row>
    <row r="230" spans="1:2">
      <c r="A230" s="17">
        <v>43466</v>
      </c>
      <c r="B230">
        <v>1337.04545454545</v>
      </c>
    </row>
    <row r="231" spans="1:2">
      <c r="A231" s="17">
        <v>43497</v>
      </c>
      <c r="B231">
        <v>1448.94736842105</v>
      </c>
    </row>
    <row r="232" spans="1:2">
      <c r="A232" s="17">
        <v>43525</v>
      </c>
      <c r="B232">
        <v>1541.1428571428501</v>
      </c>
    </row>
    <row r="233" spans="1:2">
      <c r="A233" s="17">
        <v>43556</v>
      </c>
      <c r="B233">
        <v>1396.7619047619</v>
      </c>
    </row>
    <row r="234" spans="1:2">
      <c r="A234" s="17">
        <v>43586</v>
      </c>
      <c r="B234">
        <v>1337.04545454545</v>
      </c>
    </row>
    <row r="235" spans="1:2">
      <c r="A235" s="17">
        <v>43617</v>
      </c>
      <c r="B235">
        <v>1449.65</v>
      </c>
    </row>
    <row r="236" spans="1:2">
      <c r="A236" s="17">
        <v>43647</v>
      </c>
      <c r="B236">
        <v>1550.8636363636299</v>
      </c>
    </row>
    <row r="237" spans="1:2">
      <c r="A237" s="17">
        <v>43678</v>
      </c>
      <c r="B237">
        <v>1460.72727272727</v>
      </c>
    </row>
    <row r="238" spans="1:2">
      <c r="A238" s="17">
        <v>43709</v>
      </c>
      <c r="B238">
        <v>1611</v>
      </c>
    </row>
    <row r="239" spans="1:2">
      <c r="A239" s="17">
        <v>43739</v>
      </c>
      <c r="B239">
        <v>1735.21739130434</v>
      </c>
    </row>
    <row r="240" spans="1:2">
      <c r="A240" s="17">
        <v>43770</v>
      </c>
      <c r="B240">
        <v>1767.15789473684</v>
      </c>
    </row>
    <row r="241" spans="1:2">
      <c r="A241" s="17">
        <v>43800</v>
      </c>
      <c r="B241">
        <v>1910.85</v>
      </c>
    </row>
    <row r="242" spans="1:2">
      <c r="A242" s="17">
        <v>43831</v>
      </c>
      <c r="B242">
        <v>2247.7727272727202</v>
      </c>
    </row>
    <row r="243" spans="1:2">
      <c r="A243" s="17">
        <v>43862</v>
      </c>
      <c r="B243">
        <v>2535.4210526315701</v>
      </c>
    </row>
    <row r="244" spans="1:2">
      <c r="A244" s="17">
        <v>43891</v>
      </c>
      <c r="B244">
        <v>2136.6363636363599</v>
      </c>
    </row>
    <row r="245" spans="1:2">
      <c r="A245" s="17">
        <v>43922</v>
      </c>
      <c r="B245">
        <v>2092.2857142857101</v>
      </c>
    </row>
    <row r="246" spans="1:2">
      <c r="A246" s="17">
        <v>43952</v>
      </c>
      <c r="B246">
        <v>1910.4</v>
      </c>
    </row>
    <row r="247" spans="1:2">
      <c r="A247" s="17">
        <v>43983</v>
      </c>
      <c r="B247">
        <v>1930.77272727272</v>
      </c>
    </row>
    <row r="248" spans="1:2">
      <c r="A248" s="17">
        <v>44013</v>
      </c>
      <c r="B248">
        <v>2056.54545454545</v>
      </c>
    </row>
    <row r="249" spans="1:2">
      <c r="A249" s="17">
        <v>44044</v>
      </c>
      <c r="B249">
        <v>2181.9047619047601</v>
      </c>
    </row>
    <row r="250" spans="1:2">
      <c r="A250" s="17">
        <v>44075</v>
      </c>
      <c r="B250">
        <v>2313.38095238095</v>
      </c>
    </row>
    <row r="251" spans="1:2">
      <c r="A251" s="17">
        <v>44105</v>
      </c>
      <c r="B251">
        <v>2363.4090909090901</v>
      </c>
    </row>
    <row r="252" spans="1:2">
      <c r="A252" s="17">
        <v>44136</v>
      </c>
      <c r="B252">
        <v>2367.21052631578</v>
      </c>
    </row>
    <row r="253" spans="1:2">
      <c r="A253" s="17">
        <v>44166</v>
      </c>
      <c r="B253">
        <v>2369.0952380952299</v>
      </c>
    </row>
    <row r="254" spans="1:2">
      <c r="A254" s="17">
        <v>44197</v>
      </c>
      <c r="B254">
        <v>2397.10526315789</v>
      </c>
    </row>
    <row r="255" spans="1:2">
      <c r="A255" s="17">
        <v>44228</v>
      </c>
      <c r="B255">
        <v>2368.2631578947298</v>
      </c>
    </row>
    <row r="256" spans="1:2">
      <c r="A256" s="17">
        <v>44256</v>
      </c>
      <c r="B256">
        <v>2508.8260869565202</v>
      </c>
    </row>
    <row r="257" spans="1:2">
      <c r="A257" s="17">
        <v>44287</v>
      </c>
      <c r="B257">
        <v>2796.7619047619</v>
      </c>
    </row>
    <row r="258" spans="1:2">
      <c r="A258" s="17">
        <v>44317</v>
      </c>
      <c r="B258">
        <v>2896.1</v>
      </c>
    </row>
    <row r="259" spans="1:2">
      <c r="A259" s="17">
        <v>44348</v>
      </c>
      <c r="B259">
        <v>2741.2727272727202</v>
      </c>
    </row>
    <row r="260" spans="1:2">
      <c r="A260" s="17">
        <v>44378</v>
      </c>
      <c r="B260">
        <v>2749.8571428571399</v>
      </c>
    </row>
    <row r="261" spans="1:2">
      <c r="A261" s="17">
        <v>44409</v>
      </c>
      <c r="B261">
        <v>2561.0909090908999</v>
      </c>
    </row>
    <row r="262" spans="1:2">
      <c r="A262" s="17">
        <v>44440</v>
      </c>
      <c r="B262">
        <v>2114.7619047619</v>
      </c>
    </row>
    <row r="263" spans="1:2">
      <c r="A263" s="17">
        <v>44470</v>
      </c>
      <c r="B263">
        <v>2018.3333333333301</v>
      </c>
    </row>
    <row r="264" spans="1:2">
      <c r="A264" s="17">
        <v>44501</v>
      </c>
      <c r="B264">
        <v>2033.9</v>
      </c>
    </row>
    <row r="265" spans="1:2">
      <c r="A265">
        <v>44531</v>
      </c>
      <c r="B265">
        <v>1811.1428571428501</v>
      </c>
    </row>
    <row r="266" spans="1:2">
      <c r="A266">
        <v>44562</v>
      </c>
      <c r="B266">
        <v>1950.4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C8183-1FAF-4589-9D80-0D6A29AFC7E9}">
  <sheetPr>
    <tabColor rgb="FFFF0000"/>
  </sheetPr>
  <dimension ref="A1:B266"/>
  <sheetViews>
    <sheetView workbookViewId="0">
      <selection activeCell="K27" sqref="K27"/>
    </sheetView>
  </sheetViews>
  <sheetFormatPr defaultRowHeight="12.75"/>
  <cols>
    <col min="1" max="1" width="10.140625" bestFit="1" customWidth="1"/>
    <col min="2" max="2" width="18.140625" bestFit="1" customWidth="1"/>
  </cols>
  <sheetData>
    <row r="1" spans="1:2">
      <c r="A1" t="s">
        <v>1</v>
      </c>
      <c r="B1" t="s">
        <v>108</v>
      </c>
    </row>
    <row r="2" spans="1:2">
      <c r="A2" s="17">
        <v>36526</v>
      </c>
      <c r="B2">
        <v>443.3</v>
      </c>
    </row>
    <row r="3" spans="1:2">
      <c r="A3" s="17">
        <v>36557</v>
      </c>
      <c r="B3">
        <v>519.95000000000005</v>
      </c>
    </row>
    <row r="4" spans="1:2">
      <c r="A4" s="17">
        <v>36586</v>
      </c>
      <c r="B4">
        <v>483.739130434782</v>
      </c>
    </row>
    <row r="5" spans="1:2">
      <c r="A5" s="17">
        <v>36617</v>
      </c>
      <c r="B5">
        <v>498.9</v>
      </c>
    </row>
    <row r="6" spans="1:2">
      <c r="A6" s="17">
        <v>36647</v>
      </c>
      <c r="B6">
        <v>532.27272727272702</v>
      </c>
    </row>
    <row r="7" spans="1:2">
      <c r="A7" s="17">
        <v>36678</v>
      </c>
      <c r="B7">
        <v>565.22727272727195</v>
      </c>
    </row>
    <row r="8" spans="1:2">
      <c r="A8" s="17">
        <v>36708</v>
      </c>
      <c r="B8">
        <v>568.42105263157896</v>
      </c>
    </row>
    <row r="9" spans="1:2">
      <c r="A9" s="17">
        <v>36739</v>
      </c>
      <c r="B9">
        <v>583.73913043478206</v>
      </c>
    </row>
    <row r="10" spans="1:2">
      <c r="A10" s="17">
        <v>36770</v>
      </c>
      <c r="B10">
        <v>595.75</v>
      </c>
    </row>
    <row r="11" spans="1:2">
      <c r="A11" s="17">
        <v>36800</v>
      </c>
      <c r="B11">
        <v>584.36363636363603</v>
      </c>
    </row>
    <row r="12" spans="1:2">
      <c r="A12" s="17">
        <v>36831</v>
      </c>
      <c r="B12">
        <v>599.29999999999995</v>
      </c>
    </row>
    <row r="13" spans="1:2">
      <c r="A13" s="17">
        <v>36861</v>
      </c>
      <c r="B13">
        <v>614.95000000000005</v>
      </c>
    </row>
    <row r="14" spans="1:2">
      <c r="A14" s="17">
        <v>36892</v>
      </c>
      <c r="B14">
        <v>625.5</v>
      </c>
    </row>
    <row r="15" spans="1:2">
      <c r="A15" s="17">
        <v>36923</v>
      </c>
      <c r="B15">
        <v>604.84210526315701</v>
      </c>
    </row>
    <row r="16" spans="1:2">
      <c r="A16" s="17">
        <v>36951</v>
      </c>
      <c r="B16">
        <v>587.81818181818096</v>
      </c>
    </row>
    <row r="17" spans="1:2">
      <c r="A17" s="17">
        <v>36982</v>
      </c>
      <c r="B17">
        <v>598.54999999999995</v>
      </c>
    </row>
    <row r="18" spans="1:2">
      <c r="A18" s="17">
        <v>37012</v>
      </c>
      <c r="B18">
        <v>613.81818181818096</v>
      </c>
    </row>
    <row r="19" spans="1:2">
      <c r="A19" s="17">
        <v>37043</v>
      </c>
      <c r="B19">
        <v>582.71428571428498</v>
      </c>
    </row>
    <row r="20" spans="1:2">
      <c r="A20" s="17">
        <v>37073</v>
      </c>
      <c r="B20">
        <v>532.76190476190402</v>
      </c>
    </row>
    <row r="21" spans="1:2">
      <c r="A21" s="17">
        <v>37104</v>
      </c>
      <c r="B21">
        <v>456.21739130434702</v>
      </c>
    </row>
    <row r="22" spans="1:2">
      <c r="A22" s="17">
        <v>37135</v>
      </c>
      <c r="B22">
        <v>462.63157894736798</v>
      </c>
    </row>
    <row r="23" spans="1:2">
      <c r="A23" s="17">
        <v>37165</v>
      </c>
      <c r="B23">
        <v>435.91304347826002</v>
      </c>
    </row>
    <row r="24" spans="1:2">
      <c r="A24" s="17">
        <v>37196</v>
      </c>
      <c r="B24">
        <v>432.7</v>
      </c>
    </row>
    <row r="25" spans="1:2">
      <c r="A25" s="17">
        <v>37226</v>
      </c>
      <c r="B25">
        <v>466.052631578947</v>
      </c>
    </row>
    <row r="26" spans="1:2">
      <c r="A26" s="17">
        <v>37257</v>
      </c>
      <c r="B26">
        <v>475.18181818181802</v>
      </c>
    </row>
    <row r="27" spans="1:2">
      <c r="A27" s="17">
        <v>37288</v>
      </c>
      <c r="B27">
        <v>474</v>
      </c>
    </row>
    <row r="28" spans="1:2">
      <c r="A28" s="17">
        <v>37316</v>
      </c>
      <c r="B28">
        <v>514.65</v>
      </c>
    </row>
    <row r="29" spans="1:2">
      <c r="A29" s="17">
        <v>37347</v>
      </c>
      <c r="B29">
        <v>542.09090909090901</v>
      </c>
    </row>
    <row r="30" spans="1:2">
      <c r="A30" s="17">
        <v>37377</v>
      </c>
      <c r="B30">
        <v>536.90909090908997</v>
      </c>
    </row>
    <row r="31" spans="1:2">
      <c r="A31" s="17">
        <v>37408</v>
      </c>
      <c r="B31">
        <v>558.5</v>
      </c>
    </row>
    <row r="32" spans="1:2">
      <c r="A32" s="17">
        <v>37438</v>
      </c>
      <c r="B32">
        <v>529.31818181818096</v>
      </c>
    </row>
    <row r="33" spans="1:2">
      <c r="A33" s="17">
        <v>37469</v>
      </c>
      <c r="B33">
        <v>548.90909090908997</v>
      </c>
    </row>
    <row r="34" spans="1:2">
      <c r="A34" s="17">
        <v>37500</v>
      </c>
      <c r="B34">
        <v>558.75</v>
      </c>
    </row>
    <row r="35" spans="1:2">
      <c r="A35" s="17">
        <v>37530</v>
      </c>
      <c r="B35">
        <v>583</v>
      </c>
    </row>
    <row r="36" spans="1:2">
      <c r="A36" s="17">
        <v>37561</v>
      </c>
      <c r="B36">
        <v>590.26315789473597</v>
      </c>
    </row>
    <row r="37" spans="1:2">
      <c r="A37" s="17">
        <v>37591</v>
      </c>
      <c r="B37">
        <v>598.75</v>
      </c>
    </row>
    <row r="38" spans="1:2">
      <c r="A38" s="17">
        <v>37622</v>
      </c>
      <c r="B38">
        <v>633.09090909090901</v>
      </c>
    </row>
    <row r="39" spans="1:2">
      <c r="A39" s="17">
        <v>37653</v>
      </c>
      <c r="B39">
        <v>684.47368421052602</v>
      </c>
    </row>
    <row r="40" spans="1:2">
      <c r="A40" s="17">
        <v>37681</v>
      </c>
      <c r="B40">
        <v>677.04761904761904</v>
      </c>
    </row>
    <row r="41" spans="1:2">
      <c r="A41" s="17">
        <v>37712</v>
      </c>
      <c r="B41">
        <v>627.19047619047603</v>
      </c>
    </row>
    <row r="42" spans="1:2">
      <c r="A42" s="17">
        <v>37742</v>
      </c>
      <c r="B42">
        <v>651.42857142857099</v>
      </c>
    </row>
    <row r="43" spans="1:2">
      <c r="A43" s="17">
        <v>37773</v>
      </c>
      <c r="B43">
        <v>664.19047619047603</v>
      </c>
    </row>
    <row r="44" spans="1:2">
      <c r="A44" s="17">
        <v>37803</v>
      </c>
      <c r="B44">
        <v>684.68181818181802</v>
      </c>
    </row>
    <row r="45" spans="1:2">
      <c r="A45" s="17">
        <v>37834</v>
      </c>
      <c r="B45">
        <v>695.11904761904702</v>
      </c>
    </row>
    <row r="46" spans="1:2">
      <c r="A46" s="17">
        <v>37865</v>
      </c>
      <c r="B46">
        <v>707.90476190476102</v>
      </c>
    </row>
    <row r="47" spans="1:2">
      <c r="A47" s="17">
        <v>37895</v>
      </c>
      <c r="B47">
        <v>734.91304347825997</v>
      </c>
    </row>
    <row r="48" spans="1:2">
      <c r="A48" s="17">
        <v>37926</v>
      </c>
      <c r="B48">
        <v>762.77777777777703</v>
      </c>
    </row>
    <row r="49" spans="1:2">
      <c r="A49" s="17">
        <v>37956</v>
      </c>
      <c r="B49">
        <v>810.47619047619003</v>
      </c>
    </row>
    <row r="50" spans="1:2">
      <c r="A50" s="17">
        <v>37987</v>
      </c>
      <c r="B50">
        <v>855.95</v>
      </c>
    </row>
    <row r="51" spans="1:2">
      <c r="A51" s="17">
        <v>38018</v>
      </c>
      <c r="B51">
        <v>849.52631578947296</v>
      </c>
    </row>
    <row r="52" spans="1:2">
      <c r="A52" s="17">
        <v>38047</v>
      </c>
      <c r="B52">
        <v>902.78260869565202</v>
      </c>
    </row>
    <row r="53" spans="1:2">
      <c r="A53" s="17">
        <v>38078</v>
      </c>
      <c r="B53">
        <v>884.76190476190402</v>
      </c>
    </row>
    <row r="54" spans="1:2">
      <c r="A54" s="17">
        <v>38108</v>
      </c>
      <c r="B54">
        <v>812.95</v>
      </c>
    </row>
    <row r="55" spans="1:2">
      <c r="A55" s="17">
        <v>38139</v>
      </c>
      <c r="B55">
        <v>810.59090909090901</v>
      </c>
    </row>
    <row r="56" spans="1:2">
      <c r="A56" s="17">
        <v>38169</v>
      </c>
      <c r="B56">
        <v>812.75</v>
      </c>
    </row>
    <row r="57" spans="1:2">
      <c r="A57" s="17">
        <v>38200</v>
      </c>
      <c r="B57">
        <v>851.90909090908997</v>
      </c>
    </row>
    <row r="58" spans="1:2">
      <c r="A58" s="17">
        <v>38231</v>
      </c>
      <c r="B58">
        <v>851.04761904761904</v>
      </c>
    </row>
    <row r="59" spans="1:2">
      <c r="A59" s="17">
        <v>38261</v>
      </c>
      <c r="B59">
        <v>843.76190476190402</v>
      </c>
    </row>
    <row r="60" spans="1:2">
      <c r="A60" s="17">
        <v>38292</v>
      </c>
      <c r="B60">
        <v>856.15</v>
      </c>
    </row>
    <row r="61" spans="1:2">
      <c r="A61" s="17">
        <v>38322</v>
      </c>
      <c r="B61">
        <v>852.27272727272702</v>
      </c>
    </row>
    <row r="62" spans="1:2">
      <c r="A62" s="17">
        <v>38353</v>
      </c>
      <c r="B62">
        <v>861.71428571428498</v>
      </c>
    </row>
    <row r="63" spans="1:2">
      <c r="A63" s="17">
        <v>38384</v>
      </c>
      <c r="B63">
        <v>867.42105263157896</v>
      </c>
    </row>
    <row r="64" spans="1:2">
      <c r="A64" s="17">
        <v>38412</v>
      </c>
      <c r="B64">
        <v>856.72727272727195</v>
      </c>
    </row>
    <row r="65" spans="1:2">
      <c r="A65" s="17">
        <v>38443</v>
      </c>
      <c r="B65">
        <v>867.71428571428498</v>
      </c>
    </row>
    <row r="66" spans="1:2">
      <c r="A66" s="17">
        <v>38473</v>
      </c>
      <c r="B66">
        <v>869</v>
      </c>
    </row>
    <row r="67" spans="1:2">
      <c r="A67" s="17">
        <v>38504</v>
      </c>
      <c r="B67">
        <v>882.95454545454504</v>
      </c>
    </row>
    <row r="68" spans="1:2">
      <c r="A68" s="17">
        <v>38534</v>
      </c>
      <c r="B68">
        <v>876.6</v>
      </c>
    </row>
    <row r="69" spans="1:2">
      <c r="A69" s="17">
        <v>38565</v>
      </c>
      <c r="B69">
        <v>901.04347826086905</v>
      </c>
    </row>
    <row r="70" spans="1:2">
      <c r="A70" s="17">
        <v>38596</v>
      </c>
      <c r="B70">
        <v>918.09523809523796</v>
      </c>
    </row>
    <row r="71" spans="1:2">
      <c r="A71" s="17">
        <v>38626</v>
      </c>
      <c r="B71">
        <v>933.76190476190402</v>
      </c>
    </row>
    <row r="72" spans="1:2">
      <c r="A72" s="17">
        <v>38657</v>
      </c>
      <c r="B72">
        <v>964</v>
      </c>
    </row>
    <row r="73" spans="1:2">
      <c r="A73" s="17">
        <v>38687</v>
      </c>
      <c r="B73">
        <v>981.6</v>
      </c>
    </row>
    <row r="74" spans="1:2">
      <c r="A74" s="17">
        <v>38718</v>
      </c>
      <c r="B74">
        <v>1032.4761904761899</v>
      </c>
    </row>
    <row r="75" spans="1:2">
      <c r="A75" s="17">
        <v>38749</v>
      </c>
      <c r="B75">
        <v>1045.15789473684</v>
      </c>
    </row>
    <row r="76" spans="1:2">
      <c r="A76" s="17">
        <v>38777</v>
      </c>
      <c r="B76">
        <v>1044.3913043478201</v>
      </c>
    </row>
    <row r="77" spans="1:2">
      <c r="A77" s="17">
        <v>38808</v>
      </c>
      <c r="B77">
        <v>1105.05263157894</v>
      </c>
    </row>
    <row r="78" spans="1:2">
      <c r="A78" s="17">
        <v>38838</v>
      </c>
      <c r="B78">
        <v>1264.04545454545</v>
      </c>
    </row>
    <row r="79" spans="1:2">
      <c r="A79" s="17">
        <v>38869</v>
      </c>
      <c r="B79">
        <v>1192.72727272727</v>
      </c>
    </row>
    <row r="80" spans="1:2">
      <c r="A80" s="17">
        <v>38899</v>
      </c>
      <c r="B80">
        <v>1231.94736842105</v>
      </c>
    </row>
    <row r="81" spans="1:2">
      <c r="A81" s="17">
        <v>38930</v>
      </c>
      <c r="B81">
        <v>1236.73913043478</v>
      </c>
    </row>
    <row r="82" spans="1:2">
      <c r="A82" s="17">
        <v>38961</v>
      </c>
      <c r="B82">
        <v>1183.3</v>
      </c>
    </row>
    <row r="83" spans="1:2">
      <c r="A83" s="17">
        <v>38991</v>
      </c>
      <c r="B83">
        <v>1085.3181818181799</v>
      </c>
    </row>
    <row r="84" spans="1:2">
      <c r="A84" s="17">
        <v>39022</v>
      </c>
      <c r="B84">
        <v>1187.0999999999999</v>
      </c>
    </row>
    <row r="85" spans="1:2">
      <c r="A85" s="17">
        <v>39052</v>
      </c>
      <c r="B85">
        <v>1124.78947368421</v>
      </c>
    </row>
    <row r="86" spans="1:2">
      <c r="A86" s="17">
        <v>39083</v>
      </c>
      <c r="B86">
        <v>1151.8181818181799</v>
      </c>
    </row>
    <row r="87" spans="1:2">
      <c r="A87" s="17">
        <v>39114</v>
      </c>
      <c r="B87">
        <v>1207.05263157894</v>
      </c>
    </row>
    <row r="88" spans="1:2">
      <c r="A88" s="17">
        <v>39142</v>
      </c>
      <c r="B88">
        <v>1222.77272727272</v>
      </c>
    </row>
    <row r="89" spans="1:2">
      <c r="A89" s="17">
        <v>39173</v>
      </c>
      <c r="B89">
        <v>1280.9000000000001</v>
      </c>
    </row>
    <row r="90" spans="1:2">
      <c r="A90" s="17">
        <v>39203</v>
      </c>
      <c r="B90">
        <v>1306.5</v>
      </c>
    </row>
    <row r="91" spans="1:2">
      <c r="A91" s="17">
        <v>39234</v>
      </c>
      <c r="B91">
        <v>1289.1428571428501</v>
      </c>
    </row>
    <row r="92" spans="1:2">
      <c r="A92" s="17">
        <v>39264</v>
      </c>
      <c r="B92">
        <v>1307.38095238095</v>
      </c>
    </row>
    <row r="93" spans="1:2">
      <c r="A93" s="17">
        <v>39295</v>
      </c>
      <c r="B93">
        <v>1267.3043478260799</v>
      </c>
    </row>
    <row r="94" spans="1:2">
      <c r="A94" s="17">
        <v>39326</v>
      </c>
      <c r="B94">
        <v>1313</v>
      </c>
    </row>
    <row r="95" spans="1:2">
      <c r="A95" s="17">
        <v>39356</v>
      </c>
      <c r="B95">
        <v>1413.8695652173899</v>
      </c>
    </row>
    <row r="96" spans="1:2">
      <c r="A96" s="17">
        <v>39387</v>
      </c>
      <c r="B96">
        <v>1449.45</v>
      </c>
    </row>
    <row r="97" spans="1:2">
      <c r="A97" s="17">
        <v>39417</v>
      </c>
      <c r="B97">
        <v>1492.10526315789</v>
      </c>
    </row>
    <row r="98" spans="1:2">
      <c r="A98" s="17">
        <v>39448</v>
      </c>
      <c r="B98">
        <v>1588.3181818181799</v>
      </c>
    </row>
    <row r="99" spans="1:2">
      <c r="A99" s="17">
        <v>39479</v>
      </c>
      <c r="B99">
        <v>2002.55</v>
      </c>
    </row>
    <row r="100" spans="1:2">
      <c r="A100" s="17">
        <v>39508</v>
      </c>
      <c r="B100">
        <v>2043.65</v>
      </c>
    </row>
    <row r="101" spans="1:2">
      <c r="A101" s="17">
        <v>39539</v>
      </c>
      <c r="B101">
        <v>1991.3181818181799</v>
      </c>
    </row>
    <row r="102" spans="1:2">
      <c r="A102" s="17">
        <v>39569</v>
      </c>
      <c r="B102">
        <v>2053.5714285714198</v>
      </c>
    </row>
    <row r="103" spans="1:2">
      <c r="A103" s="17">
        <v>39600</v>
      </c>
      <c r="B103">
        <v>2042.23809523809</v>
      </c>
    </row>
    <row r="104" spans="1:2">
      <c r="A104" s="17">
        <v>39630</v>
      </c>
      <c r="B104">
        <v>1904.6818181818101</v>
      </c>
    </row>
    <row r="105" spans="1:2">
      <c r="A105" s="17">
        <v>39661</v>
      </c>
      <c r="B105">
        <v>1492.5238095238001</v>
      </c>
    </row>
    <row r="106" spans="1:2">
      <c r="A106" s="17">
        <v>39692</v>
      </c>
      <c r="B106">
        <v>1217.42857142857</v>
      </c>
    </row>
    <row r="107" spans="1:2">
      <c r="A107" s="17">
        <v>39722</v>
      </c>
      <c r="B107">
        <v>917.13043478260795</v>
      </c>
    </row>
    <row r="108" spans="1:2">
      <c r="A108" s="17">
        <v>39753</v>
      </c>
      <c r="B108">
        <v>841.22222222222194</v>
      </c>
    </row>
    <row r="109" spans="1:2">
      <c r="A109" s="17">
        <v>39783</v>
      </c>
      <c r="B109">
        <v>844.42857142857099</v>
      </c>
    </row>
    <row r="110" spans="1:2">
      <c r="A110" s="17">
        <v>39814</v>
      </c>
      <c r="B110">
        <v>951.23809523809496</v>
      </c>
    </row>
    <row r="111" spans="1:2">
      <c r="A111" s="17">
        <v>39845</v>
      </c>
      <c r="B111">
        <v>1037.2631578947301</v>
      </c>
    </row>
    <row r="112" spans="1:2">
      <c r="A112" s="17">
        <v>39873</v>
      </c>
      <c r="B112">
        <v>1084.5909090908999</v>
      </c>
    </row>
    <row r="113" spans="1:2">
      <c r="A113" s="17">
        <v>39904</v>
      </c>
      <c r="B113">
        <v>1169.57142857142</v>
      </c>
    </row>
    <row r="114" spans="1:2">
      <c r="A114" s="17">
        <v>39934</v>
      </c>
      <c r="B114">
        <v>1134.45</v>
      </c>
    </row>
    <row r="115" spans="1:2">
      <c r="A115" s="17">
        <v>39965</v>
      </c>
      <c r="B115">
        <v>1220.4090909090901</v>
      </c>
    </row>
    <row r="116" spans="1:2">
      <c r="A116" s="17">
        <v>39995</v>
      </c>
      <c r="B116">
        <v>1163.8181818181799</v>
      </c>
    </row>
    <row r="117" spans="1:2">
      <c r="A117" s="17">
        <v>40026</v>
      </c>
      <c r="B117">
        <v>1248.23809523809</v>
      </c>
    </row>
    <row r="118" spans="1:2">
      <c r="A118" s="17">
        <v>40057</v>
      </c>
      <c r="B118">
        <v>1294.7142857142801</v>
      </c>
    </row>
    <row r="119" spans="1:2">
      <c r="A119" s="17">
        <v>40087</v>
      </c>
      <c r="B119">
        <v>1335.8636363636299</v>
      </c>
    </row>
    <row r="120" spans="1:2">
      <c r="A120" s="17">
        <v>40118</v>
      </c>
      <c r="B120">
        <v>1401.2631578947301</v>
      </c>
    </row>
    <row r="121" spans="1:2">
      <c r="A121" s="17">
        <v>40148</v>
      </c>
      <c r="B121">
        <v>1449.1428571428501</v>
      </c>
    </row>
    <row r="122" spans="1:2">
      <c r="A122" s="17">
        <v>40179</v>
      </c>
      <c r="B122">
        <v>1567.15</v>
      </c>
    </row>
    <row r="123" spans="1:2">
      <c r="A123" s="17">
        <v>40210</v>
      </c>
      <c r="B123">
        <v>1525.5263157894699</v>
      </c>
    </row>
    <row r="124" spans="1:2">
      <c r="A124" s="17">
        <v>40238</v>
      </c>
      <c r="B124">
        <v>1602.6521739130401</v>
      </c>
    </row>
    <row r="125" spans="1:2">
      <c r="A125" s="17">
        <v>40269</v>
      </c>
      <c r="B125">
        <v>1718.3333333333301</v>
      </c>
    </row>
    <row r="126" spans="1:2">
      <c r="A126" s="17">
        <v>40299</v>
      </c>
      <c r="B126">
        <v>1633.45</v>
      </c>
    </row>
    <row r="127" spans="1:2">
      <c r="A127" s="17">
        <v>40330</v>
      </c>
      <c r="B127">
        <v>1556.77272727272</v>
      </c>
    </row>
    <row r="128" spans="1:2">
      <c r="A128" s="17">
        <v>40360</v>
      </c>
      <c r="B128">
        <v>1530.57142857142</v>
      </c>
    </row>
    <row r="129" spans="1:2">
      <c r="A129" s="17">
        <v>40391</v>
      </c>
      <c r="B129">
        <v>1543.8181818181799</v>
      </c>
    </row>
    <row r="130" spans="1:2">
      <c r="A130" s="17">
        <v>40422</v>
      </c>
      <c r="B130">
        <v>1598.57142857142</v>
      </c>
    </row>
    <row r="131" spans="1:2">
      <c r="A131" s="17">
        <v>40452</v>
      </c>
      <c r="B131">
        <v>1692.2857142857099</v>
      </c>
    </row>
    <row r="132" spans="1:2">
      <c r="A132" s="17">
        <v>40483</v>
      </c>
      <c r="B132">
        <v>1702.35</v>
      </c>
    </row>
    <row r="133" spans="1:2">
      <c r="A133" s="17">
        <v>40513</v>
      </c>
      <c r="B133">
        <v>1715.19047619047</v>
      </c>
    </row>
    <row r="134" spans="1:2">
      <c r="A134" s="17">
        <v>40544</v>
      </c>
      <c r="B134">
        <v>1790.61904761904</v>
      </c>
    </row>
    <row r="135" spans="1:2">
      <c r="A135" s="17">
        <v>40575</v>
      </c>
      <c r="B135">
        <v>1828.6842105263099</v>
      </c>
    </row>
    <row r="136" spans="1:2">
      <c r="A136" s="17">
        <v>40603</v>
      </c>
      <c r="B136">
        <v>1773.26086956521</v>
      </c>
    </row>
    <row r="137" spans="1:2">
      <c r="A137" s="17">
        <v>40634</v>
      </c>
      <c r="B137">
        <v>1804</v>
      </c>
    </row>
    <row r="138" spans="1:2">
      <c r="A138" s="17">
        <v>40664</v>
      </c>
      <c r="B138">
        <v>1792.23809523809</v>
      </c>
    </row>
    <row r="139" spans="1:2">
      <c r="A139" s="17">
        <v>40695</v>
      </c>
      <c r="B139">
        <v>1771.45454545454</v>
      </c>
    </row>
    <row r="140" spans="1:2">
      <c r="A140" s="17">
        <v>40725</v>
      </c>
      <c r="B140">
        <v>1766.65</v>
      </c>
    </row>
    <row r="141" spans="1:2">
      <c r="A141" s="17">
        <v>40756</v>
      </c>
      <c r="B141">
        <v>1810.52173913043</v>
      </c>
    </row>
    <row r="142" spans="1:2">
      <c r="A142" s="17">
        <v>40787</v>
      </c>
      <c r="B142">
        <v>1745.42857142857</v>
      </c>
    </row>
    <row r="143" spans="1:2">
      <c r="A143" s="17">
        <v>40817</v>
      </c>
      <c r="B143">
        <v>1540.8571428571399</v>
      </c>
    </row>
    <row r="144" spans="1:2">
      <c r="A144" s="17">
        <v>40848</v>
      </c>
      <c r="B144">
        <v>1607.65</v>
      </c>
    </row>
    <row r="145" spans="1:2">
      <c r="A145" s="17">
        <v>40878</v>
      </c>
      <c r="B145">
        <v>1462.75</v>
      </c>
    </row>
    <row r="146" spans="1:2">
      <c r="A146" s="17">
        <v>40909</v>
      </c>
      <c r="B146">
        <v>1510.0476190476099</v>
      </c>
    </row>
    <row r="147" spans="1:2">
      <c r="A147" s="17">
        <v>40940</v>
      </c>
      <c r="B147">
        <v>1664.5</v>
      </c>
    </row>
    <row r="148" spans="1:2">
      <c r="A148" s="17">
        <v>40969</v>
      </c>
      <c r="B148">
        <v>1660.04545454545</v>
      </c>
    </row>
    <row r="149" spans="1:2">
      <c r="A149" s="17">
        <v>41000</v>
      </c>
      <c r="B149">
        <v>1590.85</v>
      </c>
    </row>
    <row r="150" spans="1:2">
      <c r="A150" s="17">
        <v>41030</v>
      </c>
      <c r="B150">
        <v>1474.45454545454</v>
      </c>
    </row>
    <row r="151" spans="1:2">
      <c r="A151" s="17">
        <v>41061</v>
      </c>
      <c r="B151">
        <v>1450.0476190476099</v>
      </c>
    </row>
    <row r="152" spans="1:2">
      <c r="A152" s="17">
        <v>41091</v>
      </c>
      <c r="B152">
        <v>1425.8571428571399</v>
      </c>
    </row>
    <row r="153" spans="1:2">
      <c r="A153" s="17">
        <v>41122</v>
      </c>
      <c r="B153">
        <v>1455.69565217391</v>
      </c>
    </row>
    <row r="154" spans="1:2">
      <c r="A154" s="17">
        <v>41153</v>
      </c>
      <c r="B154">
        <v>1629.8947368421</v>
      </c>
    </row>
    <row r="155" spans="1:2">
      <c r="A155" s="17">
        <v>41183</v>
      </c>
      <c r="B155">
        <v>1639.26086956521</v>
      </c>
    </row>
    <row r="156" spans="1:2">
      <c r="A156" s="17">
        <v>41214</v>
      </c>
      <c r="B156">
        <v>1578.85</v>
      </c>
    </row>
    <row r="157" spans="1:2">
      <c r="A157" s="17">
        <v>41244</v>
      </c>
      <c r="B157">
        <v>1585.5263157894699</v>
      </c>
    </row>
    <row r="158" spans="1:2">
      <c r="A158" s="17">
        <v>41275</v>
      </c>
      <c r="B158">
        <v>1647.9090909090901</v>
      </c>
    </row>
    <row r="159" spans="1:2">
      <c r="A159" s="17">
        <v>41306</v>
      </c>
      <c r="B159">
        <v>1676.94736842105</v>
      </c>
    </row>
    <row r="160" spans="1:2">
      <c r="A160" s="17">
        <v>41334</v>
      </c>
      <c r="B160">
        <v>1586.3</v>
      </c>
    </row>
    <row r="161" spans="1:2">
      <c r="A161" s="17">
        <v>41365</v>
      </c>
      <c r="B161">
        <v>1497.22727272727</v>
      </c>
    </row>
    <row r="162" spans="1:2">
      <c r="A162" s="17">
        <v>41395</v>
      </c>
      <c r="B162">
        <v>1478.95454545454</v>
      </c>
    </row>
    <row r="163" spans="1:2">
      <c r="A163" s="17">
        <v>41426</v>
      </c>
      <c r="B163">
        <v>1431.2</v>
      </c>
    </row>
    <row r="164" spans="1:2">
      <c r="A164" s="17">
        <v>41456</v>
      </c>
      <c r="B164">
        <v>1405.1363636363601</v>
      </c>
    </row>
    <row r="165" spans="1:2">
      <c r="A165" s="17">
        <v>41487</v>
      </c>
      <c r="B165">
        <v>1496.5</v>
      </c>
    </row>
    <row r="166" spans="1:2">
      <c r="A166" s="17">
        <v>41518</v>
      </c>
      <c r="B166">
        <v>1454.05</v>
      </c>
    </row>
    <row r="167" spans="1:2">
      <c r="A167" s="17">
        <v>41548</v>
      </c>
      <c r="B167">
        <v>1415.52173913043</v>
      </c>
    </row>
    <row r="168" spans="1:2">
      <c r="A168" s="17">
        <v>41579</v>
      </c>
      <c r="B168">
        <v>1426.3157894736801</v>
      </c>
    </row>
    <row r="169" spans="1:2">
      <c r="A169" s="17">
        <v>41609</v>
      </c>
      <c r="B169">
        <v>1358.75</v>
      </c>
    </row>
    <row r="170" spans="1:2">
      <c r="A170" s="17">
        <v>41640</v>
      </c>
      <c r="B170">
        <v>1423.72727272727</v>
      </c>
    </row>
    <row r="171" spans="1:2">
      <c r="A171" s="17">
        <v>41671</v>
      </c>
      <c r="B171">
        <v>1410.4736842105201</v>
      </c>
    </row>
    <row r="172" spans="1:2">
      <c r="A172" s="17">
        <v>41699</v>
      </c>
      <c r="B172">
        <v>1457.5238095238001</v>
      </c>
    </row>
    <row r="173" spans="1:2">
      <c r="A173" s="17">
        <v>41730</v>
      </c>
      <c r="B173">
        <v>1435.38095238095</v>
      </c>
    </row>
    <row r="174" spans="1:2">
      <c r="A174" s="17">
        <v>41760</v>
      </c>
      <c r="B174">
        <v>1461.07142857142</v>
      </c>
    </row>
    <row r="175" spans="1:2">
      <c r="A175" s="17">
        <v>41791</v>
      </c>
      <c r="B175">
        <v>1457.80952380952</v>
      </c>
    </row>
    <row r="176" spans="1:2">
      <c r="A176" s="17">
        <v>41821</v>
      </c>
      <c r="B176">
        <v>1497.04545454545</v>
      </c>
    </row>
    <row r="177" spans="1:2">
      <c r="A177" s="17">
        <v>41852</v>
      </c>
      <c r="B177">
        <v>1449.9047619047601</v>
      </c>
    </row>
    <row r="178" spans="1:2">
      <c r="A178" s="17">
        <v>41883</v>
      </c>
      <c r="B178">
        <v>1362.4761904761899</v>
      </c>
    </row>
    <row r="179" spans="1:2">
      <c r="A179" s="17">
        <v>41913</v>
      </c>
      <c r="B179">
        <v>1263.6086956521699</v>
      </c>
    </row>
    <row r="180" spans="1:2">
      <c r="A180" s="17">
        <v>41944</v>
      </c>
      <c r="B180">
        <v>1213</v>
      </c>
    </row>
    <row r="181" spans="1:2">
      <c r="A181" s="17">
        <v>41974</v>
      </c>
      <c r="B181">
        <v>1222.4761904761899</v>
      </c>
    </row>
    <row r="182" spans="1:2">
      <c r="A182" s="17">
        <v>42005</v>
      </c>
      <c r="B182">
        <v>1247.38095238095</v>
      </c>
    </row>
    <row r="183" spans="1:2">
      <c r="A183" s="17">
        <v>42036</v>
      </c>
      <c r="B183">
        <v>1200.78947368421</v>
      </c>
    </row>
    <row r="184" spans="1:2">
      <c r="A184" s="17">
        <v>42064</v>
      </c>
      <c r="B184">
        <v>1140</v>
      </c>
    </row>
    <row r="185" spans="1:2">
      <c r="A185" s="17">
        <v>42095</v>
      </c>
      <c r="B185">
        <v>1154.3333333333301</v>
      </c>
    </row>
    <row r="186" spans="1:2">
      <c r="A186" s="17">
        <v>42125</v>
      </c>
      <c r="B186">
        <v>1143.25</v>
      </c>
    </row>
    <row r="187" spans="1:2">
      <c r="A187" s="17">
        <v>42156</v>
      </c>
      <c r="B187">
        <v>1091.77272727272</v>
      </c>
    </row>
    <row r="188" spans="1:2">
      <c r="A188" s="17">
        <v>42186</v>
      </c>
      <c r="B188">
        <v>1011.22727272727</v>
      </c>
    </row>
    <row r="189" spans="1:2">
      <c r="A189" s="17">
        <v>42217</v>
      </c>
      <c r="B189">
        <v>985.85714285714198</v>
      </c>
    </row>
    <row r="190" spans="1:2">
      <c r="A190" s="17">
        <v>42248</v>
      </c>
      <c r="B190">
        <v>966.38095238095195</v>
      </c>
    </row>
    <row r="191" spans="1:2">
      <c r="A191" s="17">
        <v>42278</v>
      </c>
      <c r="B191">
        <v>978.95454545454504</v>
      </c>
    </row>
    <row r="192" spans="1:2">
      <c r="A192" s="17">
        <v>42309</v>
      </c>
      <c r="B192">
        <v>890.26315789473597</v>
      </c>
    </row>
    <row r="193" spans="1:2">
      <c r="A193" s="17">
        <v>42339</v>
      </c>
      <c r="B193">
        <v>862.85714285714198</v>
      </c>
    </row>
    <row r="194" spans="1:2">
      <c r="A194" s="17">
        <v>42370</v>
      </c>
      <c r="B194">
        <v>855.65</v>
      </c>
    </row>
    <row r="195" spans="1:2">
      <c r="A195" s="17">
        <v>42401</v>
      </c>
      <c r="B195">
        <v>922.35</v>
      </c>
    </row>
    <row r="196" spans="1:2">
      <c r="A196" s="17">
        <v>42430</v>
      </c>
      <c r="B196">
        <v>972.13636363636294</v>
      </c>
    </row>
    <row r="197" spans="1:2">
      <c r="A197" s="17">
        <v>42461</v>
      </c>
      <c r="B197">
        <v>997.19047619047603</v>
      </c>
    </row>
    <row r="198" spans="1:2">
      <c r="A198" s="17">
        <v>42491</v>
      </c>
      <c r="B198">
        <v>1039.0952380952299</v>
      </c>
    </row>
    <row r="199" spans="1:2">
      <c r="A199" s="17">
        <v>42522</v>
      </c>
      <c r="B199">
        <v>986.5</v>
      </c>
    </row>
    <row r="200" spans="1:2">
      <c r="A200" s="17">
        <v>42552</v>
      </c>
      <c r="B200">
        <v>1089.5999999999999</v>
      </c>
    </row>
    <row r="201" spans="1:2">
      <c r="A201" s="17">
        <v>42583</v>
      </c>
      <c r="B201">
        <v>1123.9130434782601</v>
      </c>
    </row>
    <row r="202" spans="1:2">
      <c r="A202" s="17">
        <v>42614</v>
      </c>
      <c r="B202">
        <v>1047.0476190476099</v>
      </c>
    </row>
    <row r="203" spans="1:2">
      <c r="A203" s="17">
        <v>42644</v>
      </c>
      <c r="B203">
        <v>961.09523809523796</v>
      </c>
    </row>
    <row r="204" spans="1:2">
      <c r="A204" s="17">
        <v>42675</v>
      </c>
      <c r="B204">
        <v>959</v>
      </c>
    </row>
    <row r="205" spans="1:2">
      <c r="A205" s="17">
        <v>42705</v>
      </c>
      <c r="B205">
        <v>920.7</v>
      </c>
    </row>
    <row r="206" spans="1:2">
      <c r="A206" s="17">
        <v>42736</v>
      </c>
      <c r="B206">
        <v>973.76190476190402</v>
      </c>
    </row>
    <row r="207" spans="1:2">
      <c r="A207" s="17">
        <v>42767</v>
      </c>
      <c r="B207">
        <v>1009.63157894736</v>
      </c>
    </row>
    <row r="208" spans="1:2">
      <c r="A208" s="17">
        <v>42795</v>
      </c>
      <c r="B208">
        <v>965.21739130434696</v>
      </c>
    </row>
    <row r="209" spans="1:2">
      <c r="A209" s="17">
        <v>42826</v>
      </c>
      <c r="B209">
        <v>962.63157894736798</v>
      </c>
    </row>
    <row r="210" spans="1:2">
      <c r="A210" s="17">
        <v>42856</v>
      </c>
      <c r="B210">
        <v>933</v>
      </c>
    </row>
    <row r="211" spans="1:2">
      <c r="A211" s="17">
        <v>42887</v>
      </c>
      <c r="B211">
        <v>933.63636363636294</v>
      </c>
    </row>
    <row r="212" spans="1:2">
      <c r="A212" s="17">
        <v>42917</v>
      </c>
      <c r="B212">
        <v>921.9</v>
      </c>
    </row>
    <row r="213" spans="1:2">
      <c r="A213" s="17">
        <v>42948</v>
      </c>
      <c r="B213">
        <v>975.65217391304304</v>
      </c>
    </row>
    <row r="214" spans="1:2">
      <c r="A214" s="17">
        <v>42979</v>
      </c>
      <c r="B214">
        <v>967.1</v>
      </c>
    </row>
    <row r="215" spans="1:2">
      <c r="A215" s="17">
        <v>43009</v>
      </c>
      <c r="B215">
        <v>924</v>
      </c>
    </row>
    <row r="216" spans="1:2">
      <c r="A216" s="17">
        <v>43040</v>
      </c>
      <c r="B216">
        <v>937.5</v>
      </c>
    </row>
    <row r="217" spans="1:2">
      <c r="A217" s="17">
        <v>43070</v>
      </c>
      <c r="B217">
        <v>910.68421052631504</v>
      </c>
    </row>
    <row r="218" spans="1:2">
      <c r="A218" s="17">
        <v>43101</v>
      </c>
      <c r="B218">
        <v>993.68181818181802</v>
      </c>
    </row>
    <row r="219" spans="1:2">
      <c r="A219" s="17">
        <v>43132</v>
      </c>
      <c r="B219">
        <v>990.31578947368405</v>
      </c>
    </row>
    <row r="220" spans="1:2">
      <c r="A220" s="17">
        <v>43160</v>
      </c>
      <c r="B220">
        <v>957.66666666666595</v>
      </c>
    </row>
    <row r="221" spans="1:2">
      <c r="A221" s="17">
        <v>43191</v>
      </c>
      <c r="B221">
        <v>927.04761904761904</v>
      </c>
    </row>
    <row r="222" spans="1:2">
      <c r="A222" s="17">
        <v>43221</v>
      </c>
      <c r="B222">
        <v>907.63636363636294</v>
      </c>
    </row>
    <row r="223" spans="1:2">
      <c r="A223" s="17">
        <v>43252</v>
      </c>
      <c r="B223">
        <v>887.90476190476102</v>
      </c>
    </row>
    <row r="224" spans="1:2">
      <c r="A224" s="17">
        <v>43282</v>
      </c>
      <c r="B224">
        <v>835</v>
      </c>
    </row>
    <row r="225" spans="1:2">
      <c r="A225" s="17">
        <v>43313</v>
      </c>
      <c r="B225">
        <v>807.91304347825997</v>
      </c>
    </row>
    <row r="226" spans="1:2">
      <c r="A226" s="17">
        <v>43344</v>
      </c>
      <c r="B226">
        <v>807.84210526315701</v>
      </c>
    </row>
    <row r="227" spans="1:2">
      <c r="A227" s="17">
        <v>43374</v>
      </c>
      <c r="B227">
        <v>833.56521739130403</v>
      </c>
    </row>
    <row r="228" spans="1:2">
      <c r="A228" s="17">
        <v>43405</v>
      </c>
      <c r="B228">
        <v>849.5</v>
      </c>
    </row>
    <row r="229" spans="1:2">
      <c r="A229" s="17">
        <v>43435</v>
      </c>
      <c r="B229">
        <v>793.68421052631504</v>
      </c>
    </row>
    <row r="230" spans="1:2">
      <c r="A230" s="17">
        <v>43466</v>
      </c>
      <c r="B230">
        <v>809.77272727272702</v>
      </c>
    </row>
    <row r="231" spans="1:2">
      <c r="A231" s="17">
        <v>43497</v>
      </c>
      <c r="B231">
        <v>821.94736842105203</v>
      </c>
    </row>
    <row r="232" spans="1:2">
      <c r="A232" s="17">
        <v>43525</v>
      </c>
      <c r="B232">
        <v>847.04761904761904</v>
      </c>
    </row>
    <row r="233" spans="1:2">
      <c r="A233" s="17">
        <v>43556</v>
      </c>
      <c r="B233">
        <v>890.19047619047603</v>
      </c>
    </row>
    <row r="234" spans="1:2">
      <c r="A234" s="17">
        <v>43586</v>
      </c>
      <c r="B234">
        <v>836.40909090908997</v>
      </c>
    </row>
    <row r="235" spans="1:2">
      <c r="A235" s="17">
        <v>43617</v>
      </c>
      <c r="B235">
        <v>811.2</v>
      </c>
    </row>
    <row r="236" spans="1:2">
      <c r="A236" s="17">
        <v>43647</v>
      </c>
      <c r="B236">
        <v>846.95454545454504</v>
      </c>
    </row>
    <row r="237" spans="1:2">
      <c r="A237" s="17">
        <v>43678</v>
      </c>
      <c r="B237">
        <v>861.86363636363603</v>
      </c>
    </row>
    <row r="238" spans="1:2">
      <c r="A238" s="17">
        <v>43709</v>
      </c>
      <c r="B238">
        <v>947.7</v>
      </c>
    </row>
    <row r="239" spans="1:2">
      <c r="A239" s="17">
        <v>43739</v>
      </c>
      <c r="B239">
        <v>900.78260869565202</v>
      </c>
    </row>
    <row r="240" spans="1:2">
      <c r="A240" s="17">
        <v>43770</v>
      </c>
      <c r="B240">
        <v>905.21052631578902</v>
      </c>
    </row>
    <row r="241" spans="1:2">
      <c r="A241" s="17">
        <v>43800</v>
      </c>
      <c r="B241">
        <v>929</v>
      </c>
    </row>
    <row r="242" spans="1:2">
      <c r="A242" s="17">
        <v>43831</v>
      </c>
      <c r="B242">
        <v>990.40909090908997</v>
      </c>
    </row>
    <row r="243" spans="1:2">
      <c r="A243" s="17">
        <v>43862</v>
      </c>
      <c r="B243">
        <v>963.78947368420995</v>
      </c>
    </row>
    <row r="244" spans="1:2">
      <c r="A244" s="17">
        <v>43891</v>
      </c>
      <c r="B244">
        <v>764.18181818181802</v>
      </c>
    </row>
    <row r="245" spans="1:2">
      <c r="A245" s="17">
        <v>43922</v>
      </c>
      <c r="B245">
        <v>756.85714285714198</v>
      </c>
    </row>
    <row r="246" spans="1:2">
      <c r="A246" s="17">
        <v>43952</v>
      </c>
      <c r="B246">
        <v>795.35</v>
      </c>
    </row>
    <row r="247" spans="1:2">
      <c r="A247" s="17">
        <v>43983</v>
      </c>
      <c r="B247">
        <v>823.77272727272702</v>
      </c>
    </row>
    <row r="248" spans="1:2">
      <c r="A248" s="17">
        <v>44013</v>
      </c>
      <c r="B248">
        <v>867.63636363636294</v>
      </c>
    </row>
    <row r="249" spans="1:2">
      <c r="A249" s="17">
        <v>44044</v>
      </c>
      <c r="B249">
        <v>943.57142857142799</v>
      </c>
    </row>
    <row r="250" spans="1:2">
      <c r="A250" s="17">
        <v>44075</v>
      </c>
      <c r="B250">
        <v>911.95238095238096</v>
      </c>
    </row>
    <row r="251" spans="1:2">
      <c r="A251" s="17">
        <v>44105</v>
      </c>
      <c r="B251">
        <v>879.95454545454504</v>
      </c>
    </row>
    <row r="252" spans="1:2">
      <c r="A252" s="17">
        <v>44136</v>
      </c>
      <c r="B252">
        <v>912.57894736842104</v>
      </c>
    </row>
    <row r="253" spans="1:2">
      <c r="A253" s="17">
        <v>44166</v>
      </c>
      <c r="B253">
        <v>1032.80952380952</v>
      </c>
    </row>
    <row r="254" spans="1:2">
      <c r="A254" s="17">
        <v>44197</v>
      </c>
      <c r="B254">
        <v>1095.5789473684199</v>
      </c>
    </row>
    <row r="255" spans="1:2">
      <c r="A255" s="17">
        <v>44228</v>
      </c>
      <c r="B255">
        <v>1206.78947368421</v>
      </c>
    </row>
    <row r="256" spans="1:2">
      <c r="A256" s="17">
        <v>44256</v>
      </c>
      <c r="B256">
        <v>1187.47826086956</v>
      </c>
    </row>
    <row r="257" spans="1:2">
      <c r="A257" s="17">
        <v>44287</v>
      </c>
      <c r="B257">
        <v>1212.19047619047</v>
      </c>
    </row>
    <row r="258" spans="1:2">
      <c r="A258" s="17">
        <v>44317</v>
      </c>
      <c r="B258">
        <v>1219.3</v>
      </c>
    </row>
    <row r="259" spans="1:2">
      <c r="A259" s="17">
        <v>44348</v>
      </c>
      <c r="B259">
        <v>1128</v>
      </c>
    </row>
    <row r="260" spans="1:2">
      <c r="A260" s="17">
        <v>44378</v>
      </c>
      <c r="B260">
        <v>1090.42857142857</v>
      </c>
    </row>
    <row r="261" spans="1:2">
      <c r="A261" s="17">
        <v>44409</v>
      </c>
      <c r="B261">
        <v>1012.54545454545</v>
      </c>
    </row>
    <row r="262" spans="1:2">
      <c r="A262" s="17">
        <v>44440</v>
      </c>
      <c r="B262">
        <v>977.04761904761904</v>
      </c>
    </row>
    <row r="263" spans="1:2">
      <c r="A263" s="17">
        <v>44470</v>
      </c>
      <c r="B263">
        <v>1020.85714285714</v>
      </c>
    </row>
    <row r="264" spans="1:2">
      <c r="A264" s="17">
        <v>44501</v>
      </c>
      <c r="B264">
        <v>1046.3</v>
      </c>
    </row>
    <row r="265" spans="1:2">
      <c r="A265">
        <v>44531</v>
      </c>
      <c r="B265">
        <v>947.90476190476102</v>
      </c>
    </row>
    <row r="266" spans="1:2">
      <c r="A266">
        <v>44562</v>
      </c>
      <c r="B266">
        <v>987.6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6C1B8-DA73-461D-B42A-A67CDEDB921A}">
  <sheetPr>
    <tabColor rgb="FFFF0000"/>
  </sheetPr>
  <dimension ref="A1:B266"/>
  <sheetViews>
    <sheetView workbookViewId="0">
      <selection activeCell="H22" sqref="H22"/>
    </sheetView>
  </sheetViews>
  <sheetFormatPr defaultRowHeight="12.75"/>
  <cols>
    <col min="1" max="1" width="10.140625" bestFit="1" customWidth="1"/>
    <col min="2" max="2" width="18.140625" bestFit="1" customWidth="1"/>
  </cols>
  <sheetData>
    <row r="1" spans="1:2">
      <c r="A1" t="s">
        <v>1</v>
      </c>
      <c r="B1" t="s">
        <v>109</v>
      </c>
    </row>
    <row r="2" spans="1:2">
      <c r="A2" s="17">
        <v>36526</v>
      </c>
      <c r="B2">
        <v>1206.25</v>
      </c>
    </row>
    <row r="3" spans="1:2">
      <c r="A3" s="17">
        <v>36557</v>
      </c>
      <c r="B3">
        <v>2315</v>
      </c>
    </row>
    <row r="4" spans="1:2">
      <c r="A4" s="17">
        <v>36586</v>
      </c>
      <c r="B4">
        <v>1970.6521739130401</v>
      </c>
    </row>
    <row r="5" spans="1:2">
      <c r="A5" s="17">
        <v>36617</v>
      </c>
      <c r="B5">
        <v>1742.5</v>
      </c>
    </row>
    <row r="6" spans="1:2">
      <c r="A6" s="17">
        <v>36647</v>
      </c>
      <c r="B6">
        <v>1842.04545454545</v>
      </c>
    </row>
    <row r="7" spans="1:2">
      <c r="A7" s="17">
        <v>36678</v>
      </c>
      <c r="B7">
        <v>2280.6818181818098</v>
      </c>
    </row>
    <row r="8" spans="1:2">
      <c r="A8" s="17">
        <v>36708</v>
      </c>
      <c r="B8">
        <v>2453.9473684210502</v>
      </c>
    </row>
    <row r="9" spans="1:2">
      <c r="A9" s="17">
        <v>36739</v>
      </c>
      <c r="B9">
        <v>2342.3913043478201</v>
      </c>
    </row>
    <row r="10" spans="1:2">
      <c r="A10" s="17">
        <v>36770</v>
      </c>
      <c r="B10">
        <v>1972.5</v>
      </c>
    </row>
    <row r="11" spans="1:2">
      <c r="A11" s="17">
        <v>36800</v>
      </c>
      <c r="B11">
        <v>1650</v>
      </c>
    </row>
    <row r="12" spans="1:2">
      <c r="A12" s="17">
        <v>36831</v>
      </c>
      <c r="B12">
        <v>2035</v>
      </c>
    </row>
    <row r="13" spans="1:2">
      <c r="A13" s="17">
        <v>36861</v>
      </c>
      <c r="B13">
        <v>2057.5</v>
      </c>
    </row>
    <row r="14" spans="1:2">
      <c r="A14" s="17">
        <v>36892</v>
      </c>
      <c r="B14">
        <v>2128.4090909090901</v>
      </c>
    </row>
    <row r="15" spans="1:2">
      <c r="A15" s="17">
        <v>36923</v>
      </c>
      <c r="B15">
        <v>2255.78947368421</v>
      </c>
    </row>
    <row r="16" spans="1:2">
      <c r="A16" s="17">
        <v>36951</v>
      </c>
      <c r="B16">
        <v>2049.54545454545</v>
      </c>
    </row>
    <row r="17" spans="1:2">
      <c r="A17" s="17">
        <v>36982</v>
      </c>
      <c r="B17">
        <v>1901.25</v>
      </c>
    </row>
    <row r="18" spans="1:2">
      <c r="A18" s="17">
        <v>37012</v>
      </c>
      <c r="B18">
        <v>1844.3181818181799</v>
      </c>
    </row>
    <row r="19" spans="1:2">
      <c r="A19" s="17">
        <v>37043</v>
      </c>
      <c r="B19">
        <v>1735.7142857142801</v>
      </c>
    </row>
    <row r="20" spans="1:2">
      <c r="A20" s="17">
        <v>37073</v>
      </c>
      <c r="B20">
        <v>1695.23809523809</v>
      </c>
    </row>
    <row r="21" spans="1:2">
      <c r="A21" s="17">
        <v>37104</v>
      </c>
      <c r="B21">
        <v>1522.3913043478201</v>
      </c>
    </row>
    <row r="22" spans="1:2">
      <c r="A22" s="17">
        <v>37135</v>
      </c>
      <c r="B22">
        <v>1272.10526315789</v>
      </c>
    </row>
    <row r="23" spans="1:2">
      <c r="A23" s="17">
        <v>37165</v>
      </c>
      <c r="B23">
        <v>940.21739130434696</v>
      </c>
    </row>
    <row r="24" spans="1:2">
      <c r="A24" s="17">
        <v>37196</v>
      </c>
      <c r="B24">
        <v>833.75</v>
      </c>
    </row>
    <row r="25" spans="1:2">
      <c r="A25" s="17">
        <v>37226</v>
      </c>
      <c r="B25">
        <v>1005.2631578947301</v>
      </c>
    </row>
    <row r="26" spans="1:2">
      <c r="A26" s="17">
        <v>37257</v>
      </c>
      <c r="B26">
        <v>1025.45454545454</v>
      </c>
    </row>
    <row r="27" spans="1:2">
      <c r="A27" s="17">
        <v>37288</v>
      </c>
      <c r="B27">
        <v>961.05263157894694</v>
      </c>
    </row>
    <row r="28" spans="1:2">
      <c r="A28" s="17">
        <v>37316</v>
      </c>
      <c r="B28">
        <v>985.75</v>
      </c>
    </row>
    <row r="29" spans="1:2">
      <c r="A29" s="17">
        <v>37347</v>
      </c>
      <c r="B29">
        <v>990.22727272727195</v>
      </c>
    </row>
    <row r="30" spans="1:2">
      <c r="A30" s="17">
        <v>37377</v>
      </c>
      <c r="B30">
        <v>890.68181818181802</v>
      </c>
    </row>
    <row r="31" spans="1:2">
      <c r="A31" s="17">
        <v>37408</v>
      </c>
      <c r="B31">
        <v>859.25</v>
      </c>
    </row>
    <row r="32" spans="1:2">
      <c r="A32" s="17">
        <v>37438</v>
      </c>
      <c r="B32">
        <v>797.72727272727195</v>
      </c>
    </row>
    <row r="33" spans="1:2">
      <c r="A33" s="17">
        <v>37469</v>
      </c>
      <c r="B33">
        <v>749.54545454545405</v>
      </c>
    </row>
    <row r="34" spans="1:2">
      <c r="A34" s="17">
        <v>37500</v>
      </c>
      <c r="B34">
        <v>750.75</v>
      </c>
    </row>
    <row r="35" spans="1:2">
      <c r="A35" s="17">
        <v>37530</v>
      </c>
      <c r="B35">
        <v>730</v>
      </c>
    </row>
    <row r="36" spans="1:2">
      <c r="A36" s="17">
        <v>37561</v>
      </c>
      <c r="B36">
        <v>722.63157894736798</v>
      </c>
    </row>
    <row r="37" spans="1:2">
      <c r="A37" s="17">
        <v>37591</v>
      </c>
      <c r="B37">
        <v>594.25</v>
      </c>
    </row>
    <row r="38" spans="1:2">
      <c r="A38" s="17">
        <v>37622</v>
      </c>
      <c r="B38">
        <v>602.27272727272702</v>
      </c>
    </row>
    <row r="39" spans="1:2">
      <c r="A39" s="17">
        <v>37653</v>
      </c>
      <c r="B39">
        <v>616.31578947368405</v>
      </c>
    </row>
    <row r="40" spans="1:2">
      <c r="A40" s="17">
        <v>37681</v>
      </c>
      <c r="B40">
        <v>574.52380952380895</v>
      </c>
    </row>
    <row r="41" spans="1:2">
      <c r="A41" s="17">
        <v>37712</v>
      </c>
      <c r="B41">
        <v>503.57142857142799</v>
      </c>
    </row>
    <row r="42" spans="1:2">
      <c r="A42" s="17">
        <v>37742</v>
      </c>
      <c r="B42">
        <v>551.42857142857099</v>
      </c>
    </row>
    <row r="43" spans="1:2">
      <c r="A43" s="17">
        <v>37773</v>
      </c>
      <c r="B43">
        <v>503.33333333333297</v>
      </c>
    </row>
    <row r="44" spans="1:2">
      <c r="A44" s="17">
        <v>37803</v>
      </c>
      <c r="B44">
        <v>494.54545454545399</v>
      </c>
    </row>
    <row r="45" spans="1:2">
      <c r="A45" s="17">
        <v>37834</v>
      </c>
      <c r="B45">
        <v>513.57142857142799</v>
      </c>
    </row>
    <row r="46" spans="1:2">
      <c r="A46" s="17">
        <v>37865</v>
      </c>
      <c r="B46">
        <v>500.71428571428498</v>
      </c>
    </row>
    <row r="47" spans="1:2">
      <c r="A47" s="17">
        <v>37895</v>
      </c>
      <c r="B47">
        <v>500</v>
      </c>
    </row>
    <row r="48" spans="1:2">
      <c r="A48" s="17">
        <v>37926</v>
      </c>
      <c r="B48">
        <v>504.444444444444</v>
      </c>
    </row>
    <row r="49" spans="1:2">
      <c r="A49" s="17">
        <v>37956</v>
      </c>
      <c r="B49">
        <v>504.28571428571399</v>
      </c>
    </row>
    <row r="50" spans="1:2">
      <c r="A50" s="17">
        <v>37987</v>
      </c>
      <c r="B50">
        <v>513.75</v>
      </c>
    </row>
    <row r="51" spans="1:2">
      <c r="A51" s="17">
        <v>38018</v>
      </c>
      <c r="B51">
        <v>579.21052631578902</v>
      </c>
    </row>
    <row r="52" spans="1:2">
      <c r="A52" s="17">
        <v>38047</v>
      </c>
      <c r="B52">
        <v>813.04347826086905</v>
      </c>
    </row>
    <row r="53" spans="1:2">
      <c r="A53" s="17">
        <v>38078</v>
      </c>
      <c r="B53">
        <v>818.09523809523796</v>
      </c>
    </row>
    <row r="54" spans="1:2">
      <c r="A54" s="17">
        <v>38108</v>
      </c>
      <c r="B54">
        <v>818.25</v>
      </c>
    </row>
    <row r="55" spans="1:2">
      <c r="A55" s="17">
        <v>38139</v>
      </c>
      <c r="B55">
        <v>875</v>
      </c>
    </row>
    <row r="56" spans="1:2">
      <c r="A56" s="17">
        <v>38169</v>
      </c>
      <c r="B56">
        <v>975</v>
      </c>
    </row>
    <row r="57" spans="1:2">
      <c r="A57" s="17">
        <v>38200</v>
      </c>
      <c r="B57">
        <v>1299.54545454545</v>
      </c>
    </row>
    <row r="58" spans="1:2">
      <c r="A58" s="17">
        <v>38231</v>
      </c>
      <c r="B58">
        <v>1198.57142857142</v>
      </c>
    </row>
    <row r="59" spans="1:2">
      <c r="A59" s="17">
        <v>38261</v>
      </c>
      <c r="B59">
        <v>1265.23809523809</v>
      </c>
    </row>
    <row r="60" spans="1:2">
      <c r="A60" s="17">
        <v>38292</v>
      </c>
      <c r="B60">
        <v>1314.5</v>
      </c>
    </row>
    <row r="61" spans="1:2">
      <c r="A61" s="17">
        <v>38322</v>
      </c>
      <c r="B61">
        <v>1328.8636363636299</v>
      </c>
    </row>
    <row r="62" spans="1:2">
      <c r="A62" s="17">
        <v>38353</v>
      </c>
      <c r="B62">
        <v>1418.0952380952299</v>
      </c>
    </row>
    <row r="63" spans="1:2">
      <c r="A63" s="17">
        <v>38384</v>
      </c>
      <c r="B63">
        <v>1596.3157894736801</v>
      </c>
    </row>
    <row r="64" spans="1:2">
      <c r="A64" s="17">
        <v>38412</v>
      </c>
      <c r="B64">
        <v>1521.8181818181799</v>
      </c>
    </row>
    <row r="65" spans="1:2">
      <c r="A65" s="17">
        <v>38443</v>
      </c>
      <c r="B65">
        <v>1509.7619047619</v>
      </c>
    </row>
    <row r="66" spans="1:2">
      <c r="A66" s="17">
        <v>38473</v>
      </c>
      <c r="B66">
        <v>1557.1428571428501</v>
      </c>
    </row>
    <row r="67" spans="1:2">
      <c r="A67" s="17">
        <v>38504</v>
      </c>
      <c r="B67">
        <v>1841.5909090908999</v>
      </c>
    </row>
    <row r="68" spans="1:2">
      <c r="A68" s="17">
        <v>38534</v>
      </c>
      <c r="B68">
        <v>1976.25</v>
      </c>
    </row>
    <row r="69" spans="1:2">
      <c r="A69" s="17">
        <v>38565</v>
      </c>
      <c r="B69">
        <v>2065.2173913043398</v>
      </c>
    </row>
    <row r="70" spans="1:2">
      <c r="A70" s="17">
        <v>38596</v>
      </c>
      <c r="B70">
        <v>2472.38095238095</v>
      </c>
    </row>
    <row r="71" spans="1:2">
      <c r="A71" s="17">
        <v>38626</v>
      </c>
      <c r="B71">
        <v>2755.7142857142799</v>
      </c>
    </row>
    <row r="72" spans="1:2">
      <c r="A72" s="17">
        <v>38657</v>
      </c>
      <c r="B72">
        <v>2948.5</v>
      </c>
    </row>
    <row r="73" spans="1:2">
      <c r="A73" s="17">
        <v>38687</v>
      </c>
      <c r="B73">
        <v>3015.75</v>
      </c>
    </row>
    <row r="74" spans="1:2">
      <c r="A74" s="17">
        <v>38718</v>
      </c>
      <c r="B74">
        <v>3133.5714285714198</v>
      </c>
    </row>
    <row r="75" spans="1:2">
      <c r="A75" s="17">
        <v>38749</v>
      </c>
      <c r="B75">
        <v>3493.6842105263099</v>
      </c>
    </row>
    <row r="76" spans="1:2">
      <c r="A76" s="17">
        <v>38777</v>
      </c>
      <c r="B76">
        <v>3874.5652173912999</v>
      </c>
    </row>
    <row r="77" spans="1:2">
      <c r="A77" s="17">
        <v>38808</v>
      </c>
      <c r="B77">
        <v>4484.4736842105203</v>
      </c>
    </row>
    <row r="78" spans="1:2">
      <c r="A78" s="17">
        <v>38838</v>
      </c>
      <c r="B78">
        <v>5549.5454545454504</v>
      </c>
    </row>
    <row r="79" spans="1:2">
      <c r="A79" s="17">
        <v>38869</v>
      </c>
      <c r="B79">
        <v>4907.9545454545396</v>
      </c>
    </row>
    <row r="80" spans="1:2">
      <c r="A80" s="17">
        <v>38899</v>
      </c>
      <c r="B80">
        <v>4621.8421052631502</v>
      </c>
    </row>
    <row r="81" spans="1:2">
      <c r="A81" s="17">
        <v>38930</v>
      </c>
      <c r="B81">
        <v>4647.8260869565202</v>
      </c>
    </row>
    <row r="82" spans="1:2">
      <c r="A82" s="17">
        <v>38961</v>
      </c>
      <c r="B82">
        <v>4824.75</v>
      </c>
    </row>
    <row r="83" spans="1:2">
      <c r="A83" s="17">
        <v>38991</v>
      </c>
      <c r="B83">
        <v>4930</v>
      </c>
    </row>
    <row r="84" spans="1:2">
      <c r="A84" s="17">
        <v>39022</v>
      </c>
      <c r="B84">
        <v>4883.75</v>
      </c>
    </row>
    <row r="85" spans="1:2">
      <c r="A85" s="17">
        <v>39052</v>
      </c>
      <c r="B85">
        <v>5380.78947368421</v>
      </c>
    </row>
    <row r="86" spans="1:2">
      <c r="A86" s="17">
        <v>39083</v>
      </c>
      <c r="B86">
        <v>5745.4545454545396</v>
      </c>
    </row>
    <row r="87" spans="1:2">
      <c r="A87" s="17">
        <v>39114</v>
      </c>
      <c r="B87">
        <v>5953.9473684210498</v>
      </c>
    </row>
    <row r="88" spans="1:2">
      <c r="A88" s="17">
        <v>39142</v>
      </c>
      <c r="B88">
        <v>6081.8181818181802</v>
      </c>
    </row>
    <row r="89" spans="1:2">
      <c r="A89" s="17">
        <v>39173</v>
      </c>
      <c r="B89">
        <v>6308.75</v>
      </c>
    </row>
    <row r="90" spans="1:2">
      <c r="A90" s="17">
        <v>39203</v>
      </c>
      <c r="B90">
        <v>6157.7272727272702</v>
      </c>
    </row>
    <row r="91" spans="1:2">
      <c r="A91" s="17">
        <v>39234</v>
      </c>
      <c r="B91">
        <v>6111.4285714285697</v>
      </c>
    </row>
    <row r="92" spans="1:2">
      <c r="A92" s="17">
        <v>39264</v>
      </c>
      <c r="B92">
        <v>6048.8095238095202</v>
      </c>
    </row>
    <row r="93" spans="1:2">
      <c r="A93" s="17">
        <v>39295</v>
      </c>
      <c r="B93">
        <v>6106.0869565217299</v>
      </c>
    </row>
    <row r="94" spans="1:2">
      <c r="A94" s="17">
        <v>39326</v>
      </c>
      <c r="B94">
        <v>6200</v>
      </c>
    </row>
    <row r="95" spans="1:2">
      <c r="A95" s="17">
        <v>39356</v>
      </c>
      <c r="B95">
        <v>6259.7826086956502</v>
      </c>
    </row>
    <row r="96" spans="1:2">
      <c r="A96" s="17">
        <v>39387</v>
      </c>
      <c r="B96">
        <v>6651.25</v>
      </c>
    </row>
    <row r="97" spans="1:2">
      <c r="A97" s="17">
        <v>39417</v>
      </c>
      <c r="B97">
        <v>6813.1578947368398</v>
      </c>
    </row>
    <row r="98" spans="1:2">
      <c r="A98" s="17">
        <v>39448</v>
      </c>
      <c r="B98">
        <v>7053.4090909090901</v>
      </c>
    </row>
    <row r="99" spans="1:2">
      <c r="A99" s="17">
        <v>39479</v>
      </c>
      <c r="B99">
        <v>8544.5</v>
      </c>
    </row>
    <row r="100" spans="1:2">
      <c r="A100" s="17">
        <v>39508</v>
      </c>
      <c r="B100">
        <v>9244</v>
      </c>
    </row>
    <row r="101" spans="1:2">
      <c r="A101" s="17">
        <v>39539</v>
      </c>
      <c r="B101">
        <v>9068.1818181818107</v>
      </c>
    </row>
    <row r="102" spans="1:2">
      <c r="A102" s="17">
        <v>39569</v>
      </c>
      <c r="B102">
        <v>9553.5714285714294</v>
      </c>
    </row>
    <row r="103" spans="1:2">
      <c r="A103" s="17">
        <v>39600</v>
      </c>
      <c r="B103">
        <v>9777.3809523809505</v>
      </c>
    </row>
    <row r="104" spans="1:2">
      <c r="A104" s="17">
        <v>39630</v>
      </c>
      <c r="B104">
        <v>9380.6818181818107</v>
      </c>
    </row>
    <row r="105" spans="1:2">
      <c r="A105" s="17">
        <v>39661</v>
      </c>
      <c r="B105">
        <v>6245.23809523809</v>
      </c>
    </row>
    <row r="106" spans="1:2">
      <c r="A106" s="17">
        <v>39692</v>
      </c>
      <c r="B106">
        <v>4459.5238095238001</v>
      </c>
    </row>
    <row r="107" spans="1:2">
      <c r="A107" s="17">
        <v>39722</v>
      </c>
      <c r="B107">
        <v>2456.52173913043</v>
      </c>
    </row>
    <row r="108" spans="1:2">
      <c r="A108" s="17">
        <v>39753</v>
      </c>
      <c r="B108">
        <v>1398.6111111111099</v>
      </c>
    </row>
    <row r="109" spans="1:2">
      <c r="A109" s="17">
        <v>39783</v>
      </c>
      <c r="B109">
        <v>1221.19047619047</v>
      </c>
    </row>
    <row r="110" spans="1:2">
      <c r="A110" s="17">
        <v>39814</v>
      </c>
      <c r="B110">
        <v>1149.2857142857099</v>
      </c>
    </row>
    <row r="111" spans="1:2">
      <c r="A111" s="17">
        <v>39845</v>
      </c>
      <c r="B111">
        <v>1178.94736842105</v>
      </c>
    </row>
    <row r="112" spans="1:2">
      <c r="A112" s="17">
        <v>39873</v>
      </c>
      <c r="B112">
        <v>1175</v>
      </c>
    </row>
    <row r="113" spans="1:2">
      <c r="A113" s="17">
        <v>39904</v>
      </c>
      <c r="B113">
        <v>1344.5238095238001</v>
      </c>
    </row>
    <row r="114" spans="1:2">
      <c r="A114" s="17">
        <v>39934</v>
      </c>
      <c r="B114">
        <v>1419.75</v>
      </c>
    </row>
    <row r="115" spans="1:2">
      <c r="A115" s="17">
        <v>39965</v>
      </c>
      <c r="B115">
        <v>1467.5</v>
      </c>
    </row>
    <row r="116" spans="1:2">
      <c r="A116" s="17">
        <v>39995</v>
      </c>
      <c r="B116">
        <v>1496.8181818181799</v>
      </c>
    </row>
    <row r="117" spans="1:2">
      <c r="A117" s="17">
        <v>40026</v>
      </c>
      <c r="B117">
        <v>1671.6666666666599</v>
      </c>
    </row>
    <row r="118" spans="1:2">
      <c r="A118" s="17">
        <v>40057</v>
      </c>
      <c r="B118">
        <v>1650</v>
      </c>
    </row>
    <row r="119" spans="1:2">
      <c r="A119" s="17">
        <v>40087</v>
      </c>
      <c r="B119">
        <v>1788.6363636363601</v>
      </c>
    </row>
    <row r="120" spans="1:2">
      <c r="A120" s="17">
        <v>40118</v>
      </c>
      <c r="B120">
        <v>2328.6842105263099</v>
      </c>
    </row>
    <row r="121" spans="1:2">
      <c r="A121" s="17">
        <v>40148</v>
      </c>
      <c r="B121">
        <v>2425</v>
      </c>
    </row>
    <row r="122" spans="1:2">
      <c r="A122" s="17">
        <v>40179</v>
      </c>
      <c r="B122">
        <v>2677.5</v>
      </c>
    </row>
    <row r="123" spans="1:2">
      <c r="A123" s="17">
        <v>40210</v>
      </c>
      <c r="B123">
        <v>2510</v>
      </c>
    </row>
    <row r="124" spans="1:2">
      <c r="A124" s="17">
        <v>40238</v>
      </c>
      <c r="B124">
        <v>2528.04347826086</v>
      </c>
    </row>
    <row r="125" spans="1:2">
      <c r="A125" s="17">
        <v>40269</v>
      </c>
      <c r="B125">
        <v>2846.4285714285702</v>
      </c>
    </row>
    <row r="126" spans="1:2">
      <c r="A126" s="17">
        <v>40299</v>
      </c>
      <c r="B126">
        <v>2772.5</v>
      </c>
    </row>
    <row r="127" spans="1:2">
      <c r="A127" s="17">
        <v>40330</v>
      </c>
      <c r="B127">
        <v>2487.2727272727202</v>
      </c>
    </row>
    <row r="128" spans="1:2">
      <c r="A128" s="17">
        <v>40360</v>
      </c>
      <c r="B128">
        <v>2348.0952380952299</v>
      </c>
    </row>
    <row r="129" spans="1:2">
      <c r="A129" s="17">
        <v>40391</v>
      </c>
      <c r="B129">
        <v>2144.54545454545</v>
      </c>
    </row>
    <row r="130" spans="1:2">
      <c r="A130" s="17">
        <v>40422</v>
      </c>
      <c r="B130">
        <v>2206.6666666666601</v>
      </c>
    </row>
    <row r="131" spans="1:2">
      <c r="A131" s="17">
        <v>40452</v>
      </c>
      <c r="B131">
        <v>2284.5238095238001</v>
      </c>
    </row>
    <row r="132" spans="1:2">
      <c r="A132" s="17">
        <v>40483</v>
      </c>
      <c r="B132">
        <v>2338.75</v>
      </c>
    </row>
    <row r="133" spans="1:2">
      <c r="A133" s="17">
        <v>40513</v>
      </c>
      <c r="B133">
        <v>2364.5238095238001</v>
      </c>
    </row>
    <row r="134" spans="1:2">
      <c r="A134" s="17">
        <v>40544</v>
      </c>
      <c r="B134">
        <v>2437.61904761904</v>
      </c>
    </row>
    <row r="135" spans="1:2">
      <c r="A135" s="17">
        <v>40575</v>
      </c>
      <c r="B135">
        <v>2475</v>
      </c>
    </row>
    <row r="136" spans="1:2">
      <c r="A136" s="17">
        <v>40603</v>
      </c>
      <c r="B136">
        <v>2396.7391304347798</v>
      </c>
    </row>
    <row r="137" spans="1:2">
      <c r="A137" s="17">
        <v>40634</v>
      </c>
      <c r="B137">
        <v>2342.5</v>
      </c>
    </row>
    <row r="138" spans="1:2">
      <c r="A138" s="17">
        <v>40664</v>
      </c>
      <c r="B138">
        <v>2126.1904761904698</v>
      </c>
    </row>
    <row r="139" spans="1:2">
      <c r="A139" s="17">
        <v>40695</v>
      </c>
      <c r="B139">
        <v>2067.04545454545</v>
      </c>
    </row>
    <row r="140" spans="1:2">
      <c r="A140" s="17">
        <v>40725</v>
      </c>
      <c r="B140">
        <v>1983</v>
      </c>
    </row>
    <row r="141" spans="1:2">
      <c r="A141" s="17">
        <v>40756</v>
      </c>
      <c r="B141">
        <v>1881.52173913043</v>
      </c>
    </row>
    <row r="142" spans="1:2">
      <c r="A142" s="17">
        <v>40787</v>
      </c>
      <c r="B142">
        <v>1817.61904761904</v>
      </c>
    </row>
    <row r="143" spans="1:2">
      <c r="A143" s="17">
        <v>40817</v>
      </c>
      <c r="B143">
        <v>1626.19047619047</v>
      </c>
    </row>
    <row r="144" spans="1:2">
      <c r="A144" s="17">
        <v>40848</v>
      </c>
      <c r="B144">
        <v>1662.5</v>
      </c>
    </row>
    <row r="145" spans="1:2">
      <c r="A145" s="17">
        <v>40878</v>
      </c>
      <c r="B145">
        <v>1476.25</v>
      </c>
    </row>
    <row r="146" spans="1:2">
      <c r="A146" s="17">
        <v>40909</v>
      </c>
      <c r="B146">
        <v>1390.4761904761899</v>
      </c>
    </row>
    <row r="147" spans="1:2">
      <c r="A147" s="17">
        <v>40940</v>
      </c>
      <c r="B147">
        <v>1511.5</v>
      </c>
    </row>
    <row r="148" spans="1:2">
      <c r="A148" s="17">
        <v>40969</v>
      </c>
      <c r="B148">
        <v>1484.0909090908999</v>
      </c>
    </row>
    <row r="149" spans="1:2">
      <c r="A149" s="17">
        <v>41000</v>
      </c>
      <c r="B149">
        <v>1384.25</v>
      </c>
    </row>
    <row r="150" spans="1:2">
      <c r="A150" s="17">
        <v>41030</v>
      </c>
      <c r="B150">
        <v>1348.8636363636299</v>
      </c>
    </row>
    <row r="151" spans="1:2">
      <c r="A151" s="17">
        <v>41061</v>
      </c>
      <c r="B151">
        <v>1250</v>
      </c>
    </row>
    <row r="152" spans="1:2">
      <c r="A152" s="17">
        <v>41091</v>
      </c>
      <c r="B152">
        <v>1225.4761904761899</v>
      </c>
    </row>
    <row r="153" spans="1:2">
      <c r="A153" s="17">
        <v>41122</v>
      </c>
      <c r="B153">
        <v>1117.8260869565199</v>
      </c>
    </row>
    <row r="154" spans="1:2">
      <c r="A154" s="17">
        <v>41153</v>
      </c>
      <c r="B154">
        <v>1161.05263157894</v>
      </c>
    </row>
    <row r="155" spans="1:2">
      <c r="A155" s="17">
        <v>41183</v>
      </c>
      <c r="B155">
        <v>1187.8260869565199</v>
      </c>
    </row>
    <row r="156" spans="1:2">
      <c r="A156" s="17">
        <v>41214</v>
      </c>
      <c r="B156">
        <v>1141.5</v>
      </c>
    </row>
    <row r="157" spans="1:2">
      <c r="A157" s="17">
        <v>41244</v>
      </c>
      <c r="B157">
        <v>1096.84210526315</v>
      </c>
    </row>
    <row r="158" spans="1:2">
      <c r="A158" s="17">
        <v>41275</v>
      </c>
      <c r="B158">
        <v>1127.5</v>
      </c>
    </row>
    <row r="159" spans="1:2">
      <c r="A159" s="17">
        <v>41306</v>
      </c>
      <c r="B159">
        <v>1226.5789473684199</v>
      </c>
    </row>
    <row r="160" spans="1:2">
      <c r="A160" s="17">
        <v>41334</v>
      </c>
      <c r="B160">
        <v>1252.25</v>
      </c>
    </row>
    <row r="161" spans="1:2">
      <c r="A161" s="17">
        <v>41365</v>
      </c>
      <c r="B161">
        <v>1185.6818181818101</v>
      </c>
    </row>
    <row r="162" spans="1:2">
      <c r="A162" s="17">
        <v>41395</v>
      </c>
      <c r="B162">
        <v>1127.5</v>
      </c>
    </row>
    <row r="163" spans="1:2">
      <c r="A163" s="17">
        <v>41426</v>
      </c>
      <c r="B163">
        <v>1036</v>
      </c>
    </row>
    <row r="164" spans="1:2">
      <c r="A164" s="17">
        <v>41456</v>
      </c>
      <c r="B164">
        <v>988.63636363636294</v>
      </c>
    </row>
    <row r="165" spans="1:2">
      <c r="A165" s="17">
        <v>41487</v>
      </c>
      <c r="B165">
        <v>1004.77272727272</v>
      </c>
    </row>
    <row r="166" spans="1:2">
      <c r="A166" s="17">
        <v>41518</v>
      </c>
      <c r="B166">
        <v>1001.5</v>
      </c>
    </row>
    <row r="167" spans="1:2">
      <c r="A167" s="17">
        <v>41548</v>
      </c>
      <c r="B167">
        <v>990</v>
      </c>
    </row>
    <row r="168" spans="1:2">
      <c r="A168" s="17">
        <v>41579</v>
      </c>
      <c r="B168">
        <v>964.73684210526301</v>
      </c>
    </row>
    <row r="169" spans="1:2">
      <c r="A169" s="17">
        <v>41609</v>
      </c>
      <c r="B169">
        <v>924</v>
      </c>
    </row>
    <row r="170" spans="1:2">
      <c r="A170" s="17">
        <v>41640</v>
      </c>
      <c r="B170">
        <v>1049.3181818181799</v>
      </c>
    </row>
    <row r="171" spans="1:2">
      <c r="A171" s="17">
        <v>41671</v>
      </c>
      <c r="B171">
        <v>1073.6842105263099</v>
      </c>
    </row>
    <row r="172" spans="1:2">
      <c r="A172" s="17">
        <v>41699</v>
      </c>
      <c r="B172">
        <v>1102.38095238095</v>
      </c>
    </row>
    <row r="173" spans="1:2">
      <c r="A173" s="17">
        <v>41730</v>
      </c>
      <c r="B173">
        <v>1132.61904761904</v>
      </c>
    </row>
    <row r="174" spans="1:2">
      <c r="A174" s="17">
        <v>41760</v>
      </c>
      <c r="B174">
        <v>1074.2857142857099</v>
      </c>
    </row>
    <row r="175" spans="1:2">
      <c r="A175" s="17">
        <v>41791</v>
      </c>
      <c r="B175">
        <v>1125</v>
      </c>
    </row>
    <row r="176" spans="1:2">
      <c r="A176" s="17">
        <v>41821</v>
      </c>
      <c r="B176">
        <v>1183.6363636363601</v>
      </c>
    </row>
    <row r="177" spans="1:2">
      <c r="A177" s="17">
        <v>41852</v>
      </c>
      <c r="B177">
        <v>1381.19047619047</v>
      </c>
    </row>
    <row r="178" spans="1:2">
      <c r="A178" s="17">
        <v>41883</v>
      </c>
      <c r="B178">
        <v>1308.80952380952</v>
      </c>
    </row>
    <row r="179" spans="1:2">
      <c r="A179" s="17">
        <v>41913</v>
      </c>
      <c r="B179">
        <v>1234.3478260869499</v>
      </c>
    </row>
    <row r="180" spans="1:2">
      <c r="A180" s="17">
        <v>41944</v>
      </c>
      <c r="B180">
        <v>1220</v>
      </c>
    </row>
    <row r="181" spans="1:2">
      <c r="A181" s="17">
        <v>41974</v>
      </c>
      <c r="B181">
        <v>1207.38095238095</v>
      </c>
    </row>
    <row r="182" spans="1:2">
      <c r="A182" s="17">
        <v>42005</v>
      </c>
      <c r="B182">
        <v>1196.6666666666599</v>
      </c>
    </row>
    <row r="183" spans="1:2">
      <c r="A183" s="17">
        <v>42036</v>
      </c>
      <c r="B183">
        <v>1185.78947368421</v>
      </c>
    </row>
    <row r="184" spans="1:2">
      <c r="A184" s="17">
        <v>42064</v>
      </c>
      <c r="B184">
        <v>1165.22727272727</v>
      </c>
    </row>
    <row r="185" spans="1:2">
      <c r="A185" s="17">
        <v>42095</v>
      </c>
      <c r="B185">
        <v>1145.23809523809</v>
      </c>
    </row>
    <row r="186" spans="1:2">
      <c r="A186" s="17">
        <v>42125</v>
      </c>
      <c r="B186">
        <v>1100.5</v>
      </c>
    </row>
    <row r="187" spans="1:2">
      <c r="A187" s="17">
        <v>42156</v>
      </c>
      <c r="B187">
        <v>977.5</v>
      </c>
    </row>
    <row r="188" spans="1:2">
      <c r="A188" s="17">
        <v>42186</v>
      </c>
      <c r="B188">
        <v>850.22727272727195</v>
      </c>
    </row>
    <row r="189" spans="1:2">
      <c r="A189" s="17">
        <v>42217</v>
      </c>
      <c r="B189">
        <v>842.38095238095195</v>
      </c>
    </row>
    <row r="190" spans="1:2">
      <c r="A190" s="17">
        <v>42248</v>
      </c>
      <c r="B190">
        <v>778.33333333333303</v>
      </c>
    </row>
    <row r="191" spans="1:2">
      <c r="A191" s="17">
        <v>42278</v>
      </c>
      <c r="B191">
        <v>781.81818181818096</v>
      </c>
    </row>
    <row r="192" spans="1:2">
      <c r="A192" s="17">
        <v>42309</v>
      </c>
      <c r="B192">
        <v>746.84210526315701</v>
      </c>
    </row>
    <row r="193" spans="1:2">
      <c r="A193" s="17">
        <v>42339</v>
      </c>
      <c r="B193">
        <v>688.33333333333303</v>
      </c>
    </row>
    <row r="194" spans="1:2">
      <c r="A194" s="17">
        <v>42370</v>
      </c>
      <c r="B194">
        <v>652.75</v>
      </c>
    </row>
    <row r="195" spans="1:2">
      <c r="A195" s="17">
        <v>42401</v>
      </c>
      <c r="B195">
        <v>658</v>
      </c>
    </row>
    <row r="196" spans="1:2">
      <c r="A196" s="17">
        <v>42430</v>
      </c>
      <c r="B196">
        <v>716.13636363636294</v>
      </c>
    </row>
    <row r="197" spans="1:2">
      <c r="A197" s="17">
        <v>42461</v>
      </c>
      <c r="B197">
        <v>743.09523809523796</v>
      </c>
    </row>
    <row r="198" spans="1:2">
      <c r="A198" s="17">
        <v>42491</v>
      </c>
      <c r="B198">
        <v>690.71428571428498</v>
      </c>
    </row>
    <row r="199" spans="1:2">
      <c r="A199" s="17">
        <v>42522</v>
      </c>
      <c r="B199">
        <v>656.36363636363603</v>
      </c>
    </row>
    <row r="200" spans="1:2">
      <c r="A200" s="17">
        <v>42552</v>
      </c>
      <c r="B200">
        <v>648.25</v>
      </c>
    </row>
    <row r="201" spans="1:2">
      <c r="A201" s="17">
        <v>42583</v>
      </c>
      <c r="B201">
        <v>644.78260869565202</v>
      </c>
    </row>
    <row r="202" spans="1:2">
      <c r="A202" s="17">
        <v>42614</v>
      </c>
      <c r="B202">
        <v>675</v>
      </c>
    </row>
    <row r="203" spans="1:2">
      <c r="A203" s="17">
        <v>42644</v>
      </c>
      <c r="B203">
        <v>694.76190476190402</v>
      </c>
    </row>
    <row r="204" spans="1:2">
      <c r="A204" s="17">
        <v>42675</v>
      </c>
      <c r="B204">
        <v>789.75</v>
      </c>
    </row>
    <row r="205" spans="1:2">
      <c r="A205" s="17">
        <v>42705</v>
      </c>
      <c r="B205">
        <v>792.5</v>
      </c>
    </row>
    <row r="206" spans="1:2">
      <c r="A206" s="17">
        <v>42736</v>
      </c>
      <c r="B206">
        <v>834.76190476190402</v>
      </c>
    </row>
    <row r="207" spans="1:2">
      <c r="A207" s="17">
        <v>42767</v>
      </c>
      <c r="B207">
        <v>876.05263157894694</v>
      </c>
    </row>
    <row r="208" spans="1:2">
      <c r="A208" s="17">
        <v>42795</v>
      </c>
      <c r="B208">
        <v>964.13043478260795</v>
      </c>
    </row>
    <row r="209" spans="1:2">
      <c r="A209" s="17">
        <v>42826</v>
      </c>
      <c r="B209">
        <v>1025.2631578947301</v>
      </c>
    </row>
    <row r="210" spans="1:2">
      <c r="A210" s="17">
        <v>42856</v>
      </c>
      <c r="B210">
        <v>957.72727272727195</v>
      </c>
    </row>
    <row r="211" spans="1:2">
      <c r="A211" s="17">
        <v>42887</v>
      </c>
      <c r="B211">
        <v>991.36363636363603</v>
      </c>
    </row>
    <row r="212" spans="1:2">
      <c r="A212" s="17">
        <v>42917</v>
      </c>
      <c r="B212">
        <v>1025.5</v>
      </c>
    </row>
    <row r="213" spans="1:2">
      <c r="A213" s="17">
        <v>42948</v>
      </c>
      <c r="B213">
        <v>1056.95652173913</v>
      </c>
    </row>
    <row r="214" spans="1:2">
      <c r="A214" s="17">
        <v>42979</v>
      </c>
      <c r="B214">
        <v>1164</v>
      </c>
    </row>
    <row r="215" spans="1:2">
      <c r="A215" s="17">
        <v>43009</v>
      </c>
      <c r="B215">
        <v>1405.45454545454</v>
      </c>
    </row>
    <row r="216" spans="1:2">
      <c r="A216" s="17">
        <v>43040</v>
      </c>
      <c r="B216">
        <v>1443.25</v>
      </c>
    </row>
    <row r="217" spans="1:2">
      <c r="A217" s="17">
        <v>43070</v>
      </c>
      <c r="B217">
        <v>1606.5789473684199</v>
      </c>
    </row>
    <row r="218" spans="1:2">
      <c r="A218" s="17">
        <v>43101</v>
      </c>
      <c r="B218">
        <v>1718.8636363636299</v>
      </c>
    </row>
    <row r="219" spans="1:2">
      <c r="A219" s="17">
        <v>43132</v>
      </c>
      <c r="B219">
        <v>1856.05263157894</v>
      </c>
    </row>
    <row r="220" spans="1:2">
      <c r="A220" s="17">
        <v>43160</v>
      </c>
      <c r="B220">
        <v>1936.42857142857</v>
      </c>
    </row>
    <row r="221" spans="1:2">
      <c r="A221" s="17">
        <v>43191</v>
      </c>
      <c r="B221">
        <v>2075.4761904761899</v>
      </c>
    </row>
    <row r="222" spans="1:2">
      <c r="A222" s="17">
        <v>43221</v>
      </c>
      <c r="B222">
        <v>2137.95454545454</v>
      </c>
    </row>
    <row r="223" spans="1:2">
      <c r="A223" s="17">
        <v>43252</v>
      </c>
      <c r="B223">
        <v>2256.1904761904698</v>
      </c>
    </row>
    <row r="224" spans="1:2">
      <c r="A224" s="17">
        <v>43282</v>
      </c>
      <c r="B224">
        <v>2302.38095238095</v>
      </c>
    </row>
    <row r="225" spans="1:2">
      <c r="A225" s="17">
        <v>43313</v>
      </c>
      <c r="B225">
        <v>2369.7826086956502</v>
      </c>
    </row>
    <row r="226" spans="1:2">
      <c r="A226" s="17">
        <v>43344</v>
      </c>
      <c r="B226">
        <v>2486.3157894736801</v>
      </c>
    </row>
    <row r="227" spans="1:2">
      <c r="A227" s="17">
        <v>43374</v>
      </c>
      <c r="B227">
        <v>2514.3478260869501</v>
      </c>
    </row>
    <row r="228" spans="1:2">
      <c r="A228" s="17">
        <v>43405</v>
      </c>
      <c r="B228">
        <v>2515.75</v>
      </c>
    </row>
    <row r="229" spans="1:2">
      <c r="A229" s="17">
        <v>43435</v>
      </c>
      <c r="B229">
        <v>2535.2631578947298</v>
      </c>
    </row>
    <row r="230" spans="1:2">
      <c r="A230" s="17">
        <v>43466</v>
      </c>
      <c r="B230">
        <v>2480.9090909090901</v>
      </c>
    </row>
    <row r="231" spans="1:2">
      <c r="A231" s="17">
        <v>43497</v>
      </c>
      <c r="B231">
        <v>2632.10526315789</v>
      </c>
    </row>
    <row r="232" spans="1:2">
      <c r="A232" s="17">
        <v>43525</v>
      </c>
      <c r="B232">
        <v>3161.1904761904698</v>
      </c>
    </row>
    <row r="233" spans="1:2">
      <c r="A233" s="17">
        <v>43556</v>
      </c>
      <c r="B233">
        <v>3000</v>
      </c>
    </row>
    <row r="234" spans="1:2">
      <c r="A234" s="17">
        <v>43586</v>
      </c>
      <c r="B234">
        <v>2912.04545454545</v>
      </c>
    </row>
    <row r="235" spans="1:2">
      <c r="A235" s="17">
        <v>43617</v>
      </c>
      <c r="B235">
        <v>3191.5</v>
      </c>
    </row>
    <row r="236" spans="1:2">
      <c r="A236" s="17">
        <v>43647</v>
      </c>
      <c r="B236">
        <v>3531.5909090908999</v>
      </c>
    </row>
    <row r="237" spans="1:2">
      <c r="A237" s="17">
        <v>43678</v>
      </c>
      <c r="B237">
        <v>3988.4090909090901</v>
      </c>
    </row>
    <row r="238" spans="1:2">
      <c r="A238" s="17">
        <v>43709</v>
      </c>
      <c r="B238">
        <v>5037.5</v>
      </c>
    </row>
    <row r="239" spans="1:2">
      <c r="A239" s="17">
        <v>43739</v>
      </c>
      <c r="B239">
        <v>5379.5652173913004</v>
      </c>
    </row>
    <row r="240" spans="1:2">
      <c r="A240" s="17">
        <v>43770</v>
      </c>
      <c r="B240">
        <v>5734.21052631578</v>
      </c>
    </row>
    <row r="241" spans="1:2">
      <c r="A241" s="17">
        <v>43800</v>
      </c>
      <c r="B241">
        <v>6045</v>
      </c>
    </row>
    <row r="242" spans="1:2">
      <c r="A242" s="17">
        <v>43831</v>
      </c>
      <c r="B242">
        <v>8863.6363636363603</v>
      </c>
    </row>
    <row r="243" spans="1:2">
      <c r="A243" s="17">
        <v>43862</v>
      </c>
      <c r="B243">
        <v>11851.3157894736</v>
      </c>
    </row>
    <row r="244" spans="1:2">
      <c r="A244" s="17">
        <v>43891</v>
      </c>
      <c r="B244">
        <v>10511.3636363636</v>
      </c>
    </row>
    <row r="245" spans="1:2">
      <c r="A245" s="17">
        <v>43922</v>
      </c>
      <c r="B245">
        <v>8266.6666666666606</v>
      </c>
    </row>
    <row r="246" spans="1:2">
      <c r="A246" s="17">
        <v>43952</v>
      </c>
      <c r="B246">
        <v>7682.5</v>
      </c>
    </row>
    <row r="247" spans="1:2">
      <c r="A247" s="17">
        <v>43983</v>
      </c>
      <c r="B247">
        <v>8406.8181818181802</v>
      </c>
    </row>
    <row r="248" spans="1:2">
      <c r="A248" s="17">
        <v>44013</v>
      </c>
      <c r="B248">
        <v>8645.4545454545405</v>
      </c>
    </row>
    <row r="249" spans="1:2">
      <c r="A249" s="17">
        <v>44044</v>
      </c>
      <c r="B249">
        <v>11348.809523809499</v>
      </c>
    </row>
    <row r="250" spans="1:2">
      <c r="A250" s="17">
        <v>44075</v>
      </c>
      <c r="B250">
        <v>13790.4761904761</v>
      </c>
    </row>
    <row r="251" spans="1:2">
      <c r="A251" s="17">
        <v>44105</v>
      </c>
      <c r="B251">
        <v>14004.545454545399</v>
      </c>
    </row>
    <row r="252" spans="1:2">
      <c r="A252" s="17">
        <v>44136</v>
      </c>
      <c r="B252">
        <v>15132.8947368421</v>
      </c>
    </row>
    <row r="253" spans="1:2">
      <c r="A253" s="17">
        <v>44166</v>
      </c>
      <c r="B253">
        <v>16485.714285714199</v>
      </c>
    </row>
    <row r="254" spans="1:2">
      <c r="A254" s="17">
        <v>44197</v>
      </c>
      <c r="B254">
        <v>19860.526315789401</v>
      </c>
    </row>
    <row r="255" spans="1:2">
      <c r="A255" s="17">
        <v>44228</v>
      </c>
      <c r="B255">
        <v>22823.684210526299</v>
      </c>
    </row>
    <row r="256" spans="1:2">
      <c r="A256" s="17">
        <v>44256</v>
      </c>
      <c r="B256">
        <v>27597.826086956498</v>
      </c>
    </row>
    <row r="257" spans="1:2">
      <c r="A257" s="17">
        <v>44287</v>
      </c>
      <c r="B257">
        <v>28907.1428571428</v>
      </c>
    </row>
    <row r="258" spans="1:2">
      <c r="A258" s="17">
        <v>44317</v>
      </c>
      <c r="B258">
        <v>27210</v>
      </c>
    </row>
    <row r="259" spans="1:2">
      <c r="A259" s="17">
        <v>44348</v>
      </c>
      <c r="B259">
        <v>21761.3636363636</v>
      </c>
    </row>
    <row r="260" spans="1:2">
      <c r="A260" s="17">
        <v>44378</v>
      </c>
      <c r="B260">
        <v>18869.0476190476</v>
      </c>
    </row>
    <row r="261" spans="1:2">
      <c r="A261" s="17">
        <v>44409</v>
      </c>
      <c r="B261">
        <v>18410.227272727199</v>
      </c>
    </row>
    <row r="262" spans="1:2">
      <c r="A262" s="17">
        <v>44440</v>
      </c>
      <c r="B262">
        <v>14700</v>
      </c>
    </row>
    <row r="263" spans="1:2">
      <c r="A263" s="17">
        <v>44470</v>
      </c>
      <c r="B263">
        <v>13990.4761904761</v>
      </c>
    </row>
    <row r="264" spans="1:2">
      <c r="A264" s="17">
        <v>44501</v>
      </c>
      <c r="B264">
        <v>14325</v>
      </c>
    </row>
    <row r="265" spans="1:2">
      <c r="A265" s="17">
        <v>44531</v>
      </c>
      <c r="B265">
        <v>14166.666666666601</v>
      </c>
    </row>
    <row r="266" spans="1:2">
      <c r="A266" s="17">
        <v>44562</v>
      </c>
      <c r="B266">
        <v>16650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E40E-827B-44D7-9D4A-FAD8A701B170}">
  <sheetPr>
    <tabColor theme="9"/>
  </sheetPr>
  <dimension ref="A1:B387"/>
  <sheetViews>
    <sheetView topLeftCell="A352" workbookViewId="0">
      <selection activeCell="B384" sqref="B384"/>
    </sheetView>
  </sheetViews>
  <sheetFormatPr defaultRowHeight="12.75"/>
  <cols>
    <col min="1" max="1" width="10.140625" bestFit="1" customWidth="1"/>
    <col min="2" max="2" width="17.85546875" bestFit="1" customWidth="1"/>
  </cols>
  <sheetData>
    <row r="1" spans="1:2" ht="15">
      <c r="A1" s="32" t="s">
        <v>0</v>
      </c>
      <c r="B1" s="32" t="s">
        <v>7</v>
      </c>
    </row>
    <row r="2" spans="1:2" ht="15">
      <c r="A2" s="33">
        <v>32874</v>
      </c>
      <c r="B2" s="32">
        <v>38</v>
      </c>
    </row>
    <row r="3" spans="1:2" ht="15">
      <c r="A3" s="33">
        <v>32905</v>
      </c>
      <c r="B3" s="32">
        <v>38</v>
      </c>
    </row>
    <row r="4" spans="1:2" ht="15">
      <c r="A4" s="33">
        <v>32933</v>
      </c>
      <c r="B4" s="32">
        <v>38</v>
      </c>
    </row>
    <row r="5" spans="1:2" ht="15">
      <c r="A5" s="33">
        <v>32964</v>
      </c>
      <c r="B5" s="32">
        <v>38</v>
      </c>
    </row>
    <row r="6" spans="1:2" ht="15">
      <c r="A6" s="33">
        <v>32994</v>
      </c>
      <c r="B6" s="32">
        <v>40.5</v>
      </c>
    </row>
    <row r="7" spans="1:2" ht="15">
      <c r="A7" s="33">
        <v>33025</v>
      </c>
      <c r="B7" s="32">
        <v>40.5</v>
      </c>
    </row>
    <row r="8" spans="1:2" ht="15">
      <c r="A8" s="33">
        <v>33055</v>
      </c>
      <c r="B8" s="32">
        <v>40.5</v>
      </c>
    </row>
    <row r="9" spans="1:2" ht="15">
      <c r="A9" s="33">
        <v>33086</v>
      </c>
      <c r="B9" s="32">
        <v>40.5</v>
      </c>
    </row>
    <row r="10" spans="1:2" ht="15">
      <c r="A10" s="33">
        <v>33117</v>
      </c>
      <c r="B10" s="32">
        <v>40.5</v>
      </c>
    </row>
    <row r="11" spans="1:2" ht="15">
      <c r="A11" s="33">
        <v>33147</v>
      </c>
      <c r="B11" s="32">
        <v>40.5</v>
      </c>
    </row>
    <row r="12" spans="1:2" ht="15">
      <c r="A12" s="33">
        <v>33178</v>
      </c>
      <c r="B12" s="32">
        <v>40.5</v>
      </c>
    </row>
    <row r="13" spans="1:2" ht="15">
      <c r="A13" s="33">
        <v>33208</v>
      </c>
      <c r="B13" s="32">
        <v>40.5</v>
      </c>
    </row>
    <row r="14" spans="1:2" ht="15">
      <c r="A14" s="33">
        <v>33239</v>
      </c>
      <c r="B14" s="32">
        <v>40.5</v>
      </c>
    </row>
    <row r="15" spans="1:2" ht="15">
      <c r="A15" s="33">
        <v>33270</v>
      </c>
      <c r="B15" s="32">
        <v>40.5</v>
      </c>
    </row>
    <row r="16" spans="1:2" ht="15">
      <c r="A16" s="33">
        <v>33298</v>
      </c>
      <c r="B16" s="32">
        <v>39.5</v>
      </c>
    </row>
    <row r="17" spans="1:2" ht="15">
      <c r="A17" s="33">
        <v>33329</v>
      </c>
      <c r="B17" s="32">
        <v>39.5</v>
      </c>
    </row>
    <row r="18" spans="1:2" ht="15">
      <c r="A18" s="33">
        <v>33359</v>
      </c>
      <c r="B18" s="32">
        <v>39.5</v>
      </c>
    </row>
    <row r="19" spans="1:2" ht="15">
      <c r="A19" s="33">
        <v>33390</v>
      </c>
      <c r="B19" s="32">
        <v>39.5</v>
      </c>
    </row>
    <row r="20" spans="1:2" ht="15">
      <c r="A20" s="33">
        <v>33420</v>
      </c>
      <c r="B20" s="32">
        <v>39.5</v>
      </c>
    </row>
    <row r="21" spans="1:2" ht="15">
      <c r="A21" s="33">
        <v>33451</v>
      </c>
      <c r="B21" s="32">
        <v>39.5</v>
      </c>
    </row>
    <row r="22" spans="1:2" ht="15">
      <c r="A22" s="33">
        <v>33482</v>
      </c>
      <c r="B22" s="32">
        <v>39.5</v>
      </c>
    </row>
    <row r="23" spans="1:2" ht="15">
      <c r="A23" s="33">
        <v>33512</v>
      </c>
      <c r="B23" s="32">
        <v>39.5</v>
      </c>
    </row>
    <row r="24" spans="1:2" ht="15">
      <c r="A24" s="33">
        <v>33543</v>
      </c>
      <c r="B24" s="32">
        <v>39.5</v>
      </c>
    </row>
    <row r="25" spans="1:2" ht="15">
      <c r="A25" s="33">
        <v>33573</v>
      </c>
      <c r="B25" s="32">
        <v>39.5</v>
      </c>
    </row>
    <row r="26" spans="1:2" ht="15">
      <c r="A26" s="33">
        <v>33604</v>
      </c>
      <c r="B26" s="32">
        <v>39.5</v>
      </c>
    </row>
    <row r="27" spans="1:2" ht="15">
      <c r="A27" s="33">
        <v>33635</v>
      </c>
      <c r="B27" s="32">
        <v>39.5</v>
      </c>
    </row>
    <row r="28" spans="1:2" ht="15">
      <c r="A28" s="33">
        <v>33664</v>
      </c>
      <c r="B28" s="32">
        <v>39.5</v>
      </c>
    </row>
    <row r="29" spans="1:2" ht="15">
      <c r="A29" s="33">
        <v>33695</v>
      </c>
      <c r="B29" s="32">
        <v>39.5</v>
      </c>
    </row>
    <row r="30" spans="1:2" ht="15">
      <c r="A30" s="33">
        <v>33725</v>
      </c>
      <c r="B30" s="32">
        <v>39.5</v>
      </c>
    </row>
    <row r="31" spans="1:2" ht="15">
      <c r="A31" s="33">
        <v>33756</v>
      </c>
      <c r="B31" s="32">
        <v>39.5</v>
      </c>
    </row>
    <row r="32" spans="1:2" ht="15">
      <c r="A32" s="33">
        <v>33786</v>
      </c>
      <c r="B32" s="32">
        <v>39.5</v>
      </c>
    </row>
    <row r="33" spans="1:2" ht="15">
      <c r="A33" s="33">
        <v>33817</v>
      </c>
      <c r="B33" s="32">
        <v>39.5</v>
      </c>
    </row>
    <row r="34" spans="1:2" ht="15">
      <c r="A34" s="33">
        <v>33848</v>
      </c>
      <c r="B34" s="32">
        <v>39.5</v>
      </c>
    </row>
    <row r="35" spans="1:2" ht="15">
      <c r="A35" s="33">
        <v>33878</v>
      </c>
      <c r="B35" s="32">
        <v>37.25</v>
      </c>
    </row>
    <row r="36" spans="1:2" ht="15">
      <c r="A36" s="33">
        <v>33909</v>
      </c>
      <c r="B36" s="32">
        <v>35</v>
      </c>
    </row>
    <row r="37" spans="1:2" ht="15">
      <c r="A37" s="33">
        <v>33939</v>
      </c>
      <c r="B37" s="32">
        <v>35</v>
      </c>
    </row>
    <row r="38" spans="1:2" ht="15">
      <c r="A38" s="33">
        <v>33970</v>
      </c>
      <c r="B38" s="32">
        <v>35</v>
      </c>
    </row>
    <row r="39" spans="1:2" ht="15">
      <c r="A39" s="33">
        <v>34001</v>
      </c>
      <c r="B39" s="32">
        <v>31</v>
      </c>
    </row>
    <row r="40" spans="1:2" ht="15">
      <c r="A40" s="33">
        <v>34029</v>
      </c>
      <c r="B40" s="32">
        <v>31</v>
      </c>
    </row>
    <row r="41" spans="1:2" ht="15">
      <c r="A41" s="33">
        <v>34060</v>
      </c>
      <c r="B41" s="32">
        <v>31</v>
      </c>
    </row>
    <row r="42" spans="1:2" ht="15">
      <c r="A42" s="33">
        <v>34090</v>
      </c>
      <c r="B42" s="32">
        <v>31</v>
      </c>
    </row>
    <row r="43" spans="1:2" ht="15">
      <c r="A43" s="33">
        <v>34121</v>
      </c>
      <c r="B43" s="32">
        <v>31</v>
      </c>
    </row>
    <row r="44" spans="1:2" ht="15">
      <c r="A44" s="33">
        <v>34151</v>
      </c>
      <c r="B44" s="32">
        <v>31</v>
      </c>
    </row>
    <row r="45" spans="1:2" ht="15">
      <c r="A45" s="33">
        <v>34182</v>
      </c>
      <c r="B45" s="32">
        <v>31</v>
      </c>
    </row>
    <row r="46" spans="1:2" ht="15">
      <c r="A46" s="33">
        <v>34213</v>
      </c>
      <c r="B46" s="32">
        <v>31</v>
      </c>
    </row>
    <row r="47" spans="1:2" ht="15">
      <c r="A47" s="33">
        <v>34243</v>
      </c>
      <c r="B47" s="32">
        <v>31</v>
      </c>
    </row>
    <row r="48" spans="1:2" ht="15">
      <c r="A48" s="33">
        <v>34274</v>
      </c>
      <c r="B48" s="32">
        <v>31</v>
      </c>
    </row>
    <row r="49" spans="1:2" ht="15">
      <c r="A49" s="33">
        <v>34304</v>
      </c>
      <c r="B49" s="32">
        <v>31</v>
      </c>
    </row>
    <row r="50" spans="1:2" ht="15">
      <c r="A50" s="33">
        <v>34335</v>
      </c>
      <c r="B50" s="32">
        <v>31</v>
      </c>
    </row>
    <row r="51" spans="1:2" ht="15">
      <c r="A51" s="33">
        <v>34366</v>
      </c>
      <c r="B51" s="32">
        <v>31</v>
      </c>
    </row>
    <row r="52" spans="1:2" ht="15">
      <c r="A52" s="33">
        <v>34394</v>
      </c>
      <c r="B52" s="32">
        <v>29.5</v>
      </c>
    </row>
    <row r="53" spans="1:2" ht="15">
      <c r="A53" s="33">
        <v>34425</v>
      </c>
      <c r="B53" s="32">
        <v>29.5</v>
      </c>
    </row>
    <row r="54" spans="1:2" ht="15">
      <c r="A54" s="33">
        <v>34455</v>
      </c>
      <c r="B54" s="32">
        <v>31.4</v>
      </c>
    </row>
    <row r="55" spans="1:2" ht="15">
      <c r="A55" s="33">
        <v>34486</v>
      </c>
      <c r="B55" s="32">
        <v>33.6</v>
      </c>
    </row>
    <row r="56" spans="1:2" ht="15">
      <c r="A56" s="33">
        <v>34516</v>
      </c>
      <c r="B56" s="32">
        <v>33.1</v>
      </c>
    </row>
    <row r="57" spans="1:2" ht="15">
      <c r="A57" s="33">
        <v>34547</v>
      </c>
      <c r="B57" s="32">
        <v>33.1</v>
      </c>
    </row>
    <row r="58" spans="1:2" ht="15">
      <c r="A58" s="33">
        <v>34578</v>
      </c>
      <c r="B58" s="32">
        <v>33.1</v>
      </c>
    </row>
    <row r="59" spans="1:2" ht="15">
      <c r="A59" s="33">
        <v>34608</v>
      </c>
      <c r="B59" s="32">
        <v>33.1</v>
      </c>
    </row>
    <row r="60" spans="1:2" ht="15">
      <c r="A60" s="33">
        <v>34639</v>
      </c>
      <c r="B60" s="32">
        <v>33.1</v>
      </c>
    </row>
    <row r="61" spans="1:2" ht="15">
      <c r="A61" s="33">
        <v>34669</v>
      </c>
      <c r="B61" s="32">
        <v>36.1</v>
      </c>
    </row>
    <row r="62" spans="1:2" ht="15">
      <c r="A62" s="33">
        <v>34700</v>
      </c>
      <c r="B62" s="32">
        <v>37.1</v>
      </c>
    </row>
    <row r="63" spans="1:2" ht="15">
      <c r="A63" s="33">
        <v>34731</v>
      </c>
      <c r="B63" s="32">
        <v>37.6</v>
      </c>
    </row>
    <row r="64" spans="1:2" ht="15">
      <c r="A64" s="33">
        <v>34759</v>
      </c>
      <c r="B64" s="32">
        <v>38.35</v>
      </c>
    </row>
    <row r="65" spans="1:2" ht="15">
      <c r="A65" s="33">
        <v>34790</v>
      </c>
      <c r="B65" s="32">
        <v>37.1</v>
      </c>
    </row>
    <row r="66" spans="1:2" ht="15">
      <c r="A66" s="33">
        <v>34820</v>
      </c>
      <c r="B66" s="32">
        <v>38.770000000000003</v>
      </c>
    </row>
    <row r="67" spans="1:2" ht="15">
      <c r="A67" s="33">
        <v>34851</v>
      </c>
      <c r="B67" s="32">
        <v>40.770000000000003</v>
      </c>
    </row>
    <row r="68" spans="1:2" ht="15">
      <c r="A68" s="33">
        <v>34881</v>
      </c>
      <c r="B68" s="32">
        <v>41.05</v>
      </c>
    </row>
    <row r="69" spans="1:2" ht="15">
      <c r="A69" s="33">
        <v>34912</v>
      </c>
      <c r="B69" s="32">
        <v>40.880000000000003</v>
      </c>
    </row>
    <row r="70" spans="1:2" ht="15">
      <c r="A70" s="33">
        <v>34943</v>
      </c>
      <c r="B70" s="32">
        <v>40.93</v>
      </c>
    </row>
    <row r="71" spans="1:2" ht="15">
      <c r="A71" s="33">
        <v>34973</v>
      </c>
      <c r="B71" s="32">
        <v>40.97</v>
      </c>
    </row>
    <row r="72" spans="1:2" ht="15">
      <c r="A72" s="33">
        <v>35004</v>
      </c>
      <c r="B72" s="32">
        <v>39.590000000000003</v>
      </c>
    </row>
    <row r="73" spans="1:2" ht="15">
      <c r="A73" s="33">
        <v>35034</v>
      </c>
      <c r="B73" s="32">
        <v>39.35</v>
      </c>
    </row>
    <row r="74" spans="1:2" ht="15">
      <c r="A74" s="33">
        <v>35065</v>
      </c>
      <c r="B74" s="32">
        <v>39.369999999999997</v>
      </c>
    </row>
    <row r="75" spans="1:2" ht="15">
      <c r="A75" s="33">
        <v>35096</v>
      </c>
      <c r="B75" s="32">
        <v>39.28</v>
      </c>
    </row>
    <row r="76" spans="1:2" ht="15">
      <c r="A76" s="33">
        <v>35125</v>
      </c>
      <c r="B76" s="32">
        <v>39.01</v>
      </c>
    </row>
    <row r="77" spans="1:2" ht="15">
      <c r="A77" s="33">
        <v>35156</v>
      </c>
      <c r="B77" s="32">
        <v>39.33</v>
      </c>
    </row>
    <row r="78" spans="1:2" ht="15">
      <c r="A78" s="33">
        <v>35186</v>
      </c>
      <c r="B78" s="32">
        <v>38.200000000000003</v>
      </c>
    </row>
    <row r="79" spans="1:2" ht="15">
      <c r="A79" s="33">
        <v>35217</v>
      </c>
      <c r="B79" s="32">
        <v>38.200000000000003</v>
      </c>
    </row>
    <row r="80" spans="1:2" ht="15">
      <c r="A80" s="33">
        <v>35247</v>
      </c>
      <c r="B80" s="32">
        <v>38.4</v>
      </c>
    </row>
    <row r="81" spans="1:2" ht="15">
      <c r="A81" s="33">
        <v>35278</v>
      </c>
      <c r="B81" s="32">
        <v>38.35</v>
      </c>
    </row>
    <row r="82" spans="1:2" ht="15">
      <c r="A82" s="33">
        <v>35309</v>
      </c>
      <c r="B82" s="32">
        <v>38.1</v>
      </c>
    </row>
    <row r="83" spans="1:2" ht="15">
      <c r="A83" s="33">
        <v>35339</v>
      </c>
      <c r="B83" s="32">
        <v>37.6</v>
      </c>
    </row>
    <row r="84" spans="1:2" ht="15">
      <c r="A84" s="33">
        <v>35370</v>
      </c>
      <c r="B84" s="32">
        <v>35.700000000000003</v>
      </c>
    </row>
    <row r="85" spans="1:2" ht="15">
      <c r="A85" s="33">
        <v>35400</v>
      </c>
      <c r="B85" s="32">
        <v>35.35</v>
      </c>
    </row>
    <row r="86" spans="1:2" ht="15">
      <c r="A86" s="33">
        <v>35431</v>
      </c>
      <c r="B86" s="32">
        <v>35.229999999999997</v>
      </c>
    </row>
    <row r="87" spans="1:2" ht="15">
      <c r="A87" s="33">
        <v>35462</v>
      </c>
      <c r="B87" s="32">
        <v>34.6</v>
      </c>
    </row>
    <row r="88" spans="1:2" ht="15">
      <c r="A88" s="33">
        <v>35490</v>
      </c>
      <c r="B88" s="32">
        <v>34.5</v>
      </c>
    </row>
    <row r="89" spans="1:2" ht="15">
      <c r="A89" s="33">
        <v>35521</v>
      </c>
      <c r="B89" s="32">
        <v>35.4</v>
      </c>
    </row>
    <row r="90" spans="1:2" ht="15">
      <c r="A90" s="33">
        <v>35551</v>
      </c>
      <c r="B90" s="32">
        <v>35.729999999999997</v>
      </c>
    </row>
    <row r="91" spans="1:2" ht="15">
      <c r="A91" s="33">
        <v>35582</v>
      </c>
      <c r="B91" s="32">
        <v>34.5</v>
      </c>
    </row>
    <row r="92" spans="1:2" ht="15">
      <c r="A92" s="33">
        <v>35612</v>
      </c>
      <c r="B92" s="32">
        <v>35</v>
      </c>
    </row>
    <row r="93" spans="1:2" ht="15">
      <c r="A93" s="33">
        <v>35643</v>
      </c>
      <c r="B93" s="32">
        <v>36.93</v>
      </c>
    </row>
    <row r="94" spans="1:2" ht="15">
      <c r="A94" s="33">
        <v>35674</v>
      </c>
      <c r="B94" s="32">
        <v>37.15</v>
      </c>
    </row>
    <row r="95" spans="1:2" ht="15">
      <c r="A95" s="33">
        <v>35704</v>
      </c>
      <c r="B95" s="32">
        <v>37.15</v>
      </c>
    </row>
    <row r="96" spans="1:2" ht="15">
      <c r="A96" s="33">
        <v>35735</v>
      </c>
      <c r="B96" s="32">
        <v>33.6</v>
      </c>
    </row>
    <row r="97" spans="1:2" ht="15">
      <c r="A97" s="33">
        <v>35765</v>
      </c>
      <c r="B97" s="32">
        <v>31.4</v>
      </c>
    </row>
    <row r="98" spans="1:2" ht="15">
      <c r="A98" s="33">
        <v>35796</v>
      </c>
      <c r="B98" s="32">
        <v>31.4</v>
      </c>
    </row>
    <row r="99" spans="1:2" ht="15">
      <c r="A99" s="33">
        <v>35827</v>
      </c>
      <c r="B99" s="32">
        <v>33.44</v>
      </c>
    </row>
    <row r="100" spans="1:2" ht="15">
      <c r="A100" s="33">
        <v>35855</v>
      </c>
      <c r="B100" s="32">
        <v>31.88</v>
      </c>
    </row>
    <row r="101" spans="1:2" ht="15">
      <c r="A101" s="33">
        <v>35886</v>
      </c>
      <c r="B101" s="32">
        <v>31.18</v>
      </c>
    </row>
    <row r="102" spans="1:2" ht="15">
      <c r="A102" s="33">
        <v>35916</v>
      </c>
      <c r="B102" s="32">
        <v>30.28</v>
      </c>
    </row>
    <row r="103" spans="1:2" ht="15">
      <c r="A103" s="33">
        <v>35947</v>
      </c>
      <c r="B103" s="32">
        <v>30</v>
      </c>
    </row>
    <row r="104" spans="1:2" ht="15">
      <c r="A104" s="33">
        <v>35977</v>
      </c>
      <c r="B104" s="32">
        <v>30</v>
      </c>
    </row>
    <row r="105" spans="1:2" ht="15">
      <c r="A105" s="33">
        <v>36008</v>
      </c>
      <c r="B105" s="32">
        <v>26.2</v>
      </c>
    </row>
    <row r="106" spans="1:2" ht="15">
      <c r="A106" s="33">
        <v>36039</v>
      </c>
      <c r="B106" s="32">
        <v>27.09</v>
      </c>
    </row>
    <row r="107" spans="1:2" ht="15">
      <c r="A107" s="33">
        <v>36069</v>
      </c>
      <c r="B107" s="32">
        <v>27.1</v>
      </c>
    </row>
    <row r="108" spans="1:2" ht="15">
      <c r="A108" s="33">
        <v>36100</v>
      </c>
      <c r="B108" s="32">
        <v>26.1</v>
      </c>
    </row>
    <row r="109" spans="1:2" ht="15">
      <c r="A109" s="33">
        <v>36130</v>
      </c>
      <c r="B109" s="32">
        <v>26.1</v>
      </c>
    </row>
    <row r="110" spans="1:2" ht="15">
      <c r="A110" s="33">
        <v>36161</v>
      </c>
      <c r="B110" s="32">
        <v>26.1</v>
      </c>
    </row>
    <row r="111" spans="1:2" ht="15">
      <c r="A111" s="33">
        <v>36192</v>
      </c>
      <c r="B111" s="32">
        <v>26.1</v>
      </c>
    </row>
    <row r="112" spans="1:2" ht="15">
      <c r="A112" s="33">
        <v>36220</v>
      </c>
      <c r="B112" s="32">
        <v>26.1</v>
      </c>
    </row>
    <row r="113" spans="1:2" ht="15">
      <c r="A113" s="33">
        <v>36251</v>
      </c>
      <c r="B113" s="32">
        <v>26.1</v>
      </c>
    </row>
    <row r="114" spans="1:2" ht="15">
      <c r="A114" s="33">
        <v>36281</v>
      </c>
      <c r="B114" s="32">
        <v>26.1</v>
      </c>
    </row>
    <row r="115" spans="1:2" ht="15">
      <c r="A115" s="33">
        <v>36312</v>
      </c>
      <c r="B115" s="32">
        <v>26.1</v>
      </c>
    </row>
    <row r="116" spans="1:2" ht="15">
      <c r="A116" s="33">
        <v>36342</v>
      </c>
      <c r="B116" s="32">
        <v>26.1</v>
      </c>
    </row>
    <row r="117" spans="1:2" ht="15">
      <c r="A117" s="33">
        <v>36373</v>
      </c>
      <c r="B117" s="32">
        <v>26.1</v>
      </c>
    </row>
    <row r="118" spans="1:2" ht="15">
      <c r="A118" s="33">
        <v>36404</v>
      </c>
      <c r="B118" s="32">
        <v>26.1</v>
      </c>
    </row>
    <row r="119" spans="1:2" ht="15">
      <c r="A119" s="33">
        <v>36434</v>
      </c>
      <c r="B119" s="32">
        <v>25.6</v>
      </c>
    </row>
    <row r="120" spans="1:2" ht="15">
      <c r="A120" s="33">
        <v>36465</v>
      </c>
      <c r="B120" s="32">
        <v>25.1</v>
      </c>
    </row>
    <row r="121" spans="1:2" ht="15">
      <c r="A121" s="33">
        <v>36495</v>
      </c>
      <c r="B121" s="32">
        <v>25.1</v>
      </c>
    </row>
    <row r="122" spans="1:2" ht="15">
      <c r="A122" s="33">
        <v>36526</v>
      </c>
      <c r="B122" s="32">
        <v>25.1</v>
      </c>
    </row>
    <row r="123" spans="1:2" ht="15">
      <c r="A123" s="33">
        <v>36557</v>
      </c>
      <c r="B123" s="32">
        <v>25.1</v>
      </c>
    </row>
    <row r="124" spans="1:2" ht="15">
      <c r="A124" s="33">
        <v>36586</v>
      </c>
      <c r="B124" s="32">
        <v>25.1</v>
      </c>
    </row>
    <row r="125" spans="1:2" ht="15">
      <c r="A125" s="33">
        <v>36617</v>
      </c>
      <c r="B125" s="32">
        <v>25.1</v>
      </c>
    </row>
    <row r="126" spans="1:2" ht="15">
      <c r="A126" s="33">
        <v>36647</v>
      </c>
      <c r="B126" s="32">
        <v>25.6</v>
      </c>
    </row>
    <row r="127" spans="1:2" ht="15">
      <c r="A127" s="33">
        <v>36678</v>
      </c>
      <c r="B127" s="32">
        <v>25.6</v>
      </c>
    </row>
    <row r="128" spans="1:2" ht="15">
      <c r="A128" s="33">
        <v>36708</v>
      </c>
      <c r="B128" s="32">
        <v>25.6</v>
      </c>
    </row>
    <row r="129" spans="1:2" ht="15">
      <c r="A129" s="33">
        <v>36739</v>
      </c>
      <c r="B129" s="32">
        <v>25.6</v>
      </c>
    </row>
    <row r="130" spans="1:2" ht="15">
      <c r="A130" s="33">
        <v>36770</v>
      </c>
      <c r="B130" s="32">
        <v>27.15</v>
      </c>
    </row>
    <row r="131" spans="1:2" ht="15">
      <c r="A131" s="33">
        <v>36800</v>
      </c>
      <c r="B131" s="32">
        <v>27.15</v>
      </c>
    </row>
    <row r="132" spans="1:2" ht="15">
      <c r="A132" s="33">
        <v>36831</v>
      </c>
      <c r="B132" s="32">
        <v>27.15</v>
      </c>
    </row>
    <row r="133" spans="1:2" ht="15">
      <c r="A133" s="33">
        <v>36861</v>
      </c>
      <c r="B133" s="32">
        <v>30.75</v>
      </c>
    </row>
    <row r="134" spans="1:2" ht="15">
      <c r="A134" s="33">
        <v>36892</v>
      </c>
      <c r="B134" s="32">
        <v>32.1</v>
      </c>
    </row>
    <row r="135" spans="1:2" ht="15">
      <c r="A135" s="33">
        <v>36923</v>
      </c>
      <c r="B135" s="32">
        <v>32.1</v>
      </c>
    </row>
    <row r="136" spans="1:2" ht="15">
      <c r="A136" s="33">
        <v>36951</v>
      </c>
      <c r="B136" s="32">
        <v>32.6</v>
      </c>
    </row>
    <row r="137" spans="1:2" ht="15">
      <c r="A137" s="33">
        <v>36982</v>
      </c>
      <c r="B137" s="32">
        <v>33.5</v>
      </c>
    </row>
    <row r="138" spans="1:2" ht="15">
      <c r="A138" s="33">
        <v>37012</v>
      </c>
      <c r="B138" s="32">
        <v>33.799999999999997</v>
      </c>
    </row>
    <row r="139" spans="1:2" ht="15">
      <c r="A139" s="33">
        <v>37043</v>
      </c>
      <c r="B139" s="32">
        <v>33.9</v>
      </c>
    </row>
    <row r="140" spans="1:2" ht="15">
      <c r="A140" s="33">
        <v>37073</v>
      </c>
      <c r="B140" s="32">
        <v>34</v>
      </c>
    </row>
    <row r="141" spans="1:2" ht="15">
      <c r="A141" s="33">
        <v>37104</v>
      </c>
      <c r="B141" s="32">
        <v>33.799999999999997</v>
      </c>
    </row>
    <row r="142" spans="1:2" ht="15">
      <c r="A142" s="33">
        <v>37135</v>
      </c>
      <c r="B142" s="32">
        <v>32.799999999999997</v>
      </c>
    </row>
    <row r="143" spans="1:2" ht="15">
      <c r="A143" s="33">
        <v>37165</v>
      </c>
      <c r="B143" s="32">
        <v>32.4</v>
      </c>
    </row>
    <row r="144" spans="1:2" ht="15">
      <c r="A144" s="33">
        <v>37196</v>
      </c>
      <c r="B144" s="32">
        <v>29.4</v>
      </c>
    </row>
    <row r="145" spans="1:2" ht="15">
      <c r="A145" s="33">
        <v>37226</v>
      </c>
      <c r="B145" s="32">
        <v>27.35</v>
      </c>
    </row>
    <row r="146" spans="1:2" ht="15">
      <c r="A146" s="33">
        <v>37257</v>
      </c>
      <c r="B146" s="32">
        <v>29.1</v>
      </c>
    </row>
    <row r="147" spans="1:2" ht="15">
      <c r="A147" s="33">
        <v>37288</v>
      </c>
      <c r="B147" s="32">
        <v>29.85</v>
      </c>
    </row>
    <row r="148" spans="1:2" ht="15">
      <c r="A148" s="33">
        <v>37316</v>
      </c>
      <c r="B148" s="32">
        <v>29.55</v>
      </c>
    </row>
    <row r="149" spans="1:2" ht="15">
      <c r="A149" s="33">
        <v>37347</v>
      </c>
      <c r="B149" s="32">
        <v>28.84</v>
      </c>
    </row>
    <row r="150" spans="1:2" ht="15">
      <c r="A150" s="33">
        <v>37377</v>
      </c>
      <c r="B150" s="32">
        <v>28.63</v>
      </c>
    </row>
    <row r="151" spans="1:2" ht="15">
      <c r="A151" s="33">
        <v>37408</v>
      </c>
      <c r="B151" s="32">
        <v>26.65</v>
      </c>
    </row>
    <row r="152" spans="1:2" ht="15">
      <c r="A152" s="33">
        <v>37438</v>
      </c>
      <c r="B152" s="32">
        <v>24.9</v>
      </c>
    </row>
    <row r="153" spans="1:2" ht="15">
      <c r="A153" s="33">
        <v>37469</v>
      </c>
      <c r="B153" s="32">
        <v>24</v>
      </c>
    </row>
    <row r="154" spans="1:2" ht="15">
      <c r="A154" s="33">
        <v>37500</v>
      </c>
      <c r="B154" s="32">
        <v>24.45</v>
      </c>
    </row>
    <row r="155" spans="1:2" ht="15">
      <c r="A155" s="33">
        <v>37530</v>
      </c>
      <c r="B155" s="32">
        <v>26.25</v>
      </c>
    </row>
    <row r="156" spans="1:2" ht="15">
      <c r="A156" s="33">
        <v>37561</v>
      </c>
      <c r="B156" s="32">
        <v>26.25</v>
      </c>
    </row>
    <row r="157" spans="1:2" ht="15">
      <c r="A157" s="33">
        <v>37591</v>
      </c>
      <c r="B157" s="32">
        <v>26.25</v>
      </c>
    </row>
    <row r="158" spans="1:2" ht="15">
      <c r="A158" s="33">
        <v>37622</v>
      </c>
      <c r="B158" s="32">
        <v>26.678571428571399</v>
      </c>
    </row>
    <row r="159" spans="1:2" ht="15">
      <c r="A159" s="33">
        <v>37653</v>
      </c>
      <c r="B159" s="32">
        <v>26.946428571428601</v>
      </c>
    </row>
    <row r="160" spans="1:2" ht="15">
      <c r="A160" s="33">
        <v>37681</v>
      </c>
      <c r="B160" s="32">
        <v>26.1428571428571</v>
      </c>
    </row>
    <row r="161" spans="1:2" ht="15">
      <c r="A161" s="33">
        <v>37712</v>
      </c>
      <c r="B161" s="32">
        <v>25.125</v>
      </c>
    </row>
    <row r="162" spans="1:2" ht="15">
      <c r="A162" s="33">
        <v>37742</v>
      </c>
      <c r="B162" s="32">
        <v>24.964285714285701</v>
      </c>
    </row>
    <row r="163" spans="1:2" ht="15">
      <c r="A163" s="33">
        <v>37773</v>
      </c>
      <c r="B163" s="32">
        <v>25.821428571428601</v>
      </c>
    </row>
    <row r="164" spans="1:2" ht="15">
      <c r="A164" s="33">
        <v>37803</v>
      </c>
      <c r="B164" s="32">
        <v>26.089285714285701</v>
      </c>
    </row>
    <row r="165" spans="1:2" ht="15">
      <c r="A165" s="33">
        <v>37834</v>
      </c>
      <c r="B165" s="32">
        <v>27.133928571428601</v>
      </c>
    </row>
    <row r="166" spans="1:2" ht="15">
      <c r="A166" s="33">
        <v>37865</v>
      </c>
      <c r="B166" s="32">
        <v>28.6071428571429</v>
      </c>
    </row>
    <row r="167" spans="1:2" ht="15">
      <c r="A167" s="33">
        <v>37895</v>
      </c>
      <c r="B167" s="32">
        <v>29.464285714285701</v>
      </c>
    </row>
    <row r="168" spans="1:2" ht="15">
      <c r="A168" s="33">
        <v>37926</v>
      </c>
      <c r="B168" s="32">
        <v>32.049107142857103</v>
      </c>
    </row>
    <row r="169" spans="1:2" ht="15">
      <c r="A169" s="33">
        <v>37956</v>
      </c>
      <c r="B169" s="32">
        <v>36.428571428571402</v>
      </c>
    </row>
    <row r="170" spans="1:2" ht="15">
      <c r="A170" s="33">
        <v>37987</v>
      </c>
      <c r="B170" s="32">
        <v>40.446428571428598</v>
      </c>
    </row>
    <row r="171" spans="1:2" ht="15">
      <c r="A171" s="33">
        <v>38018</v>
      </c>
      <c r="B171" s="32">
        <v>44.732142857142897</v>
      </c>
    </row>
    <row r="172" spans="1:2" ht="15">
      <c r="A172" s="33">
        <v>38047</v>
      </c>
      <c r="B172" s="32">
        <v>52.433035714285701</v>
      </c>
    </row>
    <row r="173" spans="1:2" ht="15">
      <c r="A173" s="33">
        <v>38078</v>
      </c>
      <c r="B173" s="32">
        <v>57.053571428571402</v>
      </c>
    </row>
    <row r="174" spans="1:2" ht="15">
      <c r="A174" s="33">
        <v>38108</v>
      </c>
      <c r="B174" s="32">
        <v>60.46875</v>
      </c>
    </row>
    <row r="175" spans="1:2" ht="15">
      <c r="A175" s="33">
        <v>38139</v>
      </c>
      <c r="B175" s="32">
        <v>63.803571428571402</v>
      </c>
    </row>
    <row r="176" spans="1:2" ht="15">
      <c r="A176" s="33">
        <v>38169</v>
      </c>
      <c r="B176" s="32">
        <v>65.758928571428598</v>
      </c>
    </row>
    <row r="177" spans="1:2" ht="15">
      <c r="A177" s="33">
        <v>38200</v>
      </c>
      <c r="B177" s="32">
        <v>63.482142857142897</v>
      </c>
    </row>
    <row r="178" spans="1:2" ht="15">
      <c r="A178" s="33">
        <v>38231</v>
      </c>
      <c r="B178" s="32">
        <v>59.330357142857103</v>
      </c>
    </row>
    <row r="179" spans="1:2" ht="15">
      <c r="A179" s="33">
        <v>38261</v>
      </c>
      <c r="B179" s="32">
        <v>60.669642857142897</v>
      </c>
    </row>
    <row r="180" spans="1:2" ht="15">
      <c r="A180" s="33">
        <v>38292</v>
      </c>
      <c r="B180" s="32">
        <v>56.598214285714299</v>
      </c>
    </row>
    <row r="181" spans="1:2" ht="15">
      <c r="A181" s="33">
        <v>38322</v>
      </c>
      <c r="B181" s="32">
        <v>55.982142857142897</v>
      </c>
    </row>
    <row r="182" spans="1:2" ht="15">
      <c r="A182" s="33">
        <v>38353</v>
      </c>
      <c r="B182" s="32">
        <v>56.833928571428601</v>
      </c>
    </row>
    <row r="183" spans="1:2" ht="15">
      <c r="A183" s="33">
        <v>38384</v>
      </c>
      <c r="B183" s="32">
        <v>53.461607142857098</v>
      </c>
    </row>
    <row r="184" spans="1:2" ht="15">
      <c r="A184" s="33">
        <v>38412</v>
      </c>
      <c r="B184" s="32">
        <v>54.5625</v>
      </c>
    </row>
    <row r="185" spans="1:2" ht="15">
      <c r="A185" s="33">
        <v>38443</v>
      </c>
      <c r="B185" s="32">
        <v>54.910714285714299</v>
      </c>
    </row>
    <row r="186" spans="1:2" ht="15">
      <c r="A186" s="33">
        <v>38473</v>
      </c>
      <c r="B186" s="32">
        <v>54.977678571428598</v>
      </c>
    </row>
    <row r="187" spans="1:2" ht="15">
      <c r="A187" s="33">
        <v>38504</v>
      </c>
      <c r="B187" s="32">
        <v>54.642857142857103</v>
      </c>
    </row>
    <row r="188" spans="1:2" ht="15">
      <c r="A188" s="33">
        <v>38534</v>
      </c>
      <c r="B188" s="32">
        <v>54.535714285714299</v>
      </c>
    </row>
    <row r="189" spans="1:2" ht="15">
      <c r="A189" s="33">
        <v>38565</v>
      </c>
      <c r="B189" s="32">
        <v>50.6907467532467</v>
      </c>
    </row>
    <row r="190" spans="1:2" ht="15">
      <c r="A190" s="33">
        <v>38596</v>
      </c>
      <c r="B190" s="32">
        <v>48.321428571428598</v>
      </c>
    </row>
    <row r="191" spans="1:2" ht="15">
      <c r="A191" s="33">
        <v>38626</v>
      </c>
      <c r="B191" s="32">
        <v>44.528061224489797</v>
      </c>
    </row>
    <row r="192" spans="1:2" ht="15">
      <c r="A192" s="33">
        <v>38657</v>
      </c>
      <c r="B192" s="32">
        <v>40.641233766233803</v>
      </c>
    </row>
    <row r="193" spans="1:2" ht="15">
      <c r="A193" s="33">
        <v>38687</v>
      </c>
      <c r="B193" s="32">
        <v>41.689285714285703</v>
      </c>
    </row>
    <row r="194" spans="1:2" ht="15">
      <c r="A194" s="33">
        <v>38718</v>
      </c>
      <c r="B194" s="32">
        <v>45.642857142857203</v>
      </c>
    </row>
    <row r="195" spans="1:2" ht="15">
      <c r="A195" s="33">
        <v>38749</v>
      </c>
      <c r="B195" s="32">
        <v>50.919642857142897</v>
      </c>
    </row>
    <row r="196" spans="1:2" ht="15">
      <c r="A196" s="33">
        <v>38777</v>
      </c>
      <c r="B196" s="32">
        <v>53.212732919254698</v>
      </c>
    </row>
    <row r="197" spans="1:2" ht="15">
      <c r="A197" s="33">
        <v>38808</v>
      </c>
      <c r="B197" s="32">
        <v>56.470238095238102</v>
      </c>
    </row>
    <row r="198" spans="1:2" ht="15">
      <c r="A198" s="33">
        <v>38838</v>
      </c>
      <c r="B198" s="32">
        <v>56.721938775510203</v>
      </c>
    </row>
    <row r="199" spans="1:2" ht="15">
      <c r="A199" s="33">
        <v>38869</v>
      </c>
      <c r="B199" s="32">
        <v>54.910714285714299</v>
      </c>
    </row>
    <row r="200" spans="1:2" ht="15">
      <c r="A200" s="33">
        <v>38899</v>
      </c>
      <c r="B200" s="32">
        <v>56.9540816326531</v>
      </c>
    </row>
    <row r="201" spans="1:2" ht="15">
      <c r="A201" s="33">
        <v>38930</v>
      </c>
      <c r="B201" s="32">
        <v>55.633928571428598</v>
      </c>
    </row>
    <row r="202" spans="1:2" ht="15">
      <c r="A202" s="33">
        <v>38961</v>
      </c>
      <c r="B202" s="32">
        <v>51.887755102040799</v>
      </c>
    </row>
    <row r="203" spans="1:2" ht="15">
      <c r="A203" s="33">
        <v>38991</v>
      </c>
      <c r="B203" s="32">
        <v>47.690746753246799</v>
      </c>
    </row>
    <row r="204" spans="1:2" ht="15">
      <c r="A204" s="33">
        <v>39022</v>
      </c>
      <c r="B204" s="32">
        <v>48.214285714285701</v>
      </c>
    </row>
    <row r="205" spans="1:2" ht="15">
      <c r="A205" s="33">
        <v>39052</v>
      </c>
      <c r="B205" s="32">
        <v>54.510338345864703</v>
      </c>
    </row>
    <row r="206" spans="1:2" ht="15">
      <c r="A206" s="33">
        <v>39083</v>
      </c>
      <c r="B206" s="32">
        <v>55.762987012986997</v>
      </c>
    </row>
    <row r="207" spans="1:2" ht="15">
      <c r="A207" s="33">
        <v>39114</v>
      </c>
      <c r="B207" s="32">
        <v>56.006250000000001</v>
      </c>
    </row>
    <row r="208" spans="1:2" ht="15">
      <c r="A208" s="33">
        <v>39142</v>
      </c>
      <c r="B208" s="32">
        <v>56.924512987013003</v>
      </c>
    </row>
    <row r="209" spans="1:2" ht="15">
      <c r="A209" s="33">
        <v>39173</v>
      </c>
      <c r="B209" s="32">
        <v>58.051691729323302</v>
      </c>
    </row>
    <row r="210" spans="1:2" ht="15">
      <c r="A210" s="33">
        <v>39203</v>
      </c>
      <c r="B210" s="32">
        <v>58.456632653061199</v>
      </c>
    </row>
    <row r="211" spans="1:2" ht="15">
      <c r="A211" s="33">
        <v>39234</v>
      </c>
      <c r="B211" s="32">
        <v>63.150510204081698</v>
      </c>
    </row>
    <row r="212" spans="1:2" ht="15">
      <c r="A212" s="33">
        <v>39264</v>
      </c>
      <c r="B212" s="32">
        <v>72.793831168831204</v>
      </c>
    </row>
    <row r="213" spans="1:2" ht="15">
      <c r="A213" s="33">
        <v>39295</v>
      </c>
      <c r="B213" s="32">
        <v>74.834415584415595</v>
      </c>
    </row>
    <row r="214" spans="1:2" ht="15">
      <c r="A214" s="33">
        <v>39326</v>
      </c>
      <c r="B214" s="32">
        <v>73.553571428571502</v>
      </c>
    </row>
    <row r="215" spans="1:2" ht="15">
      <c r="A215" s="33">
        <v>39356</v>
      </c>
      <c r="B215" s="32">
        <v>79.509316770186302</v>
      </c>
    </row>
    <row r="216" spans="1:2" ht="15">
      <c r="A216" s="33">
        <v>39387</v>
      </c>
      <c r="B216" s="32">
        <v>93.116883116883102</v>
      </c>
    </row>
    <row r="217" spans="1:2" ht="15">
      <c r="A217" s="33">
        <v>39417</v>
      </c>
      <c r="B217" s="32">
        <v>98.909774436090203</v>
      </c>
    </row>
    <row r="218" spans="1:2" ht="15">
      <c r="A218" s="33">
        <v>39448</v>
      </c>
      <c r="B218" s="32">
        <v>98.486201298701303</v>
      </c>
    </row>
    <row r="219" spans="1:2" ht="15">
      <c r="A219" s="33">
        <v>39479</v>
      </c>
      <c r="B219" s="32">
        <v>141.88775510204101</v>
      </c>
    </row>
    <row r="220" spans="1:2" ht="15">
      <c r="A220" s="33">
        <v>39508</v>
      </c>
      <c r="B220" s="32">
        <v>137.76315789473699</v>
      </c>
    </row>
    <row r="221" spans="1:2" ht="15">
      <c r="A221" s="33">
        <v>39539</v>
      </c>
      <c r="B221" s="32">
        <v>131.737012987013</v>
      </c>
    </row>
    <row r="222" spans="1:2" ht="15">
      <c r="A222" s="33">
        <v>39569</v>
      </c>
      <c r="B222" s="32">
        <v>143.075892857143</v>
      </c>
    </row>
    <row r="223" spans="1:2" ht="15">
      <c r="A223" s="33">
        <v>39600</v>
      </c>
      <c r="B223" s="32">
        <v>166.98979591836701</v>
      </c>
    </row>
    <row r="224" spans="1:2" ht="15">
      <c r="A224" s="33">
        <v>39630</v>
      </c>
      <c r="B224" s="32">
        <v>195.18633540372701</v>
      </c>
    </row>
    <row r="225" spans="1:2" ht="15">
      <c r="A225" s="33">
        <v>39661</v>
      </c>
      <c r="B225" s="32">
        <v>173.30357142857099</v>
      </c>
    </row>
    <row r="226" spans="1:2" ht="15">
      <c r="A226" s="33">
        <v>39692</v>
      </c>
      <c r="B226" s="32">
        <v>164.498376623377</v>
      </c>
    </row>
    <row r="227" spans="1:2" ht="15">
      <c r="A227" s="33">
        <v>39722</v>
      </c>
      <c r="B227" s="32">
        <v>119.36645962732899</v>
      </c>
    </row>
    <row r="228" spans="1:2" ht="15">
      <c r="A228" s="33">
        <v>39753</v>
      </c>
      <c r="B228" s="32">
        <v>101.382321428571</v>
      </c>
    </row>
    <row r="229" spans="1:2" ht="15">
      <c r="A229" s="33">
        <v>39783</v>
      </c>
      <c r="B229" s="32">
        <v>82.608673469387696</v>
      </c>
    </row>
    <row r="230" spans="1:2" ht="15">
      <c r="A230" s="33">
        <v>39814</v>
      </c>
      <c r="B230" s="32">
        <v>85.561734693877497</v>
      </c>
    </row>
    <row r="231" spans="1:2" ht="15">
      <c r="A231" s="33">
        <v>39845</v>
      </c>
      <c r="B231" s="32">
        <v>80.822678571428497</v>
      </c>
    </row>
    <row r="232" spans="1:2" ht="15">
      <c r="A232" s="33">
        <v>39873</v>
      </c>
      <c r="B232" s="32">
        <v>65.452110389610297</v>
      </c>
    </row>
    <row r="233" spans="1:2" ht="15">
      <c r="A233" s="33">
        <v>39904</v>
      </c>
      <c r="B233" s="32">
        <v>66.2705357142857</v>
      </c>
    </row>
    <row r="234" spans="1:2" ht="15">
      <c r="A234" s="33">
        <v>39934</v>
      </c>
      <c r="B234" s="32">
        <v>67.0150375939849</v>
      </c>
    </row>
    <row r="235" spans="1:2" ht="15">
      <c r="A235" s="33">
        <v>39965</v>
      </c>
      <c r="B235" s="32">
        <v>75.8133116883116</v>
      </c>
    </row>
    <row r="236" spans="1:2" ht="15">
      <c r="A236" s="33">
        <v>39995</v>
      </c>
      <c r="B236" s="32">
        <v>77.620341614906806</v>
      </c>
    </row>
    <row r="237" spans="1:2" ht="15">
      <c r="A237" s="33">
        <v>40026</v>
      </c>
      <c r="B237" s="32">
        <v>77.882142857142796</v>
      </c>
    </row>
    <row r="238" spans="1:2" ht="15">
      <c r="A238" s="33">
        <v>40057</v>
      </c>
      <c r="B238" s="32">
        <v>73.149350649350595</v>
      </c>
    </row>
    <row r="239" spans="1:2" ht="15">
      <c r="A239" s="33">
        <v>40087</v>
      </c>
      <c r="B239" s="32">
        <v>75.703733766233697</v>
      </c>
    </row>
    <row r="240" spans="1:2" ht="15">
      <c r="A240" s="33">
        <v>40118</v>
      </c>
      <c r="B240" s="32">
        <v>82.265306122448905</v>
      </c>
    </row>
    <row r="241" spans="1:2" ht="15">
      <c r="A241" s="33">
        <v>40148</v>
      </c>
      <c r="B241" s="32">
        <v>86.359693877550896</v>
      </c>
    </row>
    <row r="242" spans="1:2" ht="15">
      <c r="A242" s="33">
        <v>40179</v>
      </c>
      <c r="B242" s="32">
        <v>100.14375</v>
      </c>
    </row>
    <row r="243" spans="1:2" ht="15">
      <c r="A243" s="33">
        <v>40210</v>
      </c>
      <c r="B243" s="32">
        <v>98.158928571428405</v>
      </c>
    </row>
    <row r="244" spans="1:2" ht="15">
      <c r="A244" s="33">
        <v>40238</v>
      </c>
      <c r="B244" s="32">
        <v>100.09937888198699</v>
      </c>
    </row>
    <row r="245" spans="1:2" ht="15">
      <c r="A245" s="33">
        <v>40269</v>
      </c>
      <c r="B245" s="32">
        <v>104.96250000000001</v>
      </c>
    </row>
    <row r="246" spans="1:2" ht="15">
      <c r="A246" s="33">
        <v>40299</v>
      </c>
      <c r="B246" s="32">
        <v>107.93515037594</v>
      </c>
    </row>
    <row r="247" spans="1:2" ht="15">
      <c r="A247" s="33">
        <v>40330</v>
      </c>
      <c r="B247" s="32">
        <v>104.483766233766</v>
      </c>
    </row>
    <row r="248" spans="1:2" ht="15">
      <c r="A248" s="33">
        <v>40360</v>
      </c>
      <c r="B248" s="32">
        <v>102.86152597402599</v>
      </c>
    </row>
    <row r="249" spans="1:2" ht="15">
      <c r="A249" s="33">
        <v>40391</v>
      </c>
      <c r="B249" s="32">
        <v>96.846938775510097</v>
      </c>
    </row>
    <row r="250" spans="1:2" ht="15">
      <c r="A250" s="33">
        <v>40422</v>
      </c>
      <c r="B250" s="32">
        <v>100.11720779220801</v>
      </c>
    </row>
    <row r="251" spans="1:2" ht="15">
      <c r="A251" s="33">
        <v>40452</v>
      </c>
      <c r="B251" s="32">
        <v>103.207142857143</v>
      </c>
    </row>
    <row r="252" spans="1:2" ht="15">
      <c r="A252" s="33">
        <v>40483</v>
      </c>
      <c r="B252" s="32">
        <v>112.583766233766</v>
      </c>
    </row>
    <row r="253" spans="1:2" ht="15">
      <c r="A253" s="33">
        <v>40513</v>
      </c>
      <c r="B253" s="32">
        <v>123.78571428571399</v>
      </c>
    </row>
    <row r="254" spans="1:2" ht="15">
      <c r="A254" s="33">
        <v>40544</v>
      </c>
      <c r="B254" s="32">
        <v>140.99357142857099</v>
      </c>
    </row>
    <row r="255" spans="1:2" ht="15">
      <c r="A255" s="33">
        <v>40575</v>
      </c>
      <c r="B255" s="32">
        <v>134.624464285714</v>
      </c>
    </row>
    <row r="256" spans="1:2" ht="15">
      <c r="A256" s="33">
        <v>40603</v>
      </c>
      <c r="B256" s="32">
        <v>135.971273291925</v>
      </c>
    </row>
    <row r="257" spans="1:2" ht="15">
      <c r="A257" s="33">
        <v>40634</v>
      </c>
      <c r="B257" s="32">
        <v>131.52559523809501</v>
      </c>
    </row>
    <row r="258" spans="1:2" ht="15">
      <c r="A258" s="33">
        <v>40664</v>
      </c>
      <c r="B258" s="32">
        <v>127.962857142857</v>
      </c>
    </row>
    <row r="259" spans="1:2" ht="15">
      <c r="A259" s="33">
        <v>40695</v>
      </c>
      <c r="B259" s="32">
        <v>128.362012987013</v>
      </c>
    </row>
    <row r="260" spans="1:2" ht="15">
      <c r="A260" s="33">
        <v>40725</v>
      </c>
      <c r="B260" s="32">
        <v>128.98928571428601</v>
      </c>
    </row>
    <row r="261" spans="1:2" ht="15">
      <c r="A261" s="33">
        <v>40756</v>
      </c>
      <c r="B261" s="32">
        <v>127.462012987013</v>
      </c>
    </row>
    <row r="262" spans="1:2" ht="15">
      <c r="A262" s="33">
        <v>40787</v>
      </c>
      <c r="B262" s="32">
        <v>130.56185064935099</v>
      </c>
    </row>
    <row r="263" spans="1:2" ht="15">
      <c r="A263" s="33">
        <v>40817</v>
      </c>
      <c r="B263" s="32">
        <v>127.912755102041</v>
      </c>
    </row>
    <row r="264" spans="1:2" ht="15">
      <c r="A264" s="33">
        <v>40848</v>
      </c>
      <c r="B264" s="32">
        <v>122.74529220779201</v>
      </c>
    </row>
    <row r="265" spans="1:2" ht="15">
      <c r="A265" s="33">
        <v>40878</v>
      </c>
      <c r="B265" s="32">
        <v>118.176428571428</v>
      </c>
    </row>
    <row r="266" spans="1:2" ht="15">
      <c r="A266" s="33">
        <v>40909</v>
      </c>
      <c r="B266" s="32">
        <v>123.085714285714</v>
      </c>
    </row>
    <row r="267" spans="1:2" ht="15">
      <c r="A267" s="33">
        <v>40940</v>
      </c>
      <c r="B267" s="32">
        <v>124.966836734694</v>
      </c>
    </row>
    <row r="268" spans="1:2" ht="15">
      <c r="A268" s="33">
        <v>40969</v>
      </c>
      <c r="B268" s="32">
        <v>114.15097402597399</v>
      </c>
    </row>
    <row r="269" spans="1:2" ht="15">
      <c r="A269" s="33">
        <v>41000</v>
      </c>
      <c r="B269" s="32">
        <v>110.353759398496</v>
      </c>
    </row>
    <row r="270" spans="1:2" ht="15">
      <c r="A270" s="33">
        <v>41030</v>
      </c>
      <c r="B270" s="32">
        <v>103.81948051948</v>
      </c>
    </row>
    <row r="271" spans="1:2" ht="15">
      <c r="A271" s="33">
        <v>41061</v>
      </c>
      <c r="B271" s="32">
        <v>92.754699248120104</v>
      </c>
    </row>
    <row r="272" spans="1:2" ht="15">
      <c r="A272" s="33">
        <v>41091</v>
      </c>
      <c r="B272" s="32">
        <v>91.364123376623297</v>
      </c>
    </row>
    <row r="273" spans="1:2" ht="15">
      <c r="A273" s="33">
        <v>41122</v>
      </c>
      <c r="B273" s="32">
        <v>93.456331168830999</v>
      </c>
    </row>
    <row r="274" spans="1:2" ht="15">
      <c r="A274" s="33">
        <v>41153</v>
      </c>
      <c r="B274" s="32">
        <v>93.181607142857004</v>
      </c>
    </row>
    <row r="275" spans="1:2" ht="15">
      <c r="A275" s="33">
        <v>41183</v>
      </c>
      <c r="B275" s="32">
        <v>86.885403726708006</v>
      </c>
    </row>
    <row r="276" spans="1:2" ht="15">
      <c r="A276" s="33">
        <v>41214</v>
      </c>
      <c r="B276" s="32">
        <v>87.219642857142702</v>
      </c>
    </row>
    <row r="277" spans="1:2" ht="15">
      <c r="A277" s="33">
        <v>41244</v>
      </c>
      <c r="B277" s="32">
        <v>96.076127819548702</v>
      </c>
    </row>
    <row r="278" spans="1:2" ht="15">
      <c r="A278" s="33">
        <v>41275</v>
      </c>
      <c r="B278" s="32">
        <v>96.952110389610198</v>
      </c>
    </row>
    <row r="279" spans="1:2" ht="15">
      <c r="A279" s="33">
        <v>41306</v>
      </c>
      <c r="B279" s="32">
        <v>100.34732142857099</v>
      </c>
    </row>
    <row r="280" spans="1:2" ht="15">
      <c r="A280" s="33">
        <v>41334</v>
      </c>
      <c r="B280" s="32">
        <v>97.316785714285501</v>
      </c>
    </row>
    <row r="281" spans="1:2" ht="15">
      <c r="A281" s="33">
        <v>41365</v>
      </c>
      <c r="B281" s="32">
        <v>93.233163265306004</v>
      </c>
    </row>
    <row r="282" spans="1:2" ht="15">
      <c r="A282" s="33">
        <v>41395</v>
      </c>
      <c r="B282" s="32">
        <v>93.1260204081631</v>
      </c>
    </row>
    <row r="283" spans="1:2" ht="15">
      <c r="A283" s="33">
        <v>41426</v>
      </c>
      <c r="B283" s="32">
        <v>89.642678571428405</v>
      </c>
    </row>
    <row r="284" spans="1:2" ht="15">
      <c r="A284" s="33">
        <v>41456</v>
      </c>
      <c r="B284" s="32">
        <v>82.222360248447004</v>
      </c>
    </row>
    <row r="285" spans="1:2" ht="15">
      <c r="A285" s="33">
        <v>41487</v>
      </c>
      <c r="B285" s="32">
        <v>82.221428571428405</v>
      </c>
    </row>
    <row r="286" spans="1:2" ht="15">
      <c r="A286" s="33">
        <v>41518</v>
      </c>
      <c r="B286" s="32">
        <v>83.2959183673468</v>
      </c>
    </row>
    <row r="287" spans="1:2" ht="15">
      <c r="A287" s="33">
        <v>41548</v>
      </c>
      <c r="B287" s="32">
        <v>85.443633540372602</v>
      </c>
    </row>
    <row r="288" spans="1:2" ht="15">
      <c r="A288" s="33">
        <v>41579</v>
      </c>
      <c r="B288" s="32">
        <v>88.363265306122301</v>
      </c>
    </row>
    <row r="289" spans="1:2" ht="15">
      <c r="A289" s="33">
        <v>41609</v>
      </c>
      <c r="B289" s="32">
        <v>89.444464285714204</v>
      </c>
    </row>
    <row r="290" spans="1:2" ht="15">
      <c r="A290" s="33">
        <v>41640</v>
      </c>
      <c r="B290" s="32">
        <v>87.973538961038798</v>
      </c>
    </row>
    <row r="291" spans="1:2" ht="15">
      <c r="A291" s="33">
        <v>41671</v>
      </c>
      <c r="B291" s="32">
        <v>83.027678571428496</v>
      </c>
    </row>
    <row r="292" spans="1:2" ht="15">
      <c r="A292" s="33">
        <v>41699</v>
      </c>
      <c r="B292" s="32">
        <v>79.753061224489699</v>
      </c>
    </row>
    <row r="293" spans="1:2" ht="15">
      <c r="A293" s="33">
        <v>41730</v>
      </c>
      <c r="B293" s="32">
        <v>78.520714285714206</v>
      </c>
    </row>
    <row r="294" spans="1:2" ht="15">
      <c r="A294" s="33">
        <v>41760</v>
      </c>
      <c r="B294" s="32">
        <v>78.834642857142697</v>
      </c>
    </row>
    <row r="295" spans="1:2" ht="15">
      <c r="A295" s="33">
        <v>41791</v>
      </c>
      <c r="B295" s="32">
        <v>77.348469387755003</v>
      </c>
    </row>
    <row r="296" spans="1:2" ht="15">
      <c r="A296" s="33">
        <v>41821</v>
      </c>
      <c r="B296" s="32">
        <v>74.038043478260704</v>
      </c>
    </row>
    <row r="297" spans="1:2" ht="15">
      <c r="A297" s="33">
        <v>41852</v>
      </c>
      <c r="B297" s="32">
        <v>74.248392857142804</v>
      </c>
    </row>
    <row r="298" spans="1:2" ht="15">
      <c r="A298" s="33">
        <v>41883</v>
      </c>
      <c r="B298" s="32">
        <v>71.525649350649203</v>
      </c>
    </row>
    <row r="299" spans="1:2" ht="15">
      <c r="A299" s="33">
        <v>41913</v>
      </c>
      <c r="B299" s="32">
        <v>68.984627329192406</v>
      </c>
    </row>
    <row r="300" spans="1:2" ht="15">
      <c r="A300" s="33">
        <v>41944</v>
      </c>
      <c r="B300" s="32">
        <v>67.330714285714194</v>
      </c>
    </row>
    <row r="301" spans="1:2" ht="15">
      <c r="A301" s="33">
        <v>41974</v>
      </c>
      <c r="B301" s="32">
        <v>67.162244897959098</v>
      </c>
    </row>
    <row r="302" spans="1:2" ht="15">
      <c r="A302" s="33">
        <v>42005</v>
      </c>
      <c r="B302" s="32">
        <v>64.716326530612207</v>
      </c>
    </row>
    <row r="303" spans="1:2" ht="15">
      <c r="A303" s="33">
        <v>42036</v>
      </c>
      <c r="B303" s="32">
        <v>70.659107142856996</v>
      </c>
    </row>
    <row r="304" spans="1:2" ht="15">
      <c r="A304" s="33">
        <v>42064</v>
      </c>
      <c r="B304" s="32">
        <v>68.344967532467507</v>
      </c>
    </row>
    <row r="305" spans="1:2" ht="15">
      <c r="A305" s="33">
        <v>42095</v>
      </c>
      <c r="B305" s="32">
        <v>61.197857142857103</v>
      </c>
    </row>
    <row r="306" spans="1:2" ht="15">
      <c r="A306" s="33">
        <v>42125</v>
      </c>
      <c r="B306" s="32">
        <v>65.671240601503698</v>
      </c>
    </row>
    <row r="307" spans="1:2" ht="15">
      <c r="A307" s="33">
        <v>42156</v>
      </c>
      <c r="B307" s="32">
        <v>63.104707792207698</v>
      </c>
    </row>
    <row r="308" spans="1:2" ht="15">
      <c r="A308" s="33">
        <v>42186</v>
      </c>
      <c r="B308" s="32">
        <v>64.483229813664494</v>
      </c>
    </row>
    <row r="309" spans="1:2" ht="15">
      <c r="A309" s="33">
        <v>42217</v>
      </c>
      <c r="B309" s="32">
        <v>63.393214285714201</v>
      </c>
    </row>
    <row r="310" spans="1:2" ht="15">
      <c r="A310" s="33">
        <v>42248</v>
      </c>
      <c r="B310" s="32">
        <v>61.765422077921897</v>
      </c>
    </row>
    <row r="311" spans="1:2" ht="15">
      <c r="A311" s="33">
        <v>42278</v>
      </c>
      <c r="B311" s="32">
        <v>57.330681818181702</v>
      </c>
    </row>
    <row r="312" spans="1:2" ht="15">
      <c r="A312" s="33">
        <v>42309</v>
      </c>
      <c r="B312" s="32">
        <v>55.778061224489697</v>
      </c>
    </row>
    <row r="313" spans="1:2" ht="15">
      <c r="A313" s="33">
        <v>42339</v>
      </c>
      <c r="B313" s="32">
        <v>55.865816326530499</v>
      </c>
    </row>
    <row r="314" spans="1:2" ht="15">
      <c r="A314" s="33">
        <v>42370</v>
      </c>
      <c r="B314" s="32">
        <v>53.4289285714285</v>
      </c>
    </row>
    <row r="315" spans="1:2" ht="15">
      <c r="A315" s="33">
        <v>42401</v>
      </c>
      <c r="B315" s="32">
        <v>53.781632653061102</v>
      </c>
    </row>
    <row r="316" spans="1:2" ht="15">
      <c r="A316" s="33">
        <v>42430</v>
      </c>
      <c r="B316" s="32">
        <v>55.435204081632499</v>
      </c>
    </row>
    <row r="317" spans="1:2" ht="15">
      <c r="A317" s="33">
        <v>42461</v>
      </c>
      <c r="B317" s="32">
        <v>54.658673469387601</v>
      </c>
    </row>
    <row r="318" spans="1:2" ht="15">
      <c r="A318" s="33">
        <v>42491</v>
      </c>
      <c r="B318" s="32">
        <v>54.527142857142699</v>
      </c>
    </row>
    <row r="319" spans="1:2" ht="15">
      <c r="A319" s="33">
        <v>42522</v>
      </c>
      <c r="B319" s="32">
        <v>56.2285714285713</v>
      </c>
    </row>
    <row r="320" spans="1:2" ht="15">
      <c r="A320" s="33">
        <v>42552</v>
      </c>
      <c r="B320" s="32">
        <v>64.418367346938695</v>
      </c>
    </row>
    <row r="321" spans="1:2" ht="15">
      <c r="A321" s="33">
        <v>42583</v>
      </c>
      <c r="B321" s="32">
        <v>71.326948051947895</v>
      </c>
    </row>
    <row r="322" spans="1:2" ht="15">
      <c r="A322" s="33">
        <v>42614</v>
      </c>
      <c r="B322" s="32">
        <v>76.373863636363495</v>
      </c>
    </row>
    <row r="323" spans="1:2" ht="15">
      <c r="A323" s="33">
        <v>42644</v>
      </c>
      <c r="B323" s="32">
        <v>96.239795918367193</v>
      </c>
    </row>
    <row r="324" spans="1:2" ht="15">
      <c r="A324" s="33">
        <v>42675</v>
      </c>
      <c r="B324" s="32">
        <v>111.428084415584</v>
      </c>
    </row>
    <row r="325" spans="1:2" ht="15">
      <c r="A325" s="33">
        <v>42705</v>
      </c>
      <c r="B325" s="32">
        <v>93.134464285714103</v>
      </c>
    </row>
    <row r="326" spans="1:2" ht="15">
      <c r="A326" s="33">
        <v>42736</v>
      </c>
      <c r="B326" s="32">
        <v>91.424489795918205</v>
      </c>
    </row>
    <row r="327" spans="1:2" ht="15">
      <c r="A327" s="33">
        <v>42767</v>
      </c>
      <c r="B327" s="32">
        <v>85.969285714285604</v>
      </c>
    </row>
    <row r="328" spans="1:2" ht="15">
      <c r="A328" s="33">
        <v>42795</v>
      </c>
      <c r="B328" s="32">
        <v>86.333850931676807</v>
      </c>
    </row>
    <row r="329" spans="1:2" ht="15">
      <c r="A329" s="33">
        <v>42826</v>
      </c>
      <c r="B329" s="32">
        <v>90.110714285714096</v>
      </c>
    </row>
    <row r="330" spans="1:2" ht="15">
      <c r="A330" s="33">
        <v>42856</v>
      </c>
      <c r="B330" s="32">
        <v>80.118367346938598</v>
      </c>
    </row>
    <row r="331" spans="1:2" ht="15">
      <c r="A331" s="33">
        <v>42887</v>
      </c>
      <c r="B331" s="32">
        <v>85.673376623376399</v>
      </c>
    </row>
    <row r="332" spans="1:2" ht="15">
      <c r="A332" s="33">
        <v>42917</v>
      </c>
      <c r="B332" s="32">
        <v>90.773979591836607</v>
      </c>
    </row>
    <row r="333" spans="1:2" ht="15">
      <c r="A333" s="33">
        <v>42948</v>
      </c>
      <c r="B333" s="32">
        <v>102.77240259740201</v>
      </c>
    </row>
    <row r="334" spans="1:2" ht="15">
      <c r="A334" s="33">
        <v>42979</v>
      </c>
      <c r="B334" s="32">
        <v>104.77500000000001</v>
      </c>
    </row>
    <row r="335" spans="1:2" ht="15">
      <c r="A335" s="33">
        <v>43009</v>
      </c>
      <c r="B335" s="32">
        <v>103.249675324675</v>
      </c>
    </row>
    <row r="336" spans="1:2" ht="15">
      <c r="A336" s="33">
        <v>43040</v>
      </c>
      <c r="B336" s="32">
        <v>102.487012987013</v>
      </c>
    </row>
    <row r="337" spans="1:2" ht="15">
      <c r="A337" s="33">
        <v>43070</v>
      </c>
      <c r="B337" s="32">
        <v>105.968796992481</v>
      </c>
    </row>
    <row r="338" spans="1:2" ht="15">
      <c r="A338" s="33">
        <v>43101</v>
      </c>
      <c r="B338" s="32">
        <v>111.93262987013</v>
      </c>
    </row>
    <row r="339" spans="1:2" ht="15">
      <c r="A339" s="33">
        <v>43132</v>
      </c>
      <c r="B339" s="32">
        <v>111.477321428571</v>
      </c>
    </row>
    <row r="340" spans="1:2" ht="15">
      <c r="A340" s="33">
        <v>43160</v>
      </c>
      <c r="B340" s="32">
        <v>105.72806122449001</v>
      </c>
    </row>
    <row r="341" spans="1:2" ht="15">
      <c r="A341" s="33">
        <v>43191</v>
      </c>
      <c r="B341" s="32">
        <v>99.223392857142699</v>
      </c>
    </row>
    <row r="342" spans="1:2" ht="15">
      <c r="A342" s="33">
        <v>43221</v>
      </c>
      <c r="B342" s="32">
        <v>109.375</v>
      </c>
    </row>
    <row r="343" spans="1:2" ht="15">
      <c r="A343" s="33">
        <v>43252</v>
      </c>
      <c r="B343" s="32">
        <v>121.524489795918</v>
      </c>
    </row>
    <row r="344" spans="1:2" ht="15">
      <c r="A344" s="33">
        <v>43282</v>
      </c>
      <c r="B344" s="32">
        <v>125.085876623376</v>
      </c>
    </row>
    <row r="345" spans="1:2" ht="15">
      <c r="A345" s="33">
        <v>43313</v>
      </c>
      <c r="B345" s="32">
        <v>123.734902597402</v>
      </c>
    </row>
    <row r="346" spans="1:2" ht="15">
      <c r="A346" s="33">
        <v>43344</v>
      </c>
      <c r="B346" s="32">
        <v>122.229107142857</v>
      </c>
    </row>
    <row r="347" spans="1:2" ht="15">
      <c r="A347" s="33">
        <v>43374</v>
      </c>
      <c r="B347" s="32">
        <v>114.762111801242</v>
      </c>
    </row>
    <row r="348" spans="1:2" ht="15">
      <c r="A348" s="33">
        <v>43405</v>
      </c>
      <c r="B348" s="32">
        <v>107.55292207792201</v>
      </c>
    </row>
    <row r="349" spans="1:2" ht="15">
      <c r="A349" s="33">
        <v>43435</v>
      </c>
      <c r="B349" s="32">
        <v>106.14360902255601</v>
      </c>
    </row>
    <row r="350" spans="1:2" ht="15">
      <c r="A350" s="33">
        <v>43466</v>
      </c>
      <c r="B350" s="32">
        <v>105.401298701298</v>
      </c>
    </row>
    <row r="351" spans="1:2" ht="15">
      <c r="A351" s="33">
        <v>43497</v>
      </c>
      <c r="B351" s="32">
        <v>101.357142857143</v>
      </c>
    </row>
    <row r="352" spans="1:2" ht="15">
      <c r="A352" s="33">
        <v>43525</v>
      </c>
      <c r="B352" s="32">
        <v>99.669897959183501</v>
      </c>
    </row>
    <row r="353" spans="1:2">
      <c r="A353" s="2">
        <v>43556</v>
      </c>
      <c r="B353" s="1">
        <v>88.764642857142704</v>
      </c>
    </row>
    <row r="354" spans="1:2">
      <c r="A354" s="2">
        <v>43586</v>
      </c>
      <c r="B354" s="1">
        <v>89.564285714285504</v>
      </c>
    </row>
    <row r="355" spans="1:2">
      <c r="A355" s="2">
        <v>43617</v>
      </c>
      <c r="B355" s="1">
        <v>77.629821428571304</v>
      </c>
    </row>
    <row r="356" spans="1:2">
      <c r="A356" s="2">
        <v>43647</v>
      </c>
      <c r="B356" s="1">
        <v>77.845807453415901</v>
      </c>
    </row>
    <row r="357" spans="1:2">
      <c r="A357" s="2">
        <v>43678</v>
      </c>
      <c r="B357" s="1">
        <v>69.739285714285501</v>
      </c>
    </row>
    <row r="358" spans="1:2">
      <c r="A358" s="2">
        <v>43709</v>
      </c>
      <c r="B358" s="1">
        <v>66.958673469387605</v>
      </c>
    </row>
    <row r="359" spans="1:2">
      <c r="A359" s="2">
        <v>43739</v>
      </c>
      <c r="B359" s="1">
        <v>69.194254658384907</v>
      </c>
    </row>
    <row r="360" spans="1:2">
      <c r="A360" s="2">
        <v>43770</v>
      </c>
      <c r="B360" s="1">
        <v>69.729081632652907</v>
      </c>
    </row>
    <row r="361" spans="1:2">
      <c r="A361" s="2">
        <v>43800</v>
      </c>
      <c r="B361" s="1">
        <v>70.464642857142707</v>
      </c>
    </row>
    <row r="362" spans="1:2">
      <c r="A362" s="2">
        <v>43831</v>
      </c>
      <c r="B362" s="1">
        <v>72.106168831168702</v>
      </c>
    </row>
    <row r="363" spans="1:2">
      <c r="A363" s="2">
        <v>43862</v>
      </c>
      <c r="B363" s="1">
        <v>71.050178571428404</v>
      </c>
    </row>
    <row r="364" spans="1:2">
      <c r="A364" s="2">
        <v>43891</v>
      </c>
      <c r="B364" s="1">
        <v>70.204870129870002</v>
      </c>
    </row>
    <row r="365" spans="1:2">
      <c r="A365" s="2">
        <v>43922</v>
      </c>
      <c r="B365" s="1">
        <v>64.619999999999905</v>
      </c>
    </row>
    <row r="366" spans="1:2">
      <c r="A366" s="2">
        <v>43952</v>
      </c>
      <c r="B366" s="1">
        <v>54.148308270676601</v>
      </c>
    </row>
    <row r="367" spans="1:2">
      <c r="A367" s="2">
        <v>43983</v>
      </c>
      <c r="B367" s="1">
        <v>55.002759740259698</v>
      </c>
    </row>
    <row r="368" spans="1:2">
      <c r="A368" s="2">
        <v>44013</v>
      </c>
      <c r="B368" s="1">
        <v>51.672204968944001</v>
      </c>
    </row>
    <row r="369" spans="1:2">
      <c r="A369" s="2">
        <v>44044</v>
      </c>
      <c r="B369" s="1">
        <v>51.382499999999901</v>
      </c>
    </row>
    <row r="370" spans="1:2">
      <c r="A370" s="2">
        <v>44075</v>
      </c>
      <c r="B370" s="1">
        <v>52.005681818181699</v>
      </c>
    </row>
    <row r="371" spans="1:2">
      <c r="A371" s="2">
        <v>44105</v>
      </c>
      <c r="B371" s="1">
        <v>58.0694805194804</v>
      </c>
    </row>
    <row r="372" spans="1:2">
      <c r="A372" s="2">
        <v>44136</v>
      </c>
      <c r="B372" s="1">
        <v>62.946428571428399</v>
      </c>
    </row>
    <row r="373" spans="1:2">
      <c r="A373" s="2">
        <v>44166</v>
      </c>
      <c r="B373" s="1">
        <v>80.589795918367201</v>
      </c>
    </row>
    <row r="374" spans="1:2">
      <c r="A374" s="2">
        <v>44197</v>
      </c>
      <c r="B374" s="1">
        <v>90.995357142857003</v>
      </c>
    </row>
    <row r="375" spans="1:2">
      <c r="A375" s="2">
        <v>44228</v>
      </c>
      <c r="B375" s="1">
        <v>92.485714285714096</v>
      </c>
    </row>
    <row r="376" spans="1:2">
      <c r="A376" s="2">
        <v>44256</v>
      </c>
      <c r="B376" s="1">
        <v>95.230900621117797</v>
      </c>
    </row>
    <row r="377" spans="1:2">
      <c r="A377" s="2">
        <v>44287</v>
      </c>
      <c r="B377" s="1">
        <v>97.847678571428304</v>
      </c>
    </row>
    <row r="378" spans="1:2">
      <c r="A378" s="2">
        <v>44317</v>
      </c>
      <c r="B378" s="1">
        <v>104.207142857143</v>
      </c>
    </row>
    <row r="379" spans="1:2">
      <c r="A379" s="2">
        <v>44348</v>
      </c>
      <c r="B379" s="1">
        <v>132.152922077922</v>
      </c>
    </row>
    <row r="380" spans="1:2">
      <c r="A380" s="2">
        <v>44378</v>
      </c>
      <c r="B380" s="1">
        <v>153.19821428571399</v>
      </c>
    </row>
    <row r="381" spans="1:2">
      <c r="A381" s="2">
        <v>44409</v>
      </c>
      <c r="B381" s="1">
        <v>173.568367346938</v>
      </c>
    </row>
    <row r="382" spans="1:2">
      <c r="A382" s="2">
        <v>44440</v>
      </c>
      <c r="B382" s="1">
        <v>188.122889610389</v>
      </c>
    </row>
    <row r="383" spans="1:2">
      <c r="A383" s="2">
        <v>44470</v>
      </c>
      <c r="B383" s="48">
        <v>224.51</v>
      </c>
    </row>
    <row r="384" spans="1:2">
      <c r="A384" s="2">
        <v>44501</v>
      </c>
      <c r="B384" s="48">
        <v>157.47999999999999</v>
      </c>
    </row>
    <row r="385" spans="1:2">
      <c r="A385" s="2">
        <v>44531</v>
      </c>
      <c r="B385" s="48">
        <v>169.65</v>
      </c>
    </row>
    <row r="386" spans="1:2">
      <c r="A386" s="2">
        <v>44562</v>
      </c>
      <c r="B386">
        <v>196.95</v>
      </c>
    </row>
    <row r="387" spans="1:2">
      <c r="A387" s="2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50F8E-ECF2-41F9-8895-CE9ADB6B97A2}">
  <sheetPr>
    <tabColor theme="9"/>
  </sheetPr>
  <dimension ref="A1:B357"/>
  <sheetViews>
    <sheetView topLeftCell="A336" workbookViewId="0">
      <selection activeCell="B349" sqref="B349"/>
    </sheetView>
  </sheetViews>
  <sheetFormatPr defaultRowHeight="12.75"/>
  <cols>
    <col min="1" max="1" width="10.140625" bestFit="1" customWidth="1"/>
    <col min="2" max="2" width="24.42578125" bestFit="1" customWidth="1"/>
  </cols>
  <sheetData>
    <row r="1" spans="1:2" ht="15">
      <c r="A1" s="5" t="s">
        <v>0</v>
      </c>
      <c r="B1" s="5" t="s">
        <v>2</v>
      </c>
    </row>
    <row r="2" spans="1:2" ht="15">
      <c r="A2" s="6">
        <v>33756</v>
      </c>
      <c r="B2" s="5">
        <v>0.13800000000000001</v>
      </c>
    </row>
    <row r="3" spans="1:2" ht="15">
      <c r="A3" s="6">
        <v>33786</v>
      </c>
      <c r="B3" s="5">
        <v>0.16800000000000001</v>
      </c>
    </row>
    <row r="4" spans="1:2" ht="15">
      <c r="A4" s="6">
        <v>33817</v>
      </c>
      <c r="B4" s="5">
        <v>0.217</v>
      </c>
    </row>
    <row r="5" spans="1:2" ht="15">
      <c r="A5" s="6">
        <v>33848</v>
      </c>
      <c r="B5" s="5">
        <v>0.34399999999999997</v>
      </c>
    </row>
    <row r="6" spans="1:2" ht="15">
      <c r="A6" s="6">
        <v>33878</v>
      </c>
      <c r="B6" s="5">
        <v>0.42399999999999999</v>
      </c>
    </row>
    <row r="7" spans="1:2" ht="15">
      <c r="A7" s="6">
        <v>33909</v>
      </c>
      <c r="B7" s="5">
        <v>0.41499999999999998</v>
      </c>
    </row>
    <row r="8" spans="1:2" ht="15">
      <c r="A8" s="6">
        <v>33939</v>
      </c>
      <c r="B8" s="5">
        <v>0.46200000000000002</v>
      </c>
    </row>
    <row r="9" spans="1:2" ht="15">
      <c r="A9" s="6">
        <v>33970</v>
      </c>
      <c r="B9" s="5">
        <v>0.56799999999999995</v>
      </c>
    </row>
    <row r="10" spans="1:2" ht="15">
      <c r="A10" s="6">
        <v>34001</v>
      </c>
      <c r="B10" s="5">
        <v>0.65900000000000003</v>
      </c>
    </row>
    <row r="11" spans="1:2" ht="15">
      <c r="A11" s="6">
        <v>34029</v>
      </c>
      <c r="B11" s="5">
        <v>0.75600000000000001</v>
      </c>
    </row>
    <row r="12" spans="1:2" ht="15">
      <c r="A12" s="6">
        <v>34060</v>
      </c>
      <c r="B12" s="5">
        <v>0.89300000000000002</v>
      </c>
    </row>
    <row r="13" spans="1:2" ht="15">
      <c r="A13" s="6">
        <v>34090</v>
      </c>
      <c r="B13" s="5">
        <v>1.08</v>
      </c>
    </row>
    <row r="14" spans="1:2" ht="15">
      <c r="A14" s="6">
        <v>34121</v>
      </c>
      <c r="B14" s="5">
        <v>1.03</v>
      </c>
    </row>
    <row r="15" spans="1:2" ht="15">
      <c r="A15" s="6">
        <v>34151</v>
      </c>
      <c r="B15" s="5">
        <v>0.98599999999999999</v>
      </c>
    </row>
    <row r="16" spans="1:2" ht="15">
      <c r="A16" s="6">
        <v>34182</v>
      </c>
      <c r="B16" s="5">
        <v>1.0649999999999999</v>
      </c>
    </row>
    <row r="17" spans="1:2" ht="15">
      <c r="A17" s="6">
        <v>34213</v>
      </c>
      <c r="B17" s="5">
        <v>1.1859999999999999</v>
      </c>
    </row>
    <row r="18" spans="1:2" ht="15">
      <c r="A18" s="6">
        <v>34243</v>
      </c>
      <c r="B18" s="5">
        <v>1.1910000000000001</v>
      </c>
    </row>
    <row r="19" spans="1:2" ht="15">
      <c r="A19" s="6">
        <v>34274</v>
      </c>
      <c r="B19" s="5">
        <v>1.2390000000000001</v>
      </c>
    </row>
    <row r="20" spans="1:2" ht="15">
      <c r="A20" s="6">
        <v>34304</v>
      </c>
      <c r="B20" s="5">
        <v>1.2470000000000001</v>
      </c>
    </row>
    <row r="21" spans="1:2" ht="15">
      <c r="A21" s="6">
        <v>34335</v>
      </c>
      <c r="B21" s="5">
        <v>1.821</v>
      </c>
    </row>
    <row r="22" spans="1:2" ht="15">
      <c r="A22" s="6">
        <v>34366</v>
      </c>
      <c r="B22" s="5">
        <v>1.93</v>
      </c>
    </row>
    <row r="23" spans="1:2" ht="15">
      <c r="A23" s="6">
        <v>34394</v>
      </c>
      <c r="B23" s="5">
        <v>1.7529999999999999</v>
      </c>
    </row>
    <row r="24" spans="1:2" ht="15">
      <c r="A24" s="6">
        <v>34425</v>
      </c>
      <c r="B24" s="5">
        <v>2.1360000000000001</v>
      </c>
    </row>
    <row r="25" spans="1:2" ht="15">
      <c r="A25" s="6">
        <v>34455</v>
      </c>
      <c r="B25" s="5">
        <v>2.242</v>
      </c>
    </row>
    <row r="26" spans="1:2" ht="15">
      <c r="A26" s="6">
        <v>34486</v>
      </c>
      <c r="B26" s="5">
        <v>1.9850000000000001</v>
      </c>
    </row>
    <row r="27" spans="1:2" ht="15">
      <c r="A27" s="6">
        <v>34516</v>
      </c>
      <c r="B27" s="5">
        <v>2.456</v>
      </c>
    </row>
    <row r="28" spans="1:2" ht="15">
      <c r="A28" s="6">
        <v>34547</v>
      </c>
      <c r="B28" s="5">
        <v>2.5640000000000001</v>
      </c>
    </row>
    <row r="29" spans="1:2" ht="15">
      <c r="A29" s="6">
        <v>34578</v>
      </c>
      <c r="B29" s="5">
        <v>2.5960000000000001</v>
      </c>
    </row>
    <row r="30" spans="1:2" ht="15">
      <c r="A30" s="6">
        <v>34608</v>
      </c>
      <c r="B30" s="5">
        <v>2.778</v>
      </c>
    </row>
    <row r="31" spans="1:2" ht="15">
      <c r="A31" s="6">
        <v>34639</v>
      </c>
      <c r="B31" s="5">
        <v>2.887</v>
      </c>
    </row>
    <row r="32" spans="1:2" ht="15">
      <c r="A32" s="6">
        <v>34669</v>
      </c>
      <c r="B32" s="5">
        <v>3.55</v>
      </c>
    </row>
    <row r="33" spans="1:2" ht="15">
      <c r="A33" s="6">
        <v>34700</v>
      </c>
      <c r="B33" s="5">
        <v>4.0039999999999996</v>
      </c>
    </row>
    <row r="34" spans="1:2" ht="15">
      <c r="A34" s="6">
        <v>34731</v>
      </c>
      <c r="B34" s="5">
        <v>4.407</v>
      </c>
    </row>
    <row r="35" spans="1:2" ht="15">
      <c r="A35" s="6">
        <v>34759</v>
      </c>
      <c r="B35" s="5">
        <v>4.8970000000000002</v>
      </c>
    </row>
    <row r="36" spans="1:2" ht="15">
      <c r="A36" s="6">
        <v>34790</v>
      </c>
      <c r="B36" s="5">
        <v>5.0999999999999996</v>
      </c>
    </row>
    <row r="37" spans="1:2" ht="15">
      <c r="A37" s="6">
        <v>34820</v>
      </c>
      <c r="B37" s="5">
        <v>4.9950000000000001</v>
      </c>
    </row>
    <row r="38" spans="1:2" ht="15">
      <c r="A38" s="6">
        <v>34851</v>
      </c>
      <c r="B38" s="5">
        <v>4.7510000000000003</v>
      </c>
    </row>
    <row r="39" spans="1:2" ht="15">
      <c r="A39" s="6">
        <v>34881</v>
      </c>
      <c r="B39" s="5">
        <v>4.5289999999999999</v>
      </c>
    </row>
    <row r="40" spans="1:2" ht="15">
      <c r="A40" s="6">
        <v>34912</v>
      </c>
      <c r="B40" s="5">
        <v>4.415</v>
      </c>
    </row>
    <row r="41" spans="1:2" ht="15">
      <c r="A41" s="6">
        <v>34943</v>
      </c>
      <c r="B41" s="5">
        <v>4.4685699999999997</v>
      </c>
    </row>
    <row r="42" spans="1:2" ht="15">
      <c r="A42" s="6">
        <v>34973</v>
      </c>
      <c r="B42" s="5">
        <v>4.5021800000000001</v>
      </c>
    </row>
    <row r="43" spans="1:2" ht="15">
      <c r="A43" s="6">
        <v>35004</v>
      </c>
      <c r="B43" s="5">
        <v>4.5369999999999999</v>
      </c>
    </row>
    <row r="44" spans="1:2" ht="15">
      <c r="A44" s="6">
        <v>35034</v>
      </c>
      <c r="B44" s="5">
        <v>4.6160500000000004</v>
      </c>
    </row>
    <row r="45" spans="1:2" ht="15">
      <c r="A45" s="6">
        <v>35065</v>
      </c>
      <c r="B45" s="5">
        <v>4.6820000000000004</v>
      </c>
    </row>
    <row r="46" spans="1:2" ht="15">
      <c r="A46" s="6">
        <v>35096</v>
      </c>
      <c r="B46" s="5">
        <v>4.7569999999999997</v>
      </c>
    </row>
    <row r="47" spans="1:2" ht="15">
      <c r="A47" s="6">
        <v>35125</v>
      </c>
      <c r="B47" s="5">
        <v>4.8339999999999996</v>
      </c>
    </row>
    <row r="48" spans="1:2" ht="15">
      <c r="A48" s="6">
        <v>35156</v>
      </c>
      <c r="B48" s="5">
        <v>4.9000000000000004</v>
      </c>
    </row>
    <row r="49" spans="1:2" ht="15">
      <c r="A49" s="6">
        <v>35186</v>
      </c>
      <c r="B49" s="5">
        <v>4.9779999999999998</v>
      </c>
    </row>
    <row r="50" spans="1:2" ht="15">
      <c r="A50" s="6">
        <v>35217</v>
      </c>
      <c r="B50" s="5">
        <v>5.0529999999999999</v>
      </c>
    </row>
    <row r="51" spans="1:2" ht="15">
      <c r="A51" s="6">
        <v>35247</v>
      </c>
      <c r="B51" s="5">
        <v>5.1470000000000002</v>
      </c>
    </row>
    <row r="52" spans="1:2" ht="15">
      <c r="A52" s="6">
        <v>35278</v>
      </c>
      <c r="B52" s="5">
        <v>5.28</v>
      </c>
    </row>
    <row r="53" spans="1:2" ht="15">
      <c r="A53" s="6">
        <v>35309</v>
      </c>
      <c r="B53" s="5">
        <v>5.37</v>
      </c>
    </row>
    <row r="54" spans="1:2" ht="15">
      <c r="A54" s="6">
        <v>35339</v>
      </c>
      <c r="B54" s="5">
        <v>5.431</v>
      </c>
    </row>
    <row r="55" spans="1:2" ht="15">
      <c r="A55" s="6">
        <v>35370</v>
      </c>
      <c r="B55" s="5">
        <v>5.4820000000000002</v>
      </c>
    </row>
    <row r="56" spans="1:2" ht="15">
      <c r="A56" s="6">
        <v>35400</v>
      </c>
      <c r="B56" s="5">
        <v>5.5359999999999996</v>
      </c>
    </row>
    <row r="57" spans="1:2" ht="15">
      <c r="A57" s="6">
        <v>35431</v>
      </c>
      <c r="B57" s="5">
        <v>5.601</v>
      </c>
    </row>
    <row r="58" spans="1:2" ht="15">
      <c r="A58" s="6">
        <v>35462</v>
      </c>
      <c r="B58" s="5">
        <v>5.6539999999999999</v>
      </c>
    </row>
    <row r="59" spans="1:2" ht="15">
      <c r="A59" s="6">
        <v>35490</v>
      </c>
      <c r="B59" s="5">
        <v>5.7039999999999997</v>
      </c>
    </row>
    <row r="60" spans="1:2" ht="15">
      <c r="A60" s="6">
        <v>35521</v>
      </c>
      <c r="B60" s="5">
        <v>5.7469999999999999</v>
      </c>
    </row>
    <row r="61" spans="1:2" ht="15">
      <c r="A61" s="6">
        <v>35551</v>
      </c>
      <c r="B61" s="5">
        <v>5.77</v>
      </c>
    </row>
    <row r="62" spans="1:2" ht="15">
      <c r="A62" s="6">
        <v>35582</v>
      </c>
      <c r="B62" s="5">
        <v>5.78</v>
      </c>
    </row>
    <row r="63" spans="1:2" ht="15">
      <c r="A63" s="6">
        <v>35612</v>
      </c>
      <c r="B63" s="5">
        <v>5.7869999999999999</v>
      </c>
    </row>
    <row r="64" spans="1:2" ht="15">
      <c r="A64" s="6">
        <v>35643</v>
      </c>
      <c r="B64" s="5">
        <v>5.8109999999999999</v>
      </c>
    </row>
    <row r="65" spans="1:2" ht="15">
      <c r="A65" s="6">
        <v>35674</v>
      </c>
      <c r="B65" s="5">
        <v>5.8460000000000001</v>
      </c>
    </row>
    <row r="66" spans="1:2" ht="15">
      <c r="A66" s="6">
        <v>35704</v>
      </c>
      <c r="B66" s="5">
        <v>5.875</v>
      </c>
    </row>
    <row r="67" spans="1:2" ht="15">
      <c r="A67" s="6">
        <v>35735</v>
      </c>
      <c r="B67" s="5">
        <v>5.9020000000000001</v>
      </c>
    </row>
    <row r="68" spans="1:2" ht="15">
      <c r="A68" s="6">
        <v>35765</v>
      </c>
      <c r="B68" s="5">
        <v>5.9409999999999998</v>
      </c>
    </row>
    <row r="69" spans="1:2" ht="15">
      <c r="A69" s="6">
        <v>35796</v>
      </c>
      <c r="B69" s="5">
        <v>5.9950999999999999</v>
      </c>
    </row>
    <row r="70" spans="1:2" ht="15">
      <c r="A70" s="6">
        <v>35827</v>
      </c>
      <c r="B70" s="5">
        <v>6.0496999999999996</v>
      </c>
    </row>
    <row r="71" spans="1:2" ht="15">
      <c r="A71" s="6">
        <v>35855</v>
      </c>
      <c r="B71" s="5">
        <v>6.0895999999999999</v>
      </c>
    </row>
    <row r="72" spans="1:2" ht="15">
      <c r="A72" s="6">
        <v>35886</v>
      </c>
      <c r="B72" s="5">
        <v>6.1238000000000001</v>
      </c>
    </row>
    <row r="73" spans="1:2" ht="15">
      <c r="A73" s="6">
        <v>35916</v>
      </c>
      <c r="B73" s="5">
        <v>6.1485000000000003</v>
      </c>
    </row>
    <row r="74" spans="1:2" ht="15">
      <c r="A74" s="6">
        <v>35947</v>
      </c>
      <c r="B74" s="5">
        <v>6.1797000000000004</v>
      </c>
    </row>
    <row r="75" spans="1:2" ht="15">
      <c r="A75" s="6">
        <v>35977</v>
      </c>
      <c r="B75" s="5">
        <v>6.2163000000000004</v>
      </c>
    </row>
    <row r="76" spans="1:2" ht="15">
      <c r="A76" s="6">
        <v>36008</v>
      </c>
      <c r="B76" s="5">
        <v>6.7495000000000003</v>
      </c>
    </row>
    <row r="77" spans="1:2" ht="15">
      <c r="A77" s="6">
        <v>36039</v>
      </c>
      <c r="B77" s="5">
        <v>14.525700000000001</v>
      </c>
    </row>
    <row r="78" spans="1:2" ht="15">
      <c r="A78" s="6">
        <v>36069</v>
      </c>
      <c r="B78" s="5">
        <v>15.922700000000001</v>
      </c>
    </row>
    <row r="79" spans="1:2" ht="15">
      <c r="A79" s="6">
        <v>36100</v>
      </c>
      <c r="B79" s="5">
        <v>16.47</v>
      </c>
    </row>
    <row r="80" spans="1:2" ht="15">
      <c r="A80" s="6">
        <v>36130</v>
      </c>
      <c r="B80" s="5">
        <v>19.990400000000001</v>
      </c>
    </row>
    <row r="81" spans="1:2" ht="15">
      <c r="A81" s="6">
        <v>36161</v>
      </c>
      <c r="B81" s="5">
        <v>22.287600000000001</v>
      </c>
    </row>
    <row r="82" spans="1:2" ht="15">
      <c r="A82" s="6">
        <v>36192</v>
      </c>
      <c r="B82" s="5">
        <v>22.902100000000001</v>
      </c>
    </row>
    <row r="83" spans="1:2" ht="15">
      <c r="A83" s="6">
        <v>36220</v>
      </c>
      <c r="B83" s="5">
        <v>23.4788</v>
      </c>
    </row>
    <row r="84" spans="1:2" ht="15">
      <c r="A84" s="6">
        <v>36251</v>
      </c>
      <c r="B84" s="5">
        <v>24.741900000000001</v>
      </c>
    </row>
    <row r="85" spans="1:2" ht="15">
      <c r="A85" s="6">
        <v>36281</v>
      </c>
      <c r="B85" s="5">
        <v>24.455200000000001</v>
      </c>
    </row>
    <row r="86" spans="1:2" ht="15">
      <c r="A86" s="6">
        <v>36312</v>
      </c>
      <c r="B86" s="5">
        <v>24.285599999999999</v>
      </c>
    </row>
    <row r="87" spans="1:2" ht="15">
      <c r="A87" s="6">
        <v>36342</v>
      </c>
      <c r="B87" s="5">
        <v>24.3048</v>
      </c>
    </row>
    <row r="88" spans="1:2" ht="15">
      <c r="A88" s="6">
        <v>36373</v>
      </c>
      <c r="B88" s="5">
        <v>24.6965</v>
      </c>
    </row>
    <row r="89" spans="1:2" ht="15">
      <c r="A89" s="6">
        <v>36404</v>
      </c>
      <c r="B89" s="5">
        <v>25.470400000000001</v>
      </c>
    </row>
    <row r="90" spans="1:2" ht="15">
      <c r="A90" s="6">
        <v>36434</v>
      </c>
      <c r="B90" s="5">
        <v>25.7135</v>
      </c>
    </row>
    <row r="91" spans="1:2" ht="15">
      <c r="A91" s="6">
        <v>36465</v>
      </c>
      <c r="B91" s="5">
        <v>26.302800000000001</v>
      </c>
    </row>
    <row r="92" spans="1:2" ht="15">
      <c r="A92" s="6">
        <v>36495</v>
      </c>
      <c r="B92" s="5">
        <v>26.799600000000002</v>
      </c>
    </row>
    <row r="93" spans="1:2" ht="15">
      <c r="A93" s="6">
        <v>36526</v>
      </c>
      <c r="B93" s="5">
        <v>28.1891</v>
      </c>
    </row>
    <row r="94" spans="1:2" ht="15">
      <c r="A94" s="6">
        <v>36557</v>
      </c>
      <c r="B94" s="5">
        <v>28.727599999999999</v>
      </c>
    </row>
    <row r="95" spans="1:2" ht="15">
      <c r="A95" s="6">
        <v>36586</v>
      </c>
      <c r="B95" s="5">
        <v>28.458100000000002</v>
      </c>
    </row>
    <row r="96" spans="1:2" ht="15">
      <c r="A96" s="6">
        <v>36617</v>
      </c>
      <c r="B96" s="5">
        <v>28.592400000000001</v>
      </c>
    </row>
    <row r="97" spans="1:2" ht="15">
      <c r="A97" s="6">
        <v>36647</v>
      </c>
      <c r="B97" s="5">
        <v>28.3108</v>
      </c>
    </row>
    <row r="98" spans="1:2" ht="15">
      <c r="A98" s="6">
        <v>36678</v>
      </c>
      <c r="B98" s="5">
        <v>28.243200000000002</v>
      </c>
    </row>
    <row r="99" spans="1:2" ht="15">
      <c r="A99" s="6">
        <v>36708</v>
      </c>
      <c r="B99" s="5">
        <v>27.849599999999999</v>
      </c>
    </row>
    <row r="100" spans="1:2" ht="15">
      <c r="A100" s="6">
        <v>36739</v>
      </c>
      <c r="B100" s="5">
        <v>27.735600000000002</v>
      </c>
    </row>
    <row r="101" spans="1:2" ht="15">
      <c r="A101" s="6">
        <v>36770</v>
      </c>
      <c r="B101" s="5">
        <v>27.798100000000002</v>
      </c>
    </row>
    <row r="102" spans="1:2" ht="15">
      <c r="A102" s="6">
        <v>36800</v>
      </c>
      <c r="B102" s="5">
        <v>27.87</v>
      </c>
    </row>
    <row r="103" spans="1:2" ht="15">
      <c r="A103" s="6">
        <v>36831</v>
      </c>
      <c r="B103" s="5">
        <v>27.809200000000001</v>
      </c>
    </row>
    <row r="104" spans="1:2" ht="15">
      <c r="A104" s="6">
        <v>36861</v>
      </c>
      <c r="B104" s="5">
        <v>27.9663</v>
      </c>
    </row>
    <row r="105" spans="1:2" ht="15">
      <c r="A105" s="6">
        <v>36892</v>
      </c>
      <c r="B105" s="5">
        <v>28.359200000000001</v>
      </c>
    </row>
    <row r="106" spans="1:2" ht="15">
      <c r="A106" s="6">
        <v>36923</v>
      </c>
      <c r="B106" s="5">
        <v>28.594200000000001</v>
      </c>
    </row>
    <row r="107" spans="1:2" ht="15">
      <c r="A107" s="6">
        <v>36951</v>
      </c>
      <c r="B107" s="5">
        <v>28.6769</v>
      </c>
    </row>
    <row r="108" spans="1:2" ht="15">
      <c r="A108" s="6">
        <v>36982</v>
      </c>
      <c r="B108" s="5">
        <v>28.846399999999999</v>
      </c>
    </row>
    <row r="109" spans="1:2" ht="15">
      <c r="A109" s="6">
        <v>37012</v>
      </c>
      <c r="B109" s="5">
        <v>29.0183</v>
      </c>
    </row>
    <row r="110" spans="1:2" ht="15">
      <c r="A110" s="6">
        <v>37043</v>
      </c>
      <c r="B110" s="5">
        <v>29.1144</v>
      </c>
    </row>
    <row r="111" spans="1:2" ht="15">
      <c r="A111" s="6">
        <v>37073</v>
      </c>
      <c r="B111" s="5">
        <v>29.217300000000002</v>
      </c>
    </row>
    <row r="112" spans="1:2" ht="15">
      <c r="A112" s="6">
        <v>37104</v>
      </c>
      <c r="B112" s="5">
        <v>29.345199999999998</v>
      </c>
    </row>
    <row r="113" spans="1:2" ht="15">
      <c r="A113" s="6">
        <v>37135</v>
      </c>
      <c r="B113" s="5">
        <v>29.428799999999999</v>
      </c>
    </row>
    <row r="114" spans="1:2" ht="15">
      <c r="A114" s="6">
        <v>37165</v>
      </c>
      <c r="B114" s="5">
        <v>29.534400000000002</v>
      </c>
    </row>
    <row r="115" spans="1:2" ht="15">
      <c r="A115" s="6">
        <v>37196</v>
      </c>
      <c r="B115" s="5">
        <v>29.7956</v>
      </c>
    </row>
    <row r="116" spans="1:2" ht="15">
      <c r="A116" s="6">
        <v>37226</v>
      </c>
      <c r="B116" s="5">
        <v>30.0916</v>
      </c>
    </row>
    <row r="117" spans="1:2" ht="15">
      <c r="A117" s="6">
        <v>37257</v>
      </c>
      <c r="B117" s="5">
        <v>30.466899999999999</v>
      </c>
    </row>
    <row r="118" spans="1:2" ht="15">
      <c r="A118" s="6">
        <v>37288</v>
      </c>
      <c r="B118" s="5">
        <v>30.800699999999999</v>
      </c>
    </row>
    <row r="119" spans="1:2" ht="15">
      <c r="A119" s="6">
        <v>37316</v>
      </c>
      <c r="B119" s="5">
        <v>31.059000000000001</v>
      </c>
    </row>
    <row r="120" spans="1:2" ht="15">
      <c r="A120" s="6">
        <v>37347</v>
      </c>
      <c r="B120" s="5">
        <v>31.171700000000001</v>
      </c>
    </row>
    <row r="121" spans="1:2" ht="15">
      <c r="A121" s="6">
        <v>37377</v>
      </c>
      <c r="B121" s="5">
        <v>31.247599999999998</v>
      </c>
    </row>
    <row r="122" spans="1:2" ht="15">
      <c r="A122" s="6">
        <v>37408</v>
      </c>
      <c r="B122" s="5">
        <v>31.402100000000001</v>
      </c>
    </row>
    <row r="123" spans="1:2" ht="15">
      <c r="A123" s="6">
        <v>37438</v>
      </c>
      <c r="B123" s="5">
        <v>31.514399999999998</v>
      </c>
    </row>
    <row r="124" spans="1:2" ht="15">
      <c r="A124" s="6">
        <v>37469</v>
      </c>
      <c r="B124" s="5">
        <v>31.5563</v>
      </c>
    </row>
    <row r="125" spans="1:2" ht="15">
      <c r="A125" s="6">
        <v>37500</v>
      </c>
      <c r="B125" s="5">
        <v>31.6251</v>
      </c>
    </row>
    <row r="126" spans="1:2" ht="15">
      <c r="A126" s="6">
        <v>37530</v>
      </c>
      <c r="B126" s="5">
        <v>31.692599999999999</v>
      </c>
    </row>
    <row r="127" spans="1:2" ht="15">
      <c r="A127" s="6">
        <v>37561</v>
      </c>
      <c r="B127" s="5">
        <v>31.808299999999999</v>
      </c>
    </row>
    <row r="128" spans="1:2" ht="15">
      <c r="A128" s="6">
        <v>37591</v>
      </c>
      <c r="B128" s="5">
        <v>31.8371</v>
      </c>
    </row>
    <row r="129" spans="1:2" ht="15">
      <c r="A129" s="6">
        <v>37622</v>
      </c>
      <c r="B129" s="5">
        <v>31.815200000000001</v>
      </c>
    </row>
    <row r="130" spans="1:2" ht="15">
      <c r="A130" s="6">
        <v>37653</v>
      </c>
      <c r="B130" s="5">
        <v>31.701799999999999</v>
      </c>
    </row>
    <row r="131" spans="1:2" ht="15">
      <c r="A131" s="6">
        <v>37681</v>
      </c>
      <c r="B131" s="5">
        <v>31.453800000000001</v>
      </c>
    </row>
    <row r="132" spans="1:2" ht="15">
      <c r="A132" s="6">
        <v>37712</v>
      </c>
      <c r="B132" s="5">
        <v>31.212199999999999</v>
      </c>
    </row>
    <row r="133" spans="1:2" ht="15">
      <c r="A133" s="6">
        <v>37742</v>
      </c>
      <c r="B133" s="5">
        <v>30.9194</v>
      </c>
    </row>
    <row r="134" spans="1:2" ht="15">
      <c r="A134" s="6">
        <v>37773</v>
      </c>
      <c r="B134" s="5">
        <v>30.481300000000001</v>
      </c>
    </row>
    <row r="135" spans="1:2" ht="15">
      <c r="A135" s="6">
        <v>37803</v>
      </c>
      <c r="B135" s="5">
        <v>30.3597</v>
      </c>
    </row>
    <row r="136" spans="1:2" ht="15">
      <c r="A136" s="6">
        <v>37834</v>
      </c>
      <c r="B136" s="5">
        <v>30.347799999999999</v>
      </c>
    </row>
    <row r="137" spans="1:2" ht="15">
      <c r="A137" s="6">
        <v>37865</v>
      </c>
      <c r="B137" s="5">
        <v>30.595300000000002</v>
      </c>
    </row>
    <row r="138" spans="1:2" ht="15">
      <c r="A138" s="6">
        <v>37895</v>
      </c>
      <c r="B138" s="5">
        <v>30.164899999999999</v>
      </c>
    </row>
    <row r="139" spans="1:2" ht="15">
      <c r="A139" s="6">
        <v>37926</v>
      </c>
      <c r="B139" s="5">
        <v>29.813800000000001</v>
      </c>
    </row>
    <row r="140" spans="1:2" ht="15">
      <c r="A140" s="6">
        <v>37956</v>
      </c>
      <c r="B140" s="5">
        <v>29.4391</v>
      </c>
    </row>
    <row r="141" spans="1:2" ht="15">
      <c r="A141" s="6">
        <v>37987</v>
      </c>
      <c r="B141" s="5">
        <v>28.923400000000001</v>
      </c>
    </row>
    <row r="142" spans="1:2" ht="15">
      <c r="A142" s="6">
        <v>38018</v>
      </c>
      <c r="B142" s="5">
        <v>28.5154</v>
      </c>
    </row>
    <row r="143" spans="1:2" ht="15">
      <c r="A143" s="6">
        <v>38047</v>
      </c>
      <c r="B143" s="5">
        <v>28.5334</v>
      </c>
    </row>
    <row r="144" spans="1:2" ht="15">
      <c r="A144" s="6">
        <v>38078</v>
      </c>
      <c r="B144" s="5">
        <v>28.675899999999999</v>
      </c>
    </row>
    <row r="145" spans="1:2" ht="15">
      <c r="A145" s="6">
        <v>38108</v>
      </c>
      <c r="B145" s="5">
        <v>28.986699999999999</v>
      </c>
    </row>
    <row r="146" spans="1:2" ht="15">
      <c r="A146" s="6">
        <v>38139</v>
      </c>
      <c r="B146" s="5">
        <v>29.031500000000001</v>
      </c>
    </row>
    <row r="147" spans="1:2" ht="15">
      <c r="A147" s="6">
        <v>38169</v>
      </c>
      <c r="B147" s="5">
        <v>29.081700000000001</v>
      </c>
    </row>
    <row r="148" spans="1:2" ht="15">
      <c r="A148" s="6">
        <v>38200</v>
      </c>
      <c r="B148" s="5">
        <v>29.213000000000001</v>
      </c>
    </row>
    <row r="149" spans="1:2" ht="15">
      <c r="A149" s="6">
        <v>38231</v>
      </c>
      <c r="B149" s="5">
        <v>29.221800000000002</v>
      </c>
    </row>
    <row r="150" spans="1:2" ht="15">
      <c r="A150" s="6">
        <v>38261</v>
      </c>
      <c r="B150" s="5">
        <v>29.0776</v>
      </c>
    </row>
    <row r="151" spans="1:2" ht="15">
      <c r="A151" s="6">
        <v>38292</v>
      </c>
      <c r="B151" s="5">
        <v>28.584399999999999</v>
      </c>
    </row>
    <row r="152" spans="1:2" ht="15">
      <c r="A152" s="6">
        <v>38322</v>
      </c>
      <c r="B152" s="5">
        <v>27.920100000000001</v>
      </c>
    </row>
    <row r="153" spans="1:2" ht="15">
      <c r="A153" s="6">
        <v>38353</v>
      </c>
      <c r="B153" s="5">
        <v>27.934999999999999</v>
      </c>
    </row>
    <row r="154" spans="1:2" ht="15">
      <c r="A154" s="6">
        <v>38384</v>
      </c>
      <c r="B154" s="5">
        <v>27.973600000000001</v>
      </c>
    </row>
    <row r="155" spans="1:2" ht="15">
      <c r="A155" s="6">
        <v>38412</v>
      </c>
      <c r="B155" s="5">
        <v>27.616</v>
      </c>
    </row>
    <row r="156" spans="1:2" ht="15">
      <c r="A156" s="6">
        <v>38443</v>
      </c>
      <c r="B156" s="5">
        <v>27.820499999999999</v>
      </c>
    </row>
    <row r="157" spans="1:2" ht="15">
      <c r="A157" s="6">
        <v>38473</v>
      </c>
      <c r="B157" s="5">
        <v>27.920300000000001</v>
      </c>
    </row>
    <row r="158" spans="1:2" ht="15">
      <c r="A158" s="6">
        <v>38504</v>
      </c>
      <c r="B158" s="5">
        <v>28.504200000000001</v>
      </c>
    </row>
    <row r="159" spans="1:2" ht="15">
      <c r="A159" s="6">
        <v>38534</v>
      </c>
      <c r="B159" s="5">
        <v>28.688800000000001</v>
      </c>
    </row>
    <row r="160" spans="1:2" ht="15">
      <c r="A160" s="6">
        <v>38565</v>
      </c>
      <c r="B160" s="5">
        <v>28.4756</v>
      </c>
    </row>
    <row r="161" spans="1:2" ht="15">
      <c r="A161" s="6">
        <v>38596</v>
      </c>
      <c r="B161" s="5">
        <v>28.3645</v>
      </c>
    </row>
    <row r="162" spans="1:2" ht="15">
      <c r="A162" s="6">
        <v>38626</v>
      </c>
      <c r="B162" s="5">
        <v>28.5472</v>
      </c>
    </row>
    <row r="163" spans="1:2" ht="15">
      <c r="A163" s="6">
        <v>38657</v>
      </c>
      <c r="B163" s="5">
        <v>28.756499999999999</v>
      </c>
    </row>
    <row r="164" spans="1:2" ht="15">
      <c r="A164" s="6">
        <v>38687</v>
      </c>
      <c r="B164" s="5">
        <v>28.8111</v>
      </c>
    </row>
    <row r="165" spans="1:2" ht="15">
      <c r="A165" s="6">
        <v>38718</v>
      </c>
      <c r="B165" s="5">
        <v>28.412199999999999</v>
      </c>
    </row>
    <row r="166" spans="1:2" ht="15">
      <c r="A166" s="6">
        <v>38749</v>
      </c>
      <c r="B166" s="5">
        <v>28.1968</v>
      </c>
    </row>
    <row r="167" spans="1:2" ht="15">
      <c r="A167" s="6">
        <v>38777</v>
      </c>
      <c r="B167" s="5">
        <v>27.877700000000001</v>
      </c>
    </row>
    <row r="168" spans="1:2" ht="15">
      <c r="A168" s="6">
        <v>38808</v>
      </c>
      <c r="B168" s="5">
        <v>27.572399999999998</v>
      </c>
    </row>
    <row r="169" spans="1:2" ht="15">
      <c r="A169" s="6">
        <v>38838</v>
      </c>
      <c r="B169" s="5">
        <v>27.0578</v>
      </c>
    </row>
    <row r="170" spans="1:2" ht="15">
      <c r="A170" s="6">
        <v>38869</v>
      </c>
      <c r="B170" s="5">
        <v>26.983899999999998</v>
      </c>
    </row>
    <row r="171" spans="1:2" ht="15">
      <c r="A171" s="6">
        <v>38899</v>
      </c>
      <c r="B171" s="5">
        <v>26.914999999999999</v>
      </c>
    </row>
    <row r="172" spans="1:2" ht="15">
      <c r="A172" s="6">
        <v>38930</v>
      </c>
      <c r="B172" s="5">
        <v>26.7653</v>
      </c>
    </row>
    <row r="173" spans="1:2" ht="15">
      <c r="A173" s="6">
        <v>38961</v>
      </c>
      <c r="B173" s="5">
        <v>26.744199999999999</v>
      </c>
    </row>
    <row r="174" spans="1:2" ht="15">
      <c r="A174" s="6">
        <v>38991</v>
      </c>
      <c r="B174" s="5">
        <v>26.855799999999999</v>
      </c>
    </row>
    <row r="175" spans="1:2" ht="15">
      <c r="A175" s="6">
        <v>39022</v>
      </c>
      <c r="B175" s="5">
        <v>26.623899999999999</v>
      </c>
    </row>
    <row r="176" spans="1:2" ht="15">
      <c r="A176" s="6">
        <v>39052</v>
      </c>
      <c r="B176" s="5">
        <v>26.2865</v>
      </c>
    </row>
    <row r="177" spans="1:2" ht="15">
      <c r="A177" s="6">
        <v>39083</v>
      </c>
      <c r="B177" s="5">
        <v>26.474900000000002</v>
      </c>
    </row>
    <row r="178" spans="1:2" ht="15">
      <c r="A178" s="6">
        <v>39114</v>
      </c>
      <c r="B178" s="5">
        <v>26.335100000000001</v>
      </c>
    </row>
    <row r="179" spans="1:2" ht="15">
      <c r="A179" s="6">
        <v>39142</v>
      </c>
      <c r="B179" s="5">
        <v>26.110800000000001</v>
      </c>
    </row>
    <row r="180" spans="1:2" ht="15">
      <c r="A180" s="6">
        <v>39173</v>
      </c>
      <c r="B180" s="5">
        <v>25.841999999999999</v>
      </c>
    </row>
    <row r="181" spans="1:2" ht="15">
      <c r="A181" s="6">
        <v>39203</v>
      </c>
      <c r="B181" s="5">
        <v>25.818300000000001</v>
      </c>
    </row>
    <row r="182" spans="1:2" ht="15">
      <c r="A182" s="6">
        <v>39234</v>
      </c>
      <c r="B182" s="5">
        <v>25.925599999999999</v>
      </c>
    </row>
    <row r="183" spans="1:2" ht="15">
      <c r="A183" s="6">
        <v>39264</v>
      </c>
      <c r="B183" s="5">
        <v>25.5564</v>
      </c>
    </row>
    <row r="184" spans="1:2" ht="15">
      <c r="A184" s="6">
        <v>39295</v>
      </c>
      <c r="B184" s="5">
        <v>25.630500000000001</v>
      </c>
    </row>
    <row r="185" spans="1:2" ht="15">
      <c r="A185" s="6">
        <v>39326</v>
      </c>
      <c r="B185" s="5">
        <v>25.343050000000002</v>
      </c>
    </row>
    <row r="186" spans="1:2" ht="15">
      <c r="A186" s="6">
        <v>39356</v>
      </c>
      <c r="B186" s="5">
        <v>24.893897419999998</v>
      </c>
    </row>
    <row r="187" spans="1:2" ht="15">
      <c r="A187" s="6">
        <v>39387</v>
      </c>
      <c r="B187" s="5">
        <v>24.473682060000002</v>
      </c>
    </row>
    <row r="188" spans="1:2" ht="15">
      <c r="A188" s="6">
        <v>39417</v>
      </c>
      <c r="B188" s="5">
        <v>24.565914930000002</v>
      </c>
    </row>
    <row r="189" spans="1:2" ht="15">
      <c r="A189" s="6">
        <v>39448</v>
      </c>
      <c r="B189" s="5">
        <v>24.501100000000001</v>
      </c>
    </row>
    <row r="190" spans="1:2" ht="15">
      <c r="A190" s="6">
        <v>39479</v>
      </c>
      <c r="B190" s="5">
        <v>24.534700000000001</v>
      </c>
    </row>
    <row r="191" spans="1:2" ht="15">
      <c r="A191" s="6">
        <v>39508</v>
      </c>
      <c r="B191" s="5">
        <v>23.7607</v>
      </c>
    </row>
    <row r="192" spans="1:2" ht="15">
      <c r="A192" s="6">
        <v>39539</v>
      </c>
      <c r="B192" s="5">
        <v>23.512699999999999</v>
      </c>
    </row>
    <row r="193" spans="1:2" ht="15">
      <c r="A193" s="6">
        <v>39569</v>
      </c>
      <c r="B193" s="5">
        <v>23.729399999999998</v>
      </c>
    </row>
    <row r="194" spans="1:2" ht="15">
      <c r="A194" s="6">
        <v>39600</v>
      </c>
      <c r="B194" s="5">
        <v>23.637599999999999</v>
      </c>
    </row>
    <row r="195" spans="1:2" ht="15">
      <c r="A195" s="6">
        <v>39630</v>
      </c>
      <c r="B195" s="5">
        <v>23.3505</v>
      </c>
    </row>
    <row r="196" spans="1:2" ht="15">
      <c r="A196" s="6">
        <v>39661</v>
      </c>
      <c r="B196" s="5">
        <v>24.131399999999999</v>
      </c>
    </row>
    <row r="197" spans="1:2" ht="15">
      <c r="A197" s="6">
        <v>39692</v>
      </c>
      <c r="B197" s="5">
        <v>25.2837</v>
      </c>
    </row>
    <row r="198" spans="1:2" ht="15">
      <c r="A198" s="6">
        <v>39722</v>
      </c>
      <c r="B198" s="5">
        <v>26.351199999999999</v>
      </c>
    </row>
    <row r="199" spans="1:2" ht="15">
      <c r="A199" s="6">
        <v>39753</v>
      </c>
      <c r="B199" s="5">
        <v>27.310099999999998</v>
      </c>
    </row>
    <row r="200" spans="1:2" ht="15">
      <c r="A200" s="6">
        <v>39783</v>
      </c>
      <c r="B200" s="5">
        <v>28.131399999999999</v>
      </c>
    </row>
    <row r="201" spans="1:2" ht="15">
      <c r="A201" s="6">
        <v>39814</v>
      </c>
      <c r="B201" s="5">
        <v>31.471499999999999</v>
      </c>
    </row>
    <row r="202" spans="1:2" ht="15">
      <c r="A202" s="6">
        <v>39845</v>
      </c>
      <c r="B202" s="5">
        <v>35.759700000000002</v>
      </c>
    </row>
    <row r="203" spans="1:2" ht="15">
      <c r="A203" s="6">
        <v>39873</v>
      </c>
      <c r="B203" s="5">
        <v>34.666499999999999</v>
      </c>
    </row>
    <row r="204" spans="1:2" ht="15">
      <c r="A204" s="6">
        <v>39904</v>
      </c>
      <c r="B204" s="5">
        <v>33.555399999999999</v>
      </c>
    </row>
    <row r="205" spans="1:2" ht="15">
      <c r="A205" s="6">
        <v>39934</v>
      </c>
      <c r="B205" s="5">
        <v>32.057600000000001</v>
      </c>
    </row>
    <row r="206" spans="1:2" ht="15">
      <c r="A206" s="6">
        <v>39965</v>
      </c>
      <c r="B206" s="5">
        <v>31.026199999999999</v>
      </c>
    </row>
    <row r="207" spans="1:2" ht="15">
      <c r="A207" s="6">
        <v>39995</v>
      </c>
      <c r="B207" s="5">
        <v>31.5152</v>
      </c>
    </row>
    <row r="208" spans="1:2" ht="15">
      <c r="A208" s="6">
        <v>40026</v>
      </c>
      <c r="B208" s="5">
        <v>31.627500000000001</v>
      </c>
    </row>
    <row r="209" spans="1:2" ht="15">
      <c r="A209" s="6">
        <v>40057</v>
      </c>
      <c r="B209" s="5">
        <v>30.811399999999999</v>
      </c>
    </row>
    <row r="210" spans="1:2" ht="15">
      <c r="A210" s="6">
        <v>40087</v>
      </c>
      <c r="B210" s="5">
        <v>29.474799999999998</v>
      </c>
    </row>
    <row r="211" spans="1:2" ht="15">
      <c r="A211" s="6">
        <v>40118</v>
      </c>
      <c r="B211" s="5">
        <v>28.9831</v>
      </c>
    </row>
    <row r="212" spans="1:2" ht="15">
      <c r="A212" s="6">
        <v>40148</v>
      </c>
      <c r="B212" s="5">
        <v>29.935400000000001</v>
      </c>
    </row>
    <row r="213" spans="1:2" ht="15">
      <c r="A213" s="6">
        <v>40179</v>
      </c>
      <c r="B213" s="5">
        <v>29.9437</v>
      </c>
    </row>
    <row r="214" spans="1:2" ht="15">
      <c r="A214" s="6">
        <v>40210</v>
      </c>
      <c r="B214" s="5">
        <v>30.188400000000001</v>
      </c>
    </row>
    <row r="215" spans="1:2" ht="15">
      <c r="A215" s="6">
        <v>40238</v>
      </c>
      <c r="B215" s="5">
        <v>29.564399999999999</v>
      </c>
    </row>
    <row r="216" spans="1:2" ht="15">
      <c r="A216" s="6">
        <v>40269</v>
      </c>
      <c r="B216" s="5">
        <v>29.198</v>
      </c>
    </row>
    <row r="217" spans="1:2" ht="15">
      <c r="A217" s="6">
        <v>40299</v>
      </c>
      <c r="B217" s="5">
        <v>30.351202229999998</v>
      </c>
    </row>
    <row r="218" spans="1:2" ht="15">
      <c r="A218" s="6">
        <v>40330</v>
      </c>
      <c r="B218" s="5">
        <v>31.167380309999999</v>
      </c>
    </row>
    <row r="219" spans="1:2" ht="15">
      <c r="A219" s="6">
        <v>40360</v>
      </c>
      <c r="B219" s="5">
        <v>30.684699999999999</v>
      </c>
    </row>
    <row r="220" spans="1:2" ht="15">
      <c r="A220" s="6">
        <v>40391</v>
      </c>
      <c r="B220" s="5">
        <v>30.342105620000002</v>
      </c>
    </row>
    <row r="221" spans="1:2" ht="15">
      <c r="A221" s="6">
        <v>40422</v>
      </c>
      <c r="B221" s="5">
        <v>30.835972309999999</v>
      </c>
    </row>
    <row r="222" spans="1:2" ht="15">
      <c r="A222" s="6">
        <v>40452</v>
      </c>
      <c r="B222" s="5">
        <v>30.319766990000002</v>
      </c>
    </row>
    <row r="223" spans="1:2" ht="15">
      <c r="A223" s="6">
        <v>40483</v>
      </c>
      <c r="B223" s="5">
        <v>30.967199999999998</v>
      </c>
    </row>
    <row r="224" spans="1:2" ht="15">
      <c r="A224" s="6">
        <v>40513</v>
      </c>
      <c r="B224" s="5">
        <v>30.852156600000001</v>
      </c>
    </row>
    <row r="225" spans="1:2" ht="15">
      <c r="A225" s="6">
        <v>40544</v>
      </c>
      <c r="B225" s="5">
        <v>30.084299999999999</v>
      </c>
    </row>
    <row r="226" spans="1:2" ht="15">
      <c r="A226" s="6">
        <v>40575</v>
      </c>
      <c r="B226" s="5">
        <v>29.2942</v>
      </c>
    </row>
    <row r="227" spans="1:2" ht="15">
      <c r="A227" s="6">
        <v>40603</v>
      </c>
      <c r="B227" s="5">
        <v>28.430800000000001</v>
      </c>
    </row>
    <row r="228" spans="1:2" ht="15">
      <c r="A228" s="6">
        <v>40634</v>
      </c>
      <c r="B228" s="5">
        <v>28.103965819999999</v>
      </c>
    </row>
    <row r="229" spans="1:2" ht="15">
      <c r="A229" s="6">
        <v>40664</v>
      </c>
      <c r="B229" s="5">
        <v>27.869564799999999</v>
      </c>
    </row>
    <row r="230" spans="1:2" ht="15">
      <c r="A230" s="6">
        <v>40695</v>
      </c>
      <c r="B230" s="5">
        <v>27.98405816</v>
      </c>
    </row>
    <row r="231" spans="1:2" ht="15">
      <c r="A231" s="6">
        <v>40725</v>
      </c>
      <c r="B231" s="5">
        <v>27.89987902</v>
      </c>
    </row>
    <row r="232" spans="1:2" ht="15">
      <c r="A232" s="6">
        <v>40756</v>
      </c>
      <c r="B232" s="5">
        <v>28.767299999999999</v>
      </c>
    </row>
    <row r="233" spans="1:2" ht="15">
      <c r="A233" s="6">
        <v>40787</v>
      </c>
      <c r="B233" s="5">
        <v>30.490500000000001</v>
      </c>
    </row>
    <row r="234" spans="1:2" ht="15">
      <c r="A234" s="6">
        <v>40817</v>
      </c>
      <c r="B234" s="5">
        <v>31.351188480000001</v>
      </c>
    </row>
    <row r="235" spans="1:2" ht="15">
      <c r="A235" s="6">
        <v>40848</v>
      </c>
      <c r="B235" s="5">
        <v>30.8597</v>
      </c>
    </row>
    <row r="236" spans="1:2" ht="15">
      <c r="A236" s="6">
        <v>40878</v>
      </c>
      <c r="B236" s="5">
        <v>31.45264018</v>
      </c>
    </row>
    <row r="237" spans="1:2" ht="15">
      <c r="A237" s="6">
        <v>40909</v>
      </c>
      <c r="B237" s="5">
        <v>31.509509359999999</v>
      </c>
    </row>
    <row r="238" spans="1:2" ht="15">
      <c r="A238" s="6">
        <v>40940</v>
      </c>
      <c r="B238" s="5">
        <v>29.88195923</v>
      </c>
    </row>
    <row r="239" spans="1:2" ht="15">
      <c r="A239" s="6">
        <v>40969</v>
      </c>
      <c r="B239" s="5">
        <v>29.395800000000001</v>
      </c>
    </row>
    <row r="240" spans="1:2" ht="15">
      <c r="A240" s="6">
        <v>41000</v>
      </c>
      <c r="B240" s="5">
        <v>26.426555059999998</v>
      </c>
    </row>
    <row r="241" spans="1:2" ht="15">
      <c r="A241" s="6">
        <v>41030</v>
      </c>
      <c r="B241" s="5">
        <v>30.648199999999999</v>
      </c>
    </row>
    <row r="242" spans="1:2" ht="15">
      <c r="A242" s="6">
        <v>41061</v>
      </c>
      <c r="B242" s="5">
        <v>32.913200000000003</v>
      </c>
    </row>
    <row r="243" spans="1:2" ht="15">
      <c r="A243" s="6">
        <v>41091</v>
      </c>
      <c r="B243" s="5">
        <v>32.5</v>
      </c>
    </row>
    <row r="244" spans="1:2" ht="15">
      <c r="A244" s="6">
        <v>41122</v>
      </c>
      <c r="B244" s="5">
        <v>32.033000000000001</v>
      </c>
    </row>
    <row r="245" spans="1:2" ht="15">
      <c r="A245" s="6">
        <v>41153</v>
      </c>
      <c r="B245" s="5">
        <v>31.52728501</v>
      </c>
    </row>
    <row r="246" spans="1:2" ht="15">
      <c r="A246" s="6">
        <v>41183</v>
      </c>
      <c r="B246" s="5">
        <v>31.092035299999999</v>
      </c>
    </row>
    <row r="247" spans="1:2" ht="15">
      <c r="A247" s="6">
        <v>41214</v>
      </c>
      <c r="B247" s="5">
        <v>31.4100796</v>
      </c>
    </row>
    <row r="248" spans="1:2" ht="15">
      <c r="A248" s="6">
        <v>41244</v>
      </c>
      <c r="B248" s="5">
        <v>30.740352659999999</v>
      </c>
    </row>
    <row r="249" spans="1:2" ht="15">
      <c r="A249" s="6">
        <v>41275</v>
      </c>
      <c r="B249" s="5">
        <v>30.25781112</v>
      </c>
    </row>
    <row r="250" spans="1:2" ht="15">
      <c r="A250" s="6">
        <v>41306</v>
      </c>
      <c r="B250" s="5">
        <v>30.160837130000001</v>
      </c>
    </row>
    <row r="251" spans="1:2" ht="15">
      <c r="A251" s="6">
        <v>41334</v>
      </c>
      <c r="B251" s="5">
        <v>30.798371499999998</v>
      </c>
    </row>
    <row r="252" spans="1:2" ht="15">
      <c r="A252" s="6">
        <v>41365</v>
      </c>
      <c r="B252" s="5">
        <v>31.32900716</v>
      </c>
    </row>
    <row r="253" spans="1:2" ht="15">
      <c r="A253" s="6">
        <v>41395</v>
      </c>
      <c r="B253" s="5">
        <v>31.24061472</v>
      </c>
    </row>
    <row r="254" spans="1:2" ht="15">
      <c r="A254" s="6">
        <v>41426</v>
      </c>
      <c r="B254" s="5">
        <v>32.277763909999997</v>
      </c>
    </row>
    <row r="255" spans="1:2" ht="15">
      <c r="A255" s="6">
        <v>41456</v>
      </c>
      <c r="B255" s="5">
        <v>32.736412880000003</v>
      </c>
    </row>
    <row r="256" spans="1:2" ht="15">
      <c r="A256" s="6">
        <v>41487</v>
      </c>
      <c r="B256" s="5">
        <v>33.015427809999998</v>
      </c>
    </row>
    <row r="257" spans="1:2" ht="15">
      <c r="A257" s="6">
        <v>41518</v>
      </c>
      <c r="B257" s="5">
        <v>32.628429509999997</v>
      </c>
    </row>
    <row r="258" spans="1:2" ht="15">
      <c r="A258" s="6">
        <v>41548</v>
      </c>
      <c r="B258" s="5">
        <v>32.062247929999998</v>
      </c>
    </row>
    <row r="259" spans="1:2" ht="15">
      <c r="A259" s="6">
        <v>41579</v>
      </c>
      <c r="B259" s="5">
        <v>32.644799999999996</v>
      </c>
    </row>
    <row r="260" spans="1:2" ht="15">
      <c r="A260" s="6">
        <v>41609</v>
      </c>
      <c r="B260" s="5">
        <v>32.893999999999998</v>
      </c>
    </row>
    <row r="261" spans="1:2" ht="15">
      <c r="A261" s="6">
        <v>41640</v>
      </c>
      <c r="B261" s="5">
        <v>33.457000000000001</v>
      </c>
    </row>
    <row r="262" spans="1:2" ht="15">
      <c r="A262" s="6">
        <v>41671</v>
      </c>
      <c r="B262" s="5">
        <v>35.223700000000001</v>
      </c>
    </row>
    <row r="263" spans="1:2" ht="15">
      <c r="A263" s="6">
        <v>41699</v>
      </c>
      <c r="B263" s="5">
        <v>36.210999999999999</v>
      </c>
    </row>
    <row r="264" spans="1:2" ht="15">
      <c r="A264" s="6">
        <v>41730</v>
      </c>
      <c r="B264" s="5">
        <v>35.661799999999999</v>
      </c>
    </row>
    <row r="265" spans="1:2" ht="15">
      <c r="A265" s="6">
        <v>41760</v>
      </c>
      <c r="B265" s="5">
        <v>34.926900000000003</v>
      </c>
    </row>
    <row r="266" spans="1:2" ht="15">
      <c r="A266" s="6">
        <v>41791</v>
      </c>
      <c r="B266" s="5">
        <v>34.406500000000001</v>
      </c>
    </row>
    <row r="267" spans="1:2" ht="15">
      <c r="A267" s="6">
        <v>41821</v>
      </c>
      <c r="B267" s="5">
        <v>34.635199999999998</v>
      </c>
    </row>
    <row r="268" spans="1:2" ht="15">
      <c r="A268" s="6">
        <v>41852</v>
      </c>
      <c r="B268" s="5">
        <v>36.109972890000002</v>
      </c>
    </row>
    <row r="269" spans="1:2" ht="15">
      <c r="A269" s="6">
        <v>41883</v>
      </c>
      <c r="B269" s="5">
        <v>37.869515479999997</v>
      </c>
    </row>
    <row r="270" spans="1:2" ht="15">
      <c r="A270" s="6">
        <v>41913</v>
      </c>
      <c r="B270" s="5">
        <v>40.758899999999997</v>
      </c>
    </row>
    <row r="271" spans="1:2" ht="15">
      <c r="A271" s="6">
        <v>41944</v>
      </c>
      <c r="B271" s="5">
        <v>45.864897370000001</v>
      </c>
    </row>
    <row r="272" spans="1:2" ht="15">
      <c r="A272" s="6">
        <v>41974</v>
      </c>
      <c r="B272" s="5">
        <v>55.4131</v>
      </c>
    </row>
    <row r="273" spans="1:2" ht="15">
      <c r="A273" s="6">
        <v>42005</v>
      </c>
      <c r="B273" s="5">
        <v>61.69875751</v>
      </c>
    </row>
    <row r="274" spans="1:2" ht="15">
      <c r="A274" s="6">
        <v>42036</v>
      </c>
      <c r="B274" s="5">
        <v>64.632369370000006</v>
      </c>
    </row>
    <row r="275" spans="1:2" ht="15">
      <c r="A275" s="6">
        <v>42064</v>
      </c>
      <c r="B275" s="5">
        <v>60.234274429999999</v>
      </c>
    </row>
    <row r="276" spans="1:2" ht="15">
      <c r="A276" s="6">
        <v>42095</v>
      </c>
      <c r="B276" s="5">
        <v>52.869399999999999</v>
      </c>
    </row>
    <row r="277" spans="1:2" ht="15">
      <c r="A277" s="6">
        <v>42125</v>
      </c>
      <c r="B277" s="5">
        <v>50.5807</v>
      </c>
    </row>
    <row r="278" spans="1:2" ht="15">
      <c r="A278" s="6">
        <v>42156</v>
      </c>
      <c r="B278" s="5">
        <v>54.4998</v>
      </c>
    </row>
    <row r="279" spans="1:2" ht="15">
      <c r="A279" s="6">
        <v>42186</v>
      </c>
      <c r="B279" s="5">
        <v>57.067300000000003</v>
      </c>
    </row>
    <row r="280" spans="1:2" ht="15">
      <c r="A280" s="6">
        <v>42217</v>
      </c>
      <c r="B280" s="5">
        <v>65.151499999999999</v>
      </c>
    </row>
    <row r="281" spans="1:2" ht="15">
      <c r="A281" s="6">
        <v>42248</v>
      </c>
      <c r="B281" s="5">
        <v>66.766199999999998</v>
      </c>
    </row>
    <row r="282" spans="1:2" ht="15">
      <c r="A282" s="6">
        <v>42278</v>
      </c>
      <c r="B282" s="5">
        <v>63.065199999999997</v>
      </c>
    </row>
    <row r="283" spans="1:2" ht="15">
      <c r="A283" s="6">
        <v>42309</v>
      </c>
      <c r="B283" s="5">
        <v>65.025999999999996</v>
      </c>
    </row>
    <row r="284" spans="1:2" ht="15">
      <c r="A284" s="6">
        <v>42339</v>
      </c>
      <c r="B284" s="5">
        <v>69.660300000000007</v>
      </c>
    </row>
    <row r="285" spans="1:2" ht="15">
      <c r="A285" s="6">
        <v>42370</v>
      </c>
      <c r="B285" s="5">
        <v>76.250600000000006</v>
      </c>
    </row>
    <row r="286" spans="1:2" ht="15">
      <c r="A286" s="6">
        <v>42401</v>
      </c>
      <c r="B286" s="5">
        <v>77.217399999999998</v>
      </c>
    </row>
    <row r="287" spans="1:2" ht="15">
      <c r="A287" s="6">
        <v>42430</v>
      </c>
      <c r="B287" s="5">
        <v>70.471100000000007</v>
      </c>
    </row>
    <row r="288" spans="1:2" ht="15">
      <c r="A288" s="6">
        <v>42461</v>
      </c>
      <c r="B288" s="5">
        <v>66.682699999999997</v>
      </c>
    </row>
    <row r="289" spans="1:2" ht="15">
      <c r="A289" s="6">
        <v>42491</v>
      </c>
      <c r="B289" s="5">
        <v>65.662999999999997</v>
      </c>
    </row>
    <row r="290" spans="1:2" ht="15">
      <c r="A290" s="6">
        <v>42522</v>
      </c>
      <c r="B290" s="5">
        <v>65.305999999999997</v>
      </c>
    </row>
    <row r="291" spans="1:2" ht="15">
      <c r="A291" s="6">
        <v>42552</v>
      </c>
      <c r="B291" s="5">
        <v>64.334000000000003</v>
      </c>
    </row>
    <row r="292" spans="1:2" ht="15">
      <c r="A292" s="6">
        <v>42583</v>
      </c>
      <c r="B292" s="5">
        <v>64.923100000000005</v>
      </c>
    </row>
    <row r="293" spans="1:2" ht="15">
      <c r="A293" s="6">
        <v>42614</v>
      </c>
      <c r="B293" s="5">
        <v>64.5976</v>
      </c>
    </row>
    <row r="294" spans="1:2" ht="15">
      <c r="A294" s="6">
        <v>42644</v>
      </c>
      <c r="B294" s="5">
        <v>62.6798</v>
      </c>
    </row>
    <row r="295" spans="1:2" ht="15">
      <c r="A295" s="6">
        <v>42675</v>
      </c>
      <c r="B295" s="5">
        <v>64.361199999999997</v>
      </c>
    </row>
    <row r="296" spans="1:2" ht="15">
      <c r="A296" s="6">
        <v>42705</v>
      </c>
      <c r="B296" s="5">
        <v>62.184699999999999</v>
      </c>
    </row>
    <row r="297" spans="1:2" ht="15">
      <c r="A297" s="6">
        <v>42736</v>
      </c>
      <c r="B297" s="5">
        <v>59.955800000000004</v>
      </c>
    </row>
    <row r="298" spans="1:2" ht="15">
      <c r="A298" s="6">
        <v>42767</v>
      </c>
      <c r="B298" s="5">
        <v>58.392099999999999</v>
      </c>
    </row>
    <row r="299" spans="1:2" ht="15">
      <c r="A299" s="6">
        <v>42795</v>
      </c>
      <c r="B299" s="5">
        <v>58.103700000000003</v>
      </c>
    </row>
    <row r="300" spans="1:2" ht="15">
      <c r="A300" s="6">
        <v>42826</v>
      </c>
      <c r="B300" s="5">
        <v>56.43</v>
      </c>
    </row>
    <row r="301" spans="1:2" ht="15">
      <c r="A301" s="6">
        <v>42856</v>
      </c>
      <c r="B301" s="5">
        <v>57.17</v>
      </c>
    </row>
    <row r="302" spans="1:2" ht="15">
      <c r="A302" s="6">
        <v>42887</v>
      </c>
      <c r="B302" s="5">
        <v>57.818498769999998</v>
      </c>
    </row>
    <row r="303" spans="1:2" ht="15">
      <c r="A303" s="6">
        <v>42917</v>
      </c>
      <c r="B303" s="5">
        <v>59.668383970000001</v>
      </c>
    </row>
    <row r="304" spans="1:2" ht="15">
      <c r="A304" s="6">
        <v>42948</v>
      </c>
      <c r="B304" s="5">
        <v>59.64680817</v>
      </c>
    </row>
    <row r="305" spans="1:2" ht="15">
      <c r="A305" s="6">
        <v>42979</v>
      </c>
      <c r="B305" s="5">
        <v>57.693898259999997</v>
      </c>
    </row>
    <row r="306" spans="1:2" ht="15">
      <c r="A306" s="6">
        <v>43009</v>
      </c>
      <c r="B306" s="5">
        <v>57.729854080000003</v>
      </c>
    </row>
    <row r="307" spans="1:2" ht="15">
      <c r="A307" s="6">
        <v>43040</v>
      </c>
      <c r="B307" s="5">
        <v>58.918170969999998</v>
      </c>
    </row>
    <row r="308" spans="1:2" ht="15">
      <c r="A308" s="6">
        <v>43070</v>
      </c>
      <c r="B308" s="5">
        <v>58.586399999999998</v>
      </c>
    </row>
    <row r="309" spans="1:2" ht="15">
      <c r="A309" s="6">
        <v>43101</v>
      </c>
      <c r="B309" s="5">
        <v>56.784300000000002</v>
      </c>
    </row>
    <row r="310" spans="1:2" ht="15">
      <c r="A310" s="6">
        <v>43132</v>
      </c>
      <c r="B310" s="5">
        <v>56.807600000000001</v>
      </c>
    </row>
    <row r="311" spans="1:2" ht="15">
      <c r="A311" s="6">
        <v>43160</v>
      </c>
      <c r="B311" s="5">
        <v>57.033099999999997</v>
      </c>
    </row>
    <row r="312" spans="1:2" ht="15">
      <c r="A312" s="6">
        <v>43191</v>
      </c>
      <c r="B312" s="5">
        <v>60.4268</v>
      </c>
    </row>
    <row r="313" spans="1:2" ht="15">
      <c r="A313" s="6">
        <v>43221</v>
      </c>
      <c r="B313" s="5">
        <v>62.206200000000003</v>
      </c>
    </row>
    <row r="314" spans="1:2" ht="15">
      <c r="A314" s="6">
        <v>43252</v>
      </c>
      <c r="B314" s="5">
        <v>62.711500000000001</v>
      </c>
    </row>
    <row r="315" spans="1:2" ht="15">
      <c r="A315" s="6">
        <v>43282</v>
      </c>
      <c r="B315" s="5">
        <v>62.881500000000003</v>
      </c>
    </row>
    <row r="316" spans="1:2" ht="15">
      <c r="A316" s="6">
        <v>43313</v>
      </c>
      <c r="B316" s="5">
        <v>66.094399999999993</v>
      </c>
    </row>
    <row r="317" spans="1:2" ht="15">
      <c r="A317" s="6">
        <v>43344</v>
      </c>
      <c r="B317" s="5">
        <v>67.646699999999996</v>
      </c>
    </row>
    <row r="318" spans="1:2" ht="15">
      <c r="A318" s="6">
        <v>43374</v>
      </c>
      <c r="B318" s="5">
        <v>65.885300000000001</v>
      </c>
    </row>
    <row r="319" spans="1:2" ht="15">
      <c r="A319" s="6">
        <v>43405</v>
      </c>
      <c r="B319" s="5">
        <v>66.237499999999997</v>
      </c>
    </row>
    <row r="320" spans="1:2" ht="15">
      <c r="A320" s="6">
        <v>43435</v>
      </c>
      <c r="B320" s="5">
        <v>67.302700000000002</v>
      </c>
    </row>
    <row r="321" spans="1:2" ht="15">
      <c r="A321" s="6">
        <v>43466</v>
      </c>
      <c r="B321" s="5">
        <v>67.332800000000006</v>
      </c>
    </row>
    <row r="322" spans="1:2" ht="15">
      <c r="A322" s="6">
        <v>43497</v>
      </c>
      <c r="B322" s="5">
        <v>65.859300000000005</v>
      </c>
    </row>
    <row r="323" spans="1:2" ht="15">
      <c r="A323" s="6">
        <v>43525</v>
      </c>
      <c r="B323" s="5">
        <v>65.142899999999997</v>
      </c>
    </row>
    <row r="324" spans="1:2" ht="15">
      <c r="A324" s="6">
        <v>43556</v>
      </c>
      <c r="B324" s="5">
        <v>64.617000000000004</v>
      </c>
    </row>
    <row r="325" spans="1:2" ht="15">
      <c r="A325" s="6">
        <v>43586</v>
      </c>
      <c r="B325" s="5">
        <v>64.815200000000004</v>
      </c>
    </row>
    <row r="326" spans="1:2" ht="15">
      <c r="A326" s="6">
        <v>43617</v>
      </c>
      <c r="B326" s="5">
        <v>64.224599999999995</v>
      </c>
    </row>
    <row r="327" spans="1:2" ht="15">
      <c r="A327" s="6">
        <v>43647</v>
      </c>
      <c r="B327" s="5">
        <v>63.198300000000003</v>
      </c>
    </row>
    <row r="328" spans="1:2" ht="15">
      <c r="A328" s="6">
        <v>43678</v>
      </c>
      <c r="B328" s="5">
        <v>65.527799999999999</v>
      </c>
    </row>
    <row r="329" spans="1:2" ht="15">
      <c r="A329" s="6">
        <v>43709</v>
      </c>
      <c r="B329" s="5">
        <v>64.979500000000002</v>
      </c>
    </row>
    <row r="330" spans="1:2" ht="15">
      <c r="A330" s="6">
        <v>43739</v>
      </c>
      <c r="B330" s="5">
        <v>64.353899999999996</v>
      </c>
    </row>
    <row r="331" spans="1:2" ht="15">
      <c r="A331" s="6">
        <v>43770</v>
      </c>
      <c r="B331" s="5">
        <v>63.865000000000002</v>
      </c>
    </row>
    <row r="332" spans="1:2" ht="15">
      <c r="A332" s="6">
        <v>43800</v>
      </c>
      <c r="B332" s="5">
        <v>62.935600000000001</v>
      </c>
    </row>
    <row r="333" spans="1:2" ht="15">
      <c r="A333" s="6">
        <v>43831</v>
      </c>
      <c r="B333" s="5">
        <v>61.780799999999999</v>
      </c>
    </row>
    <row r="334" spans="1:2" ht="15">
      <c r="A334" s="6">
        <v>43862</v>
      </c>
      <c r="B334" s="5">
        <v>63.877600000000001</v>
      </c>
    </row>
    <row r="335" spans="1:2" ht="15">
      <c r="A335" s="6">
        <v>43891</v>
      </c>
      <c r="B335" s="5">
        <v>73.147999999999996</v>
      </c>
    </row>
    <row r="336" spans="1:2" ht="15">
      <c r="A336" s="6">
        <v>43922</v>
      </c>
      <c r="B336" s="5">
        <v>75.216899999999995</v>
      </c>
    </row>
    <row r="337" spans="1:2" ht="15">
      <c r="A337" s="6">
        <v>43952</v>
      </c>
      <c r="B337" s="5">
        <v>72.611000000000004</v>
      </c>
    </row>
    <row r="338" spans="1:2" ht="15">
      <c r="A338" s="6">
        <v>43983</v>
      </c>
      <c r="B338" s="5">
        <v>69.221699999999998</v>
      </c>
    </row>
    <row r="339" spans="1:2" ht="15">
      <c r="A339" s="6">
        <v>44013</v>
      </c>
      <c r="B339" s="5">
        <v>71.282499999999999</v>
      </c>
    </row>
    <row r="340" spans="1:2" ht="15">
      <c r="A340" s="6">
        <v>44044</v>
      </c>
      <c r="B340" s="5">
        <v>73.796999999999997</v>
      </c>
    </row>
    <row r="341" spans="1:2" ht="15">
      <c r="A341" s="6">
        <v>44075</v>
      </c>
      <c r="B341" s="5">
        <v>75.651300000000006</v>
      </c>
    </row>
    <row r="342" spans="1:2" ht="15">
      <c r="A342" s="6">
        <v>44105</v>
      </c>
      <c r="B342" s="5">
        <v>77.588700000000003</v>
      </c>
    </row>
    <row r="343" spans="1:2" ht="15">
      <c r="A343" s="6">
        <v>44136</v>
      </c>
      <c r="B343" s="5">
        <v>77.033000000000001</v>
      </c>
    </row>
    <row r="344" spans="1:2" ht="15">
      <c r="A344" s="6">
        <v>44166</v>
      </c>
      <c r="B344" s="5">
        <v>74.050399999999996</v>
      </c>
    </row>
    <row r="345" spans="1:2" ht="15">
      <c r="A345" s="6">
        <v>44197</v>
      </c>
      <c r="B345" s="5">
        <v>74.224699999999999</v>
      </c>
    </row>
    <row r="346" spans="1:2" ht="15">
      <c r="A346" s="6">
        <v>44228</v>
      </c>
      <c r="B346" s="5">
        <v>74.379400000000004</v>
      </c>
    </row>
    <row r="347" spans="1:2" ht="15">
      <c r="A347" s="6">
        <v>44256</v>
      </c>
      <c r="B347" s="5">
        <v>74.409300000000002</v>
      </c>
    </row>
    <row r="348" spans="1:2" ht="15">
      <c r="A348" s="6">
        <v>44287</v>
      </c>
      <c r="B348" s="5">
        <v>76.092399999999998</v>
      </c>
    </row>
    <row r="349" spans="1:2" ht="15">
      <c r="A349" s="6">
        <v>44317</v>
      </c>
      <c r="B349" s="5">
        <v>74.042000000000002</v>
      </c>
    </row>
    <row r="350" spans="1:2" ht="15">
      <c r="A350" s="6">
        <v>44348</v>
      </c>
      <c r="B350" s="5">
        <v>72.508300000000006</v>
      </c>
    </row>
    <row r="351" spans="1:2" ht="15">
      <c r="A351" s="6">
        <v>44378</v>
      </c>
      <c r="B351" s="5">
        <v>73.917400000000001</v>
      </c>
    </row>
    <row r="352" spans="1:2" ht="15">
      <c r="A352" s="6">
        <v>44409</v>
      </c>
      <c r="B352" s="5">
        <v>73.5929</v>
      </c>
    </row>
    <row r="353" spans="1:2" ht="15">
      <c r="A353" s="33">
        <v>44440</v>
      </c>
      <c r="B353">
        <v>72.891000000000005</v>
      </c>
    </row>
    <row r="354" spans="1:2" ht="15">
      <c r="A354" s="33">
        <v>44470</v>
      </c>
      <c r="B354">
        <v>71.492000000000004</v>
      </c>
    </row>
    <row r="355" spans="1:2" ht="15">
      <c r="A355" s="33">
        <v>44501</v>
      </c>
      <c r="B355">
        <v>72.586399999999998</v>
      </c>
    </row>
    <row r="356" spans="1:2" ht="15">
      <c r="A356" s="33">
        <v>44531</v>
      </c>
      <c r="B356">
        <v>73.716399999999993</v>
      </c>
    </row>
    <row r="357" spans="1:2" ht="15">
      <c r="A357" s="33">
        <v>44562</v>
      </c>
      <c r="B357">
        <v>75.868200000000002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4059E-DFE7-42D9-B9B2-1FA1DCBEF84D}">
  <sheetPr>
    <tabColor theme="9"/>
  </sheetPr>
  <dimension ref="A1:E124"/>
  <sheetViews>
    <sheetView workbookViewId="0">
      <selection activeCell="E1" sqref="E1"/>
    </sheetView>
  </sheetViews>
  <sheetFormatPr defaultRowHeight="12.75"/>
  <cols>
    <col min="1" max="1" width="10.140625" bestFit="1" customWidth="1"/>
    <col min="2" max="2" width="19.28515625" bestFit="1" customWidth="1"/>
  </cols>
  <sheetData>
    <row r="1" spans="1:5" ht="15">
      <c r="A1" s="7" t="s">
        <v>0</v>
      </c>
      <c r="B1" s="7" t="s">
        <v>17</v>
      </c>
      <c r="E1" s="18" t="s">
        <v>508</v>
      </c>
    </row>
    <row r="2" spans="1:5" ht="15">
      <c r="A2" s="8">
        <v>33329</v>
      </c>
      <c r="B2" s="7">
        <v>513571.3</v>
      </c>
    </row>
    <row r="3" spans="1:5" ht="15">
      <c r="A3" s="8">
        <v>33420</v>
      </c>
      <c r="B3" s="7">
        <v>510852.9</v>
      </c>
    </row>
    <row r="4" spans="1:5" ht="15">
      <c r="A4" s="20">
        <v>33512</v>
      </c>
      <c r="B4" s="7">
        <v>509737.6</v>
      </c>
    </row>
    <row r="5" spans="1:5" ht="15">
      <c r="A5" s="20">
        <v>33604</v>
      </c>
      <c r="B5" s="7">
        <v>516359.4</v>
      </c>
    </row>
    <row r="6" spans="1:5" ht="15">
      <c r="A6" s="20">
        <v>33695</v>
      </c>
      <c r="B6" s="7">
        <v>524218.3</v>
      </c>
    </row>
    <row r="7" spans="1:5" ht="15">
      <c r="A7" s="20">
        <v>33786</v>
      </c>
      <c r="B7" s="7">
        <v>520175.6</v>
      </c>
    </row>
    <row r="8" spans="1:5" ht="15">
      <c r="A8" s="20">
        <v>33878</v>
      </c>
      <c r="B8" s="7">
        <v>519269.6</v>
      </c>
    </row>
    <row r="9" spans="1:5" ht="15">
      <c r="A9" s="20">
        <v>33970</v>
      </c>
      <c r="B9" s="7">
        <v>517596.7</v>
      </c>
    </row>
    <row r="10" spans="1:5" ht="15">
      <c r="A10" s="20">
        <v>34060</v>
      </c>
      <c r="B10" s="7">
        <v>513867.5</v>
      </c>
    </row>
    <row r="11" spans="1:5" ht="15">
      <c r="A11" s="20">
        <v>34151</v>
      </c>
      <c r="B11" s="7">
        <v>513728.1</v>
      </c>
    </row>
    <row r="12" spans="1:5" ht="15">
      <c r="A12" s="20">
        <v>34243</v>
      </c>
      <c r="B12" s="7">
        <v>516795.1</v>
      </c>
    </row>
    <row r="13" spans="1:5" ht="15">
      <c r="A13" s="20">
        <v>34335</v>
      </c>
      <c r="B13" s="7">
        <v>516307.20000000001</v>
      </c>
    </row>
    <row r="14" spans="1:5" ht="15">
      <c r="A14" s="20">
        <v>34425</v>
      </c>
      <c r="B14" s="7">
        <v>523521.5</v>
      </c>
    </row>
    <row r="15" spans="1:5" ht="15">
      <c r="A15" s="20">
        <v>34516</v>
      </c>
      <c r="B15" s="7">
        <v>524776.19999999995</v>
      </c>
    </row>
    <row r="16" spans="1:5" ht="15">
      <c r="A16" s="20">
        <v>34608</v>
      </c>
      <c r="B16" s="7">
        <v>528470.30000000005</v>
      </c>
    </row>
    <row r="17" spans="1:2" ht="15">
      <c r="A17" s="20">
        <v>34700</v>
      </c>
      <c r="B17" s="7">
        <v>534673.6</v>
      </c>
    </row>
    <row r="18" spans="1:2" ht="15">
      <c r="A18" s="20">
        <v>34790</v>
      </c>
      <c r="B18" s="7">
        <v>532896.30000000005</v>
      </c>
    </row>
    <row r="19" spans="1:2" ht="15">
      <c r="A19" s="20">
        <v>34881</v>
      </c>
      <c r="B19" s="7">
        <v>536799.80000000005</v>
      </c>
    </row>
    <row r="20" spans="1:2" ht="15">
      <c r="A20" s="20">
        <v>34973</v>
      </c>
      <c r="B20" s="7">
        <v>537845.4</v>
      </c>
    </row>
    <row r="21" spans="1:2" ht="15">
      <c r="A21" s="20">
        <v>35065</v>
      </c>
      <c r="B21" s="7">
        <v>537984.80000000005</v>
      </c>
    </row>
    <row r="22" spans="1:2" ht="15">
      <c r="A22" s="20">
        <v>35156</v>
      </c>
      <c r="B22" s="7">
        <v>533523.5</v>
      </c>
    </row>
    <row r="23" spans="1:2" ht="15">
      <c r="A23" s="20">
        <v>35247</v>
      </c>
      <c r="B23" s="7">
        <v>540772.9</v>
      </c>
    </row>
    <row r="24" spans="1:2" ht="15">
      <c r="A24" s="20">
        <v>35339</v>
      </c>
      <c r="B24" s="7">
        <v>542724.6</v>
      </c>
    </row>
    <row r="25" spans="1:2" ht="15">
      <c r="A25" s="20">
        <v>35431</v>
      </c>
      <c r="B25" s="7">
        <v>546697.80000000005</v>
      </c>
    </row>
    <row r="26" spans="1:2" ht="15">
      <c r="A26" s="20">
        <v>35521</v>
      </c>
      <c r="B26" s="7">
        <v>543769.9</v>
      </c>
    </row>
    <row r="27" spans="1:2" ht="15">
      <c r="A27" s="20">
        <v>35612</v>
      </c>
      <c r="B27" s="7">
        <v>550810.1</v>
      </c>
    </row>
    <row r="28" spans="1:2" ht="15">
      <c r="A28" s="20">
        <v>35704</v>
      </c>
      <c r="B28" s="7">
        <v>552692.1</v>
      </c>
    </row>
    <row r="29" spans="1:2" ht="15">
      <c r="A29" s="20">
        <v>35796</v>
      </c>
      <c r="B29" s="7">
        <v>556665.30000000005</v>
      </c>
    </row>
    <row r="30" spans="1:2" ht="15">
      <c r="A30" s="20">
        <v>35886</v>
      </c>
      <c r="B30" s="7">
        <v>561927.6</v>
      </c>
    </row>
    <row r="31" spans="1:2" ht="15">
      <c r="A31" s="20">
        <v>35977</v>
      </c>
      <c r="B31" s="7">
        <v>559488.19999999995</v>
      </c>
    </row>
    <row r="32" spans="1:2" ht="15">
      <c r="A32" s="20">
        <v>36069</v>
      </c>
      <c r="B32" s="7">
        <v>562276.19999999995</v>
      </c>
    </row>
    <row r="33" spans="1:2" ht="15">
      <c r="A33" s="20">
        <v>36161</v>
      </c>
      <c r="B33" s="7">
        <v>559836.6</v>
      </c>
    </row>
    <row r="34" spans="1:2" ht="15">
      <c r="A34" s="20">
        <v>36251</v>
      </c>
      <c r="B34" s="7">
        <v>566319.1</v>
      </c>
    </row>
    <row r="35" spans="1:2" ht="15">
      <c r="A35" s="20">
        <v>36342</v>
      </c>
      <c r="B35" s="7">
        <v>566319.19999999995</v>
      </c>
    </row>
    <row r="36" spans="1:2" ht="15">
      <c r="A36" s="20">
        <v>36434</v>
      </c>
      <c r="B36" s="7">
        <v>572871</v>
      </c>
    </row>
    <row r="37" spans="1:2" ht="15">
      <c r="A37" s="20">
        <v>36526</v>
      </c>
      <c r="B37" s="7">
        <v>577262.1</v>
      </c>
    </row>
    <row r="38" spans="1:2" ht="15">
      <c r="A38" s="20">
        <v>36617</v>
      </c>
      <c r="B38" s="7">
        <v>585522.1</v>
      </c>
    </row>
    <row r="39" spans="1:2" ht="15">
      <c r="A39" s="20">
        <v>36708</v>
      </c>
      <c r="B39" s="7">
        <v>590331.69999999995</v>
      </c>
    </row>
    <row r="40" spans="1:2" ht="15">
      <c r="A40" s="20">
        <v>36800</v>
      </c>
      <c r="B40" s="7">
        <v>590192.30000000005</v>
      </c>
    </row>
    <row r="41" spans="1:2" ht="15">
      <c r="A41" s="20">
        <v>36892</v>
      </c>
      <c r="B41" s="7">
        <v>588380</v>
      </c>
    </row>
    <row r="42" spans="1:2" ht="15">
      <c r="A42" s="20">
        <v>36982</v>
      </c>
      <c r="B42" s="7">
        <v>600212</v>
      </c>
    </row>
    <row r="43" spans="1:2" ht="15">
      <c r="A43" s="20">
        <v>37073</v>
      </c>
      <c r="B43" s="7">
        <v>599863.5</v>
      </c>
    </row>
    <row r="44" spans="1:2" ht="15">
      <c r="A44" s="20">
        <v>37165</v>
      </c>
      <c r="B44" s="7">
        <v>598887.69999999995</v>
      </c>
    </row>
    <row r="45" spans="1:2" ht="15">
      <c r="A45" s="20">
        <v>37257</v>
      </c>
      <c r="B45" s="7">
        <v>598190.69999999995</v>
      </c>
    </row>
    <row r="46" spans="1:2" ht="15">
      <c r="A46" s="20">
        <v>37347</v>
      </c>
      <c r="B46" s="7">
        <v>595054</v>
      </c>
    </row>
    <row r="47" spans="1:2" ht="15">
      <c r="A47" s="20">
        <v>37438</v>
      </c>
      <c r="B47" s="7">
        <v>597702.69999999995</v>
      </c>
    </row>
    <row r="48" spans="1:2" ht="15">
      <c r="A48" s="20">
        <v>37530</v>
      </c>
      <c r="B48" s="7">
        <v>600630.19999999995</v>
      </c>
    </row>
    <row r="49" spans="1:2" ht="15">
      <c r="A49" s="20">
        <v>37622</v>
      </c>
      <c r="B49" s="7">
        <v>599793.9</v>
      </c>
    </row>
    <row r="50" spans="1:2" ht="15">
      <c r="A50" s="20">
        <v>37712</v>
      </c>
      <c r="B50" s="7">
        <v>590854.5</v>
      </c>
    </row>
    <row r="51" spans="1:2" ht="15">
      <c r="A51" s="20">
        <v>37803</v>
      </c>
      <c r="B51" s="7">
        <v>591551.5</v>
      </c>
    </row>
    <row r="52" spans="1:2" ht="15">
      <c r="A52" s="20">
        <v>37895</v>
      </c>
      <c r="B52" s="7">
        <v>596082.1</v>
      </c>
    </row>
    <row r="53" spans="1:2" ht="15">
      <c r="A53" s="20">
        <v>37987</v>
      </c>
      <c r="B53" s="7">
        <v>597685.19999999995</v>
      </c>
    </row>
    <row r="54" spans="1:2" ht="15">
      <c r="A54" s="20">
        <v>38078</v>
      </c>
      <c r="B54" s="7">
        <v>596657.19999999995</v>
      </c>
    </row>
    <row r="55" spans="1:2" ht="15">
      <c r="A55" s="20">
        <v>38169</v>
      </c>
      <c r="B55" s="7">
        <v>599654.40000000002</v>
      </c>
    </row>
    <row r="56" spans="1:2" ht="15">
      <c r="A56" s="20">
        <v>38261</v>
      </c>
      <c r="B56" s="7">
        <v>598539.19999999995</v>
      </c>
    </row>
    <row r="57" spans="1:2" ht="15">
      <c r="A57" s="20">
        <v>38353</v>
      </c>
      <c r="B57" s="7">
        <v>597911.80000000005</v>
      </c>
    </row>
    <row r="58" spans="1:2" ht="15">
      <c r="A58" s="20">
        <v>38443</v>
      </c>
      <c r="B58" s="7">
        <v>597929.1</v>
      </c>
    </row>
    <row r="59" spans="1:2" ht="15">
      <c r="A59" s="20">
        <v>38534</v>
      </c>
      <c r="B59" s="7">
        <v>601065.80000000005</v>
      </c>
    </row>
    <row r="60" spans="1:2" ht="15">
      <c r="A60" s="20">
        <v>38626</v>
      </c>
      <c r="B60" s="7">
        <v>606224</v>
      </c>
    </row>
    <row r="61" spans="1:2" ht="15">
      <c r="A61" s="20">
        <v>38718</v>
      </c>
      <c r="B61" s="7">
        <v>609081.9</v>
      </c>
    </row>
    <row r="62" spans="1:2" ht="15">
      <c r="A62" s="20">
        <v>38808</v>
      </c>
      <c r="B62" s="7">
        <v>614972</v>
      </c>
    </row>
    <row r="63" spans="1:2" ht="15">
      <c r="A63" s="20">
        <v>38899</v>
      </c>
      <c r="B63" s="7">
        <v>625566.6</v>
      </c>
    </row>
    <row r="64" spans="1:2" ht="15">
      <c r="A64" s="20">
        <v>38991</v>
      </c>
      <c r="B64" s="7">
        <v>630375.9</v>
      </c>
    </row>
    <row r="65" spans="1:2" ht="15">
      <c r="A65" s="20">
        <v>39083</v>
      </c>
      <c r="B65" s="7">
        <v>639925</v>
      </c>
    </row>
    <row r="66" spans="1:2" ht="15">
      <c r="A66" s="20">
        <v>39173</v>
      </c>
      <c r="B66" s="7">
        <v>640413.4</v>
      </c>
    </row>
    <row r="67" spans="1:2" ht="15">
      <c r="A67" s="20">
        <v>39264</v>
      </c>
      <c r="B67" s="7">
        <v>645780.4</v>
      </c>
    </row>
    <row r="68" spans="1:2" ht="15">
      <c r="A68" s="20">
        <v>39356</v>
      </c>
      <c r="B68" s="7">
        <v>648986.69999999995</v>
      </c>
    </row>
    <row r="69" spans="1:2" ht="15">
      <c r="A69" s="20">
        <v>39448</v>
      </c>
      <c r="B69" s="7">
        <v>653308.1</v>
      </c>
    </row>
    <row r="70" spans="1:2" ht="15">
      <c r="A70" s="20">
        <v>39539</v>
      </c>
      <c r="B70" s="7">
        <v>657420.6</v>
      </c>
    </row>
    <row r="71" spans="1:2" ht="15">
      <c r="A71" s="20">
        <v>39630</v>
      </c>
      <c r="B71" s="7">
        <v>655887.19999999995</v>
      </c>
    </row>
    <row r="72" spans="1:2" ht="15">
      <c r="A72" s="20">
        <v>39722</v>
      </c>
      <c r="B72" s="7">
        <v>651635.4</v>
      </c>
    </row>
    <row r="73" spans="1:2" ht="15">
      <c r="A73" s="20">
        <v>39814</v>
      </c>
      <c r="B73" s="7">
        <v>641249.9</v>
      </c>
    </row>
    <row r="74" spans="1:2" ht="15">
      <c r="A74" s="20">
        <v>39904</v>
      </c>
      <c r="B74" s="7">
        <v>611225.1</v>
      </c>
    </row>
    <row r="75" spans="1:2" ht="15">
      <c r="A75" s="20">
        <v>39995</v>
      </c>
      <c r="B75" s="7">
        <v>612201</v>
      </c>
    </row>
    <row r="76" spans="1:2" ht="15">
      <c r="A76" s="20">
        <v>40087</v>
      </c>
      <c r="B76" s="7">
        <v>615616.4</v>
      </c>
    </row>
    <row r="77" spans="1:2" ht="15">
      <c r="A77" s="20">
        <v>40179</v>
      </c>
      <c r="B77" s="7">
        <v>620147.1</v>
      </c>
    </row>
    <row r="78" spans="1:2" ht="15">
      <c r="A78" s="20">
        <v>40269</v>
      </c>
      <c r="B78" s="7">
        <v>625148.69999999995</v>
      </c>
    </row>
    <row r="79" spans="1:2" ht="15">
      <c r="A79" s="20">
        <v>40360</v>
      </c>
      <c r="B79" s="7">
        <v>639158.6</v>
      </c>
    </row>
    <row r="80" spans="1:2" ht="15">
      <c r="A80" s="20">
        <v>40452</v>
      </c>
      <c r="B80" s="7">
        <v>644525.6</v>
      </c>
    </row>
    <row r="81" spans="1:2" ht="15">
      <c r="A81" s="20">
        <v>40544</v>
      </c>
      <c r="B81" s="7">
        <v>649753.19999999995</v>
      </c>
    </row>
    <row r="82" spans="1:2" ht="15">
      <c r="A82" s="20">
        <v>40634</v>
      </c>
      <c r="B82" s="7">
        <v>662300</v>
      </c>
    </row>
    <row r="83" spans="1:2" ht="15">
      <c r="A83" s="20">
        <v>40725</v>
      </c>
      <c r="B83" s="7">
        <v>662857.6</v>
      </c>
    </row>
    <row r="84" spans="1:2" ht="15">
      <c r="A84" s="20">
        <v>40817</v>
      </c>
      <c r="B84" s="7">
        <v>668782.19999999995</v>
      </c>
    </row>
    <row r="85" spans="1:2" ht="15">
      <c r="A85" s="20">
        <v>40909</v>
      </c>
      <c r="B85" s="7">
        <v>666691.19999999995</v>
      </c>
    </row>
    <row r="86" spans="1:2" ht="15">
      <c r="A86" s="20">
        <v>41000</v>
      </c>
      <c r="B86" s="7">
        <v>668102.69999999995</v>
      </c>
    </row>
    <row r="87" spans="1:2" ht="15">
      <c r="A87" s="20">
        <v>41091</v>
      </c>
      <c r="B87" s="7">
        <v>669357.4</v>
      </c>
    </row>
    <row r="88" spans="1:2" ht="15">
      <c r="A88" s="20">
        <v>41183</v>
      </c>
      <c r="B88" s="7">
        <v>671309</v>
      </c>
    </row>
    <row r="89" spans="1:2" ht="15">
      <c r="A89" s="20">
        <v>41275</v>
      </c>
      <c r="B89" s="7">
        <v>668311.80000000005</v>
      </c>
    </row>
    <row r="90" spans="1:2" ht="15">
      <c r="A90" s="20">
        <v>41365</v>
      </c>
      <c r="B90" s="7">
        <v>665192.4</v>
      </c>
    </row>
    <row r="91" spans="1:2" ht="15">
      <c r="A91" s="20">
        <v>41456</v>
      </c>
      <c r="B91" s="7">
        <v>672302.3</v>
      </c>
    </row>
    <row r="92" spans="1:2" ht="15">
      <c r="A92" s="20">
        <v>41548</v>
      </c>
      <c r="B92" s="7">
        <v>676205.7</v>
      </c>
    </row>
    <row r="93" spans="1:2" ht="15">
      <c r="A93" s="20">
        <v>41640</v>
      </c>
      <c r="B93" s="7">
        <v>678227.2</v>
      </c>
    </row>
    <row r="94" spans="1:2" ht="15">
      <c r="A94" s="20">
        <v>41730</v>
      </c>
      <c r="B94" s="7">
        <v>684570</v>
      </c>
    </row>
    <row r="95" spans="1:2" ht="15">
      <c r="A95" s="20">
        <v>41821</v>
      </c>
      <c r="B95" s="7">
        <v>684570</v>
      </c>
    </row>
    <row r="96" spans="1:2" ht="15">
      <c r="A96" s="20">
        <v>41913</v>
      </c>
      <c r="B96" s="7">
        <v>688264.3</v>
      </c>
    </row>
    <row r="97" spans="1:2" ht="15">
      <c r="A97" s="20">
        <v>42005</v>
      </c>
      <c r="B97" s="7">
        <v>693840.7</v>
      </c>
    </row>
    <row r="98" spans="1:2" ht="15">
      <c r="A98" s="20">
        <v>42095</v>
      </c>
      <c r="B98" s="7">
        <v>690181.2</v>
      </c>
    </row>
    <row r="99" spans="1:2" ht="15">
      <c r="A99" s="20">
        <v>42186</v>
      </c>
      <c r="B99" s="7">
        <v>695060.4</v>
      </c>
    </row>
    <row r="100" spans="1:2" ht="15">
      <c r="A100" s="20">
        <v>42278</v>
      </c>
      <c r="B100" s="7">
        <v>698545.4</v>
      </c>
    </row>
    <row r="101" spans="1:2" ht="15">
      <c r="A101" s="20">
        <v>42370</v>
      </c>
      <c r="B101" s="7">
        <v>701542.6</v>
      </c>
    </row>
    <row r="102" spans="1:2" ht="15">
      <c r="A102" s="20">
        <v>42461</v>
      </c>
      <c r="B102" s="7">
        <v>707275.8</v>
      </c>
    </row>
    <row r="103" spans="1:2" ht="15">
      <c r="A103" s="20">
        <v>42552</v>
      </c>
      <c r="B103" s="7">
        <v>710203.3</v>
      </c>
    </row>
    <row r="104" spans="1:2" ht="15">
      <c r="A104" s="20">
        <v>42644</v>
      </c>
      <c r="B104" s="7">
        <v>712642.9</v>
      </c>
    </row>
    <row r="105" spans="1:2" ht="15">
      <c r="A105" s="20">
        <v>42736</v>
      </c>
      <c r="B105" s="7">
        <v>714873.4</v>
      </c>
    </row>
    <row r="106" spans="1:2" ht="15">
      <c r="A106" s="20">
        <v>42826</v>
      </c>
      <c r="B106" s="7">
        <v>723586.3</v>
      </c>
    </row>
    <row r="107" spans="1:2" ht="15">
      <c r="A107" s="20">
        <v>42917</v>
      </c>
      <c r="B107" s="7">
        <v>729232.2</v>
      </c>
    </row>
    <row r="108" spans="1:2" ht="15">
      <c r="A108" s="20">
        <v>43009</v>
      </c>
      <c r="B108" s="7">
        <v>735644.9</v>
      </c>
    </row>
    <row r="109" spans="1:2" ht="15">
      <c r="A109" s="20">
        <v>43101</v>
      </c>
      <c r="B109" s="7">
        <v>741569.6</v>
      </c>
    </row>
    <row r="110" spans="1:2" ht="15">
      <c r="A110" s="20">
        <v>43191</v>
      </c>
      <c r="B110" s="7">
        <v>738363.3</v>
      </c>
    </row>
    <row r="111" spans="1:2" ht="15">
      <c r="A111" s="20">
        <v>43282</v>
      </c>
      <c r="B111" s="7">
        <v>742475.8</v>
      </c>
    </row>
    <row r="112" spans="1:2" ht="15">
      <c r="A112" s="20">
        <v>43374</v>
      </c>
      <c r="B112" s="7">
        <v>739339.1</v>
      </c>
    </row>
    <row r="113" spans="1:2" ht="15">
      <c r="A113" s="20">
        <v>43466</v>
      </c>
      <c r="B113" s="7">
        <v>742196.9</v>
      </c>
    </row>
    <row r="114" spans="1:2" ht="15">
      <c r="A114" s="20">
        <v>43556</v>
      </c>
      <c r="B114" s="7">
        <v>750021.2</v>
      </c>
    </row>
    <row r="115" spans="1:2" ht="15">
      <c r="A115" s="20">
        <v>43647</v>
      </c>
      <c r="B115" s="7">
        <v>746326.8</v>
      </c>
    </row>
    <row r="116" spans="1:2" ht="15">
      <c r="A116" s="20">
        <v>43739</v>
      </c>
      <c r="B116" s="7">
        <v>749393.8</v>
      </c>
    </row>
    <row r="117" spans="1:2" ht="15">
      <c r="A117" s="20">
        <v>43831</v>
      </c>
      <c r="B117" s="7">
        <v>748836.2</v>
      </c>
    </row>
    <row r="118" spans="1:2" ht="15">
      <c r="A118" s="20">
        <v>43922</v>
      </c>
      <c r="B118" s="7">
        <v>735626.9</v>
      </c>
    </row>
    <row r="119" spans="1:2" ht="15">
      <c r="A119" s="20">
        <v>44013</v>
      </c>
      <c r="B119" s="7">
        <v>662092</v>
      </c>
    </row>
    <row r="120" spans="1:2" ht="15">
      <c r="A120" s="20">
        <v>44105</v>
      </c>
      <c r="B120" s="7">
        <v>721965.4</v>
      </c>
    </row>
    <row r="121" spans="1:2" ht="15">
      <c r="A121" s="20">
        <v>44197</v>
      </c>
      <c r="B121" s="7">
        <v>727332.4</v>
      </c>
    </row>
    <row r="122" spans="1:2" ht="15">
      <c r="A122" s="20">
        <v>44287</v>
      </c>
      <c r="B122" s="7">
        <v>712764.9</v>
      </c>
    </row>
    <row r="123" spans="1:2" ht="15">
      <c r="A123" s="20">
        <v>44378</v>
      </c>
      <c r="B123" s="7">
        <v>724405</v>
      </c>
    </row>
    <row r="124" spans="1:2">
      <c r="A124" s="17">
        <v>44470</v>
      </c>
      <c r="B124">
        <v>740245.3</v>
      </c>
    </row>
  </sheetData>
  <hyperlinks>
    <hyperlink ref="E1" r:id="rId1" display="https://fred.stlouisfed.org/series/CLVMNACSCAB1GQDE" xr:uid="{02803B2C-BEA4-41BD-A478-7BA0413D6E1A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3E705-CC60-4C83-A429-76BD1D305634}">
  <sheetPr>
    <tabColor theme="9"/>
  </sheetPr>
  <dimension ref="A1:E300"/>
  <sheetViews>
    <sheetView workbookViewId="0">
      <selection activeCell="G9" sqref="G9"/>
    </sheetView>
  </sheetViews>
  <sheetFormatPr defaultRowHeight="12.75"/>
  <cols>
    <col min="1" max="1" width="10.140625" bestFit="1" customWidth="1"/>
    <col min="2" max="2" width="12.5703125" bestFit="1" customWidth="1"/>
  </cols>
  <sheetData>
    <row r="1" spans="1:5" ht="15">
      <c r="A1" s="13" t="s">
        <v>0</v>
      </c>
      <c r="B1" s="13" t="s">
        <v>15</v>
      </c>
      <c r="E1" s="18" t="s">
        <v>509</v>
      </c>
    </row>
    <row r="2" spans="1:5" ht="15">
      <c r="A2" s="14">
        <v>17258</v>
      </c>
      <c r="B2" s="13">
        <v>2034.45</v>
      </c>
    </row>
    <row r="3" spans="1:5" ht="15">
      <c r="A3" s="14">
        <v>17349</v>
      </c>
      <c r="B3" s="13">
        <v>2029.0239999999999</v>
      </c>
    </row>
    <row r="4" spans="1:5" ht="15">
      <c r="A4" s="20">
        <v>17441</v>
      </c>
      <c r="B4" s="13">
        <v>2024.8340000000001</v>
      </c>
    </row>
    <row r="5" spans="1:5" ht="15">
      <c r="A5" s="20">
        <v>17533</v>
      </c>
      <c r="B5" s="13">
        <v>2056.5079999999998</v>
      </c>
    </row>
    <row r="6" spans="1:5" ht="15">
      <c r="A6" s="20">
        <v>17624</v>
      </c>
      <c r="B6" s="13">
        <v>2087.442</v>
      </c>
    </row>
    <row r="7" spans="1:5" ht="15">
      <c r="A7" s="20">
        <v>17715</v>
      </c>
      <c r="B7" s="13">
        <v>2121.8989999999999</v>
      </c>
    </row>
    <row r="8" spans="1:5" ht="15">
      <c r="A8" s="20">
        <v>17807</v>
      </c>
      <c r="B8" s="13">
        <v>2134.056</v>
      </c>
    </row>
    <row r="9" spans="1:5" ht="15">
      <c r="A9" s="20">
        <v>17899</v>
      </c>
      <c r="B9" s="13">
        <v>2136.44</v>
      </c>
    </row>
    <row r="10" spans="1:5" ht="15">
      <c r="A10" s="20">
        <v>17989</v>
      </c>
      <c r="B10" s="13">
        <v>2107.0010000000002</v>
      </c>
    </row>
    <row r="11" spans="1:5" ht="15">
      <c r="A11" s="20">
        <v>18080</v>
      </c>
      <c r="B11" s="13">
        <v>2099.8139999999999</v>
      </c>
    </row>
    <row r="12" spans="1:5" ht="15">
      <c r="A12" s="20">
        <v>18172</v>
      </c>
      <c r="B12" s="13">
        <v>2121.4929999999999</v>
      </c>
    </row>
    <row r="13" spans="1:5" ht="15">
      <c r="A13" s="20">
        <v>18264</v>
      </c>
      <c r="B13" s="13">
        <v>2103.6880000000001</v>
      </c>
    </row>
    <row r="14" spans="1:5" ht="15">
      <c r="A14" s="20">
        <v>18354</v>
      </c>
      <c r="B14" s="13">
        <v>2186.3649999999998</v>
      </c>
    </row>
    <row r="15" spans="1:5" ht="15">
      <c r="A15" s="20">
        <v>18445</v>
      </c>
      <c r="B15" s="13">
        <v>2253.0450000000001</v>
      </c>
    </row>
    <row r="16" spans="1:5" ht="15">
      <c r="A16" s="20">
        <v>18537</v>
      </c>
      <c r="B16" s="13">
        <v>2340.1120000000001</v>
      </c>
    </row>
    <row r="17" spans="1:2" ht="15">
      <c r="A17" s="20">
        <v>18629</v>
      </c>
      <c r="B17" s="13">
        <v>2384.92</v>
      </c>
    </row>
    <row r="18" spans="1:2" ht="15">
      <c r="A18" s="20">
        <v>18719</v>
      </c>
      <c r="B18" s="13">
        <v>2417.3110000000001</v>
      </c>
    </row>
    <row r="19" spans="1:2" ht="15">
      <c r="A19" s="20">
        <v>18810</v>
      </c>
      <c r="B19" s="13">
        <v>2459.1959999999999</v>
      </c>
    </row>
    <row r="20" spans="1:2" ht="15">
      <c r="A20" s="20">
        <v>18902</v>
      </c>
      <c r="B20" s="13">
        <v>2509.88</v>
      </c>
    </row>
    <row r="21" spans="1:2" ht="15">
      <c r="A21" s="20">
        <v>18994</v>
      </c>
      <c r="B21" s="13">
        <v>2515.4079999999999</v>
      </c>
    </row>
    <row r="22" spans="1:2" ht="15">
      <c r="A22" s="20">
        <v>19085</v>
      </c>
      <c r="B22" s="13">
        <v>2542.2860000000001</v>
      </c>
    </row>
    <row r="23" spans="1:2" ht="15">
      <c r="A23" s="20">
        <v>19176</v>
      </c>
      <c r="B23" s="13">
        <v>2547.7620000000002</v>
      </c>
    </row>
    <row r="24" spans="1:2" ht="15">
      <c r="A24" s="20">
        <v>19268</v>
      </c>
      <c r="B24" s="13">
        <v>2566.1529999999998</v>
      </c>
    </row>
    <row r="25" spans="1:2" ht="15">
      <c r="A25" s="20">
        <v>19360</v>
      </c>
      <c r="B25" s="13">
        <v>2650.431</v>
      </c>
    </row>
    <row r="26" spans="1:2" ht="15">
      <c r="A26" s="20">
        <v>19450</v>
      </c>
      <c r="B26" s="13">
        <v>2699.6990000000001</v>
      </c>
    </row>
    <row r="27" spans="1:2" ht="15">
      <c r="A27" s="20">
        <v>19541</v>
      </c>
      <c r="B27" s="13">
        <v>2720.5659999999998</v>
      </c>
    </row>
    <row r="28" spans="1:2" ht="15">
      <c r="A28" s="20">
        <v>19633</v>
      </c>
      <c r="B28" s="13">
        <v>2705.2579999999998</v>
      </c>
    </row>
    <row r="29" spans="1:2" ht="15">
      <c r="A29" s="20">
        <v>19725</v>
      </c>
      <c r="B29" s="13">
        <v>2664.3020000000001</v>
      </c>
    </row>
    <row r="30" spans="1:2" ht="15">
      <c r="A30" s="20">
        <v>19815</v>
      </c>
      <c r="B30" s="13">
        <v>2651.5659999999998</v>
      </c>
    </row>
    <row r="31" spans="1:2" ht="15">
      <c r="A31" s="20">
        <v>19906</v>
      </c>
      <c r="B31" s="13">
        <v>2654.4560000000001</v>
      </c>
    </row>
    <row r="32" spans="1:2" ht="15">
      <c r="A32" s="20">
        <v>19998</v>
      </c>
      <c r="B32" s="13">
        <v>2684.4340000000002</v>
      </c>
    </row>
    <row r="33" spans="1:2" ht="15">
      <c r="A33" s="20">
        <v>20090</v>
      </c>
      <c r="B33" s="13">
        <v>2736.96</v>
      </c>
    </row>
    <row r="34" spans="1:2" ht="15">
      <c r="A34" s="20">
        <v>20180</v>
      </c>
      <c r="B34" s="13">
        <v>2815.134</v>
      </c>
    </row>
    <row r="35" spans="1:2" ht="15">
      <c r="A35" s="20">
        <v>20271</v>
      </c>
      <c r="B35" s="13">
        <v>2860.942</v>
      </c>
    </row>
    <row r="36" spans="1:2" ht="15">
      <c r="A36" s="20">
        <v>20363</v>
      </c>
      <c r="B36" s="13">
        <v>2899.578</v>
      </c>
    </row>
    <row r="37" spans="1:2" ht="15">
      <c r="A37" s="20">
        <v>20455</v>
      </c>
      <c r="B37" s="13">
        <v>2916.9850000000001</v>
      </c>
    </row>
    <row r="38" spans="1:2" ht="15">
      <c r="A38" s="20">
        <v>20546</v>
      </c>
      <c r="B38" s="13">
        <v>2905.6559999999999</v>
      </c>
    </row>
    <row r="39" spans="1:2" ht="15">
      <c r="A39" s="20">
        <v>20637</v>
      </c>
      <c r="B39" s="13">
        <v>2929.6660000000002</v>
      </c>
    </row>
    <row r="40" spans="1:2" ht="15">
      <c r="A40" s="20">
        <v>20729</v>
      </c>
      <c r="B40" s="13">
        <v>2927.0340000000001</v>
      </c>
    </row>
    <row r="41" spans="1:2" ht="15">
      <c r="A41" s="20">
        <v>20821</v>
      </c>
      <c r="B41" s="13">
        <v>2975.2089999999998</v>
      </c>
    </row>
    <row r="42" spans="1:2" ht="15">
      <c r="A42" s="20">
        <v>20911</v>
      </c>
      <c r="B42" s="13">
        <v>2994.259</v>
      </c>
    </row>
    <row r="43" spans="1:2" ht="15">
      <c r="A43" s="20">
        <v>21002</v>
      </c>
      <c r="B43" s="13">
        <v>2987.6990000000001</v>
      </c>
    </row>
    <row r="44" spans="1:2" ht="15">
      <c r="A44" s="20">
        <v>21094</v>
      </c>
      <c r="B44" s="13">
        <v>3016.9789999999998</v>
      </c>
    </row>
    <row r="45" spans="1:2" ht="15">
      <c r="A45" s="20">
        <v>21186</v>
      </c>
      <c r="B45" s="13">
        <v>2985.7750000000001</v>
      </c>
    </row>
    <row r="46" spans="1:2" ht="15">
      <c r="A46" s="20">
        <v>21276</v>
      </c>
      <c r="B46" s="13">
        <v>2908.2809999999999</v>
      </c>
    </row>
    <row r="47" spans="1:2" ht="15">
      <c r="A47" s="20">
        <v>21367</v>
      </c>
      <c r="B47" s="13">
        <v>2927.395</v>
      </c>
    </row>
    <row r="48" spans="1:2" ht="15">
      <c r="A48" s="20">
        <v>21459</v>
      </c>
      <c r="B48" s="13">
        <v>2995.1120000000001</v>
      </c>
    </row>
    <row r="49" spans="1:2" ht="15">
      <c r="A49" s="20">
        <v>21551</v>
      </c>
      <c r="B49" s="13">
        <v>3065.1410000000001</v>
      </c>
    </row>
    <row r="50" spans="1:2" ht="15">
      <c r="A50" s="20">
        <v>21641</v>
      </c>
      <c r="B50" s="13">
        <v>3123.9780000000001</v>
      </c>
    </row>
    <row r="51" spans="1:2" ht="15">
      <c r="A51" s="20">
        <v>21732</v>
      </c>
      <c r="B51" s="13">
        <v>3194.4290000000001</v>
      </c>
    </row>
    <row r="52" spans="1:2" ht="15">
      <c r="A52" s="20">
        <v>21824</v>
      </c>
      <c r="B52" s="13">
        <v>3196.683</v>
      </c>
    </row>
    <row r="53" spans="1:2" ht="15">
      <c r="A53" s="20">
        <v>21916</v>
      </c>
      <c r="B53" s="13">
        <v>3205.79</v>
      </c>
    </row>
    <row r="54" spans="1:2" ht="15">
      <c r="A54" s="20">
        <v>22007</v>
      </c>
      <c r="B54" s="13">
        <v>3277.8470000000002</v>
      </c>
    </row>
    <row r="55" spans="1:2" ht="15">
      <c r="A55" s="20">
        <v>22098</v>
      </c>
      <c r="B55" s="13">
        <v>3260.1770000000001</v>
      </c>
    </row>
    <row r="56" spans="1:2" ht="15">
      <c r="A56" s="20">
        <v>22190</v>
      </c>
      <c r="B56" s="13">
        <v>3276.1329999999998</v>
      </c>
    </row>
    <row r="57" spans="1:2" ht="15">
      <c r="A57" s="20">
        <v>22282</v>
      </c>
      <c r="B57" s="13">
        <v>3234.087</v>
      </c>
    </row>
    <row r="58" spans="1:2" ht="15">
      <c r="A58" s="20">
        <v>22372</v>
      </c>
      <c r="B58" s="13">
        <v>3255.9140000000002</v>
      </c>
    </row>
    <row r="59" spans="1:2" ht="15">
      <c r="A59" s="20">
        <v>22463</v>
      </c>
      <c r="B59" s="13">
        <v>3311.181</v>
      </c>
    </row>
    <row r="60" spans="1:2" ht="15">
      <c r="A60" s="20">
        <v>22555</v>
      </c>
      <c r="B60" s="13">
        <v>3374.7420000000002</v>
      </c>
    </row>
    <row r="61" spans="1:2" ht="15">
      <c r="A61" s="20">
        <v>22647</v>
      </c>
      <c r="B61" s="13">
        <v>3440.924</v>
      </c>
    </row>
    <row r="62" spans="1:2" ht="15">
      <c r="A62" s="20">
        <v>22737</v>
      </c>
      <c r="B62" s="13">
        <v>3502.2979999999998</v>
      </c>
    </row>
    <row r="63" spans="1:2" ht="15">
      <c r="A63" s="20">
        <v>22828</v>
      </c>
      <c r="B63" s="13">
        <v>3533.9470000000001</v>
      </c>
    </row>
    <row r="64" spans="1:2" ht="15">
      <c r="A64" s="20">
        <v>22920</v>
      </c>
      <c r="B64" s="13">
        <v>3577.3620000000001</v>
      </c>
    </row>
    <row r="65" spans="1:2" ht="15">
      <c r="A65" s="20">
        <v>23012</v>
      </c>
      <c r="B65" s="13">
        <v>3589.1280000000002</v>
      </c>
    </row>
    <row r="66" spans="1:2" ht="15">
      <c r="A66" s="20">
        <v>23102</v>
      </c>
      <c r="B66" s="13">
        <v>3628.306</v>
      </c>
    </row>
    <row r="67" spans="1:2" ht="15">
      <c r="A67" s="20">
        <v>23193</v>
      </c>
      <c r="B67" s="13">
        <v>3669.02</v>
      </c>
    </row>
    <row r="68" spans="1:2" ht="15">
      <c r="A68" s="20">
        <v>23285</v>
      </c>
      <c r="B68" s="13">
        <v>3749.681</v>
      </c>
    </row>
    <row r="69" spans="1:2" ht="15">
      <c r="A69" s="20">
        <v>23377</v>
      </c>
      <c r="B69" s="13">
        <v>3774.2640000000001</v>
      </c>
    </row>
    <row r="70" spans="1:2" ht="15">
      <c r="A70" s="20">
        <v>23468</v>
      </c>
      <c r="B70" s="13">
        <v>3853.835</v>
      </c>
    </row>
    <row r="71" spans="1:2" ht="15">
      <c r="A71" s="20">
        <v>23559</v>
      </c>
      <c r="B71" s="13">
        <v>3895.7930000000001</v>
      </c>
    </row>
    <row r="72" spans="1:2" ht="15">
      <c r="A72" s="20">
        <v>23651</v>
      </c>
      <c r="B72" s="13">
        <v>3956.6570000000002</v>
      </c>
    </row>
    <row r="73" spans="1:2" ht="15">
      <c r="A73" s="20">
        <v>23743</v>
      </c>
      <c r="B73" s="13">
        <v>3968.8780000000002</v>
      </c>
    </row>
    <row r="74" spans="1:2" ht="15">
      <c r="A74" s="20">
        <v>23833</v>
      </c>
      <c r="B74" s="13">
        <v>4064.915</v>
      </c>
    </row>
    <row r="75" spans="1:2" ht="15">
      <c r="A75" s="20">
        <v>23924</v>
      </c>
      <c r="B75" s="13">
        <v>4116.2669999999998</v>
      </c>
    </row>
    <row r="76" spans="1:2" ht="15">
      <c r="A76" s="20">
        <v>24016</v>
      </c>
      <c r="B76" s="13">
        <v>4207.7820000000002</v>
      </c>
    </row>
    <row r="77" spans="1:2" ht="15">
      <c r="A77" s="20">
        <v>24108</v>
      </c>
      <c r="B77" s="13">
        <v>4304.7309999999998</v>
      </c>
    </row>
    <row r="78" spans="1:2" ht="15">
      <c r="A78" s="20">
        <v>24198</v>
      </c>
      <c r="B78" s="13">
        <v>4409.518</v>
      </c>
    </row>
    <row r="79" spans="1:2" ht="15">
      <c r="A79" s="20">
        <v>24289</v>
      </c>
      <c r="B79" s="13">
        <v>4424.5810000000001</v>
      </c>
    </row>
    <row r="80" spans="1:2" ht="15">
      <c r="A80" s="20">
        <v>24381</v>
      </c>
      <c r="B80" s="13">
        <v>4462.0529999999999</v>
      </c>
    </row>
    <row r="81" spans="1:2" ht="15">
      <c r="A81" s="20">
        <v>24473</v>
      </c>
      <c r="B81" s="13">
        <v>4498.66</v>
      </c>
    </row>
    <row r="82" spans="1:2" ht="15">
      <c r="A82" s="20">
        <v>24563</v>
      </c>
      <c r="B82" s="13">
        <v>4538.4979999999996</v>
      </c>
    </row>
    <row r="83" spans="1:2" ht="15">
      <c r="A83" s="20">
        <v>24654</v>
      </c>
      <c r="B83" s="13">
        <v>4541.28</v>
      </c>
    </row>
    <row r="84" spans="1:2" ht="15">
      <c r="A84" s="20">
        <v>24746</v>
      </c>
      <c r="B84" s="13">
        <v>4584.2460000000001</v>
      </c>
    </row>
    <row r="85" spans="1:2" ht="15">
      <c r="A85" s="20">
        <v>24838</v>
      </c>
      <c r="B85" s="13">
        <v>4618.8119999999999</v>
      </c>
    </row>
    <row r="86" spans="1:2" ht="15">
      <c r="A86" s="20">
        <v>24929</v>
      </c>
      <c r="B86" s="13">
        <v>4713.0129999999999</v>
      </c>
    </row>
    <row r="87" spans="1:2" ht="15">
      <c r="A87" s="20">
        <v>25020</v>
      </c>
      <c r="B87" s="13">
        <v>4791.7579999999998</v>
      </c>
    </row>
    <row r="88" spans="1:2" ht="15">
      <c r="A88" s="20">
        <v>25112</v>
      </c>
      <c r="B88" s="13">
        <v>4828.8919999999998</v>
      </c>
    </row>
    <row r="89" spans="1:2" ht="15">
      <c r="A89" s="20">
        <v>25204</v>
      </c>
      <c r="B89" s="13">
        <v>4847.8850000000002</v>
      </c>
    </row>
    <row r="90" spans="1:2" ht="15">
      <c r="A90" s="20">
        <v>25294</v>
      </c>
      <c r="B90" s="13">
        <v>4923.76</v>
      </c>
    </row>
    <row r="91" spans="1:2" ht="15">
      <c r="A91" s="20">
        <v>25385</v>
      </c>
      <c r="B91" s="13">
        <v>4938.7280000000001</v>
      </c>
    </row>
    <row r="92" spans="1:2" ht="15">
      <c r="A92" s="20">
        <v>25477</v>
      </c>
      <c r="B92" s="13">
        <v>4971.3490000000002</v>
      </c>
    </row>
    <row r="93" spans="1:2" ht="15">
      <c r="A93" s="20">
        <v>25569</v>
      </c>
      <c r="B93" s="13">
        <v>4947.1040000000003</v>
      </c>
    </row>
    <row r="94" spans="1:2" ht="15">
      <c r="A94" s="20">
        <v>25659</v>
      </c>
      <c r="B94" s="13">
        <v>4939.759</v>
      </c>
    </row>
    <row r="95" spans="1:2" ht="15">
      <c r="A95" s="20">
        <v>25750</v>
      </c>
      <c r="B95" s="13">
        <v>4946.7700000000004</v>
      </c>
    </row>
    <row r="96" spans="1:2" ht="15">
      <c r="A96" s="20">
        <v>25842</v>
      </c>
      <c r="B96" s="13">
        <v>4992.357</v>
      </c>
    </row>
    <row r="97" spans="1:2" ht="15">
      <c r="A97" s="20">
        <v>25934</v>
      </c>
      <c r="B97" s="13">
        <v>4938.857</v>
      </c>
    </row>
    <row r="98" spans="1:2" ht="15">
      <c r="A98" s="20">
        <v>26024</v>
      </c>
      <c r="B98" s="13">
        <v>5072.9960000000001</v>
      </c>
    </row>
    <row r="99" spans="1:2" ht="15">
      <c r="A99" s="20">
        <v>26115</v>
      </c>
      <c r="B99" s="13">
        <v>5100.4470000000001</v>
      </c>
    </row>
    <row r="100" spans="1:2" ht="15">
      <c r="A100" s="20">
        <v>26207</v>
      </c>
      <c r="B100" s="13">
        <v>5142.4219999999996</v>
      </c>
    </row>
    <row r="101" spans="1:2" ht="15">
      <c r="A101" s="20">
        <v>26299</v>
      </c>
      <c r="B101" s="13">
        <v>5154.5469999999996</v>
      </c>
    </row>
    <row r="102" spans="1:2" ht="15">
      <c r="A102" s="20">
        <v>26390</v>
      </c>
      <c r="B102" s="13">
        <v>5249.3370000000004</v>
      </c>
    </row>
    <row r="103" spans="1:2" ht="15">
      <c r="A103" s="20">
        <v>26481</v>
      </c>
      <c r="B103" s="13">
        <v>5368.4849999999997</v>
      </c>
    </row>
    <row r="104" spans="1:2" ht="15">
      <c r="A104" s="20">
        <v>26573</v>
      </c>
      <c r="B104" s="13">
        <v>5419.1840000000002</v>
      </c>
    </row>
    <row r="105" spans="1:2" ht="15">
      <c r="A105" s="20">
        <v>26665</v>
      </c>
      <c r="B105" s="13">
        <v>5509.9260000000004</v>
      </c>
    </row>
    <row r="106" spans="1:2" ht="15">
      <c r="A106" s="20">
        <v>26755</v>
      </c>
      <c r="B106" s="13">
        <v>5646.2860000000001</v>
      </c>
    </row>
    <row r="107" spans="1:2" ht="15">
      <c r="A107" s="20">
        <v>26846</v>
      </c>
      <c r="B107" s="13">
        <v>5707.7550000000001</v>
      </c>
    </row>
    <row r="108" spans="1:2" ht="15">
      <c r="A108" s="20">
        <v>26938</v>
      </c>
      <c r="B108" s="13">
        <v>5677.7380000000003</v>
      </c>
    </row>
    <row r="109" spans="1:2" ht="15">
      <c r="A109" s="20">
        <v>27030</v>
      </c>
      <c r="B109" s="13">
        <v>5731.6319999999996</v>
      </c>
    </row>
    <row r="110" spans="1:2" ht="15">
      <c r="A110" s="20">
        <v>27120</v>
      </c>
      <c r="B110" s="13">
        <v>5682.3530000000001</v>
      </c>
    </row>
    <row r="111" spans="1:2" ht="15">
      <c r="A111" s="20">
        <v>27211</v>
      </c>
      <c r="B111" s="13">
        <v>5695.8590000000004</v>
      </c>
    </row>
    <row r="112" spans="1:2" ht="15">
      <c r="A112" s="20">
        <v>27303</v>
      </c>
      <c r="B112" s="13">
        <v>5642.0249999999996</v>
      </c>
    </row>
    <row r="113" spans="1:2" ht="15">
      <c r="A113" s="20">
        <v>27395</v>
      </c>
      <c r="B113" s="13">
        <v>5620.1260000000002</v>
      </c>
    </row>
    <row r="114" spans="1:2" ht="15">
      <c r="A114" s="20">
        <v>27485</v>
      </c>
      <c r="B114" s="13">
        <v>5551.7129999999997</v>
      </c>
    </row>
    <row r="115" spans="1:2" ht="15">
      <c r="A115" s="20">
        <v>27576</v>
      </c>
      <c r="B115" s="13">
        <v>5591.3819999999996</v>
      </c>
    </row>
    <row r="116" spans="1:2" ht="15">
      <c r="A116" s="20">
        <v>27668</v>
      </c>
      <c r="B116" s="13">
        <v>5687.0870000000004</v>
      </c>
    </row>
    <row r="117" spans="1:2" ht="15">
      <c r="A117" s="20">
        <v>27760</v>
      </c>
      <c r="B117" s="13">
        <v>5763.665</v>
      </c>
    </row>
    <row r="118" spans="1:2" ht="15">
      <c r="A118" s="20">
        <v>27851</v>
      </c>
      <c r="B118" s="13">
        <v>5893.2759999999998</v>
      </c>
    </row>
    <row r="119" spans="1:2" ht="15">
      <c r="A119" s="20">
        <v>27942</v>
      </c>
      <c r="B119" s="13">
        <v>5936.5150000000003</v>
      </c>
    </row>
    <row r="120" spans="1:2" ht="15">
      <c r="A120" s="20">
        <v>28034</v>
      </c>
      <c r="B120" s="13">
        <v>5969.0889999999999</v>
      </c>
    </row>
    <row r="121" spans="1:2" ht="15">
      <c r="A121" s="20">
        <v>28126</v>
      </c>
      <c r="B121" s="13">
        <v>6012.3559999999998</v>
      </c>
    </row>
    <row r="122" spans="1:2" ht="15">
      <c r="A122" s="20">
        <v>28216</v>
      </c>
      <c r="B122" s="13">
        <v>6083.3909999999996</v>
      </c>
    </row>
    <row r="123" spans="1:2" ht="15">
      <c r="A123" s="20">
        <v>28307</v>
      </c>
      <c r="B123" s="13">
        <v>6201.6589999999997</v>
      </c>
    </row>
    <row r="124" spans="1:2" ht="15">
      <c r="A124" s="20">
        <v>28399</v>
      </c>
      <c r="B124" s="13">
        <v>6313.5590000000002</v>
      </c>
    </row>
    <row r="125" spans="1:2" ht="15">
      <c r="A125" s="20">
        <v>28491</v>
      </c>
      <c r="B125" s="13">
        <v>6313.6970000000001</v>
      </c>
    </row>
    <row r="126" spans="1:2" ht="15">
      <c r="A126" s="20">
        <v>28581</v>
      </c>
      <c r="B126" s="13">
        <v>6333.848</v>
      </c>
    </row>
    <row r="127" spans="1:2" ht="15">
      <c r="A127" s="20">
        <v>28672</v>
      </c>
      <c r="B127" s="13">
        <v>6578.6049999999996</v>
      </c>
    </row>
    <row r="128" spans="1:2" ht="15">
      <c r="A128" s="20">
        <v>28764</v>
      </c>
      <c r="B128" s="13">
        <v>6644.7539999999999</v>
      </c>
    </row>
    <row r="129" spans="1:2" ht="15">
      <c r="A129" s="20">
        <v>28856</v>
      </c>
      <c r="B129" s="13">
        <v>6734.0690000000004</v>
      </c>
    </row>
    <row r="130" spans="1:2" ht="15">
      <c r="A130" s="20">
        <v>28946</v>
      </c>
      <c r="B130" s="13">
        <v>6746.1760000000004</v>
      </c>
    </row>
    <row r="131" spans="1:2" ht="15">
      <c r="A131" s="20">
        <v>29037</v>
      </c>
      <c r="B131" s="13">
        <v>6753.3890000000001</v>
      </c>
    </row>
    <row r="132" spans="1:2" ht="15">
      <c r="A132" s="20">
        <v>29129</v>
      </c>
      <c r="B132" s="13">
        <v>6803.558</v>
      </c>
    </row>
    <row r="133" spans="1:2" ht="15">
      <c r="A133" s="20">
        <v>29221</v>
      </c>
      <c r="B133" s="13">
        <v>6820.5720000000001</v>
      </c>
    </row>
    <row r="134" spans="1:2" ht="15">
      <c r="A134" s="20">
        <v>29312</v>
      </c>
      <c r="B134" s="13">
        <v>6842.0240000000003</v>
      </c>
    </row>
    <row r="135" spans="1:2" ht="15">
      <c r="A135" s="20">
        <v>29403</v>
      </c>
      <c r="B135" s="13">
        <v>6701.0460000000003</v>
      </c>
    </row>
    <row r="136" spans="1:2" ht="15">
      <c r="A136" s="20">
        <v>29495</v>
      </c>
      <c r="B136" s="13">
        <v>6693.0820000000003</v>
      </c>
    </row>
    <row r="137" spans="1:2" ht="15">
      <c r="A137" s="20">
        <v>29587</v>
      </c>
      <c r="B137" s="13">
        <v>6817.9030000000002</v>
      </c>
    </row>
    <row r="138" spans="1:2" ht="15">
      <c r="A138" s="20">
        <v>29677</v>
      </c>
      <c r="B138" s="13">
        <v>6951.4949999999999</v>
      </c>
    </row>
    <row r="139" spans="1:2" ht="15">
      <c r="A139" s="20">
        <v>29768</v>
      </c>
      <c r="B139" s="13">
        <v>6899.98</v>
      </c>
    </row>
    <row r="140" spans="1:2" ht="15">
      <c r="A140" s="20">
        <v>29860</v>
      </c>
      <c r="B140" s="13">
        <v>6982.6090000000004</v>
      </c>
    </row>
    <row r="141" spans="1:2" ht="15">
      <c r="A141" s="20">
        <v>29952</v>
      </c>
      <c r="B141" s="13">
        <v>6906.5290000000005</v>
      </c>
    </row>
    <row r="142" spans="1:2" ht="15">
      <c r="A142" s="20">
        <v>30042</v>
      </c>
      <c r="B142" s="13">
        <v>6799.2330000000002</v>
      </c>
    </row>
    <row r="143" spans="1:2" ht="15">
      <c r="A143" s="20">
        <v>30133</v>
      </c>
      <c r="B143" s="13">
        <v>6830.2510000000002</v>
      </c>
    </row>
    <row r="144" spans="1:2" ht="15">
      <c r="A144" s="20">
        <v>30225</v>
      </c>
      <c r="B144" s="13">
        <v>6804.1390000000001</v>
      </c>
    </row>
    <row r="145" spans="1:2" ht="15">
      <c r="A145" s="20">
        <v>30317</v>
      </c>
      <c r="B145" s="13">
        <v>6806.857</v>
      </c>
    </row>
    <row r="146" spans="1:2" ht="15">
      <c r="A146" s="20">
        <v>30407</v>
      </c>
      <c r="B146" s="13">
        <v>6896.5609999999997</v>
      </c>
    </row>
    <row r="147" spans="1:2" ht="15">
      <c r="A147" s="20">
        <v>30498</v>
      </c>
      <c r="B147" s="13">
        <v>7053.5</v>
      </c>
    </row>
    <row r="148" spans="1:2" ht="15">
      <c r="A148" s="20">
        <v>30590</v>
      </c>
      <c r="B148" s="13">
        <v>7194.5039999999999</v>
      </c>
    </row>
    <row r="149" spans="1:2" ht="15">
      <c r="A149" s="20">
        <v>30682</v>
      </c>
      <c r="B149" s="13">
        <v>7344.5969999999998</v>
      </c>
    </row>
    <row r="150" spans="1:2" ht="15">
      <c r="A150" s="20">
        <v>30773</v>
      </c>
      <c r="B150" s="13">
        <v>7488.1670000000004</v>
      </c>
    </row>
    <row r="151" spans="1:2" ht="15">
      <c r="A151" s="20">
        <v>30864</v>
      </c>
      <c r="B151" s="13">
        <v>7617.5469999999996</v>
      </c>
    </row>
    <row r="152" spans="1:2" ht="15">
      <c r="A152" s="20">
        <v>30956</v>
      </c>
      <c r="B152" s="13">
        <v>7690.9849999999997</v>
      </c>
    </row>
    <row r="153" spans="1:2" ht="15">
      <c r="A153" s="20">
        <v>31048</v>
      </c>
      <c r="B153" s="13">
        <v>7754.1170000000002</v>
      </c>
    </row>
    <row r="154" spans="1:2" ht="15">
      <c r="A154" s="20">
        <v>31138</v>
      </c>
      <c r="B154" s="13">
        <v>7829.26</v>
      </c>
    </row>
    <row r="155" spans="1:2" ht="15">
      <c r="A155" s="20">
        <v>31229</v>
      </c>
      <c r="B155" s="13">
        <v>7898.1940000000004</v>
      </c>
    </row>
    <row r="156" spans="1:2" ht="15">
      <c r="A156" s="20">
        <v>31321</v>
      </c>
      <c r="B156" s="13">
        <v>8018.8090000000002</v>
      </c>
    </row>
    <row r="157" spans="1:2" ht="15">
      <c r="A157" s="20">
        <v>31413</v>
      </c>
      <c r="B157" s="13">
        <v>8078.415</v>
      </c>
    </row>
    <row r="158" spans="1:2" ht="15">
      <c r="A158" s="20">
        <v>31503</v>
      </c>
      <c r="B158" s="13">
        <v>8153.8289999999997</v>
      </c>
    </row>
    <row r="159" spans="1:2" ht="15">
      <c r="A159" s="20">
        <v>31594</v>
      </c>
      <c r="B159" s="13">
        <v>8190.5519999999997</v>
      </c>
    </row>
    <row r="160" spans="1:2" ht="15">
      <c r="A160" s="20">
        <v>31686</v>
      </c>
      <c r="B160" s="13">
        <v>8268.9349999999995</v>
      </c>
    </row>
    <row r="161" spans="1:2" ht="15">
      <c r="A161" s="20">
        <v>31778</v>
      </c>
      <c r="B161" s="13">
        <v>8313.3379999999997</v>
      </c>
    </row>
    <row r="162" spans="1:2" ht="15">
      <c r="A162" s="20">
        <v>31868</v>
      </c>
      <c r="B162" s="13">
        <v>8375.2739999999994</v>
      </c>
    </row>
    <row r="163" spans="1:2" ht="15">
      <c r="A163" s="20">
        <v>31959</v>
      </c>
      <c r="B163" s="13">
        <v>8465.6299999999992</v>
      </c>
    </row>
    <row r="164" spans="1:2" ht="15">
      <c r="A164" s="20">
        <v>32051</v>
      </c>
      <c r="B164" s="13">
        <v>8539.0750000000007</v>
      </c>
    </row>
    <row r="165" spans="1:2" ht="15">
      <c r="A165" s="20">
        <v>32143</v>
      </c>
      <c r="B165" s="13">
        <v>8685.6939999999995</v>
      </c>
    </row>
    <row r="166" spans="1:2" ht="15">
      <c r="A166" s="20">
        <v>32234</v>
      </c>
      <c r="B166" s="13">
        <v>8730.5689999999995</v>
      </c>
    </row>
    <row r="167" spans="1:2" ht="15">
      <c r="A167" s="20">
        <v>32325</v>
      </c>
      <c r="B167" s="13">
        <v>8845.2800000000007</v>
      </c>
    </row>
    <row r="168" spans="1:2" ht="15">
      <c r="A168" s="20">
        <v>32417</v>
      </c>
      <c r="B168" s="13">
        <v>8897.107</v>
      </c>
    </row>
    <row r="169" spans="1:2" ht="15">
      <c r="A169" s="20">
        <v>32509</v>
      </c>
      <c r="B169" s="13">
        <v>9015.6610000000001</v>
      </c>
    </row>
    <row r="170" spans="1:2" ht="15">
      <c r="A170" s="20">
        <v>32599</v>
      </c>
      <c r="B170" s="13">
        <v>9107.3140000000003</v>
      </c>
    </row>
    <row r="171" spans="1:2" ht="15">
      <c r="A171" s="20">
        <v>32690</v>
      </c>
      <c r="B171" s="13">
        <v>9176.8269999999993</v>
      </c>
    </row>
    <row r="172" spans="1:2" ht="15">
      <c r="A172" s="20">
        <v>32782</v>
      </c>
      <c r="B172" s="13">
        <v>9244.8160000000007</v>
      </c>
    </row>
    <row r="173" spans="1:2" ht="15">
      <c r="A173" s="20">
        <v>32874</v>
      </c>
      <c r="B173" s="13">
        <v>9263.0329999999994</v>
      </c>
    </row>
    <row r="174" spans="1:2" ht="15">
      <c r="A174" s="20">
        <v>32964</v>
      </c>
      <c r="B174" s="13">
        <v>9364.259</v>
      </c>
    </row>
    <row r="175" spans="1:2" ht="15">
      <c r="A175" s="20">
        <v>33055</v>
      </c>
      <c r="B175" s="13">
        <v>9398.2430000000004</v>
      </c>
    </row>
    <row r="176" spans="1:2" ht="15">
      <c r="A176" s="20">
        <v>33147</v>
      </c>
      <c r="B176" s="13">
        <v>9404.4940000000006</v>
      </c>
    </row>
    <row r="177" spans="1:2" ht="15">
      <c r="A177" s="20">
        <v>33239</v>
      </c>
      <c r="B177" s="13">
        <v>9318.8760000000002</v>
      </c>
    </row>
    <row r="178" spans="1:2" ht="15">
      <c r="A178" s="20">
        <v>33329</v>
      </c>
      <c r="B178" s="13">
        <v>9275.2759999999998</v>
      </c>
    </row>
    <row r="179" spans="1:2" ht="15">
      <c r="A179" s="20">
        <v>33420</v>
      </c>
      <c r="B179" s="13">
        <v>9347.5969999999998</v>
      </c>
    </row>
    <row r="180" spans="1:2" ht="15">
      <c r="A180" s="20">
        <v>33512</v>
      </c>
      <c r="B180" s="13">
        <v>9394.8340000000007</v>
      </c>
    </row>
    <row r="181" spans="1:2" ht="15">
      <c r="A181" s="20">
        <v>33604</v>
      </c>
      <c r="B181" s="13">
        <v>9427.5810000000001</v>
      </c>
    </row>
    <row r="182" spans="1:2" ht="15">
      <c r="A182" s="20">
        <v>33695</v>
      </c>
      <c r="B182" s="13">
        <v>9540.4439999999995</v>
      </c>
    </row>
    <row r="183" spans="1:2" ht="15">
      <c r="A183" s="20">
        <v>33786</v>
      </c>
      <c r="B183" s="13">
        <v>9643.893</v>
      </c>
    </row>
    <row r="184" spans="1:2" ht="15">
      <c r="A184" s="20">
        <v>33878</v>
      </c>
      <c r="B184" s="13">
        <v>9739.1849999999995</v>
      </c>
    </row>
    <row r="185" spans="1:2" ht="15">
      <c r="A185" s="20">
        <v>33970</v>
      </c>
      <c r="B185" s="13">
        <v>9840.7530000000006</v>
      </c>
    </row>
    <row r="186" spans="1:2" ht="15">
      <c r="A186" s="20">
        <v>34060</v>
      </c>
      <c r="B186" s="13">
        <v>9857.1849999999995</v>
      </c>
    </row>
    <row r="187" spans="1:2" ht="15">
      <c r="A187" s="20">
        <v>34151</v>
      </c>
      <c r="B187" s="13">
        <v>9914.5650000000005</v>
      </c>
    </row>
    <row r="188" spans="1:2" ht="15">
      <c r="A188" s="20">
        <v>34243</v>
      </c>
      <c r="B188" s="13">
        <v>9961.8729999999996</v>
      </c>
    </row>
    <row r="189" spans="1:2" ht="15">
      <c r="A189" s="20">
        <v>34335</v>
      </c>
      <c r="B189" s="13">
        <v>10097.361999999999</v>
      </c>
    </row>
    <row r="190" spans="1:2" ht="15">
      <c r="A190" s="20">
        <v>34425</v>
      </c>
      <c r="B190" s="13">
        <v>10195.338</v>
      </c>
    </row>
    <row r="191" spans="1:2" ht="15">
      <c r="A191" s="20">
        <v>34516</v>
      </c>
      <c r="B191" s="13">
        <v>10333.495000000001</v>
      </c>
    </row>
    <row r="192" spans="1:2" ht="15">
      <c r="A192" s="20">
        <v>34608</v>
      </c>
      <c r="B192" s="13">
        <v>10393.897999999999</v>
      </c>
    </row>
    <row r="193" spans="1:2" ht="15">
      <c r="A193" s="20">
        <v>34700</v>
      </c>
      <c r="B193" s="13">
        <v>10512.962</v>
      </c>
    </row>
    <row r="194" spans="1:2" ht="15">
      <c r="A194" s="20">
        <v>34790</v>
      </c>
      <c r="B194" s="13">
        <v>10550.251</v>
      </c>
    </row>
    <row r="195" spans="1:2" ht="15">
      <c r="A195" s="20">
        <v>34881</v>
      </c>
      <c r="B195" s="13">
        <v>10581.723</v>
      </c>
    </row>
    <row r="196" spans="1:2" ht="15">
      <c r="A196" s="20">
        <v>34973</v>
      </c>
      <c r="B196" s="13">
        <v>10671.737999999999</v>
      </c>
    </row>
    <row r="197" spans="1:2" ht="15">
      <c r="A197" s="20">
        <v>35065</v>
      </c>
      <c r="B197" s="13">
        <v>10744.203</v>
      </c>
    </row>
    <row r="198" spans="1:2" ht="15">
      <c r="A198" s="20">
        <v>35156</v>
      </c>
      <c r="B198" s="13">
        <v>10824.674000000001</v>
      </c>
    </row>
    <row r="199" spans="1:2" ht="15">
      <c r="A199" s="20">
        <v>35247</v>
      </c>
      <c r="B199" s="13">
        <v>11005.217000000001</v>
      </c>
    </row>
    <row r="200" spans="1:2" ht="15">
      <c r="A200" s="20">
        <v>35339</v>
      </c>
      <c r="B200" s="13">
        <v>11103.934999999999</v>
      </c>
    </row>
    <row r="201" spans="1:2" ht="15">
      <c r="A201" s="20">
        <v>35431</v>
      </c>
      <c r="B201" s="13">
        <v>11219.237999999999</v>
      </c>
    </row>
    <row r="202" spans="1:2" ht="15">
      <c r="A202" s="20">
        <v>35521</v>
      </c>
      <c r="B202" s="13">
        <v>11291.665000000001</v>
      </c>
    </row>
    <row r="203" spans="1:2" ht="15">
      <c r="A203" s="20">
        <v>35612</v>
      </c>
      <c r="B203" s="13">
        <v>11479.33</v>
      </c>
    </row>
    <row r="204" spans="1:2" ht="15">
      <c r="A204" s="20">
        <v>35704</v>
      </c>
      <c r="B204" s="13">
        <v>11622.911</v>
      </c>
    </row>
    <row r="205" spans="1:2" ht="15">
      <c r="A205" s="20">
        <v>35796</v>
      </c>
      <c r="B205" s="13">
        <v>11722.722</v>
      </c>
    </row>
    <row r="206" spans="1:2" ht="15">
      <c r="A206" s="20">
        <v>35886</v>
      </c>
      <c r="B206" s="13">
        <v>11839.876</v>
      </c>
    </row>
    <row r="207" spans="1:2" ht="15">
      <c r="A207" s="20">
        <v>35977</v>
      </c>
      <c r="B207" s="13">
        <v>11949.492</v>
      </c>
    </row>
    <row r="208" spans="1:2" ht="15">
      <c r="A208" s="20">
        <v>36069</v>
      </c>
      <c r="B208" s="13">
        <v>12099.191000000001</v>
      </c>
    </row>
    <row r="209" spans="1:2" ht="15">
      <c r="A209" s="20">
        <v>36161</v>
      </c>
      <c r="B209" s="13">
        <v>12294.736999999999</v>
      </c>
    </row>
    <row r="210" spans="1:2" ht="15">
      <c r="A210" s="20">
        <v>36251</v>
      </c>
      <c r="B210" s="13">
        <v>12410.778</v>
      </c>
    </row>
    <row r="211" spans="1:2" ht="15">
      <c r="A211" s="20">
        <v>36342</v>
      </c>
      <c r="B211" s="13">
        <v>12514.407999999999</v>
      </c>
    </row>
    <row r="212" spans="1:2" ht="15">
      <c r="A212" s="20">
        <v>36434</v>
      </c>
      <c r="B212" s="13">
        <v>12679.977000000001</v>
      </c>
    </row>
    <row r="213" spans="1:2" ht="15">
      <c r="A213" s="20">
        <v>36526</v>
      </c>
      <c r="B213" s="13">
        <v>12888.281000000001</v>
      </c>
    </row>
    <row r="214" spans="1:2" ht="15">
      <c r="A214" s="20">
        <v>36617</v>
      </c>
      <c r="B214" s="13">
        <v>12935.252</v>
      </c>
    </row>
    <row r="215" spans="1:2" ht="15">
      <c r="A215" s="20">
        <v>36708</v>
      </c>
      <c r="B215" s="13">
        <v>13170.749</v>
      </c>
    </row>
    <row r="216" spans="1:2" ht="15">
      <c r="A216" s="20">
        <v>36800</v>
      </c>
      <c r="B216" s="13">
        <v>13183.89</v>
      </c>
    </row>
    <row r="217" spans="1:2" ht="15">
      <c r="A217" s="20">
        <v>36892</v>
      </c>
      <c r="B217" s="13">
        <v>13262.25</v>
      </c>
    </row>
    <row r="218" spans="1:2" ht="15">
      <c r="A218" s="20">
        <v>36982</v>
      </c>
      <c r="B218" s="13">
        <v>13219.251</v>
      </c>
    </row>
    <row r="219" spans="1:2" ht="15">
      <c r="A219" s="20">
        <v>37073</v>
      </c>
      <c r="B219" s="13">
        <v>13301.394</v>
      </c>
    </row>
    <row r="220" spans="1:2" ht="15">
      <c r="A220" s="20">
        <v>37165</v>
      </c>
      <c r="B220" s="13">
        <v>13248.142</v>
      </c>
    </row>
    <row r="221" spans="1:2" ht="15">
      <c r="A221" s="20">
        <v>37257</v>
      </c>
      <c r="B221" s="13">
        <v>13284.880999999999</v>
      </c>
    </row>
    <row r="222" spans="1:2" ht="15">
      <c r="A222" s="20">
        <v>37347</v>
      </c>
      <c r="B222" s="13">
        <v>13394.91</v>
      </c>
    </row>
    <row r="223" spans="1:2" ht="15">
      <c r="A223" s="20">
        <v>37438</v>
      </c>
      <c r="B223" s="13">
        <v>13477.356</v>
      </c>
    </row>
    <row r="224" spans="1:2" ht="15">
      <c r="A224" s="20">
        <v>37530</v>
      </c>
      <c r="B224" s="13">
        <v>13531.741</v>
      </c>
    </row>
    <row r="225" spans="1:2" ht="15">
      <c r="A225" s="20">
        <v>37622</v>
      </c>
      <c r="B225" s="13">
        <v>13549.421</v>
      </c>
    </row>
    <row r="226" spans="1:2" ht="15">
      <c r="A226" s="20">
        <v>37712</v>
      </c>
      <c r="B226" s="13">
        <v>13619.433999999999</v>
      </c>
    </row>
    <row r="227" spans="1:2" ht="15">
      <c r="A227" s="20">
        <v>37803</v>
      </c>
      <c r="B227" s="13">
        <v>13741.107</v>
      </c>
    </row>
    <row r="228" spans="1:2" ht="15">
      <c r="A228" s="20">
        <v>37895</v>
      </c>
      <c r="B228" s="13">
        <v>13970.156999999999</v>
      </c>
    </row>
    <row r="229" spans="1:2" ht="15">
      <c r="A229" s="20">
        <v>37987</v>
      </c>
      <c r="B229" s="13">
        <v>14131.379000000001</v>
      </c>
    </row>
    <row r="230" spans="1:2" ht="15">
      <c r="A230" s="20">
        <v>38078</v>
      </c>
      <c r="B230" s="13">
        <v>14212.34</v>
      </c>
    </row>
    <row r="231" spans="1:2" ht="15">
      <c r="A231" s="20">
        <v>38169</v>
      </c>
      <c r="B231" s="13">
        <v>14323.017</v>
      </c>
    </row>
    <row r="232" spans="1:2" ht="15">
      <c r="A232" s="20">
        <v>38261</v>
      </c>
      <c r="B232" s="13">
        <v>14457.832</v>
      </c>
    </row>
    <row r="233" spans="1:2" ht="15">
      <c r="A233" s="20">
        <v>38353</v>
      </c>
      <c r="B233" s="13">
        <v>14605.594999999999</v>
      </c>
    </row>
    <row r="234" spans="1:2" ht="15">
      <c r="A234" s="20">
        <v>38443</v>
      </c>
      <c r="B234" s="13">
        <v>14767.846</v>
      </c>
    </row>
    <row r="235" spans="1:2" ht="15">
      <c r="A235" s="20">
        <v>38534</v>
      </c>
      <c r="B235" s="13">
        <v>14839.707</v>
      </c>
    </row>
    <row r="236" spans="1:2" ht="15">
      <c r="A236" s="20">
        <v>38626</v>
      </c>
      <c r="B236" s="13">
        <v>14956.290999999999</v>
      </c>
    </row>
    <row r="237" spans="1:2" ht="15">
      <c r="A237" s="20">
        <v>38718</v>
      </c>
      <c r="B237" s="13">
        <v>15041.232</v>
      </c>
    </row>
    <row r="238" spans="1:2" ht="15">
      <c r="A238" s="20">
        <v>38808</v>
      </c>
      <c r="B238" s="13">
        <v>15244.088</v>
      </c>
    </row>
    <row r="239" spans="1:2" ht="15">
      <c r="A239" s="20">
        <v>38899</v>
      </c>
      <c r="B239" s="13">
        <v>15281.525</v>
      </c>
    </row>
    <row r="240" spans="1:2" ht="15">
      <c r="A240" s="20">
        <v>38991</v>
      </c>
      <c r="B240" s="13">
        <v>15304.517</v>
      </c>
    </row>
    <row r="241" spans="1:2" ht="15">
      <c r="A241" s="20">
        <v>39083</v>
      </c>
      <c r="B241" s="13">
        <v>15433.643</v>
      </c>
    </row>
    <row r="242" spans="1:2" ht="15">
      <c r="A242" s="20">
        <v>39173</v>
      </c>
      <c r="B242" s="13">
        <v>15478.956</v>
      </c>
    </row>
    <row r="243" spans="1:2" ht="15">
      <c r="A243" s="20">
        <v>39264</v>
      </c>
      <c r="B243" s="13">
        <v>15577.779</v>
      </c>
    </row>
    <row r="244" spans="1:2" ht="15">
      <c r="A244" s="20">
        <v>39356</v>
      </c>
      <c r="B244" s="13">
        <v>15671.605</v>
      </c>
    </row>
    <row r="245" spans="1:2" ht="15">
      <c r="A245" s="20">
        <v>39448</v>
      </c>
      <c r="B245" s="13">
        <v>15767.146000000001</v>
      </c>
    </row>
    <row r="246" spans="1:2" ht="15">
      <c r="A246" s="20">
        <v>39539</v>
      </c>
      <c r="B246" s="13">
        <v>15702.906000000001</v>
      </c>
    </row>
    <row r="247" spans="1:2" ht="15">
      <c r="A247" s="20">
        <v>39630</v>
      </c>
      <c r="B247" s="13">
        <v>15792.772999999999</v>
      </c>
    </row>
    <row r="248" spans="1:2" ht="15">
      <c r="A248" s="20">
        <v>39722</v>
      </c>
      <c r="B248" s="13">
        <v>15709.562</v>
      </c>
    </row>
    <row r="249" spans="1:2" ht="15">
      <c r="A249" s="20">
        <v>39814</v>
      </c>
      <c r="B249" s="13">
        <v>15366.607</v>
      </c>
    </row>
    <row r="250" spans="1:2" ht="15">
      <c r="A250" s="20">
        <v>39904</v>
      </c>
      <c r="B250" s="13">
        <v>15187.475</v>
      </c>
    </row>
    <row r="251" spans="1:2" ht="15">
      <c r="A251" s="20">
        <v>39995</v>
      </c>
      <c r="B251" s="13">
        <v>15161.772000000001</v>
      </c>
    </row>
    <row r="252" spans="1:2" ht="15">
      <c r="A252" s="20">
        <v>40087</v>
      </c>
      <c r="B252" s="13">
        <v>15216.647000000001</v>
      </c>
    </row>
    <row r="253" spans="1:2" ht="15">
      <c r="A253" s="20">
        <v>40179</v>
      </c>
      <c r="B253" s="13">
        <v>15379.155000000001</v>
      </c>
    </row>
    <row r="254" spans="1:2" ht="15">
      <c r="A254" s="20">
        <v>40269</v>
      </c>
      <c r="B254" s="13">
        <v>15456.058999999999</v>
      </c>
    </row>
    <row r="255" spans="1:2" ht="15">
      <c r="A255" s="20">
        <v>40360</v>
      </c>
      <c r="B255" s="13">
        <v>15605.628000000001</v>
      </c>
    </row>
    <row r="256" spans="1:2" ht="15">
      <c r="A256" s="20">
        <v>40452</v>
      </c>
      <c r="B256" s="13">
        <v>15726.281999999999</v>
      </c>
    </row>
    <row r="257" spans="1:2" ht="15">
      <c r="A257" s="20">
        <v>40544</v>
      </c>
      <c r="B257" s="13">
        <v>15807.995000000001</v>
      </c>
    </row>
    <row r="258" spans="1:2" ht="15">
      <c r="A258" s="20">
        <v>40634</v>
      </c>
      <c r="B258" s="13">
        <v>15769.911</v>
      </c>
    </row>
    <row r="259" spans="1:2" ht="15">
      <c r="A259" s="20">
        <v>40725</v>
      </c>
      <c r="B259" s="13">
        <v>15876.839</v>
      </c>
    </row>
    <row r="260" spans="1:2" ht="15">
      <c r="A260" s="20">
        <v>40817</v>
      </c>
      <c r="B260" s="13">
        <v>15870.683999999999</v>
      </c>
    </row>
    <row r="261" spans="1:2" ht="15">
      <c r="A261" s="20">
        <v>40909</v>
      </c>
      <c r="B261" s="13">
        <v>16048.701999999999</v>
      </c>
    </row>
    <row r="262" spans="1:2" ht="15">
      <c r="A262" s="20">
        <v>41000</v>
      </c>
      <c r="B262" s="13">
        <v>16179.968000000001</v>
      </c>
    </row>
    <row r="263" spans="1:2" ht="15">
      <c r="A263" s="20">
        <v>41091</v>
      </c>
      <c r="B263" s="13">
        <v>16253.726000000001</v>
      </c>
    </row>
    <row r="264" spans="1:2" ht="15">
      <c r="A264" s="20">
        <v>41183</v>
      </c>
      <c r="B264" s="13">
        <v>16282.151</v>
      </c>
    </row>
    <row r="265" spans="1:2" ht="15">
      <c r="A265" s="20">
        <v>41275</v>
      </c>
      <c r="B265" s="13">
        <v>16300.035</v>
      </c>
    </row>
    <row r="266" spans="1:2" ht="15">
      <c r="A266" s="20">
        <v>41365</v>
      </c>
      <c r="B266" s="13">
        <v>16441.485000000001</v>
      </c>
    </row>
    <row r="267" spans="1:2" ht="15">
      <c r="A267" s="20">
        <v>41456</v>
      </c>
      <c r="B267" s="13">
        <v>16464.401999999998</v>
      </c>
    </row>
    <row r="268" spans="1:2" ht="15">
      <c r="A268" s="20">
        <v>41548</v>
      </c>
      <c r="B268" s="13">
        <v>16594.742999999999</v>
      </c>
    </row>
    <row r="269" spans="1:2" ht="15">
      <c r="A269" s="20">
        <v>41640</v>
      </c>
      <c r="B269" s="13">
        <v>16712.759999999998</v>
      </c>
    </row>
    <row r="270" spans="1:2" ht="15">
      <c r="A270" s="20">
        <v>41730</v>
      </c>
      <c r="B270" s="13">
        <v>16654.246999999999</v>
      </c>
    </row>
    <row r="271" spans="1:2" ht="15">
      <c r="A271" s="20">
        <v>41821</v>
      </c>
      <c r="B271" s="13">
        <v>16868.109</v>
      </c>
    </row>
    <row r="272" spans="1:2" ht="15">
      <c r="A272" s="20">
        <v>41913</v>
      </c>
      <c r="B272" s="13">
        <v>17064.616000000002</v>
      </c>
    </row>
    <row r="273" spans="1:2" ht="15">
      <c r="A273" s="20">
        <v>42005</v>
      </c>
      <c r="B273" s="13">
        <v>17141.235000000001</v>
      </c>
    </row>
    <row r="274" spans="1:2" ht="15">
      <c r="A274" s="20">
        <v>42095</v>
      </c>
      <c r="B274" s="13">
        <v>17280.647000000001</v>
      </c>
    </row>
    <row r="275" spans="1:2" ht="15">
      <c r="A275" s="20">
        <v>42186</v>
      </c>
      <c r="B275" s="13">
        <v>17380.875</v>
      </c>
    </row>
    <row r="276" spans="1:2" ht="15">
      <c r="A276" s="20">
        <v>42278</v>
      </c>
      <c r="B276" s="13">
        <v>17437.080000000002</v>
      </c>
    </row>
    <row r="277" spans="1:2" ht="15">
      <c r="A277" s="20">
        <v>42370</v>
      </c>
      <c r="B277" s="13">
        <v>17462.579000000002</v>
      </c>
    </row>
    <row r="278" spans="1:2" ht="15">
      <c r="A278" s="20">
        <v>42461</v>
      </c>
      <c r="B278" s="13">
        <v>17565.465</v>
      </c>
    </row>
    <row r="279" spans="1:2" ht="15">
      <c r="A279" s="20">
        <v>42552</v>
      </c>
      <c r="B279" s="13">
        <v>17618.580999999998</v>
      </c>
    </row>
    <row r="280" spans="1:2" ht="15">
      <c r="A280" s="20">
        <v>42644</v>
      </c>
      <c r="B280" s="13">
        <v>17724.489000000001</v>
      </c>
    </row>
    <row r="281" spans="1:2" ht="15">
      <c r="A281" s="20">
        <v>42736</v>
      </c>
      <c r="B281" s="13">
        <v>17812.560000000001</v>
      </c>
    </row>
    <row r="282" spans="1:2" ht="15">
      <c r="A282" s="20">
        <v>42826</v>
      </c>
      <c r="B282" s="13">
        <v>17896.623</v>
      </c>
    </row>
    <row r="283" spans="1:2" ht="15">
      <c r="A283" s="20">
        <v>42917</v>
      </c>
      <c r="B283" s="13">
        <v>17996.802</v>
      </c>
    </row>
    <row r="284" spans="1:2" ht="15">
      <c r="A284" s="20">
        <v>43009</v>
      </c>
      <c r="B284" s="13">
        <v>18126.225999999999</v>
      </c>
    </row>
    <row r="285" spans="1:2" ht="15">
      <c r="A285" s="20">
        <v>43101</v>
      </c>
      <c r="B285" s="13">
        <v>18296.685000000001</v>
      </c>
    </row>
    <row r="286" spans="1:2" ht="15">
      <c r="A286" s="20">
        <v>43191</v>
      </c>
      <c r="B286" s="13">
        <v>18436.261999999999</v>
      </c>
    </row>
    <row r="287" spans="1:2" ht="15">
      <c r="A287" s="20">
        <v>43282</v>
      </c>
      <c r="B287" s="13">
        <v>18590.004000000001</v>
      </c>
    </row>
    <row r="288" spans="1:2" ht="15">
      <c r="A288" s="20">
        <v>43374</v>
      </c>
      <c r="B288" s="13">
        <v>18679.598999999998</v>
      </c>
    </row>
    <row r="289" spans="1:2" ht="15">
      <c r="A289" s="20">
        <v>43466</v>
      </c>
      <c r="B289" s="13">
        <v>18721.280999999999</v>
      </c>
    </row>
    <row r="290" spans="1:2" ht="15">
      <c r="A290" s="20">
        <v>43556</v>
      </c>
      <c r="B290" s="13">
        <v>18833.195</v>
      </c>
    </row>
    <row r="291" spans="1:2" ht="15">
      <c r="A291" s="20">
        <v>43647</v>
      </c>
      <c r="B291" s="13">
        <v>18982.527999999998</v>
      </c>
    </row>
    <row r="292" spans="1:2" ht="15">
      <c r="A292" s="20">
        <v>43739</v>
      </c>
      <c r="B292" s="13">
        <v>19112.652999999998</v>
      </c>
    </row>
    <row r="293" spans="1:2" ht="15">
      <c r="A293" s="20">
        <v>43831</v>
      </c>
      <c r="B293" s="13">
        <v>19202.310000000001</v>
      </c>
    </row>
    <row r="294" spans="1:2" ht="15">
      <c r="A294" s="20">
        <v>43922</v>
      </c>
      <c r="B294" s="13">
        <v>18951.991999999998</v>
      </c>
    </row>
    <row r="295" spans="1:2" ht="15">
      <c r="A295" s="20">
        <v>44013</v>
      </c>
      <c r="B295" s="13">
        <v>17258.205000000002</v>
      </c>
    </row>
    <row r="296" spans="1:2" ht="15">
      <c r="A296" s="20">
        <v>44105</v>
      </c>
      <c r="B296" s="13">
        <v>18560.774000000001</v>
      </c>
    </row>
    <row r="297" spans="1:2" ht="15">
      <c r="A297" s="20">
        <v>44197</v>
      </c>
      <c r="B297" s="13">
        <v>18767.777999999998</v>
      </c>
    </row>
    <row r="298" spans="1:2" ht="15">
      <c r="A298" s="20">
        <v>44287</v>
      </c>
      <c r="B298" s="13">
        <v>19055.654999999999</v>
      </c>
    </row>
    <row r="299" spans="1:2" ht="15">
      <c r="A299" s="20">
        <v>44378</v>
      </c>
      <c r="B299" s="13">
        <v>19368.310000000001</v>
      </c>
    </row>
    <row r="300" spans="1:2" ht="15">
      <c r="A300" s="33">
        <v>44470</v>
      </c>
      <c r="B300">
        <v>740245.3</v>
      </c>
    </row>
  </sheetData>
  <hyperlinks>
    <hyperlink ref="E1" r:id="rId1" display="https://fred.stlouisfed.org/series/GDPC1" xr:uid="{1BEC2DC7-2C3F-46EE-A7CE-BEEB3751B99C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EF978-556B-4B21-8F10-CA51841379AE}">
  <sheetPr>
    <tabColor theme="9"/>
  </sheetPr>
  <dimension ref="A1:F435"/>
  <sheetViews>
    <sheetView workbookViewId="0">
      <selection activeCell="E10" sqref="E10"/>
    </sheetView>
  </sheetViews>
  <sheetFormatPr defaultRowHeight="12.75"/>
  <cols>
    <col min="1" max="1" width="10.140625" bestFit="1" customWidth="1"/>
    <col min="2" max="2" width="16.7109375" bestFit="1" customWidth="1"/>
  </cols>
  <sheetData>
    <row r="1" spans="1:6" ht="15">
      <c r="A1" s="9" t="s">
        <v>0</v>
      </c>
      <c r="B1" s="9" t="s">
        <v>3</v>
      </c>
      <c r="F1" t="s">
        <v>510</v>
      </c>
    </row>
    <row r="2" spans="1:6" ht="15">
      <c r="A2" s="33">
        <v>31413</v>
      </c>
      <c r="B2" s="9">
        <v>22.93</v>
      </c>
    </row>
    <row r="3" spans="1:6" ht="15">
      <c r="A3" s="33">
        <v>31444</v>
      </c>
      <c r="B3" s="9">
        <v>15.46</v>
      </c>
    </row>
    <row r="4" spans="1:6" ht="15">
      <c r="A4" s="33">
        <v>31472</v>
      </c>
      <c r="B4" s="9">
        <v>12.61</v>
      </c>
    </row>
    <row r="5" spans="1:6" ht="15">
      <c r="A5" s="33">
        <v>31503</v>
      </c>
      <c r="B5" s="9">
        <v>12.84</v>
      </c>
    </row>
    <row r="6" spans="1:6" ht="15">
      <c r="A6" s="33">
        <v>31533</v>
      </c>
      <c r="B6" s="9">
        <v>15.38</v>
      </c>
    </row>
    <row r="7" spans="1:6" ht="15">
      <c r="A7" s="33">
        <v>31564</v>
      </c>
      <c r="B7" s="9">
        <v>13.43</v>
      </c>
    </row>
    <row r="8" spans="1:6" ht="15">
      <c r="A8" s="33">
        <v>31594</v>
      </c>
      <c r="B8" s="9">
        <v>11.59</v>
      </c>
    </row>
    <row r="9" spans="1:6" ht="15">
      <c r="A9" s="33">
        <v>31625</v>
      </c>
      <c r="B9" s="9">
        <v>15.1</v>
      </c>
    </row>
    <row r="10" spans="1:6" ht="15">
      <c r="A10" s="33">
        <v>31656</v>
      </c>
      <c r="B10" s="9">
        <v>14.87</v>
      </c>
    </row>
    <row r="11" spans="1:6" ht="15">
      <c r="A11" s="33">
        <v>31686</v>
      </c>
      <c r="B11" s="9">
        <v>14.9</v>
      </c>
    </row>
    <row r="12" spans="1:6" ht="15">
      <c r="A12" s="33">
        <v>31717</v>
      </c>
      <c r="B12" s="9">
        <v>15.22</v>
      </c>
    </row>
    <row r="13" spans="1:6" ht="15">
      <c r="A13" s="33">
        <v>31747</v>
      </c>
      <c r="B13" s="9">
        <v>16.11</v>
      </c>
    </row>
    <row r="14" spans="1:6" ht="15">
      <c r="A14" s="33">
        <v>31778</v>
      </c>
      <c r="B14" s="9">
        <v>18.649999999999999</v>
      </c>
    </row>
    <row r="15" spans="1:6" ht="15">
      <c r="A15" s="33">
        <v>31809</v>
      </c>
      <c r="B15" s="9">
        <v>17.75</v>
      </c>
    </row>
    <row r="16" spans="1:6" ht="15">
      <c r="A16" s="33">
        <v>31837</v>
      </c>
      <c r="B16" s="9">
        <v>18.3</v>
      </c>
    </row>
    <row r="17" spans="1:2" ht="15">
      <c r="A17" s="33">
        <v>31868</v>
      </c>
      <c r="B17" s="9">
        <v>18.68</v>
      </c>
    </row>
    <row r="18" spans="1:2" ht="15">
      <c r="A18" s="33">
        <v>31898</v>
      </c>
      <c r="B18" s="9">
        <v>19.440000000000001</v>
      </c>
    </row>
    <row r="19" spans="1:2" ht="15">
      <c r="A19" s="33">
        <v>31929</v>
      </c>
      <c r="B19" s="9">
        <v>20.07</v>
      </c>
    </row>
    <row r="20" spans="1:2" ht="15">
      <c r="A20" s="33">
        <v>31959</v>
      </c>
      <c r="B20" s="9">
        <v>21.34</v>
      </c>
    </row>
    <row r="21" spans="1:2" ht="15">
      <c r="A21" s="33">
        <v>31990</v>
      </c>
      <c r="B21" s="9">
        <v>20.309999999999999</v>
      </c>
    </row>
    <row r="22" spans="1:2" ht="15">
      <c r="A22" s="33">
        <v>32021</v>
      </c>
      <c r="B22" s="9">
        <v>19.53</v>
      </c>
    </row>
    <row r="23" spans="1:2" ht="15">
      <c r="A23" s="33">
        <v>32051</v>
      </c>
      <c r="B23" s="9">
        <v>19.86</v>
      </c>
    </row>
    <row r="24" spans="1:2" ht="15">
      <c r="A24" s="33">
        <v>32082</v>
      </c>
      <c r="B24" s="9">
        <v>18.850000000000001</v>
      </c>
    </row>
    <row r="25" spans="1:2" ht="15">
      <c r="A25" s="33">
        <v>32112</v>
      </c>
      <c r="B25" s="9">
        <v>17.28</v>
      </c>
    </row>
    <row r="26" spans="1:2" ht="15">
      <c r="A26" s="33">
        <v>32143</v>
      </c>
      <c r="B26" s="9">
        <v>17.13</v>
      </c>
    </row>
    <row r="27" spans="1:2" ht="15">
      <c r="A27" s="33">
        <v>32174</v>
      </c>
      <c r="B27" s="9">
        <v>16.8</v>
      </c>
    </row>
    <row r="28" spans="1:2" ht="15">
      <c r="A28" s="33">
        <v>32203</v>
      </c>
      <c r="B28" s="9">
        <v>16.2</v>
      </c>
    </row>
    <row r="29" spans="1:2" ht="15">
      <c r="A29" s="33">
        <v>32234</v>
      </c>
      <c r="B29" s="9">
        <v>17.86</v>
      </c>
    </row>
    <row r="30" spans="1:2" ht="15">
      <c r="A30" s="33">
        <v>32264</v>
      </c>
      <c r="B30" s="9">
        <v>17.420000000000002</v>
      </c>
    </row>
    <row r="31" spans="1:2" ht="15">
      <c r="A31" s="33">
        <v>32295</v>
      </c>
      <c r="B31" s="9">
        <v>16.53</v>
      </c>
    </row>
    <row r="32" spans="1:2" ht="15">
      <c r="A32" s="33">
        <v>32325</v>
      </c>
      <c r="B32" s="9">
        <v>15.5</v>
      </c>
    </row>
    <row r="33" spans="1:2" ht="15">
      <c r="A33" s="33">
        <v>32356</v>
      </c>
      <c r="B33" s="9">
        <v>15.52</v>
      </c>
    </row>
    <row r="34" spans="1:2" ht="15">
      <c r="A34" s="33">
        <v>32387</v>
      </c>
      <c r="B34" s="9">
        <v>14.54</v>
      </c>
    </row>
    <row r="35" spans="1:2" ht="15">
      <c r="A35" s="33">
        <v>32417</v>
      </c>
      <c r="B35" s="9">
        <v>13.77</v>
      </c>
    </row>
    <row r="36" spans="1:2" ht="15">
      <c r="A36" s="33">
        <v>32448</v>
      </c>
      <c r="B36" s="9">
        <v>14.14</v>
      </c>
    </row>
    <row r="37" spans="1:2" ht="15">
      <c r="A37" s="33">
        <v>32478</v>
      </c>
      <c r="B37" s="9">
        <v>16.38</v>
      </c>
    </row>
    <row r="38" spans="1:2" ht="15">
      <c r="A38" s="33">
        <v>32509</v>
      </c>
      <c r="B38" s="9">
        <v>18.02</v>
      </c>
    </row>
    <row r="39" spans="1:2" ht="15">
      <c r="A39" s="33">
        <v>32540</v>
      </c>
      <c r="B39" s="9">
        <v>17.940000000000001</v>
      </c>
    </row>
    <row r="40" spans="1:2" ht="15">
      <c r="A40" s="33">
        <v>32568</v>
      </c>
      <c r="B40" s="9">
        <v>19.48</v>
      </c>
    </row>
    <row r="41" spans="1:2" ht="15">
      <c r="A41" s="33">
        <v>32599</v>
      </c>
      <c r="B41" s="9">
        <v>21.07</v>
      </c>
    </row>
    <row r="42" spans="1:2" ht="15">
      <c r="A42" s="33">
        <v>32629</v>
      </c>
      <c r="B42" s="9">
        <v>20.12</v>
      </c>
    </row>
    <row r="43" spans="1:2" ht="15">
      <c r="A43" s="33">
        <v>32660</v>
      </c>
      <c r="B43" s="9">
        <v>20.05</v>
      </c>
    </row>
    <row r="44" spans="1:2" ht="15">
      <c r="A44" s="33">
        <v>32690</v>
      </c>
      <c r="B44" s="9">
        <v>19.78</v>
      </c>
    </row>
    <row r="45" spans="1:2" ht="15">
      <c r="A45" s="33">
        <v>32721</v>
      </c>
      <c r="B45" s="9">
        <v>18.579999999999998</v>
      </c>
    </row>
    <row r="46" spans="1:2" ht="15">
      <c r="A46" s="33">
        <v>32752</v>
      </c>
      <c r="B46" s="9">
        <v>19.59</v>
      </c>
    </row>
    <row r="47" spans="1:2" ht="15">
      <c r="A47" s="33">
        <v>32782</v>
      </c>
      <c r="B47" s="9">
        <v>20.100000000000001</v>
      </c>
    </row>
    <row r="48" spans="1:2" ht="15">
      <c r="A48" s="33">
        <v>32813</v>
      </c>
      <c r="B48" s="9">
        <v>19.86</v>
      </c>
    </row>
    <row r="49" spans="1:2" ht="15">
      <c r="A49" s="33">
        <v>32843</v>
      </c>
      <c r="B49" s="9">
        <v>21.1</v>
      </c>
    </row>
    <row r="50" spans="1:2" ht="15">
      <c r="A50" s="33">
        <v>32874</v>
      </c>
      <c r="B50" s="9">
        <v>22.86</v>
      </c>
    </row>
    <row r="51" spans="1:2" ht="15">
      <c r="A51" s="33">
        <v>32905</v>
      </c>
      <c r="B51" s="9">
        <v>22.11</v>
      </c>
    </row>
    <row r="52" spans="1:2" ht="15">
      <c r="A52" s="33">
        <v>32933</v>
      </c>
      <c r="B52" s="9">
        <v>20.39</v>
      </c>
    </row>
    <row r="53" spans="1:2" ht="15">
      <c r="A53" s="33">
        <v>32964</v>
      </c>
      <c r="B53" s="9">
        <v>18.43</v>
      </c>
    </row>
    <row r="54" spans="1:2" ht="15">
      <c r="A54" s="33">
        <v>32994</v>
      </c>
      <c r="B54" s="9">
        <v>18.2</v>
      </c>
    </row>
    <row r="55" spans="1:2" ht="15">
      <c r="A55" s="33">
        <v>33025</v>
      </c>
      <c r="B55" s="9">
        <v>16.7</v>
      </c>
    </row>
    <row r="56" spans="1:2" ht="15">
      <c r="A56" s="33">
        <v>33055</v>
      </c>
      <c r="B56" s="9">
        <v>18.45</v>
      </c>
    </row>
    <row r="57" spans="1:2" ht="15">
      <c r="A57" s="33">
        <v>33086</v>
      </c>
      <c r="B57" s="9">
        <v>27.31</v>
      </c>
    </row>
    <row r="58" spans="1:2" ht="15">
      <c r="A58" s="33">
        <v>33117</v>
      </c>
      <c r="B58" s="9">
        <v>33.51</v>
      </c>
    </row>
    <row r="59" spans="1:2" ht="15">
      <c r="A59" s="33">
        <v>33147</v>
      </c>
      <c r="B59" s="9">
        <v>36.04</v>
      </c>
    </row>
    <row r="60" spans="1:2" ht="15">
      <c r="A60" s="33">
        <v>33178</v>
      </c>
      <c r="B60" s="9">
        <v>32.33</v>
      </c>
    </row>
    <row r="61" spans="1:2" ht="15">
      <c r="A61" s="33">
        <v>33208</v>
      </c>
      <c r="B61" s="9">
        <v>27.28</v>
      </c>
    </row>
    <row r="62" spans="1:2" ht="15">
      <c r="A62" s="33">
        <v>33239</v>
      </c>
      <c r="B62" s="9">
        <v>25.23</v>
      </c>
    </row>
    <row r="63" spans="1:2" ht="15">
      <c r="A63" s="33">
        <v>33270</v>
      </c>
      <c r="B63" s="9">
        <v>20.48</v>
      </c>
    </row>
    <row r="64" spans="1:2" ht="15">
      <c r="A64" s="33">
        <v>33298</v>
      </c>
      <c r="B64" s="9">
        <v>19.899999999999999</v>
      </c>
    </row>
    <row r="65" spans="1:2" ht="15">
      <c r="A65" s="33">
        <v>33329</v>
      </c>
      <c r="B65" s="9">
        <v>20.83</v>
      </c>
    </row>
    <row r="66" spans="1:2" ht="15">
      <c r="A66" s="33">
        <v>33359</v>
      </c>
      <c r="B66" s="9">
        <v>21.23</v>
      </c>
    </row>
    <row r="67" spans="1:2" ht="15">
      <c r="A67" s="33">
        <v>33390</v>
      </c>
      <c r="B67" s="9">
        <v>20.190000000000001</v>
      </c>
    </row>
    <row r="68" spans="1:2" ht="15">
      <c r="A68" s="33">
        <v>33420</v>
      </c>
      <c r="B68" s="9">
        <v>21.4</v>
      </c>
    </row>
    <row r="69" spans="1:2" ht="15">
      <c r="A69" s="33">
        <v>33451</v>
      </c>
      <c r="B69" s="9">
        <v>21.69</v>
      </c>
    </row>
    <row r="70" spans="1:2" ht="15">
      <c r="A70" s="33">
        <v>33482</v>
      </c>
      <c r="B70" s="9">
        <v>21.89</v>
      </c>
    </row>
    <row r="71" spans="1:2" ht="15">
      <c r="A71" s="33">
        <v>33512</v>
      </c>
      <c r="B71" s="9">
        <v>23.23</v>
      </c>
    </row>
    <row r="72" spans="1:2" ht="15">
      <c r="A72" s="33">
        <v>33543</v>
      </c>
      <c r="B72" s="9">
        <v>22.46</v>
      </c>
    </row>
    <row r="73" spans="1:2" ht="15">
      <c r="A73" s="33">
        <v>33573</v>
      </c>
      <c r="B73" s="9">
        <v>19.5</v>
      </c>
    </row>
    <row r="74" spans="1:2" ht="15">
      <c r="A74" s="33">
        <v>33604</v>
      </c>
      <c r="B74" s="9">
        <v>18.79</v>
      </c>
    </row>
    <row r="75" spans="1:2" ht="15">
      <c r="A75" s="33">
        <v>33635</v>
      </c>
      <c r="B75" s="9">
        <v>19.010000000000002</v>
      </c>
    </row>
    <row r="76" spans="1:2" ht="15">
      <c r="A76" s="33">
        <v>33664</v>
      </c>
      <c r="B76" s="9">
        <v>18.920000000000002</v>
      </c>
    </row>
    <row r="77" spans="1:2" ht="15">
      <c r="A77" s="33">
        <v>33695</v>
      </c>
      <c r="B77" s="9">
        <v>20.23</v>
      </c>
    </row>
    <row r="78" spans="1:2" ht="15">
      <c r="A78" s="33">
        <v>33725</v>
      </c>
      <c r="B78" s="9">
        <v>20.98</v>
      </c>
    </row>
    <row r="79" spans="1:2" ht="15">
      <c r="A79" s="33">
        <v>33756</v>
      </c>
      <c r="B79" s="9">
        <v>22.39</v>
      </c>
    </row>
    <row r="80" spans="1:2" ht="15">
      <c r="A80" s="33">
        <v>33786</v>
      </c>
      <c r="B80" s="9">
        <v>21.78</v>
      </c>
    </row>
    <row r="81" spans="1:2" ht="15">
      <c r="A81" s="33">
        <v>33817</v>
      </c>
      <c r="B81" s="9">
        <v>21.34</v>
      </c>
    </row>
    <row r="82" spans="1:2" ht="15">
      <c r="A82" s="33">
        <v>33848</v>
      </c>
      <c r="B82" s="9">
        <v>21.88</v>
      </c>
    </row>
    <row r="83" spans="1:2" ht="15">
      <c r="A83" s="33">
        <v>33878</v>
      </c>
      <c r="B83" s="9">
        <v>21.69</v>
      </c>
    </row>
    <row r="84" spans="1:2" ht="15">
      <c r="A84" s="33">
        <v>33909</v>
      </c>
      <c r="B84" s="9">
        <v>20.34</v>
      </c>
    </row>
    <row r="85" spans="1:2" ht="15">
      <c r="A85" s="33">
        <v>33939</v>
      </c>
      <c r="B85" s="9">
        <v>19.41</v>
      </c>
    </row>
    <row r="86" spans="1:2" ht="15">
      <c r="A86" s="33">
        <v>33970</v>
      </c>
      <c r="B86" s="9">
        <v>19.03</v>
      </c>
    </row>
    <row r="87" spans="1:2" ht="15">
      <c r="A87" s="33">
        <v>34001</v>
      </c>
      <c r="B87" s="9">
        <v>20.09</v>
      </c>
    </row>
    <row r="88" spans="1:2" ht="15">
      <c r="A88" s="33">
        <v>34029</v>
      </c>
      <c r="B88" s="9">
        <v>20.32</v>
      </c>
    </row>
    <row r="89" spans="1:2" ht="15">
      <c r="A89" s="33">
        <v>34060</v>
      </c>
      <c r="B89" s="9">
        <v>20.25</v>
      </c>
    </row>
    <row r="90" spans="1:2" ht="15">
      <c r="A90" s="33">
        <v>34090</v>
      </c>
      <c r="B90" s="9">
        <v>19.95</v>
      </c>
    </row>
    <row r="91" spans="1:2" ht="15">
      <c r="A91" s="33">
        <v>34121</v>
      </c>
      <c r="B91" s="9">
        <v>19.09</v>
      </c>
    </row>
    <row r="92" spans="1:2" ht="15">
      <c r="A92" s="33">
        <v>34151</v>
      </c>
      <c r="B92" s="9">
        <v>17.89</v>
      </c>
    </row>
    <row r="93" spans="1:2" ht="15">
      <c r="A93" s="33">
        <v>34182</v>
      </c>
      <c r="B93" s="9">
        <v>18.010000000000002</v>
      </c>
    </row>
    <row r="94" spans="1:2" ht="15">
      <c r="A94" s="33">
        <v>34213</v>
      </c>
      <c r="B94" s="9">
        <v>17.5</v>
      </c>
    </row>
    <row r="95" spans="1:2" ht="15">
      <c r="A95" s="33">
        <v>34243</v>
      </c>
      <c r="B95" s="9">
        <v>18.149999999999999</v>
      </c>
    </row>
    <row r="96" spans="1:2" ht="15">
      <c r="A96" s="33">
        <v>34274</v>
      </c>
      <c r="B96" s="9">
        <v>16.61</v>
      </c>
    </row>
    <row r="97" spans="1:2" ht="15">
      <c r="A97" s="33">
        <v>34304</v>
      </c>
      <c r="B97" s="9">
        <v>14.52</v>
      </c>
    </row>
    <row r="98" spans="1:2" ht="15">
      <c r="A98" s="33">
        <v>34335</v>
      </c>
      <c r="B98" s="9">
        <v>15.03</v>
      </c>
    </row>
    <row r="99" spans="1:2" ht="15">
      <c r="A99" s="33">
        <v>34366</v>
      </c>
      <c r="B99" s="9">
        <v>14.78</v>
      </c>
    </row>
    <row r="100" spans="1:2" ht="15">
      <c r="A100" s="33">
        <v>34394</v>
      </c>
      <c r="B100" s="9">
        <v>14.68</v>
      </c>
    </row>
    <row r="101" spans="1:2" ht="15">
      <c r="A101" s="33">
        <v>34425</v>
      </c>
      <c r="B101" s="9">
        <v>16.420000000000002</v>
      </c>
    </row>
    <row r="102" spans="1:2" ht="15">
      <c r="A102" s="33">
        <v>34455</v>
      </c>
      <c r="B102" s="9">
        <v>17.89</v>
      </c>
    </row>
    <row r="103" spans="1:2" ht="15">
      <c r="A103" s="33">
        <v>34486</v>
      </c>
      <c r="B103" s="9">
        <v>19.059999999999999</v>
      </c>
    </row>
    <row r="104" spans="1:2" ht="15">
      <c r="A104" s="33">
        <v>34516</v>
      </c>
      <c r="B104" s="9">
        <v>19.66</v>
      </c>
    </row>
    <row r="105" spans="1:2" ht="15">
      <c r="A105" s="33">
        <v>34547</v>
      </c>
      <c r="B105" s="9">
        <v>18.38</v>
      </c>
    </row>
    <row r="106" spans="1:2" ht="15">
      <c r="A106" s="33">
        <v>34578</v>
      </c>
      <c r="B106" s="9">
        <v>17.45</v>
      </c>
    </row>
    <row r="107" spans="1:2" ht="15">
      <c r="A107" s="33">
        <v>34608</v>
      </c>
      <c r="B107" s="9">
        <v>17.72</v>
      </c>
    </row>
    <row r="108" spans="1:2" ht="15">
      <c r="A108" s="33">
        <v>34639</v>
      </c>
      <c r="B108" s="9">
        <v>18.07</v>
      </c>
    </row>
    <row r="109" spans="1:2" ht="15">
      <c r="A109" s="33">
        <v>34669</v>
      </c>
      <c r="B109" s="9">
        <v>17.16</v>
      </c>
    </row>
    <row r="110" spans="1:2" ht="15">
      <c r="A110" s="33">
        <v>34700</v>
      </c>
      <c r="B110" s="9">
        <v>18.04</v>
      </c>
    </row>
    <row r="111" spans="1:2" ht="15">
      <c r="A111" s="33">
        <v>34731</v>
      </c>
      <c r="B111" s="9">
        <v>18.57</v>
      </c>
    </row>
    <row r="112" spans="1:2" ht="15">
      <c r="A112" s="33">
        <v>34759</v>
      </c>
      <c r="B112" s="9">
        <v>18.54</v>
      </c>
    </row>
    <row r="113" spans="1:2" ht="15">
      <c r="A113" s="33">
        <v>34790</v>
      </c>
      <c r="B113" s="9">
        <v>19.899999999999999</v>
      </c>
    </row>
    <row r="114" spans="1:2" ht="15">
      <c r="A114" s="33">
        <v>34820</v>
      </c>
      <c r="B114" s="9">
        <v>19.739999999999998</v>
      </c>
    </row>
    <row r="115" spans="1:2" ht="15">
      <c r="A115" s="33">
        <v>34851</v>
      </c>
      <c r="B115" s="9">
        <v>18.45</v>
      </c>
    </row>
    <row r="116" spans="1:2" ht="15">
      <c r="A116" s="33">
        <v>34881</v>
      </c>
      <c r="B116" s="9">
        <v>17.329999999999998</v>
      </c>
    </row>
    <row r="117" spans="1:2" ht="15">
      <c r="A117" s="33">
        <v>34912</v>
      </c>
      <c r="B117" s="9">
        <v>18.02</v>
      </c>
    </row>
    <row r="118" spans="1:2" ht="15">
      <c r="A118" s="33">
        <v>34943</v>
      </c>
      <c r="B118" s="9">
        <v>18.23</v>
      </c>
    </row>
    <row r="119" spans="1:2" ht="15">
      <c r="A119" s="33">
        <v>34973</v>
      </c>
      <c r="B119" s="9">
        <v>17.43</v>
      </c>
    </row>
    <row r="120" spans="1:2" ht="15">
      <c r="A120" s="33">
        <v>35004</v>
      </c>
      <c r="B120" s="9">
        <v>17.989999999999998</v>
      </c>
    </row>
    <row r="121" spans="1:2" ht="15">
      <c r="A121" s="33">
        <v>35034</v>
      </c>
      <c r="B121" s="9">
        <v>19.03</v>
      </c>
    </row>
    <row r="122" spans="1:2" ht="15">
      <c r="A122" s="33">
        <v>35065</v>
      </c>
      <c r="B122" s="9">
        <v>18.86</v>
      </c>
    </row>
    <row r="123" spans="1:2" ht="15">
      <c r="A123" s="33">
        <v>35096</v>
      </c>
      <c r="B123" s="9">
        <v>19.09</v>
      </c>
    </row>
    <row r="124" spans="1:2" ht="15">
      <c r="A124" s="33">
        <v>35125</v>
      </c>
      <c r="B124" s="9">
        <v>21.33</v>
      </c>
    </row>
    <row r="125" spans="1:2" ht="15">
      <c r="A125" s="33">
        <v>35156</v>
      </c>
      <c r="B125" s="9">
        <v>23.5</v>
      </c>
    </row>
    <row r="126" spans="1:2" ht="15">
      <c r="A126" s="33">
        <v>35186</v>
      </c>
      <c r="B126" s="9">
        <v>21.17</v>
      </c>
    </row>
    <row r="127" spans="1:2" ht="15">
      <c r="A127" s="33">
        <v>35217</v>
      </c>
      <c r="B127" s="9">
        <v>20.420000000000002</v>
      </c>
    </row>
    <row r="128" spans="1:2" ht="15">
      <c r="A128" s="33">
        <v>35247</v>
      </c>
      <c r="B128" s="9">
        <v>21.3</v>
      </c>
    </row>
    <row r="129" spans="1:2" ht="15">
      <c r="A129" s="33">
        <v>35278</v>
      </c>
      <c r="B129" s="9">
        <v>21.9</v>
      </c>
    </row>
    <row r="130" spans="1:2" ht="15">
      <c r="A130" s="33">
        <v>35309</v>
      </c>
      <c r="B130" s="9">
        <v>23.97</v>
      </c>
    </row>
    <row r="131" spans="1:2" ht="15">
      <c r="A131" s="33">
        <v>35339</v>
      </c>
      <c r="B131" s="9">
        <v>24.88</v>
      </c>
    </row>
    <row r="132" spans="1:2" ht="15">
      <c r="A132" s="33">
        <v>35370</v>
      </c>
      <c r="B132" s="9">
        <v>23.71</v>
      </c>
    </row>
    <row r="133" spans="1:2" ht="15">
      <c r="A133" s="33">
        <v>35400</v>
      </c>
      <c r="B133" s="9">
        <v>25.23</v>
      </c>
    </row>
    <row r="134" spans="1:2" ht="15">
      <c r="A134" s="33">
        <v>35431</v>
      </c>
      <c r="B134" s="9">
        <v>25.13</v>
      </c>
    </row>
    <row r="135" spans="1:2" ht="15">
      <c r="A135" s="33">
        <v>35462</v>
      </c>
      <c r="B135" s="9">
        <v>22.18</v>
      </c>
    </row>
    <row r="136" spans="1:2" ht="15">
      <c r="A136" s="33">
        <v>35490</v>
      </c>
      <c r="B136" s="9">
        <v>20.97</v>
      </c>
    </row>
    <row r="137" spans="1:2" ht="15">
      <c r="A137" s="33">
        <v>35521</v>
      </c>
      <c r="B137" s="9">
        <v>19.7</v>
      </c>
    </row>
    <row r="138" spans="1:2" ht="15">
      <c r="A138" s="33">
        <v>35551</v>
      </c>
      <c r="B138" s="9">
        <v>20.82</v>
      </c>
    </row>
    <row r="139" spans="1:2" ht="15">
      <c r="A139" s="33">
        <v>35582</v>
      </c>
      <c r="B139" s="9">
        <v>19.260000000000002</v>
      </c>
    </row>
    <row r="140" spans="1:2" ht="15">
      <c r="A140" s="33">
        <v>35612</v>
      </c>
      <c r="B140" s="9">
        <v>19.66</v>
      </c>
    </row>
    <row r="141" spans="1:2" ht="15">
      <c r="A141" s="33">
        <v>35643</v>
      </c>
      <c r="B141" s="9">
        <v>19.95</v>
      </c>
    </row>
    <row r="142" spans="1:2" ht="15">
      <c r="A142" s="33">
        <v>35674</v>
      </c>
      <c r="B142" s="9">
        <v>19.8</v>
      </c>
    </row>
    <row r="143" spans="1:2" ht="15">
      <c r="A143" s="33">
        <v>35704</v>
      </c>
      <c r="B143" s="9">
        <v>21.33</v>
      </c>
    </row>
    <row r="144" spans="1:2" ht="15">
      <c r="A144" s="33">
        <v>35735</v>
      </c>
      <c r="B144" s="9">
        <v>20.190000000000001</v>
      </c>
    </row>
    <row r="145" spans="1:2" ht="15">
      <c r="A145" s="33">
        <v>35765</v>
      </c>
      <c r="B145" s="9">
        <v>18.329999999999998</v>
      </c>
    </row>
    <row r="146" spans="1:2" ht="15">
      <c r="A146" s="33">
        <v>35796</v>
      </c>
      <c r="B146" s="9">
        <v>16.72</v>
      </c>
    </row>
    <row r="147" spans="1:2" ht="15">
      <c r="A147" s="33">
        <v>35827</v>
      </c>
      <c r="B147" s="9">
        <v>16.059999999999999</v>
      </c>
    </row>
    <row r="148" spans="1:2" ht="15">
      <c r="A148" s="33">
        <v>35855</v>
      </c>
      <c r="B148" s="9">
        <v>15.12</v>
      </c>
    </row>
    <row r="149" spans="1:2" ht="15">
      <c r="A149" s="33">
        <v>35886</v>
      </c>
      <c r="B149" s="9">
        <v>15.35</v>
      </c>
    </row>
    <row r="150" spans="1:2" ht="15">
      <c r="A150" s="33">
        <v>35916</v>
      </c>
      <c r="B150" s="9">
        <v>14.91</v>
      </c>
    </row>
    <row r="151" spans="1:2" ht="15">
      <c r="A151" s="33">
        <v>35947</v>
      </c>
      <c r="B151" s="9">
        <v>13.72</v>
      </c>
    </row>
    <row r="152" spans="1:2" ht="15">
      <c r="A152" s="33">
        <v>35977</v>
      </c>
      <c r="B152" s="9">
        <v>14.17</v>
      </c>
    </row>
    <row r="153" spans="1:2" ht="15">
      <c r="A153" s="33">
        <v>36008</v>
      </c>
      <c r="B153" s="9">
        <v>13.47</v>
      </c>
    </row>
    <row r="154" spans="1:2" ht="15">
      <c r="A154" s="33">
        <v>36039</v>
      </c>
      <c r="B154" s="9">
        <v>15.03</v>
      </c>
    </row>
    <row r="155" spans="1:2" ht="15">
      <c r="A155" s="33">
        <v>36069</v>
      </c>
      <c r="B155" s="9">
        <v>14.46</v>
      </c>
    </row>
    <row r="156" spans="1:2" ht="15">
      <c r="A156" s="33">
        <v>36100</v>
      </c>
      <c r="B156" s="9">
        <v>13</v>
      </c>
    </row>
    <row r="157" spans="1:2" ht="15">
      <c r="A157" s="33">
        <v>36130</v>
      </c>
      <c r="B157" s="9">
        <v>11.35</v>
      </c>
    </row>
    <row r="158" spans="1:2" ht="15">
      <c r="A158" s="33">
        <v>36161</v>
      </c>
      <c r="B158" s="9">
        <v>12.52</v>
      </c>
    </row>
    <row r="159" spans="1:2" ht="15">
      <c r="A159" s="33">
        <v>36192</v>
      </c>
      <c r="B159" s="9">
        <v>12.01</v>
      </c>
    </row>
    <row r="160" spans="1:2" ht="15">
      <c r="A160" s="33">
        <v>36220</v>
      </c>
      <c r="B160" s="9">
        <v>14.68</v>
      </c>
    </row>
    <row r="161" spans="1:2" ht="15">
      <c r="A161" s="33">
        <v>36251</v>
      </c>
      <c r="B161" s="9">
        <v>17.309999999999999</v>
      </c>
    </row>
    <row r="162" spans="1:2" ht="15">
      <c r="A162" s="33">
        <v>36281</v>
      </c>
      <c r="B162" s="9">
        <v>17.72</v>
      </c>
    </row>
    <row r="163" spans="1:2" ht="15">
      <c r="A163" s="33">
        <v>36312</v>
      </c>
      <c r="B163" s="9">
        <v>17.920000000000002</v>
      </c>
    </row>
    <row r="164" spans="1:2" ht="15">
      <c r="A164" s="33">
        <v>36342</v>
      </c>
      <c r="B164" s="9">
        <v>20.100000000000001</v>
      </c>
    </row>
    <row r="165" spans="1:2" ht="15">
      <c r="A165" s="33">
        <v>36373</v>
      </c>
      <c r="B165" s="9">
        <v>21.28</v>
      </c>
    </row>
    <row r="166" spans="1:2" ht="15">
      <c r="A166" s="33">
        <v>36404</v>
      </c>
      <c r="B166" s="9">
        <v>23.8</v>
      </c>
    </row>
    <row r="167" spans="1:2" ht="15">
      <c r="A167" s="33">
        <v>36434</v>
      </c>
      <c r="B167" s="9">
        <v>22.69</v>
      </c>
    </row>
    <row r="168" spans="1:2" ht="15">
      <c r="A168" s="33">
        <v>36465</v>
      </c>
      <c r="B168" s="9">
        <v>25</v>
      </c>
    </row>
    <row r="169" spans="1:2" ht="15">
      <c r="A169" s="33">
        <v>36495</v>
      </c>
      <c r="B169" s="9">
        <v>26.1</v>
      </c>
    </row>
    <row r="170" spans="1:2" ht="15">
      <c r="A170" s="33">
        <v>36526</v>
      </c>
      <c r="B170" s="9">
        <v>27.26</v>
      </c>
    </row>
    <row r="171" spans="1:2" ht="15">
      <c r="A171" s="33">
        <v>36557</v>
      </c>
      <c r="B171" s="9">
        <v>29.37</v>
      </c>
    </row>
    <row r="172" spans="1:2" ht="15">
      <c r="A172" s="33">
        <v>36586</v>
      </c>
      <c r="B172" s="9">
        <v>29.84</v>
      </c>
    </row>
    <row r="173" spans="1:2" ht="15">
      <c r="A173" s="33">
        <v>36617</v>
      </c>
      <c r="B173" s="9">
        <v>25.72</v>
      </c>
    </row>
    <row r="174" spans="1:2" ht="15">
      <c r="A174" s="33">
        <v>36647</v>
      </c>
      <c r="B174" s="9">
        <v>28.79</v>
      </c>
    </row>
    <row r="175" spans="1:2" ht="15">
      <c r="A175" s="33">
        <v>36678</v>
      </c>
      <c r="B175" s="9">
        <v>31.82</v>
      </c>
    </row>
    <row r="176" spans="1:2" ht="15">
      <c r="A176" s="33">
        <v>36708</v>
      </c>
      <c r="B176" s="9">
        <v>29.7</v>
      </c>
    </row>
    <row r="177" spans="1:2" ht="15">
      <c r="A177" s="33">
        <v>36739</v>
      </c>
      <c r="B177" s="9">
        <v>31.26</v>
      </c>
    </row>
    <row r="178" spans="1:2" ht="15">
      <c r="A178" s="33">
        <v>36770</v>
      </c>
      <c r="B178" s="9">
        <v>33.880000000000003</v>
      </c>
    </row>
    <row r="179" spans="1:2" ht="15">
      <c r="A179" s="33">
        <v>36800</v>
      </c>
      <c r="B179" s="9">
        <v>33.11</v>
      </c>
    </row>
    <row r="180" spans="1:2" ht="15">
      <c r="A180" s="33">
        <v>36831</v>
      </c>
      <c r="B180" s="9">
        <v>34.42</v>
      </c>
    </row>
    <row r="181" spans="1:2" ht="15">
      <c r="A181" s="33">
        <v>36861</v>
      </c>
      <c r="B181" s="9">
        <v>28.44</v>
      </c>
    </row>
    <row r="182" spans="1:2" ht="15">
      <c r="A182" s="33">
        <v>36892</v>
      </c>
      <c r="B182" s="9">
        <v>29.59</v>
      </c>
    </row>
    <row r="183" spans="1:2" ht="15">
      <c r="A183" s="33">
        <v>36923</v>
      </c>
      <c r="B183" s="9">
        <v>29.61</v>
      </c>
    </row>
    <row r="184" spans="1:2" ht="15">
      <c r="A184" s="33">
        <v>36951</v>
      </c>
      <c r="B184" s="9">
        <v>27.25</v>
      </c>
    </row>
    <row r="185" spans="1:2" ht="15">
      <c r="A185" s="33">
        <v>36982</v>
      </c>
      <c r="B185" s="9">
        <v>27.49</v>
      </c>
    </row>
    <row r="186" spans="1:2" ht="15">
      <c r="A186" s="33">
        <v>37012</v>
      </c>
      <c r="B186" s="9">
        <v>28.63</v>
      </c>
    </row>
    <row r="187" spans="1:2" ht="15">
      <c r="A187" s="33">
        <v>37043</v>
      </c>
      <c r="B187" s="9">
        <v>27.6</v>
      </c>
    </row>
    <row r="188" spans="1:2" ht="15">
      <c r="A188" s="33">
        <v>37073</v>
      </c>
      <c r="B188" s="9">
        <v>26.43</v>
      </c>
    </row>
    <row r="189" spans="1:2" ht="15">
      <c r="A189" s="33">
        <v>37104</v>
      </c>
      <c r="B189" s="9">
        <v>27.37</v>
      </c>
    </row>
    <row r="190" spans="1:2" ht="15">
      <c r="A190" s="33">
        <v>37135</v>
      </c>
      <c r="B190" s="9">
        <v>26.2</v>
      </c>
    </row>
    <row r="191" spans="1:2" ht="15">
      <c r="A191" s="33">
        <v>37165</v>
      </c>
      <c r="B191" s="9">
        <v>22.17</v>
      </c>
    </row>
    <row r="192" spans="1:2" ht="15">
      <c r="A192" s="33">
        <v>37196</v>
      </c>
      <c r="B192" s="9">
        <v>19.64</v>
      </c>
    </row>
    <row r="193" spans="1:2" ht="15">
      <c r="A193" s="33">
        <v>37226</v>
      </c>
      <c r="B193" s="9">
        <v>19.39</v>
      </c>
    </row>
    <row r="194" spans="1:2" ht="15">
      <c r="A194" s="33">
        <v>37257</v>
      </c>
      <c r="B194" s="9">
        <v>19.72</v>
      </c>
    </row>
    <row r="195" spans="1:2" ht="15">
      <c r="A195" s="33">
        <v>37288</v>
      </c>
      <c r="B195" s="9">
        <v>20.72</v>
      </c>
    </row>
    <row r="196" spans="1:2" ht="15">
      <c r="A196" s="33">
        <v>37316</v>
      </c>
      <c r="B196" s="9">
        <v>24.53</v>
      </c>
    </row>
    <row r="197" spans="1:2" ht="15">
      <c r="A197" s="33">
        <v>37347</v>
      </c>
      <c r="B197" s="9">
        <v>26.18</v>
      </c>
    </row>
    <row r="198" spans="1:2" ht="15">
      <c r="A198" s="33">
        <v>37377</v>
      </c>
      <c r="B198" s="9">
        <v>27.04</v>
      </c>
    </row>
    <row r="199" spans="1:2" ht="15">
      <c r="A199" s="33">
        <v>37408</v>
      </c>
      <c r="B199" s="9">
        <v>25.52</v>
      </c>
    </row>
    <row r="200" spans="1:2" ht="15">
      <c r="A200" s="33">
        <v>37438</v>
      </c>
      <c r="B200" s="9">
        <v>26.97</v>
      </c>
    </row>
    <row r="201" spans="1:2" ht="15">
      <c r="A201" s="33">
        <v>37469</v>
      </c>
      <c r="B201" s="9">
        <v>28.39</v>
      </c>
    </row>
    <row r="202" spans="1:2" ht="15">
      <c r="A202" s="33">
        <v>37500</v>
      </c>
      <c r="B202" s="9">
        <v>29.66</v>
      </c>
    </row>
    <row r="203" spans="1:2" ht="15">
      <c r="A203" s="33">
        <v>37530</v>
      </c>
      <c r="B203" s="9">
        <v>28.84</v>
      </c>
    </row>
    <row r="204" spans="1:2" ht="15">
      <c r="A204" s="33">
        <v>37561</v>
      </c>
      <c r="B204" s="9">
        <v>26.35</v>
      </c>
    </row>
    <row r="205" spans="1:2" ht="15">
      <c r="A205" s="33">
        <v>37591</v>
      </c>
      <c r="B205" s="9">
        <v>29.46</v>
      </c>
    </row>
    <row r="206" spans="1:2" ht="15">
      <c r="A206" s="33">
        <v>37622</v>
      </c>
      <c r="B206" s="9">
        <v>32.950000000000003</v>
      </c>
    </row>
    <row r="207" spans="1:2" ht="15">
      <c r="A207" s="33">
        <v>37653</v>
      </c>
      <c r="B207" s="9">
        <v>35.83</v>
      </c>
    </row>
    <row r="208" spans="1:2" ht="15">
      <c r="A208" s="33">
        <v>37681</v>
      </c>
      <c r="B208" s="9">
        <v>33.51</v>
      </c>
    </row>
    <row r="209" spans="1:2" ht="15">
      <c r="A209" s="33">
        <v>37712</v>
      </c>
      <c r="B209" s="9">
        <v>28.17</v>
      </c>
    </row>
    <row r="210" spans="1:2" ht="15">
      <c r="A210" s="33">
        <v>37742</v>
      </c>
      <c r="B210" s="9">
        <v>28.11</v>
      </c>
    </row>
    <row r="211" spans="1:2" ht="15">
      <c r="A211" s="33">
        <v>37773</v>
      </c>
      <c r="B211" s="9">
        <v>30.66</v>
      </c>
    </row>
    <row r="212" spans="1:2" ht="15">
      <c r="A212" s="33">
        <v>37803</v>
      </c>
      <c r="B212" s="9">
        <v>30.76</v>
      </c>
    </row>
    <row r="213" spans="1:2" ht="15">
      <c r="A213" s="33">
        <v>37834</v>
      </c>
      <c r="B213" s="9">
        <v>31.57</v>
      </c>
    </row>
    <row r="214" spans="1:2" ht="15">
      <c r="A214" s="33">
        <v>37865</v>
      </c>
      <c r="B214" s="9">
        <v>28.31</v>
      </c>
    </row>
    <row r="215" spans="1:2" ht="15">
      <c r="A215" s="33">
        <v>37895</v>
      </c>
      <c r="B215" s="9">
        <v>30.34</v>
      </c>
    </row>
    <row r="216" spans="1:2" ht="15">
      <c r="A216" s="33">
        <v>37926</v>
      </c>
      <c r="B216" s="9">
        <v>31.11</v>
      </c>
    </row>
    <row r="217" spans="1:2" ht="15">
      <c r="A217" s="33">
        <v>37956</v>
      </c>
      <c r="B217" s="9">
        <v>32.130000000000003</v>
      </c>
    </row>
    <row r="218" spans="1:2" ht="15">
      <c r="A218" s="33">
        <v>37987</v>
      </c>
      <c r="B218" s="9">
        <v>34.31</v>
      </c>
    </row>
    <row r="219" spans="1:2" ht="15">
      <c r="A219" s="33">
        <v>38018</v>
      </c>
      <c r="B219" s="9">
        <v>34.69</v>
      </c>
    </row>
    <row r="220" spans="1:2" ht="15">
      <c r="A220" s="33">
        <v>38047</v>
      </c>
      <c r="B220" s="9">
        <v>36.74</v>
      </c>
    </row>
    <row r="221" spans="1:2" ht="15">
      <c r="A221" s="33">
        <v>38078</v>
      </c>
      <c r="B221" s="9">
        <v>36.75</v>
      </c>
    </row>
    <row r="222" spans="1:2" ht="15">
      <c r="A222" s="33">
        <v>38108</v>
      </c>
      <c r="B222" s="9">
        <v>40.28</v>
      </c>
    </row>
    <row r="223" spans="1:2" ht="15">
      <c r="A223" s="33">
        <v>38139</v>
      </c>
      <c r="B223" s="9">
        <v>38.03</v>
      </c>
    </row>
    <row r="224" spans="1:2" ht="15">
      <c r="A224" s="33">
        <v>38169</v>
      </c>
      <c r="B224" s="9">
        <v>40.78</v>
      </c>
    </row>
    <row r="225" spans="1:2" ht="15">
      <c r="A225" s="33">
        <v>38200</v>
      </c>
      <c r="B225" s="9">
        <v>44.9</v>
      </c>
    </row>
    <row r="226" spans="1:2" ht="15">
      <c r="A226" s="33">
        <v>38231</v>
      </c>
      <c r="B226" s="9">
        <v>45.94</v>
      </c>
    </row>
    <row r="227" spans="1:2" ht="15">
      <c r="A227" s="33">
        <v>38261</v>
      </c>
      <c r="B227" s="9">
        <v>53.28</v>
      </c>
    </row>
    <row r="228" spans="1:2" ht="15">
      <c r="A228" s="33">
        <v>38292</v>
      </c>
      <c r="B228" s="9">
        <v>48.47</v>
      </c>
    </row>
    <row r="229" spans="1:2" ht="15">
      <c r="A229" s="33">
        <v>38322</v>
      </c>
      <c r="B229" s="9">
        <v>43.15</v>
      </c>
    </row>
    <row r="230" spans="1:2" ht="15">
      <c r="A230" s="33">
        <v>38353</v>
      </c>
      <c r="B230" s="9">
        <v>46.84</v>
      </c>
    </row>
    <row r="231" spans="1:2" ht="15">
      <c r="A231" s="33">
        <v>38384</v>
      </c>
      <c r="B231" s="9">
        <v>48.15</v>
      </c>
    </row>
    <row r="232" spans="1:2" ht="15">
      <c r="A232" s="33">
        <v>38412</v>
      </c>
      <c r="B232" s="9">
        <v>54.19</v>
      </c>
    </row>
    <row r="233" spans="1:2" ht="15">
      <c r="A233" s="33">
        <v>38443</v>
      </c>
      <c r="B233" s="9">
        <v>52.98</v>
      </c>
    </row>
    <row r="234" spans="1:2" ht="15">
      <c r="A234" s="33">
        <v>38473</v>
      </c>
      <c r="B234" s="9">
        <v>49.83</v>
      </c>
    </row>
    <row r="235" spans="1:2" ht="15">
      <c r="A235" s="33">
        <v>38504</v>
      </c>
      <c r="B235" s="9">
        <v>56.35</v>
      </c>
    </row>
    <row r="236" spans="1:2" ht="15">
      <c r="A236" s="33">
        <v>38534</v>
      </c>
      <c r="B236" s="9">
        <v>59</v>
      </c>
    </row>
    <row r="237" spans="1:2" ht="15">
      <c r="A237" s="33">
        <v>38565</v>
      </c>
      <c r="B237" s="9">
        <v>64.989999999999995</v>
      </c>
    </row>
    <row r="238" spans="1:2" ht="15">
      <c r="A238" s="33">
        <v>38596</v>
      </c>
      <c r="B238" s="9">
        <v>65.59</v>
      </c>
    </row>
    <row r="239" spans="1:2" ht="15">
      <c r="A239" s="33">
        <v>38626</v>
      </c>
      <c r="B239" s="9">
        <v>62.26</v>
      </c>
    </row>
    <row r="240" spans="1:2" ht="15">
      <c r="A240" s="33">
        <v>38657</v>
      </c>
      <c r="B240" s="9">
        <v>58.32</v>
      </c>
    </row>
    <row r="241" spans="1:2" ht="15">
      <c r="A241" s="33">
        <v>38687</v>
      </c>
      <c r="B241" s="9">
        <v>59.41</v>
      </c>
    </row>
    <row r="242" spans="1:2" ht="15">
      <c r="A242" s="33">
        <v>38718</v>
      </c>
      <c r="B242" s="9">
        <v>65.489999999999995</v>
      </c>
    </row>
    <row r="243" spans="1:2" ht="15">
      <c r="A243" s="33">
        <v>38749</v>
      </c>
      <c r="B243" s="9">
        <v>61.63</v>
      </c>
    </row>
    <row r="244" spans="1:2" ht="15">
      <c r="A244" s="33">
        <v>38777</v>
      </c>
      <c r="B244" s="9">
        <v>62.69</v>
      </c>
    </row>
    <row r="245" spans="1:2" ht="15">
      <c r="A245" s="33">
        <v>38808</v>
      </c>
      <c r="B245" s="9">
        <v>69.44</v>
      </c>
    </row>
    <row r="246" spans="1:2" ht="15">
      <c r="A246" s="33">
        <v>38838</v>
      </c>
      <c r="B246" s="9">
        <v>70.84</v>
      </c>
    </row>
    <row r="247" spans="1:2" ht="15">
      <c r="A247" s="33">
        <v>38869</v>
      </c>
      <c r="B247" s="9">
        <v>70.95</v>
      </c>
    </row>
    <row r="248" spans="1:2" ht="15">
      <c r="A248" s="33">
        <v>38899</v>
      </c>
      <c r="B248" s="9">
        <v>74.41</v>
      </c>
    </row>
    <row r="249" spans="1:2" ht="15">
      <c r="A249" s="33">
        <v>38930</v>
      </c>
      <c r="B249" s="9">
        <v>73.040000000000006</v>
      </c>
    </row>
    <row r="250" spans="1:2" ht="15">
      <c r="A250" s="33">
        <v>38961</v>
      </c>
      <c r="B250" s="9">
        <v>63.8</v>
      </c>
    </row>
    <row r="251" spans="1:2" ht="15">
      <c r="A251" s="33">
        <v>38991</v>
      </c>
      <c r="B251" s="9">
        <v>58.89</v>
      </c>
    </row>
    <row r="252" spans="1:2" ht="15">
      <c r="A252" s="33">
        <v>39022</v>
      </c>
      <c r="B252" s="9">
        <v>59.08</v>
      </c>
    </row>
    <row r="253" spans="1:2" ht="15">
      <c r="A253" s="33">
        <v>39052</v>
      </c>
      <c r="B253" s="9">
        <v>61.96</v>
      </c>
    </row>
    <row r="254" spans="1:2" ht="15">
      <c r="A254" s="33">
        <v>39083</v>
      </c>
      <c r="B254" s="9">
        <v>54.51</v>
      </c>
    </row>
    <row r="255" spans="1:2" ht="15">
      <c r="A255" s="33">
        <v>39114</v>
      </c>
      <c r="B255" s="9">
        <v>59.28</v>
      </c>
    </row>
    <row r="256" spans="1:2" ht="15">
      <c r="A256" s="33">
        <v>39142</v>
      </c>
      <c r="B256" s="9">
        <v>60.44</v>
      </c>
    </row>
    <row r="257" spans="1:2" ht="15">
      <c r="A257" s="33">
        <v>39173</v>
      </c>
      <c r="B257" s="9">
        <v>63.98</v>
      </c>
    </row>
    <row r="258" spans="1:2" ht="15">
      <c r="A258" s="33">
        <v>39203</v>
      </c>
      <c r="B258" s="9">
        <v>63.46</v>
      </c>
    </row>
    <row r="259" spans="1:2" ht="15">
      <c r="A259" s="33">
        <v>39234</v>
      </c>
      <c r="B259" s="9">
        <v>67.489999999999995</v>
      </c>
    </row>
    <row r="260" spans="1:2" ht="15">
      <c r="A260" s="33">
        <v>39264</v>
      </c>
      <c r="B260" s="9">
        <v>74.12</v>
      </c>
    </row>
    <row r="261" spans="1:2" ht="15">
      <c r="A261" s="33">
        <v>39295</v>
      </c>
      <c r="B261" s="9">
        <v>72.36</v>
      </c>
    </row>
    <row r="262" spans="1:2" ht="15">
      <c r="A262" s="33">
        <v>39326</v>
      </c>
      <c r="B262" s="9">
        <v>79.92</v>
      </c>
    </row>
    <row r="263" spans="1:2" ht="15">
      <c r="A263" s="33">
        <v>39356</v>
      </c>
      <c r="B263" s="9">
        <v>85.8</v>
      </c>
    </row>
    <row r="264" spans="1:2" ht="15">
      <c r="A264" s="33">
        <v>39387</v>
      </c>
      <c r="B264" s="9">
        <v>94.77</v>
      </c>
    </row>
    <row r="265" spans="1:2" ht="15">
      <c r="A265" s="33">
        <v>39417</v>
      </c>
      <c r="B265" s="9">
        <v>91.69</v>
      </c>
    </row>
    <row r="266" spans="1:2" ht="15">
      <c r="A266" s="33">
        <v>39448</v>
      </c>
      <c r="B266" s="9">
        <v>92.97</v>
      </c>
    </row>
    <row r="267" spans="1:2" ht="15">
      <c r="A267" s="33">
        <v>39479</v>
      </c>
      <c r="B267" s="9">
        <v>95.39</v>
      </c>
    </row>
    <row r="268" spans="1:2" ht="15">
      <c r="A268" s="33">
        <v>39508</v>
      </c>
      <c r="B268" s="9">
        <v>105.45</v>
      </c>
    </row>
    <row r="269" spans="1:2" ht="15">
      <c r="A269" s="33">
        <v>39539</v>
      </c>
      <c r="B269" s="9">
        <v>112.58</v>
      </c>
    </row>
    <row r="270" spans="1:2" ht="15">
      <c r="A270" s="33">
        <v>39569</v>
      </c>
      <c r="B270" s="9">
        <v>125.4</v>
      </c>
    </row>
    <row r="271" spans="1:2" ht="15">
      <c r="A271" s="33">
        <v>39600</v>
      </c>
      <c r="B271" s="9">
        <v>133.88</v>
      </c>
    </row>
    <row r="272" spans="1:2" ht="15">
      <c r="A272" s="33">
        <v>39630</v>
      </c>
      <c r="B272" s="9">
        <v>133.37</v>
      </c>
    </row>
    <row r="273" spans="1:2" ht="15">
      <c r="A273" s="33">
        <v>39661</v>
      </c>
      <c r="B273" s="9">
        <v>116.67</v>
      </c>
    </row>
    <row r="274" spans="1:2" ht="15">
      <c r="A274" s="33">
        <v>39692</v>
      </c>
      <c r="B274" s="9">
        <v>104.11</v>
      </c>
    </row>
    <row r="275" spans="1:2" ht="15">
      <c r="A275" s="33">
        <v>39722</v>
      </c>
      <c r="B275" s="9">
        <v>76.61</v>
      </c>
    </row>
    <row r="276" spans="1:2" ht="15">
      <c r="A276" s="33">
        <v>39753</v>
      </c>
      <c r="B276" s="9">
        <v>57.31</v>
      </c>
    </row>
    <row r="277" spans="1:2" ht="15">
      <c r="A277" s="33">
        <v>39783</v>
      </c>
      <c r="B277" s="9">
        <v>41.12</v>
      </c>
    </row>
    <row r="278" spans="1:2" ht="15">
      <c r="A278" s="33">
        <v>39814</v>
      </c>
      <c r="B278" s="9">
        <v>41.71</v>
      </c>
    </row>
    <row r="279" spans="1:2" ht="15">
      <c r="A279" s="33">
        <v>39845</v>
      </c>
      <c r="B279" s="9">
        <v>39.090000000000003</v>
      </c>
    </row>
    <row r="280" spans="1:2" ht="15">
      <c r="A280" s="33">
        <v>39873</v>
      </c>
      <c r="B280" s="9">
        <v>47.94</v>
      </c>
    </row>
    <row r="281" spans="1:2" ht="15">
      <c r="A281" s="33">
        <v>39904</v>
      </c>
      <c r="B281" s="9">
        <v>49.65</v>
      </c>
    </row>
    <row r="282" spans="1:2" ht="15">
      <c r="A282" s="33">
        <v>39934</v>
      </c>
      <c r="B282" s="9">
        <v>59.03</v>
      </c>
    </row>
    <row r="283" spans="1:2" ht="15">
      <c r="A283" s="33">
        <v>39965</v>
      </c>
      <c r="B283" s="9">
        <v>69.64</v>
      </c>
    </row>
    <row r="284" spans="1:2" ht="15">
      <c r="A284" s="33">
        <v>39995</v>
      </c>
      <c r="B284" s="9">
        <v>64.150000000000006</v>
      </c>
    </row>
    <row r="285" spans="1:2" ht="15">
      <c r="A285" s="33">
        <v>40026</v>
      </c>
      <c r="B285" s="9">
        <v>71.05</v>
      </c>
    </row>
    <row r="286" spans="1:2" ht="15">
      <c r="A286" s="33">
        <v>40057</v>
      </c>
      <c r="B286" s="9">
        <v>69.41</v>
      </c>
    </row>
    <row r="287" spans="1:2" ht="15">
      <c r="A287" s="33">
        <v>40087</v>
      </c>
      <c r="B287" s="9">
        <v>75.72</v>
      </c>
    </row>
    <row r="288" spans="1:2" ht="15">
      <c r="A288" s="33">
        <v>40118</v>
      </c>
      <c r="B288" s="9">
        <v>77.989999999999995</v>
      </c>
    </row>
    <row r="289" spans="1:2" ht="15">
      <c r="A289" s="33">
        <v>40148</v>
      </c>
      <c r="B289" s="9">
        <v>74.47</v>
      </c>
    </row>
    <row r="290" spans="1:2" ht="15">
      <c r="A290" s="33">
        <v>40179</v>
      </c>
      <c r="B290" s="9">
        <v>78.33</v>
      </c>
    </row>
    <row r="291" spans="1:2" ht="15">
      <c r="A291" s="33">
        <v>40210</v>
      </c>
      <c r="B291" s="9">
        <v>76.39</v>
      </c>
    </row>
    <row r="292" spans="1:2" ht="15">
      <c r="A292" s="33">
        <v>40238</v>
      </c>
      <c r="B292" s="9">
        <v>81.2</v>
      </c>
    </row>
    <row r="293" spans="1:2" ht="15">
      <c r="A293" s="33">
        <v>40269</v>
      </c>
      <c r="B293" s="9">
        <v>84.29</v>
      </c>
    </row>
    <row r="294" spans="1:2" ht="15">
      <c r="A294" s="33">
        <v>40299</v>
      </c>
      <c r="B294" s="9">
        <v>73.739999999999995</v>
      </c>
    </row>
    <row r="295" spans="1:2" ht="15">
      <c r="A295" s="33">
        <v>40330</v>
      </c>
      <c r="B295" s="9">
        <v>75.34</v>
      </c>
    </row>
    <row r="296" spans="1:2" ht="15">
      <c r="A296" s="33">
        <v>40360</v>
      </c>
      <c r="B296" s="9">
        <v>76.319999999999993</v>
      </c>
    </row>
    <row r="297" spans="1:2" ht="15">
      <c r="A297" s="33">
        <v>40391</v>
      </c>
      <c r="B297" s="9">
        <v>76.599999999999994</v>
      </c>
    </row>
    <row r="298" spans="1:2" ht="15">
      <c r="A298" s="33">
        <v>40422</v>
      </c>
      <c r="B298" s="9">
        <v>75.239999999999995</v>
      </c>
    </row>
    <row r="299" spans="1:2" ht="15">
      <c r="A299" s="33">
        <v>40452</v>
      </c>
      <c r="B299" s="9">
        <v>81.89</v>
      </c>
    </row>
    <row r="300" spans="1:2" ht="15">
      <c r="A300" s="33">
        <v>40483</v>
      </c>
      <c r="B300" s="9">
        <v>84.25</v>
      </c>
    </row>
    <row r="301" spans="1:2" ht="15">
      <c r="A301" s="33">
        <v>40513</v>
      </c>
      <c r="B301" s="9">
        <v>89.15</v>
      </c>
    </row>
    <row r="302" spans="1:2" ht="15">
      <c r="A302" s="33">
        <v>40544</v>
      </c>
      <c r="B302" s="9">
        <v>89.17</v>
      </c>
    </row>
    <row r="303" spans="1:2" ht="15">
      <c r="A303" s="33">
        <v>40575</v>
      </c>
      <c r="B303" s="9">
        <v>88.58</v>
      </c>
    </row>
    <row r="304" spans="1:2" ht="15">
      <c r="A304" s="33">
        <v>40603</v>
      </c>
      <c r="B304" s="9">
        <v>102.86</v>
      </c>
    </row>
    <row r="305" spans="1:2" ht="15">
      <c r="A305" s="33">
        <v>40634</v>
      </c>
      <c r="B305" s="9">
        <v>109.53</v>
      </c>
    </row>
    <row r="306" spans="1:2" ht="15">
      <c r="A306" s="33">
        <v>40664</v>
      </c>
      <c r="B306" s="9">
        <v>100.9</v>
      </c>
    </row>
    <row r="307" spans="1:2" ht="15">
      <c r="A307" s="33">
        <v>40695</v>
      </c>
      <c r="B307" s="9">
        <v>96.26</v>
      </c>
    </row>
    <row r="308" spans="1:2" ht="15">
      <c r="A308" s="33">
        <v>40725</v>
      </c>
      <c r="B308" s="9">
        <v>97.3</v>
      </c>
    </row>
    <row r="309" spans="1:2" ht="15">
      <c r="A309" s="33">
        <v>40756</v>
      </c>
      <c r="B309" s="9">
        <v>86.33</v>
      </c>
    </row>
    <row r="310" spans="1:2" ht="15">
      <c r="A310" s="33">
        <v>40787</v>
      </c>
      <c r="B310" s="9">
        <v>85.52</v>
      </c>
    </row>
    <row r="311" spans="1:2" ht="15">
      <c r="A311" s="33">
        <v>40817</v>
      </c>
      <c r="B311" s="9">
        <v>86.32</v>
      </c>
    </row>
    <row r="312" spans="1:2" ht="15">
      <c r="A312" s="33">
        <v>40848</v>
      </c>
      <c r="B312" s="9">
        <v>97.16</v>
      </c>
    </row>
    <row r="313" spans="1:2" ht="15">
      <c r="A313" s="33">
        <v>40878</v>
      </c>
      <c r="B313" s="9">
        <v>98.56</v>
      </c>
    </row>
    <row r="314" spans="1:2" ht="15">
      <c r="A314" s="33">
        <v>40909</v>
      </c>
      <c r="B314" s="9">
        <v>100.27</v>
      </c>
    </row>
    <row r="315" spans="1:2" ht="15">
      <c r="A315" s="33">
        <v>40940</v>
      </c>
      <c r="B315" s="9">
        <v>102.2</v>
      </c>
    </row>
    <row r="316" spans="1:2" ht="15">
      <c r="A316" s="33">
        <v>40969</v>
      </c>
      <c r="B316" s="9">
        <v>106.16</v>
      </c>
    </row>
    <row r="317" spans="1:2" ht="15">
      <c r="A317" s="33">
        <v>41000</v>
      </c>
      <c r="B317" s="9">
        <v>103.32</v>
      </c>
    </row>
    <row r="318" spans="1:2" ht="15">
      <c r="A318" s="33">
        <v>41030</v>
      </c>
      <c r="B318" s="9">
        <v>94.66</v>
      </c>
    </row>
    <row r="319" spans="1:2" ht="15">
      <c r="A319" s="33">
        <v>41061</v>
      </c>
      <c r="B319" s="9">
        <v>82.3</v>
      </c>
    </row>
    <row r="320" spans="1:2" ht="15">
      <c r="A320" s="33">
        <v>41091</v>
      </c>
      <c r="B320" s="9">
        <v>87.9</v>
      </c>
    </row>
    <row r="321" spans="1:2" ht="15">
      <c r="A321" s="33">
        <v>41122</v>
      </c>
      <c r="B321" s="9">
        <v>94.13</v>
      </c>
    </row>
    <row r="322" spans="1:2" ht="15">
      <c r="A322" s="33">
        <v>41153</v>
      </c>
      <c r="B322" s="9">
        <v>94.51</v>
      </c>
    </row>
    <row r="323" spans="1:2" ht="15">
      <c r="A323" s="33">
        <v>41183</v>
      </c>
      <c r="B323" s="9">
        <v>89.49</v>
      </c>
    </row>
    <row r="324" spans="1:2" ht="15">
      <c r="A324" s="33">
        <v>41214</v>
      </c>
      <c r="B324" s="9">
        <v>86.53</v>
      </c>
    </row>
    <row r="325" spans="1:2" ht="15">
      <c r="A325" s="33">
        <v>41244</v>
      </c>
      <c r="B325" s="9">
        <v>87.86</v>
      </c>
    </row>
    <row r="326" spans="1:2" ht="15">
      <c r="A326" s="33">
        <v>41275</v>
      </c>
      <c r="B326" s="9">
        <v>94.76</v>
      </c>
    </row>
    <row r="327" spans="1:2" ht="15">
      <c r="A327" s="33">
        <v>41306</v>
      </c>
      <c r="B327" s="9">
        <v>95.31</v>
      </c>
    </row>
    <row r="328" spans="1:2" ht="15">
      <c r="A328" s="33">
        <v>41334</v>
      </c>
      <c r="B328" s="9">
        <v>92.94</v>
      </c>
    </row>
    <row r="329" spans="1:2" ht="15">
      <c r="A329" s="33">
        <v>41365</v>
      </c>
      <c r="B329" s="9">
        <v>92.02</v>
      </c>
    </row>
    <row r="330" spans="1:2" ht="15">
      <c r="A330" s="33">
        <v>41395</v>
      </c>
      <c r="B330" s="9">
        <v>94.51</v>
      </c>
    </row>
    <row r="331" spans="1:2" ht="15">
      <c r="A331" s="33">
        <v>41426</v>
      </c>
      <c r="B331" s="9">
        <v>95.77</v>
      </c>
    </row>
    <row r="332" spans="1:2" ht="15">
      <c r="A332" s="33">
        <v>41456</v>
      </c>
      <c r="B332" s="9">
        <v>104.67</v>
      </c>
    </row>
    <row r="333" spans="1:2" ht="15">
      <c r="A333" s="33">
        <v>41487</v>
      </c>
      <c r="B333" s="9">
        <v>106.57</v>
      </c>
    </row>
    <row r="334" spans="1:2" ht="15">
      <c r="A334" s="33">
        <v>41518</v>
      </c>
      <c r="B334" s="9">
        <v>106.29</v>
      </c>
    </row>
    <row r="335" spans="1:2" ht="15">
      <c r="A335" s="33">
        <v>41548</v>
      </c>
      <c r="B335" s="9">
        <v>100.54</v>
      </c>
    </row>
    <row r="336" spans="1:2" ht="15">
      <c r="A336" s="33">
        <v>41579</v>
      </c>
      <c r="B336" s="9">
        <v>93.86</v>
      </c>
    </row>
    <row r="337" spans="1:2" ht="15">
      <c r="A337" s="33">
        <v>41609</v>
      </c>
      <c r="B337" s="9">
        <v>97.63</v>
      </c>
    </row>
    <row r="338" spans="1:2" ht="15">
      <c r="A338" s="33">
        <v>41640</v>
      </c>
      <c r="B338" s="9">
        <v>94.62</v>
      </c>
    </row>
    <row r="339" spans="1:2" ht="15">
      <c r="A339" s="33">
        <v>41671</v>
      </c>
      <c r="B339" s="9">
        <v>100.82</v>
      </c>
    </row>
    <row r="340" spans="1:2" ht="15">
      <c r="A340" s="33">
        <v>41699</v>
      </c>
      <c r="B340" s="9">
        <v>100.8</v>
      </c>
    </row>
    <row r="341" spans="1:2" ht="15">
      <c r="A341" s="33">
        <v>41730</v>
      </c>
      <c r="B341" s="9">
        <v>102.07</v>
      </c>
    </row>
    <row r="342" spans="1:2" ht="15">
      <c r="A342" s="33">
        <v>41760</v>
      </c>
      <c r="B342" s="9">
        <v>102.18</v>
      </c>
    </row>
    <row r="343" spans="1:2" ht="15">
      <c r="A343" s="33">
        <v>41791</v>
      </c>
      <c r="B343" s="9">
        <v>105.79</v>
      </c>
    </row>
    <row r="344" spans="1:2" ht="15">
      <c r="A344" s="33">
        <v>41821</v>
      </c>
      <c r="B344" s="9">
        <v>103.59</v>
      </c>
    </row>
    <row r="345" spans="1:2" ht="15">
      <c r="A345" s="33">
        <v>41852</v>
      </c>
      <c r="B345" s="9">
        <v>96.54</v>
      </c>
    </row>
    <row r="346" spans="1:2" ht="15">
      <c r="A346" s="33">
        <v>41883</v>
      </c>
      <c r="B346" s="9">
        <v>93.21</v>
      </c>
    </row>
    <row r="347" spans="1:2" ht="15">
      <c r="A347" s="33">
        <v>41913</v>
      </c>
      <c r="B347" s="9">
        <v>84.4</v>
      </c>
    </row>
    <row r="348" spans="1:2" ht="15">
      <c r="A348" s="33">
        <v>41944</v>
      </c>
      <c r="B348" s="9">
        <v>75.790000000000006</v>
      </c>
    </row>
    <row r="349" spans="1:2" ht="15">
      <c r="A349" s="33">
        <v>41974</v>
      </c>
      <c r="B349" s="9">
        <v>59.29</v>
      </c>
    </row>
    <row r="350" spans="1:2" ht="15">
      <c r="A350" s="33">
        <v>42005</v>
      </c>
      <c r="B350" s="9">
        <v>47.22</v>
      </c>
    </row>
    <row r="351" spans="1:2" ht="15">
      <c r="A351" s="33">
        <v>42036</v>
      </c>
      <c r="B351" s="9">
        <v>50.58</v>
      </c>
    </row>
    <row r="352" spans="1:2" ht="15">
      <c r="A352" s="33">
        <v>42064</v>
      </c>
      <c r="B352" s="9">
        <v>47.82</v>
      </c>
    </row>
    <row r="353" spans="1:2" ht="15">
      <c r="A353" s="33">
        <v>42095</v>
      </c>
      <c r="B353" s="9">
        <v>54.45</v>
      </c>
    </row>
    <row r="354" spans="1:2" ht="15">
      <c r="A354" s="33">
        <v>42125</v>
      </c>
      <c r="B354" s="9">
        <v>59.27</v>
      </c>
    </row>
    <row r="355" spans="1:2" ht="15">
      <c r="A355" s="33">
        <v>42156</v>
      </c>
      <c r="B355" s="9">
        <v>59.82</v>
      </c>
    </row>
    <row r="356" spans="1:2" ht="15">
      <c r="A356" s="33">
        <v>42186</v>
      </c>
      <c r="B356" s="9">
        <v>50.9</v>
      </c>
    </row>
    <row r="357" spans="1:2" ht="15">
      <c r="A357" s="33">
        <v>42217</v>
      </c>
      <c r="B357" s="9">
        <v>42.87</v>
      </c>
    </row>
    <row r="358" spans="1:2" ht="15">
      <c r="A358" s="33">
        <v>42248</v>
      </c>
      <c r="B358" s="9">
        <v>45.48</v>
      </c>
    </row>
    <row r="359" spans="1:2" ht="15">
      <c r="A359" s="33">
        <v>42278</v>
      </c>
      <c r="B359" s="9">
        <v>46.22</v>
      </c>
    </row>
    <row r="360" spans="1:2" ht="15">
      <c r="A360" s="33">
        <v>42309</v>
      </c>
      <c r="B360" s="9">
        <v>42.44</v>
      </c>
    </row>
    <row r="361" spans="1:2" ht="15">
      <c r="A361" s="33">
        <v>42339</v>
      </c>
      <c r="B361" s="9">
        <v>37.19</v>
      </c>
    </row>
    <row r="362" spans="1:2" ht="15">
      <c r="A362" s="33">
        <v>42370</v>
      </c>
      <c r="B362" s="9">
        <v>31.68</v>
      </c>
    </row>
    <row r="363" spans="1:2" ht="15">
      <c r="A363" s="33">
        <v>42401</v>
      </c>
      <c r="B363" s="9">
        <v>30.32</v>
      </c>
    </row>
    <row r="364" spans="1:2" ht="15">
      <c r="A364" s="33">
        <v>42430</v>
      </c>
      <c r="B364" s="9">
        <v>37.549999999999997</v>
      </c>
    </row>
    <row r="365" spans="1:2" ht="15">
      <c r="A365" s="33">
        <v>42461</v>
      </c>
      <c r="B365" s="9">
        <v>40.75</v>
      </c>
    </row>
    <row r="366" spans="1:2" ht="15">
      <c r="A366" s="33">
        <v>42491</v>
      </c>
      <c r="B366" s="9">
        <v>46.71</v>
      </c>
    </row>
    <row r="367" spans="1:2" ht="15">
      <c r="A367" s="33">
        <v>42522</v>
      </c>
      <c r="B367" s="9">
        <v>48.76</v>
      </c>
    </row>
    <row r="368" spans="1:2" ht="15">
      <c r="A368" s="33">
        <v>42552</v>
      </c>
      <c r="B368" s="9">
        <v>44.65</v>
      </c>
    </row>
    <row r="369" spans="1:2" ht="15">
      <c r="A369" s="33">
        <v>42583</v>
      </c>
      <c r="B369" s="9">
        <v>44.72</v>
      </c>
    </row>
    <row r="370" spans="1:2" ht="15">
      <c r="A370" s="33">
        <v>42614</v>
      </c>
      <c r="B370" s="9">
        <v>45.18</v>
      </c>
    </row>
    <row r="371" spans="1:2" ht="15">
      <c r="A371" s="33">
        <v>42644</v>
      </c>
      <c r="B371" s="9">
        <v>49.78</v>
      </c>
    </row>
    <row r="372" spans="1:2" ht="15">
      <c r="A372" s="33">
        <v>42675</v>
      </c>
      <c r="B372" s="9">
        <v>45.66</v>
      </c>
    </row>
    <row r="373" spans="1:2" ht="15">
      <c r="A373" s="33">
        <v>42705</v>
      </c>
      <c r="B373" s="9">
        <v>51.97</v>
      </c>
    </row>
    <row r="374" spans="1:2" ht="15">
      <c r="A374" s="33">
        <v>42736</v>
      </c>
      <c r="B374" s="9">
        <v>52.5</v>
      </c>
    </row>
    <row r="375" spans="1:2" ht="15">
      <c r="A375" s="33">
        <v>42767</v>
      </c>
      <c r="B375" s="9">
        <v>53.47</v>
      </c>
    </row>
    <row r="376" spans="1:2" ht="15">
      <c r="A376" s="33">
        <v>42795</v>
      </c>
      <c r="B376" s="9">
        <v>49.33</v>
      </c>
    </row>
    <row r="377" spans="1:2" ht="15">
      <c r="A377" s="33">
        <v>42826</v>
      </c>
      <c r="B377" s="9">
        <v>51.06</v>
      </c>
    </row>
    <row r="378" spans="1:2" ht="15">
      <c r="A378" s="33">
        <v>42856</v>
      </c>
      <c r="B378" s="9">
        <v>48.48</v>
      </c>
    </row>
    <row r="379" spans="1:2" ht="15">
      <c r="A379" s="33">
        <v>42887</v>
      </c>
      <c r="B379" s="9">
        <v>45.18</v>
      </c>
    </row>
    <row r="380" spans="1:2" ht="15">
      <c r="A380" s="33">
        <v>42917</v>
      </c>
      <c r="B380" s="9">
        <v>46.63</v>
      </c>
    </row>
    <row r="381" spans="1:2" ht="15">
      <c r="A381" s="33">
        <v>42948</v>
      </c>
      <c r="B381" s="9">
        <v>48.04</v>
      </c>
    </row>
    <row r="382" spans="1:2" ht="15">
      <c r="A382" s="33">
        <v>42979</v>
      </c>
      <c r="B382" s="9">
        <v>49.82</v>
      </c>
    </row>
    <row r="383" spans="1:2" ht="15">
      <c r="A383" s="33">
        <v>43009</v>
      </c>
      <c r="B383" s="9">
        <v>51.58</v>
      </c>
    </row>
    <row r="384" spans="1:2" ht="15">
      <c r="A384" s="33">
        <v>43040</v>
      </c>
      <c r="B384" s="9">
        <v>56.64</v>
      </c>
    </row>
    <row r="385" spans="1:2" ht="15">
      <c r="A385" s="33">
        <v>43070</v>
      </c>
      <c r="B385" s="9">
        <v>57.88</v>
      </c>
    </row>
    <row r="386" spans="1:2" ht="15">
      <c r="A386" s="33">
        <v>43101</v>
      </c>
      <c r="B386" s="9">
        <v>63.7</v>
      </c>
    </row>
    <row r="387" spans="1:2" ht="15">
      <c r="A387" s="33">
        <v>43132</v>
      </c>
      <c r="B387" s="9">
        <v>62.23</v>
      </c>
    </row>
    <row r="388" spans="1:2" ht="15">
      <c r="A388" s="33">
        <v>43160</v>
      </c>
      <c r="B388" s="9">
        <v>62.73</v>
      </c>
    </row>
    <row r="389" spans="1:2" ht="15">
      <c r="A389" s="33">
        <v>43191</v>
      </c>
      <c r="B389" s="9">
        <v>66.25</v>
      </c>
    </row>
    <row r="390" spans="1:2" ht="15">
      <c r="A390" s="33">
        <v>43221</v>
      </c>
      <c r="B390" s="9">
        <v>69.98</v>
      </c>
    </row>
    <row r="391" spans="1:2" ht="15">
      <c r="A391" s="33">
        <v>43252</v>
      </c>
      <c r="B391" s="9">
        <v>67.87</v>
      </c>
    </row>
    <row r="392" spans="1:2" ht="15">
      <c r="A392" s="33">
        <v>43282</v>
      </c>
      <c r="B392" s="9">
        <v>70.98</v>
      </c>
    </row>
    <row r="393" spans="1:2" ht="15">
      <c r="A393" s="33">
        <v>43313</v>
      </c>
      <c r="B393" s="9">
        <v>68.06</v>
      </c>
    </row>
    <row r="394" spans="1:2" ht="15">
      <c r="A394" s="33">
        <v>43344</v>
      </c>
      <c r="B394" s="9">
        <v>70.23</v>
      </c>
    </row>
    <row r="395" spans="1:2" ht="15">
      <c r="A395" s="33">
        <v>43374</v>
      </c>
      <c r="B395" s="9">
        <v>70.75</v>
      </c>
    </row>
    <row r="396" spans="1:2" ht="15">
      <c r="A396" s="33">
        <v>43405</v>
      </c>
      <c r="B396" s="9">
        <v>56.96</v>
      </c>
    </row>
    <row r="397" spans="1:2" ht="15">
      <c r="A397" s="33">
        <v>43435</v>
      </c>
      <c r="B397" s="9">
        <v>49.52</v>
      </c>
    </row>
    <row r="398" spans="1:2" ht="15">
      <c r="A398" s="33">
        <v>43466</v>
      </c>
      <c r="B398" s="9">
        <v>51.38</v>
      </c>
    </row>
    <row r="399" spans="1:2" ht="15">
      <c r="A399" s="33">
        <v>43497</v>
      </c>
      <c r="B399" s="9">
        <v>54.95</v>
      </c>
    </row>
    <row r="400" spans="1:2" ht="15">
      <c r="A400" s="33">
        <v>43525</v>
      </c>
      <c r="B400" s="9">
        <v>58.15</v>
      </c>
    </row>
    <row r="401" spans="1:2" ht="15">
      <c r="A401" s="33">
        <v>43556</v>
      </c>
      <c r="B401" s="9">
        <v>63.86</v>
      </c>
    </row>
    <row r="402" spans="1:2" ht="15">
      <c r="A402" s="33">
        <v>43586</v>
      </c>
      <c r="B402" s="9">
        <v>60.83</v>
      </c>
    </row>
    <row r="403" spans="1:2" ht="15">
      <c r="A403" s="33">
        <v>43617</v>
      </c>
      <c r="B403" s="9">
        <v>54.66</v>
      </c>
    </row>
    <row r="404" spans="1:2" ht="15">
      <c r="A404" s="33">
        <v>43647</v>
      </c>
      <c r="B404" s="9">
        <v>57.35</v>
      </c>
    </row>
    <row r="405" spans="1:2" ht="15">
      <c r="A405" s="33">
        <v>43678</v>
      </c>
      <c r="B405" s="9">
        <v>54.81</v>
      </c>
    </row>
    <row r="406" spans="1:2" ht="15">
      <c r="A406" s="33">
        <v>43709</v>
      </c>
      <c r="B406" s="9">
        <v>56.95</v>
      </c>
    </row>
    <row r="407" spans="1:2" ht="15">
      <c r="A407" s="33">
        <v>43739</v>
      </c>
      <c r="B407" s="9">
        <v>53.96</v>
      </c>
    </row>
    <row r="408" spans="1:2" ht="15">
      <c r="A408" s="33">
        <v>43770</v>
      </c>
      <c r="B408" s="9">
        <v>57.03</v>
      </c>
    </row>
    <row r="409" spans="1:2" ht="15">
      <c r="A409" s="33">
        <v>43800</v>
      </c>
      <c r="B409" s="9">
        <v>59.88</v>
      </c>
    </row>
    <row r="410" spans="1:2" ht="15">
      <c r="A410" s="33">
        <v>43831</v>
      </c>
      <c r="B410" s="9">
        <v>57.52</v>
      </c>
    </row>
    <row r="411" spans="1:2" ht="15">
      <c r="A411" s="33">
        <v>43862</v>
      </c>
      <c r="B411" s="9">
        <v>50.54</v>
      </c>
    </row>
    <row r="412" spans="1:2" ht="15">
      <c r="A412" s="33">
        <v>43891</v>
      </c>
      <c r="B412" s="9">
        <v>29.21</v>
      </c>
    </row>
    <row r="413" spans="1:2" ht="15">
      <c r="A413" s="33">
        <v>43922</v>
      </c>
      <c r="B413" s="9">
        <v>16.55</v>
      </c>
    </row>
    <row r="414" spans="1:2" ht="15">
      <c r="A414" s="33">
        <v>43952</v>
      </c>
      <c r="B414" s="9">
        <v>28.56</v>
      </c>
    </row>
    <row r="415" spans="1:2" ht="15">
      <c r="A415" s="33">
        <v>43983</v>
      </c>
      <c r="B415" s="9">
        <v>38.31</v>
      </c>
    </row>
    <row r="416" spans="1:2" ht="15">
      <c r="A416" s="33">
        <v>44013</v>
      </c>
      <c r="B416" s="9">
        <v>40.71</v>
      </c>
    </row>
    <row r="417" spans="1:2" ht="15">
      <c r="A417" s="33">
        <v>44044</v>
      </c>
      <c r="B417" s="9">
        <v>42.34</v>
      </c>
    </row>
    <row r="418" spans="1:2" ht="15">
      <c r="A418" s="33">
        <v>44075</v>
      </c>
      <c r="B418" s="9">
        <v>39.630000000000003</v>
      </c>
    </row>
    <row r="419" spans="1:2" ht="15">
      <c r="A419" s="33">
        <v>44105</v>
      </c>
      <c r="B419" s="9">
        <v>39.4</v>
      </c>
    </row>
    <row r="420" spans="1:2" ht="15">
      <c r="A420" s="33">
        <v>44136</v>
      </c>
      <c r="B420" s="9">
        <v>40.94</v>
      </c>
    </row>
    <row r="421" spans="1:2" ht="15">
      <c r="A421" s="33">
        <v>44166</v>
      </c>
      <c r="B421" s="9">
        <v>47.02</v>
      </c>
    </row>
    <row r="422" spans="1:2" ht="15">
      <c r="A422" s="33">
        <v>44197</v>
      </c>
      <c r="B422" s="9">
        <v>52</v>
      </c>
    </row>
    <row r="423" spans="1:2" ht="15">
      <c r="A423" s="33">
        <v>44228</v>
      </c>
      <c r="B423" s="9">
        <v>59.04</v>
      </c>
    </row>
    <row r="424" spans="1:2" ht="15">
      <c r="A424" s="33">
        <v>44256</v>
      </c>
      <c r="B424" s="9">
        <v>62.33</v>
      </c>
    </row>
    <row r="425" spans="1:2" ht="15">
      <c r="A425" s="33">
        <v>44287</v>
      </c>
      <c r="B425" s="9">
        <v>61.72</v>
      </c>
    </row>
    <row r="426" spans="1:2" ht="15">
      <c r="A426" s="33">
        <v>44317</v>
      </c>
      <c r="B426" s="9">
        <v>65.17</v>
      </c>
    </row>
    <row r="427" spans="1:2" ht="15">
      <c r="A427" s="33">
        <v>44348</v>
      </c>
      <c r="B427" s="9">
        <v>71.38</v>
      </c>
    </row>
    <row r="428" spans="1:2" ht="15">
      <c r="A428" s="33">
        <v>44378</v>
      </c>
      <c r="B428" s="9">
        <v>72.489999999999995</v>
      </c>
    </row>
    <row r="429" spans="1:2" ht="15">
      <c r="A429" s="33">
        <v>44409</v>
      </c>
      <c r="B429" s="9">
        <v>67.7</v>
      </c>
    </row>
    <row r="430" spans="1:2" ht="15">
      <c r="A430" s="33">
        <v>44440</v>
      </c>
      <c r="B430" s="9">
        <v>71.650000000000006</v>
      </c>
    </row>
    <row r="431" spans="1:2" ht="15">
      <c r="A431" s="33">
        <v>44470</v>
      </c>
      <c r="B431" s="32">
        <v>81.48</v>
      </c>
    </row>
    <row r="432" spans="1:2" ht="15">
      <c r="A432" s="33">
        <v>44501</v>
      </c>
      <c r="B432" s="32">
        <v>79.150000000000006</v>
      </c>
    </row>
    <row r="433" spans="1:2" ht="15">
      <c r="A433" s="33">
        <v>44531</v>
      </c>
      <c r="B433" s="32">
        <v>71.709999999999994</v>
      </c>
    </row>
    <row r="434" spans="1:2" ht="15">
      <c r="A434" s="33">
        <v>44562</v>
      </c>
      <c r="B434" s="32">
        <v>83.22</v>
      </c>
    </row>
    <row r="435" spans="1:2" ht="15">
      <c r="A435" s="33">
        <v>44593</v>
      </c>
      <c r="B435" s="32">
        <v>91.64</v>
      </c>
    </row>
  </sheetData>
  <sortState xmlns:xlrd2="http://schemas.microsoft.com/office/spreadsheetml/2017/richdata2" ref="A2:B430">
    <sortCondition ref="A2:A430"/>
  </sortState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80DBC-1A62-4651-8F5C-72A0CDEEB3A0}">
  <sheetPr>
    <tabColor theme="9"/>
  </sheetPr>
  <dimension ref="A1:F419"/>
  <sheetViews>
    <sheetView workbookViewId="0">
      <selection activeCell="N38" sqref="N38"/>
    </sheetView>
  </sheetViews>
  <sheetFormatPr defaultRowHeight="12.75"/>
  <cols>
    <col min="1" max="1" width="10.140625" bestFit="1" customWidth="1"/>
    <col min="2" max="2" width="19.140625" bestFit="1" customWidth="1"/>
  </cols>
  <sheetData>
    <row r="1" spans="1:6" ht="15">
      <c r="A1" s="10" t="s">
        <v>0</v>
      </c>
      <c r="B1" s="10" t="s">
        <v>5</v>
      </c>
      <c r="F1" t="s">
        <v>510</v>
      </c>
    </row>
    <row r="2" spans="1:6" ht="15">
      <c r="A2" s="33">
        <v>31898</v>
      </c>
      <c r="B2" s="10">
        <v>18.579999999999998</v>
      </c>
    </row>
    <row r="3" spans="1:6" ht="15">
      <c r="A3" s="33">
        <v>31929</v>
      </c>
      <c r="B3" s="10">
        <v>18.86</v>
      </c>
    </row>
    <row r="4" spans="1:6" ht="15">
      <c r="A4" s="33">
        <v>31959</v>
      </c>
      <c r="B4" s="10">
        <v>19.86</v>
      </c>
    </row>
    <row r="5" spans="1:6" ht="15">
      <c r="A5" s="33">
        <v>31990</v>
      </c>
      <c r="B5" s="10">
        <v>18.98</v>
      </c>
    </row>
    <row r="6" spans="1:6" ht="15">
      <c r="A6" s="33">
        <v>32021</v>
      </c>
      <c r="B6" s="10">
        <v>18.309999999999999</v>
      </c>
    </row>
    <row r="7" spans="1:6" ht="15">
      <c r="A7" s="33">
        <v>32051</v>
      </c>
      <c r="B7" s="10">
        <v>18.760000000000002</v>
      </c>
    </row>
    <row r="8" spans="1:6" ht="15">
      <c r="A8" s="33">
        <v>32082</v>
      </c>
      <c r="B8" s="10">
        <v>17.78</v>
      </c>
    </row>
    <row r="9" spans="1:6" ht="15">
      <c r="A9" s="33">
        <v>32112</v>
      </c>
      <c r="B9" s="10">
        <v>17.05</v>
      </c>
    </row>
    <row r="10" spans="1:6" ht="15">
      <c r="A10" s="33">
        <v>32143</v>
      </c>
      <c r="B10" s="10">
        <v>16.75</v>
      </c>
    </row>
    <row r="11" spans="1:6" ht="15">
      <c r="A11" s="33">
        <v>32174</v>
      </c>
      <c r="B11" s="10">
        <v>15.73</v>
      </c>
    </row>
    <row r="12" spans="1:6" ht="15">
      <c r="A12" s="33">
        <v>32203</v>
      </c>
      <c r="B12" s="10">
        <v>14.73</v>
      </c>
    </row>
    <row r="13" spans="1:6" ht="15">
      <c r="A13" s="33">
        <v>32234</v>
      </c>
      <c r="B13" s="10">
        <v>16.600000000000001</v>
      </c>
    </row>
    <row r="14" spans="1:6" ht="15">
      <c r="A14" s="33">
        <v>32264</v>
      </c>
      <c r="B14" s="10">
        <v>16.309999999999999</v>
      </c>
    </row>
    <row r="15" spans="1:6" ht="15">
      <c r="A15" s="33">
        <v>32295</v>
      </c>
      <c r="B15" s="10">
        <v>15.54</v>
      </c>
    </row>
    <row r="16" spans="1:6" ht="15">
      <c r="A16" s="33">
        <v>32325</v>
      </c>
      <c r="B16" s="10">
        <v>14.91</v>
      </c>
    </row>
    <row r="17" spans="1:2" ht="15">
      <c r="A17" s="33">
        <v>32356</v>
      </c>
      <c r="B17" s="10">
        <v>14.89</v>
      </c>
    </row>
    <row r="18" spans="1:2" ht="15">
      <c r="A18" s="33">
        <v>32387</v>
      </c>
      <c r="B18" s="10">
        <v>13.18</v>
      </c>
    </row>
    <row r="19" spans="1:2" ht="15">
      <c r="A19" s="33">
        <v>32417</v>
      </c>
      <c r="B19" s="10">
        <v>12.41</v>
      </c>
    </row>
    <row r="20" spans="1:2" ht="15">
      <c r="A20" s="33">
        <v>32448</v>
      </c>
      <c r="B20" s="10">
        <v>13.02</v>
      </c>
    </row>
    <row r="21" spans="1:2" ht="15">
      <c r="A21" s="33">
        <v>32478</v>
      </c>
      <c r="B21" s="10">
        <v>15.31</v>
      </c>
    </row>
    <row r="22" spans="1:2" ht="15">
      <c r="A22" s="33">
        <v>32509</v>
      </c>
      <c r="B22" s="10">
        <v>17.170000000000002</v>
      </c>
    </row>
    <row r="23" spans="1:2" ht="15">
      <c r="A23" s="33">
        <v>32540</v>
      </c>
      <c r="B23" s="10">
        <v>16.89</v>
      </c>
    </row>
    <row r="24" spans="1:2" ht="15">
      <c r="A24" s="33">
        <v>32568</v>
      </c>
      <c r="B24" s="10">
        <v>18.7</v>
      </c>
    </row>
    <row r="25" spans="1:2" ht="15">
      <c r="A25" s="33">
        <v>32599</v>
      </c>
      <c r="B25" s="10">
        <v>20.32</v>
      </c>
    </row>
    <row r="26" spans="1:2" ht="15">
      <c r="A26" s="33">
        <v>32629</v>
      </c>
      <c r="B26" s="10">
        <v>18.63</v>
      </c>
    </row>
    <row r="27" spans="1:2" ht="15">
      <c r="A27" s="33">
        <v>32660</v>
      </c>
      <c r="B27" s="10">
        <v>17.670000000000002</v>
      </c>
    </row>
    <row r="28" spans="1:2" ht="15">
      <c r="A28" s="33">
        <v>32690</v>
      </c>
      <c r="B28" s="10">
        <v>17.62</v>
      </c>
    </row>
    <row r="29" spans="1:2" ht="15">
      <c r="A29" s="33">
        <v>32721</v>
      </c>
      <c r="B29" s="10">
        <v>16.77</v>
      </c>
    </row>
    <row r="30" spans="1:2" ht="15">
      <c r="A30" s="33">
        <v>32752</v>
      </c>
      <c r="B30" s="10">
        <v>17.77</v>
      </c>
    </row>
    <row r="31" spans="1:2" ht="15">
      <c r="A31" s="33">
        <v>32782</v>
      </c>
      <c r="B31" s="10">
        <v>18.91</v>
      </c>
    </row>
    <row r="32" spans="1:2" ht="15">
      <c r="A32" s="33">
        <v>32813</v>
      </c>
      <c r="B32" s="10">
        <v>18.73</v>
      </c>
    </row>
    <row r="33" spans="1:2" ht="15">
      <c r="A33" s="33">
        <v>32843</v>
      </c>
      <c r="B33" s="10">
        <v>19.84</v>
      </c>
    </row>
    <row r="34" spans="1:2" ht="15">
      <c r="A34" s="33">
        <v>32874</v>
      </c>
      <c r="B34" s="10">
        <v>21.25</v>
      </c>
    </row>
    <row r="35" spans="1:2" ht="15">
      <c r="A35" s="33">
        <v>32905</v>
      </c>
      <c r="B35" s="10">
        <v>19.809999999999999</v>
      </c>
    </row>
    <row r="36" spans="1:2" ht="15">
      <c r="A36" s="33">
        <v>32933</v>
      </c>
      <c r="B36" s="10">
        <v>18.39</v>
      </c>
    </row>
    <row r="37" spans="1:2" ht="15">
      <c r="A37" s="33">
        <v>32964</v>
      </c>
      <c r="B37" s="10">
        <v>16.61</v>
      </c>
    </row>
    <row r="38" spans="1:2" ht="15">
      <c r="A38" s="33">
        <v>32994</v>
      </c>
      <c r="B38" s="10">
        <v>16.350000000000001</v>
      </c>
    </row>
    <row r="39" spans="1:2" ht="15">
      <c r="A39" s="33">
        <v>33025</v>
      </c>
      <c r="B39" s="10">
        <v>15.1</v>
      </c>
    </row>
    <row r="40" spans="1:2" ht="15">
      <c r="A40" s="33">
        <v>33055</v>
      </c>
      <c r="B40" s="10">
        <v>17.170000000000002</v>
      </c>
    </row>
    <row r="41" spans="1:2" ht="15">
      <c r="A41" s="33">
        <v>33086</v>
      </c>
      <c r="B41" s="10">
        <v>27.17</v>
      </c>
    </row>
    <row r="42" spans="1:2" ht="15">
      <c r="A42" s="33">
        <v>33117</v>
      </c>
      <c r="B42" s="10">
        <v>34.9</v>
      </c>
    </row>
    <row r="43" spans="1:2" ht="15">
      <c r="A43" s="33">
        <v>33147</v>
      </c>
      <c r="B43" s="10">
        <v>36.020000000000003</v>
      </c>
    </row>
    <row r="44" spans="1:2" ht="15">
      <c r="A44" s="33">
        <v>33178</v>
      </c>
      <c r="B44" s="10">
        <v>33.07</v>
      </c>
    </row>
    <row r="45" spans="1:2" ht="15">
      <c r="A45" s="33">
        <v>33208</v>
      </c>
      <c r="B45" s="10">
        <v>28.27</v>
      </c>
    </row>
    <row r="46" spans="1:2" ht="15">
      <c r="A46" s="33">
        <v>33239</v>
      </c>
      <c r="B46" s="10">
        <v>23.57</v>
      </c>
    </row>
    <row r="47" spans="1:2" ht="15">
      <c r="A47" s="33">
        <v>33270</v>
      </c>
      <c r="B47" s="10">
        <v>19.54</v>
      </c>
    </row>
    <row r="48" spans="1:2" ht="15">
      <c r="A48" s="33">
        <v>33298</v>
      </c>
      <c r="B48" s="10">
        <v>19.079999999999998</v>
      </c>
    </row>
    <row r="49" spans="1:2" ht="15">
      <c r="A49" s="33">
        <v>33329</v>
      </c>
      <c r="B49" s="10">
        <v>19.18</v>
      </c>
    </row>
    <row r="50" spans="1:2" ht="15">
      <c r="A50" s="33">
        <v>33359</v>
      </c>
      <c r="B50" s="10">
        <v>19.190000000000001</v>
      </c>
    </row>
    <row r="51" spans="1:2" ht="15">
      <c r="A51" s="33">
        <v>33390</v>
      </c>
      <c r="B51" s="10">
        <v>18.170000000000002</v>
      </c>
    </row>
    <row r="52" spans="1:2" ht="15">
      <c r="A52" s="33">
        <v>33420</v>
      </c>
      <c r="B52" s="10">
        <v>19.399999999999999</v>
      </c>
    </row>
    <row r="53" spans="1:2" ht="15">
      <c r="A53" s="33">
        <v>33451</v>
      </c>
      <c r="B53" s="10">
        <v>19.77</v>
      </c>
    </row>
    <row r="54" spans="1:2" ht="15">
      <c r="A54" s="33">
        <v>33482</v>
      </c>
      <c r="B54" s="10">
        <v>20.5</v>
      </c>
    </row>
    <row r="55" spans="1:2" ht="15">
      <c r="A55" s="33">
        <v>33512</v>
      </c>
      <c r="B55" s="10">
        <v>22.21</v>
      </c>
    </row>
    <row r="56" spans="1:2" ht="15">
      <c r="A56" s="33">
        <v>33543</v>
      </c>
      <c r="B56" s="10">
        <v>21.11</v>
      </c>
    </row>
    <row r="57" spans="1:2" ht="15">
      <c r="A57" s="33">
        <v>33573</v>
      </c>
      <c r="B57" s="10">
        <v>18.41</v>
      </c>
    </row>
    <row r="58" spans="1:2" ht="15">
      <c r="A58" s="33">
        <v>33604</v>
      </c>
      <c r="B58" s="10">
        <v>18.16</v>
      </c>
    </row>
    <row r="59" spans="1:2" ht="15">
      <c r="A59" s="33">
        <v>33635</v>
      </c>
      <c r="B59" s="10">
        <v>18.05</v>
      </c>
    </row>
    <row r="60" spans="1:2" ht="15">
      <c r="A60" s="33">
        <v>33664</v>
      </c>
      <c r="B60" s="10">
        <v>17.63</v>
      </c>
    </row>
    <row r="61" spans="1:2" ht="15">
      <c r="A61" s="33">
        <v>33695</v>
      </c>
      <c r="B61" s="10">
        <v>18.920000000000002</v>
      </c>
    </row>
    <row r="62" spans="1:2" ht="15">
      <c r="A62" s="33">
        <v>33725</v>
      </c>
      <c r="B62" s="10">
        <v>19.89</v>
      </c>
    </row>
    <row r="63" spans="1:2" ht="15">
      <c r="A63" s="33">
        <v>33756</v>
      </c>
      <c r="B63" s="10">
        <v>21.16</v>
      </c>
    </row>
    <row r="64" spans="1:2" ht="15">
      <c r="A64" s="33">
        <v>33786</v>
      </c>
      <c r="B64" s="10">
        <v>20.239999999999998</v>
      </c>
    </row>
    <row r="65" spans="1:2" ht="15">
      <c r="A65" s="33">
        <v>33817</v>
      </c>
      <c r="B65" s="10">
        <v>19.739999999999998</v>
      </c>
    </row>
    <row r="66" spans="1:2" ht="15">
      <c r="A66" s="33">
        <v>33848</v>
      </c>
      <c r="B66" s="10">
        <v>20.27</v>
      </c>
    </row>
    <row r="67" spans="1:2" ht="15">
      <c r="A67" s="33">
        <v>33878</v>
      </c>
      <c r="B67" s="10">
        <v>20.260000000000002</v>
      </c>
    </row>
    <row r="68" spans="1:2" ht="15">
      <c r="A68" s="33">
        <v>33909</v>
      </c>
      <c r="B68" s="10">
        <v>19.21</v>
      </c>
    </row>
    <row r="69" spans="1:2" ht="15">
      <c r="A69" s="33">
        <v>33939</v>
      </c>
      <c r="B69" s="10">
        <v>18.14</v>
      </c>
    </row>
    <row r="70" spans="1:2" ht="15">
      <c r="A70" s="33">
        <v>33970</v>
      </c>
      <c r="B70" s="10">
        <v>17.39</v>
      </c>
    </row>
    <row r="71" spans="1:2" ht="15">
      <c r="A71" s="33">
        <v>34001</v>
      </c>
      <c r="B71" s="10">
        <v>18.47</v>
      </c>
    </row>
    <row r="72" spans="1:2" ht="15">
      <c r="A72" s="33">
        <v>34029</v>
      </c>
      <c r="B72" s="10">
        <v>18.79</v>
      </c>
    </row>
    <row r="73" spans="1:2" ht="15">
      <c r="A73" s="33">
        <v>34060</v>
      </c>
      <c r="B73" s="10">
        <v>18.670000000000002</v>
      </c>
    </row>
    <row r="74" spans="1:2" ht="15">
      <c r="A74" s="33">
        <v>34090</v>
      </c>
      <c r="B74" s="10">
        <v>18.510000000000002</v>
      </c>
    </row>
    <row r="75" spans="1:2" ht="15">
      <c r="A75" s="33">
        <v>34121</v>
      </c>
      <c r="B75" s="10">
        <v>17.649999999999999</v>
      </c>
    </row>
    <row r="76" spans="1:2" ht="15">
      <c r="A76" s="33">
        <v>34151</v>
      </c>
      <c r="B76" s="10">
        <v>16.78</v>
      </c>
    </row>
    <row r="77" spans="1:2" ht="15">
      <c r="A77" s="33">
        <v>34182</v>
      </c>
      <c r="B77" s="10">
        <v>16.7</v>
      </c>
    </row>
    <row r="78" spans="1:2" ht="15">
      <c r="A78" s="33">
        <v>34213</v>
      </c>
      <c r="B78" s="10">
        <v>16.010000000000002</v>
      </c>
    </row>
    <row r="79" spans="1:2" ht="15">
      <c r="A79" s="33">
        <v>34243</v>
      </c>
      <c r="B79" s="10">
        <v>16.61</v>
      </c>
    </row>
    <row r="80" spans="1:2" ht="15">
      <c r="A80" s="33">
        <v>34274</v>
      </c>
      <c r="B80" s="10">
        <v>15.2</v>
      </c>
    </row>
    <row r="81" spans="1:2" ht="15">
      <c r="A81" s="33">
        <v>34304</v>
      </c>
      <c r="B81" s="10">
        <v>13.73</v>
      </c>
    </row>
    <row r="82" spans="1:2" ht="15">
      <c r="A82" s="33">
        <v>34335</v>
      </c>
      <c r="B82" s="10">
        <v>14.29</v>
      </c>
    </row>
    <row r="83" spans="1:2" ht="15">
      <c r="A83" s="33">
        <v>34366</v>
      </c>
      <c r="B83" s="10">
        <v>13.8</v>
      </c>
    </row>
    <row r="84" spans="1:2" ht="15">
      <c r="A84" s="33">
        <v>34394</v>
      </c>
      <c r="B84" s="10">
        <v>13.82</v>
      </c>
    </row>
    <row r="85" spans="1:2" ht="15">
      <c r="A85" s="33">
        <v>34425</v>
      </c>
      <c r="B85" s="10">
        <v>15.23</v>
      </c>
    </row>
    <row r="86" spans="1:2" ht="15">
      <c r="A86" s="33">
        <v>34455</v>
      </c>
      <c r="B86" s="10">
        <v>16.190000000000001</v>
      </c>
    </row>
    <row r="87" spans="1:2" ht="15">
      <c r="A87" s="33">
        <v>34486</v>
      </c>
      <c r="B87" s="10">
        <v>16.760000000000002</v>
      </c>
    </row>
    <row r="88" spans="1:2" ht="15">
      <c r="A88" s="33">
        <v>34516</v>
      </c>
      <c r="B88" s="10">
        <v>17.600000000000001</v>
      </c>
    </row>
    <row r="89" spans="1:2" ht="15">
      <c r="A89" s="33">
        <v>34547</v>
      </c>
      <c r="B89" s="10">
        <v>16.89</v>
      </c>
    </row>
    <row r="90" spans="1:2" ht="15">
      <c r="A90" s="33">
        <v>34578</v>
      </c>
      <c r="B90" s="10">
        <v>15.9</v>
      </c>
    </row>
    <row r="91" spans="1:2" ht="15">
      <c r="A91" s="33">
        <v>34608</v>
      </c>
      <c r="B91" s="10">
        <v>16.489999999999998</v>
      </c>
    </row>
    <row r="92" spans="1:2" ht="15">
      <c r="A92" s="33">
        <v>34639</v>
      </c>
      <c r="B92" s="10">
        <v>17.190000000000001</v>
      </c>
    </row>
    <row r="93" spans="1:2" ht="15">
      <c r="A93" s="33">
        <v>34669</v>
      </c>
      <c r="B93" s="10">
        <v>15.93</v>
      </c>
    </row>
    <row r="94" spans="1:2" ht="15">
      <c r="A94" s="33">
        <v>34700</v>
      </c>
      <c r="B94" s="10">
        <v>16.55</v>
      </c>
    </row>
    <row r="95" spans="1:2" ht="15">
      <c r="A95" s="33">
        <v>34731</v>
      </c>
      <c r="B95" s="10">
        <v>17.11</v>
      </c>
    </row>
    <row r="96" spans="1:2" ht="15">
      <c r="A96" s="33">
        <v>34759</v>
      </c>
      <c r="B96" s="10">
        <v>17.010000000000002</v>
      </c>
    </row>
    <row r="97" spans="1:2" ht="15">
      <c r="A97" s="33">
        <v>34790</v>
      </c>
      <c r="B97" s="10">
        <v>18.649999999999999</v>
      </c>
    </row>
    <row r="98" spans="1:2" ht="15">
      <c r="A98" s="33">
        <v>34820</v>
      </c>
      <c r="B98" s="10">
        <v>18.350000000000001</v>
      </c>
    </row>
    <row r="99" spans="1:2" ht="15">
      <c r="A99" s="33">
        <v>34851</v>
      </c>
      <c r="B99" s="10">
        <v>17.309999999999999</v>
      </c>
    </row>
    <row r="100" spans="1:2" ht="15">
      <c r="A100" s="33">
        <v>34881</v>
      </c>
      <c r="B100" s="10">
        <v>15.85</v>
      </c>
    </row>
    <row r="101" spans="1:2" ht="15">
      <c r="A101" s="33">
        <v>34912</v>
      </c>
      <c r="B101" s="10">
        <v>16.100000000000001</v>
      </c>
    </row>
    <row r="102" spans="1:2" ht="15">
      <c r="A102" s="33">
        <v>34943</v>
      </c>
      <c r="B102" s="10">
        <v>16.7</v>
      </c>
    </row>
    <row r="103" spans="1:2" ht="15">
      <c r="A103" s="33">
        <v>34973</v>
      </c>
      <c r="B103" s="10">
        <v>16.11</v>
      </c>
    </row>
    <row r="104" spans="1:2" ht="15">
      <c r="A104" s="33">
        <v>35004</v>
      </c>
      <c r="B104" s="10">
        <v>16.86</v>
      </c>
    </row>
    <row r="105" spans="1:2" ht="15">
      <c r="A105" s="33">
        <v>35034</v>
      </c>
      <c r="B105" s="10">
        <v>17.93</v>
      </c>
    </row>
    <row r="106" spans="1:2" ht="15">
      <c r="A106" s="33">
        <v>35065</v>
      </c>
      <c r="B106" s="10">
        <v>17.850000000000001</v>
      </c>
    </row>
    <row r="107" spans="1:2" ht="15">
      <c r="A107" s="33">
        <v>35096</v>
      </c>
      <c r="B107" s="10">
        <v>18</v>
      </c>
    </row>
    <row r="108" spans="1:2" ht="15">
      <c r="A108" s="33">
        <v>35125</v>
      </c>
      <c r="B108" s="10">
        <v>19.850000000000001</v>
      </c>
    </row>
    <row r="109" spans="1:2" ht="15">
      <c r="A109" s="33">
        <v>35156</v>
      </c>
      <c r="B109" s="10">
        <v>20.9</v>
      </c>
    </row>
    <row r="110" spans="1:2" ht="15">
      <c r="A110" s="33">
        <v>35186</v>
      </c>
      <c r="B110" s="10">
        <v>19.149999999999999</v>
      </c>
    </row>
    <row r="111" spans="1:2" ht="15">
      <c r="A111" s="33">
        <v>35217</v>
      </c>
      <c r="B111" s="10">
        <v>18.46</v>
      </c>
    </row>
    <row r="112" spans="1:2" ht="15">
      <c r="A112" s="33">
        <v>35247</v>
      </c>
      <c r="B112" s="10">
        <v>19.57</v>
      </c>
    </row>
    <row r="113" spans="1:2" ht="15">
      <c r="A113" s="33">
        <v>35278</v>
      </c>
      <c r="B113" s="10">
        <v>20.51</v>
      </c>
    </row>
    <row r="114" spans="1:2" ht="15">
      <c r="A114" s="33">
        <v>35309</v>
      </c>
      <c r="B114" s="10">
        <v>22.63</v>
      </c>
    </row>
    <row r="115" spans="1:2" ht="15">
      <c r="A115" s="33">
        <v>35339</v>
      </c>
      <c r="B115" s="10">
        <v>24.16</v>
      </c>
    </row>
    <row r="116" spans="1:2" ht="15">
      <c r="A116" s="33">
        <v>35370</v>
      </c>
      <c r="B116" s="10">
        <v>22.76</v>
      </c>
    </row>
    <row r="117" spans="1:2" ht="15">
      <c r="A117" s="33">
        <v>35400</v>
      </c>
      <c r="B117" s="10">
        <v>23.78</v>
      </c>
    </row>
    <row r="118" spans="1:2" ht="15">
      <c r="A118" s="33">
        <v>35431</v>
      </c>
      <c r="B118" s="10">
        <v>23.54</v>
      </c>
    </row>
    <row r="119" spans="1:2" ht="15">
      <c r="A119" s="33">
        <v>35462</v>
      </c>
      <c r="B119" s="10">
        <v>20.85</v>
      </c>
    </row>
    <row r="120" spans="1:2" ht="15">
      <c r="A120" s="33">
        <v>35490</v>
      </c>
      <c r="B120" s="10">
        <v>19.13</v>
      </c>
    </row>
    <row r="121" spans="1:2" ht="15">
      <c r="A121" s="33">
        <v>35521</v>
      </c>
      <c r="B121" s="10">
        <v>17.559999999999999</v>
      </c>
    </row>
    <row r="122" spans="1:2" ht="15">
      <c r="A122" s="33">
        <v>35551</v>
      </c>
      <c r="B122" s="10">
        <v>19.02</v>
      </c>
    </row>
    <row r="123" spans="1:2" ht="15">
      <c r="A123" s="33">
        <v>35582</v>
      </c>
      <c r="B123" s="10">
        <v>17.579999999999998</v>
      </c>
    </row>
    <row r="124" spans="1:2" ht="15">
      <c r="A124" s="33">
        <v>35612</v>
      </c>
      <c r="B124" s="10">
        <v>18.46</v>
      </c>
    </row>
    <row r="125" spans="1:2" ht="15">
      <c r="A125" s="33">
        <v>35643</v>
      </c>
      <c r="B125" s="10">
        <v>18.600000000000001</v>
      </c>
    </row>
    <row r="126" spans="1:2" ht="15">
      <c r="A126" s="33">
        <v>35674</v>
      </c>
      <c r="B126" s="10">
        <v>18.46</v>
      </c>
    </row>
    <row r="127" spans="1:2" ht="15">
      <c r="A127" s="33">
        <v>35704</v>
      </c>
      <c r="B127" s="10">
        <v>19.87</v>
      </c>
    </row>
    <row r="128" spans="1:2" ht="15">
      <c r="A128" s="33">
        <v>35735</v>
      </c>
      <c r="B128" s="10">
        <v>19.170000000000002</v>
      </c>
    </row>
    <row r="129" spans="1:2" ht="15">
      <c r="A129" s="33">
        <v>35765</v>
      </c>
      <c r="B129" s="10">
        <v>17.18</v>
      </c>
    </row>
    <row r="130" spans="1:2" ht="15">
      <c r="A130" s="33">
        <v>35796</v>
      </c>
      <c r="B130" s="10">
        <v>15.19</v>
      </c>
    </row>
    <row r="131" spans="1:2" ht="15">
      <c r="A131" s="33">
        <v>35827</v>
      </c>
      <c r="B131" s="10">
        <v>14.07</v>
      </c>
    </row>
    <row r="132" spans="1:2" ht="15">
      <c r="A132" s="33">
        <v>35855</v>
      </c>
      <c r="B132" s="10">
        <v>13.1</v>
      </c>
    </row>
    <row r="133" spans="1:2" ht="15">
      <c r="A133" s="33">
        <v>35886</v>
      </c>
      <c r="B133" s="10">
        <v>13.53</v>
      </c>
    </row>
    <row r="134" spans="1:2" ht="15">
      <c r="A134" s="33">
        <v>35916</v>
      </c>
      <c r="B134" s="10">
        <v>14.36</v>
      </c>
    </row>
    <row r="135" spans="1:2" ht="15">
      <c r="A135" s="33">
        <v>35947</v>
      </c>
      <c r="B135" s="10">
        <v>12.21</v>
      </c>
    </row>
    <row r="136" spans="1:2" ht="15">
      <c r="A136" s="33">
        <v>35977</v>
      </c>
      <c r="B136" s="10">
        <v>12.08</v>
      </c>
    </row>
    <row r="137" spans="1:2" ht="15">
      <c r="A137" s="33">
        <v>36008</v>
      </c>
      <c r="B137" s="10">
        <v>11.91</v>
      </c>
    </row>
    <row r="138" spans="1:2" ht="15">
      <c r="A138" s="33">
        <v>36039</v>
      </c>
      <c r="B138" s="10">
        <v>13.34</v>
      </c>
    </row>
    <row r="139" spans="1:2" ht="15">
      <c r="A139" s="33">
        <v>36069</v>
      </c>
      <c r="B139" s="10">
        <v>12.7</v>
      </c>
    </row>
    <row r="140" spans="1:2" ht="15">
      <c r="A140" s="33">
        <v>36100</v>
      </c>
      <c r="B140" s="10">
        <v>11.04</v>
      </c>
    </row>
    <row r="141" spans="1:2" ht="15">
      <c r="A141" s="33">
        <v>36130</v>
      </c>
      <c r="B141" s="10">
        <v>9.82</v>
      </c>
    </row>
    <row r="142" spans="1:2" ht="15">
      <c r="A142" s="33">
        <v>36161</v>
      </c>
      <c r="B142" s="10">
        <v>11.11</v>
      </c>
    </row>
    <row r="143" spans="1:2" ht="15">
      <c r="A143" s="33">
        <v>36192</v>
      </c>
      <c r="B143" s="10">
        <v>10.27</v>
      </c>
    </row>
    <row r="144" spans="1:2" ht="15">
      <c r="A144" s="33">
        <v>36220</v>
      </c>
      <c r="B144" s="10">
        <v>12.51</v>
      </c>
    </row>
    <row r="145" spans="1:2" ht="15">
      <c r="A145" s="33">
        <v>36251</v>
      </c>
      <c r="B145" s="10">
        <v>15.29</v>
      </c>
    </row>
    <row r="146" spans="1:2" ht="15">
      <c r="A146" s="33">
        <v>36281</v>
      </c>
      <c r="B146" s="10">
        <v>15.23</v>
      </c>
    </row>
    <row r="147" spans="1:2" ht="15">
      <c r="A147" s="33">
        <v>36312</v>
      </c>
      <c r="B147" s="10">
        <v>15.86</v>
      </c>
    </row>
    <row r="148" spans="1:2" ht="15">
      <c r="A148" s="33">
        <v>36342</v>
      </c>
      <c r="B148" s="10">
        <v>19.079999999999998</v>
      </c>
    </row>
    <row r="149" spans="1:2" ht="15">
      <c r="A149" s="33">
        <v>36373</v>
      </c>
      <c r="B149" s="10">
        <v>20.22</v>
      </c>
    </row>
    <row r="150" spans="1:2" ht="15">
      <c r="A150" s="33">
        <v>36404</v>
      </c>
      <c r="B150" s="10">
        <v>22.54</v>
      </c>
    </row>
    <row r="151" spans="1:2" ht="15">
      <c r="A151" s="33">
        <v>36434</v>
      </c>
      <c r="B151" s="10">
        <v>22</v>
      </c>
    </row>
    <row r="152" spans="1:2" ht="15">
      <c r="A152" s="33">
        <v>36465</v>
      </c>
      <c r="B152" s="10">
        <v>24.58</v>
      </c>
    </row>
    <row r="153" spans="1:2" ht="15">
      <c r="A153" s="33">
        <v>36495</v>
      </c>
      <c r="B153" s="10">
        <v>25.47</v>
      </c>
    </row>
    <row r="154" spans="1:2" ht="15">
      <c r="A154" s="33">
        <v>36526</v>
      </c>
      <c r="B154" s="10">
        <v>25.51</v>
      </c>
    </row>
    <row r="155" spans="1:2" ht="15">
      <c r="A155" s="33">
        <v>36557</v>
      </c>
      <c r="B155" s="10">
        <v>27.78</v>
      </c>
    </row>
    <row r="156" spans="1:2" ht="15">
      <c r="A156" s="33">
        <v>36586</v>
      </c>
      <c r="B156" s="10">
        <v>27.49</v>
      </c>
    </row>
    <row r="157" spans="1:2" ht="15">
      <c r="A157" s="33">
        <v>36617</v>
      </c>
      <c r="B157" s="10">
        <v>22.76</v>
      </c>
    </row>
    <row r="158" spans="1:2" ht="15">
      <c r="A158" s="33">
        <v>36647</v>
      </c>
      <c r="B158" s="10">
        <v>27.74</v>
      </c>
    </row>
    <row r="159" spans="1:2" ht="15">
      <c r="A159" s="33">
        <v>36678</v>
      </c>
      <c r="B159" s="10">
        <v>29.8</v>
      </c>
    </row>
    <row r="160" spans="1:2" ht="15">
      <c r="A160" s="33">
        <v>36708</v>
      </c>
      <c r="B160" s="10">
        <v>28.68</v>
      </c>
    </row>
    <row r="161" spans="1:2" ht="15">
      <c r="A161" s="33">
        <v>36739</v>
      </c>
      <c r="B161" s="10">
        <v>30.2</v>
      </c>
    </row>
    <row r="162" spans="1:2" ht="15">
      <c r="A162" s="33">
        <v>36770</v>
      </c>
      <c r="B162" s="10">
        <v>33.14</v>
      </c>
    </row>
    <row r="163" spans="1:2" ht="15">
      <c r="A163" s="33">
        <v>36800</v>
      </c>
      <c r="B163" s="10">
        <v>30.96</v>
      </c>
    </row>
    <row r="164" spans="1:2" ht="15">
      <c r="A164" s="33">
        <v>36831</v>
      </c>
      <c r="B164" s="10">
        <v>32.549999999999997</v>
      </c>
    </row>
    <row r="165" spans="1:2" ht="15">
      <c r="A165" s="33">
        <v>36861</v>
      </c>
      <c r="B165" s="10">
        <v>25.66</v>
      </c>
    </row>
    <row r="166" spans="1:2" ht="15">
      <c r="A166" s="33">
        <v>36892</v>
      </c>
      <c r="B166" s="10">
        <v>25.62</v>
      </c>
    </row>
    <row r="167" spans="1:2" ht="15">
      <c r="A167" s="33">
        <v>36923</v>
      </c>
      <c r="B167" s="10">
        <v>27.5</v>
      </c>
    </row>
    <row r="168" spans="1:2" ht="15">
      <c r="A168" s="33">
        <v>36951</v>
      </c>
      <c r="B168" s="10">
        <v>24.5</v>
      </c>
    </row>
    <row r="169" spans="1:2" ht="15">
      <c r="A169" s="33">
        <v>36982</v>
      </c>
      <c r="B169" s="10">
        <v>25.66</v>
      </c>
    </row>
    <row r="170" spans="1:2" ht="15">
      <c r="A170" s="33">
        <v>37012</v>
      </c>
      <c r="B170" s="10">
        <v>28.31</v>
      </c>
    </row>
    <row r="171" spans="1:2" ht="15">
      <c r="A171" s="33">
        <v>37043</v>
      </c>
      <c r="B171" s="10">
        <v>27.85</v>
      </c>
    </row>
    <row r="172" spans="1:2" ht="15">
      <c r="A172" s="33">
        <v>37073</v>
      </c>
      <c r="B172" s="10">
        <v>24.61</v>
      </c>
    </row>
    <row r="173" spans="1:2" ht="15">
      <c r="A173" s="33">
        <v>37104</v>
      </c>
      <c r="B173" s="10">
        <v>25.68</v>
      </c>
    </row>
    <row r="174" spans="1:2" ht="15">
      <c r="A174" s="33">
        <v>37135</v>
      </c>
      <c r="B174" s="10">
        <v>25.62</v>
      </c>
    </row>
    <row r="175" spans="1:2" ht="15">
      <c r="A175" s="33">
        <v>37165</v>
      </c>
      <c r="B175" s="10">
        <v>20.54</v>
      </c>
    </row>
    <row r="176" spans="1:2" ht="15">
      <c r="A176" s="33">
        <v>37196</v>
      </c>
      <c r="B176" s="10">
        <v>18.8</v>
      </c>
    </row>
    <row r="177" spans="1:2" ht="15">
      <c r="A177" s="33">
        <v>37226</v>
      </c>
      <c r="B177" s="10">
        <v>18.71</v>
      </c>
    </row>
    <row r="178" spans="1:2" ht="15">
      <c r="A178" s="33">
        <v>37257</v>
      </c>
      <c r="B178" s="10">
        <v>19.420000000000002</v>
      </c>
    </row>
    <row r="179" spans="1:2" ht="15">
      <c r="A179" s="33">
        <v>37288</v>
      </c>
      <c r="B179" s="10">
        <v>20.28</v>
      </c>
    </row>
    <row r="180" spans="1:2" ht="15">
      <c r="A180" s="33">
        <v>37316</v>
      </c>
      <c r="B180" s="10">
        <v>23.7</v>
      </c>
    </row>
    <row r="181" spans="1:2" ht="15">
      <c r="A181" s="33">
        <v>37347</v>
      </c>
      <c r="B181" s="10">
        <v>25.73</v>
      </c>
    </row>
    <row r="182" spans="1:2" ht="15">
      <c r="A182" s="33">
        <v>37377</v>
      </c>
      <c r="B182" s="10">
        <v>25.35</v>
      </c>
    </row>
    <row r="183" spans="1:2" ht="15">
      <c r="A183" s="33">
        <v>37408</v>
      </c>
      <c r="B183" s="10">
        <v>24.08</v>
      </c>
    </row>
    <row r="184" spans="1:2" ht="15">
      <c r="A184" s="33">
        <v>37438</v>
      </c>
      <c r="B184" s="10">
        <v>25.74</v>
      </c>
    </row>
    <row r="185" spans="1:2" ht="15">
      <c r="A185" s="33">
        <v>37469</v>
      </c>
      <c r="B185" s="10">
        <v>26.65</v>
      </c>
    </row>
    <row r="186" spans="1:2" ht="15">
      <c r="A186" s="33">
        <v>37500</v>
      </c>
      <c r="B186" s="10">
        <v>28.4</v>
      </c>
    </row>
    <row r="187" spans="1:2" ht="15">
      <c r="A187" s="33">
        <v>37530</v>
      </c>
      <c r="B187" s="10">
        <v>27.54</v>
      </c>
    </row>
    <row r="188" spans="1:2" ht="15">
      <c r="A188" s="33">
        <v>37561</v>
      </c>
      <c r="B188" s="10">
        <v>24.34</v>
      </c>
    </row>
    <row r="189" spans="1:2" ht="15">
      <c r="A189" s="33">
        <v>37591</v>
      </c>
      <c r="B189" s="10">
        <v>28.33</v>
      </c>
    </row>
    <row r="190" spans="1:2" ht="15">
      <c r="A190" s="33">
        <v>37622</v>
      </c>
      <c r="B190" s="10">
        <v>31.18</v>
      </c>
    </row>
    <row r="191" spans="1:2" ht="15">
      <c r="A191" s="33">
        <v>37653</v>
      </c>
      <c r="B191" s="10">
        <v>32.770000000000003</v>
      </c>
    </row>
    <row r="192" spans="1:2" ht="15">
      <c r="A192" s="33">
        <v>37681</v>
      </c>
      <c r="B192" s="10">
        <v>30.61</v>
      </c>
    </row>
    <row r="193" spans="1:2" ht="15">
      <c r="A193" s="33">
        <v>37712</v>
      </c>
      <c r="B193" s="10">
        <v>25</v>
      </c>
    </row>
    <row r="194" spans="1:2" ht="15">
      <c r="A194" s="33">
        <v>37742</v>
      </c>
      <c r="B194" s="10">
        <v>25.86</v>
      </c>
    </row>
    <row r="195" spans="1:2" ht="15">
      <c r="A195" s="33">
        <v>37773</v>
      </c>
      <c r="B195" s="10">
        <v>27.65</v>
      </c>
    </row>
    <row r="196" spans="1:2" ht="15">
      <c r="A196" s="33">
        <v>37803</v>
      </c>
      <c r="B196" s="10">
        <v>28.35</v>
      </c>
    </row>
    <row r="197" spans="1:2" ht="15">
      <c r="A197" s="33">
        <v>37834</v>
      </c>
      <c r="B197" s="10">
        <v>29.89</v>
      </c>
    </row>
    <row r="198" spans="1:2" ht="15">
      <c r="A198" s="33">
        <v>37865</v>
      </c>
      <c r="B198" s="10">
        <v>27.11</v>
      </c>
    </row>
    <row r="199" spans="1:2" ht="15">
      <c r="A199" s="33">
        <v>37895</v>
      </c>
      <c r="B199" s="10">
        <v>29.61</v>
      </c>
    </row>
    <row r="200" spans="1:2" ht="15">
      <c r="A200" s="33">
        <v>37926</v>
      </c>
      <c r="B200" s="10">
        <v>28.75</v>
      </c>
    </row>
    <row r="201" spans="1:2" ht="15">
      <c r="A201" s="33">
        <v>37956</v>
      </c>
      <c r="B201" s="10">
        <v>29.81</v>
      </c>
    </row>
    <row r="202" spans="1:2" ht="15">
      <c r="A202" s="33">
        <v>37987</v>
      </c>
      <c r="B202" s="10">
        <v>31.28</v>
      </c>
    </row>
    <row r="203" spans="1:2" ht="15">
      <c r="A203" s="33">
        <v>38018</v>
      </c>
      <c r="B203" s="10">
        <v>30.86</v>
      </c>
    </row>
    <row r="204" spans="1:2" ht="15">
      <c r="A204" s="33">
        <v>38047</v>
      </c>
      <c r="B204" s="10">
        <v>33.630000000000003</v>
      </c>
    </row>
    <row r="205" spans="1:2" ht="15">
      <c r="A205" s="33">
        <v>38078</v>
      </c>
      <c r="B205" s="10">
        <v>33.590000000000003</v>
      </c>
    </row>
    <row r="206" spans="1:2" ht="15">
      <c r="A206" s="33">
        <v>38108</v>
      </c>
      <c r="B206" s="10">
        <v>37.57</v>
      </c>
    </row>
    <row r="207" spans="1:2" ht="15">
      <c r="A207" s="33">
        <v>38139</v>
      </c>
      <c r="B207" s="10">
        <v>35.18</v>
      </c>
    </row>
    <row r="208" spans="1:2" ht="15">
      <c r="A208" s="33">
        <v>38169</v>
      </c>
      <c r="B208" s="10">
        <v>38.22</v>
      </c>
    </row>
    <row r="209" spans="1:2" ht="15">
      <c r="A209" s="33">
        <v>38200</v>
      </c>
      <c r="B209" s="10">
        <v>42.74</v>
      </c>
    </row>
    <row r="210" spans="1:2" ht="15">
      <c r="A210" s="33">
        <v>38231</v>
      </c>
      <c r="B210" s="10">
        <v>43.2</v>
      </c>
    </row>
    <row r="211" spans="1:2" ht="15">
      <c r="A211" s="33">
        <v>38261</v>
      </c>
      <c r="B211" s="10">
        <v>49.78</v>
      </c>
    </row>
    <row r="212" spans="1:2" ht="15">
      <c r="A212" s="33">
        <v>38292</v>
      </c>
      <c r="B212" s="10">
        <v>43.11</v>
      </c>
    </row>
    <row r="213" spans="1:2" ht="15">
      <c r="A213" s="33">
        <v>38322</v>
      </c>
      <c r="B213" s="10">
        <v>39.6</v>
      </c>
    </row>
    <row r="214" spans="1:2" ht="15">
      <c r="A214" s="33">
        <v>38353</v>
      </c>
      <c r="B214" s="10">
        <v>44.51</v>
      </c>
    </row>
    <row r="215" spans="1:2" ht="15">
      <c r="A215" s="33">
        <v>38384</v>
      </c>
      <c r="B215" s="10">
        <v>45.48</v>
      </c>
    </row>
    <row r="216" spans="1:2" ht="15">
      <c r="A216" s="33">
        <v>38412</v>
      </c>
      <c r="B216" s="10">
        <v>53.1</v>
      </c>
    </row>
    <row r="217" spans="1:2" ht="15">
      <c r="A217" s="33">
        <v>38443</v>
      </c>
      <c r="B217" s="10">
        <v>51.88</v>
      </c>
    </row>
    <row r="218" spans="1:2" ht="15">
      <c r="A218" s="33">
        <v>38473</v>
      </c>
      <c r="B218" s="10">
        <v>48.65</v>
      </c>
    </row>
    <row r="219" spans="1:2" ht="15">
      <c r="A219" s="33">
        <v>38504</v>
      </c>
      <c r="B219" s="10">
        <v>54.35</v>
      </c>
    </row>
    <row r="220" spans="1:2" ht="15">
      <c r="A220" s="33">
        <v>38534</v>
      </c>
      <c r="B220" s="10">
        <v>57.52</v>
      </c>
    </row>
    <row r="221" spans="1:2" ht="15">
      <c r="A221" s="33">
        <v>38565</v>
      </c>
      <c r="B221" s="10">
        <v>63.98</v>
      </c>
    </row>
    <row r="222" spans="1:2" ht="15">
      <c r="A222" s="33">
        <v>38596</v>
      </c>
      <c r="B222" s="10">
        <v>62.91</v>
      </c>
    </row>
    <row r="223" spans="1:2" ht="15">
      <c r="A223" s="33">
        <v>38626</v>
      </c>
      <c r="B223" s="10">
        <v>58.54</v>
      </c>
    </row>
    <row r="224" spans="1:2" ht="15">
      <c r="A224" s="33">
        <v>38657</v>
      </c>
      <c r="B224" s="10">
        <v>55.24</v>
      </c>
    </row>
    <row r="225" spans="1:2" ht="15">
      <c r="A225" s="33">
        <v>38687</v>
      </c>
      <c r="B225" s="10">
        <v>56.86</v>
      </c>
    </row>
    <row r="226" spans="1:2" ht="15">
      <c r="A226" s="33">
        <v>38718</v>
      </c>
      <c r="B226" s="10">
        <v>62.99</v>
      </c>
    </row>
    <row r="227" spans="1:2" ht="15">
      <c r="A227" s="33">
        <v>38749</v>
      </c>
      <c r="B227" s="10">
        <v>60.21</v>
      </c>
    </row>
    <row r="228" spans="1:2" ht="15">
      <c r="A228" s="33">
        <v>38777</v>
      </c>
      <c r="B228" s="10">
        <v>62.06</v>
      </c>
    </row>
    <row r="229" spans="1:2" ht="15">
      <c r="A229" s="33">
        <v>38808</v>
      </c>
      <c r="B229" s="10">
        <v>70.260000000000005</v>
      </c>
    </row>
    <row r="230" spans="1:2" ht="15">
      <c r="A230" s="33">
        <v>38838</v>
      </c>
      <c r="B230" s="10">
        <v>69.78</v>
      </c>
    </row>
    <row r="231" spans="1:2" ht="15">
      <c r="A231" s="33">
        <v>38869</v>
      </c>
      <c r="B231" s="10">
        <v>68.56</v>
      </c>
    </row>
    <row r="232" spans="1:2" ht="15">
      <c r="A232" s="33">
        <v>38899</v>
      </c>
      <c r="B232" s="10">
        <v>73.67</v>
      </c>
    </row>
    <row r="233" spans="1:2" ht="15">
      <c r="A233" s="33">
        <v>38930</v>
      </c>
      <c r="B233" s="10">
        <v>73.23</v>
      </c>
    </row>
    <row r="234" spans="1:2" ht="15">
      <c r="A234" s="33">
        <v>38961</v>
      </c>
      <c r="B234" s="10">
        <v>61.96</v>
      </c>
    </row>
    <row r="235" spans="1:2" ht="15">
      <c r="A235" s="33">
        <v>38991</v>
      </c>
      <c r="B235" s="10">
        <v>57.81</v>
      </c>
    </row>
    <row r="236" spans="1:2" ht="15">
      <c r="A236" s="33">
        <v>39022</v>
      </c>
      <c r="B236" s="10">
        <v>58.76</v>
      </c>
    </row>
    <row r="237" spans="1:2" ht="15">
      <c r="A237" s="33">
        <v>39052</v>
      </c>
      <c r="B237" s="10">
        <v>62.47</v>
      </c>
    </row>
    <row r="238" spans="1:2" ht="15">
      <c r="A238" s="33">
        <v>39083</v>
      </c>
      <c r="B238" s="10">
        <v>53.68</v>
      </c>
    </row>
    <row r="239" spans="1:2" ht="15">
      <c r="A239" s="33">
        <v>39114</v>
      </c>
      <c r="B239" s="10">
        <v>57.56</v>
      </c>
    </row>
    <row r="240" spans="1:2" ht="15">
      <c r="A240" s="33">
        <v>39142</v>
      </c>
      <c r="B240" s="10">
        <v>62.05</v>
      </c>
    </row>
    <row r="241" spans="1:2" ht="15">
      <c r="A241" s="33">
        <v>39173</v>
      </c>
      <c r="B241" s="10">
        <v>67.489999999999995</v>
      </c>
    </row>
    <row r="242" spans="1:2" ht="15">
      <c r="A242" s="33">
        <v>39203</v>
      </c>
      <c r="B242" s="10">
        <v>67.209999999999994</v>
      </c>
    </row>
    <row r="243" spans="1:2" ht="15">
      <c r="A243" s="33">
        <v>39234</v>
      </c>
      <c r="B243" s="10">
        <v>71.05</v>
      </c>
    </row>
    <row r="244" spans="1:2" ht="15">
      <c r="A244" s="33">
        <v>39264</v>
      </c>
      <c r="B244" s="10">
        <v>76.930000000000007</v>
      </c>
    </row>
    <row r="245" spans="1:2" ht="15">
      <c r="A245" s="33">
        <v>39295</v>
      </c>
      <c r="B245" s="10">
        <v>70.760000000000005</v>
      </c>
    </row>
    <row r="246" spans="1:2" ht="15">
      <c r="A246" s="33">
        <v>39326</v>
      </c>
      <c r="B246" s="10">
        <v>77.17</v>
      </c>
    </row>
    <row r="247" spans="1:2" ht="15">
      <c r="A247" s="33">
        <v>39356</v>
      </c>
      <c r="B247" s="10">
        <v>82.34</v>
      </c>
    </row>
    <row r="248" spans="1:2" ht="15">
      <c r="A248" s="33">
        <v>39387</v>
      </c>
      <c r="B248" s="10">
        <v>92.41</v>
      </c>
    </row>
    <row r="249" spans="1:2" ht="15">
      <c r="A249" s="33">
        <v>39417</v>
      </c>
      <c r="B249" s="10">
        <v>90.93</v>
      </c>
    </row>
    <row r="250" spans="1:2" ht="15">
      <c r="A250" s="33">
        <v>39448</v>
      </c>
      <c r="B250" s="10">
        <v>92.18</v>
      </c>
    </row>
    <row r="251" spans="1:2" ht="15">
      <c r="A251" s="33">
        <v>39479</v>
      </c>
      <c r="B251" s="10">
        <v>94.99</v>
      </c>
    </row>
    <row r="252" spans="1:2" ht="15">
      <c r="A252" s="33">
        <v>39508</v>
      </c>
      <c r="B252" s="10">
        <v>103.64</v>
      </c>
    </row>
    <row r="253" spans="1:2" ht="15">
      <c r="A253" s="33">
        <v>39539</v>
      </c>
      <c r="B253" s="10">
        <v>109.07</v>
      </c>
    </row>
    <row r="254" spans="1:2" ht="15">
      <c r="A254" s="33">
        <v>39569</v>
      </c>
      <c r="B254" s="10">
        <v>122.8</v>
      </c>
    </row>
    <row r="255" spans="1:2" ht="15">
      <c r="A255" s="33">
        <v>39600</v>
      </c>
      <c r="B255" s="10">
        <v>132.32</v>
      </c>
    </row>
    <row r="256" spans="1:2" ht="15">
      <c r="A256" s="33">
        <v>39630</v>
      </c>
      <c r="B256" s="10">
        <v>132.72</v>
      </c>
    </row>
    <row r="257" spans="1:2" ht="15">
      <c r="A257" s="33">
        <v>39661</v>
      </c>
      <c r="B257" s="10">
        <v>113.24</v>
      </c>
    </row>
    <row r="258" spans="1:2" ht="15">
      <c r="A258" s="33">
        <v>39692</v>
      </c>
      <c r="B258" s="10">
        <v>97.23</v>
      </c>
    </row>
    <row r="259" spans="1:2" ht="15">
      <c r="A259" s="33">
        <v>39722</v>
      </c>
      <c r="B259" s="10">
        <v>71.58</v>
      </c>
    </row>
    <row r="260" spans="1:2" ht="15">
      <c r="A260" s="33">
        <v>39753</v>
      </c>
      <c r="B260" s="10">
        <v>52.45</v>
      </c>
    </row>
    <row r="261" spans="1:2" ht="15">
      <c r="A261" s="33">
        <v>39783</v>
      </c>
      <c r="B261" s="10">
        <v>39.950000000000003</v>
      </c>
    </row>
    <row r="262" spans="1:2" ht="15">
      <c r="A262" s="33">
        <v>39814</v>
      </c>
      <c r="B262" s="10">
        <v>43.44</v>
      </c>
    </row>
    <row r="263" spans="1:2" ht="15">
      <c r="A263" s="33">
        <v>39845</v>
      </c>
      <c r="B263" s="10">
        <v>43.32</v>
      </c>
    </row>
    <row r="264" spans="1:2" ht="15">
      <c r="A264" s="33">
        <v>39873</v>
      </c>
      <c r="B264" s="10">
        <v>46.54</v>
      </c>
    </row>
    <row r="265" spans="1:2" ht="15">
      <c r="A265" s="33">
        <v>39904</v>
      </c>
      <c r="B265" s="10">
        <v>50.18</v>
      </c>
    </row>
    <row r="266" spans="1:2" ht="15">
      <c r="A266" s="33">
        <v>39934</v>
      </c>
      <c r="B266" s="10">
        <v>57.3</v>
      </c>
    </row>
    <row r="267" spans="1:2" ht="15">
      <c r="A267" s="33">
        <v>39965</v>
      </c>
      <c r="B267" s="10">
        <v>68.61</v>
      </c>
    </row>
    <row r="268" spans="1:2" ht="15">
      <c r="A268" s="33">
        <v>39995</v>
      </c>
      <c r="B268" s="10">
        <v>64.44</v>
      </c>
    </row>
    <row r="269" spans="1:2" ht="15">
      <c r="A269" s="33">
        <v>40026</v>
      </c>
      <c r="B269" s="10">
        <v>72.510000000000005</v>
      </c>
    </row>
    <row r="270" spans="1:2" ht="15">
      <c r="A270" s="33">
        <v>40057</v>
      </c>
      <c r="B270" s="10">
        <v>67.650000000000006</v>
      </c>
    </row>
    <row r="271" spans="1:2" ht="15">
      <c r="A271" s="33">
        <v>40087</v>
      </c>
      <c r="B271" s="10">
        <v>72.77</v>
      </c>
    </row>
    <row r="272" spans="1:2" ht="15">
      <c r="A272" s="33">
        <v>40118</v>
      </c>
      <c r="B272" s="10">
        <v>76.66</v>
      </c>
    </row>
    <row r="273" spans="1:2" ht="15">
      <c r="A273" s="33">
        <v>40148</v>
      </c>
      <c r="B273" s="10">
        <v>74.459999999999994</v>
      </c>
    </row>
    <row r="274" spans="1:2" ht="15">
      <c r="A274" s="33">
        <v>40179</v>
      </c>
      <c r="B274" s="10">
        <v>76.17</v>
      </c>
    </row>
    <row r="275" spans="1:2" ht="15">
      <c r="A275" s="33">
        <v>40210</v>
      </c>
      <c r="B275" s="10">
        <v>73.75</v>
      </c>
    </row>
    <row r="276" spans="1:2" ht="15">
      <c r="A276" s="33">
        <v>40238</v>
      </c>
      <c r="B276" s="10">
        <v>78.83</v>
      </c>
    </row>
    <row r="277" spans="1:2" ht="15">
      <c r="A277" s="33">
        <v>40269</v>
      </c>
      <c r="B277" s="10">
        <v>84.82</v>
      </c>
    </row>
    <row r="278" spans="1:2" ht="15">
      <c r="A278" s="33">
        <v>40299</v>
      </c>
      <c r="B278" s="10">
        <v>75.95</v>
      </c>
    </row>
    <row r="279" spans="1:2" ht="15">
      <c r="A279" s="33">
        <v>40330</v>
      </c>
      <c r="B279" s="10">
        <v>74.760000000000005</v>
      </c>
    </row>
    <row r="280" spans="1:2" ht="15">
      <c r="A280" s="33">
        <v>40360</v>
      </c>
      <c r="B280" s="10">
        <v>75.58</v>
      </c>
    </row>
    <row r="281" spans="1:2" ht="15">
      <c r="A281" s="33">
        <v>40391</v>
      </c>
      <c r="B281" s="10">
        <v>77.040000000000006</v>
      </c>
    </row>
    <row r="282" spans="1:2" ht="15">
      <c r="A282" s="33">
        <v>40422</v>
      </c>
      <c r="B282" s="10">
        <v>77.84</v>
      </c>
    </row>
    <row r="283" spans="1:2" ht="15">
      <c r="A283" s="33">
        <v>40452</v>
      </c>
      <c r="B283" s="10">
        <v>82.67</v>
      </c>
    </row>
    <row r="284" spans="1:2" ht="15">
      <c r="A284" s="33">
        <v>40483</v>
      </c>
      <c r="B284" s="10">
        <v>85.28</v>
      </c>
    </row>
    <row r="285" spans="1:2" ht="15">
      <c r="A285" s="33">
        <v>40513</v>
      </c>
      <c r="B285" s="10">
        <v>91.45</v>
      </c>
    </row>
    <row r="286" spans="1:2" ht="15">
      <c r="A286" s="33">
        <v>40544</v>
      </c>
      <c r="B286" s="10">
        <v>96.52</v>
      </c>
    </row>
    <row r="287" spans="1:2" ht="15">
      <c r="A287" s="33">
        <v>40575</v>
      </c>
      <c r="B287" s="10">
        <v>103.72</v>
      </c>
    </row>
    <row r="288" spans="1:2" ht="15">
      <c r="A288" s="33">
        <v>40603</v>
      </c>
      <c r="B288" s="10">
        <v>114.64</v>
      </c>
    </row>
    <row r="289" spans="1:2" ht="15">
      <c r="A289" s="33">
        <v>40634</v>
      </c>
      <c r="B289" s="10">
        <v>123.26</v>
      </c>
    </row>
    <row r="290" spans="1:2" ht="15">
      <c r="A290" s="33">
        <v>40664</v>
      </c>
      <c r="B290" s="10">
        <v>114.99</v>
      </c>
    </row>
    <row r="291" spans="1:2" ht="15">
      <c r="A291" s="33">
        <v>40695</v>
      </c>
      <c r="B291" s="10">
        <v>113.83</v>
      </c>
    </row>
    <row r="292" spans="1:2" ht="15">
      <c r="A292" s="33">
        <v>40725</v>
      </c>
      <c r="B292" s="10">
        <v>116.97</v>
      </c>
    </row>
    <row r="293" spans="1:2" ht="15">
      <c r="A293" s="33">
        <v>40756</v>
      </c>
      <c r="B293" s="10">
        <v>110.22</v>
      </c>
    </row>
    <row r="294" spans="1:2" ht="15">
      <c r="A294" s="33">
        <v>40787</v>
      </c>
      <c r="B294" s="10">
        <v>112.83</v>
      </c>
    </row>
    <row r="295" spans="1:2" ht="15">
      <c r="A295" s="33">
        <v>40817</v>
      </c>
      <c r="B295" s="10">
        <v>109.55</v>
      </c>
    </row>
    <row r="296" spans="1:2" ht="15">
      <c r="A296" s="33">
        <v>40848</v>
      </c>
      <c r="B296" s="10">
        <v>110.77</v>
      </c>
    </row>
    <row r="297" spans="1:2" ht="15">
      <c r="A297" s="33">
        <v>40878</v>
      </c>
      <c r="B297" s="10">
        <v>107.87</v>
      </c>
    </row>
    <row r="298" spans="1:2" ht="15">
      <c r="A298" s="33">
        <v>40909</v>
      </c>
      <c r="B298" s="10">
        <v>110.69</v>
      </c>
    </row>
    <row r="299" spans="1:2" ht="15">
      <c r="A299" s="33">
        <v>40940</v>
      </c>
      <c r="B299" s="10">
        <v>119.33</v>
      </c>
    </row>
    <row r="300" spans="1:2" ht="15">
      <c r="A300" s="33">
        <v>40969</v>
      </c>
      <c r="B300" s="10">
        <v>125.45</v>
      </c>
    </row>
    <row r="301" spans="1:2" ht="15">
      <c r="A301" s="33">
        <v>41000</v>
      </c>
      <c r="B301" s="10">
        <v>119.75</v>
      </c>
    </row>
    <row r="302" spans="1:2" ht="15">
      <c r="A302" s="33">
        <v>41030</v>
      </c>
      <c r="B302" s="10">
        <v>110.34</v>
      </c>
    </row>
    <row r="303" spans="1:2" ht="15">
      <c r="A303" s="33">
        <v>41061</v>
      </c>
      <c r="B303" s="10">
        <v>95.16</v>
      </c>
    </row>
    <row r="304" spans="1:2" ht="15">
      <c r="A304" s="33">
        <v>41091</v>
      </c>
      <c r="B304" s="10">
        <v>102.62</v>
      </c>
    </row>
    <row r="305" spans="1:2" ht="15">
      <c r="A305" s="33">
        <v>41122</v>
      </c>
      <c r="B305" s="10">
        <v>113.36</v>
      </c>
    </row>
    <row r="306" spans="1:2" ht="15">
      <c r="A306" s="33">
        <v>41153</v>
      </c>
      <c r="B306" s="10">
        <v>112.86</v>
      </c>
    </row>
    <row r="307" spans="1:2" ht="15">
      <c r="A307" s="33">
        <v>41183</v>
      </c>
      <c r="B307" s="10">
        <v>111.71</v>
      </c>
    </row>
    <row r="308" spans="1:2" ht="15">
      <c r="A308" s="33">
        <v>41214</v>
      </c>
      <c r="B308" s="10">
        <v>109.06</v>
      </c>
    </row>
    <row r="309" spans="1:2" ht="15">
      <c r="A309" s="33">
        <v>41244</v>
      </c>
      <c r="B309" s="10">
        <v>109.49</v>
      </c>
    </row>
    <row r="310" spans="1:2" ht="15">
      <c r="A310" s="33">
        <v>41275</v>
      </c>
      <c r="B310" s="10">
        <v>112.96</v>
      </c>
    </row>
    <row r="311" spans="1:2" ht="15">
      <c r="A311" s="33">
        <v>41306</v>
      </c>
      <c r="B311" s="10">
        <v>116.05</v>
      </c>
    </row>
    <row r="312" spans="1:2" ht="15">
      <c r="A312" s="33">
        <v>41334</v>
      </c>
      <c r="B312" s="10">
        <v>108.47</v>
      </c>
    </row>
    <row r="313" spans="1:2" ht="15">
      <c r="A313" s="33">
        <v>41365</v>
      </c>
      <c r="B313" s="10">
        <v>102.25</v>
      </c>
    </row>
    <row r="314" spans="1:2" ht="15">
      <c r="A314" s="33">
        <v>41395</v>
      </c>
      <c r="B314" s="10">
        <v>102.56</v>
      </c>
    </row>
    <row r="315" spans="1:2" ht="15">
      <c r="A315" s="33">
        <v>41426</v>
      </c>
      <c r="B315" s="10">
        <v>102.92</v>
      </c>
    </row>
    <row r="316" spans="1:2" ht="15">
      <c r="A316" s="33">
        <v>41456</v>
      </c>
      <c r="B316" s="10">
        <v>107.93</v>
      </c>
    </row>
    <row r="317" spans="1:2" ht="15">
      <c r="A317" s="33">
        <v>41487</v>
      </c>
      <c r="B317" s="10">
        <v>111.28</v>
      </c>
    </row>
    <row r="318" spans="1:2" ht="15">
      <c r="A318" s="33">
        <v>41518</v>
      </c>
      <c r="B318" s="10">
        <v>111.6</v>
      </c>
    </row>
    <row r="319" spans="1:2" ht="15">
      <c r="A319" s="33">
        <v>41548</v>
      </c>
      <c r="B319" s="10">
        <v>109.08</v>
      </c>
    </row>
    <row r="320" spans="1:2" ht="15">
      <c r="A320" s="33">
        <v>41579</v>
      </c>
      <c r="B320" s="10">
        <v>107.79</v>
      </c>
    </row>
    <row r="321" spans="1:2" ht="15">
      <c r="A321" s="33">
        <v>41609</v>
      </c>
      <c r="B321" s="10">
        <v>110.76</v>
      </c>
    </row>
    <row r="322" spans="1:2" ht="15">
      <c r="A322" s="33">
        <v>41640</v>
      </c>
      <c r="B322" s="10">
        <v>108.12</v>
      </c>
    </row>
    <row r="323" spans="1:2" ht="15">
      <c r="A323" s="33">
        <v>41671</v>
      </c>
      <c r="B323" s="10">
        <v>108.9</v>
      </c>
    </row>
    <row r="324" spans="1:2" ht="15">
      <c r="A324" s="33">
        <v>41699</v>
      </c>
      <c r="B324" s="10">
        <v>107.48</v>
      </c>
    </row>
    <row r="325" spans="1:2" ht="15">
      <c r="A325" s="33">
        <v>41730</v>
      </c>
      <c r="B325" s="10">
        <v>107.76</v>
      </c>
    </row>
    <row r="326" spans="1:2" ht="15">
      <c r="A326" s="33">
        <v>41760</v>
      </c>
      <c r="B326" s="10">
        <v>109.54</v>
      </c>
    </row>
    <row r="327" spans="1:2" ht="15">
      <c r="A327" s="33">
        <v>41791</v>
      </c>
      <c r="B327" s="10">
        <v>111.8</v>
      </c>
    </row>
    <row r="328" spans="1:2" ht="15">
      <c r="A328" s="33">
        <v>41821</v>
      </c>
      <c r="B328" s="10">
        <v>106.77</v>
      </c>
    </row>
    <row r="329" spans="1:2" ht="15">
      <c r="A329" s="33">
        <v>41852</v>
      </c>
      <c r="B329" s="10">
        <v>101.61</v>
      </c>
    </row>
    <row r="330" spans="1:2" ht="15">
      <c r="A330" s="33">
        <v>41883</v>
      </c>
      <c r="B330" s="10">
        <v>97.09</v>
      </c>
    </row>
    <row r="331" spans="1:2" ht="15">
      <c r="A331" s="33">
        <v>41913</v>
      </c>
      <c r="B331" s="10">
        <v>87.43</v>
      </c>
    </row>
    <row r="332" spans="1:2" ht="15">
      <c r="A332" s="33">
        <v>41944</v>
      </c>
      <c r="B332" s="10">
        <v>79.44</v>
      </c>
    </row>
    <row r="333" spans="1:2" ht="15">
      <c r="A333" s="33">
        <v>41974</v>
      </c>
      <c r="B333" s="10">
        <v>62.34</v>
      </c>
    </row>
    <row r="334" spans="1:2" ht="15">
      <c r="A334" s="33">
        <v>42005</v>
      </c>
      <c r="B334" s="10">
        <v>47.76</v>
      </c>
    </row>
    <row r="335" spans="1:2" ht="15">
      <c r="A335" s="33">
        <v>42036</v>
      </c>
      <c r="B335" s="10">
        <v>58.1</v>
      </c>
    </row>
    <row r="336" spans="1:2" ht="15">
      <c r="A336" s="33">
        <v>42064</v>
      </c>
      <c r="B336" s="10">
        <v>55.89</v>
      </c>
    </row>
    <row r="337" spans="1:2" ht="15">
      <c r="A337" s="33">
        <v>42095</v>
      </c>
      <c r="B337" s="10">
        <v>59.52</v>
      </c>
    </row>
    <row r="338" spans="1:2" ht="15">
      <c r="A338" s="33">
        <v>42125</v>
      </c>
      <c r="B338" s="10">
        <v>64.08</v>
      </c>
    </row>
    <row r="339" spans="1:2" ht="15">
      <c r="A339" s="33">
        <v>42156</v>
      </c>
      <c r="B339" s="10">
        <v>61.48</v>
      </c>
    </row>
    <row r="340" spans="1:2" ht="15">
      <c r="A340" s="33">
        <v>42186</v>
      </c>
      <c r="B340" s="10">
        <v>56.56</v>
      </c>
    </row>
    <row r="341" spans="1:2" ht="15">
      <c r="A341" s="33">
        <v>42217</v>
      </c>
      <c r="B341" s="10">
        <v>46.52</v>
      </c>
    </row>
    <row r="342" spans="1:2" ht="15">
      <c r="A342" s="33">
        <v>42248</v>
      </c>
      <c r="B342" s="10">
        <v>47.62</v>
      </c>
    </row>
    <row r="343" spans="1:2" ht="15">
      <c r="A343" s="33">
        <v>42278</v>
      </c>
      <c r="B343" s="10">
        <v>48.43</v>
      </c>
    </row>
    <row r="344" spans="1:2" ht="15">
      <c r="A344" s="33">
        <v>42309</v>
      </c>
      <c r="B344" s="10">
        <v>44.27</v>
      </c>
    </row>
    <row r="345" spans="1:2" ht="15">
      <c r="A345" s="33">
        <v>42339</v>
      </c>
      <c r="B345" s="10">
        <v>38.01</v>
      </c>
    </row>
    <row r="346" spans="1:2" ht="15">
      <c r="A346" s="33">
        <v>42370</v>
      </c>
      <c r="B346" s="10">
        <v>30.7</v>
      </c>
    </row>
    <row r="347" spans="1:2" ht="15">
      <c r="A347" s="33">
        <v>42401</v>
      </c>
      <c r="B347" s="10">
        <v>32.18</v>
      </c>
    </row>
    <row r="348" spans="1:2" ht="15">
      <c r="A348" s="33">
        <v>42430</v>
      </c>
      <c r="B348" s="10">
        <v>38.21</v>
      </c>
    </row>
    <row r="349" spans="1:2" ht="15">
      <c r="A349" s="33">
        <v>42461</v>
      </c>
      <c r="B349" s="10">
        <v>41.58</v>
      </c>
    </row>
    <row r="350" spans="1:2" ht="15">
      <c r="A350" s="33">
        <v>42491</v>
      </c>
      <c r="B350" s="10">
        <v>46.74</v>
      </c>
    </row>
    <row r="351" spans="1:2" ht="15">
      <c r="A351" s="33">
        <v>42522</v>
      </c>
      <c r="B351" s="10">
        <v>48.25</v>
      </c>
    </row>
    <row r="352" spans="1:2" ht="15">
      <c r="A352" s="33">
        <v>42552</v>
      </c>
      <c r="B352" s="10">
        <v>44.95</v>
      </c>
    </row>
    <row r="353" spans="1:2" ht="15">
      <c r="A353" s="33">
        <v>42583</v>
      </c>
      <c r="B353" s="10">
        <v>45.84</v>
      </c>
    </row>
    <row r="354" spans="1:2" ht="15">
      <c r="A354" s="33">
        <v>42614</v>
      </c>
      <c r="B354" s="10">
        <v>46.57</v>
      </c>
    </row>
    <row r="355" spans="1:2" ht="15">
      <c r="A355" s="33">
        <v>42644</v>
      </c>
      <c r="B355" s="10">
        <v>49.52</v>
      </c>
    </row>
    <row r="356" spans="1:2" ht="15">
      <c r="A356" s="33">
        <v>42675</v>
      </c>
      <c r="B356" s="10">
        <v>44.73</v>
      </c>
    </row>
    <row r="357" spans="1:2" ht="15">
      <c r="A357" s="33">
        <v>42705</v>
      </c>
      <c r="B357" s="10">
        <v>53.31</v>
      </c>
    </row>
    <row r="358" spans="1:2" ht="15">
      <c r="A358" s="33">
        <v>42736</v>
      </c>
      <c r="B358" s="10">
        <v>54.58</v>
      </c>
    </row>
    <row r="359" spans="1:2" ht="15">
      <c r="A359" s="33">
        <v>42767</v>
      </c>
      <c r="B359" s="10">
        <v>54.87</v>
      </c>
    </row>
    <row r="360" spans="1:2" ht="15">
      <c r="A360" s="33">
        <v>42795</v>
      </c>
      <c r="B360" s="10">
        <v>51.59</v>
      </c>
    </row>
    <row r="361" spans="1:2" ht="15">
      <c r="A361" s="33">
        <v>42826</v>
      </c>
      <c r="B361" s="10">
        <v>52.31</v>
      </c>
    </row>
    <row r="362" spans="1:2" ht="15">
      <c r="A362" s="33">
        <v>42856</v>
      </c>
      <c r="B362" s="10">
        <v>50.33</v>
      </c>
    </row>
    <row r="363" spans="1:2" ht="15">
      <c r="A363" s="33">
        <v>42887</v>
      </c>
      <c r="B363" s="10">
        <v>46.37</v>
      </c>
    </row>
    <row r="364" spans="1:2" ht="15">
      <c r="A364" s="33">
        <v>42917</v>
      </c>
      <c r="B364" s="10">
        <v>48.48</v>
      </c>
    </row>
    <row r="365" spans="1:2" ht="15">
      <c r="A365" s="33">
        <v>42948</v>
      </c>
      <c r="B365" s="10">
        <v>51.7</v>
      </c>
    </row>
    <row r="366" spans="1:2" ht="15">
      <c r="A366" s="33">
        <v>42979</v>
      </c>
      <c r="B366" s="10">
        <v>56.15</v>
      </c>
    </row>
    <row r="367" spans="1:2" ht="15">
      <c r="A367" s="33">
        <v>43009</v>
      </c>
      <c r="B367" s="10">
        <v>57.51</v>
      </c>
    </row>
    <row r="368" spans="1:2" ht="15">
      <c r="A368" s="33">
        <v>43040</v>
      </c>
      <c r="B368" s="10">
        <v>62.71</v>
      </c>
    </row>
    <row r="369" spans="1:2" ht="15">
      <c r="A369" s="33">
        <v>43070</v>
      </c>
      <c r="B369" s="10">
        <v>64.37</v>
      </c>
    </row>
    <row r="370" spans="1:2" ht="15">
      <c r="A370" s="33">
        <v>43101</v>
      </c>
      <c r="B370" s="10">
        <v>69.08</v>
      </c>
    </row>
    <row r="371" spans="1:2" ht="15">
      <c r="A371" s="33">
        <v>43132</v>
      </c>
      <c r="B371" s="10">
        <v>65.319999999999993</v>
      </c>
    </row>
    <row r="372" spans="1:2" ht="15">
      <c r="A372" s="33">
        <v>43160</v>
      </c>
      <c r="B372" s="10">
        <v>66.02</v>
      </c>
    </row>
    <row r="373" spans="1:2" ht="15">
      <c r="A373" s="33">
        <v>43191</v>
      </c>
      <c r="B373" s="10">
        <v>72.11</v>
      </c>
    </row>
    <row r="374" spans="1:2" ht="15">
      <c r="A374" s="33">
        <v>43221</v>
      </c>
      <c r="B374" s="10">
        <v>76.98</v>
      </c>
    </row>
    <row r="375" spans="1:2" ht="15">
      <c r="A375" s="33">
        <v>43252</v>
      </c>
      <c r="B375" s="10">
        <v>74.41</v>
      </c>
    </row>
    <row r="376" spans="1:2" ht="15">
      <c r="A376" s="33">
        <v>43282</v>
      </c>
      <c r="B376" s="10">
        <v>74.25</v>
      </c>
    </row>
    <row r="377" spans="1:2" ht="15">
      <c r="A377" s="33">
        <v>43313</v>
      </c>
      <c r="B377" s="10">
        <v>72.53</v>
      </c>
    </row>
    <row r="378" spans="1:2" ht="15">
      <c r="A378" s="33">
        <v>43344</v>
      </c>
      <c r="B378" s="10">
        <v>78.89</v>
      </c>
    </row>
    <row r="379" spans="1:2" ht="15">
      <c r="A379" s="33">
        <v>43374</v>
      </c>
      <c r="B379" s="10">
        <v>81.03</v>
      </c>
    </row>
    <row r="380" spans="1:2" ht="15">
      <c r="A380" s="33">
        <v>43405</v>
      </c>
      <c r="B380" s="10">
        <v>64.75</v>
      </c>
    </row>
    <row r="381" spans="1:2" ht="15">
      <c r="A381" s="33">
        <v>43435</v>
      </c>
      <c r="B381" s="10">
        <v>57.36</v>
      </c>
    </row>
    <row r="382" spans="1:2" ht="15">
      <c r="A382" s="33">
        <v>43466</v>
      </c>
      <c r="B382" s="10">
        <v>59.41</v>
      </c>
    </row>
    <row r="383" spans="1:2" ht="15">
      <c r="A383" s="33">
        <v>43497</v>
      </c>
      <c r="B383" s="10">
        <v>63.96</v>
      </c>
    </row>
    <row r="384" spans="1:2" ht="15">
      <c r="A384" s="33">
        <v>43525</v>
      </c>
      <c r="B384" s="10">
        <v>66.14</v>
      </c>
    </row>
    <row r="385" spans="1:2" ht="15">
      <c r="A385" s="33">
        <v>43556</v>
      </c>
      <c r="B385" s="10">
        <v>71.23</v>
      </c>
    </row>
    <row r="386" spans="1:2" ht="15">
      <c r="A386" s="33">
        <v>43586</v>
      </c>
      <c r="B386" s="10">
        <v>71.319999999999993</v>
      </c>
    </row>
    <row r="387" spans="1:2" ht="15">
      <c r="A387" s="33">
        <v>43617</v>
      </c>
      <c r="B387" s="10">
        <v>64.22</v>
      </c>
    </row>
    <row r="388" spans="1:2" ht="15">
      <c r="A388" s="33">
        <v>43647</v>
      </c>
      <c r="B388" s="10">
        <v>63.92</v>
      </c>
    </row>
    <row r="389" spans="1:2" ht="15">
      <c r="A389" s="33">
        <v>43678</v>
      </c>
      <c r="B389" s="10">
        <v>59.04</v>
      </c>
    </row>
    <row r="390" spans="1:2" ht="15">
      <c r="A390" s="33">
        <v>43709</v>
      </c>
      <c r="B390" s="10">
        <v>62.83</v>
      </c>
    </row>
    <row r="391" spans="1:2" ht="15">
      <c r="A391" s="33">
        <v>43739</v>
      </c>
      <c r="B391" s="10">
        <v>59.71</v>
      </c>
    </row>
    <row r="392" spans="1:2" ht="15">
      <c r="A392" s="33">
        <v>43770</v>
      </c>
      <c r="B392" s="10">
        <v>63.21</v>
      </c>
    </row>
    <row r="393" spans="1:2" ht="15">
      <c r="A393" s="33">
        <v>43800</v>
      </c>
      <c r="B393" s="10">
        <v>67.31</v>
      </c>
    </row>
    <row r="394" spans="1:2" ht="15">
      <c r="A394" s="33">
        <v>43831</v>
      </c>
      <c r="B394" s="10">
        <v>63.65</v>
      </c>
    </row>
    <row r="395" spans="1:2" ht="15">
      <c r="A395" s="33">
        <v>43862</v>
      </c>
      <c r="B395" s="10">
        <v>55.66</v>
      </c>
    </row>
    <row r="396" spans="1:2" ht="15">
      <c r="A396" s="33">
        <v>43891</v>
      </c>
      <c r="B396" s="10">
        <v>32.01</v>
      </c>
    </row>
    <row r="397" spans="1:2" ht="15">
      <c r="A397" s="33">
        <v>43922</v>
      </c>
      <c r="B397" s="10">
        <v>18.38</v>
      </c>
    </row>
    <row r="398" spans="1:2" ht="15">
      <c r="A398" s="33">
        <v>43952</v>
      </c>
      <c r="B398" s="10">
        <v>29.38</v>
      </c>
    </row>
    <row r="399" spans="1:2" ht="15">
      <c r="A399" s="33">
        <v>43983</v>
      </c>
      <c r="B399" s="10">
        <v>40.270000000000003</v>
      </c>
    </row>
    <row r="400" spans="1:2" ht="15">
      <c r="A400" s="33">
        <v>44013</v>
      </c>
      <c r="B400" s="10">
        <v>43.24</v>
      </c>
    </row>
    <row r="401" spans="1:2" ht="15">
      <c r="A401" s="33">
        <v>44044</v>
      </c>
      <c r="B401" s="10">
        <v>44.74</v>
      </c>
    </row>
    <row r="402" spans="1:2" ht="15">
      <c r="A402" s="33">
        <v>44075</v>
      </c>
      <c r="B402" s="10">
        <v>40.909999999999997</v>
      </c>
    </row>
    <row r="403" spans="1:2" ht="15">
      <c r="A403" s="33">
        <v>44105</v>
      </c>
      <c r="B403" s="10">
        <v>40.19</v>
      </c>
    </row>
    <row r="404" spans="1:2" ht="15">
      <c r="A404" s="33">
        <v>44136</v>
      </c>
      <c r="B404" s="10">
        <v>42.69</v>
      </c>
    </row>
    <row r="405" spans="1:2" ht="15">
      <c r="A405" s="33">
        <v>44166</v>
      </c>
      <c r="B405" s="10">
        <v>49.99</v>
      </c>
    </row>
    <row r="406" spans="1:2" ht="15">
      <c r="A406" s="33">
        <v>44197</v>
      </c>
      <c r="B406" s="10">
        <v>54.77</v>
      </c>
    </row>
    <row r="407" spans="1:2" ht="15">
      <c r="A407" s="33">
        <v>44228</v>
      </c>
      <c r="B407" s="10">
        <v>62.28</v>
      </c>
    </row>
    <row r="408" spans="1:2" ht="15">
      <c r="A408" s="33">
        <v>44256</v>
      </c>
      <c r="B408" s="10">
        <v>65.41</v>
      </c>
    </row>
    <row r="409" spans="1:2" ht="15">
      <c r="A409" s="33">
        <v>44287</v>
      </c>
      <c r="B409" s="10">
        <v>64.81</v>
      </c>
    </row>
    <row r="410" spans="1:2" ht="15">
      <c r="A410" s="33">
        <v>44317</v>
      </c>
      <c r="B410" s="10">
        <v>68.53</v>
      </c>
    </row>
    <row r="411" spans="1:2" ht="15">
      <c r="A411" s="33">
        <v>44348</v>
      </c>
      <c r="B411" s="10">
        <v>73.16</v>
      </c>
    </row>
    <row r="412" spans="1:2" ht="15">
      <c r="A412" s="33">
        <v>44378</v>
      </c>
      <c r="B412" s="10">
        <v>75.17</v>
      </c>
    </row>
    <row r="413" spans="1:2" ht="15">
      <c r="A413" s="33">
        <v>44409</v>
      </c>
      <c r="B413" s="10">
        <v>70.61</v>
      </c>
    </row>
    <row r="414" spans="1:2" ht="15">
      <c r="A414" s="33">
        <v>44440</v>
      </c>
      <c r="B414" s="10">
        <v>74.489999999999995</v>
      </c>
    </row>
    <row r="415" spans="1:2" ht="15">
      <c r="A415" s="33">
        <v>44470</v>
      </c>
      <c r="B415" s="32">
        <v>83.54</v>
      </c>
    </row>
    <row r="416" spans="1:2" ht="15">
      <c r="A416" s="33">
        <v>44501</v>
      </c>
      <c r="B416" s="32">
        <v>81.05</v>
      </c>
    </row>
    <row r="417" spans="1:2" ht="15">
      <c r="A417" s="33">
        <v>44531</v>
      </c>
      <c r="B417" s="32">
        <v>74.17</v>
      </c>
    </row>
    <row r="418" spans="1:2" ht="15">
      <c r="A418" s="33">
        <v>44562</v>
      </c>
      <c r="B418" s="32">
        <v>86.51</v>
      </c>
    </row>
    <row r="419" spans="1:2" ht="15">
      <c r="A419" s="33">
        <v>44593</v>
      </c>
      <c r="B419" s="32">
        <v>97.13</v>
      </c>
    </row>
  </sheetData>
  <sortState xmlns:xlrd2="http://schemas.microsoft.com/office/spreadsheetml/2017/richdata2" ref="A2:B414">
    <sortCondition ref="A2:A414"/>
  </sortState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0D382-4068-4E75-B5AB-DE2EE41BD74E}">
  <sheetPr>
    <tabColor theme="9"/>
  </sheetPr>
  <dimension ref="A1:B6051"/>
  <sheetViews>
    <sheetView topLeftCell="A5919" workbookViewId="0">
      <selection activeCell="F5946" sqref="F5946"/>
    </sheetView>
  </sheetViews>
  <sheetFormatPr defaultColWidth="9.140625" defaultRowHeight="12"/>
  <cols>
    <col min="1" max="1" width="10.140625" style="4" bestFit="1" customWidth="1"/>
    <col min="2" max="2" width="13.42578125" style="4" bestFit="1" customWidth="1"/>
    <col min="3" max="16384" width="9.140625" style="4"/>
  </cols>
  <sheetData>
    <row r="1" spans="1:2" ht="15">
      <c r="A1" s="32" t="s">
        <v>0</v>
      </c>
      <c r="B1" s="32" t="s">
        <v>8</v>
      </c>
    </row>
    <row r="2" spans="1:2" ht="15">
      <c r="A2" s="33">
        <v>36161</v>
      </c>
      <c r="B2" s="32">
        <v>1.1591</v>
      </c>
    </row>
    <row r="3" spans="1:2" ht="15">
      <c r="A3" s="33">
        <v>36192</v>
      </c>
      <c r="B3" s="32">
        <v>1.1203000000000001</v>
      </c>
    </row>
    <row r="4" spans="1:2" ht="15">
      <c r="A4" s="33">
        <v>36220</v>
      </c>
      <c r="B4" s="32">
        <v>1.0886</v>
      </c>
    </row>
    <row r="5" spans="1:2" ht="15">
      <c r="A5" s="33">
        <v>36251</v>
      </c>
      <c r="B5" s="32">
        <v>1.0701000000000001</v>
      </c>
    </row>
    <row r="6" spans="1:2" ht="15">
      <c r="A6" s="33">
        <v>36281</v>
      </c>
      <c r="B6" s="32">
        <v>1.0629999999999999</v>
      </c>
    </row>
    <row r="7" spans="1:2" ht="15">
      <c r="A7" s="33">
        <v>36312</v>
      </c>
      <c r="B7" s="32">
        <v>1.0377000000000001</v>
      </c>
    </row>
    <row r="8" spans="1:2" ht="15">
      <c r="A8" s="33">
        <v>36342</v>
      </c>
      <c r="B8" s="32">
        <v>1.0369999999999999</v>
      </c>
    </row>
    <row r="9" spans="1:2" ht="15">
      <c r="A9" s="33">
        <v>36373</v>
      </c>
      <c r="B9" s="32">
        <v>1.0605</v>
      </c>
    </row>
    <row r="10" spans="1:2" ht="15">
      <c r="A10" s="33">
        <v>36404</v>
      </c>
      <c r="B10" s="32">
        <v>1.0497000000000001</v>
      </c>
    </row>
    <row r="11" spans="1:2" ht="15">
      <c r="A11" s="33">
        <v>36434</v>
      </c>
      <c r="B11" s="32">
        <v>1.0706</v>
      </c>
    </row>
    <row r="12" spans="1:2" ht="15">
      <c r="A12" s="33">
        <v>36465</v>
      </c>
      <c r="B12" s="32">
        <v>1.0327999999999999</v>
      </c>
    </row>
    <row r="13" spans="1:2" ht="15">
      <c r="A13" s="33">
        <v>36495</v>
      </c>
      <c r="B13" s="32">
        <v>1.0109999999999999</v>
      </c>
    </row>
    <row r="14" spans="1:2" ht="15">
      <c r="A14" s="33">
        <v>36526</v>
      </c>
      <c r="B14" s="32">
        <v>1.0130999999999999</v>
      </c>
    </row>
    <row r="15" spans="1:2" ht="15">
      <c r="A15" s="33">
        <v>36557</v>
      </c>
      <c r="B15" s="32">
        <v>0.98340000000000005</v>
      </c>
    </row>
    <row r="16" spans="1:2" ht="15">
      <c r="A16" s="33">
        <v>36586</v>
      </c>
      <c r="B16" s="32">
        <v>0.96430000000000005</v>
      </c>
    </row>
    <row r="17" spans="1:2" ht="15">
      <c r="A17" s="33">
        <v>36617</v>
      </c>
      <c r="B17" s="32">
        <v>0.94489999999999996</v>
      </c>
    </row>
    <row r="18" spans="1:2" ht="15">
      <c r="A18" s="33">
        <v>36647</v>
      </c>
      <c r="B18" s="32">
        <v>0.90590000000000004</v>
      </c>
    </row>
    <row r="19" spans="1:2" ht="15">
      <c r="A19" s="33">
        <v>36678</v>
      </c>
      <c r="B19" s="32">
        <v>0.95050000000000001</v>
      </c>
    </row>
    <row r="20" spans="1:2" ht="15">
      <c r="A20" s="33">
        <v>36708</v>
      </c>
      <c r="B20" s="32">
        <v>0.93859999999999999</v>
      </c>
    </row>
    <row r="21" spans="1:2" ht="15">
      <c r="A21" s="33">
        <v>36739</v>
      </c>
      <c r="B21" s="32">
        <v>0.90449999999999997</v>
      </c>
    </row>
    <row r="22" spans="1:2" ht="15">
      <c r="A22" s="33">
        <v>36770</v>
      </c>
      <c r="B22" s="32">
        <v>0.86950000000000005</v>
      </c>
    </row>
    <row r="23" spans="1:2" ht="15">
      <c r="A23" s="33">
        <v>36800</v>
      </c>
      <c r="B23" s="32">
        <v>0.85250000000000004</v>
      </c>
    </row>
    <row r="24" spans="1:2" ht="15">
      <c r="A24" s="33">
        <v>36831</v>
      </c>
      <c r="B24" s="32">
        <v>0.85519999999999996</v>
      </c>
    </row>
    <row r="25" spans="1:2" ht="15">
      <c r="A25" s="33">
        <v>36861</v>
      </c>
      <c r="B25" s="32">
        <v>0.89829999999999999</v>
      </c>
    </row>
    <row r="26" spans="1:2" ht="15">
      <c r="A26" s="33">
        <v>36892</v>
      </c>
      <c r="B26" s="32">
        <v>0.93759999999999999</v>
      </c>
    </row>
    <row r="27" spans="1:2" ht="15">
      <c r="A27" s="33">
        <v>36923</v>
      </c>
      <c r="B27" s="32">
        <v>0.92049999999999998</v>
      </c>
    </row>
    <row r="28" spans="1:2" ht="15">
      <c r="A28" s="33">
        <v>36951</v>
      </c>
      <c r="B28" s="32">
        <v>0.9083</v>
      </c>
    </row>
    <row r="29" spans="1:2" ht="15">
      <c r="A29" s="33">
        <v>36982</v>
      </c>
      <c r="B29" s="32">
        <v>0.89249999999999996</v>
      </c>
    </row>
    <row r="30" spans="1:2" ht="15">
      <c r="A30" s="33">
        <v>37012</v>
      </c>
      <c r="B30" s="32">
        <v>0.87529999999999997</v>
      </c>
    </row>
    <row r="31" spans="1:2" ht="15">
      <c r="A31" s="33">
        <v>37043</v>
      </c>
      <c r="B31" s="32">
        <v>0.85299999999999998</v>
      </c>
    </row>
    <row r="32" spans="1:2" ht="15">
      <c r="A32" s="33">
        <v>37073</v>
      </c>
      <c r="B32" s="32">
        <v>0.86150000000000004</v>
      </c>
    </row>
    <row r="33" spans="1:2" ht="15">
      <c r="A33" s="33">
        <v>37104</v>
      </c>
      <c r="B33" s="32">
        <v>0.90139999999999998</v>
      </c>
    </row>
    <row r="34" spans="1:2" ht="15">
      <c r="A34" s="33">
        <v>37135</v>
      </c>
      <c r="B34" s="32">
        <v>0.91139999999999999</v>
      </c>
    </row>
    <row r="35" spans="1:2" ht="15">
      <c r="A35" s="33">
        <v>37165</v>
      </c>
      <c r="B35" s="32">
        <v>0.90500000000000003</v>
      </c>
    </row>
    <row r="36" spans="1:2" ht="15">
      <c r="A36" s="33">
        <v>37196</v>
      </c>
      <c r="B36" s="32">
        <v>0.88829999999999998</v>
      </c>
    </row>
    <row r="37" spans="1:2" ht="15">
      <c r="A37" s="33">
        <v>37226</v>
      </c>
      <c r="B37" s="32">
        <v>0.89119999999999999</v>
      </c>
    </row>
    <row r="38" spans="1:2" ht="15">
      <c r="A38" s="33">
        <v>37257</v>
      </c>
      <c r="B38" s="32">
        <v>0.88319999999999999</v>
      </c>
    </row>
    <row r="39" spans="1:2" ht="15">
      <c r="A39" s="33">
        <v>37288</v>
      </c>
      <c r="B39" s="32">
        <v>0.87070000000000003</v>
      </c>
    </row>
    <row r="40" spans="1:2" ht="15">
      <c r="A40" s="33">
        <v>37316</v>
      </c>
      <c r="B40" s="32">
        <v>0.87660000000000005</v>
      </c>
    </row>
    <row r="41" spans="1:2" ht="15">
      <c r="A41" s="33">
        <v>37347</v>
      </c>
      <c r="B41" s="32">
        <v>0.88600000000000001</v>
      </c>
    </row>
    <row r="42" spans="1:2" ht="15">
      <c r="A42" s="33">
        <v>37377</v>
      </c>
      <c r="B42" s="32">
        <v>0.91700000000000004</v>
      </c>
    </row>
    <row r="43" spans="1:2" ht="15">
      <c r="A43" s="33">
        <v>37408</v>
      </c>
      <c r="B43" s="32">
        <v>0.95609999999999995</v>
      </c>
    </row>
    <row r="44" spans="1:2" ht="15">
      <c r="A44" s="33">
        <v>37438</v>
      </c>
      <c r="B44" s="32">
        <v>0.99350000000000005</v>
      </c>
    </row>
    <row r="45" spans="1:2" ht="15">
      <c r="A45" s="33">
        <v>37469</v>
      </c>
      <c r="B45" s="32">
        <v>0.97809999999999997</v>
      </c>
    </row>
    <row r="46" spans="1:2" ht="15">
      <c r="A46" s="33">
        <v>37500</v>
      </c>
      <c r="B46" s="32">
        <v>0.98060000000000003</v>
      </c>
    </row>
    <row r="47" spans="1:2" ht="15">
      <c r="A47" s="33">
        <v>37530</v>
      </c>
      <c r="B47" s="32">
        <v>0.98119999999999996</v>
      </c>
    </row>
    <row r="48" spans="1:2" ht="15">
      <c r="A48" s="33">
        <v>37561</v>
      </c>
      <c r="B48" s="32">
        <v>1.0013000000000001</v>
      </c>
    </row>
    <row r="49" spans="1:2" ht="15">
      <c r="A49" s="33">
        <v>37591</v>
      </c>
      <c r="B49" s="32">
        <v>1.0194000000000001</v>
      </c>
    </row>
    <row r="50" spans="1:2" ht="15">
      <c r="A50" s="33">
        <v>37622</v>
      </c>
      <c r="B50" s="32">
        <v>1.0622</v>
      </c>
    </row>
    <row r="51" spans="1:2" ht="15">
      <c r="A51" s="33">
        <v>37653</v>
      </c>
      <c r="B51" s="32">
        <v>1.0785</v>
      </c>
    </row>
    <row r="52" spans="1:2" ht="15">
      <c r="A52" s="33">
        <v>37681</v>
      </c>
      <c r="B52" s="32">
        <v>1.0797000000000001</v>
      </c>
    </row>
    <row r="53" spans="1:2" ht="15">
      <c r="A53" s="33">
        <v>37712</v>
      </c>
      <c r="B53" s="32">
        <v>1.0862000000000001</v>
      </c>
    </row>
    <row r="54" spans="1:2" ht="15">
      <c r="A54" s="33">
        <v>37742</v>
      </c>
      <c r="B54" s="32">
        <v>1.1556</v>
      </c>
    </row>
    <row r="55" spans="1:2" ht="15">
      <c r="A55" s="33">
        <v>37773</v>
      </c>
      <c r="B55" s="32">
        <v>1.1674</v>
      </c>
    </row>
    <row r="56" spans="1:2" ht="15">
      <c r="A56" s="33">
        <v>37803</v>
      </c>
      <c r="B56" s="32">
        <v>1.1365000000000001</v>
      </c>
    </row>
    <row r="57" spans="1:2" ht="15">
      <c r="A57" s="33">
        <v>37834</v>
      </c>
      <c r="B57" s="32">
        <v>1.1154999999999999</v>
      </c>
    </row>
    <row r="58" spans="1:2" ht="15">
      <c r="A58" s="33">
        <v>37865</v>
      </c>
      <c r="B58" s="32">
        <v>1.1267</v>
      </c>
    </row>
    <row r="59" spans="1:2" ht="15">
      <c r="A59" s="33">
        <v>37895</v>
      </c>
      <c r="B59" s="32">
        <v>1.1714</v>
      </c>
    </row>
    <row r="60" spans="1:2" ht="15">
      <c r="A60" s="33">
        <v>37926</v>
      </c>
      <c r="B60" s="32">
        <v>1.171</v>
      </c>
    </row>
    <row r="61" spans="1:2" ht="15">
      <c r="A61" s="33">
        <v>37956</v>
      </c>
      <c r="B61" s="32">
        <v>1.2298</v>
      </c>
    </row>
    <row r="62" spans="1:2" ht="15">
      <c r="A62" s="33">
        <v>37987</v>
      </c>
      <c r="B62" s="32">
        <v>1.2638</v>
      </c>
    </row>
    <row r="63" spans="1:2" ht="15">
      <c r="A63" s="33">
        <v>38018</v>
      </c>
      <c r="B63" s="32">
        <v>1.264</v>
      </c>
    </row>
    <row r="64" spans="1:2" ht="15">
      <c r="A64" s="33">
        <v>38047</v>
      </c>
      <c r="B64" s="32">
        <v>1.2261</v>
      </c>
    </row>
    <row r="65" spans="1:2" ht="15">
      <c r="A65" s="33">
        <v>38078</v>
      </c>
      <c r="B65" s="32">
        <v>1.1989000000000001</v>
      </c>
    </row>
    <row r="66" spans="1:2" ht="15">
      <c r="A66" s="33">
        <v>38108</v>
      </c>
      <c r="B66" s="32">
        <v>1.2</v>
      </c>
    </row>
    <row r="67" spans="1:2" ht="15">
      <c r="A67" s="33">
        <v>38139</v>
      </c>
      <c r="B67" s="32">
        <v>1.2145999999999999</v>
      </c>
    </row>
    <row r="68" spans="1:2" ht="15">
      <c r="A68" s="33">
        <v>38169</v>
      </c>
      <c r="B68" s="32">
        <v>1.2265999999999999</v>
      </c>
    </row>
    <row r="69" spans="1:2" ht="15">
      <c r="A69" s="33">
        <v>38200</v>
      </c>
      <c r="B69" s="32">
        <v>1.2191000000000001</v>
      </c>
    </row>
    <row r="70" spans="1:2" ht="15">
      <c r="A70" s="33">
        <v>38231</v>
      </c>
      <c r="B70" s="32">
        <v>1.2223999999999999</v>
      </c>
    </row>
    <row r="71" spans="1:2" ht="15">
      <c r="A71" s="33">
        <v>38261</v>
      </c>
      <c r="B71" s="32">
        <v>1.2506999999999999</v>
      </c>
    </row>
    <row r="72" spans="1:2" ht="15">
      <c r="A72" s="33">
        <v>38292</v>
      </c>
      <c r="B72" s="32">
        <v>1.2997000000000001</v>
      </c>
    </row>
    <row r="73" spans="1:2" ht="15">
      <c r="A73" s="33">
        <v>38322</v>
      </c>
      <c r="B73" s="32">
        <v>1.3406</v>
      </c>
    </row>
    <row r="74" spans="1:2" ht="15">
      <c r="A74" s="33">
        <v>38353</v>
      </c>
      <c r="B74" s="32">
        <v>1.3123</v>
      </c>
    </row>
    <row r="75" spans="1:2" ht="15">
      <c r="A75" s="33">
        <v>38384</v>
      </c>
      <c r="B75" s="32">
        <v>1.3012999999999999</v>
      </c>
    </row>
    <row r="76" spans="1:2" ht="15">
      <c r="A76" s="33">
        <v>38412</v>
      </c>
      <c r="B76" s="32">
        <v>1.3185</v>
      </c>
    </row>
    <row r="77" spans="1:2" ht="15">
      <c r="A77" s="33">
        <v>38443</v>
      </c>
      <c r="B77" s="32">
        <v>1.2943</v>
      </c>
    </row>
    <row r="78" spans="1:2" ht="15">
      <c r="A78" s="33">
        <v>38473</v>
      </c>
      <c r="B78" s="32">
        <v>1.2697000000000001</v>
      </c>
    </row>
    <row r="79" spans="1:2" ht="15">
      <c r="A79" s="33">
        <v>38504</v>
      </c>
      <c r="B79" s="32">
        <v>1.2155</v>
      </c>
    </row>
    <row r="80" spans="1:2" ht="15">
      <c r="A80" s="33">
        <v>38534</v>
      </c>
      <c r="B80" s="32">
        <v>1.2040999999999999</v>
      </c>
    </row>
    <row r="81" spans="1:2" ht="15">
      <c r="A81" s="33">
        <v>38565</v>
      </c>
      <c r="B81" s="32">
        <v>1.2295</v>
      </c>
    </row>
    <row r="82" spans="1:2" ht="15">
      <c r="A82" s="33">
        <v>38596</v>
      </c>
      <c r="B82" s="32">
        <v>1.2234</v>
      </c>
    </row>
    <row r="83" spans="1:2" ht="15">
      <c r="A83" s="33">
        <v>38626</v>
      </c>
      <c r="B83" s="32">
        <v>1.2021999999999999</v>
      </c>
    </row>
    <row r="84" spans="1:2" ht="15">
      <c r="A84" s="33">
        <v>38657</v>
      </c>
      <c r="B84" s="32">
        <v>1.1789000000000001</v>
      </c>
    </row>
    <row r="85" spans="1:2" ht="15">
      <c r="A85" s="33">
        <v>38687</v>
      </c>
      <c r="B85" s="32">
        <v>1.1860999999999999</v>
      </c>
    </row>
    <row r="86" spans="1:2" ht="15">
      <c r="A86" s="33">
        <v>38718</v>
      </c>
      <c r="B86" s="32">
        <v>1.2125999999999999</v>
      </c>
    </row>
    <row r="87" spans="1:2" ht="15">
      <c r="A87" s="33">
        <v>38749</v>
      </c>
      <c r="B87" s="32">
        <v>1.194</v>
      </c>
    </row>
    <row r="88" spans="1:2" ht="15">
      <c r="A88" s="33">
        <v>38777</v>
      </c>
      <c r="B88" s="32">
        <v>1.2028000000000001</v>
      </c>
    </row>
    <row r="89" spans="1:2" ht="15">
      <c r="A89" s="33">
        <v>38808</v>
      </c>
      <c r="B89" s="32">
        <v>1.2273000000000001</v>
      </c>
    </row>
    <row r="90" spans="1:2" ht="15">
      <c r="A90" s="33">
        <v>38838</v>
      </c>
      <c r="B90" s="32">
        <v>1.2766999999999999</v>
      </c>
    </row>
    <row r="91" spans="1:2" ht="15">
      <c r="A91" s="33">
        <v>38869</v>
      </c>
      <c r="B91" s="32">
        <v>1.2661</v>
      </c>
    </row>
    <row r="92" spans="1:2" ht="15">
      <c r="A92" s="33">
        <v>38899</v>
      </c>
      <c r="B92" s="32">
        <v>1.2681</v>
      </c>
    </row>
    <row r="93" spans="1:2" ht="15">
      <c r="A93" s="33">
        <v>38930</v>
      </c>
      <c r="B93" s="32">
        <v>1.2809999999999999</v>
      </c>
    </row>
    <row r="94" spans="1:2" ht="15">
      <c r="A94" s="33">
        <v>38961</v>
      </c>
      <c r="B94" s="32">
        <v>1.2722</v>
      </c>
    </row>
    <row r="95" spans="1:2" ht="15">
      <c r="A95" s="33">
        <v>38991</v>
      </c>
      <c r="B95" s="32">
        <v>1.2617</v>
      </c>
    </row>
    <row r="96" spans="1:2" ht="15">
      <c r="A96" s="33">
        <v>39022</v>
      </c>
      <c r="B96" s="32">
        <v>1.2887999999999999</v>
      </c>
    </row>
    <row r="97" spans="1:2" ht="15">
      <c r="A97" s="33">
        <v>39052</v>
      </c>
      <c r="B97" s="32">
        <v>1.3205</v>
      </c>
    </row>
    <row r="98" spans="1:2" ht="15">
      <c r="A98" s="33">
        <v>39083</v>
      </c>
      <c r="B98" s="32">
        <v>1.2992999999999999</v>
      </c>
    </row>
    <row r="99" spans="1:2" ht="15">
      <c r="A99" s="33">
        <v>39114</v>
      </c>
      <c r="B99" s="32">
        <v>1.3080000000000001</v>
      </c>
    </row>
    <row r="100" spans="1:2" ht="15">
      <c r="A100" s="33">
        <v>39142</v>
      </c>
      <c r="B100" s="32">
        <v>1.3246</v>
      </c>
    </row>
    <row r="101" spans="1:2" ht="15">
      <c r="A101" s="33">
        <v>39173</v>
      </c>
      <c r="B101" s="32">
        <v>1.3512999999999999</v>
      </c>
    </row>
    <row r="102" spans="1:2" ht="15">
      <c r="A102" s="33">
        <v>39203</v>
      </c>
      <c r="B102" s="32">
        <v>1.3517999999999999</v>
      </c>
    </row>
    <row r="103" spans="1:2" ht="15">
      <c r="A103" s="33">
        <v>39234</v>
      </c>
      <c r="B103" s="32">
        <v>1.3421000000000001</v>
      </c>
    </row>
    <row r="104" spans="1:2" ht="15">
      <c r="A104" s="33">
        <v>39264</v>
      </c>
      <c r="B104" s="32">
        <v>1.3726</v>
      </c>
    </row>
    <row r="105" spans="1:2" ht="15">
      <c r="A105" s="33">
        <v>39295</v>
      </c>
      <c r="B105" s="32">
        <v>1.3626</v>
      </c>
    </row>
    <row r="106" spans="1:2" ht="15">
      <c r="A106" s="33">
        <v>39326</v>
      </c>
      <c r="B106" s="32">
        <v>1.391</v>
      </c>
    </row>
    <row r="107" spans="1:2" ht="15">
      <c r="A107" s="33">
        <v>39356</v>
      </c>
      <c r="B107" s="32">
        <v>1.4233</v>
      </c>
    </row>
    <row r="108" spans="1:2" ht="15">
      <c r="A108" s="33">
        <v>39387</v>
      </c>
      <c r="B108" s="32">
        <v>1.4682999999999999</v>
      </c>
    </row>
    <row r="109" spans="1:2" ht="15">
      <c r="A109" s="33">
        <v>39417</v>
      </c>
      <c r="B109" s="32">
        <v>1.4559</v>
      </c>
    </row>
    <row r="110" spans="1:2" ht="15">
      <c r="A110" s="33">
        <v>39448</v>
      </c>
      <c r="B110" s="32">
        <v>1.4728000000000001</v>
      </c>
    </row>
    <row r="111" spans="1:2" ht="15">
      <c r="A111" s="33">
        <v>39479</v>
      </c>
      <c r="B111" s="32">
        <v>1.4759</v>
      </c>
    </row>
    <row r="112" spans="1:2" ht="15">
      <c r="A112" s="33">
        <v>39508</v>
      </c>
      <c r="B112" s="32">
        <v>1.552</v>
      </c>
    </row>
    <row r="113" spans="1:2" ht="15">
      <c r="A113" s="33">
        <v>39539</v>
      </c>
      <c r="B113" s="32">
        <v>1.5753999999999999</v>
      </c>
    </row>
    <row r="114" spans="1:2" ht="15">
      <c r="A114" s="33">
        <v>39569</v>
      </c>
      <c r="B114" s="32">
        <v>1.5553999999999999</v>
      </c>
    </row>
    <row r="115" spans="1:2" ht="15">
      <c r="A115" s="33">
        <v>39600</v>
      </c>
      <c r="B115" s="32">
        <v>1.5562</v>
      </c>
    </row>
    <row r="116" spans="1:2" ht="15">
      <c r="A116" s="33">
        <v>39630</v>
      </c>
      <c r="B116" s="32">
        <v>1.5759000000000001</v>
      </c>
    </row>
    <row r="117" spans="1:2" ht="15">
      <c r="A117" s="33">
        <v>39661</v>
      </c>
      <c r="B117" s="32">
        <v>1.4955000000000001</v>
      </c>
    </row>
    <row r="118" spans="1:2" ht="15">
      <c r="A118" s="33">
        <v>39692</v>
      </c>
      <c r="B118" s="32">
        <v>1.4341999999999999</v>
      </c>
    </row>
    <row r="119" spans="1:2" ht="15">
      <c r="A119" s="33">
        <v>39722</v>
      </c>
      <c r="B119" s="32">
        <v>1.3266</v>
      </c>
    </row>
    <row r="120" spans="1:2" ht="15">
      <c r="A120" s="33">
        <v>39753</v>
      </c>
      <c r="B120" s="32">
        <v>1.2744</v>
      </c>
    </row>
    <row r="121" spans="1:2" ht="15">
      <c r="A121" s="33">
        <v>39783</v>
      </c>
      <c r="B121" s="32">
        <v>1.3511</v>
      </c>
    </row>
    <row r="122" spans="1:2" ht="15">
      <c r="A122" s="33">
        <v>39814</v>
      </c>
      <c r="B122" s="32">
        <v>1.3244</v>
      </c>
    </row>
    <row r="123" spans="1:2" ht="15">
      <c r="A123" s="33">
        <v>39845</v>
      </c>
      <c r="B123" s="32">
        <v>1.2797000000000001</v>
      </c>
    </row>
    <row r="124" spans="1:2" ht="15">
      <c r="A124" s="33">
        <v>39873</v>
      </c>
      <c r="B124" s="32">
        <v>1.3049999999999999</v>
      </c>
    </row>
    <row r="125" spans="1:2" ht="15">
      <c r="A125" s="33">
        <v>39904</v>
      </c>
      <c r="B125" s="32">
        <v>1.3199000000000001</v>
      </c>
    </row>
    <row r="126" spans="1:2" ht="15">
      <c r="A126" s="33">
        <v>39934</v>
      </c>
      <c r="B126" s="32">
        <v>1.3646</v>
      </c>
    </row>
    <row r="127" spans="1:2" ht="15">
      <c r="A127" s="33">
        <v>39965</v>
      </c>
      <c r="B127" s="32">
        <v>1.4014</v>
      </c>
    </row>
    <row r="128" spans="1:2" ht="15">
      <c r="A128" s="33">
        <v>39995</v>
      </c>
      <c r="B128" s="32">
        <v>1.4092</v>
      </c>
    </row>
    <row r="129" spans="1:2" ht="15">
      <c r="A129" s="33">
        <v>40026</v>
      </c>
      <c r="B129" s="32">
        <v>1.4266000000000001</v>
      </c>
    </row>
    <row r="130" spans="1:2" ht="15">
      <c r="A130" s="33">
        <v>40057</v>
      </c>
      <c r="B130" s="32">
        <v>1.4575</v>
      </c>
    </row>
    <row r="131" spans="1:2" ht="15">
      <c r="A131" s="33">
        <v>40087</v>
      </c>
      <c r="B131" s="32">
        <v>1.4821</v>
      </c>
    </row>
    <row r="132" spans="1:2" ht="15">
      <c r="A132" s="33">
        <v>40118</v>
      </c>
      <c r="B132" s="32">
        <v>1.4907999999999999</v>
      </c>
    </row>
    <row r="133" spans="1:2" ht="15">
      <c r="A133" s="33">
        <v>40148</v>
      </c>
      <c r="B133" s="32">
        <v>1.4579</v>
      </c>
    </row>
    <row r="134" spans="1:2" ht="15">
      <c r="A134" s="33">
        <v>40179</v>
      </c>
      <c r="B134" s="32">
        <v>1.4266000000000001</v>
      </c>
    </row>
    <row r="135" spans="1:2" ht="15">
      <c r="A135" s="33">
        <v>40210</v>
      </c>
      <c r="B135" s="32">
        <v>1.3680000000000001</v>
      </c>
    </row>
    <row r="136" spans="1:2" ht="15">
      <c r="A136" s="33">
        <v>40238</v>
      </c>
      <c r="B136" s="32">
        <v>1.357</v>
      </c>
    </row>
    <row r="137" spans="1:2" ht="15">
      <c r="A137" s="33">
        <v>40269</v>
      </c>
      <c r="B137" s="32">
        <v>1.3416999999999999</v>
      </c>
    </row>
    <row r="138" spans="1:2" ht="15">
      <c r="A138" s="33">
        <v>40299</v>
      </c>
      <c r="B138" s="32">
        <v>1.2563</v>
      </c>
    </row>
    <row r="139" spans="1:2" ht="15">
      <c r="A139" s="33">
        <v>40330</v>
      </c>
      <c r="B139" s="32">
        <v>1.2222999999999999</v>
      </c>
    </row>
    <row r="140" spans="1:2" ht="15">
      <c r="A140" s="33">
        <v>40360</v>
      </c>
      <c r="B140" s="32">
        <v>1.2810999999999999</v>
      </c>
    </row>
    <row r="141" spans="1:2" ht="15">
      <c r="A141" s="33">
        <v>40391</v>
      </c>
      <c r="B141" s="32">
        <v>1.2903</v>
      </c>
    </row>
    <row r="142" spans="1:2" ht="15">
      <c r="A142" s="33">
        <v>40422</v>
      </c>
      <c r="B142" s="32">
        <v>1.3103</v>
      </c>
    </row>
    <row r="143" spans="1:2" ht="15">
      <c r="A143" s="33">
        <v>40452</v>
      </c>
      <c r="B143" s="32">
        <v>1.3900999999999999</v>
      </c>
    </row>
    <row r="144" spans="1:2" ht="15">
      <c r="A144" s="33">
        <v>40483</v>
      </c>
      <c r="B144" s="32">
        <v>1.3653999999999999</v>
      </c>
    </row>
    <row r="145" spans="1:2" ht="15">
      <c r="A145" s="33">
        <v>40513</v>
      </c>
      <c r="B145" s="32">
        <v>1.3221000000000001</v>
      </c>
    </row>
    <row r="146" spans="1:2" ht="15">
      <c r="A146" s="33">
        <v>40544</v>
      </c>
      <c r="B146" s="32">
        <v>1.3371</v>
      </c>
    </row>
    <row r="147" spans="1:2" ht="15">
      <c r="A147" s="33">
        <v>40575</v>
      </c>
      <c r="B147" s="32">
        <v>1.3655999999999999</v>
      </c>
    </row>
    <row r="148" spans="1:2" ht="15">
      <c r="A148" s="33">
        <v>40603</v>
      </c>
      <c r="B148" s="32">
        <v>1.4019999999999999</v>
      </c>
    </row>
    <row r="149" spans="1:2" ht="15">
      <c r="A149" s="33">
        <v>40634</v>
      </c>
      <c r="B149" s="32">
        <v>1.446</v>
      </c>
    </row>
    <row r="150" spans="1:2" ht="15">
      <c r="A150" s="33">
        <v>40664</v>
      </c>
      <c r="B150" s="32">
        <v>1.4335</v>
      </c>
    </row>
    <row r="151" spans="1:2" ht="15">
      <c r="A151" s="33">
        <v>40695</v>
      </c>
      <c r="B151" s="32">
        <v>1.4402999999999999</v>
      </c>
    </row>
    <row r="152" spans="1:2" ht="15">
      <c r="A152" s="33">
        <v>40725</v>
      </c>
      <c r="B152" s="32">
        <v>1.4275</v>
      </c>
    </row>
    <row r="153" spans="1:2" ht="15">
      <c r="A153" s="33">
        <v>40756</v>
      </c>
      <c r="B153" s="32">
        <v>1.4333</v>
      </c>
    </row>
    <row r="154" spans="1:2" ht="15">
      <c r="A154" s="33">
        <v>40787</v>
      </c>
      <c r="B154" s="32">
        <v>1.3747</v>
      </c>
    </row>
    <row r="155" spans="1:2" ht="15">
      <c r="A155" s="33">
        <v>40817</v>
      </c>
      <c r="B155" s="32">
        <v>1.3732</v>
      </c>
    </row>
    <row r="156" spans="1:2" ht="15">
      <c r="A156" s="33">
        <v>40848</v>
      </c>
      <c r="B156" s="32">
        <v>1.3557999999999999</v>
      </c>
    </row>
    <row r="157" spans="1:2" ht="15">
      <c r="A157" s="33">
        <v>40878</v>
      </c>
      <c r="B157" s="32">
        <v>1.3154999999999999</v>
      </c>
    </row>
    <row r="158" spans="1:2" ht="15">
      <c r="A158" s="33">
        <v>40909</v>
      </c>
      <c r="B158" s="32">
        <v>1.2909999999999999</v>
      </c>
    </row>
    <row r="159" spans="1:2" ht="15">
      <c r="A159" s="33">
        <v>40940</v>
      </c>
      <c r="B159" s="32">
        <v>1.3238000000000001</v>
      </c>
    </row>
    <row r="160" spans="1:2" ht="15">
      <c r="A160" s="33">
        <v>40969</v>
      </c>
      <c r="B160" s="32">
        <v>1.3208</v>
      </c>
    </row>
    <row r="161" spans="1:2" ht="15">
      <c r="A161" s="33">
        <v>41000</v>
      </c>
      <c r="B161" s="32">
        <v>1.3160000000000001</v>
      </c>
    </row>
    <row r="162" spans="1:2" ht="15">
      <c r="A162" s="33">
        <v>41030</v>
      </c>
      <c r="B162" s="32">
        <v>1.2806</v>
      </c>
    </row>
    <row r="163" spans="1:2" ht="15">
      <c r="A163" s="33">
        <v>41061</v>
      </c>
      <c r="B163" s="32">
        <v>1.2541</v>
      </c>
    </row>
    <row r="164" spans="1:2" ht="15">
      <c r="A164" s="33">
        <v>41091</v>
      </c>
      <c r="B164" s="32">
        <v>1.2278</v>
      </c>
    </row>
    <row r="165" spans="1:2" ht="15">
      <c r="A165" s="33">
        <v>41122</v>
      </c>
      <c r="B165" s="32">
        <v>1.2405999999999999</v>
      </c>
    </row>
    <row r="166" spans="1:2" ht="15">
      <c r="A166" s="33">
        <v>41153</v>
      </c>
      <c r="B166" s="32">
        <v>1.2885</v>
      </c>
    </row>
    <row r="167" spans="1:2" ht="15">
      <c r="A167" s="33">
        <v>41183</v>
      </c>
      <c r="B167" s="32">
        <v>1.2974000000000001</v>
      </c>
    </row>
    <row r="168" spans="1:2" ht="15">
      <c r="A168" s="33">
        <v>41214</v>
      </c>
      <c r="B168" s="32">
        <v>1.2837000000000001</v>
      </c>
    </row>
    <row r="169" spans="1:2" ht="15">
      <c r="A169" s="33">
        <v>41244</v>
      </c>
      <c r="B169" s="32">
        <v>1.3119000000000001</v>
      </c>
    </row>
    <row r="170" spans="1:2" ht="15">
      <c r="A170" s="33">
        <v>41275</v>
      </c>
      <c r="B170" s="32">
        <v>1.3304</v>
      </c>
    </row>
    <row r="171" spans="1:2" ht="15">
      <c r="A171" s="33">
        <v>41306</v>
      </c>
      <c r="B171" s="32">
        <v>1.3347</v>
      </c>
    </row>
    <row r="172" spans="1:2" ht="15">
      <c r="A172" s="33">
        <v>41334</v>
      </c>
      <c r="B172" s="32">
        <v>1.2952999999999999</v>
      </c>
    </row>
    <row r="173" spans="1:2" ht="15">
      <c r="A173" s="33">
        <v>41365</v>
      </c>
      <c r="B173" s="32">
        <v>1.3025</v>
      </c>
    </row>
    <row r="174" spans="1:2" ht="15">
      <c r="A174" s="33">
        <v>41395</v>
      </c>
      <c r="B174" s="32">
        <v>1.2983</v>
      </c>
    </row>
    <row r="175" spans="1:2" ht="15">
      <c r="A175" s="33">
        <v>41426</v>
      </c>
      <c r="B175" s="32">
        <v>1.3197000000000001</v>
      </c>
    </row>
    <row r="176" spans="1:2" ht="15">
      <c r="A176" s="33">
        <v>41456</v>
      </c>
      <c r="B176" s="32">
        <v>1.3088</v>
      </c>
    </row>
    <row r="177" spans="1:2" ht="15">
      <c r="A177" s="33">
        <v>41487</v>
      </c>
      <c r="B177" s="32">
        <v>1.3313999999999999</v>
      </c>
    </row>
    <row r="178" spans="1:2" ht="15">
      <c r="A178" s="33">
        <v>41518</v>
      </c>
      <c r="B178" s="32">
        <v>1.3364</v>
      </c>
    </row>
    <row r="179" spans="1:2" ht="15">
      <c r="A179" s="33">
        <v>41548</v>
      </c>
      <c r="B179" s="32">
        <v>1.3646</v>
      </c>
    </row>
    <row r="180" spans="1:2" ht="15">
      <c r="A180" s="33">
        <v>41579</v>
      </c>
      <c r="B180" s="32">
        <v>1.3491</v>
      </c>
    </row>
    <row r="181" spans="1:2" ht="15">
      <c r="A181" s="33">
        <v>41609</v>
      </c>
      <c r="B181" s="32">
        <v>1.3708</v>
      </c>
    </row>
    <row r="182" spans="1:2" ht="15">
      <c r="A182" s="33">
        <v>41640</v>
      </c>
      <c r="B182" s="32">
        <v>1.3617999999999999</v>
      </c>
    </row>
    <row r="183" spans="1:2" ht="15">
      <c r="A183" s="33">
        <v>41671</v>
      </c>
      <c r="B183" s="32">
        <v>1.3665</v>
      </c>
    </row>
    <row r="184" spans="1:2" ht="15">
      <c r="A184" s="33">
        <v>41699</v>
      </c>
      <c r="B184" s="32">
        <v>1.3828</v>
      </c>
    </row>
    <row r="185" spans="1:2" ht="15">
      <c r="A185" s="33">
        <v>41730</v>
      </c>
      <c r="B185" s="32">
        <v>1.381</v>
      </c>
    </row>
    <row r="186" spans="1:2" ht="15">
      <c r="A186" s="33">
        <v>41760</v>
      </c>
      <c r="B186" s="32">
        <v>1.3738999999999999</v>
      </c>
    </row>
    <row r="187" spans="1:2" ht="15">
      <c r="A187" s="33">
        <v>41791</v>
      </c>
      <c r="B187" s="32">
        <v>1.3594999999999999</v>
      </c>
    </row>
    <row r="188" spans="1:2" ht="15">
      <c r="A188" s="33">
        <v>41821</v>
      </c>
      <c r="B188" s="32">
        <v>1.3532999999999999</v>
      </c>
    </row>
    <row r="189" spans="1:2" ht="15">
      <c r="A189" s="33">
        <v>41852</v>
      </c>
      <c r="B189" s="32">
        <v>1.3314999999999999</v>
      </c>
    </row>
    <row r="190" spans="1:2" ht="15">
      <c r="A190" s="33">
        <v>41883</v>
      </c>
      <c r="B190" s="32">
        <v>1.2888999999999999</v>
      </c>
    </row>
    <row r="191" spans="1:2" ht="15">
      <c r="A191" s="33">
        <v>41913</v>
      </c>
      <c r="B191" s="32">
        <v>1.2677</v>
      </c>
    </row>
    <row r="192" spans="1:2" ht="15">
      <c r="A192" s="33">
        <v>41944</v>
      </c>
      <c r="B192" s="32">
        <v>1.2473000000000001</v>
      </c>
    </row>
    <row r="193" spans="1:2" ht="15">
      <c r="A193" s="33">
        <v>41974</v>
      </c>
      <c r="B193" s="32">
        <v>1.2329000000000001</v>
      </c>
    </row>
    <row r="194" spans="1:2" ht="15">
      <c r="A194" s="33">
        <v>42005</v>
      </c>
      <c r="B194" s="32">
        <v>1.1615</v>
      </c>
    </row>
    <row r="195" spans="1:2" ht="15">
      <c r="A195" s="33">
        <v>42036</v>
      </c>
      <c r="B195" s="32">
        <v>1.135</v>
      </c>
    </row>
    <row r="196" spans="1:2" ht="15">
      <c r="A196" s="33">
        <v>42064</v>
      </c>
      <c r="B196" s="32">
        <v>1.0819000000000001</v>
      </c>
    </row>
    <row r="197" spans="1:2" ht="15">
      <c r="A197" s="33">
        <v>42095</v>
      </c>
      <c r="B197" s="32">
        <v>1.0822000000000001</v>
      </c>
    </row>
    <row r="198" spans="1:2" ht="15">
      <c r="A198" s="33">
        <v>42125</v>
      </c>
      <c r="B198" s="32">
        <v>1.1167</v>
      </c>
    </row>
    <row r="199" spans="1:2" ht="15">
      <c r="A199" s="33">
        <v>42156</v>
      </c>
      <c r="B199" s="32">
        <v>1.1226</v>
      </c>
    </row>
    <row r="200" spans="1:2" ht="15">
      <c r="A200" s="33">
        <v>42186</v>
      </c>
      <c r="B200" s="32">
        <v>1.0996999999999999</v>
      </c>
    </row>
    <row r="201" spans="1:2" ht="15">
      <c r="A201" s="33">
        <v>42217</v>
      </c>
      <c r="B201" s="32">
        <v>1.1135999999999999</v>
      </c>
    </row>
    <row r="202" spans="1:2" ht="15">
      <c r="A202" s="33">
        <v>42248</v>
      </c>
      <c r="B202" s="32">
        <v>1.1229</v>
      </c>
    </row>
    <row r="203" spans="1:2" ht="15">
      <c r="A203" s="33">
        <v>42278</v>
      </c>
      <c r="B203" s="32">
        <v>1.1228</v>
      </c>
    </row>
    <row r="204" spans="1:2" ht="15">
      <c r="A204" s="33">
        <v>42309</v>
      </c>
      <c r="B204" s="32">
        <v>1.0727</v>
      </c>
    </row>
    <row r="205" spans="1:2" ht="15">
      <c r="A205" s="33">
        <v>42339</v>
      </c>
      <c r="B205" s="32">
        <v>1.0889</v>
      </c>
    </row>
    <row r="206" spans="1:2" ht="15">
      <c r="A206" s="33">
        <v>42370</v>
      </c>
      <c r="B206" s="32">
        <v>1.0854999999999999</v>
      </c>
    </row>
    <row r="207" spans="1:2" ht="15">
      <c r="A207" s="33">
        <v>42401</v>
      </c>
      <c r="B207" s="32">
        <v>1.1092</v>
      </c>
    </row>
    <row r="208" spans="1:2" ht="15">
      <c r="A208" s="33">
        <v>42430</v>
      </c>
      <c r="B208" s="32">
        <v>1.1133999999999999</v>
      </c>
    </row>
    <row r="209" spans="1:2" ht="15">
      <c r="A209" s="33">
        <v>42461</v>
      </c>
      <c r="B209" s="32">
        <v>1.1346000000000001</v>
      </c>
    </row>
    <row r="210" spans="1:2" ht="15">
      <c r="A210" s="33">
        <v>42491</v>
      </c>
      <c r="B210" s="32">
        <v>1.1312</v>
      </c>
    </row>
    <row r="211" spans="1:2" ht="15">
      <c r="A211" s="33">
        <v>42522</v>
      </c>
      <c r="B211" s="32">
        <v>1.1232</v>
      </c>
    </row>
    <row r="212" spans="1:2" ht="15">
      <c r="A212" s="33">
        <v>42552</v>
      </c>
      <c r="B212" s="32">
        <v>1.1054999999999999</v>
      </c>
    </row>
    <row r="213" spans="1:2" ht="15">
      <c r="A213" s="33">
        <v>42583</v>
      </c>
      <c r="B213" s="32">
        <v>1.1207</v>
      </c>
    </row>
    <row r="214" spans="1:2" ht="15">
      <c r="A214" s="33">
        <v>42614</v>
      </c>
      <c r="B214" s="32">
        <v>1.1217999999999999</v>
      </c>
    </row>
    <row r="215" spans="1:2" ht="15">
      <c r="A215" s="33">
        <v>42644</v>
      </c>
      <c r="B215" s="32">
        <v>1.1013999999999999</v>
      </c>
    </row>
    <row r="216" spans="1:2" ht="15">
      <c r="A216" s="33">
        <v>42675</v>
      </c>
      <c r="B216" s="32">
        <v>1.0791999999999999</v>
      </c>
    </row>
    <row r="217" spans="1:2" ht="15">
      <c r="A217" s="33">
        <v>42705</v>
      </c>
      <c r="B217" s="32">
        <v>1.0545</v>
      </c>
    </row>
    <row r="218" spans="1:2" ht="15">
      <c r="A218" s="33">
        <v>42736</v>
      </c>
      <c r="B218" s="32">
        <v>1.0634999999999999</v>
      </c>
    </row>
    <row r="219" spans="1:2" ht="15">
      <c r="A219" s="33">
        <v>42767</v>
      </c>
      <c r="B219" s="32">
        <v>1.0649999999999999</v>
      </c>
    </row>
    <row r="220" spans="1:2" ht="15">
      <c r="A220" s="33">
        <v>42795</v>
      </c>
      <c r="B220" s="32">
        <v>1.0690999999999999</v>
      </c>
    </row>
    <row r="221" spans="1:2" ht="15">
      <c r="A221" s="33">
        <v>42826</v>
      </c>
      <c r="B221" s="32">
        <v>1.0713999999999999</v>
      </c>
    </row>
    <row r="222" spans="1:2" ht="15">
      <c r="A222" s="33">
        <v>42856</v>
      </c>
      <c r="B222" s="32">
        <v>1.105</v>
      </c>
    </row>
    <row r="223" spans="1:2" ht="15">
      <c r="A223" s="33">
        <v>42887</v>
      </c>
      <c r="B223" s="32">
        <v>1.1233</v>
      </c>
    </row>
    <row r="224" spans="1:2" ht="15">
      <c r="A224" s="33">
        <v>42917</v>
      </c>
      <c r="B224" s="32">
        <v>1.153</v>
      </c>
    </row>
    <row r="225" spans="1:2" ht="15">
      <c r="A225" s="33">
        <v>42948</v>
      </c>
      <c r="B225" s="32">
        <v>1.1813</v>
      </c>
    </row>
    <row r="226" spans="1:2" ht="15">
      <c r="A226" s="33">
        <v>42979</v>
      </c>
      <c r="B226" s="32">
        <v>1.1913</v>
      </c>
    </row>
    <row r="227" spans="1:2" ht="15">
      <c r="A227" s="33">
        <v>43009</v>
      </c>
      <c r="B227" s="32">
        <v>1.1755</v>
      </c>
    </row>
    <row r="228" spans="1:2" ht="15">
      <c r="A228" s="33">
        <v>43040</v>
      </c>
      <c r="B228" s="32">
        <v>1.1742999999999999</v>
      </c>
    </row>
    <row r="229" spans="1:2" ht="15">
      <c r="A229" s="33">
        <v>43070</v>
      </c>
      <c r="B229" s="32">
        <v>1.1836</v>
      </c>
    </row>
    <row r="230" spans="1:2" ht="15">
      <c r="A230" s="33">
        <v>43101</v>
      </c>
      <c r="B230" s="32">
        <v>1.2197</v>
      </c>
    </row>
    <row r="231" spans="1:2" ht="15">
      <c r="A231" s="33">
        <v>43132</v>
      </c>
      <c r="B231" s="32">
        <v>1.234</v>
      </c>
    </row>
    <row r="232" spans="1:2" ht="15">
      <c r="A232" s="33">
        <v>43160</v>
      </c>
      <c r="B232" s="32">
        <v>1.2334000000000001</v>
      </c>
    </row>
    <row r="233" spans="1:2" ht="15">
      <c r="A233" s="33">
        <v>43191</v>
      </c>
      <c r="B233" s="32">
        <v>1.2270000000000001</v>
      </c>
    </row>
    <row r="234" spans="1:2" ht="15">
      <c r="A234" s="33">
        <v>43221</v>
      </c>
      <c r="B234" s="32">
        <v>1.1822999999999999</v>
      </c>
    </row>
    <row r="235" spans="1:2" ht="15">
      <c r="A235" s="33">
        <v>43252</v>
      </c>
      <c r="B235" s="32">
        <v>1.1678999999999999</v>
      </c>
    </row>
    <row r="236" spans="1:2" ht="15">
      <c r="A236" s="33">
        <v>43282</v>
      </c>
      <c r="B236" s="32">
        <v>1.1685000000000001</v>
      </c>
    </row>
    <row r="237" spans="1:2" ht="15">
      <c r="A237" s="33">
        <v>43313</v>
      </c>
      <c r="B237" s="32">
        <v>1.1547000000000001</v>
      </c>
    </row>
    <row r="238" spans="1:2" ht="15">
      <c r="A238" s="33">
        <v>43344</v>
      </c>
      <c r="B238" s="32">
        <v>1.1667000000000001</v>
      </c>
    </row>
    <row r="239" spans="1:2" ht="15">
      <c r="A239" s="33">
        <v>43374</v>
      </c>
      <c r="B239" s="32">
        <v>1.1488</v>
      </c>
    </row>
    <row r="240" spans="1:2" ht="15">
      <c r="A240" s="33">
        <v>43405</v>
      </c>
      <c r="B240" s="32">
        <v>1.1364000000000001</v>
      </c>
    </row>
    <row r="241" spans="1:2" ht="15">
      <c r="A241" s="33">
        <v>43435</v>
      </c>
      <c r="B241" s="32">
        <v>1.1379999999999999</v>
      </c>
    </row>
    <row r="242" spans="1:2" ht="15">
      <c r="A242" s="33">
        <v>43466</v>
      </c>
      <c r="B242" s="32">
        <v>1.1417999999999999</v>
      </c>
    </row>
    <row r="243" spans="1:2" ht="15">
      <c r="A243" s="33">
        <v>43497</v>
      </c>
      <c r="B243" s="32">
        <v>1.1349</v>
      </c>
    </row>
    <row r="244" spans="1:2" ht="15">
      <c r="A244" s="33">
        <v>43525</v>
      </c>
      <c r="B244" s="32">
        <v>1.1295999999999999</v>
      </c>
    </row>
    <row r="245" spans="1:2" ht="15">
      <c r="A245" s="33">
        <v>43556</v>
      </c>
      <c r="B245" s="32">
        <v>1.1234</v>
      </c>
    </row>
    <row r="246" spans="1:2" ht="15">
      <c r="A246" s="33">
        <v>43586</v>
      </c>
      <c r="B246" s="32">
        <v>1.1187</v>
      </c>
    </row>
    <row r="247" spans="1:2" ht="15">
      <c r="A247" s="33">
        <v>43617</v>
      </c>
      <c r="B247" s="32">
        <v>1.1294999999999999</v>
      </c>
    </row>
    <row r="248" spans="1:2" ht="15">
      <c r="A248" s="33">
        <v>43647</v>
      </c>
      <c r="B248" s="32">
        <v>1.1211</v>
      </c>
    </row>
    <row r="249" spans="1:2" ht="15">
      <c r="A249" s="33">
        <v>43678</v>
      </c>
      <c r="B249" s="32">
        <v>1.1129</v>
      </c>
    </row>
    <row r="250" spans="1:2" ht="15">
      <c r="A250" s="33">
        <v>43709</v>
      </c>
      <c r="B250" s="32">
        <v>1.1011</v>
      </c>
    </row>
    <row r="251" spans="1:2" ht="15">
      <c r="A251" s="33">
        <v>43739</v>
      </c>
      <c r="B251" s="32">
        <v>1.1057999999999999</v>
      </c>
    </row>
    <row r="252" spans="1:2" ht="15">
      <c r="A252" s="33">
        <v>43770</v>
      </c>
      <c r="B252" s="32">
        <v>1.1051</v>
      </c>
    </row>
    <row r="253" spans="1:2" ht="15">
      <c r="A253" s="33">
        <v>43800</v>
      </c>
      <c r="B253" s="32">
        <v>1.1113999999999999</v>
      </c>
    </row>
    <row r="254" spans="1:2" ht="15">
      <c r="A254" s="33">
        <v>43831</v>
      </c>
      <c r="B254" s="32">
        <v>1.1097999999999999</v>
      </c>
    </row>
    <row r="255" spans="1:2" ht="15">
      <c r="A255" s="33">
        <v>43862</v>
      </c>
      <c r="B255" s="32">
        <v>1.0911</v>
      </c>
    </row>
    <row r="256" spans="1:2" ht="15">
      <c r="A256" s="33">
        <v>43891</v>
      </c>
      <c r="B256" s="32">
        <v>1.1046</v>
      </c>
    </row>
    <row r="257" spans="1:2" ht="15">
      <c r="A257" s="33">
        <v>43922</v>
      </c>
      <c r="B257" s="32">
        <v>1.0871</v>
      </c>
    </row>
    <row r="258" spans="1:2" ht="15">
      <c r="A258" s="33">
        <v>43952</v>
      </c>
      <c r="B258" s="32">
        <v>1.0907</v>
      </c>
    </row>
    <row r="259" spans="1:2" ht="15">
      <c r="A259" s="33">
        <v>43983</v>
      </c>
      <c r="B259" s="32">
        <v>1.1258999999999999</v>
      </c>
    </row>
    <row r="260" spans="1:2" ht="15">
      <c r="A260" s="33">
        <v>44013</v>
      </c>
      <c r="B260" s="32">
        <v>1.1488</v>
      </c>
    </row>
    <row r="261" spans="1:2" ht="15">
      <c r="A261" s="33">
        <v>44044</v>
      </c>
      <c r="B261" s="32">
        <v>1.1831</v>
      </c>
    </row>
    <row r="262" spans="1:2" ht="15">
      <c r="A262" s="33">
        <v>44075</v>
      </c>
      <c r="B262" s="32">
        <v>1.1785000000000001</v>
      </c>
    </row>
    <row r="263" spans="1:2" ht="15">
      <c r="A263" s="33">
        <v>44105</v>
      </c>
      <c r="B263" s="32">
        <v>1.1768000000000001</v>
      </c>
    </row>
    <row r="264" spans="1:2" ht="15">
      <c r="A264" s="33">
        <v>44136</v>
      </c>
      <c r="B264" s="32">
        <v>1.1826000000000001</v>
      </c>
    </row>
    <row r="265" spans="1:2" ht="15">
      <c r="A265" s="33">
        <v>44166</v>
      </c>
      <c r="B265" s="32">
        <v>1.2168000000000001</v>
      </c>
    </row>
    <row r="266" spans="1:2" ht="15">
      <c r="A266" s="33">
        <v>44197</v>
      </c>
      <c r="B266" s="32">
        <v>1.2178</v>
      </c>
    </row>
    <row r="267" spans="1:2" ht="15">
      <c r="A267" s="33">
        <v>44228</v>
      </c>
      <c r="B267" s="32">
        <v>1.2094</v>
      </c>
    </row>
    <row r="268" spans="1:2" ht="15">
      <c r="A268" s="33">
        <v>44256</v>
      </c>
      <c r="B268" s="32">
        <v>1.1901999999999999</v>
      </c>
    </row>
    <row r="269" spans="1:2" ht="15">
      <c r="A269" s="33">
        <v>44287</v>
      </c>
      <c r="B269" s="32">
        <v>1.1964999999999999</v>
      </c>
    </row>
    <row r="270" spans="1:2" ht="15">
      <c r="A270" s="33">
        <v>44317</v>
      </c>
      <c r="B270" s="32">
        <v>1.2145999999999999</v>
      </c>
    </row>
    <row r="271" spans="1:2" ht="15">
      <c r="A271" s="33">
        <v>44348</v>
      </c>
      <c r="B271" s="32">
        <v>1.2048000000000001</v>
      </c>
    </row>
    <row r="272" spans="1:2" ht="15">
      <c r="A272" s="33">
        <v>44378</v>
      </c>
      <c r="B272" s="32">
        <v>1.1820999999999999</v>
      </c>
    </row>
    <row r="273" spans="1:2" ht="15">
      <c r="A273" s="33">
        <v>44409</v>
      </c>
      <c r="B273" s="32">
        <v>1.1767000000000001</v>
      </c>
    </row>
    <row r="274" spans="1:2" ht="15">
      <c r="A274" s="33">
        <v>44440</v>
      </c>
      <c r="B274" s="32">
        <v>1.1765000000000001</v>
      </c>
    </row>
    <row r="275" spans="1:2" ht="15">
      <c r="A275" s="33">
        <v>36545</v>
      </c>
      <c r="B275" s="32">
        <v>1.0133000000000001</v>
      </c>
    </row>
    <row r="276" spans="1:2" ht="15">
      <c r="A276" s="33">
        <v>36546</v>
      </c>
      <c r="B276" s="32">
        <v>1.01</v>
      </c>
    </row>
    <row r="277" spans="1:2" ht="15">
      <c r="A277" s="33">
        <v>36549</v>
      </c>
      <c r="B277" s="32">
        <v>1.0019</v>
      </c>
    </row>
    <row r="278" spans="1:2" ht="15">
      <c r="A278" s="33">
        <v>36550</v>
      </c>
      <c r="B278" s="32">
        <v>1.0041</v>
      </c>
    </row>
    <row r="279" spans="1:2" ht="15">
      <c r="A279" s="33">
        <v>36551</v>
      </c>
      <c r="B279" s="32">
        <v>1.0011000000000001</v>
      </c>
    </row>
    <row r="280" spans="1:2" ht="15">
      <c r="A280" s="33">
        <v>36552</v>
      </c>
      <c r="B280" s="32">
        <v>0.98899999999999999</v>
      </c>
    </row>
    <row r="281" spans="1:2" ht="15">
      <c r="A281" s="33">
        <v>36553</v>
      </c>
      <c r="B281" s="32">
        <v>0.97650000000000003</v>
      </c>
    </row>
    <row r="282" spans="1:2" ht="15">
      <c r="A282" s="33">
        <v>36556</v>
      </c>
      <c r="B282" s="32">
        <v>0.97570000000000001</v>
      </c>
    </row>
    <row r="283" spans="1:2" ht="15">
      <c r="A283" s="33">
        <v>36557</v>
      </c>
      <c r="B283" s="32">
        <v>0.97309999999999997</v>
      </c>
    </row>
    <row r="284" spans="1:2" ht="15">
      <c r="A284" s="33">
        <v>36558</v>
      </c>
      <c r="B284" s="32">
        <v>0.9768</v>
      </c>
    </row>
    <row r="285" spans="1:2" ht="15">
      <c r="A285" s="33">
        <v>36559</v>
      </c>
      <c r="B285" s="32">
        <v>0.98870000000000002</v>
      </c>
    </row>
    <row r="286" spans="1:2" ht="15">
      <c r="A286" s="33">
        <v>36560</v>
      </c>
      <c r="B286" s="32">
        <v>0.97599999999999998</v>
      </c>
    </row>
    <row r="287" spans="1:2" ht="15">
      <c r="A287" s="33">
        <v>36563</v>
      </c>
      <c r="B287" s="32">
        <v>0.97829999999999995</v>
      </c>
    </row>
    <row r="288" spans="1:2" ht="15">
      <c r="A288" s="33">
        <v>36564</v>
      </c>
      <c r="B288" s="32">
        <v>0.98619999999999997</v>
      </c>
    </row>
    <row r="289" spans="1:2" ht="15">
      <c r="A289" s="33">
        <v>36565</v>
      </c>
      <c r="B289" s="32">
        <v>0.99139999999999995</v>
      </c>
    </row>
    <row r="290" spans="1:2" ht="15">
      <c r="A290" s="33">
        <v>36566</v>
      </c>
      <c r="B290" s="32">
        <v>0.98650000000000004</v>
      </c>
    </row>
    <row r="291" spans="1:2" ht="15">
      <c r="A291" s="33">
        <v>36567</v>
      </c>
      <c r="B291" s="32">
        <v>0.98470000000000002</v>
      </c>
    </row>
    <row r="292" spans="1:2" ht="15">
      <c r="A292" s="33">
        <v>36570</v>
      </c>
      <c r="B292" s="32">
        <v>0.97829999999999995</v>
      </c>
    </row>
    <row r="293" spans="1:2" ht="15">
      <c r="A293" s="33">
        <v>36571</v>
      </c>
      <c r="B293" s="32">
        <v>0.98340000000000005</v>
      </c>
    </row>
    <row r="294" spans="1:2" ht="15">
      <c r="A294" s="33">
        <v>36572</v>
      </c>
      <c r="B294" s="32">
        <v>0.98419999999999996</v>
      </c>
    </row>
    <row r="295" spans="1:2" ht="15">
      <c r="A295" s="33">
        <v>36573</v>
      </c>
      <c r="B295" s="32">
        <v>0.98629999999999995</v>
      </c>
    </row>
    <row r="296" spans="1:2" ht="15">
      <c r="A296" s="33">
        <v>36574</v>
      </c>
      <c r="B296" s="32">
        <v>0.98499999999999999</v>
      </c>
    </row>
    <row r="297" spans="1:2" ht="15">
      <c r="A297" s="33">
        <v>36577</v>
      </c>
      <c r="B297" s="32" t="s">
        <v>4</v>
      </c>
    </row>
    <row r="298" spans="1:2" ht="15">
      <c r="A298" s="33">
        <v>36578</v>
      </c>
      <c r="B298" s="32">
        <v>1.006</v>
      </c>
    </row>
    <row r="299" spans="1:2" ht="15">
      <c r="A299" s="33">
        <v>36579</v>
      </c>
      <c r="B299" s="32">
        <v>1.0017</v>
      </c>
    </row>
    <row r="300" spans="1:2" ht="15">
      <c r="A300" s="33">
        <v>36580</v>
      </c>
      <c r="B300" s="32">
        <v>0.99309999999999998</v>
      </c>
    </row>
    <row r="301" spans="1:2" ht="15">
      <c r="A301" s="33">
        <v>36581</v>
      </c>
      <c r="B301" s="32">
        <v>0.97629999999999995</v>
      </c>
    </row>
    <row r="302" spans="1:2" ht="15">
      <c r="A302" s="33">
        <v>36584</v>
      </c>
      <c r="B302" s="32">
        <v>0.96689999999999998</v>
      </c>
    </row>
    <row r="303" spans="1:2" ht="15">
      <c r="A303" s="33">
        <v>36585</v>
      </c>
      <c r="B303" s="32">
        <v>0.96430000000000005</v>
      </c>
    </row>
    <row r="304" spans="1:2" ht="15">
      <c r="A304" s="33">
        <v>36586</v>
      </c>
      <c r="B304" s="32">
        <v>0.97</v>
      </c>
    </row>
    <row r="305" spans="1:2" ht="15">
      <c r="A305" s="33">
        <v>36587</v>
      </c>
      <c r="B305" s="32">
        <v>0.96189999999999998</v>
      </c>
    </row>
    <row r="306" spans="1:2" ht="15">
      <c r="A306" s="33">
        <v>36588</v>
      </c>
      <c r="B306" s="32">
        <v>0.96179999999999999</v>
      </c>
    </row>
    <row r="307" spans="1:2" ht="15">
      <c r="A307" s="33">
        <v>36591</v>
      </c>
      <c r="B307" s="32">
        <v>0.96030000000000004</v>
      </c>
    </row>
    <row r="308" spans="1:2" ht="15">
      <c r="A308" s="33">
        <v>36592</v>
      </c>
      <c r="B308" s="32">
        <v>0.95599999999999996</v>
      </c>
    </row>
    <row r="309" spans="1:2" ht="15">
      <c r="A309" s="33">
        <v>36593</v>
      </c>
      <c r="B309" s="32">
        <v>0.95760000000000001</v>
      </c>
    </row>
    <row r="310" spans="1:2" ht="15">
      <c r="A310" s="33">
        <v>36594</v>
      </c>
      <c r="B310" s="32">
        <v>0.96840000000000004</v>
      </c>
    </row>
    <row r="311" spans="1:2" ht="15">
      <c r="A311" s="33">
        <v>36595</v>
      </c>
      <c r="B311" s="32">
        <v>0.96589999999999998</v>
      </c>
    </row>
    <row r="312" spans="1:2" ht="15">
      <c r="A312" s="33">
        <v>36598</v>
      </c>
      <c r="B312" s="32">
        <v>0.96479999999999999</v>
      </c>
    </row>
    <row r="313" spans="1:2" ht="15">
      <c r="A313" s="33">
        <v>36599</v>
      </c>
      <c r="B313" s="32">
        <v>0.96440000000000003</v>
      </c>
    </row>
    <row r="314" spans="1:2" ht="15">
      <c r="A314" s="33">
        <v>36600</v>
      </c>
      <c r="B314" s="32">
        <v>0.96960000000000002</v>
      </c>
    </row>
    <row r="315" spans="1:2" ht="15">
      <c r="A315" s="33">
        <v>36601</v>
      </c>
      <c r="B315" s="32">
        <v>0.97099999999999997</v>
      </c>
    </row>
    <row r="316" spans="1:2" ht="15">
      <c r="A316" s="33">
        <v>36602</v>
      </c>
      <c r="B316" s="32">
        <v>0.96940000000000004</v>
      </c>
    </row>
    <row r="317" spans="1:2" ht="15">
      <c r="A317" s="33">
        <v>36605</v>
      </c>
      <c r="B317" s="32">
        <v>0.97099999999999997</v>
      </c>
    </row>
    <row r="318" spans="1:2" ht="15">
      <c r="A318" s="33">
        <v>36606</v>
      </c>
      <c r="B318" s="32">
        <v>0.97030000000000005</v>
      </c>
    </row>
    <row r="319" spans="1:2" ht="15">
      <c r="A319" s="33">
        <v>36607</v>
      </c>
      <c r="B319" s="32">
        <v>0.96079999999999999</v>
      </c>
    </row>
    <row r="320" spans="1:2" ht="15">
      <c r="A320" s="33">
        <v>36608</v>
      </c>
      <c r="B320" s="32">
        <v>0.96909999999999996</v>
      </c>
    </row>
    <row r="321" spans="1:2" ht="15">
      <c r="A321" s="33">
        <v>36609</v>
      </c>
      <c r="B321" s="32">
        <v>0.97240000000000004</v>
      </c>
    </row>
    <row r="322" spans="1:2" ht="15">
      <c r="A322" s="33">
        <v>36612</v>
      </c>
      <c r="B322" s="32">
        <v>0.96450000000000002</v>
      </c>
    </row>
    <row r="323" spans="1:2" ht="15">
      <c r="A323" s="33">
        <v>36613</v>
      </c>
      <c r="B323" s="32">
        <v>0.96140000000000003</v>
      </c>
    </row>
    <row r="324" spans="1:2" ht="15">
      <c r="A324" s="33">
        <v>36614</v>
      </c>
      <c r="B324" s="32">
        <v>0.95240000000000002</v>
      </c>
    </row>
    <row r="325" spans="1:2" ht="15">
      <c r="A325" s="33">
        <v>36615</v>
      </c>
      <c r="B325" s="32">
        <v>0.95940000000000003</v>
      </c>
    </row>
    <row r="326" spans="1:2" ht="15">
      <c r="A326" s="33">
        <v>36616</v>
      </c>
      <c r="B326" s="32">
        <v>0.95740000000000003</v>
      </c>
    </row>
    <row r="327" spans="1:2" ht="15">
      <c r="A327" s="33">
        <v>36619</v>
      </c>
      <c r="B327" s="32">
        <v>0.95599999999999996</v>
      </c>
    </row>
    <row r="328" spans="1:2" ht="15">
      <c r="A328" s="33">
        <v>36620</v>
      </c>
      <c r="B328" s="32">
        <v>0.95879999999999999</v>
      </c>
    </row>
    <row r="329" spans="1:2" ht="15">
      <c r="A329" s="33">
        <v>36621</v>
      </c>
      <c r="B329" s="32">
        <v>0.9647</v>
      </c>
    </row>
    <row r="330" spans="1:2" ht="15">
      <c r="A330" s="33">
        <v>36622</v>
      </c>
      <c r="B330" s="32">
        <v>0.95799999999999996</v>
      </c>
    </row>
    <row r="331" spans="1:2" ht="15">
      <c r="A331" s="33">
        <v>36623</v>
      </c>
      <c r="B331" s="32">
        <v>0.95899999999999996</v>
      </c>
    </row>
    <row r="332" spans="1:2" ht="15">
      <c r="A332" s="33">
        <v>36626</v>
      </c>
      <c r="B332" s="32">
        <v>0.95879999999999999</v>
      </c>
    </row>
    <row r="333" spans="1:2" ht="15">
      <c r="A333" s="33">
        <v>36627</v>
      </c>
      <c r="B333" s="32">
        <v>0.95909999999999995</v>
      </c>
    </row>
    <row r="334" spans="1:2" ht="15">
      <c r="A334" s="33">
        <v>36628</v>
      </c>
      <c r="B334" s="32">
        <v>0.95509999999999995</v>
      </c>
    </row>
    <row r="335" spans="1:2" ht="15">
      <c r="A335" s="33">
        <v>36629</v>
      </c>
      <c r="B335" s="32">
        <v>0.95240000000000002</v>
      </c>
    </row>
    <row r="336" spans="1:2" ht="15">
      <c r="A336" s="33">
        <v>36630</v>
      </c>
      <c r="B336" s="32">
        <v>0.95640000000000003</v>
      </c>
    </row>
    <row r="337" spans="1:2" ht="15">
      <c r="A337" s="33">
        <v>36633</v>
      </c>
      <c r="B337" s="32">
        <v>0.95499999999999996</v>
      </c>
    </row>
    <row r="338" spans="1:2" ht="15">
      <c r="A338" s="33">
        <v>36634</v>
      </c>
      <c r="B338" s="32">
        <v>0.94769999999999999</v>
      </c>
    </row>
    <row r="339" spans="1:2" ht="15">
      <c r="A339" s="33">
        <v>36635</v>
      </c>
      <c r="B339" s="32">
        <v>0.93689999999999996</v>
      </c>
    </row>
    <row r="340" spans="1:2" ht="15">
      <c r="A340" s="33">
        <v>36636</v>
      </c>
      <c r="B340" s="32">
        <v>0.93759999999999999</v>
      </c>
    </row>
    <row r="341" spans="1:2" ht="15">
      <c r="A341" s="33">
        <v>36637</v>
      </c>
      <c r="B341" s="32">
        <v>0.93789999999999996</v>
      </c>
    </row>
    <row r="342" spans="1:2" ht="15">
      <c r="A342" s="33">
        <v>36640</v>
      </c>
      <c r="B342" s="32">
        <v>0.93959999999999999</v>
      </c>
    </row>
    <row r="343" spans="1:2" ht="15">
      <c r="A343" s="33">
        <v>36641</v>
      </c>
      <c r="B343" s="32">
        <v>0.92649999999999999</v>
      </c>
    </row>
    <row r="344" spans="1:2" ht="15">
      <c r="A344" s="33">
        <v>36642</v>
      </c>
      <c r="B344" s="32">
        <v>0.92169999999999996</v>
      </c>
    </row>
    <row r="345" spans="1:2" ht="15">
      <c r="A345" s="33">
        <v>36643</v>
      </c>
      <c r="B345" s="32">
        <v>0.9083</v>
      </c>
    </row>
    <row r="346" spans="1:2" ht="15">
      <c r="A346" s="33">
        <v>36644</v>
      </c>
      <c r="B346" s="32">
        <v>0.90890000000000004</v>
      </c>
    </row>
    <row r="347" spans="1:2" ht="15">
      <c r="A347" s="33">
        <v>36647</v>
      </c>
      <c r="B347" s="32">
        <v>0.91200000000000003</v>
      </c>
    </row>
    <row r="348" spans="1:2" ht="15">
      <c r="A348" s="33">
        <v>36648</v>
      </c>
      <c r="B348" s="32">
        <v>0.90680000000000005</v>
      </c>
    </row>
    <row r="349" spans="1:2" ht="15">
      <c r="A349" s="33">
        <v>36649</v>
      </c>
      <c r="B349" s="32">
        <v>0.8891</v>
      </c>
    </row>
    <row r="350" spans="1:2" ht="15">
      <c r="A350" s="33">
        <v>36650</v>
      </c>
      <c r="B350" s="32">
        <v>0.89070000000000005</v>
      </c>
    </row>
    <row r="351" spans="1:2" ht="15">
      <c r="A351" s="33">
        <v>36651</v>
      </c>
      <c r="B351" s="32">
        <v>0.89529999999999998</v>
      </c>
    </row>
    <row r="352" spans="1:2" ht="15">
      <c r="A352" s="33">
        <v>36654</v>
      </c>
      <c r="B352" s="32">
        <v>0.89500000000000002</v>
      </c>
    </row>
    <row r="353" spans="1:2" ht="15">
      <c r="A353" s="33">
        <v>36655</v>
      </c>
      <c r="B353" s="32">
        <v>0.90229999999999999</v>
      </c>
    </row>
    <row r="354" spans="1:2" ht="15">
      <c r="A354" s="33">
        <v>36656</v>
      </c>
      <c r="B354" s="32">
        <v>0.90969999999999995</v>
      </c>
    </row>
    <row r="355" spans="1:2" ht="15">
      <c r="A355" s="33">
        <v>36657</v>
      </c>
      <c r="B355" s="32">
        <v>0.90210000000000001</v>
      </c>
    </row>
    <row r="356" spans="1:2" ht="15">
      <c r="A356" s="33">
        <v>36658</v>
      </c>
      <c r="B356" s="32">
        <v>0.90800000000000003</v>
      </c>
    </row>
    <row r="357" spans="1:2" ht="15">
      <c r="A357" s="33">
        <v>36661</v>
      </c>
      <c r="B357" s="32">
        <v>0.91379999999999995</v>
      </c>
    </row>
    <row r="358" spans="1:2" ht="15">
      <c r="A358" s="33">
        <v>36662</v>
      </c>
      <c r="B358" s="32">
        <v>0.90529999999999999</v>
      </c>
    </row>
    <row r="359" spans="1:2" ht="15">
      <c r="A359" s="33">
        <v>36663</v>
      </c>
      <c r="B359" s="32">
        <v>0.8921</v>
      </c>
    </row>
    <row r="360" spans="1:2" ht="15">
      <c r="A360" s="33">
        <v>36664</v>
      </c>
      <c r="B360" s="32">
        <v>0.8952</v>
      </c>
    </row>
    <row r="361" spans="1:2" ht="15">
      <c r="A361" s="33">
        <v>36665</v>
      </c>
      <c r="B361" s="32">
        <v>0.89459999999999995</v>
      </c>
    </row>
    <row r="362" spans="1:2" ht="15">
      <c r="A362" s="33">
        <v>36668</v>
      </c>
      <c r="B362" s="32">
        <v>0.90359999999999996</v>
      </c>
    </row>
    <row r="363" spans="1:2" ht="15">
      <c r="A363" s="33">
        <v>36669</v>
      </c>
      <c r="B363" s="32">
        <v>0.9032</v>
      </c>
    </row>
    <row r="364" spans="1:2" ht="15">
      <c r="A364" s="33">
        <v>36670</v>
      </c>
      <c r="B364" s="32">
        <v>0.90959999999999996</v>
      </c>
    </row>
    <row r="365" spans="1:2" ht="15">
      <c r="A365" s="33">
        <v>36671</v>
      </c>
      <c r="B365" s="32">
        <v>0.90720000000000001</v>
      </c>
    </row>
    <row r="366" spans="1:2" ht="15">
      <c r="A366" s="33">
        <v>36672</v>
      </c>
      <c r="B366" s="32">
        <v>0.93100000000000005</v>
      </c>
    </row>
    <row r="367" spans="1:2" ht="15">
      <c r="A367" s="33">
        <v>36675</v>
      </c>
      <c r="B367" s="32" t="s">
        <v>4</v>
      </c>
    </row>
    <row r="368" spans="1:2" ht="15">
      <c r="A368" s="33">
        <v>36676</v>
      </c>
      <c r="B368" s="32">
        <v>0.93140000000000001</v>
      </c>
    </row>
    <row r="369" spans="1:2" ht="15">
      <c r="A369" s="33">
        <v>36677</v>
      </c>
      <c r="B369" s="32">
        <v>0.93279999999999996</v>
      </c>
    </row>
    <row r="370" spans="1:2" ht="15">
      <c r="A370" s="33">
        <v>36678</v>
      </c>
      <c r="B370" s="32">
        <v>0.93069999999999997</v>
      </c>
    </row>
    <row r="371" spans="1:2" ht="15">
      <c r="A371" s="33">
        <v>36679</v>
      </c>
      <c r="B371" s="32">
        <v>0.94320000000000004</v>
      </c>
    </row>
    <row r="372" spans="1:2" ht="15">
      <c r="A372" s="33">
        <v>36682</v>
      </c>
      <c r="B372" s="32">
        <v>0.94710000000000005</v>
      </c>
    </row>
    <row r="373" spans="1:2" ht="15">
      <c r="A373" s="33">
        <v>36683</v>
      </c>
      <c r="B373" s="32">
        <v>0.95699999999999996</v>
      </c>
    </row>
    <row r="374" spans="1:2" ht="15">
      <c r="A374" s="33">
        <v>36684</v>
      </c>
      <c r="B374" s="32">
        <v>0.96</v>
      </c>
    </row>
    <row r="375" spans="1:2" ht="15">
      <c r="A375" s="33">
        <v>36685</v>
      </c>
      <c r="B375" s="32">
        <v>0.95479999999999998</v>
      </c>
    </row>
    <row r="376" spans="1:2" ht="15">
      <c r="A376" s="33">
        <v>36686</v>
      </c>
      <c r="B376" s="32">
        <v>0.9526</v>
      </c>
    </row>
    <row r="377" spans="1:2" ht="15">
      <c r="A377" s="33">
        <v>36689</v>
      </c>
      <c r="B377" s="32">
        <v>0.95440000000000003</v>
      </c>
    </row>
    <row r="378" spans="1:2" ht="15">
      <c r="A378" s="33">
        <v>36690</v>
      </c>
      <c r="B378" s="32">
        <v>0.96189999999999998</v>
      </c>
    </row>
    <row r="379" spans="1:2" ht="15">
      <c r="A379" s="33">
        <v>36691</v>
      </c>
      <c r="B379" s="32">
        <v>0.95899999999999996</v>
      </c>
    </row>
    <row r="380" spans="1:2" ht="15">
      <c r="A380" s="33">
        <v>36692</v>
      </c>
      <c r="B380" s="32">
        <v>0.95299999999999996</v>
      </c>
    </row>
    <row r="381" spans="1:2" ht="15">
      <c r="A381" s="33">
        <v>36693</v>
      </c>
      <c r="B381" s="32">
        <v>0.96479999999999999</v>
      </c>
    </row>
    <row r="382" spans="1:2" ht="15">
      <c r="A382" s="33">
        <v>36696</v>
      </c>
      <c r="B382" s="32">
        <v>0.96220000000000006</v>
      </c>
    </row>
    <row r="383" spans="1:2" ht="15">
      <c r="A383" s="33">
        <v>36697</v>
      </c>
      <c r="B383" s="32">
        <v>0.95569999999999999</v>
      </c>
    </row>
    <row r="384" spans="1:2" ht="15">
      <c r="A384" s="33">
        <v>36698</v>
      </c>
      <c r="B384" s="32">
        <v>0.94550000000000001</v>
      </c>
    </row>
    <row r="385" spans="1:2" ht="15">
      <c r="A385" s="33">
        <v>36699</v>
      </c>
      <c r="B385" s="32">
        <v>0.93979999999999997</v>
      </c>
    </row>
    <row r="386" spans="1:2" ht="15">
      <c r="A386" s="33">
        <v>36700</v>
      </c>
      <c r="B386" s="32">
        <v>0.93579999999999997</v>
      </c>
    </row>
    <row r="387" spans="1:2" ht="15">
      <c r="A387" s="33">
        <v>36703</v>
      </c>
      <c r="B387" s="32">
        <v>0.93820000000000003</v>
      </c>
    </row>
    <row r="388" spans="1:2" ht="15">
      <c r="A388" s="33">
        <v>36704</v>
      </c>
      <c r="B388" s="32">
        <v>0.94440000000000002</v>
      </c>
    </row>
    <row r="389" spans="1:2" ht="15">
      <c r="A389" s="33">
        <v>36705</v>
      </c>
      <c r="B389" s="32">
        <v>0.94440000000000002</v>
      </c>
    </row>
    <row r="390" spans="1:2" ht="15">
      <c r="A390" s="33">
        <v>36706</v>
      </c>
      <c r="B390" s="32">
        <v>0.95150000000000001</v>
      </c>
    </row>
    <row r="391" spans="1:2" ht="15">
      <c r="A391" s="33">
        <v>36707</v>
      </c>
      <c r="B391" s="32">
        <v>0.95450000000000002</v>
      </c>
    </row>
    <row r="392" spans="1:2" ht="15">
      <c r="A392" s="33">
        <v>36710</v>
      </c>
      <c r="B392" s="32">
        <v>0.9526</v>
      </c>
    </row>
    <row r="393" spans="1:2" ht="15">
      <c r="A393" s="33">
        <v>36711</v>
      </c>
      <c r="B393" s="32" t="s">
        <v>4</v>
      </c>
    </row>
    <row r="394" spans="1:2" ht="15">
      <c r="A394" s="33">
        <v>36712</v>
      </c>
      <c r="B394" s="32">
        <v>0.95479999999999998</v>
      </c>
    </row>
    <row r="395" spans="1:2" ht="15">
      <c r="A395" s="33">
        <v>36713</v>
      </c>
      <c r="B395" s="32">
        <v>0.95269999999999999</v>
      </c>
    </row>
    <row r="396" spans="1:2" ht="15">
      <c r="A396" s="33">
        <v>36714</v>
      </c>
      <c r="B396" s="32">
        <v>0.94840000000000002</v>
      </c>
    </row>
    <row r="397" spans="1:2" ht="15">
      <c r="A397" s="33">
        <v>36717</v>
      </c>
      <c r="B397" s="32">
        <v>0.95209999999999995</v>
      </c>
    </row>
    <row r="398" spans="1:2" ht="15">
      <c r="A398" s="33">
        <v>36718</v>
      </c>
      <c r="B398" s="32">
        <v>0.94969999999999999</v>
      </c>
    </row>
    <row r="399" spans="1:2" ht="15">
      <c r="A399" s="33">
        <v>36719</v>
      </c>
      <c r="B399" s="32">
        <v>0.94010000000000005</v>
      </c>
    </row>
    <row r="400" spans="1:2" ht="15">
      <c r="A400" s="33">
        <v>36720</v>
      </c>
      <c r="B400" s="32">
        <v>0.93389999999999995</v>
      </c>
    </row>
    <row r="401" spans="1:2" ht="15">
      <c r="A401" s="33">
        <v>36721</v>
      </c>
      <c r="B401" s="32">
        <v>0.93740000000000001</v>
      </c>
    </row>
    <row r="402" spans="1:2" ht="15">
      <c r="A402" s="33">
        <v>36724</v>
      </c>
      <c r="B402" s="32">
        <v>0.93510000000000004</v>
      </c>
    </row>
    <row r="403" spans="1:2" ht="15">
      <c r="A403" s="33">
        <v>36725</v>
      </c>
      <c r="B403" s="32">
        <v>0.93220000000000003</v>
      </c>
    </row>
    <row r="404" spans="1:2" ht="15">
      <c r="A404" s="33">
        <v>36726</v>
      </c>
      <c r="B404" s="32">
        <v>0.92369999999999997</v>
      </c>
    </row>
    <row r="405" spans="1:2" ht="15">
      <c r="A405" s="33">
        <v>36727</v>
      </c>
      <c r="B405" s="32">
        <v>0.92920000000000003</v>
      </c>
    </row>
    <row r="406" spans="1:2" ht="15">
      <c r="A406" s="33">
        <v>36728</v>
      </c>
      <c r="B406" s="32">
        <v>0.93430000000000002</v>
      </c>
    </row>
    <row r="407" spans="1:2" ht="15">
      <c r="A407" s="33">
        <v>36731</v>
      </c>
      <c r="B407" s="32">
        <v>0.93140000000000001</v>
      </c>
    </row>
    <row r="408" spans="1:2" ht="15">
      <c r="A408" s="33">
        <v>36732</v>
      </c>
      <c r="B408" s="32">
        <v>0.93910000000000005</v>
      </c>
    </row>
    <row r="409" spans="1:2" ht="15">
      <c r="A409" s="33">
        <v>36733</v>
      </c>
      <c r="B409" s="32">
        <v>0.94130000000000003</v>
      </c>
    </row>
    <row r="410" spans="1:2" ht="15">
      <c r="A410" s="33">
        <v>36734</v>
      </c>
      <c r="B410" s="32">
        <v>0.93310000000000004</v>
      </c>
    </row>
    <row r="411" spans="1:2" ht="15">
      <c r="A411" s="33">
        <v>36735</v>
      </c>
      <c r="B411" s="32">
        <v>0.92459999999999998</v>
      </c>
    </row>
    <row r="412" spans="1:2" ht="15">
      <c r="A412" s="33">
        <v>36738</v>
      </c>
      <c r="B412" s="32">
        <v>0.92659999999999998</v>
      </c>
    </row>
    <row r="413" spans="1:2" ht="15">
      <c r="A413" s="33">
        <v>36739</v>
      </c>
      <c r="B413" s="32">
        <v>0.92279999999999995</v>
      </c>
    </row>
    <row r="414" spans="1:2" ht="15">
      <c r="A414" s="33">
        <v>36740</v>
      </c>
      <c r="B414" s="32">
        <v>0.91369999999999996</v>
      </c>
    </row>
    <row r="415" spans="1:2">
      <c r="A415" s="2">
        <v>36741</v>
      </c>
      <c r="B415" s="1">
        <v>0.9042</v>
      </c>
    </row>
    <row r="416" spans="1:2">
      <c r="A416" s="2">
        <v>36742</v>
      </c>
      <c r="B416" s="1">
        <v>0.90749999999999997</v>
      </c>
    </row>
    <row r="417" spans="1:2">
      <c r="A417" s="2">
        <v>36745</v>
      </c>
      <c r="B417" s="1">
        <v>0.91049999999999998</v>
      </c>
    </row>
    <row r="418" spans="1:2">
      <c r="A418" s="2">
        <v>36746</v>
      </c>
      <c r="B418" s="1">
        <v>0.90190000000000003</v>
      </c>
    </row>
    <row r="419" spans="1:2">
      <c r="A419" s="2">
        <v>36747</v>
      </c>
      <c r="B419" s="1">
        <v>0.89910000000000001</v>
      </c>
    </row>
    <row r="420" spans="1:2">
      <c r="A420" s="2">
        <v>36748</v>
      </c>
      <c r="B420" s="1">
        <v>0.90769999999999995</v>
      </c>
    </row>
    <row r="421" spans="1:2">
      <c r="A421" s="2">
        <v>36749</v>
      </c>
      <c r="B421" s="1">
        <v>0.90459999999999996</v>
      </c>
    </row>
    <row r="422" spans="1:2">
      <c r="A422" s="2">
        <v>36752</v>
      </c>
      <c r="B422" s="1">
        <v>0.90369999999999995</v>
      </c>
    </row>
    <row r="423" spans="1:2">
      <c r="A423" s="2">
        <v>36753</v>
      </c>
      <c r="B423" s="1">
        <v>0.91349999999999998</v>
      </c>
    </row>
    <row r="424" spans="1:2">
      <c r="A424" s="2">
        <v>36754</v>
      </c>
      <c r="B424" s="1">
        <v>0.9143</v>
      </c>
    </row>
    <row r="425" spans="1:2">
      <c r="A425" s="2">
        <v>36755</v>
      </c>
      <c r="B425" s="1">
        <v>0.91520000000000001</v>
      </c>
    </row>
    <row r="426" spans="1:2">
      <c r="A426" s="2">
        <v>36756</v>
      </c>
      <c r="B426" s="1">
        <v>0.90680000000000005</v>
      </c>
    </row>
    <row r="427" spans="1:2">
      <c r="A427" s="2">
        <v>36759</v>
      </c>
      <c r="B427" s="1">
        <v>0.90269999999999995</v>
      </c>
    </row>
    <row r="428" spans="1:2">
      <c r="A428" s="2">
        <v>36760</v>
      </c>
      <c r="B428" s="1">
        <v>0.89649999999999996</v>
      </c>
    </row>
    <row r="429" spans="1:2">
      <c r="A429" s="2">
        <v>36761</v>
      </c>
      <c r="B429" s="1">
        <v>0.89670000000000005</v>
      </c>
    </row>
    <row r="430" spans="1:2">
      <c r="A430" s="2">
        <v>36762</v>
      </c>
      <c r="B430" s="1">
        <v>0.90280000000000005</v>
      </c>
    </row>
    <row r="431" spans="1:2">
      <c r="A431" s="2">
        <v>36763</v>
      </c>
      <c r="B431" s="1">
        <v>0.90239999999999998</v>
      </c>
    </row>
    <row r="432" spans="1:2">
      <c r="A432" s="2">
        <v>36766</v>
      </c>
      <c r="B432" s="1">
        <v>0.9002</v>
      </c>
    </row>
    <row r="433" spans="1:2">
      <c r="A433" s="2">
        <v>36767</v>
      </c>
      <c r="B433" s="1">
        <v>0.89659999999999995</v>
      </c>
    </row>
    <row r="434" spans="1:2">
      <c r="A434" s="2">
        <v>36768</v>
      </c>
      <c r="B434" s="1">
        <v>0.89239999999999997</v>
      </c>
    </row>
    <row r="435" spans="1:2">
      <c r="A435" s="2">
        <v>36769</v>
      </c>
      <c r="B435" s="1">
        <v>0.88780000000000003</v>
      </c>
    </row>
    <row r="436" spans="1:2">
      <c r="A436" s="2">
        <v>36770</v>
      </c>
      <c r="B436" s="1">
        <v>0.89929999999999999</v>
      </c>
    </row>
    <row r="437" spans="1:2">
      <c r="A437" s="2">
        <v>36773</v>
      </c>
      <c r="B437" s="1" t="s">
        <v>4</v>
      </c>
    </row>
    <row r="438" spans="1:2">
      <c r="A438" s="2">
        <v>36774</v>
      </c>
      <c r="B438" s="1">
        <v>0.88759999999999994</v>
      </c>
    </row>
    <row r="439" spans="1:2">
      <c r="A439" s="2">
        <v>36775</v>
      </c>
      <c r="B439" s="1">
        <v>0.87019999999999997</v>
      </c>
    </row>
    <row r="440" spans="1:2">
      <c r="A440" s="2">
        <v>36776</v>
      </c>
      <c r="B440" s="1">
        <v>0.874</v>
      </c>
    </row>
    <row r="441" spans="1:2">
      <c r="A441" s="2">
        <v>36777</v>
      </c>
      <c r="B441" s="1">
        <v>0.86639999999999995</v>
      </c>
    </row>
    <row r="442" spans="1:2">
      <c r="A442" s="2">
        <v>36780</v>
      </c>
      <c r="B442" s="1">
        <v>0.86240000000000006</v>
      </c>
    </row>
    <row r="443" spans="1:2">
      <c r="A443" s="2">
        <v>36781</v>
      </c>
      <c r="B443" s="1">
        <v>0.85960000000000003</v>
      </c>
    </row>
    <row r="444" spans="1:2">
      <c r="A444" s="2">
        <v>36782</v>
      </c>
      <c r="B444" s="1">
        <v>0.86399999999999999</v>
      </c>
    </row>
    <row r="445" spans="1:2">
      <c r="A445" s="2">
        <v>36783</v>
      </c>
      <c r="B445" s="1">
        <v>0.86170000000000002</v>
      </c>
    </row>
    <row r="446" spans="1:2">
      <c r="A446" s="2">
        <v>36784</v>
      </c>
      <c r="B446" s="1">
        <v>0.85719999999999996</v>
      </c>
    </row>
    <row r="447" spans="1:2">
      <c r="A447" s="2">
        <v>36787</v>
      </c>
      <c r="B447" s="1">
        <v>0.85229999999999995</v>
      </c>
    </row>
    <row r="448" spans="1:2">
      <c r="A448" s="2">
        <v>36788</v>
      </c>
      <c r="B448" s="1">
        <v>0.85140000000000005</v>
      </c>
    </row>
    <row r="449" spans="1:2">
      <c r="A449" s="2">
        <v>36789</v>
      </c>
      <c r="B449" s="1">
        <v>0.84619999999999995</v>
      </c>
    </row>
    <row r="450" spans="1:2">
      <c r="A450" s="2">
        <v>36790</v>
      </c>
      <c r="B450" s="1">
        <v>0.85580000000000001</v>
      </c>
    </row>
    <row r="451" spans="1:2">
      <c r="A451" s="2">
        <v>36791</v>
      </c>
      <c r="B451" s="1">
        <v>0.87929999999999997</v>
      </c>
    </row>
    <row r="452" spans="1:2">
      <c r="A452" s="2">
        <v>36794</v>
      </c>
      <c r="B452" s="1">
        <v>0.87380000000000002</v>
      </c>
    </row>
    <row r="453" spans="1:2">
      <c r="A453" s="2">
        <v>36795</v>
      </c>
      <c r="B453" s="1">
        <v>0.88149999999999995</v>
      </c>
    </row>
    <row r="454" spans="1:2">
      <c r="A454" s="2">
        <v>36796</v>
      </c>
      <c r="B454" s="1">
        <v>0.88049999999999995</v>
      </c>
    </row>
    <row r="455" spans="1:2">
      <c r="A455" s="2">
        <v>36797</v>
      </c>
      <c r="B455" s="1">
        <v>0.88260000000000005</v>
      </c>
    </row>
    <row r="456" spans="1:2">
      <c r="A456" s="2">
        <v>36798</v>
      </c>
      <c r="B456" s="1">
        <v>0.88370000000000004</v>
      </c>
    </row>
    <row r="457" spans="1:2">
      <c r="A457" s="2">
        <v>36801</v>
      </c>
      <c r="B457" s="1">
        <v>0.88060000000000005</v>
      </c>
    </row>
    <row r="458" spans="1:2">
      <c r="A458" s="2">
        <v>36802</v>
      </c>
      <c r="B458" s="1">
        <v>0.87409999999999999</v>
      </c>
    </row>
    <row r="459" spans="1:2">
      <c r="A459" s="2">
        <v>36803</v>
      </c>
      <c r="B459" s="1">
        <v>0.87260000000000004</v>
      </c>
    </row>
    <row r="460" spans="1:2">
      <c r="A460" s="2">
        <v>36804</v>
      </c>
      <c r="B460" s="1">
        <v>0.86850000000000005</v>
      </c>
    </row>
    <row r="461" spans="1:2">
      <c r="A461" s="2">
        <v>36805</v>
      </c>
      <c r="B461" s="1">
        <v>0.86799999999999999</v>
      </c>
    </row>
    <row r="462" spans="1:2">
      <c r="A462" s="2">
        <v>36808</v>
      </c>
      <c r="B462" s="1" t="s">
        <v>4</v>
      </c>
    </row>
    <row r="463" spans="1:2">
      <c r="A463" s="2">
        <v>36809</v>
      </c>
      <c r="B463" s="1">
        <v>0.86819999999999997</v>
      </c>
    </row>
    <row r="464" spans="1:2">
      <c r="A464" s="2">
        <v>36810</v>
      </c>
      <c r="B464" s="1">
        <v>0.87150000000000005</v>
      </c>
    </row>
    <row r="465" spans="1:2">
      <c r="A465" s="2">
        <v>36811</v>
      </c>
      <c r="B465" s="1">
        <v>0.86439999999999995</v>
      </c>
    </row>
    <row r="466" spans="1:2">
      <c r="A466" s="2">
        <v>36812</v>
      </c>
      <c r="B466" s="1">
        <v>0.85680000000000001</v>
      </c>
    </row>
    <row r="467" spans="1:2">
      <c r="A467" s="2">
        <v>36815</v>
      </c>
      <c r="B467" s="1">
        <v>0.84889999999999999</v>
      </c>
    </row>
    <row r="468" spans="1:2">
      <c r="A468" s="2">
        <v>36816</v>
      </c>
      <c r="B468" s="1">
        <v>0.85070000000000001</v>
      </c>
    </row>
    <row r="469" spans="1:2">
      <c r="A469" s="2">
        <v>36817</v>
      </c>
      <c r="B469" s="1">
        <v>0.83909999999999996</v>
      </c>
    </row>
    <row r="470" spans="1:2">
      <c r="A470" s="2">
        <v>36818</v>
      </c>
      <c r="B470" s="1">
        <v>0.84060000000000001</v>
      </c>
    </row>
    <row r="471" spans="1:2">
      <c r="A471" s="2">
        <v>36819</v>
      </c>
      <c r="B471" s="1">
        <v>0.84</v>
      </c>
    </row>
    <row r="472" spans="1:2">
      <c r="A472" s="2">
        <v>36822</v>
      </c>
      <c r="B472" s="1">
        <v>0.83640000000000003</v>
      </c>
    </row>
    <row r="473" spans="1:2">
      <c r="A473" s="2">
        <v>36823</v>
      </c>
      <c r="B473" s="1">
        <v>0.83640000000000003</v>
      </c>
    </row>
    <row r="474" spans="1:2">
      <c r="A474" s="2">
        <v>36824</v>
      </c>
      <c r="B474" s="1">
        <v>0.82699999999999996</v>
      </c>
    </row>
    <row r="475" spans="1:2">
      <c r="A475" s="2">
        <v>36825</v>
      </c>
      <c r="B475" s="1">
        <v>0.82709999999999995</v>
      </c>
    </row>
    <row r="476" spans="1:2">
      <c r="A476" s="2">
        <v>36826</v>
      </c>
      <c r="B476" s="1">
        <v>0.84060000000000001</v>
      </c>
    </row>
    <row r="477" spans="1:2">
      <c r="A477" s="2">
        <v>36829</v>
      </c>
      <c r="B477" s="1">
        <v>0.84319999999999995</v>
      </c>
    </row>
    <row r="478" spans="1:2">
      <c r="A478" s="2">
        <v>36830</v>
      </c>
      <c r="B478" s="1">
        <v>0.84860000000000002</v>
      </c>
    </row>
    <row r="479" spans="1:2">
      <c r="A479" s="2">
        <v>36831</v>
      </c>
      <c r="B479" s="1">
        <v>0.85840000000000005</v>
      </c>
    </row>
    <row r="480" spans="1:2">
      <c r="A480" s="2">
        <v>36832</v>
      </c>
      <c r="B480" s="1">
        <v>0.85940000000000005</v>
      </c>
    </row>
    <row r="481" spans="1:2">
      <c r="A481" s="2">
        <v>36833</v>
      </c>
      <c r="B481" s="1">
        <v>0.86140000000000005</v>
      </c>
    </row>
    <row r="482" spans="1:2">
      <c r="A482" s="2">
        <v>36836</v>
      </c>
      <c r="B482" s="1">
        <v>0.85840000000000005</v>
      </c>
    </row>
    <row r="483" spans="1:2">
      <c r="A483" s="2">
        <v>36837</v>
      </c>
      <c r="B483" s="1">
        <v>0.85829999999999995</v>
      </c>
    </row>
    <row r="484" spans="1:2">
      <c r="A484" s="2">
        <v>36838</v>
      </c>
      <c r="B484" s="1">
        <v>0.85589999999999999</v>
      </c>
    </row>
    <row r="485" spans="1:2">
      <c r="A485" s="2">
        <v>36839</v>
      </c>
      <c r="B485" s="1">
        <v>0.85740000000000005</v>
      </c>
    </row>
    <row r="486" spans="1:2">
      <c r="A486" s="2">
        <v>36840</v>
      </c>
      <c r="B486" s="1">
        <v>0.86250000000000004</v>
      </c>
    </row>
    <row r="487" spans="1:2">
      <c r="A487" s="2">
        <v>36843</v>
      </c>
      <c r="B487" s="1">
        <v>0.86070000000000002</v>
      </c>
    </row>
    <row r="488" spans="1:2">
      <c r="A488" s="2">
        <v>36844</v>
      </c>
      <c r="B488" s="1">
        <v>0.85729999999999995</v>
      </c>
    </row>
    <row r="489" spans="1:2">
      <c r="A489" s="2">
        <v>36845</v>
      </c>
      <c r="B489" s="1">
        <v>0.85699999999999998</v>
      </c>
    </row>
    <row r="490" spans="1:2">
      <c r="A490" s="2">
        <v>36846</v>
      </c>
      <c r="B490" s="1">
        <v>0.85319999999999996</v>
      </c>
    </row>
    <row r="491" spans="1:2">
      <c r="A491" s="2">
        <v>36847</v>
      </c>
      <c r="B491" s="1">
        <v>0.85160000000000002</v>
      </c>
    </row>
    <row r="492" spans="1:2">
      <c r="A492" s="2">
        <v>36850</v>
      </c>
      <c r="B492" s="1">
        <v>0.84860000000000002</v>
      </c>
    </row>
    <row r="493" spans="1:2">
      <c r="A493" s="2">
        <v>36851</v>
      </c>
      <c r="B493" s="1">
        <v>0.8458</v>
      </c>
    </row>
    <row r="494" spans="1:2">
      <c r="A494" s="2">
        <v>36852</v>
      </c>
      <c r="B494" s="1">
        <v>0.84230000000000005</v>
      </c>
    </row>
    <row r="495" spans="1:2">
      <c r="A495" s="2">
        <v>36853</v>
      </c>
      <c r="B495" s="1" t="s">
        <v>4</v>
      </c>
    </row>
    <row r="496" spans="1:2">
      <c r="A496" s="2">
        <v>36854</v>
      </c>
      <c r="B496" s="1">
        <v>0.83819999999999995</v>
      </c>
    </row>
    <row r="497" spans="1:2">
      <c r="A497" s="2">
        <v>36857</v>
      </c>
      <c r="B497" s="1">
        <v>0.85</v>
      </c>
    </row>
    <row r="498" spans="1:2">
      <c r="A498" s="2">
        <v>36858</v>
      </c>
      <c r="B498" s="1">
        <v>0.85470000000000002</v>
      </c>
    </row>
    <row r="499" spans="1:2">
      <c r="A499" s="2">
        <v>36859</v>
      </c>
      <c r="B499" s="1">
        <v>0.85770000000000002</v>
      </c>
    </row>
    <row r="500" spans="1:2">
      <c r="A500" s="2">
        <v>36860</v>
      </c>
      <c r="B500" s="1">
        <v>0.86939999999999995</v>
      </c>
    </row>
    <row r="501" spans="1:2">
      <c r="A501" s="2">
        <v>36861</v>
      </c>
      <c r="B501" s="1">
        <v>0.87649999999999995</v>
      </c>
    </row>
    <row r="502" spans="1:2">
      <c r="A502" s="2">
        <v>36864</v>
      </c>
      <c r="B502" s="1">
        <v>0.88749999999999996</v>
      </c>
    </row>
    <row r="503" spans="1:2">
      <c r="A503" s="2">
        <v>36865</v>
      </c>
      <c r="B503" s="1">
        <v>0.88039999999999996</v>
      </c>
    </row>
    <row r="504" spans="1:2">
      <c r="A504" s="2">
        <v>36866</v>
      </c>
      <c r="B504" s="1">
        <v>0.88770000000000004</v>
      </c>
    </row>
    <row r="505" spans="1:2">
      <c r="A505" s="2">
        <v>36867</v>
      </c>
      <c r="B505" s="1">
        <v>0.8891</v>
      </c>
    </row>
    <row r="506" spans="1:2">
      <c r="A506" s="2">
        <v>36868</v>
      </c>
      <c r="B506" s="1">
        <v>0.88380000000000003</v>
      </c>
    </row>
    <row r="507" spans="1:2">
      <c r="A507" s="2">
        <v>36871</v>
      </c>
      <c r="B507" s="1">
        <v>0.87709999999999999</v>
      </c>
    </row>
    <row r="508" spans="1:2">
      <c r="A508" s="2">
        <v>36872</v>
      </c>
      <c r="B508" s="1">
        <v>0.87749999999999995</v>
      </c>
    </row>
    <row r="509" spans="1:2">
      <c r="A509" s="2">
        <v>36873</v>
      </c>
      <c r="B509" s="1">
        <v>0.87549999999999994</v>
      </c>
    </row>
    <row r="510" spans="1:2">
      <c r="A510" s="2">
        <v>36874</v>
      </c>
      <c r="B510" s="1">
        <v>0.88580000000000003</v>
      </c>
    </row>
    <row r="511" spans="1:2">
      <c r="A511" s="2">
        <v>36875</v>
      </c>
      <c r="B511" s="1">
        <v>0.89810000000000001</v>
      </c>
    </row>
    <row r="512" spans="1:2">
      <c r="A512" s="2">
        <v>36878</v>
      </c>
      <c r="B512" s="1">
        <v>0.89290000000000003</v>
      </c>
    </row>
    <row r="513" spans="1:2">
      <c r="A513" s="2">
        <v>36879</v>
      </c>
      <c r="B513" s="1">
        <v>0.89019999999999999</v>
      </c>
    </row>
    <row r="514" spans="1:2">
      <c r="A514" s="2">
        <v>36880</v>
      </c>
      <c r="B514" s="1">
        <v>0.90580000000000005</v>
      </c>
    </row>
    <row r="515" spans="1:2">
      <c r="A515" s="2">
        <v>36881</v>
      </c>
      <c r="B515" s="1">
        <v>0.91120000000000001</v>
      </c>
    </row>
    <row r="516" spans="1:2">
      <c r="A516" s="2">
        <v>36882</v>
      </c>
      <c r="B516" s="1">
        <v>0.92300000000000004</v>
      </c>
    </row>
    <row r="517" spans="1:2">
      <c r="A517" s="2">
        <v>36885</v>
      </c>
      <c r="B517" s="1" t="s">
        <v>4</v>
      </c>
    </row>
    <row r="518" spans="1:2">
      <c r="A518" s="2">
        <v>36886</v>
      </c>
      <c r="B518" s="1">
        <v>0.92920000000000003</v>
      </c>
    </row>
    <row r="519" spans="1:2">
      <c r="A519" s="2">
        <v>36887</v>
      </c>
      <c r="B519" s="1">
        <v>0.9304</v>
      </c>
    </row>
    <row r="520" spans="1:2">
      <c r="A520" s="2">
        <v>36888</v>
      </c>
      <c r="B520" s="1">
        <v>0.92569999999999997</v>
      </c>
    </row>
    <row r="521" spans="1:2">
      <c r="A521" s="2">
        <v>36889</v>
      </c>
      <c r="B521" s="1">
        <v>0.93879999999999997</v>
      </c>
    </row>
    <row r="522" spans="1:2">
      <c r="A522" s="2">
        <v>36892</v>
      </c>
      <c r="B522" s="1" t="s">
        <v>4</v>
      </c>
    </row>
    <row r="523" spans="1:2">
      <c r="A523" s="2">
        <v>36893</v>
      </c>
      <c r="B523" s="1">
        <v>0.94650000000000001</v>
      </c>
    </row>
    <row r="524" spans="1:2">
      <c r="A524" s="2">
        <v>36894</v>
      </c>
      <c r="B524" s="1">
        <v>0.94730000000000003</v>
      </c>
    </row>
    <row r="525" spans="1:2">
      <c r="A525" s="2">
        <v>36895</v>
      </c>
      <c r="B525" s="1">
        <v>0.94479999999999997</v>
      </c>
    </row>
    <row r="526" spans="1:2">
      <c r="A526" s="2">
        <v>36896</v>
      </c>
      <c r="B526" s="1">
        <v>0.95350000000000001</v>
      </c>
    </row>
    <row r="527" spans="1:2">
      <c r="A527" s="2">
        <v>36899</v>
      </c>
      <c r="B527" s="1">
        <v>0.9486</v>
      </c>
    </row>
    <row r="528" spans="1:2">
      <c r="A528" s="2">
        <v>36900</v>
      </c>
      <c r="B528" s="1">
        <v>0.93969999999999998</v>
      </c>
    </row>
    <row r="529" spans="1:2">
      <c r="A529" s="2">
        <v>36901</v>
      </c>
      <c r="B529" s="1">
        <v>0.93869999999999998</v>
      </c>
    </row>
    <row r="530" spans="1:2">
      <c r="A530" s="2">
        <v>36902</v>
      </c>
      <c r="B530" s="1">
        <v>0.95199999999999996</v>
      </c>
    </row>
    <row r="531" spans="1:2">
      <c r="A531" s="2">
        <v>36903</v>
      </c>
      <c r="B531" s="1">
        <v>0.9486</v>
      </c>
    </row>
    <row r="532" spans="1:2">
      <c r="A532" s="2">
        <v>36906</v>
      </c>
      <c r="B532" s="1" t="s">
        <v>4</v>
      </c>
    </row>
    <row r="533" spans="1:2">
      <c r="A533" s="2">
        <v>36907</v>
      </c>
      <c r="B533" s="1">
        <v>0.93740000000000001</v>
      </c>
    </row>
    <row r="534" spans="1:2">
      <c r="A534" s="2">
        <v>36908</v>
      </c>
      <c r="B534" s="1">
        <v>0.93059999999999998</v>
      </c>
    </row>
    <row r="535" spans="1:2">
      <c r="A535" s="2">
        <v>36909</v>
      </c>
      <c r="B535" s="1">
        <v>0.9446</v>
      </c>
    </row>
    <row r="536" spans="1:2">
      <c r="A536" s="2">
        <v>36910</v>
      </c>
      <c r="B536" s="1">
        <v>0.93630000000000002</v>
      </c>
    </row>
    <row r="537" spans="1:2">
      <c r="A537" s="2">
        <v>36913</v>
      </c>
      <c r="B537" s="1">
        <v>0.93740000000000001</v>
      </c>
    </row>
    <row r="538" spans="1:2">
      <c r="A538" s="2">
        <v>36914</v>
      </c>
      <c r="B538" s="1">
        <v>0.93889999999999996</v>
      </c>
    </row>
    <row r="539" spans="1:2">
      <c r="A539" s="2">
        <v>36915</v>
      </c>
      <c r="B539" s="1">
        <v>0.92579999999999996</v>
      </c>
    </row>
    <row r="540" spans="1:2">
      <c r="A540" s="2">
        <v>36916</v>
      </c>
      <c r="B540" s="1">
        <v>0.92190000000000005</v>
      </c>
    </row>
    <row r="541" spans="1:2">
      <c r="A541" s="2">
        <v>36917</v>
      </c>
      <c r="B541" s="1">
        <v>0.92130000000000001</v>
      </c>
    </row>
    <row r="542" spans="1:2">
      <c r="A542" s="2">
        <v>36920</v>
      </c>
      <c r="B542" s="1">
        <v>0.91810000000000003</v>
      </c>
    </row>
    <row r="543" spans="1:2">
      <c r="A543" s="2">
        <v>36921</v>
      </c>
      <c r="B543" s="1">
        <v>0.9264</v>
      </c>
    </row>
    <row r="544" spans="1:2">
      <c r="A544" s="2">
        <v>36922</v>
      </c>
      <c r="B544" s="1">
        <v>0.93079999999999996</v>
      </c>
    </row>
    <row r="545" spans="1:2">
      <c r="A545" s="2">
        <v>36923</v>
      </c>
      <c r="B545" s="1">
        <v>0.93840000000000001</v>
      </c>
    </row>
    <row r="546" spans="1:2">
      <c r="A546" s="2">
        <v>36924</v>
      </c>
      <c r="B546" s="1">
        <v>0.93569999999999998</v>
      </c>
    </row>
    <row r="547" spans="1:2">
      <c r="A547" s="2">
        <v>36927</v>
      </c>
      <c r="B547" s="1">
        <v>0.9395</v>
      </c>
    </row>
    <row r="548" spans="1:2">
      <c r="A548" s="2">
        <v>36928</v>
      </c>
      <c r="B548" s="1">
        <v>0.9304</v>
      </c>
    </row>
    <row r="549" spans="1:2">
      <c r="A549" s="2">
        <v>36929</v>
      </c>
      <c r="B549" s="1">
        <v>0.93310000000000004</v>
      </c>
    </row>
    <row r="550" spans="1:2">
      <c r="A550" s="2">
        <v>36930</v>
      </c>
      <c r="B550" s="1">
        <v>0.91839999999999999</v>
      </c>
    </row>
    <row r="551" spans="1:2">
      <c r="A551" s="2">
        <v>36931</v>
      </c>
      <c r="B551" s="1">
        <v>0.92669999999999997</v>
      </c>
    </row>
    <row r="552" spans="1:2">
      <c r="A552" s="2">
        <v>36934</v>
      </c>
      <c r="B552" s="1">
        <v>0.92869999999999997</v>
      </c>
    </row>
    <row r="553" spans="1:2">
      <c r="A553" s="2">
        <v>36935</v>
      </c>
      <c r="B553" s="1">
        <v>0.9204</v>
      </c>
    </row>
    <row r="554" spans="1:2">
      <c r="A554" s="2">
        <v>36936</v>
      </c>
      <c r="B554" s="1">
        <v>0.91969999999999996</v>
      </c>
    </row>
    <row r="555" spans="1:2">
      <c r="A555" s="2">
        <v>36937</v>
      </c>
      <c r="B555" s="1">
        <v>0.90569999999999995</v>
      </c>
    </row>
    <row r="556" spans="1:2">
      <c r="A556" s="2">
        <v>36938</v>
      </c>
      <c r="B556" s="1">
        <v>0.91620000000000001</v>
      </c>
    </row>
    <row r="557" spans="1:2">
      <c r="A557" s="2">
        <v>36941</v>
      </c>
      <c r="B557" s="1" t="s">
        <v>4</v>
      </c>
    </row>
    <row r="558" spans="1:2">
      <c r="A558" s="2">
        <v>36942</v>
      </c>
      <c r="B558" s="1">
        <v>0.90959999999999996</v>
      </c>
    </row>
    <row r="559" spans="1:2">
      <c r="A559" s="2">
        <v>36943</v>
      </c>
      <c r="B559" s="1">
        <v>0.90769999999999995</v>
      </c>
    </row>
    <row r="560" spans="1:2">
      <c r="A560" s="2">
        <v>36944</v>
      </c>
      <c r="B560" s="1">
        <v>0.90690000000000004</v>
      </c>
    </row>
    <row r="561" spans="1:2">
      <c r="A561" s="2">
        <v>36945</v>
      </c>
      <c r="B561" s="1">
        <v>0.90949999999999998</v>
      </c>
    </row>
    <row r="562" spans="1:2">
      <c r="A562" s="2">
        <v>36948</v>
      </c>
      <c r="B562" s="1">
        <v>0.9093</v>
      </c>
    </row>
    <row r="563" spans="1:2">
      <c r="A563" s="2">
        <v>36949</v>
      </c>
      <c r="B563" s="1">
        <v>0.91279999999999994</v>
      </c>
    </row>
    <row r="564" spans="1:2">
      <c r="A564" s="2">
        <v>36950</v>
      </c>
      <c r="B564" s="1">
        <v>0.92120000000000002</v>
      </c>
    </row>
    <row r="565" spans="1:2">
      <c r="A565" s="2">
        <v>36951</v>
      </c>
      <c r="B565" s="1">
        <v>0.92910000000000004</v>
      </c>
    </row>
    <row r="566" spans="1:2">
      <c r="A566" s="2">
        <v>36952</v>
      </c>
      <c r="B566" s="1">
        <v>0.93400000000000005</v>
      </c>
    </row>
    <row r="567" spans="1:2">
      <c r="A567" s="2">
        <v>36955</v>
      </c>
      <c r="B567" s="1">
        <v>0.92889999999999995</v>
      </c>
    </row>
    <row r="568" spans="1:2">
      <c r="A568" s="2">
        <v>36956</v>
      </c>
      <c r="B568" s="1">
        <v>0.93130000000000002</v>
      </c>
    </row>
    <row r="569" spans="1:2">
      <c r="A569" s="2">
        <v>36957</v>
      </c>
      <c r="B569" s="1">
        <v>0.9274</v>
      </c>
    </row>
    <row r="570" spans="1:2">
      <c r="A570" s="2">
        <v>36958</v>
      </c>
      <c r="B570" s="1">
        <v>0.92810000000000004</v>
      </c>
    </row>
    <row r="571" spans="1:2">
      <c r="A571" s="2">
        <v>36959</v>
      </c>
      <c r="B571" s="1">
        <v>0.93149999999999999</v>
      </c>
    </row>
    <row r="572" spans="1:2">
      <c r="A572" s="2">
        <v>36962</v>
      </c>
      <c r="B572" s="1">
        <v>0.93</v>
      </c>
    </row>
    <row r="573" spans="1:2">
      <c r="A573" s="2">
        <v>36963</v>
      </c>
      <c r="B573" s="1">
        <v>0.91479999999999995</v>
      </c>
    </row>
    <row r="574" spans="1:2">
      <c r="A574" s="2">
        <v>36964</v>
      </c>
      <c r="B574" s="1">
        <v>0.9133</v>
      </c>
    </row>
    <row r="575" spans="1:2">
      <c r="A575" s="2">
        <v>36965</v>
      </c>
      <c r="B575" s="1">
        <v>0.90459999999999996</v>
      </c>
    </row>
    <row r="576" spans="1:2">
      <c r="A576" s="2">
        <v>36966</v>
      </c>
      <c r="B576" s="1">
        <v>0.89290000000000003</v>
      </c>
    </row>
    <row r="577" spans="1:2">
      <c r="A577" s="2">
        <v>36969</v>
      </c>
      <c r="B577" s="1">
        <v>0.89849999999999997</v>
      </c>
    </row>
    <row r="578" spans="1:2">
      <c r="A578" s="2">
        <v>36970</v>
      </c>
      <c r="B578" s="1">
        <v>0.90539999999999998</v>
      </c>
    </row>
    <row r="579" spans="1:2">
      <c r="A579" s="2">
        <v>36971</v>
      </c>
      <c r="B579" s="1">
        <v>0.89700000000000002</v>
      </c>
    </row>
    <row r="580" spans="1:2">
      <c r="A580" s="2">
        <v>36972</v>
      </c>
      <c r="B580" s="1">
        <v>0.8881</v>
      </c>
    </row>
    <row r="581" spans="1:2">
      <c r="A581" s="2">
        <v>36973</v>
      </c>
      <c r="B581" s="1">
        <v>0.89259999999999995</v>
      </c>
    </row>
    <row r="582" spans="1:2">
      <c r="A582" s="2">
        <v>36976</v>
      </c>
      <c r="B582" s="1">
        <v>0.89549999999999996</v>
      </c>
    </row>
    <row r="583" spans="1:2">
      <c r="A583" s="2">
        <v>36977</v>
      </c>
      <c r="B583" s="1">
        <v>0.89100000000000001</v>
      </c>
    </row>
    <row r="584" spans="1:2">
      <c r="A584" s="2">
        <v>36978</v>
      </c>
      <c r="B584" s="1">
        <v>0.88819999999999999</v>
      </c>
    </row>
    <row r="585" spans="1:2">
      <c r="A585" s="2">
        <v>36979</v>
      </c>
      <c r="B585" s="1">
        <v>0.88070000000000004</v>
      </c>
    </row>
    <row r="586" spans="1:2">
      <c r="A586" s="2">
        <v>36980</v>
      </c>
      <c r="B586" s="1">
        <v>0.87939999999999996</v>
      </c>
    </row>
    <row r="587" spans="1:2">
      <c r="A587" s="2">
        <v>36983</v>
      </c>
      <c r="B587" s="1">
        <v>0.88239999999999996</v>
      </c>
    </row>
    <row r="588" spans="1:2">
      <c r="A588" s="2">
        <v>36984</v>
      </c>
      <c r="B588" s="1">
        <v>0.89300000000000002</v>
      </c>
    </row>
    <row r="589" spans="1:2">
      <c r="A589" s="2">
        <v>36985</v>
      </c>
      <c r="B589" s="1">
        <v>0.90129999999999999</v>
      </c>
    </row>
    <row r="590" spans="1:2">
      <c r="A590" s="2">
        <v>36986</v>
      </c>
      <c r="B590" s="1">
        <v>0.89759999999999995</v>
      </c>
    </row>
    <row r="591" spans="1:2">
      <c r="A591" s="2">
        <v>36987</v>
      </c>
      <c r="B591" s="1">
        <v>0.9002</v>
      </c>
    </row>
    <row r="592" spans="1:2">
      <c r="A592" s="2">
        <v>36990</v>
      </c>
      <c r="B592" s="1">
        <v>0.90139999999999998</v>
      </c>
    </row>
    <row r="593" spans="1:2">
      <c r="A593" s="2">
        <v>36991</v>
      </c>
      <c r="B593" s="1">
        <v>0.88839999999999997</v>
      </c>
    </row>
    <row r="594" spans="1:2">
      <c r="A594" s="2">
        <v>36992</v>
      </c>
      <c r="B594" s="1">
        <v>0.88560000000000005</v>
      </c>
    </row>
    <row r="595" spans="1:2">
      <c r="A595" s="2">
        <v>36993</v>
      </c>
      <c r="B595" s="1">
        <v>0.89219999999999999</v>
      </c>
    </row>
    <row r="596" spans="1:2">
      <c r="A596" s="2">
        <v>36994</v>
      </c>
      <c r="B596" s="1">
        <v>0.88880000000000003</v>
      </c>
    </row>
    <row r="597" spans="1:2">
      <c r="A597" s="2">
        <v>36997</v>
      </c>
      <c r="B597" s="1">
        <v>0.88619999999999999</v>
      </c>
    </row>
    <row r="598" spans="1:2">
      <c r="A598" s="2">
        <v>36998</v>
      </c>
      <c r="B598" s="1">
        <v>0.88139999999999996</v>
      </c>
    </row>
    <row r="599" spans="1:2">
      <c r="A599" s="2">
        <v>36999</v>
      </c>
      <c r="B599" s="1">
        <v>0.88160000000000005</v>
      </c>
    </row>
    <row r="600" spans="1:2">
      <c r="A600" s="2">
        <v>37000</v>
      </c>
      <c r="B600" s="1">
        <v>0.89090000000000003</v>
      </c>
    </row>
    <row r="601" spans="1:2">
      <c r="A601" s="2">
        <v>37001</v>
      </c>
      <c r="B601" s="1">
        <v>0.9032</v>
      </c>
    </row>
    <row r="602" spans="1:2">
      <c r="A602" s="2">
        <v>37004</v>
      </c>
      <c r="B602" s="1">
        <v>0.89600000000000002</v>
      </c>
    </row>
    <row r="603" spans="1:2">
      <c r="A603" s="2">
        <v>37005</v>
      </c>
      <c r="B603" s="1">
        <v>0.89459999999999995</v>
      </c>
    </row>
    <row r="604" spans="1:2">
      <c r="A604" s="2">
        <v>37006</v>
      </c>
      <c r="B604" s="1">
        <v>0.8972</v>
      </c>
    </row>
    <row r="605" spans="1:2">
      <c r="A605" s="2">
        <v>37007</v>
      </c>
      <c r="B605" s="1">
        <v>0.90110000000000001</v>
      </c>
    </row>
    <row r="606" spans="1:2">
      <c r="A606" s="2">
        <v>37008</v>
      </c>
      <c r="B606" s="1">
        <v>0.89239999999999997</v>
      </c>
    </row>
    <row r="607" spans="1:2">
      <c r="A607" s="2">
        <v>37011</v>
      </c>
      <c r="B607" s="1">
        <v>0.88739999999999997</v>
      </c>
    </row>
    <row r="608" spans="1:2">
      <c r="A608" s="2">
        <v>37012</v>
      </c>
      <c r="B608" s="1">
        <v>0.89370000000000005</v>
      </c>
    </row>
    <row r="609" spans="1:2">
      <c r="A609" s="2">
        <v>37013</v>
      </c>
      <c r="B609" s="1">
        <v>0.89249999999999996</v>
      </c>
    </row>
    <row r="610" spans="1:2">
      <c r="A610" s="2">
        <v>37014</v>
      </c>
      <c r="B610" s="1">
        <v>0.8891</v>
      </c>
    </row>
    <row r="611" spans="1:2">
      <c r="A611" s="2">
        <v>37015</v>
      </c>
      <c r="B611" s="1">
        <v>0.89339999999999997</v>
      </c>
    </row>
    <row r="612" spans="1:2">
      <c r="A612" s="2">
        <v>37018</v>
      </c>
      <c r="B612" s="1">
        <v>0.89159999999999995</v>
      </c>
    </row>
    <row r="613" spans="1:2">
      <c r="A613" s="2">
        <v>37019</v>
      </c>
      <c r="B613" s="1">
        <v>0.88480000000000003</v>
      </c>
    </row>
    <row r="614" spans="1:2">
      <c r="A614" s="2">
        <v>37020</v>
      </c>
      <c r="B614" s="1">
        <v>0.88449999999999995</v>
      </c>
    </row>
    <row r="615" spans="1:2">
      <c r="A615" s="2">
        <v>37021</v>
      </c>
      <c r="B615" s="1">
        <v>0.87919999999999998</v>
      </c>
    </row>
    <row r="616" spans="1:2">
      <c r="A616" s="2">
        <v>37022</v>
      </c>
      <c r="B616" s="1">
        <v>0.87590000000000001</v>
      </c>
    </row>
    <row r="617" spans="1:2">
      <c r="A617" s="2">
        <v>37025</v>
      </c>
      <c r="B617" s="1">
        <v>0.87480000000000002</v>
      </c>
    </row>
    <row r="618" spans="1:2">
      <c r="A618" s="2">
        <v>37026</v>
      </c>
      <c r="B618" s="1">
        <v>0.87880000000000003</v>
      </c>
    </row>
    <row r="619" spans="1:2">
      <c r="A619" s="2">
        <v>37027</v>
      </c>
      <c r="B619" s="1">
        <v>0.88419999999999999</v>
      </c>
    </row>
    <row r="620" spans="1:2">
      <c r="A620" s="2">
        <v>37028</v>
      </c>
      <c r="B620" s="1">
        <v>0.88280000000000003</v>
      </c>
    </row>
    <row r="621" spans="1:2">
      <c r="A621" s="2">
        <v>37029</v>
      </c>
      <c r="B621" s="1">
        <v>0.87739999999999996</v>
      </c>
    </row>
    <row r="622" spans="1:2">
      <c r="A622" s="2">
        <v>37032</v>
      </c>
      <c r="B622" s="1">
        <v>0.87619999999999998</v>
      </c>
    </row>
    <row r="623" spans="1:2">
      <c r="A623" s="2">
        <v>37033</v>
      </c>
      <c r="B623" s="1">
        <v>0.86570000000000003</v>
      </c>
    </row>
    <row r="624" spans="1:2">
      <c r="A624" s="2">
        <v>37034</v>
      </c>
      <c r="B624" s="1">
        <v>0.85980000000000001</v>
      </c>
    </row>
    <row r="625" spans="1:2">
      <c r="A625" s="2">
        <v>37035</v>
      </c>
      <c r="B625" s="1">
        <v>0.85699999999999998</v>
      </c>
    </row>
    <row r="626" spans="1:2">
      <c r="A626" s="2">
        <v>37036</v>
      </c>
      <c r="B626" s="1">
        <v>0.85770000000000002</v>
      </c>
    </row>
    <row r="627" spans="1:2">
      <c r="A627" s="2">
        <v>37039</v>
      </c>
      <c r="B627" s="1" t="s">
        <v>4</v>
      </c>
    </row>
    <row r="628" spans="1:2">
      <c r="A628" s="2">
        <v>37040</v>
      </c>
      <c r="B628" s="1">
        <v>0.85470000000000002</v>
      </c>
    </row>
    <row r="629" spans="1:2">
      <c r="A629" s="2">
        <v>37041</v>
      </c>
      <c r="B629" s="1">
        <v>0.85760000000000003</v>
      </c>
    </row>
    <row r="630" spans="1:2">
      <c r="A630" s="2">
        <v>37042</v>
      </c>
      <c r="B630" s="1">
        <v>0.84550000000000003</v>
      </c>
    </row>
    <row r="631" spans="1:2">
      <c r="A631" s="2">
        <v>37043</v>
      </c>
      <c r="B631" s="1">
        <v>0.84519999999999995</v>
      </c>
    </row>
    <row r="632" spans="1:2">
      <c r="A632" s="2">
        <v>37046</v>
      </c>
      <c r="B632" s="1">
        <v>0.84489999999999998</v>
      </c>
    </row>
    <row r="633" spans="1:2">
      <c r="A633" s="2">
        <v>37047</v>
      </c>
      <c r="B633" s="1">
        <v>0.85040000000000004</v>
      </c>
    </row>
    <row r="634" spans="1:2">
      <c r="A634" s="2">
        <v>37048</v>
      </c>
      <c r="B634" s="1">
        <v>0.84519999999999995</v>
      </c>
    </row>
    <row r="635" spans="1:2">
      <c r="A635" s="2">
        <v>37049</v>
      </c>
      <c r="B635" s="1">
        <v>0.85060000000000002</v>
      </c>
    </row>
    <row r="636" spans="1:2">
      <c r="A636" s="2">
        <v>37050</v>
      </c>
      <c r="B636" s="1">
        <v>0.85050000000000003</v>
      </c>
    </row>
    <row r="637" spans="1:2">
      <c r="A637" s="2">
        <v>37053</v>
      </c>
      <c r="B637" s="1">
        <v>0.84250000000000003</v>
      </c>
    </row>
    <row r="638" spans="1:2">
      <c r="A638" s="2">
        <v>37054</v>
      </c>
      <c r="B638" s="1">
        <v>0.84789999999999999</v>
      </c>
    </row>
    <row r="639" spans="1:2">
      <c r="A639" s="2">
        <v>37055</v>
      </c>
      <c r="B639" s="1">
        <v>0.85360000000000003</v>
      </c>
    </row>
    <row r="640" spans="1:2">
      <c r="A640" s="2">
        <v>37056</v>
      </c>
      <c r="B640" s="1">
        <v>0.85980000000000001</v>
      </c>
    </row>
    <row r="641" spans="1:2">
      <c r="A641" s="2">
        <v>37057</v>
      </c>
      <c r="B641" s="1">
        <v>0.86280000000000001</v>
      </c>
    </row>
    <row r="642" spans="1:2">
      <c r="A642" s="2">
        <v>37060</v>
      </c>
      <c r="B642" s="1">
        <v>0.86099999999999999</v>
      </c>
    </row>
    <row r="643" spans="1:2">
      <c r="A643" s="2">
        <v>37061</v>
      </c>
      <c r="B643" s="1">
        <v>0.85580000000000001</v>
      </c>
    </row>
    <row r="644" spans="1:2">
      <c r="A644" s="2">
        <v>37062</v>
      </c>
      <c r="B644" s="1">
        <v>0.85060000000000002</v>
      </c>
    </row>
    <row r="645" spans="1:2">
      <c r="A645" s="2">
        <v>37063</v>
      </c>
      <c r="B645" s="1">
        <v>0.85440000000000005</v>
      </c>
    </row>
    <row r="646" spans="1:2">
      <c r="A646" s="2">
        <v>37064</v>
      </c>
      <c r="B646" s="1">
        <v>0.85699999999999998</v>
      </c>
    </row>
    <row r="647" spans="1:2">
      <c r="A647" s="2">
        <v>37067</v>
      </c>
      <c r="B647" s="1">
        <v>0.86109999999999998</v>
      </c>
    </row>
    <row r="648" spans="1:2">
      <c r="A648" s="2">
        <v>37068</v>
      </c>
      <c r="B648" s="1">
        <v>0.86229999999999996</v>
      </c>
    </row>
    <row r="649" spans="1:2">
      <c r="A649" s="2">
        <v>37069</v>
      </c>
      <c r="B649" s="1">
        <v>0.86209999999999998</v>
      </c>
    </row>
    <row r="650" spans="1:2">
      <c r="A650" s="2">
        <v>37070</v>
      </c>
      <c r="B650" s="1">
        <v>0.84699999999999998</v>
      </c>
    </row>
    <row r="651" spans="1:2">
      <c r="A651" s="2">
        <v>37071</v>
      </c>
      <c r="B651" s="1">
        <v>0.84740000000000004</v>
      </c>
    </row>
    <row r="652" spans="1:2">
      <c r="A652" s="2">
        <v>37074</v>
      </c>
      <c r="B652" s="1">
        <v>0.84550000000000003</v>
      </c>
    </row>
    <row r="653" spans="1:2">
      <c r="A653" s="2">
        <v>37075</v>
      </c>
      <c r="B653" s="1">
        <v>0.84770000000000001</v>
      </c>
    </row>
    <row r="654" spans="1:2">
      <c r="A654" s="2">
        <v>37076</v>
      </c>
      <c r="B654" s="1" t="s">
        <v>4</v>
      </c>
    </row>
    <row r="655" spans="1:2">
      <c r="A655" s="2">
        <v>37077</v>
      </c>
      <c r="B655" s="1">
        <v>0.83699999999999997</v>
      </c>
    </row>
    <row r="656" spans="1:2">
      <c r="A656" s="2">
        <v>37078</v>
      </c>
      <c r="B656" s="1">
        <v>0.84650000000000003</v>
      </c>
    </row>
    <row r="657" spans="1:2">
      <c r="A657" s="2">
        <v>37081</v>
      </c>
      <c r="B657" s="1">
        <v>0.84740000000000004</v>
      </c>
    </row>
    <row r="658" spans="1:2">
      <c r="A658" s="2">
        <v>37082</v>
      </c>
      <c r="B658" s="1">
        <v>0.85570000000000002</v>
      </c>
    </row>
    <row r="659" spans="1:2">
      <c r="A659" s="2">
        <v>37083</v>
      </c>
      <c r="B659" s="1">
        <v>0.86140000000000005</v>
      </c>
    </row>
    <row r="660" spans="1:2">
      <c r="A660" s="2">
        <v>37084</v>
      </c>
      <c r="B660" s="1">
        <v>0.85299999999999998</v>
      </c>
    </row>
    <row r="661" spans="1:2">
      <c r="A661" s="2">
        <v>37085</v>
      </c>
      <c r="B661" s="1">
        <v>0.85270000000000001</v>
      </c>
    </row>
    <row r="662" spans="1:2">
      <c r="A662" s="2">
        <v>37088</v>
      </c>
      <c r="B662" s="1">
        <v>0.85489999999999999</v>
      </c>
    </row>
    <row r="663" spans="1:2">
      <c r="A663" s="2">
        <v>37089</v>
      </c>
      <c r="B663" s="1">
        <v>0.85489999999999999</v>
      </c>
    </row>
    <row r="664" spans="1:2">
      <c r="A664" s="2">
        <v>37090</v>
      </c>
      <c r="B664" s="1">
        <v>0.87009999999999998</v>
      </c>
    </row>
    <row r="665" spans="1:2">
      <c r="A665" s="2">
        <v>37091</v>
      </c>
      <c r="B665" s="1">
        <v>0.86899999999999999</v>
      </c>
    </row>
    <row r="666" spans="1:2">
      <c r="A666" s="2">
        <v>37092</v>
      </c>
      <c r="B666" s="1">
        <v>0.87129999999999996</v>
      </c>
    </row>
    <row r="667" spans="1:2">
      <c r="A667" s="2">
        <v>37095</v>
      </c>
      <c r="B667" s="1">
        <v>0.86760000000000004</v>
      </c>
    </row>
    <row r="668" spans="1:2">
      <c r="A668" s="2">
        <v>37096</v>
      </c>
      <c r="B668" s="1">
        <v>0.87519999999999998</v>
      </c>
    </row>
    <row r="669" spans="1:2">
      <c r="A669" s="2">
        <v>37097</v>
      </c>
      <c r="B669" s="1">
        <v>0.87970000000000004</v>
      </c>
    </row>
    <row r="670" spans="1:2">
      <c r="A670" s="2">
        <v>37098</v>
      </c>
      <c r="B670" s="1">
        <v>0.87649999999999995</v>
      </c>
    </row>
    <row r="671" spans="1:2">
      <c r="A671" s="2">
        <v>37099</v>
      </c>
      <c r="B671" s="1">
        <v>0.87490000000000001</v>
      </c>
    </row>
    <row r="672" spans="1:2">
      <c r="A672" s="2">
        <v>37102</v>
      </c>
      <c r="B672" s="1">
        <v>0.875</v>
      </c>
    </row>
    <row r="673" spans="1:2">
      <c r="A673" s="2">
        <v>37103</v>
      </c>
      <c r="B673" s="1">
        <v>0.87519999999999998</v>
      </c>
    </row>
    <row r="674" spans="1:2">
      <c r="A674" s="2">
        <v>37104</v>
      </c>
      <c r="B674" s="1">
        <v>0.87929999999999997</v>
      </c>
    </row>
    <row r="675" spans="1:2">
      <c r="A675" s="2">
        <v>37105</v>
      </c>
      <c r="B675" s="1">
        <v>0.88129999999999997</v>
      </c>
    </row>
    <row r="676" spans="1:2">
      <c r="A676" s="2">
        <v>37106</v>
      </c>
      <c r="B676" s="1">
        <v>0.88429999999999997</v>
      </c>
    </row>
    <row r="677" spans="1:2">
      <c r="A677" s="2">
        <v>37109</v>
      </c>
      <c r="B677" s="1">
        <v>0.88019999999999998</v>
      </c>
    </row>
    <row r="678" spans="1:2">
      <c r="A678" s="2">
        <v>37110</v>
      </c>
      <c r="B678" s="1">
        <v>0.87749999999999995</v>
      </c>
    </row>
    <row r="679" spans="1:2">
      <c r="A679" s="2">
        <v>37111</v>
      </c>
      <c r="B679" s="1">
        <v>0.87780000000000002</v>
      </c>
    </row>
    <row r="680" spans="1:2">
      <c r="A680" s="2">
        <v>37112</v>
      </c>
      <c r="B680" s="1">
        <v>0.88859999999999995</v>
      </c>
    </row>
    <row r="681" spans="1:2">
      <c r="A681" s="2">
        <v>37113</v>
      </c>
      <c r="B681" s="1">
        <v>0.89400000000000002</v>
      </c>
    </row>
    <row r="682" spans="1:2">
      <c r="A682" s="2">
        <v>37116</v>
      </c>
      <c r="B682" s="1">
        <v>0.89829999999999999</v>
      </c>
    </row>
    <row r="683" spans="1:2">
      <c r="A683" s="2">
        <v>37117</v>
      </c>
      <c r="B683" s="1">
        <v>0.90249999999999997</v>
      </c>
    </row>
    <row r="684" spans="1:2">
      <c r="A684" s="2">
        <v>37118</v>
      </c>
      <c r="B684" s="1">
        <v>0.91139999999999999</v>
      </c>
    </row>
    <row r="685" spans="1:2">
      <c r="A685" s="2">
        <v>37119</v>
      </c>
      <c r="B685" s="1">
        <v>0.91379999999999995</v>
      </c>
    </row>
    <row r="686" spans="1:2">
      <c r="A686" s="2">
        <v>37120</v>
      </c>
      <c r="B686" s="1">
        <v>0.91649999999999998</v>
      </c>
    </row>
    <row r="687" spans="1:2">
      <c r="A687" s="2">
        <v>37123</v>
      </c>
      <c r="B687" s="1">
        <v>0.91269999999999996</v>
      </c>
    </row>
    <row r="688" spans="1:2">
      <c r="A688" s="2">
        <v>37124</v>
      </c>
      <c r="B688" s="1">
        <v>0.91149999999999998</v>
      </c>
    </row>
    <row r="689" spans="1:2">
      <c r="A689" s="2">
        <v>37125</v>
      </c>
      <c r="B689" s="1">
        <v>0.9194</v>
      </c>
    </row>
    <row r="690" spans="1:2">
      <c r="A690" s="2">
        <v>37126</v>
      </c>
      <c r="B690" s="1">
        <v>0.91659999999999997</v>
      </c>
    </row>
    <row r="691" spans="1:2">
      <c r="A691" s="2">
        <v>37127</v>
      </c>
      <c r="B691" s="1">
        <v>0.91159999999999997</v>
      </c>
    </row>
    <row r="692" spans="1:2">
      <c r="A692" s="2">
        <v>37130</v>
      </c>
      <c r="B692" s="1">
        <v>0.90980000000000005</v>
      </c>
    </row>
    <row r="693" spans="1:2">
      <c r="A693" s="2">
        <v>37131</v>
      </c>
      <c r="B693" s="1">
        <v>0.91020000000000001</v>
      </c>
    </row>
    <row r="694" spans="1:2">
      <c r="A694" s="2">
        <v>37132</v>
      </c>
      <c r="B694" s="1">
        <v>0.90969999999999995</v>
      </c>
    </row>
    <row r="695" spans="1:2">
      <c r="A695" s="2">
        <v>37133</v>
      </c>
      <c r="B695" s="1">
        <v>0.91539999999999999</v>
      </c>
    </row>
    <row r="696" spans="1:2">
      <c r="A696" s="2">
        <v>37134</v>
      </c>
      <c r="B696" s="1">
        <v>0.90900000000000003</v>
      </c>
    </row>
    <row r="697" spans="1:2">
      <c r="A697" s="2">
        <v>37137</v>
      </c>
      <c r="B697" s="1" t="s">
        <v>4</v>
      </c>
    </row>
    <row r="698" spans="1:2">
      <c r="A698" s="2">
        <v>37138</v>
      </c>
      <c r="B698" s="1">
        <v>0.88680000000000003</v>
      </c>
    </row>
    <row r="699" spans="1:2">
      <c r="A699" s="2">
        <v>37139</v>
      </c>
      <c r="B699" s="1">
        <v>0.88970000000000005</v>
      </c>
    </row>
    <row r="700" spans="1:2">
      <c r="A700" s="2">
        <v>37140</v>
      </c>
      <c r="B700" s="1">
        <v>0.89429999999999998</v>
      </c>
    </row>
    <row r="701" spans="1:2">
      <c r="A701" s="2">
        <v>37141</v>
      </c>
      <c r="B701" s="1">
        <v>0.90439999999999998</v>
      </c>
    </row>
    <row r="702" spans="1:2">
      <c r="A702" s="2">
        <v>37144</v>
      </c>
      <c r="B702" s="1">
        <v>0.89880000000000004</v>
      </c>
    </row>
    <row r="703" spans="1:2">
      <c r="A703" s="2">
        <v>37145</v>
      </c>
      <c r="B703" s="1" t="s">
        <v>4</v>
      </c>
    </row>
    <row r="704" spans="1:2">
      <c r="A704" s="2">
        <v>37146</v>
      </c>
      <c r="B704" s="1">
        <v>0.90690000000000004</v>
      </c>
    </row>
    <row r="705" spans="1:2">
      <c r="A705" s="2">
        <v>37147</v>
      </c>
      <c r="B705" s="1">
        <v>0.90890000000000004</v>
      </c>
    </row>
    <row r="706" spans="1:2">
      <c r="A706" s="2">
        <v>37148</v>
      </c>
      <c r="B706" s="1">
        <v>0.91990000000000005</v>
      </c>
    </row>
    <row r="707" spans="1:2">
      <c r="A707" s="2">
        <v>37151</v>
      </c>
      <c r="B707" s="1">
        <v>0.91979999999999995</v>
      </c>
    </row>
    <row r="708" spans="1:2">
      <c r="A708" s="2">
        <v>37152</v>
      </c>
      <c r="B708" s="1">
        <v>0.92330000000000001</v>
      </c>
    </row>
    <row r="709" spans="1:2">
      <c r="A709" s="2">
        <v>37153</v>
      </c>
      <c r="B709" s="1">
        <v>0.93100000000000005</v>
      </c>
    </row>
    <row r="710" spans="1:2">
      <c r="A710" s="2">
        <v>37154</v>
      </c>
      <c r="B710" s="1">
        <v>0.92549999999999999</v>
      </c>
    </row>
    <row r="711" spans="1:2">
      <c r="A711" s="2">
        <v>37155</v>
      </c>
      <c r="B711" s="1">
        <v>0.90990000000000004</v>
      </c>
    </row>
    <row r="712" spans="1:2">
      <c r="A712" s="2">
        <v>37158</v>
      </c>
      <c r="B712" s="1">
        <v>0.91349999999999998</v>
      </c>
    </row>
    <row r="713" spans="1:2">
      <c r="A713" s="2">
        <v>37159</v>
      </c>
      <c r="B713" s="1">
        <v>0.92220000000000002</v>
      </c>
    </row>
    <row r="714" spans="1:2">
      <c r="A714" s="2">
        <v>37160</v>
      </c>
      <c r="B714" s="1">
        <v>0.92310000000000003</v>
      </c>
    </row>
    <row r="715" spans="1:2">
      <c r="A715" s="2">
        <v>37161</v>
      </c>
      <c r="B715" s="1">
        <v>0.91810000000000003</v>
      </c>
    </row>
    <row r="716" spans="1:2">
      <c r="A716" s="2">
        <v>37162</v>
      </c>
      <c r="B716" s="1">
        <v>0.90990000000000004</v>
      </c>
    </row>
    <row r="717" spans="1:2">
      <c r="A717" s="2">
        <v>37165</v>
      </c>
      <c r="B717" s="1">
        <v>0.91590000000000005</v>
      </c>
    </row>
    <row r="718" spans="1:2">
      <c r="A718" s="2">
        <v>37166</v>
      </c>
      <c r="B718" s="1">
        <v>0.91490000000000005</v>
      </c>
    </row>
    <row r="719" spans="1:2">
      <c r="A719" s="2">
        <v>37167</v>
      </c>
      <c r="B719" s="1">
        <v>0.91810000000000003</v>
      </c>
    </row>
    <row r="720" spans="1:2">
      <c r="A720" s="2">
        <v>37168</v>
      </c>
      <c r="B720" s="1">
        <v>0.91410000000000002</v>
      </c>
    </row>
    <row r="721" spans="1:2">
      <c r="A721" s="2">
        <v>37169</v>
      </c>
      <c r="B721" s="1">
        <v>0.91679999999999995</v>
      </c>
    </row>
    <row r="722" spans="1:2">
      <c r="A722" s="2">
        <v>37172</v>
      </c>
      <c r="B722" s="1" t="s">
        <v>4</v>
      </c>
    </row>
    <row r="723" spans="1:2">
      <c r="A723" s="2">
        <v>37173</v>
      </c>
      <c r="B723" s="1">
        <v>0.91500000000000004</v>
      </c>
    </row>
    <row r="724" spans="1:2">
      <c r="A724" s="2">
        <v>37174</v>
      </c>
      <c r="B724" s="1">
        <v>0.91180000000000005</v>
      </c>
    </row>
    <row r="725" spans="1:2">
      <c r="A725" s="2">
        <v>37175</v>
      </c>
      <c r="B725" s="1">
        <v>0.90080000000000005</v>
      </c>
    </row>
    <row r="726" spans="1:2">
      <c r="A726" s="2">
        <v>37176</v>
      </c>
      <c r="B726" s="1">
        <v>0.90780000000000005</v>
      </c>
    </row>
    <row r="727" spans="1:2">
      <c r="A727" s="2">
        <v>37179</v>
      </c>
      <c r="B727" s="1">
        <v>0.90769999999999995</v>
      </c>
    </row>
    <row r="728" spans="1:2">
      <c r="A728" s="2">
        <v>37180</v>
      </c>
      <c r="B728" s="1">
        <v>0.90939999999999999</v>
      </c>
    </row>
    <row r="729" spans="1:2">
      <c r="A729" s="2">
        <v>37181</v>
      </c>
      <c r="B729" s="1">
        <v>0.90649999999999997</v>
      </c>
    </row>
    <row r="730" spans="1:2">
      <c r="A730" s="2">
        <v>37182</v>
      </c>
      <c r="B730" s="1">
        <v>0.90249999999999997</v>
      </c>
    </row>
    <row r="731" spans="1:2">
      <c r="A731" s="2">
        <v>37183</v>
      </c>
      <c r="B731" s="1">
        <v>0.89870000000000005</v>
      </c>
    </row>
    <row r="732" spans="1:2">
      <c r="A732" s="2">
        <v>37186</v>
      </c>
      <c r="B732" s="1">
        <v>0.89059999999999995</v>
      </c>
    </row>
    <row r="733" spans="1:2">
      <c r="A733" s="2">
        <v>37187</v>
      </c>
      <c r="B733" s="1">
        <v>0.88929999999999998</v>
      </c>
    </row>
    <row r="734" spans="1:2">
      <c r="A734" s="2">
        <v>37188</v>
      </c>
      <c r="B734" s="1">
        <v>0.89249999999999996</v>
      </c>
    </row>
    <row r="735" spans="1:2">
      <c r="A735" s="2">
        <v>37189</v>
      </c>
      <c r="B735" s="1">
        <v>0.89649999999999996</v>
      </c>
    </row>
    <row r="736" spans="1:2">
      <c r="A736" s="2">
        <v>37190</v>
      </c>
      <c r="B736" s="1">
        <v>0.8921</v>
      </c>
    </row>
    <row r="737" spans="1:2">
      <c r="A737" s="2">
        <v>37193</v>
      </c>
      <c r="B737" s="1">
        <v>0.90369999999999995</v>
      </c>
    </row>
    <row r="738" spans="1:2">
      <c r="A738" s="2">
        <v>37194</v>
      </c>
      <c r="B738" s="1">
        <v>0.90600000000000003</v>
      </c>
    </row>
    <row r="739" spans="1:2">
      <c r="A739" s="2">
        <v>37195</v>
      </c>
      <c r="B739" s="1">
        <v>0.89929999999999999</v>
      </c>
    </row>
    <row r="740" spans="1:2">
      <c r="A740" s="2">
        <v>37196</v>
      </c>
      <c r="B740" s="1">
        <v>0.90439999999999998</v>
      </c>
    </row>
    <row r="741" spans="1:2">
      <c r="A741" s="2">
        <v>37197</v>
      </c>
      <c r="B741" s="1">
        <v>0.90369999999999995</v>
      </c>
    </row>
    <row r="742" spans="1:2">
      <c r="A742" s="2">
        <v>37200</v>
      </c>
      <c r="B742" s="1">
        <v>0.89629999999999999</v>
      </c>
    </row>
    <row r="743" spans="1:2">
      <c r="A743" s="2">
        <v>37201</v>
      </c>
      <c r="B743" s="1">
        <v>0.89749999999999996</v>
      </c>
    </row>
    <row r="744" spans="1:2">
      <c r="A744" s="2">
        <v>37202</v>
      </c>
      <c r="B744" s="1">
        <v>0.89990000000000003</v>
      </c>
    </row>
    <row r="745" spans="1:2">
      <c r="A745" s="2">
        <v>37203</v>
      </c>
      <c r="B745" s="1">
        <v>0.89100000000000001</v>
      </c>
    </row>
    <row r="746" spans="1:2">
      <c r="A746" s="2">
        <v>37204</v>
      </c>
      <c r="B746" s="1">
        <v>0.89349999999999996</v>
      </c>
    </row>
    <row r="747" spans="1:2">
      <c r="A747" s="2">
        <v>37207</v>
      </c>
      <c r="B747" s="1" t="s">
        <v>4</v>
      </c>
    </row>
    <row r="748" spans="1:2">
      <c r="A748" s="2">
        <v>37208</v>
      </c>
      <c r="B748" s="1">
        <v>0.88109999999999999</v>
      </c>
    </row>
    <row r="749" spans="1:2">
      <c r="A749" s="2">
        <v>37209</v>
      </c>
      <c r="B749" s="1">
        <v>0.88290000000000002</v>
      </c>
    </row>
    <row r="750" spans="1:2">
      <c r="A750" s="2">
        <v>37210</v>
      </c>
      <c r="B750" s="1">
        <v>0.88129999999999997</v>
      </c>
    </row>
    <row r="751" spans="1:2">
      <c r="A751" s="2">
        <v>37211</v>
      </c>
      <c r="B751" s="1">
        <v>0.88490000000000002</v>
      </c>
    </row>
    <row r="752" spans="1:2">
      <c r="A752" s="2">
        <v>37214</v>
      </c>
      <c r="B752" s="1">
        <v>0.87809999999999999</v>
      </c>
    </row>
    <row r="753" spans="1:2">
      <c r="A753" s="2">
        <v>37215</v>
      </c>
      <c r="B753" s="1">
        <v>0.88319999999999999</v>
      </c>
    </row>
    <row r="754" spans="1:2">
      <c r="A754" s="2">
        <v>37216</v>
      </c>
      <c r="B754" s="1">
        <v>0.87809999999999999</v>
      </c>
    </row>
    <row r="755" spans="1:2">
      <c r="A755" s="2">
        <v>37217</v>
      </c>
      <c r="B755" s="1" t="s">
        <v>4</v>
      </c>
    </row>
    <row r="756" spans="1:2">
      <c r="A756" s="2">
        <v>37218</v>
      </c>
      <c r="B756" s="1">
        <v>0.877</v>
      </c>
    </row>
    <row r="757" spans="1:2">
      <c r="A757" s="2">
        <v>37221</v>
      </c>
      <c r="B757" s="1">
        <v>0.88109999999999999</v>
      </c>
    </row>
    <row r="758" spans="1:2">
      <c r="A758" s="2">
        <v>37222</v>
      </c>
      <c r="B758" s="1">
        <v>0.88119999999999998</v>
      </c>
    </row>
    <row r="759" spans="1:2">
      <c r="A759" s="2">
        <v>37223</v>
      </c>
      <c r="B759" s="1">
        <v>0.88629999999999998</v>
      </c>
    </row>
    <row r="760" spans="1:2">
      <c r="A760" s="2">
        <v>37224</v>
      </c>
      <c r="B760" s="1">
        <v>0.88790000000000002</v>
      </c>
    </row>
    <row r="761" spans="1:2">
      <c r="A761" s="2">
        <v>37225</v>
      </c>
      <c r="B761" s="1">
        <v>0.89580000000000004</v>
      </c>
    </row>
    <row r="762" spans="1:2">
      <c r="A762" s="2">
        <v>37228</v>
      </c>
      <c r="B762" s="1">
        <v>0.88970000000000005</v>
      </c>
    </row>
    <row r="763" spans="1:2">
      <c r="A763" s="2">
        <v>37229</v>
      </c>
      <c r="B763" s="1">
        <v>0.88980000000000004</v>
      </c>
    </row>
    <row r="764" spans="1:2">
      <c r="A764" s="2">
        <v>37230</v>
      </c>
      <c r="B764" s="1">
        <v>0.88560000000000005</v>
      </c>
    </row>
    <row r="765" spans="1:2">
      <c r="A765" s="2">
        <v>37231</v>
      </c>
      <c r="B765" s="1">
        <v>0.89159999999999995</v>
      </c>
    </row>
    <row r="766" spans="1:2">
      <c r="A766" s="2">
        <v>37232</v>
      </c>
      <c r="B766" s="1">
        <v>0.89049999999999996</v>
      </c>
    </row>
    <row r="767" spans="1:2">
      <c r="A767" s="2">
        <v>37235</v>
      </c>
      <c r="B767" s="1">
        <v>0.88839999999999997</v>
      </c>
    </row>
    <row r="768" spans="1:2">
      <c r="A768" s="2">
        <v>37236</v>
      </c>
      <c r="B768" s="1">
        <v>0.89039999999999997</v>
      </c>
    </row>
    <row r="769" spans="1:2">
      <c r="A769" s="2">
        <v>37237</v>
      </c>
      <c r="B769" s="1">
        <v>0.89449999999999996</v>
      </c>
    </row>
    <row r="770" spans="1:2">
      <c r="A770" s="2">
        <v>37238</v>
      </c>
      <c r="B770" s="1">
        <v>0.89759999999999995</v>
      </c>
    </row>
    <row r="771" spans="1:2">
      <c r="A771" s="2">
        <v>37239</v>
      </c>
      <c r="B771" s="1">
        <v>0.90439999999999998</v>
      </c>
    </row>
    <row r="772" spans="1:2">
      <c r="A772" s="2">
        <v>37242</v>
      </c>
      <c r="B772" s="1">
        <v>0.90400000000000003</v>
      </c>
    </row>
    <row r="773" spans="1:2">
      <c r="A773" s="2">
        <v>37243</v>
      </c>
      <c r="B773" s="1">
        <v>0.90190000000000003</v>
      </c>
    </row>
    <row r="774" spans="1:2">
      <c r="A774" s="2">
        <v>37244</v>
      </c>
      <c r="B774" s="1">
        <v>0.89970000000000006</v>
      </c>
    </row>
    <row r="775" spans="1:2">
      <c r="A775" s="2">
        <v>37245</v>
      </c>
      <c r="B775" s="1">
        <v>0.8972</v>
      </c>
    </row>
    <row r="776" spans="1:2">
      <c r="A776" s="2">
        <v>37246</v>
      </c>
      <c r="B776" s="1">
        <v>0.88639999999999997</v>
      </c>
    </row>
    <row r="777" spans="1:2">
      <c r="A777" s="2">
        <v>37249</v>
      </c>
      <c r="B777" s="1">
        <v>0.87729999999999997</v>
      </c>
    </row>
    <row r="778" spans="1:2">
      <c r="A778" s="2">
        <v>37250</v>
      </c>
      <c r="B778" s="1" t="s">
        <v>4</v>
      </c>
    </row>
    <row r="779" spans="1:2">
      <c r="A779" s="2">
        <v>37251</v>
      </c>
      <c r="B779" s="1">
        <v>0.87780000000000002</v>
      </c>
    </row>
    <row r="780" spans="1:2">
      <c r="A780" s="2">
        <v>37252</v>
      </c>
      <c r="B780" s="1">
        <v>0.88429999999999997</v>
      </c>
    </row>
    <row r="781" spans="1:2">
      <c r="A781" s="2">
        <v>37253</v>
      </c>
      <c r="B781" s="1">
        <v>0.88219999999999998</v>
      </c>
    </row>
    <row r="782" spans="1:2">
      <c r="A782" s="2">
        <v>37256</v>
      </c>
      <c r="B782" s="1">
        <v>0.8901</v>
      </c>
    </row>
    <row r="783" spans="1:2">
      <c r="A783" s="2">
        <v>37257</v>
      </c>
      <c r="B783" s="1" t="s">
        <v>4</v>
      </c>
    </row>
    <row r="784" spans="1:2">
      <c r="A784" s="2">
        <v>37258</v>
      </c>
      <c r="B784" s="1">
        <v>0.90310000000000001</v>
      </c>
    </row>
    <row r="785" spans="1:2">
      <c r="A785" s="2">
        <v>37259</v>
      </c>
      <c r="B785" s="1">
        <v>0.8992</v>
      </c>
    </row>
    <row r="786" spans="1:2">
      <c r="A786" s="2">
        <v>37260</v>
      </c>
      <c r="B786" s="1">
        <v>0.89459999999999995</v>
      </c>
    </row>
    <row r="787" spans="1:2">
      <c r="A787" s="2">
        <v>37263</v>
      </c>
      <c r="B787" s="1">
        <v>0.8931</v>
      </c>
    </row>
    <row r="788" spans="1:2">
      <c r="A788" s="2">
        <v>37264</v>
      </c>
      <c r="B788" s="1">
        <v>0.89249999999999996</v>
      </c>
    </row>
    <row r="789" spans="1:2">
      <c r="A789" s="2">
        <v>37265</v>
      </c>
      <c r="B789" s="1">
        <v>0.88819999999999999</v>
      </c>
    </row>
    <row r="790" spans="1:2">
      <c r="A790" s="2">
        <v>37266</v>
      </c>
      <c r="B790" s="1">
        <v>0.89249999999999996</v>
      </c>
    </row>
    <row r="791" spans="1:2">
      <c r="A791" s="2">
        <v>37267</v>
      </c>
      <c r="B791" s="1">
        <v>0.89049999999999996</v>
      </c>
    </row>
    <row r="792" spans="1:2">
      <c r="A792" s="2">
        <v>37270</v>
      </c>
      <c r="B792" s="1">
        <v>0.89349999999999996</v>
      </c>
    </row>
    <row r="793" spans="1:2">
      <c r="A793" s="2">
        <v>37271</v>
      </c>
      <c r="B793" s="1">
        <v>0.89129999999999998</v>
      </c>
    </row>
    <row r="794" spans="1:2">
      <c r="A794" s="2">
        <v>37272</v>
      </c>
      <c r="B794" s="1">
        <v>0.88339999999999996</v>
      </c>
    </row>
    <row r="795" spans="1:2">
      <c r="A795" s="2">
        <v>37273</v>
      </c>
      <c r="B795" s="1">
        <v>0.88</v>
      </c>
    </row>
    <row r="796" spans="1:2">
      <c r="A796" s="2">
        <v>37274</v>
      </c>
      <c r="B796" s="1">
        <v>0.88439999999999996</v>
      </c>
    </row>
    <row r="797" spans="1:2">
      <c r="A797" s="2">
        <v>37277</v>
      </c>
      <c r="B797" s="1" t="s">
        <v>4</v>
      </c>
    </row>
    <row r="798" spans="1:2">
      <c r="A798" s="2">
        <v>37278</v>
      </c>
      <c r="B798" s="1">
        <v>0.88380000000000003</v>
      </c>
    </row>
    <row r="799" spans="1:2">
      <c r="A799" s="2">
        <v>37279</v>
      </c>
      <c r="B799" s="1">
        <v>0.88360000000000005</v>
      </c>
    </row>
    <row r="800" spans="1:2">
      <c r="A800" s="2">
        <v>37280</v>
      </c>
      <c r="B800" s="1">
        <v>0.87819999999999998</v>
      </c>
    </row>
    <row r="801" spans="1:2">
      <c r="A801" s="2">
        <v>37281</v>
      </c>
      <c r="B801" s="1">
        <v>0.86550000000000005</v>
      </c>
    </row>
    <row r="802" spans="1:2">
      <c r="A802" s="2">
        <v>37284</v>
      </c>
      <c r="B802" s="1">
        <v>0.86050000000000004</v>
      </c>
    </row>
    <row r="803" spans="1:2">
      <c r="A803" s="2">
        <v>37285</v>
      </c>
      <c r="B803" s="1">
        <v>0.86429999999999996</v>
      </c>
    </row>
    <row r="804" spans="1:2">
      <c r="A804" s="2">
        <v>37286</v>
      </c>
      <c r="B804" s="1">
        <v>0.86480000000000001</v>
      </c>
    </row>
    <row r="805" spans="1:2">
      <c r="A805" s="2">
        <v>37287</v>
      </c>
      <c r="B805" s="1">
        <v>0.85940000000000005</v>
      </c>
    </row>
    <row r="806" spans="1:2">
      <c r="A806" s="2">
        <v>37288</v>
      </c>
      <c r="B806" s="1">
        <v>0.86129999999999995</v>
      </c>
    </row>
    <row r="807" spans="1:2">
      <c r="A807" s="2">
        <v>37291</v>
      </c>
      <c r="B807" s="1">
        <v>0.86850000000000005</v>
      </c>
    </row>
    <row r="808" spans="1:2">
      <c r="A808" s="2">
        <v>37292</v>
      </c>
      <c r="B808" s="1">
        <v>0.86719999999999997</v>
      </c>
    </row>
    <row r="809" spans="1:2">
      <c r="A809" s="2">
        <v>37293</v>
      </c>
      <c r="B809" s="1">
        <v>0.86929999999999996</v>
      </c>
    </row>
    <row r="810" spans="1:2">
      <c r="A810" s="2">
        <v>37294</v>
      </c>
      <c r="B810" s="1">
        <v>0.86899999999999999</v>
      </c>
    </row>
    <row r="811" spans="1:2">
      <c r="A811" s="2">
        <v>37295</v>
      </c>
      <c r="B811" s="1">
        <v>0.87270000000000003</v>
      </c>
    </row>
    <row r="812" spans="1:2">
      <c r="A812" s="2">
        <v>37298</v>
      </c>
      <c r="B812" s="1">
        <v>0.87780000000000002</v>
      </c>
    </row>
    <row r="813" spans="1:2">
      <c r="A813" s="2">
        <v>37299</v>
      </c>
      <c r="B813" s="1">
        <v>0.87680000000000002</v>
      </c>
    </row>
    <row r="814" spans="1:2">
      <c r="A814" s="2">
        <v>37300</v>
      </c>
      <c r="B814" s="1">
        <v>0.873</v>
      </c>
    </row>
    <row r="815" spans="1:2">
      <c r="A815" s="2">
        <v>37301</v>
      </c>
      <c r="B815" s="1">
        <v>0.87129999999999996</v>
      </c>
    </row>
    <row r="816" spans="1:2">
      <c r="A816" s="2">
        <v>37302</v>
      </c>
      <c r="B816" s="1">
        <v>0.873</v>
      </c>
    </row>
    <row r="817" spans="1:2">
      <c r="A817" s="2">
        <v>37305</v>
      </c>
      <c r="B817" s="1" t="s">
        <v>4</v>
      </c>
    </row>
    <row r="818" spans="1:2">
      <c r="A818" s="2">
        <v>37306</v>
      </c>
      <c r="B818" s="1">
        <v>0.87639999999999996</v>
      </c>
    </row>
    <row r="819" spans="1:2">
      <c r="A819" s="2">
        <v>37307</v>
      </c>
      <c r="B819" s="1">
        <v>0.87050000000000005</v>
      </c>
    </row>
    <row r="820" spans="1:2">
      <c r="A820" s="2">
        <v>37308</v>
      </c>
      <c r="B820" s="1">
        <v>0.87119999999999997</v>
      </c>
    </row>
    <row r="821" spans="1:2">
      <c r="A821" s="2">
        <v>37309</v>
      </c>
      <c r="B821" s="1">
        <v>0.87570000000000003</v>
      </c>
    </row>
    <row r="822" spans="1:2">
      <c r="A822" s="2">
        <v>37312</v>
      </c>
      <c r="B822" s="1">
        <v>0.87129999999999996</v>
      </c>
    </row>
    <row r="823" spans="1:2">
      <c r="A823" s="2">
        <v>37313</v>
      </c>
      <c r="B823" s="1">
        <v>0.86819999999999997</v>
      </c>
    </row>
    <row r="824" spans="1:2">
      <c r="A824" s="2">
        <v>37314</v>
      </c>
      <c r="B824" s="1">
        <v>0.86419999999999997</v>
      </c>
    </row>
    <row r="825" spans="1:2">
      <c r="A825" s="2">
        <v>37315</v>
      </c>
      <c r="B825" s="1">
        <v>0.86580000000000001</v>
      </c>
    </row>
    <row r="826" spans="1:2">
      <c r="A826" s="2">
        <v>37316</v>
      </c>
      <c r="B826" s="1">
        <v>0.86519999999999997</v>
      </c>
    </row>
    <row r="827" spans="1:2">
      <c r="A827" s="2">
        <v>37319</v>
      </c>
      <c r="B827" s="1">
        <v>0.87050000000000005</v>
      </c>
    </row>
    <row r="828" spans="1:2">
      <c r="A828" s="2">
        <v>37320</v>
      </c>
      <c r="B828" s="1">
        <v>0.86990000000000001</v>
      </c>
    </row>
    <row r="829" spans="1:2">
      <c r="A829" s="2">
        <v>37321</v>
      </c>
      <c r="B829" s="1">
        <v>0.87719999999999998</v>
      </c>
    </row>
    <row r="830" spans="1:2">
      <c r="A830" s="2">
        <v>37322</v>
      </c>
      <c r="B830" s="1">
        <v>0.87949999999999995</v>
      </c>
    </row>
    <row r="831" spans="1:2">
      <c r="A831" s="2">
        <v>37323</v>
      </c>
      <c r="B831" s="1">
        <v>0.87519999999999998</v>
      </c>
    </row>
    <row r="832" spans="1:2">
      <c r="A832" s="2">
        <v>37326</v>
      </c>
      <c r="B832" s="1">
        <v>0.87680000000000002</v>
      </c>
    </row>
    <row r="833" spans="1:2">
      <c r="A833" s="2">
        <v>37327</v>
      </c>
      <c r="B833" s="1">
        <v>0.87590000000000001</v>
      </c>
    </row>
    <row r="834" spans="1:2">
      <c r="A834" s="2">
        <v>37328</v>
      </c>
      <c r="B834" s="1">
        <v>0.877</v>
      </c>
    </row>
    <row r="835" spans="1:2">
      <c r="A835" s="2">
        <v>37329</v>
      </c>
      <c r="B835" s="1">
        <v>0.88160000000000005</v>
      </c>
    </row>
    <row r="836" spans="1:2">
      <c r="A836" s="2">
        <v>37330</v>
      </c>
      <c r="B836" s="1">
        <v>0.88229999999999997</v>
      </c>
    </row>
    <row r="837" spans="1:2">
      <c r="A837" s="2">
        <v>37333</v>
      </c>
      <c r="B837" s="1">
        <v>0.88260000000000005</v>
      </c>
    </row>
    <row r="838" spans="1:2">
      <c r="A838" s="2">
        <v>37334</v>
      </c>
      <c r="B838" s="1">
        <v>0.88049999999999995</v>
      </c>
    </row>
    <row r="839" spans="1:2">
      <c r="A839" s="2">
        <v>37335</v>
      </c>
      <c r="B839" s="1">
        <v>0.88360000000000005</v>
      </c>
    </row>
    <row r="840" spans="1:2">
      <c r="A840" s="2">
        <v>37336</v>
      </c>
      <c r="B840" s="1">
        <v>0.88360000000000005</v>
      </c>
    </row>
    <row r="841" spans="1:2">
      <c r="A841" s="2">
        <v>37337</v>
      </c>
      <c r="B841" s="1">
        <v>0.87909999999999999</v>
      </c>
    </row>
    <row r="842" spans="1:2">
      <c r="A842" s="2">
        <v>37340</v>
      </c>
      <c r="B842" s="1">
        <v>0.87680000000000002</v>
      </c>
    </row>
    <row r="843" spans="1:2">
      <c r="A843" s="2">
        <v>37341</v>
      </c>
      <c r="B843" s="1">
        <v>0.87670000000000003</v>
      </c>
    </row>
    <row r="844" spans="1:2">
      <c r="A844" s="2">
        <v>37342</v>
      </c>
      <c r="B844" s="1">
        <v>0.87260000000000004</v>
      </c>
    </row>
    <row r="845" spans="1:2">
      <c r="A845" s="2">
        <v>37343</v>
      </c>
      <c r="B845" s="1">
        <v>0.87109999999999999</v>
      </c>
    </row>
    <row r="846" spans="1:2">
      <c r="A846" s="2">
        <v>37344</v>
      </c>
      <c r="B846" s="1">
        <v>0.87170000000000003</v>
      </c>
    </row>
    <row r="847" spans="1:2">
      <c r="A847" s="2">
        <v>37347</v>
      </c>
      <c r="B847" s="1">
        <v>0.88060000000000005</v>
      </c>
    </row>
    <row r="848" spans="1:2">
      <c r="A848" s="2">
        <v>37348</v>
      </c>
      <c r="B848" s="1">
        <v>0.87819999999999998</v>
      </c>
    </row>
    <row r="849" spans="1:2">
      <c r="A849" s="2">
        <v>37349</v>
      </c>
      <c r="B849" s="1">
        <v>0.88039999999999996</v>
      </c>
    </row>
    <row r="850" spans="1:2">
      <c r="A850" s="2">
        <v>37350</v>
      </c>
      <c r="B850" s="1">
        <v>0.87790000000000001</v>
      </c>
    </row>
    <row r="851" spans="1:2">
      <c r="A851" s="2">
        <v>37351</v>
      </c>
      <c r="B851" s="1">
        <v>0.88049999999999995</v>
      </c>
    </row>
    <row r="852" spans="1:2">
      <c r="A852" s="2">
        <v>37354</v>
      </c>
      <c r="B852" s="1">
        <v>0.875</v>
      </c>
    </row>
    <row r="853" spans="1:2">
      <c r="A853" s="2">
        <v>37355</v>
      </c>
      <c r="B853" s="1">
        <v>0.87929999999999997</v>
      </c>
    </row>
    <row r="854" spans="1:2">
      <c r="A854" s="2">
        <v>37356</v>
      </c>
      <c r="B854" s="1">
        <v>0.87939999999999996</v>
      </c>
    </row>
    <row r="855" spans="1:2">
      <c r="A855" s="2">
        <v>37357</v>
      </c>
      <c r="B855" s="1">
        <v>0.88290000000000002</v>
      </c>
    </row>
    <row r="856" spans="1:2">
      <c r="A856" s="2">
        <v>37358</v>
      </c>
      <c r="B856" s="1">
        <v>0.87919999999999998</v>
      </c>
    </row>
    <row r="857" spans="1:2">
      <c r="A857" s="2">
        <v>37361</v>
      </c>
      <c r="B857" s="1">
        <v>0.88019999999999998</v>
      </c>
    </row>
    <row r="858" spans="1:2">
      <c r="A858" s="2">
        <v>37362</v>
      </c>
      <c r="B858" s="1">
        <v>0.88300000000000001</v>
      </c>
    </row>
    <row r="859" spans="1:2">
      <c r="A859" s="2">
        <v>37363</v>
      </c>
      <c r="B859" s="1">
        <v>0.88849999999999996</v>
      </c>
    </row>
    <row r="860" spans="1:2">
      <c r="A860" s="2">
        <v>37364</v>
      </c>
      <c r="B860" s="1">
        <v>0.88980000000000004</v>
      </c>
    </row>
    <row r="861" spans="1:2">
      <c r="A861" s="2">
        <v>37365</v>
      </c>
      <c r="B861" s="1">
        <v>0.88929999999999998</v>
      </c>
    </row>
    <row r="862" spans="1:2">
      <c r="A862" s="2">
        <v>37368</v>
      </c>
      <c r="B862" s="1">
        <v>0.88770000000000004</v>
      </c>
    </row>
    <row r="863" spans="1:2">
      <c r="A863" s="2">
        <v>37369</v>
      </c>
      <c r="B863" s="1">
        <v>0.88970000000000005</v>
      </c>
    </row>
    <row r="864" spans="1:2">
      <c r="A864" s="2">
        <v>37370</v>
      </c>
      <c r="B864" s="1">
        <v>0.89149999999999996</v>
      </c>
    </row>
    <row r="865" spans="1:2">
      <c r="A865" s="2">
        <v>37371</v>
      </c>
      <c r="B865" s="1">
        <v>0.89780000000000004</v>
      </c>
    </row>
    <row r="866" spans="1:2">
      <c r="A866" s="2">
        <v>37372</v>
      </c>
      <c r="B866" s="1">
        <v>0.89800000000000002</v>
      </c>
    </row>
    <row r="867" spans="1:2">
      <c r="A867" s="2">
        <v>37375</v>
      </c>
      <c r="B867" s="1">
        <v>0.90280000000000005</v>
      </c>
    </row>
    <row r="868" spans="1:2">
      <c r="A868" s="2">
        <v>37376</v>
      </c>
      <c r="B868" s="1">
        <v>0.9002</v>
      </c>
    </row>
    <row r="869" spans="1:2">
      <c r="A869" s="2">
        <v>37377</v>
      </c>
      <c r="B869" s="1">
        <v>0.90620000000000001</v>
      </c>
    </row>
    <row r="870" spans="1:2">
      <c r="A870" s="2">
        <v>37378</v>
      </c>
      <c r="B870" s="1">
        <v>0.9032</v>
      </c>
    </row>
    <row r="871" spans="1:2">
      <c r="A871" s="2">
        <v>37379</v>
      </c>
      <c r="B871" s="1">
        <v>0.9133</v>
      </c>
    </row>
    <row r="872" spans="1:2">
      <c r="A872" s="2">
        <v>37382</v>
      </c>
      <c r="B872" s="1">
        <v>0.91659999999999997</v>
      </c>
    </row>
    <row r="873" spans="1:2">
      <c r="A873" s="2">
        <v>37383</v>
      </c>
      <c r="B873" s="1">
        <v>0.91479999999999995</v>
      </c>
    </row>
    <row r="874" spans="1:2">
      <c r="A874" s="2">
        <v>37384</v>
      </c>
      <c r="B874" s="1">
        <v>0.90400000000000003</v>
      </c>
    </row>
    <row r="875" spans="1:2">
      <c r="A875" s="2">
        <v>37385</v>
      </c>
      <c r="B875" s="1">
        <v>0.90880000000000005</v>
      </c>
    </row>
    <row r="876" spans="1:2">
      <c r="A876" s="2">
        <v>37386</v>
      </c>
      <c r="B876" s="1">
        <v>0.91159999999999997</v>
      </c>
    </row>
    <row r="877" spans="1:2">
      <c r="A877" s="2">
        <v>37389</v>
      </c>
      <c r="B877" s="1">
        <v>0.91069999999999995</v>
      </c>
    </row>
    <row r="878" spans="1:2">
      <c r="A878" s="2">
        <v>37390</v>
      </c>
      <c r="B878" s="1">
        <v>0.9022</v>
      </c>
    </row>
    <row r="879" spans="1:2">
      <c r="A879" s="2">
        <v>37391</v>
      </c>
      <c r="B879" s="1">
        <v>0.90739999999999998</v>
      </c>
    </row>
    <row r="880" spans="1:2">
      <c r="A880" s="2">
        <v>37392</v>
      </c>
      <c r="B880" s="1">
        <v>0.91049999999999998</v>
      </c>
    </row>
    <row r="881" spans="1:2">
      <c r="A881" s="2">
        <v>37393</v>
      </c>
      <c r="B881" s="1">
        <v>0.92059999999999997</v>
      </c>
    </row>
    <row r="882" spans="1:2">
      <c r="A882" s="2">
        <v>37396</v>
      </c>
      <c r="B882" s="1">
        <v>0.92130000000000001</v>
      </c>
    </row>
    <row r="883" spans="1:2">
      <c r="A883" s="2">
        <v>37397</v>
      </c>
      <c r="B883" s="1">
        <v>0.91910000000000003</v>
      </c>
    </row>
    <row r="884" spans="1:2">
      <c r="A884" s="2">
        <v>37398</v>
      </c>
      <c r="B884" s="1">
        <v>0.92649999999999999</v>
      </c>
    </row>
    <row r="885" spans="1:2">
      <c r="A885" s="2">
        <v>37399</v>
      </c>
      <c r="B885" s="1">
        <v>0.92330000000000001</v>
      </c>
    </row>
    <row r="886" spans="1:2">
      <c r="A886" s="2">
        <v>37400</v>
      </c>
      <c r="B886" s="1">
        <v>0.92200000000000004</v>
      </c>
    </row>
    <row r="887" spans="1:2">
      <c r="A887" s="2">
        <v>37403</v>
      </c>
      <c r="B887" s="1" t="s">
        <v>4</v>
      </c>
    </row>
    <row r="888" spans="1:2">
      <c r="A888" s="2">
        <v>37404</v>
      </c>
      <c r="B888" s="1">
        <v>0.92849999999999999</v>
      </c>
    </row>
    <row r="889" spans="1:2">
      <c r="A889" s="2">
        <v>37405</v>
      </c>
      <c r="B889" s="1">
        <v>0.93130000000000002</v>
      </c>
    </row>
    <row r="890" spans="1:2">
      <c r="A890" s="2">
        <v>37406</v>
      </c>
      <c r="B890" s="1">
        <v>0.93730000000000002</v>
      </c>
    </row>
    <row r="891" spans="1:2">
      <c r="A891" s="2">
        <v>37407</v>
      </c>
      <c r="B891" s="1">
        <v>0.93389999999999995</v>
      </c>
    </row>
    <row r="892" spans="1:2">
      <c r="A892" s="2">
        <v>37410</v>
      </c>
      <c r="B892" s="1">
        <v>0.93899999999999995</v>
      </c>
    </row>
    <row r="893" spans="1:2">
      <c r="A893" s="2">
        <v>37411</v>
      </c>
      <c r="B893" s="1">
        <v>0.94240000000000002</v>
      </c>
    </row>
    <row r="894" spans="1:2">
      <c r="A894" s="2">
        <v>37412</v>
      </c>
      <c r="B894" s="1">
        <v>0.93910000000000005</v>
      </c>
    </row>
    <row r="895" spans="1:2">
      <c r="A895" s="2">
        <v>37413</v>
      </c>
      <c r="B895" s="1">
        <v>0.94569999999999999</v>
      </c>
    </row>
    <row r="896" spans="1:2">
      <c r="A896" s="2">
        <v>37414</v>
      </c>
      <c r="B896" s="1">
        <v>0.94489999999999996</v>
      </c>
    </row>
    <row r="897" spans="1:2">
      <c r="A897" s="2">
        <v>37417</v>
      </c>
      <c r="B897" s="1">
        <v>0.9446</v>
      </c>
    </row>
    <row r="898" spans="1:2">
      <c r="A898" s="2">
        <v>37418</v>
      </c>
      <c r="B898" s="1">
        <v>0.94450000000000001</v>
      </c>
    </row>
    <row r="899" spans="1:2">
      <c r="A899" s="2">
        <v>37419</v>
      </c>
      <c r="B899" s="1">
        <v>0.94730000000000003</v>
      </c>
    </row>
    <row r="900" spans="1:2">
      <c r="A900" s="2">
        <v>37420</v>
      </c>
      <c r="B900" s="1">
        <v>0.94399999999999995</v>
      </c>
    </row>
    <row r="901" spans="1:2">
      <c r="A901" s="2">
        <v>37421</v>
      </c>
      <c r="B901" s="1">
        <v>0.94479999999999997</v>
      </c>
    </row>
    <row r="902" spans="1:2">
      <c r="A902" s="2">
        <v>37424</v>
      </c>
      <c r="B902" s="1">
        <v>0.94420000000000004</v>
      </c>
    </row>
    <row r="903" spans="1:2">
      <c r="A903" s="2">
        <v>37425</v>
      </c>
      <c r="B903" s="1">
        <v>0.94830000000000003</v>
      </c>
    </row>
    <row r="904" spans="1:2">
      <c r="A904" s="2">
        <v>37426</v>
      </c>
      <c r="B904" s="1">
        <v>0.95440000000000003</v>
      </c>
    </row>
    <row r="905" spans="1:2">
      <c r="A905" s="2">
        <v>37427</v>
      </c>
      <c r="B905" s="1">
        <v>0.96460000000000001</v>
      </c>
    </row>
    <row r="906" spans="1:2">
      <c r="A906" s="2">
        <v>37428</v>
      </c>
      <c r="B906" s="1">
        <v>0.97050000000000003</v>
      </c>
    </row>
    <row r="907" spans="1:2">
      <c r="A907" s="2">
        <v>37431</v>
      </c>
      <c r="B907" s="1">
        <v>0.97860000000000003</v>
      </c>
    </row>
    <row r="908" spans="1:2">
      <c r="A908" s="2">
        <v>37432</v>
      </c>
      <c r="B908" s="1">
        <v>0.96919999999999995</v>
      </c>
    </row>
    <row r="909" spans="1:2">
      <c r="A909" s="2">
        <v>37433</v>
      </c>
      <c r="B909" s="1">
        <v>0.98250000000000004</v>
      </c>
    </row>
    <row r="910" spans="1:2">
      <c r="A910" s="2">
        <v>37434</v>
      </c>
      <c r="B910" s="1">
        <v>0.98850000000000005</v>
      </c>
    </row>
    <row r="911" spans="1:2">
      <c r="A911" s="2">
        <v>37435</v>
      </c>
      <c r="B911" s="1">
        <v>0.98560000000000003</v>
      </c>
    </row>
    <row r="912" spans="1:2">
      <c r="A912" s="2">
        <v>37438</v>
      </c>
      <c r="B912" s="1">
        <v>0.98929999999999996</v>
      </c>
    </row>
    <row r="913" spans="1:2">
      <c r="A913" s="2">
        <v>37439</v>
      </c>
      <c r="B913" s="1">
        <v>0.98399999999999999</v>
      </c>
    </row>
    <row r="914" spans="1:2">
      <c r="A914" s="2">
        <v>37440</v>
      </c>
      <c r="B914" s="1">
        <v>0.98160000000000003</v>
      </c>
    </row>
    <row r="915" spans="1:2">
      <c r="A915" s="2">
        <v>37441</v>
      </c>
      <c r="B915" s="1" t="s">
        <v>4</v>
      </c>
    </row>
    <row r="916" spans="1:2">
      <c r="A916" s="2">
        <v>37442</v>
      </c>
      <c r="B916" s="1">
        <v>0.97299999999999998</v>
      </c>
    </row>
    <row r="917" spans="1:2">
      <c r="A917" s="2">
        <v>37445</v>
      </c>
      <c r="B917" s="1">
        <v>0.9869</v>
      </c>
    </row>
    <row r="918" spans="1:2">
      <c r="A918" s="2">
        <v>37446</v>
      </c>
      <c r="B918" s="1">
        <v>0.99380000000000002</v>
      </c>
    </row>
    <row r="919" spans="1:2">
      <c r="A919" s="2">
        <v>37447</v>
      </c>
      <c r="B919" s="1">
        <v>0.98899999999999999</v>
      </c>
    </row>
    <row r="920" spans="1:2">
      <c r="A920" s="2">
        <v>37448</v>
      </c>
      <c r="B920" s="1">
        <v>0.99270000000000003</v>
      </c>
    </row>
    <row r="921" spans="1:2">
      <c r="A921" s="2">
        <v>37449</v>
      </c>
      <c r="B921" s="1">
        <v>0.99039999999999995</v>
      </c>
    </row>
    <row r="922" spans="1:2">
      <c r="A922" s="2">
        <v>37452</v>
      </c>
      <c r="B922" s="1">
        <v>1.0072000000000001</v>
      </c>
    </row>
    <row r="923" spans="1:2">
      <c r="A923" s="2">
        <v>37453</v>
      </c>
      <c r="B923" s="1">
        <v>1.0086999999999999</v>
      </c>
    </row>
    <row r="924" spans="1:2">
      <c r="A924" s="2">
        <v>37454</v>
      </c>
      <c r="B924" s="1">
        <v>1.0078</v>
      </c>
    </row>
    <row r="925" spans="1:2">
      <c r="A925" s="2">
        <v>37455</v>
      </c>
      <c r="B925" s="1">
        <v>1.0066999999999999</v>
      </c>
    </row>
    <row r="926" spans="1:2">
      <c r="A926" s="2">
        <v>37456</v>
      </c>
      <c r="B926" s="1">
        <v>1.0156000000000001</v>
      </c>
    </row>
    <row r="927" spans="1:2">
      <c r="A927" s="2">
        <v>37459</v>
      </c>
      <c r="B927" s="1">
        <v>1.0098</v>
      </c>
    </row>
    <row r="928" spans="1:2">
      <c r="A928" s="2">
        <v>37460</v>
      </c>
      <c r="B928" s="1">
        <v>0.99329999999999996</v>
      </c>
    </row>
    <row r="929" spans="1:2">
      <c r="A929" s="2">
        <v>37461</v>
      </c>
      <c r="B929" s="1">
        <v>0.99450000000000005</v>
      </c>
    </row>
    <row r="930" spans="1:2">
      <c r="A930" s="2">
        <v>37462</v>
      </c>
      <c r="B930" s="1">
        <v>0.99970000000000003</v>
      </c>
    </row>
    <row r="931" spans="1:2">
      <c r="A931" s="2">
        <v>37463</v>
      </c>
      <c r="B931" s="1">
        <v>0.98819999999999997</v>
      </c>
    </row>
    <row r="932" spans="1:2">
      <c r="A932" s="2">
        <v>37466</v>
      </c>
      <c r="B932" s="1">
        <v>0.97789999999999999</v>
      </c>
    </row>
    <row r="933" spans="1:2">
      <c r="A933" s="2">
        <v>37467</v>
      </c>
      <c r="B933" s="1">
        <v>0.9879</v>
      </c>
    </row>
    <row r="934" spans="1:2">
      <c r="A934" s="2">
        <v>37468</v>
      </c>
      <c r="B934" s="1">
        <v>0.97960000000000003</v>
      </c>
    </row>
    <row r="935" spans="1:2">
      <c r="A935" s="2">
        <v>37469</v>
      </c>
      <c r="B935" s="1">
        <v>0.98429999999999995</v>
      </c>
    </row>
    <row r="936" spans="1:2">
      <c r="A936" s="2">
        <v>37470</v>
      </c>
      <c r="B936" s="1">
        <v>0.98819999999999997</v>
      </c>
    </row>
    <row r="937" spans="1:2">
      <c r="A937" s="2">
        <v>37473</v>
      </c>
      <c r="B937" s="1">
        <v>0.98460000000000003</v>
      </c>
    </row>
    <row r="938" spans="1:2">
      <c r="A938" s="2">
        <v>37474</v>
      </c>
      <c r="B938" s="1">
        <v>0.96399999999999997</v>
      </c>
    </row>
    <row r="939" spans="1:2">
      <c r="A939" s="2">
        <v>37475</v>
      </c>
      <c r="B939" s="1">
        <v>0.9738</v>
      </c>
    </row>
    <row r="940" spans="1:2">
      <c r="A940" s="2">
        <v>37476</v>
      </c>
      <c r="B940" s="1">
        <v>0.96530000000000005</v>
      </c>
    </row>
    <row r="941" spans="1:2">
      <c r="A941" s="2">
        <v>37477</v>
      </c>
      <c r="B941" s="1">
        <v>0.97140000000000004</v>
      </c>
    </row>
    <row r="942" spans="1:2">
      <c r="A942" s="2">
        <v>37480</v>
      </c>
      <c r="B942" s="1">
        <v>0.9778</v>
      </c>
    </row>
    <row r="943" spans="1:2">
      <c r="A943" s="2">
        <v>37481</v>
      </c>
      <c r="B943" s="1">
        <v>0.97870000000000001</v>
      </c>
    </row>
    <row r="944" spans="1:2">
      <c r="A944" s="2">
        <v>37482</v>
      </c>
      <c r="B944" s="1">
        <v>0.98670000000000002</v>
      </c>
    </row>
    <row r="945" spans="1:2">
      <c r="A945" s="2">
        <v>37483</v>
      </c>
      <c r="B945" s="1">
        <v>0.98160000000000003</v>
      </c>
    </row>
    <row r="946" spans="1:2">
      <c r="A946" s="2">
        <v>37484</v>
      </c>
      <c r="B946" s="1">
        <v>0.98360000000000003</v>
      </c>
    </row>
    <row r="947" spans="1:2">
      <c r="A947" s="2">
        <v>37487</v>
      </c>
      <c r="B947" s="1">
        <v>0.97750000000000004</v>
      </c>
    </row>
    <row r="948" spans="1:2">
      <c r="A948" s="2">
        <v>37488</v>
      </c>
      <c r="B948" s="1">
        <v>0.97789999999999999</v>
      </c>
    </row>
    <row r="949" spans="1:2">
      <c r="A949" s="2">
        <v>37489</v>
      </c>
      <c r="B949" s="1">
        <v>0.97960000000000003</v>
      </c>
    </row>
    <row r="950" spans="1:2">
      <c r="A950" s="2">
        <v>37490</v>
      </c>
      <c r="B950" s="1">
        <v>0.96970000000000001</v>
      </c>
    </row>
    <row r="951" spans="1:2">
      <c r="A951" s="2">
        <v>37491</v>
      </c>
      <c r="B951" s="1">
        <v>0.97260000000000002</v>
      </c>
    </row>
    <row r="952" spans="1:2">
      <c r="A952" s="2">
        <v>37494</v>
      </c>
      <c r="B952" s="1">
        <v>0.97309999999999997</v>
      </c>
    </row>
    <row r="953" spans="1:2">
      <c r="A953" s="2">
        <v>37495</v>
      </c>
      <c r="B953" s="1">
        <v>0.98140000000000005</v>
      </c>
    </row>
    <row r="954" spans="1:2">
      <c r="A954" s="2">
        <v>37496</v>
      </c>
      <c r="B954" s="1">
        <v>0.98199999999999998</v>
      </c>
    </row>
    <row r="955" spans="1:2">
      <c r="A955" s="2">
        <v>37497</v>
      </c>
      <c r="B955" s="1">
        <v>0.9829</v>
      </c>
    </row>
    <row r="956" spans="1:2">
      <c r="A956" s="2">
        <v>37498</v>
      </c>
      <c r="B956" s="1">
        <v>0.98060000000000003</v>
      </c>
    </row>
    <row r="957" spans="1:2">
      <c r="A957" s="2">
        <v>37501</v>
      </c>
      <c r="B957" s="1" t="s">
        <v>4</v>
      </c>
    </row>
    <row r="958" spans="1:2">
      <c r="A958" s="2">
        <v>37502</v>
      </c>
      <c r="B958" s="1">
        <v>0.99590000000000001</v>
      </c>
    </row>
    <row r="959" spans="1:2">
      <c r="A959" s="2">
        <v>37503</v>
      </c>
      <c r="B959" s="1">
        <v>0.99229999999999996</v>
      </c>
    </row>
    <row r="960" spans="1:2">
      <c r="A960" s="2">
        <v>37504</v>
      </c>
      <c r="B960" s="1">
        <v>0.99109999999999998</v>
      </c>
    </row>
    <row r="961" spans="1:2">
      <c r="A961" s="2">
        <v>37505</v>
      </c>
      <c r="B961" s="1">
        <v>0.98429999999999995</v>
      </c>
    </row>
    <row r="962" spans="1:2">
      <c r="A962" s="2">
        <v>37508</v>
      </c>
      <c r="B962" s="1">
        <v>0.98170000000000002</v>
      </c>
    </row>
    <row r="963" spans="1:2">
      <c r="A963" s="2">
        <v>37509</v>
      </c>
      <c r="B963" s="1">
        <v>0.97519999999999996</v>
      </c>
    </row>
    <row r="964" spans="1:2">
      <c r="A964" s="2">
        <v>37510</v>
      </c>
      <c r="B964" s="1">
        <v>0.97240000000000004</v>
      </c>
    </row>
    <row r="965" spans="1:2">
      <c r="A965" s="2">
        <v>37511</v>
      </c>
      <c r="B965" s="1">
        <v>0.97609999999999997</v>
      </c>
    </row>
    <row r="966" spans="1:2">
      <c r="A966" s="2">
        <v>37512</v>
      </c>
      <c r="B966" s="1">
        <v>0.97430000000000005</v>
      </c>
    </row>
    <row r="967" spans="1:2">
      <c r="A967" s="2">
        <v>37515</v>
      </c>
      <c r="B967" s="1">
        <v>0.97230000000000005</v>
      </c>
    </row>
    <row r="968" spans="1:2">
      <c r="A968" s="2">
        <v>37516</v>
      </c>
      <c r="B968" s="1">
        <v>0.96850000000000003</v>
      </c>
    </row>
    <row r="969" spans="1:2">
      <c r="A969" s="2">
        <v>37517</v>
      </c>
      <c r="B969" s="1">
        <v>0.97889999999999999</v>
      </c>
    </row>
    <row r="970" spans="1:2">
      <c r="A970" s="2">
        <v>37518</v>
      </c>
      <c r="B970" s="1">
        <v>0.98170000000000002</v>
      </c>
    </row>
    <row r="971" spans="1:2">
      <c r="A971" s="2">
        <v>37519</v>
      </c>
      <c r="B971" s="1">
        <v>0.9839</v>
      </c>
    </row>
    <row r="972" spans="1:2">
      <c r="A972" s="2">
        <v>37522</v>
      </c>
      <c r="B972" s="1">
        <v>0.98219999999999996</v>
      </c>
    </row>
    <row r="973" spans="1:2">
      <c r="A973" s="2">
        <v>37523</v>
      </c>
      <c r="B973" s="1">
        <v>0.98150000000000004</v>
      </c>
    </row>
    <row r="974" spans="1:2">
      <c r="A974" s="2">
        <v>37524</v>
      </c>
      <c r="B974" s="1">
        <v>0.97970000000000002</v>
      </c>
    </row>
    <row r="975" spans="1:2">
      <c r="A975" s="2">
        <v>37525</v>
      </c>
      <c r="B975" s="1">
        <v>0.97550000000000003</v>
      </c>
    </row>
    <row r="976" spans="1:2">
      <c r="A976" s="2">
        <v>37526</v>
      </c>
      <c r="B976" s="1">
        <v>0.97719999999999996</v>
      </c>
    </row>
    <row r="977" spans="1:2">
      <c r="A977" s="2">
        <v>37529</v>
      </c>
      <c r="B977" s="1">
        <v>0.9879</v>
      </c>
    </row>
    <row r="978" spans="1:2">
      <c r="A978" s="2">
        <v>37530</v>
      </c>
      <c r="B978" s="1">
        <v>0.9859</v>
      </c>
    </row>
    <row r="979" spans="1:2">
      <c r="A979" s="2">
        <v>37531</v>
      </c>
      <c r="B979" s="1">
        <v>0.98419999999999996</v>
      </c>
    </row>
    <row r="980" spans="1:2">
      <c r="A980" s="2">
        <v>37532</v>
      </c>
      <c r="B980" s="1">
        <v>0.98709999999999998</v>
      </c>
    </row>
    <row r="981" spans="1:2">
      <c r="A981" s="2">
        <v>37533</v>
      </c>
      <c r="B981" s="1">
        <v>0.98209999999999997</v>
      </c>
    </row>
    <row r="982" spans="1:2">
      <c r="A982" s="2">
        <v>37536</v>
      </c>
      <c r="B982" s="1">
        <v>0.98160000000000003</v>
      </c>
    </row>
    <row r="983" spans="1:2">
      <c r="A983" s="2">
        <v>37537</v>
      </c>
      <c r="B983" s="1">
        <v>0.97960000000000003</v>
      </c>
    </row>
    <row r="984" spans="1:2">
      <c r="A984" s="2">
        <v>37538</v>
      </c>
      <c r="B984" s="1">
        <v>0.98680000000000001</v>
      </c>
    </row>
    <row r="985" spans="1:2">
      <c r="A985" s="2">
        <v>37539</v>
      </c>
      <c r="B985" s="1">
        <v>0.98609999999999998</v>
      </c>
    </row>
    <row r="986" spans="1:2">
      <c r="A986" s="2">
        <v>37540</v>
      </c>
      <c r="B986" s="1">
        <v>0.98540000000000005</v>
      </c>
    </row>
    <row r="987" spans="1:2">
      <c r="A987" s="2">
        <v>37543</v>
      </c>
      <c r="B987" s="1" t="s">
        <v>4</v>
      </c>
    </row>
    <row r="988" spans="1:2">
      <c r="A988" s="2">
        <v>37544</v>
      </c>
      <c r="B988" s="1">
        <v>0.98099999999999998</v>
      </c>
    </row>
    <row r="989" spans="1:2">
      <c r="A989" s="2">
        <v>37545</v>
      </c>
      <c r="B989" s="1">
        <v>0.98240000000000005</v>
      </c>
    </row>
    <row r="990" spans="1:2">
      <c r="A990" s="2">
        <v>37546</v>
      </c>
      <c r="B990" s="1">
        <v>0.9718</v>
      </c>
    </row>
    <row r="991" spans="1:2">
      <c r="A991" s="2">
        <v>37547</v>
      </c>
      <c r="B991" s="1">
        <v>0.9708</v>
      </c>
    </row>
    <row r="992" spans="1:2">
      <c r="A992" s="2">
        <v>37550</v>
      </c>
      <c r="B992" s="1">
        <v>0.97319999999999995</v>
      </c>
    </row>
    <row r="993" spans="1:2">
      <c r="A993" s="2">
        <v>37551</v>
      </c>
      <c r="B993" s="1">
        <v>0.97819999999999996</v>
      </c>
    </row>
    <row r="994" spans="1:2">
      <c r="A994" s="2">
        <v>37552</v>
      </c>
      <c r="B994" s="1">
        <v>0.97719999999999996</v>
      </c>
    </row>
    <row r="995" spans="1:2">
      <c r="A995" s="2">
        <v>37553</v>
      </c>
      <c r="B995" s="1">
        <v>0.97419999999999995</v>
      </c>
    </row>
    <row r="996" spans="1:2">
      <c r="A996" s="2">
        <v>37554</v>
      </c>
      <c r="B996" s="1">
        <v>0.97670000000000001</v>
      </c>
    </row>
    <row r="997" spans="1:2">
      <c r="A997" s="2">
        <v>37557</v>
      </c>
      <c r="B997" s="1">
        <v>0.98429999999999995</v>
      </c>
    </row>
    <row r="998" spans="1:2">
      <c r="A998" s="2">
        <v>37558</v>
      </c>
      <c r="B998" s="1">
        <v>0.98509999999999998</v>
      </c>
    </row>
    <row r="999" spans="1:2">
      <c r="A999" s="2">
        <v>37559</v>
      </c>
      <c r="B999" s="1">
        <v>0.98350000000000004</v>
      </c>
    </row>
    <row r="1000" spans="1:2">
      <c r="A1000" s="2">
        <v>37560</v>
      </c>
      <c r="B1000" s="1">
        <v>0.98809999999999998</v>
      </c>
    </row>
    <row r="1001" spans="1:2">
      <c r="A1001" s="2">
        <v>37561</v>
      </c>
      <c r="B1001" s="1">
        <v>0.99709999999999999</v>
      </c>
    </row>
    <row r="1002" spans="1:2">
      <c r="A1002" s="2">
        <v>37564</v>
      </c>
      <c r="B1002" s="1">
        <v>0.99529999999999996</v>
      </c>
    </row>
    <row r="1003" spans="1:2">
      <c r="A1003" s="2">
        <v>37565</v>
      </c>
      <c r="B1003" s="1">
        <v>0.99939999999999996</v>
      </c>
    </row>
    <row r="1004" spans="1:2">
      <c r="A1004" s="2">
        <v>37566</v>
      </c>
      <c r="B1004" s="1">
        <v>0.99739999999999995</v>
      </c>
    </row>
    <row r="1005" spans="1:2">
      <c r="A1005" s="2">
        <v>37567</v>
      </c>
      <c r="B1005" s="1">
        <v>1.0092000000000001</v>
      </c>
    </row>
    <row r="1006" spans="1:2">
      <c r="A1006" s="2">
        <v>37568</v>
      </c>
      <c r="B1006" s="1">
        <v>1.0139</v>
      </c>
    </row>
    <row r="1007" spans="1:2">
      <c r="A1007" s="2">
        <v>37571</v>
      </c>
      <c r="B1007" s="1" t="s">
        <v>4</v>
      </c>
    </row>
    <row r="1008" spans="1:2">
      <c r="A1008" s="2">
        <v>37572</v>
      </c>
      <c r="B1008" s="1">
        <v>1.0105</v>
      </c>
    </row>
    <row r="1009" spans="1:2">
      <c r="A1009" s="2">
        <v>37573</v>
      </c>
      <c r="B1009" s="1">
        <v>1.006</v>
      </c>
    </row>
    <row r="1010" spans="1:2">
      <c r="A1010" s="2">
        <v>37574</v>
      </c>
      <c r="B1010" s="1">
        <v>1.0034000000000001</v>
      </c>
    </row>
    <row r="1011" spans="1:2">
      <c r="A1011" s="2">
        <v>37575</v>
      </c>
      <c r="B1011" s="1">
        <v>1.0082</v>
      </c>
    </row>
    <row r="1012" spans="1:2">
      <c r="A1012" s="2">
        <v>37578</v>
      </c>
      <c r="B1012" s="1">
        <v>1.0083</v>
      </c>
    </row>
    <row r="1013" spans="1:2">
      <c r="A1013" s="2">
        <v>37579</v>
      </c>
      <c r="B1013" s="1">
        <v>1.0106999999999999</v>
      </c>
    </row>
    <row r="1014" spans="1:2">
      <c r="A1014" s="2">
        <v>37580</v>
      </c>
      <c r="B1014" s="1">
        <v>1.0024</v>
      </c>
    </row>
    <row r="1015" spans="1:2">
      <c r="A1015" s="2">
        <v>37581</v>
      </c>
      <c r="B1015" s="1">
        <v>0.99839999999999995</v>
      </c>
    </row>
    <row r="1016" spans="1:2">
      <c r="A1016" s="2">
        <v>37582</v>
      </c>
      <c r="B1016" s="1">
        <v>0.99660000000000004</v>
      </c>
    </row>
    <row r="1017" spans="1:2">
      <c r="A1017" s="2">
        <v>37585</v>
      </c>
      <c r="B1017" s="1">
        <v>0.99370000000000003</v>
      </c>
    </row>
    <row r="1018" spans="1:2">
      <c r="A1018" s="2">
        <v>37586</v>
      </c>
      <c r="B1018" s="1">
        <v>0.99129999999999996</v>
      </c>
    </row>
    <row r="1019" spans="1:2">
      <c r="A1019" s="2">
        <v>37587</v>
      </c>
      <c r="B1019" s="1">
        <v>0.98950000000000005</v>
      </c>
    </row>
    <row r="1020" spans="1:2">
      <c r="A1020" s="2">
        <v>37588</v>
      </c>
      <c r="B1020" s="1" t="s">
        <v>4</v>
      </c>
    </row>
    <row r="1021" spans="1:2">
      <c r="A1021" s="2">
        <v>37589</v>
      </c>
      <c r="B1021" s="1">
        <v>0.99319999999999997</v>
      </c>
    </row>
    <row r="1022" spans="1:2">
      <c r="A1022" s="2">
        <v>37592</v>
      </c>
      <c r="B1022" s="1">
        <v>0.99270000000000003</v>
      </c>
    </row>
    <row r="1023" spans="1:2">
      <c r="A1023" s="2">
        <v>37593</v>
      </c>
      <c r="B1023" s="1">
        <v>0.99680000000000002</v>
      </c>
    </row>
    <row r="1024" spans="1:2">
      <c r="A1024" s="2">
        <v>37594</v>
      </c>
      <c r="B1024" s="1">
        <v>0.99990000000000001</v>
      </c>
    </row>
    <row r="1025" spans="1:2">
      <c r="A1025" s="2">
        <v>37595</v>
      </c>
      <c r="B1025" s="1">
        <v>0.99890000000000001</v>
      </c>
    </row>
    <row r="1026" spans="1:2">
      <c r="A1026" s="2">
        <v>37596</v>
      </c>
      <c r="B1026" s="1">
        <v>1.0081</v>
      </c>
    </row>
    <row r="1027" spans="1:2">
      <c r="A1027" s="2">
        <v>37599</v>
      </c>
      <c r="B1027" s="1">
        <v>1.0087999999999999</v>
      </c>
    </row>
    <row r="1028" spans="1:2">
      <c r="A1028" s="2">
        <v>37600</v>
      </c>
      <c r="B1028" s="1">
        <v>1.0073000000000001</v>
      </c>
    </row>
    <row r="1029" spans="1:2">
      <c r="A1029" s="2">
        <v>37601</v>
      </c>
      <c r="B1029" s="1">
        <v>1.0083</v>
      </c>
    </row>
    <row r="1030" spans="1:2">
      <c r="A1030" s="2">
        <v>37602</v>
      </c>
      <c r="B1030" s="1">
        <v>1.0188999999999999</v>
      </c>
    </row>
    <row r="1031" spans="1:2">
      <c r="A1031" s="2">
        <v>37603</v>
      </c>
      <c r="B1031" s="1">
        <v>1.0226</v>
      </c>
    </row>
    <row r="1032" spans="1:2">
      <c r="A1032" s="2">
        <v>37606</v>
      </c>
      <c r="B1032" s="1">
        <v>1.0209999999999999</v>
      </c>
    </row>
    <row r="1033" spans="1:2">
      <c r="A1033" s="2">
        <v>37607</v>
      </c>
      <c r="B1033" s="1">
        <v>1.0266999999999999</v>
      </c>
    </row>
    <row r="1034" spans="1:2">
      <c r="A1034" s="2">
        <v>37608</v>
      </c>
      <c r="B1034" s="1">
        <v>1.0254000000000001</v>
      </c>
    </row>
    <row r="1035" spans="1:2">
      <c r="A1035" s="2">
        <v>37609</v>
      </c>
      <c r="B1035" s="1">
        <v>1.0217000000000001</v>
      </c>
    </row>
    <row r="1036" spans="1:2">
      <c r="A1036" s="2">
        <v>37610</v>
      </c>
      <c r="B1036" s="1">
        <v>1.0267999999999999</v>
      </c>
    </row>
    <row r="1037" spans="1:2">
      <c r="A1037" s="2">
        <v>37613</v>
      </c>
      <c r="B1037" s="1">
        <v>1.0217000000000001</v>
      </c>
    </row>
    <row r="1038" spans="1:2">
      <c r="A1038" s="2">
        <v>37614</v>
      </c>
      <c r="B1038" s="1">
        <v>1.0305</v>
      </c>
    </row>
    <row r="1039" spans="1:2">
      <c r="A1039" s="2">
        <v>37615</v>
      </c>
      <c r="B1039" s="1" t="s">
        <v>4</v>
      </c>
    </row>
    <row r="1040" spans="1:2">
      <c r="A1040" s="2">
        <v>37616</v>
      </c>
      <c r="B1040" s="1">
        <v>1.0358000000000001</v>
      </c>
    </row>
    <row r="1041" spans="1:2">
      <c r="A1041" s="2">
        <v>37617</v>
      </c>
      <c r="B1041" s="1">
        <v>1.0410999999999999</v>
      </c>
    </row>
    <row r="1042" spans="1:2">
      <c r="A1042" s="2">
        <v>37620</v>
      </c>
      <c r="B1042" s="1">
        <v>1.046</v>
      </c>
    </row>
    <row r="1043" spans="1:2">
      <c r="A1043" s="2">
        <v>37621</v>
      </c>
      <c r="B1043" s="1">
        <v>1.0485</v>
      </c>
    </row>
    <row r="1044" spans="1:2">
      <c r="A1044" s="2">
        <v>37622</v>
      </c>
      <c r="B1044" s="1" t="s">
        <v>4</v>
      </c>
    </row>
    <row r="1045" spans="1:2">
      <c r="A1045" s="2">
        <v>37623</v>
      </c>
      <c r="B1045" s="1">
        <v>1.0361</v>
      </c>
    </row>
    <row r="1046" spans="1:2">
      <c r="A1046" s="2">
        <v>37624</v>
      </c>
      <c r="B1046" s="1">
        <v>1.0418000000000001</v>
      </c>
    </row>
    <row r="1047" spans="1:2">
      <c r="A1047" s="2">
        <v>37627</v>
      </c>
      <c r="B1047" s="1">
        <v>1.0468999999999999</v>
      </c>
    </row>
    <row r="1048" spans="1:2">
      <c r="A1048" s="2">
        <v>37628</v>
      </c>
      <c r="B1048" s="1">
        <v>1.0419</v>
      </c>
    </row>
    <row r="1049" spans="1:2">
      <c r="A1049" s="2">
        <v>37629</v>
      </c>
      <c r="B1049" s="1">
        <v>1.0447</v>
      </c>
    </row>
    <row r="1050" spans="1:2">
      <c r="A1050" s="2">
        <v>37630</v>
      </c>
      <c r="B1050" s="1">
        <v>1.0467</v>
      </c>
    </row>
    <row r="1051" spans="1:2">
      <c r="A1051" s="2">
        <v>37631</v>
      </c>
      <c r="B1051" s="1">
        <v>1.0535000000000001</v>
      </c>
    </row>
    <row r="1052" spans="1:2">
      <c r="A1052" s="2">
        <v>37634</v>
      </c>
      <c r="B1052" s="1">
        <v>1.0535000000000001</v>
      </c>
    </row>
    <row r="1053" spans="1:2">
      <c r="A1053" s="2">
        <v>37635</v>
      </c>
      <c r="B1053" s="1">
        <v>1.0570999999999999</v>
      </c>
    </row>
    <row r="1054" spans="1:2">
      <c r="A1054" s="2">
        <v>37636</v>
      </c>
      <c r="B1054" s="1">
        <v>1.0576000000000001</v>
      </c>
    </row>
    <row r="1055" spans="1:2">
      <c r="A1055" s="2">
        <v>37637</v>
      </c>
      <c r="B1055" s="1">
        <v>1.0569</v>
      </c>
    </row>
    <row r="1056" spans="1:2">
      <c r="A1056" s="2">
        <v>37638</v>
      </c>
      <c r="B1056" s="1">
        <v>1.0660000000000001</v>
      </c>
    </row>
    <row r="1057" spans="1:2">
      <c r="A1057" s="2">
        <v>37641</v>
      </c>
      <c r="B1057" s="1" t="s">
        <v>4</v>
      </c>
    </row>
    <row r="1058" spans="1:2">
      <c r="A1058" s="2">
        <v>37642</v>
      </c>
      <c r="B1058" s="1">
        <v>1.0677000000000001</v>
      </c>
    </row>
    <row r="1059" spans="1:2">
      <c r="A1059" s="2">
        <v>37643</v>
      </c>
      <c r="B1059" s="1">
        <v>1.0729</v>
      </c>
    </row>
    <row r="1060" spans="1:2">
      <c r="A1060" s="2">
        <v>37644</v>
      </c>
      <c r="B1060" s="1">
        <v>1.0767</v>
      </c>
    </row>
    <row r="1061" spans="1:2">
      <c r="A1061" s="2">
        <v>37645</v>
      </c>
      <c r="B1061" s="1">
        <v>1.0825</v>
      </c>
    </row>
    <row r="1062" spans="1:2">
      <c r="A1062" s="2">
        <v>37648</v>
      </c>
      <c r="B1062" s="1">
        <v>1.0838000000000001</v>
      </c>
    </row>
    <row r="1063" spans="1:2">
      <c r="A1063" s="2">
        <v>37649</v>
      </c>
      <c r="B1063" s="1">
        <v>1.0832999999999999</v>
      </c>
    </row>
    <row r="1064" spans="1:2">
      <c r="A1064" s="2">
        <v>37650</v>
      </c>
      <c r="B1064" s="1">
        <v>1.0861000000000001</v>
      </c>
    </row>
    <row r="1065" spans="1:2">
      <c r="A1065" s="2">
        <v>37651</v>
      </c>
      <c r="B1065" s="1">
        <v>1.0775999999999999</v>
      </c>
    </row>
    <row r="1066" spans="1:2">
      <c r="A1066" s="2">
        <v>37652</v>
      </c>
      <c r="B1066" s="1">
        <v>1.0739000000000001</v>
      </c>
    </row>
    <row r="1067" spans="1:2">
      <c r="A1067" s="2">
        <v>37655</v>
      </c>
      <c r="B1067" s="1">
        <v>1.0761000000000001</v>
      </c>
    </row>
    <row r="1068" spans="1:2">
      <c r="A1068" s="2">
        <v>37656</v>
      </c>
      <c r="B1068" s="1">
        <v>1.0874999999999999</v>
      </c>
    </row>
    <row r="1069" spans="1:2">
      <c r="A1069" s="2">
        <v>37657</v>
      </c>
      <c r="B1069" s="1">
        <v>1.0842000000000001</v>
      </c>
    </row>
    <row r="1070" spans="1:2">
      <c r="A1070" s="2">
        <v>37658</v>
      </c>
      <c r="B1070" s="1">
        <v>1.0828</v>
      </c>
    </row>
    <row r="1071" spans="1:2">
      <c r="A1071" s="2">
        <v>37659</v>
      </c>
      <c r="B1071" s="1">
        <v>1.0801000000000001</v>
      </c>
    </row>
    <row r="1072" spans="1:2">
      <c r="A1072" s="2">
        <v>37662</v>
      </c>
      <c r="B1072" s="1">
        <v>1.0740000000000001</v>
      </c>
    </row>
    <row r="1073" spans="1:2">
      <c r="A1073" s="2">
        <v>37663</v>
      </c>
      <c r="B1073" s="1">
        <v>1.0747</v>
      </c>
    </row>
    <row r="1074" spans="1:2">
      <c r="A1074" s="2">
        <v>37664</v>
      </c>
      <c r="B1074" s="1">
        <v>1.0716000000000001</v>
      </c>
    </row>
    <row r="1075" spans="1:2">
      <c r="A1075" s="2">
        <v>37665</v>
      </c>
      <c r="B1075" s="1">
        <v>1.0833999999999999</v>
      </c>
    </row>
    <row r="1076" spans="1:2">
      <c r="A1076" s="2">
        <v>37666</v>
      </c>
      <c r="B1076" s="1">
        <v>1.0799000000000001</v>
      </c>
    </row>
    <row r="1077" spans="1:2">
      <c r="A1077" s="2">
        <v>37669</v>
      </c>
      <c r="B1077" s="1" t="s">
        <v>4</v>
      </c>
    </row>
    <row r="1078" spans="1:2">
      <c r="A1078" s="2">
        <v>37670</v>
      </c>
      <c r="B1078" s="1">
        <v>1.0708</v>
      </c>
    </row>
    <row r="1079" spans="1:2">
      <c r="A1079" s="2">
        <v>37671</v>
      </c>
      <c r="B1079" s="1">
        <v>1.0744</v>
      </c>
    </row>
    <row r="1080" spans="1:2">
      <c r="A1080" s="2">
        <v>37672</v>
      </c>
      <c r="B1080" s="1">
        <v>1.0821000000000001</v>
      </c>
    </row>
    <row r="1081" spans="1:2">
      <c r="A1081" s="2">
        <v>37673</v>
      </c>
      <c r="B1081" s="1">
        <v>1.0787</v>
      </c>
    </row>
    <row r="1082" spans="1:2">
      <c r="A1082" s="2">
        <v>37676</v>
      </c>
      <c r="B1082" s="1">
        <v>1.0783</v>
      </c>
    </row>
    <row r="1083" spans="1:2">
      <c r="A1083" s="2">
        <v>37677</v>
      </c>
      <c r="B1083" s="1">
        <v>1.0782</v>
      </c>
    </row>
    <row r="1084" spans="1:2">
      <c r="A1084" s="2">
        <v>37678</v>
      </c>
      <c r="B1084" s="1">
        <v>1.0797000000000001</v>
      </c>
    </row>
    <row r="1085" spans="1:2">
      <c r="A1085" s="2">
        <v>37679</v>
      </c>
      <c r="B1085" s="1">
        <v>1.0763</v>
      </c>
    </row>
    <row r="1086" spans="1:2">
      <c r="A1086" s="2">
        <v>37680</v>
      </c>
      <c r="B1086" s="1">
        <v>1.0779000000000001</v>
      </c>
    </row>
    <row r="1087" spans="1:2">
      <c r="A1087" s="2">
        <v>37683</v>
      </c>
      <c r="B1087" s="1">
        <v>1.0834999999999999</v>
      </c>
    </row>
    <row r="1088" spans="1:2">
      <c r="A1088" s="2">
        <v>37684</v>
      </c>
      <c r="B1088" s="1">
        <v>1.0883</v>
      </c>
    </row>
    <row r="1089" spans="1:2">
      <c r="A1089" s="2">
        <v>37685</v>
      </c>
      <c r="B1089" s="1">
        <v>1.0967</v>
      </c>
    </row>
    <row r="1090" spans="1:2">
      <c r="A1090" s="2">
        <v>37686</v>
      </c>
      <c r="B1090" s="1">
        <v>1.0996999999999999</v>
      </c>
    </row>
    <row r="1091" spans="1:2">
      <c r="A1091" s="2">
        <v>37687</v>
      </c>
      <c r="B1091" s="1">
        <v>1.1013999999999999</v>
      </c>
    </row>
    <row r="1092" spans="1:2">
      <c r="A1092" s="2">
        <v>37690</v>
      </c>
      <c r="B1092" s="1">
        <v>1.1062000000000001</v>
      </c>
    </row>
    <row r="1093" spans="1:2">
      <c r="A1093" s="2">
        <v>37691</v>
      </c>
      <c r="B1093" s="1">
        <v>1.1028</v>
      </c>
    </row>
    <row r="1094" spans="1:2">
      <c r="A1094" s="2">
        <v>37692</v>
      </c>
      <c r="B1094" s="1">
        <v>1.1023000000000001</v>
      </c>
    </row>
    <row r="1095" spans="1:2">
      <c r="A1095" s="2">
        <v>37693</v>
      </c>
      <c r="B1095" s="1">
        <v>1.087</v>
      </c>
    </row>
    <row r="1096" spans="1:2">
      <c r="A1096" s="2">
        <v>37694</v>
      </c>
      <c r="B1096" s="1">
        <v>1.0725</v>
      </c>
    </row>
    <row r="1097" spans="1:2">
      <c r="A1097" s="2">
        <v>37697</v>
      </c>
      <c r="B1097" s="1">
        <v>1.0606</v>
      </c>
    </row>
    <row r="1098" spans="1:2">
      <c r="A1098" s="2">
        <v>37698</v>
      </c>
      <c r="B1098" s="1">
        <v>1.0624</v>
      </c>
    </row>
    <row r="1099" spans="1:2">
      <c r="A1099" s="2">
        <v>37699</v>
      </c>
      <c r="B1099" s="1">
        <v>1.0589999999999999</v>
      </c>
    </row>
    <row r="1100" spans="1:2">
      <c r="A1100" s="2">
        <v>37700</v>
      </c>
      <c r="B1100" s="1">
        <v>1.0612999999999999</v>
      </c>
    </row>
    <row r="1101" spans="1:2">
      <c r="A1101" s="2">
        <v>37701</v>
      </c>
      <c r="B1101" s="1">
        <v>1.0545</v>
      </c>
    </row>
    <row r="1102" spans="1:2">
      <c r="A1102" s="2">
        <v>37704</v>
      </c>
      <c r="B1102" s="1">
        <v>1.0644</v>
      </c>
    </row>
    <row r="1103" spans="1:2">
      <c r="A1103" s="2">
        <v>37705</v>
      </c>
      <c r="B1103" s="1">
        <v>1.0672999999999999</v>
      </c>
    </row>
    <row r="1104" spans="1:2">
      <c r="A1104" s="2">
        <v>37706</v>
      </c>
      <c r="B1104" s="1">
        <v>1.0677000000000001</v>
      </c>
    </row>
    <row r="1105" spans="1:2">
      <c r="A1105" s="2">
        <v>37707</v>
      </c>
      <c r="B1105" s="1">
        <v>1.0708</v>
      </c>
    </row>
    <row r="1106" spans="1:2">
      <c r="A1106" s="2">
        <v>37708</v>
      </c>
      <c r="B1106" s="1">
        <v>1.0762</v>
      </c>
    </row>
    <row r="1107" spans="1:2">
      <c r="A1107" s="2">
        <v>37711</v>
      </c>
      <c r="B1107" s="1">
        <v>1.0900000000000001</v>
      </c>
    </row>
    <row r="1108" spans="1:2">
      <c r="A1108" s="2">
        <v>37712</v>
      </c>
      <c r="B1108" s="1">
        <v>1.0904</v>
      </c>
    </row>
    <row r="1109" spans="1:2">
      <c r="A1109" s="2">
        <v>37713</v>
      </c>
      <c r="B1109" s="1">
        <v>1.0765</v>
      </c>
    </row>
    <row r="1110" spans="1:2">
      <c r="A1110" s="2">
        <v>37714</v>
      </c>
      <c r="B1110" s="1">
        <v>1.0736000000000001</v>
      </c>
    </row>
    <row r="1111" spans="1:2">
      <c r="A1111" s="2">
        <v>37715</v>
      </c>
      <c r="B1111" s="1">
        <v>1.0710999999999999</v>
      </c>
    </row>
    <row r="1112" spans="1:2">
      <c r="A1112" s="2">
        <v>37718</v>
      </c>
      <c r="B1112" s="1">
        <v>1.0621</v>
      </c>
    </row>
    <row r="1113" spans="1:2">
      <c r="A1113" s="2">
        <v>37719</v>
      </c>
      <c r="B1113" s="1">
        <v>1.0684</v>
      </c>
    </row>
    <row r="1114" spans="1:2">
      <c r="A1114" s="2">
        <v>37720</v>
      </c>
      <c r="B1114" s="1">
        <v>1.0722</v>
      </c>
    </row>
    <row r="1115" spans="1:2">
      <c r="A1115" s="2">
        <v>37721</v>
      </c>
      <c r="B1115" s="1">
        <v>1.0803</v>
      </c>
    </row>
    <row r="1116" spans="1:2">
      <c r="A1116" s="2">
        <v>37722</v>
      </c>
      <c r="B1116" s="1">
        <v>1.0750999999999999</v>
      </c>
    </row>
    <row r="1117" spans="1:2">
      <c r="A1117" s="2">
        <v>37725</v>
      </c>
      <c r="B1117" s="1">
        <v>1.0772999999999999</v>
      </c>
    </row>
    <row r="1118" spans="1:2">
      <c r="A1118" s="2">
        <v>37726</v>
      </c>
      <c r="B1118" s="1">
        <v>1.0801000000000001</v>
      </c>
    </row>
    <row r="1119" spans="1:2">
      <c r="A1119" s="2">
        <v>37727</v>
      </c>
      <c r="B1119" s="1">
        <v>1.0871999999999999</v>
      </c>
    </row>
    <row r="1120" spans="1:2">
      <c r="A1120" s="2">
        <v>37728</v>
      </c>
      <c r="B1120" s="1">
        <v>1.0907</v>
      </c>
    </row>
    <row r="1121" spans="1:2">
      <c r="A1121" s="2">
        <v>37729</v>
      </c>
      <c r="B1121" s="1">
        <v>1.0882000000000001</v>
      </c>
    </row>
    <row r="1122" spans="1:2">
      <c r="A1122" s="2">
        <v>37732</v>
      </c>
      <c r="B1122" s="1">
        <v>1.0857000000000001</v>
      </c>
    </row>
    <row r="1123" spans="1:2">
      <c r="A1123" s="2">
        <v>37733</v>
      </c>
      <c r="B1123" s="1">
        <v>1.0966</v>
      </c>
    </row>
    <row r="1124" spans="1:2">
      <c r="A1124" s="2">
        <v>37734</v>
      </c>
      <c r="B1124" s="1">
        <v>1.0949</v>
      </c>
    </row>
    <row r="1125" spans="1:2">
      <c r="A1125" s="2">
        <v>37735</v>
      </c>
      <c r="B1125" s="1">
        <v>1.1039000000000001</v>
      </c>
    </row>
    <row r="1126" spans="1:2">
      <c r="A1126" s="2">
        <v>37736</v>
      </c>
      <c r="B1126" s="1">
        <v>1.1040000000000001</v>
      </c>
    </row>
    <row r="1127" spans="1:2">
      <c r="A1127" s="2">
        <v>37739</v>
      </c>
      <c r="B1127" s="1">
        <v>1.0999000000000001</v>
      </c>
    </row>
    <row r="1128" spans="1:2">
      <c r="A1128" s="2">
        <v>37740</v>
      </c>
      <c r="B1128" s="1">
        <v>1.101</v>
      </c>
    </row>
    <row r="1129" spans="1:2">
      <c r="A1129" s="2">
        <v>37741</v>
      </c>
      <c r="B1129" s="1">
        <v>1.1180000000000001</v>
      </c>
    </row>
    <row r="1130" spans="1:2">
      <c r="A1130" s="2">
        <v>37742</v>
      </c>
      <c r="B1130" s="1">
        <v>1.1237999999999999</v>
      </c>
    </row>
    <row r="1131" spans="1:2">
      <c r="A1131" s="2">
        <v>37743</v>
      </c>
      <c r="B1131" s="1">
        <v>1.1200000000000001</v>
      </c>
    </row>
    <row r="1132" spans="1:2">
      <c r="A1132" s="2">
        <v>37746</v>
      </c>
      <c r="B1132" s="1">
        <v>1.1271</v>
      </c>
    </row>
    <row r="1133" spans="1:2">
      <c r="A1133" s="2">
        <v>37747</v>
      </c>
      <c r="B1133" s="1">
        <v>1.1354</v>
      </c>
    </row>
    <row r="1134" spans="1:2">
      <c r="A1134" s="2">
        <v>37748</v>
      </c>
      <c r="B1134" s="1">
        <v>1.1339999999999999</v>
      </c>
    </row>
    <row r="1135" spans="1:2">
      <c r="A1135" s="2">
        <v>37749</v>
      </c>
      <c r="B1135" s="1">
        <v>1.1453</v>
      </c>
    </row>
    <row r="1136" spans="1:2">
      <c r="A1136" s="2">
        <v>37750</v>
      </c>
      <c r="B1136" s="1">
        <v>1.1497999999999999</v>
      </c>
    </row>
    <row r="1137" spans="1:2">
      <c r="A1137" s="2">
        <v>37753</v>
      </c>
      <c r="B1137" s="1">
        <v>1.1556999999999999</v>
      </c>
    </row>
    <row r="1138" spans="1:2">
      <c r="A1138" s="2">
        <v>37754</v>
      </c>
      <c r="B1138" s="1">
        <v>1.1498999999999999</v>
      </c>
    </row>
    <row r="1139" spans="1:2">
      <c r="A1139" s="2">
        <v>37755</v>
      </c>
      <c r="B1139" s="1">
        <v>1.1497999999999999</v>
      </c>
    </row>
    <row r="1140" spans="1:2">
      <c r="A1140" s="2">
        <v>37756</v>
      </c>
      <c r="B1140" s="1">
        <v>1.1456999999999999</v>
      </c>
    </row>
    <row r="1141" spans="1:2">
      <c r="A1141" s="2">
        <v>37757</v>
      </c>
      <c r="B1141" s="1">
        <v>1.1541999999999999</v>
      </c>
    </row>
    <row r="1142" spans="1:2">
      <c r="A1142" s="2">
        <v>37760</v>
      </c>
      <c r="B1142" s="1">
        <v>1.1686000000000001</v>
      </c>
    </row>
    <row r="1143" spans="1:2">
      <c r="A1143" s="2">
        <v>37761</v>
      </c>
      <c r="B1143" s="1">
        <v>1.1685000000000001</v>
      </c>
    </row>
    <row r="1144" spans="1:2">
      <c r="A1144" s="2">
        <v>37762</v>
      </c>
      <c r="B1144" s="1">
        <v>1.1707000000000001</v>
      </c>
    </row>
    <row r="1145" spans="1:2">
      <c r="A1145" s="2">
        <v>37763</v>
      </c>
      <c r="B1145" s="1">
        <v>1.17</v>
      </c>
    </row>
    <row r="1146" spans="1:2">
      <c r="A1146" s="2">
        <v>37764</v>
      </c>
      <c r="B1146" s="1">
        <v>1.1786000000000001</v>
      </c>
    </row>
    <row r="1147" spans="1:2">
      <c r="A1147" s="2">
        <v>37767</v>
      </c>
      <c r="B1147" s="1" t="s">
        <v>4</v>
      </c>
    </row>
    <row r="1148" spans="1:2">
      <c r="A1148" s="2">
        <v>37768</v>
      </c>
      <c r="B1148" s="1">
        <v>1.1853</v>
      </c>
    </row>
    <row r="1149" spans="1:2">
      <c r="A1149" s="2">
        <v>37769</v>
      </c>
      <c r="B1149" s="1">
        <v>1.1741999999999999</v>
      </c>
    </row>
    <row r="1150" spans="1:2">
      <c r="A1150" s="2">
        <v>37770</v>
      </c>
      <c r="B1150" s="1">
        <v>1.1835</v>
      </c>
    </row>
    <row r="1151" spans="1:2">
      <c r="A1151" s="2">
        <v>37771</v>
      </c>
      <c r="B1151" s="1">
        <v>1.1766000000000001</v>
      </c>
    </row>
    <row r="1152" spans="1:2">
      <c r="A1152" s="2">
        <v>37774</v>
      </c>
      <c r="B1152" s="1">
        <v>1.1744000000000001</v>
      </c>
    </row>
    <row r="1153" spans="1:2">
      <c r="A1153" s="2">
        <v>37775</v>
      </c>
      <c r="B1153" s="1">
        <v>1.1701999999999999</v>
      </c>
    </row>
    <row r="1154" spans="1:2">
      <c r="A1154" s="2">
        <v>37776</v>
      </c>
      <c r="B1154" s="1">
        <v>1.1708000000000001</v>
      </c>
    </row>
    <row r="1155" spans="1:2">
      <c r="A1155" s="2">
        <v>37777</v>
      </c>
      <c r="B1155" s="1">
        <v>1.1870000000000001</v>
      </c>
    </row>
    <row r="1156" spans="1:2">
      <c r="A1156" s="2">
        <v>37778</v>
      </c>
      <c r="B1156" s="1">
        <v>1.1695</v>
      </c>
    </row>
    <row r="1157" spans="1:2">
      <c r="A1157" s="2">
        <v>37781</v>
      </c>
      <c r="B1157" s="1">
        <v>1.1742999999999999</v>
      </c>
    </row>
    <row r="1158" spans="1:2">
      <c r="A1158" s="2">
        <v>37782</v>
      </c>
      <c r="B1158" s="1">
        <v>1.1686000000000001</v>
      </c>
    </row>
    <row r="1159" spans="1:2">
      <c r="A1159" s="2">
        <v>37783</v>
      </c>
      <c r="B1159" s="1">
        <v>1.1763999999999999</v>
      </c>
    </row>
    <row r="1160" spans="1:2">
      <c r="A1160" s="2">
        <v>37784</v>
      </c>
      <c r="B1160" s="1">
        <v>1.1767000000000001</v>
      </c>
    </row>
    <row r="1161" spans="1:2">
      <c r="A1161" s="2">
        <v>37785</v>
      </c>
      <c r="B1161" s="1">
        <v>1.1830000000000001</v>
      </c>
    </row>
    <row r="1162" spans="1:2">
      <c r="A1162" s="2">
        <v>37788</v>
      </c>
      <c r="B1162" s="1">
        <v>1.1842999999999999</v>
      </c>
    </row>
    <row r="1163" spans="1:2">
      <c r="A1163" s="2">
        <v>37789</v>
      </c>
      <c r="B1163" s="1">
        <v>1.1812</v>
      </c>
    </row>
    <row r="1164" spans="1:2">
      <c r="A1164" s="2">
        <v>37790</v>
      </c>
      <c r="B1164" s="1">
        <v>1.171</v>
      </c>
    </row>
    <row r="1165" spans="1:2">
      <c r="A1165" s="2">
        <v>37791</v>
      </c>
      <c r="B1165" s="1">
        <v>1.1677999999999999</v>
      </c>
    </row>
    <row r="1166" spans="1:2">
      <c r="A1166" s="2">
        <v>37792</v>
      </c>
      <c r="B1166" s="1">
        <v>1.1616</v>
      </c>
    </row>
    <row r="1167" spans="1:2">
      <c r="A1167" s="2">
        <v>37795</v>
      </c>
      <c r="B1167" s="1">
        <v>1.1548</v>
      </c>
    </row>
    <row r="1168" spans="1:2">
      <c r="A1168" s="2">
        <v>37796</v>
      </c>
      <c r="B1168" s="1">
        <v>1.1497999999999999</v>
      </c>
    </row>
    <row r="1169" spans="1:2">
      <c r="A1169" s="2">
        <v>37797</v>
      </c>
      <c r="B1169" s="1">
        <v>1.1592</v>
      </c>
    </row>
    <row r="1170" spans="1:2">
      <c r="A1170" s="2">
        <v>37798</v>
      </c>
      <c r="B1170" s="1">
        <v>1.1429</v>
      </c>
    </row>
    <row r="1171" spans="1:2">
      <c r="A1171" s="2">
        <v>37799</v>
      </c>
      <c r="B1171" s="1">
        <v>1.1423000000000001</v>
      </c>
    </row>
    <row r="1172" spans="1:2">
      <c r="A1172" s="2">
        <v>37802</v>
      </c>
      <c r="B1172" s="1">
        <v>1.1501999999999999</v>
      </c>
    </row>
    <row r="1173" spans="1:2">
      <c r="A1173" s="2">
        <v>37803</v>
      </c>
      <c r="B1173" s="1">
        <v>1.1579999999999999</v>
      </c>
    </row>
    <row r="1174" spans="1:2">
      <c r="A1174" s="2">
        <v>37804</v>
      </c>
      <c r="B1174" s="1">
        <v>1.1524000000000001</v>
      </c>
    </row>
    <row r="1175" spans="1:2">
      <c r="A1175" s="2">
        <v>37805</v>
      </c>
      <c r="B1175" s="1">
        <v>1.1503000000000001</v>
      </c>
    </row>
    <row r="1176" spans="1:2">
      <c r="A1176" s="2">
        <v>37806</v>
      </c>
      <c r="B1176" s="1" t="s">
        <v>4</v>
      </c>
    </row>
    <row r="1177" spans="1:2">
      <c r="A1177" s="2">
        <v>37809</v>
      </c>
      <c r="B1177" s="1">
        <v>1.1341000000000001</v>
      </c>
    </row>
    <row r="1178" spans="1:2">
      <c r="A1178" s="2">
        <v>37810</v>
      </c>
      <c r="B1178" s="1">
        <v>1.1265000000000001</v>
      </c>
    </row>
    <row r="1179" spans="1:2">
      <c r="A1179" s="2">
        <v>37811</v>
      </c>
      <c r="B1179" s="1">
        <v>1.1311</v>
      </c>
    </row>
    <row r="1180" spans="1:2">
      <c r="A1180" s="2">
        <v>37812</v>
      </c>
      <c r="B1180" s="1">
        <v>1.139</v>
      </c>
    </row>
    <row r="1181" spans="1:2">
      <c r="A1181" s="2">
        <v>37813</v>
      </c>
      <c r="B1181" s="1">
        <v>1.1304000000000001</v>
      </c>
    </row>
    <row r="1182" spans="1:2">
      <c r="A1182" s="2">
        <v>37816</v>
      </c>
      <c r="B1182" s="1">
        <v>1.1297999999999999</v>
      </c>
    </row>
    <row r="1183" spans="1:2">
      <c r="A1183" s="2">
        <v>37817</v>
      </c>
      <c r="B1183" s="1">
        <v>1.1233</v>
      </c>
    </row>
    <row r="1184" spans="1:2">
      <c r="A1184" s="2">
        <v>37818</v>
      </c>
      <c r="B1184" s="1">
        <v>1.1209</v>
      </c>
    </row>
    <row r="1185" spans="1:2">
      <c r="A1185" s="2">
        <v>37819</v>
      </c>
      <c r="B1185" s="1">
        <v>1.1164000000000001</v>
      </c>
    </row>
    <row r="1186" spans="1:2">
      <c r="A1186" s="2">
        <v>37820</v>
      </c>
      <c r="B1186" s="1">
        <v>1.1238999999999999</v>
      </c>
    </row>
    <row r="1187" spans="1:2">
      <c r="A1187" s="2">
        <v>37823</v>
      </c>
      <c r="B1187" s="1">
        <v>1.1346000000000001</v>
      </c>
    </row>
    <row r="1188" spans="1:2">
      <c r="A1188" s="2">
        <v>37824</v>
      </c>
      <c r="B1188" s="1">
        <v>1.1325000000000001</v>
      </c>
    </row>
    <row r="1189" spans="1:2">
      <c r="A1189" s="2">
        <v>37825</v>
      </c>
      <c r="B1189" s="1">
        <v>1.1484000000000001</v>
      </c>
    </row>
    <row r="1190" spans="1:2">
      <c r="A1190" s="2">
        <v>37826</v>
      </c>
      <c r="B1190" s="1">
        <v>1.1440999999999999</v>
      </c>
    </row>
    <row r="1191" spans="1:2">
      <c r="A1191" s="2">
        <v>37827</v>
      </c>
      <c r="B1191" s="1">
        <v>1.1513</v>
      </c>
    </row>
    <row r="1192" spans="1:2">
      <c r="A1192" s="2">
        <v>37830</v>
      </c>
      <c r="B1192" s="1">
        <v>1.1496999999999999</v>
      </c>
    </row>
    <row r="1193" spans="1:2">
      <c r="A1193" s="2">
        <v>37831</v>
      </c>
      <c r="B1193" s="1">
        <v>1.1466000000000001</v>
      </c>
    </row>
    <row r="1194" spans="1:2">
      <c r="A1194" s="2">
        <v>37832</v>
      </c>
      <c r="B1194" s="1">
        <v>1.1367</v>
      </c>
    </row>
    <row r="1195" spans="1:2">
      <c r="A1195" s="2">
        <v>37833</v>
      </c>
      <c r="B1195" s="1">
        <v>1.1231</v>
      </c>
    </row>
    <row r="1196" spans="1:2">
      <c r="A1196" s="2">
        <v>37834</v>
      </c>
      <c r="B1196" s="1">
        <v>1.1252</v>
      </c>
    </row>
    <row r="1197" spans="1:2">
      <c r="A1197" s="2">
        <v>37837</v>
      </c>
      <c r="B1197" s="1">
        <v>1.1336999999999999</v>
      </c>
    </row>
    <row r="1198" spans="1:2">
      <c r="A1198" s="2">
        <v>37838</v>
      </c>
      <c r="B1198" s="1">
        <v>1.1349</v>
      </c>
    </row>
    <row r="1199" spans="1:2">
      <c r="A1199" s="2">
        <v>37839</v>
      </c>
      <c r="B1199" s="1">
        <v>1.1356999999999999</v>
      </c>
    </row>
    <row r="1200" spans="1:2">
      <c r="A1200" s="2">
        <v>37840</v>
      </c>
      <c r="B1200" s="1">
        <v>1.139</v>
      </c>
    </row>
    <row r="1201" spans="1:2">
      <c r="A1201" s="2">
        <v>37841</v>
      </c>
      <c r="B1201" s="1">
        <v>1.1321000000000001</v>
      </c>
    </row>
    <row r="1202" spans="1:2">
      <c r="A1202" s="2">
        <v>37844</v>
      </c>
      <c r="B1202" s="1">
        <v>1.1349</v>
      </c>
    </row>
    <row r="1203" spans="1:2">
      <c r="A1203" s="2">
        <v>37845</v>
      </c>
      <c r="B1203" s="1">
        <v>1.1304000000000001</v>
      </c>
    </row>
    <row r="1204" spans="1:2">
      <c r="A1204" s="2">
        <v>37846</v>
      </c>
      <c r="B1204" s="1">
        <v>1.1316999999999999</v>
      </c>
    </row>
    <row r="1205" spans="1:2">
      <c r="A1205" s="2">
        <v>37847</v>
      </c>
      <c r="B1205" s="1">
        <v>1.1249</v>
      </c>
    </row>
    <row r="1206" spans="1:2">
      <c r="A1206" s="2">
        <v>37848</v>
      </c>
      <c r="B1206" s="1">
        <v>1.1254999999999999</v>
      </c>
    </row>
    <row r="1207" spans="1:2">
      <c r="A1207" s="2">
        <v>37851</v>
      </c>
      <c r="B1207" s="1">
        <v>1.1137999999999999</v>
      </c>
    </row>
    <row r="1208" spans="1:2">
      <c r="A1208" s="2">
        <v>37852</v>
      </c>
      <c r="B1208" s="1">
        <v>1.1116999999999999</v>
      </c>
    </row>
    <row r="1209" spans="1:2">
      <c r="A1209" s="2">
        <v>37853</v>
      </c>
      <c r="B1209" s="1">
        <v>1.1104000000000001</v>
      </c>
    </row>
    <row r="1210" spans="1:2">
      <c r="A1210" s="2">
        <v>37854</v>
      </c>
      <c r="B1210" s="1">
        <v>1.0975999999999999</v>
      </c>
    </row>
    <row r="1211" spans="1:2">
      <c r="A1211" s="2">
        <v>37855</v>
      </c>
      <c r="B1211" s="1">
        <v>1.0871</v>
      </c>
    </row>
    <row r="1212" spans="1:2">
      <c r="A1212" s="2">
        <v>37858</v>
      </c>
      <c r="B1212" s="1">
        <v>1.0891999999999999</v>
      </c>
    </row>
    <row r="1213" spans="1:2">
      <c r="A1213" s="2">
        <v>37859</v>
      </c>
      <c r="B1213" s="1">
        <v>1.0892999999999999</v>
      </c>
    </row>
    <row r="1214" spans="1:2">
      <c r="A1214" s="2">
        <v>37860</v>
      </c>
      <c r="B1214" s="1">
        <v>1.0906</v>
      </c>
    </row>
    <row r="1215" spans="1:2">
      <c r="A1215" s="2">
        <v>37861</v>
      </c>
      <c r="B1215" s="1">
        <v>1.0895999999999999</v>
      </c>
    </row>
    <row r="1216" spans="1:2">
      <c r="A1216" s="2">
        <v>37862</v>
      </c>
      <c r="B1216" s="1">
        <v>1.0986</v>
      </c>
    </row>
    <row r="1217" spans="1:2">
      <c r="A1217" s="2">
        <v>37865</v>
      </c>
      <c r="B1217" s="1" t="s">
        <v>4</v>
      </c>
    </row>
    <row r="1218" spans="1:2">
      <c r="A1218" s="2">
        <v>37866</v>
      </c>
      <c r="B1218" s="1">
        <v>1.0871999999999999</v>
      </c>
    </row>
    <row r="1219" spans="1:2">
      <c r="A1219" s="2">
        <v>37867</v>
      </c>
      <c r="B1219" s="1">
        <v>1.0845</v>
      </c>
    </row>
    <row r="1220" spans="1:2">
      <c r="A1220" s="2">
        <v>37868</v>
      </c>
      <c r="B1220" s="1">
        <v>1.0899000000000001</v>
      </c>
    </row>
    <row r="1221" spans="1:2">
      <c r="A1221" s="2">
        <v>37869</v>
      </c>
      <c r="B1221" s="1">
        <v>1.1073</v>
      </c>
    </row>
    <row r="1222" spans="1:2">
      <c r="A1222" s="2">
        <v>37872</v>
      </c>
      <c r="B1222" s="1">
        <v>1.1124000000000001</v>
      </c>
    </row>
    <row r="1223" spans="1:2">
      <c r="A1223" s="2">
        <v>37873</v>
      </c>
      <c r="B1223" s="1">
        <v>1.119</v>
      </c>
    </row>
    <row r="1224" spans="1:2">
      <c r="A1224" s="2">
        <v>37874</v>
      </c>
      <c r="B1224" s="1">
        <v>1.1194999999999999</v>
      </c>
    </row>
    <row r="1225" spans="1:2">
      <c r="A1225" s="2">
        <v>37875</v>
      </c>
      <c r="B1225" s="1">
        <v>1.1186</v>
      </c>
    </row>
    <row r="1226" spans="1:2">
      <c r="A1226" s="2">
        <v>37876</v>
      </c>
      <c r="B1226" s="1">
        <v>1.1307</v>
      </c>
    </row>
    <row r="1227" spans="1:2">
      <c r="A1227" s="2">
        <v>37879</v>
      </c>
      <c r="B1227" s="1">
        <v>1.1304000000000001</v>
      </c>
    </row>
    <row r="1228" spans="1:2">
      <c r="A1228" s="2">
        <v>37880</v>
      </c>
      <c r="B1228" s="1">
        <v>1.1166</v>
      </c>
    </row>
    <row r="1229" spans="1:2">
      <c r="A1229" s="2">
        <v>37881</v>
      </c>
      <c r="B1229" s="1">
        <v>1.1238999999999999</v>
      </c>
    </row>
    <row r="1230" spans="1:2">
      <c r="A1230" s="2">
        <v>37882</v>
      </c>
      <c r="B1230" s="1">
        <v>1.1240000000000001</v>
      </c>
    </row>
    <row r="1231" spans="1:2">
      <c r="A1231" s="2">
        <v>37883</v>
      </c>
      <c r="B1231" s="1">
        <v>1.1346000000000001</v>
      </c>
    </row>
    <row r="1232" spans="1:2">
      <c r="A1232" s="2">
        <v>37886</v>
      </c>
      <c r="B1232" s="1">
        <v>1.1468</v>
      </c>
    </row>
    <row r="1233" spans="1:2">
      <c r="A1233" s="2">
        <v>37887</v>
      </c>
      <c r="B1233" s="1">
        <v>1.1487000000000001</v>
      </c>
    </row>
    <row r="1234" spans="1:2">
      <c r="A1234" s="2">
        <v>37888</v>
      </c>
      <c r="B1234" s="1">
        <v>1.1472</v>
      </c>
    </row>
    <row r="1235" spans="1:2">
      <c r="A1235" s="2">
        <v>37889</v>
      </c>
      <c r="B1235" s="1">
        <v>1.1484000000000001</v>
      </c>
    </row>
    <row r="1236" spans="1:2">
      <c r="A1236" s="2">
        <v>37890</v>
      </c>
      <c r="B1236" s="1">
        <v>1.1482000000000001</v>
      </c>
    </row>
    <row r="1237" spans="1:2">
      <c r="A1237" s="2">
        <v>37893</v>
      </c>
      <c r="B1237" s="1">
        <v>1.1577999999999999</v>
      </c>
    </row>
    <row r="1238" spans="1:2">
      <c r="A1238" s="2">
        <v>37894</v>
      </c>
      <c r="B1238" s="1">
        <v>1.165</v>
      </c>
    </row>
    <row r="1239" spans="1:2">
      <c r="A1239" s="2">
        <v>37895</v>
      </c>
      <c r="B1239" s="1">
        <v>1.1708000000000001</v>
      </c>
    </row>
    <row r="1240" spans="1:2">
      <c r="A1240" s="2">
        <v>37896</v>
      </c>
      <c r="B1240" s="1">
        <v>1.1717</v>
      </c>
    </row>
    <row r="1241" spans="1:2">
      <c r="A1241" s="2">
        <v>37897</v>
      </c>
      <c r="B1241" s="1">
        <v>1.1596</v>
      </c>
    </row>
    <row r="1242" spans="1:2">
      <c r="A1242" s="2">
        <v>37900</v>
      </c>
      <c r="B1242" s="1">
        <v>1.1706000000000001</v>
      </c>
    </row>
    <row r="1243" spans="1:2">
      <c r="A1243" s="2">
        <v>37901</v>
      </c>
      <c r="B1243" s="1">
        <v>1.1783999999999999</v>
      </c>
    </row>
    <row r="1244" spans="1:2">
      <c r="A1244" s="2">
        <v>37902</v>
      </c>
      <c r="B1244" s="1">
        <v>1.1805000000000001</v>
      </c>
    </row>
    <row r="1245" spans="1:2">
      <c r="A1245" s="2">
        <v>37903</v>
      </c>
      <c r="B1245" s="1">
        <v>1.1695</v>
      </c>
    </row>
    <row r="1246" spans="1:2">
      <c r="A1246" s="2">
        <v>37904</v>
      </c>
      <c r="B1246" s="1">
        <v>1.1812</v>
      </c>
    </row>
    <row r="1247" spans="1:2">
      <c r="A1247" s="2">
        <v>37907</v>
      </c>
      <c r="B1247" s="1" t="s">
        <v>4</v>
      </c>
    </row>
    <row r="1248" spans="1:2">
      <c r="A1248" s="2">
        <v>37908</v>
      </c>
      <c r="B1248" s="1">
        <v>1.1724000000000001</v>
      </c>
    </row>
    <row r="1249" spans="1:2">
      <c r="A1249" s="2">
        <v>37909</v>
      </c>
      <c r="B1249" s="1">
        <v>1.1652</v>
      </c>
    </row>
    <row r="1250" spans="1:2">
      <c r="A1250" s="2">
        <v>37910</v>
      </c>
      <c r="B1250" s="1">
        <v>1.1665000000000001</v>
      </c>
    </row>
    <row r="1251" spans="1:2">
      <c r="A1251" s="2">
        <v>37911</v>
      </c>
      <c r="B1251" s="1">
        <v>1.163</v>
      </c>
    </row>
    <row r="1252" spans="1:2">
      <c r="A1252" s="2">
        <v>37914</v>
      </c>
      <c r="B1252" s="1">
        <v>1.1671</v>
      </c>
    </row>
    <row r="1253" spans="1:2">
      <c r="A1253" s="2">
        <v>37915</v>
      </c>
      <c r="B1253" s="1">
        <v>1.1676</v>
      </c>
    </row>
    <row r="1254" spans="1:2">
      <c r="A1254" s="2">
        <v>37916</v>
      </c>
      <c r="B1254" s="1">
        <v>1.1805000000000001</v>
      </c>
    </row>
    <row r="1255" spans="1:2">
      <c r="A1255" s="2">
        <v>37917</v>
      </c>
      <c r="B1255" s="1">
        <v>1.1795</v>
      </c>
    </row>
    <row r="1256" spans="1:2">
      <c r="A1256" s="2">
        <v>37918</v>
      </c>
      <c r="B1256" s="1">
        <v>1.1833</v>
      </c>
    </row>
    <row r="1257" spans="1:2">
      <c r="A1257" s="2">
        <v>37921</v>
      </c>
      <c r="B1257" s="1">
        <v>1.1761999999999999</v>
      </c>
    </row>
    <row r="1258" spans="1:2">
      <c r="A1258" s="2">
        <v>37922</v>
      </c>
      <c r="B1258" s="1">
        <v>1.1689000000000001</v>
      </c>
    </row>
    <row r="1259" spans="1:2">
      <c r="A1259" s="2">
        <v>37923</v>
      </c>
      <c r="B1259" s="1">
        <v>1.1673</v>
      </c>
    </row>
    <row r="1260" spans="1:2">
      <c r="A1260" s="2">
        <v>37924</v>
      </c>
      <c r="B1260" s="1">
        <v>1.1694</v>
      </c>
    </row>
    <row r="1261" spans="1:2">
      <c r="A1261" s="2">
        <v>37925</v>
      </c>
      <c r="B1261" s="1">
        <v>1.1609</v>
      </c>
    </row>
    <row r="1262" spans="1:2">
      <c r="A1262" s="2">
        <v>37928</v>
      </c>
      <c r="B1262" s="1">
        <v>1.1454</v>
      </c>
    </row>
    <row r="1263" spans="1:2">
      <c r="A1263" s="2">
        <v>37929</v>
      </c>
      <c r="B1263" s="1">
        <v>1.1496999999999999</v>
      </c>
    </row>
    <row r="1264" spans="1:2">
      <c r="A1264" s="2">
        <v>37930</v>
      </c>
      <c r="B1264" s="1">
        <v>1.1473</v>
      </c>
    </row>
    <row r="1265" spans="1:2">
      <c r="A1265" s="2">
        <v>37931</v>
      </c>
      <c r="B1265" s="1">
        <v>1.1416999999999999</v>
      </c>
    </row>
    <row r="1266" spans="1:2">
      <c r="A1266" s="2">
        <v>37932</v>
      </c>
      <c r="B1266" s="1">
        <v>1.1505000000000001</v>
      </c>
    </row>
    <row r="1267" spans="1:2">
      <c r="A1267" s="2">
        <v>37935</v>
      </c>
      <c r="B1267" s="1">
        <v>1.1515</v>
      </c>
    </row>
    <row r="1268" spans="1:2">
      <c r="A1268" s="2">
        <v>37936</v>
      </c>
      <c r="B1268" s="1" t="s">
        <v>4</v>
      </c>
    </row>
    <row r="1269" spans="1:2">
      <c r="A1269" s="2">
        <v>37937</v>
      </c>
      <c r="B1269" s="1">
        <v>1.1647000000000001</v>
      </c>
    </row>
    <row r="1270" spans="1:2">
      <c r="A1270" s="2">
        <v>37938</v>
      </c>
      <c r="B1270" s="1">
        <v>1.1711</v>
      </c>
    </row>
    <row r="1271" spans="1:2">
      <c r="A1271" s="2">
        <v>37939</v>
      </c>
      <c r="B1271" s="1">
        <v>1.1742999999999999</v>
      </c>
    </row>
    <row r="1272" spans="1:2">
      <c r="A1272" s="2">
        <v>37942</v>
      </c>
      <c r="B1272" s="1">
        <v>1.1744000000000001</v>
      </c>
    </row>
    <row r="1273" spans="1:2">
      <c r="A1273" s="2">
        <v>37943</v>
      </c>
      <c r="B1273" s="1">
        <v>1.1893</v>
      </c>
    </row>
    <row r="1274" spans="1:2">
      <c r="A1274" s="2">
        <v>37944</v>
      </c>
      <c r="B1274" s="1">
        <v>1.1909000000000001</v>
      </c>
    </row>
    <row r="1275" spans="1:2">
      <c r="A1275" s="2">
        <v>37945</v>
      </c>
      <c r="B1275" s="1">
        <v>1.1895</v>
      </c>
    </row>
    <row r="1276" spans="1:2">
      <c r="A1276" s="2">
        <v>37946</v>
      </c>
      <c r="B1276" s="1">
        <v>1.1913</v>
      </c>
    </row>
    <row r="1277" spans="1:2">
      <c r="A1277" s="2">
        <v>37949</v>
      </c>
      <c r="B1277" s="1">
        <v>1.1768000000000001</v>
      </c>
    </row>
    <row r="1278" spans="1:2">
      <c r="A1278" s="2">
        <v>37950</v>
      </c>
      <c r="B1278" s="1">
        <v>1.1785000000000001</v>
      </c>
    </row>
    <row r="1279" spans="1:2">
      <c r="A1279" s="2">
        <v>37951</v>
      </c>
      <c r="B1279" s="1">
        <v>1.1918</v>
      </c>
    </row>
    <row r="1280" spans="1:2">
      <c r="A1280" s="2">
        <v>37952</v>
      </c>
      <c r="B1280" s="1" t="s">
        <v>4</v>
      </c>
    </row>
    <row r="1281" spans="1:2">
      <c r="A1281" s="2">
        <v>37953</v>
      </c>
      <c r="B1281" s="1">
        <v>1.1995</v>
      </c>
    </row>
    <row r="1282" spans="1:2">
      <c r="A1282" s="2">
        <v>37956</v>
      </c>
      <c r="B1282" s="1">
        <v>1.1956</v>
      </c>
    </row>
    <row r="1283" spans="1:2">
      <c r="A1283" s="2">
        <v>37957</v>
      </c>
      <c r="B1283" s="1">
        <v>1.2083999999999999</v>
      </c>
    </row>
    <row r="1284" spans="1:2">
      <c r="A1284" s="2">
        <v>37958</v>
      </c>
      <c r="B1284" s="1">
        <v>1.2093</v>
      </c>
    </row>
    <row r="1285" spans="1:2">
      <c r="A1285" s="2">
        <v>37959</v>
      </c>
      <c r="B1285" s="1">
        <v>1.2077</v>
      </c>
    </row>
    <row r="1286" spans="1:2">
      <c r="A1286" s="2">
        <v>37960</v>
      </c>
      <c r="B1286" s="1">
        <v>1.2157</v>
      </c>
    </row>
    <row r="1287" spans="1:2">
      <c r="A1287" s="2">
        <v>37963</v>
      </c>
      <c r="B1287" s="1">
        <v>1.2217</v>
      </c>
    </row>
    <row r="1288" spans="1:2">
      <c r="A1288" s="2">
        <v>37964</v>
      </c>
      <c r="B1288" s="1">
        <v>1.2229000000000001</v>
      </c>
    </row>
    <row r="1289" spans="1:2">
      <c r="A1289" s="2">
        <v>37965</v>
      </c>
      <c r="B1289" s="1">
        <v>1.2215</v>
      </c>
    </row>
    <row r="1290" spans="1:2">
      <c r="A1290" s="2">
        <v>37966</v>
      </c>
      <c r="B1290" s="1">
        <v>1.2163999999999999</v>
      </c>
    </row>
    <row r="1291" spans="1:2">
      <c r="A1291" s="2">
        <v>37967</v>
      </c>
      <c r="B1291" s="1">
        <v>1.2283999999999999</v>
      </c>
    </row>
    <row r="1292" spans="1:2">
      <c r="A1292" s="2">
        <v>37970</v>
      </c>
      <c r="B1292" s="1">
        <v>1.2290000000000001</v>
      </c>
    </row>
    <row r="1293" spans="1:2">
      <c r="A1293" s="2">
        <v>37971</v>
      </c>
      <c r="B1293" s="1">
        <v>1.2327999999999999</v>
      </c>
    </row>
    <row r="1294" spans="1:2">
      <c r="A1294" s="2">
        <v>37972</v>
      </c>
      <c r="B1294" s="1">
        <v>1.2381</v>
      </c>
    </row>
    <row r="1295" spans="1:2">
      <c r="A1295" s="2">
        <v>37973</v>
      </c>
      <c r="B1295" s="1">
        <v>1.2376</v>
      </c>
    </row>
    <row r="1296" spans="1:2">
      <c r="A1296" s="2">
        <v>37974</v>
      </c>
      <c r="B1296" s="1">
        <v>1.238</v>
      </c>
    </row>
    <row r="1297" spans="1:2">
      <c r="A1297" s="2">
        <v>37977</v>
      </c>
      <c r="B1297" s="1">
        <v>1.2415</v>
      </c>
    </row>
    <row r="1298" spans="1:2">
      <c r="A1298" s="2">
        <v>37978</v>
      </c>
      <c r="B1298" s="1">
        <v>1.2405999999999999</v>
      </c>
    </row>
    <row r="1299" spans="1:2">
      <c r="A1299" s="2">
        <v>37979</v>
      </c>
      <c r="B1299" s="1">
        <v>1.2464</v>
      </c>
    </row>
    <row r="1300" spans="1:2">
      <c r="A1300" s="2">
        <v>37980</v>
      </c>
      <c r="B1300" s="1" t="s">
        <v>4</v>
      </c>
    </row>
    <row r="1301" spans="1:2">
      <c r="A1301" s="2">
        <v>37981</v>
      </c>
      <c r="B1301" s="1">
        <v>1.2441</v>
      </c>
    </row>
    <row r="1302" spans="1:2">
      <c r="A1302" s="2">
        <v>37984</v>
      </c>
      <c r="B1302" s="1">
        <v>1.2484999999999999</v>
      </c>
    </row>
    <row r="1303" spans="1:2">
      <c r="A1303" s="2">
        <v>37985</v>
      </c>
      <c r="B1303" s="1">
        <v>1.2521</v>
      </c>
    </row>
    <row r="1304" spans="1:2">
      <c r="A1304" s="2">
        <v>37986</v>
      </c>
      <c r="B1304" s="1">
        <v>1.2597</v>
      </c>
    </row>
    <row r="1305" spans="1:2">
      <c r="A1305" s="2">
        <v>37987</v>
      </c>
      <c r="B1305" s="1" t="s">
        <v>4</v>
      </c>
    </row>
    <row r="1306" spans="1:2">
      <c r="A1306" s="2">
        <v>37988</v>
      </c>
      <c r="B1306" s="1">
        <v>1.2592000000000001</v>
      </c>
    </row>
    <row r="1307" spans="1:2">
      <c r="A1307" s="2">
        <v>37991</v>
      </c>
      <c r="B1307" s="1">
        <v>1.2679</v>
      </c>
    </row>
    <row r="1308" spans="1:2">
      <c r="A1308" s="2">
        <v>37992</v>
      </c>
      <c r="B1308" s="1">
        <v>1.2773000000000001</v>
      </c>
    </row>
    <row r="1309" spans="1:2">
      <c r="A1309" s="2">
        <v>37993</v>
      </c>
      <c r="B1309" s="1">
        <v>1.2665</v>
      </c>
    </row>
    <row r="1310" spans="1:2">
      <c r="A1310" s="2">
        <v>37994</v>
      </c>
      <c r="B1310" s="1">
        <v>1.2771999999999999</v>
      </c>
    </row>
    <row r="1311" spans="1:2">
      <c r="A1311" s="2">
        <v>37995</v>
      </c>
      <c r="B1311" s="1">
        <v>1.2853000000000001</v>
      </c>
    </row>
    <row r="1312" spans="1:2">
      <c r="A1312" s="2">
        <v>37998</v>
      </c>
      <c r="B1312" s="1">
        <v>1.2802</v>
      </c>
    </row>
    <row r="1313" spans="1:2">
      <c r="A1313" s="2">
        <v>37999</v>
      </c>
      <c r="B1313" s="1">
        <v>1.2735000000000001</v>
      </c>
    </row>
    <row r="1314" spans="1:2">
      <c r="A1314" s="2">
        <v>38000</v>
      </c>
      <c r="B1314" s="1">
        <v>1.2726</v>
      </c>
    </row>
    <row r="1315" spans="1:2">
      <c r="A1315" s="2">
        <v>38001</v>
      </c>
      <c r="B1315" s="1">
        <v>1.2587999999999999</v>
      </c>
    </row>
    <row r="1316" spans="1:2">
      <c r="A1316" s="2">
        <v>38002</v>
      </c>
      <c r="B1316" s="1">
        <v>1.2395</v>
      </c>
    </row>
    <row r="1317" spans="1:2">
      <c r="A1317" s="2">
        <v>38005</v>
      </c>
      <c r="B1317" s="1" t="s">
        <v>4</v>
      </c>
    </row>
    <row r="1318" spans="1:2">
      <c r="A1318" s="2">
        <v>38006</v>
      </c>
      <c r="B1318" s="1">
        <v>1.2584</v>
      </c>
    </row>
    <row r="1319" spans="1:2">
      <c r="A1319" s="2">
        <v>38007</v>
      </c>
      <c r="B1319" s="1">
        <v>1.2617</v>
      </c>
    </row>
    <row r="1320" spans="1:2">
      <c r="A1320" s="2">
        <v>38008</v>
      </c>
      <c r="B1320" s="1">
        <v>1.2717000000000001</v>
      </c>
    </row>
    <row r="1321" spans="1:2">
      <c r="A1321" s="2">
        <v>38009</v>
      </c>
      <c r="B1321" s="1">
        <v>1.2609999999999999</v>
      </c>
    </row>
    <row r="1322" spans="1:2">
      <c r="A1322" s="2">
        <v>38012</v>
      </c>
      <c r="B1322" s="1">
        <v>1.2552000000000001</v>
      </c>
    </row>
    <row r="1323" spans="1:2">
      <c r="A1323" s="2">
        <v>38013</v>
      </c>
      <c r="B1323" s="1">
        <v>1.2643</v>
      </c>
    </row>
    <row r="1324" spans="1:2">
      <c r="A1324" s="2">
        <v>38014</v>
      </c>
      <c r="B1324" s="1">
        <v>1.262</v>
      </c>
    </row>
    <row r="1325" spans="1:2">
      <c r="A1325" s="2">
        <v>38015</v>
      </c>
      <c r="B1325" s="1">
        <v>1.2388999999999999</v>
      </c>
    </row>
    <row r="1326" spans="1:2">
      <c r="A1326" s="2">
        <v>38016</v>
      </c>
      <c r="B1326" s="1">
        <v>1.2452000000000001</v>
      </c>
    </row>
    <row r="1327" spans="1:2">
      <c r="A1327" s="2">
        <v>38019</v>
      </c>
      <c r="B1327" s="1">
        <v>1.2425999999999999</v>
      </c>
    </row>
    <row r="1328" spans="1:2">
      <c r="A1328" s="2">
        <v>38020</v>
      </c>
      <c r="B1328" s="1">
        <v>1.2561</v>
      </c>
    </row>
    <row r="1329" spans="1:2">
      <c r="A1329" s="2">
        <v>38021</v>
      </c>
      <c r="B1329" s="1">
        <v>1.2552000000000001</v>
      </c>
    </row>
    <row r="1330" spans="1:2">
      <c r="A1330" s="2">
        <v>38022</v>
      </c>
      <c r="B1330" s="1">
        <v>1.2605999999999999</v>
      </c>
    </row>
    <row r="1331" spans="1:2">
      <c r="A1331" s="2">
        <v>38023</v>
      </c>
      <c r="B1331" s="1">
        <v>1.2694000000000001</v>
      </c>
    </row>
    <row r="1332" spans="1:2">
      <c r="A1332" s="2">
        <v>38026</v>
      </c>
      <c r="B1332" s="1">
        <v>1.2672000000000001</v>
      </c>
    </row>
    <row r="1333" spans="1:2">
      <c r="A1333" s="2">
        <v>38027</v>
      </c>
      <c r="B1333" s="1">
        <v>1.2726999999999999</v>
      </c>
    </row>
    <row r="1334" spans="1:2">
      <c r="A1334" s="2">
        <v>38028</v>
      </c>
      <c r="B1334" s="1">
        <v>1.2815000000000001</v>
      </c>
    </row>
    <row r="1335" spans="1:2">
      <c r="A1335" s="2">
        <v>38029</v>
      </c>
      <c r="B1335" s="1">
        <v>1.2806999999999999</v>
      </c>
    </row>
    <row r="1336" spans="1:2">
      <c r="A1336" s="2">
        <v>38030</v>
      </c>
      <c r="B1336" s="1">
        <v>1.2750999999999999</v>
      </c>
    </row>
    <row r="1337" spans="1:2">
      <c r="A1337" s="2">
        <v>38033</v>
      </c>
      <c r="B1337" s="1" t="s">
        <v>4</v>
      </c>
    </row>
    <row r="1338" spans="1:2">
      <c r="A1338" s="2">
        <v>38034</v>
      </c>
      <c r="B1338" s="1">
        <v>1.2847999999999999</v>
      </c>
    </row>
    <row r="1339" spans="1:2">
      <c r="A1339" s="2">
        <v>38035</v>
      </c>
      <c r="B1339" s="1">
        <v>1.2811999999999999</v>
      </c>
    </row>
    <row r="1340" spans="1:2">
      <c r="A1340" s="2">
        <v>38036</v>
      </c>
      <c r="B1340" s="1">
        <v>1.2685</v>
      </c>
    </row>
    <row r="1341" spans="1:2">
      <c r="A1341" s="2">
        <v>38037</v>
      </c>
      <c r="B1341" s="1">
        <v>1.2563</v>
      </c>
    </row>
    <row r="1342" spans="1:2">
      <c r="A1342" s="2">
        <v>38040</v>
      </c>
      <c r="B1342" s="1">
        <v>1.2568999999999999</v>
      </c>
    </row>
    <row r="1343" spans="1:2">
      <c r="A1343" s="2">
        <v>38041</v>
      </c>
      <c r="B1343" s="1">
        <v>1.2692000000000001</v>
      </c>
    </row>
    <row r="1344" spans="1:2">
      <c r="A1344" s="2">
        <v>38042</v>
      </c>
      <c r="B1344" s="1">
        <v>1.2503</v>
      </c>
    </row>
    <row r="1345" spans="1:2">
      <c r="A1345" s="2">
        <v>38043</v>
      </c>
      <c r="B1345" s="1">
        <v>1.2444</v>
      </c>
    </row>
    <row r="1346" spans="1:2">
      <c r="A1346" s="2">
        <v>38044</v>
      </c>
      <c r="B1346" s="1">
        <v>1.2441</v>
      </c>
    </row>
    <row r="1347" spans="1:2">
      <c r="A1347" s="2">
        <v>38047</v>
      </c>
      <c r="B1347" s="1">
        <v>1.2431000000000001</v>
      </c>
    </row>
    <row r="1348" spans="1:2">
      <c r="A1348" s="2">
        <v>38048</v>
      </c>
      <c r="B1348" s="1">
        <v>1.2212000000000001</v>
      </c>
    </row>
    <row r="1349" spans="1:2">
      <c r="A1349" s="2">
        <v>38049</v>
      </c>
      <c r="B1349" s="1">
        <v>1.2088000000000001</v>
      </c>
    </row>
    <row r="1350" spans="1:2">
      <c r="A1350" s="2">
        <v>38050</v>
      </c>
      <c r="B1350" s="1">
        <v>1.2224999999999999</v>
      </c>
    </row>
    <row r="1351" spans="1:2">
      <c r="A1351" s="2">
        <v>38051</v>
      </c>
      <c r="B1351" s="1">
        <v>1.2401</v>
      </c>
    </row>
    <row r="1352" spans="1:2">
      <c r="A1352" s="2">
        <v>38054</v>
      </c>
      <c r="B1352" s="1">
        <v>1.2371000000000001</v>
      </c>
    </row>
    <row r="1353" spans="1:2">
      <c r="A1353" s="2">
        <v>38055</v>
      </c>
      <c r="B1353" s="1">
        <v>1.2427999999999999</v>
      </c>
    </row>
    <row r="1354" spans="1:2">
      <c r="A1354" s="2">
        <v>38056</v>
      </c>
      <c r="B1354" s="1">
        <v>1.2225999999999999</v>
      </c>
    </row>
    <row r="1355" spans="1:2">
      <c r="A1355" s="2">
        <v>38057</v>
      </c>
      <c r="B1355" s="1">
        <v>1.2267999999999999</v>
      </c>
    </row>
    <row r="1356" spans="1:2">
      <c r="A1356" s="2">
        <v>38058</v>
      </c>
      <c r="B1356" s="1">
        <v>1.2191000000000001</v>
      </c>
    </row>
    <row r="1357" spans="1:2">
      <c r="A1357" s="2">
        <v>38061</v>
      </c>
      <c r="B1357" s="1">
        <v>1.2242999999999999</v>
      </c>
    </row>
    <row r="1358" spans="1:2">
      <c r="A1358" s="2">
        <v>38062</v>
      </c>
      <c r="B1358" s="1">
        <v>1.2270000000000001</v>
      </c>
    </row>
    <row r="1359" spans="1:2">
      <c r="A1359" s="2">
        <v>38063</v>
      </c>
      <c r="B1359" s="1">
        <v>1.2197</v>
      </c>
    </row>
    <row r="1360" spans="1:2">
      <c r="A1360" s="2">
        <v>38064</v>
      </c>
      <c r="B1360" s="1">
        <v>1.2392000000000001</v>
      </c>
    </row>
    <row r="1361" spans="1:2">
      <c r="A1361" s="2">
        <v>38065</v>
      </c>
      <c r="B1361" s="1">
        <v>1.2269000000000001</v>
      </c>
    </row>
    <row r="1362" spans="1:2">
      <c r="A1362" s="2">
        <v>38068</v>
      </c>
      <c r="B1362" s="1">
        <v>1.2367999999999999</v>
      </c>
    </row>
    <row r="1363" spans="1:2">
      <c r="A1363" s="2">
        <v>38069</v>
      </c>
      <c r="B1363" s="1">
        <v>1.2311000000000001</v>
      </c>
    </row>
    <row r="1364" spans="1:2">
      <c r="A1364" s="2">
        <v>38070</v>
      </c>
      <c r="B1364" s="1">
        <v>1.2213000000000001</v>
      </c>
    </row>
    <row r="1365" spans="1:2">
      <c r="A1365" s="2">
        <v>38071</v>
      </c>
      <c r="B1365" s="1">
        <v>1.2170000000000001</v>
      </c>
    </row>
    <row r="1366" spans="1:2">
      <c r="A1366" s="2">
        <v>38072</v>
      </c>
      <c r="B1366" s="1">
        <v>1.2092000000000001</v>
      </c>
    </row>
    <row r="1367" spans="1:2">
      <c r="A1367" s="2">
        <v>38075</v>
      </c>
      <c r="B1367" s="1">
        <v>1.2141</v>
      </c>
    </row>
    <row r="1368" spans="1:2">
      <c r="A1368" s="2">
        <v>38076</v>
      </c>
      <c r="B1368" s="1">
        <v>1.2202</v>
      </c>
    </row>
    <row r="1369" spans="1:2">
      <c r="A1369" s="2">
        <v>38077</v>
      </c>
      <c r="B1369" s="1">
        <v>1.2292000000000001</v>
      </c>
    </row>
    <row r="1370" spans="1:2">
      <c r="A1370" s="2">
        <v>38078</v>
      </c>
      <c r="B1370" s="1">
        <v>1.2358</v>
      </c>
    </row>
    <row r="1371" spans="1:2">
      <c r="A1371" s="2">
        <v>38079</v>
      </c>
      <c r="B1371" s="1">
        <v>1.2109000000000001</v>
      </c>
    </row>
    <row r="1372" spans="1:2">
      <c r="A1372" s="2">
        <v>38082</v>
      </c>
      <c r="B1372" s="1">
        <v>1.2008000000000001</v>
      </c>
    </row>
    <row r="1373" spans="1:2">
      <c r="A1373" s="2">
        <v>38083</v>
      </c>
      <c r="B1373" s="1">
        <v>1.2089000000000001</v>
      </c>
    </row>
    <row r="1374" spans="1:2">
      <c r="A1374" s="2">
        <v>38084</v>
      </c>
      <c r="B1374" s="1">
        <v>1.2171000000000001</v>
      </c>
    </row>
    <row r="1375" spans="1:2">
      <c r="A1375" s="2">
        <v>38085</v>
      </c>
      <c r="B1375" s="1">
        <v>1.2088000000000001</v>
      </c>
    </row>
    <row r="1376" spans="1:2">
      <c r="A1376" s="2">
        <v>38086</v>
      </c>
      <c r="B1376" s="1">
        <v>1.2101999999999999</v>
      </c>
    </row>
    <row r="1377" spans="1:2">
      <c r="A1377" s="2">
        <v>38089</v>
      </c>
      <c r="B1377" s="1">
        <v>1.2068000000000001</v>
      </c>
    </row>
    <row r="1378" spans="1:2">
      <c r="A1378" s="2">
        <v>38090</v>
      </c>
      <c r="B1378" s="1">
        <v>1.1922999999999999</v>
      </c>
    </row>
    <row r="1379" spans="1:2">
      <c r="A1379" s="2">
        <v>38091</v>
      </c>
      <c r="B1379" s="1">
        <v>1.194</v>
      </c>
    </row>
    <row r="1380" spans="1:2">
      <c r="A1380" s="2">
        <v>38092</v>
      </c>
      <c r="B1380" s="1">
        <v>1.1914</v>
      </c>
    </row>
    <row r="1381" spans="1:2">
      <c r="A1381" s="2">
        <v>38093</v>
      </c>
      <c r="B1381" s="1">
        <v>1.2024999999999999</v>
      </c>
    </row>
    <row r="1382" spans="1:2">
      <c r="A1382" s="2">
        <v>38096</v>
      </c>
      <c r="B1382" s="1">
        <v>1.2019</v>
      </c>
    </row>
    <row r="1383" spans="1:2">
      <c r="A1383" s="2">
        <v>38097</v>
      </c>
      <c r="B1383" s="1">
        <v>1.1910000000000001</v>
      </c>
    </row>
    <row r="1384" spans="1:2">
      <c r="A1384" s="2">
        <v>38098</v>
      </c>
      <c r="B1384" s="1">
        <v>1.1853</v>
      </c>
    </row>
    <row r="1385" spans="1:2">
      <c r="A1385" s="2">
        <v>38099</v>
      </c>
      <c r="B1385" s="1">
        <v>1.1860999999999999</v>
      </c>
    </row>
    <row r="1386" spans="1:2">
      <c r="A1386" s="2">
        <v>38100</v>
      </c>
      <c r="B1386" s="1">
        <v>1.1801999999999999</v>
      </c>
    </row>
    <row r="1387" spans="1:2">
      <c r="A1387" s="2">
        <v>38103</v>
      </c>
      <c r="B1387" s="1">
        <v>1.1851</v>
      </c>
    </row>
    <row r="1388" spans="1:2">
      <c r="A1388" s="2">
        <v>38104</v>
      </c>
      <c r="B1388" s="1">
        <v>1.1927000000000001</v>
      </c>
    </row>
    <row r="1389" spans="1:2">
      <c r="A1389" s="2">
        <v>38105</v>
      </c>
      <c r="B1389" s="1">
        <v>1.1830000000000001</v>
      </c>
    </row>
    <row r="1390" spans="1:2">
      <c r="A1390" s="2">
        <v>38106</v>
      </c>
      <c r="B1390" s="1">
        <v>1.1944999999999999</v>
      </c>
    </row>
    <row r="1391" spans="1:2">
      <c r="A1391" s="2">
        <v>38107</v>
      </c>
      <c r="B1391" s="1">
        <v>1.1975</v>
      </c>
    </row>
    <row r="1392" spans="1:2">
      <c r="A1392" s="2">
        <v>38110</v>
      </c>
      <c r="B1392" s="1">
        <v>1.1937</v>
      </c>
    </row>
    <row r="1393" spans="1:2">
      <c r="A1393" s="2">
        <v>38111</v>
      </c>
      <c r="B1393" s="1">
        <v>1.2076</v>
      </c>
    </row>
    <row r="1394" spans="1:2">
      <c r="A1394" s="2">
        <v>38112</v>
      </c>
      <c r="B1394" s="1">
        <v>1.2164999999999999</v>
      </c>
    </row>
    <row r="1395" spans="1:2">
      <c r="A1395" s="2">
        <v>38113</v>
      </c>
      <c r="B1395" s="1">
        <v>1.2090000000000001</v>
      </c>
    </row>
    <row r="1396" spans="1:2">
      <c r="A1396" s="2">
        <v>38114</v>
      </c>
      <c r="B1396" s="1">
        <v>1.1884999999999999</v>
      </c>
    </row>
    <row r="1397" spans="1:2">
      <c r="A1397" s="2">
        <v>38117</v>
      </c>
      <c r="B1397" s="1">
        <v>1.1834</v>
      </c>
    </row>
    <row r="1398" spans="1:2">
      <c r="A1398" s="2">
        <v>38118</v>
      </c>
      <c r="B1398" s="1">
        <v>1.1818</v>
      </c>
    </row>
    <row r="1399" spans="1:2">
      <c r="A1399" s="2">
        <v>38119</v>
      </c>
      <c r="B1399" s="1">
        <v>1.1911</v>
      </c>
    </row>
    <row r="1400" spans="1:2">
      <c r="A1400" s="2">
        <v>38120</v>
      </c>
      <c r="B1400" s="1">
        <v>1.1800999999999999</v>
      </c>
    </row>
    <row r="1401" spans="1:2">
      <c r="A1401" s="2">
        <v>38121</v>
      </c>
      <c r="B1401" s="1">
        <v>1.1874</v>
      </c>
    </row>
    <row r="1402" spans="1:2">
      <c r="A1402" s="2">
        <v>38124</v>
      </c>
      <c r="B1402" s="1">
        <v>1.2009000000000001</v>
      </c>
    </row>
    <row r="1403" spans="1:2">
      <c r="A1403" s="2">
        <v>38125</v>
      </c>
      <c r="B1403" s="1">
        <v>1.1971000000000001</v>
      </c>
    </row>
    <row r="1404" spans="1:2">
      <c r="A1404" s="2">
        <v>38126</v>
      </c>
      <c r="B1404" s="1">
        <v>1.2015</v>
      </c>
    </row>
    <row r="1405" spans="1:2">
      <c r="A1405" s="2">
        <v>38127</v>
      </c>
      <c r="B1405" s="1">
        <v>1.1926000000000001</v>
      </c>
    </row>
    <row r="1406" spans="1:2">
      <c r="A1406" s="2">
        <v>38128</v>
      </c>
      <c r="B1406" s="1">
        <v>1.2009000000000001</v>
      </c>
    </row>
    <row r="1407" spans="1:2">
      <c r="A1407" s="2">
        <v>38131</v>
      </c>
      <c r="B1407" s="1">
        <v>1.1978</v>
      </c>
    </row>
    <row r="1408" spans="1:2">
      <c r="A1408" s="2">
        <v>38132</v>
      </c>
      <c r="B1408" s="1">
        <v>1.2107000000000001</v>
      </c>
    </row>
    <row r="1409" spans="1:2">
      <c r="A1409" s="2">
        <v>38133</v>
      </c>
      <c r="B1409" s="1">
        <v>1.2101999999999999</v>
      </c>
    </row>
    <row r="1410" spans="1:2">
      <c r="A1410" s="2">
        <v>38134</v>
      </c>
      <c r="B1410" s="1">
        <v>1.2274</v>
      </c>
    </row>
    <row r="1411" spans="1:2">
      <c r="A1411" s="2">
        <v>38135</v>
      </c>
      <c r="B1411" s="1">
        <v>1.2217</v>
      </c>
    </row>
    <row r="1412" spans="1:2">
      <c r="A1412" s="2">
        <v>38138</v>
      </c>
      <c r="B1412" s="1" t="s">
        <v>4</v>
      </c>
    </row>
    <row r="1413" spans="1:2">
      <c r="A1413" s="2">
        <v>38139</v>
      </c>
      <c r="B1413" s="1">
        <v>1.2210000000000001</v>
      </c>
    </row>
    <row r="1414" spans="1:2">
      <c r="A1414" s="2">
        <v>38140</v>
      </c>
      <c r="B1414" s="1">
        <v>1.2250000000000001</v>
      </c>
    </row>
    <row r="1415" spans="1:2">
      <c r="A1415" s="2">
        <v>38141</v>
      </c>
      <c r="B1415" s="1">
        <v>1.2204999999999999</v>
      </c>
    </row>
    <row r="1416" spans="1:2">
      <c r="A1416" s="2">
        <v>38142</v>
      </c>
      <c r="B1416" s="1">
        <v>1.2258</v>
      </c>
    </row>
    <row r="1417" spans="1:2">
      <c r="A1417" s="2">
        <v>38145</v>
      </c>
      <c r="B1417" s="1">
        <v>1.232</v>
      </c>
    </row>
    <row r="1418" spans="1:2">
      <c r="A1418" s="2">
        <v>38146</v>
      </c>
      <c r="B1418" s="1">
        <v>1.2273000000000001</v>
      </c>
    </row>
    <row r="1419" spans="1:2">
      <c r="A1419" s="2">
        <v>38147</v>
      </c>
      <c r="B1419" s="1">
        <v>1.2097</v>
      </c>
    </row>
    <row r="1420" spans="1:2">
      <c r="A1420" s="2">
        <v>38148</v>
      </c>
      <c r="B1420" s="1">
        <v>1.2110000000000001</v>
      </c>
    </row>
    <row r="1421" spans="1:2">
      <c r="A1421" s="2">
        <v>38149</v>
      </c>
      <c r="B1421" s="1">
        <v>1.2011000000000001</v>
      </c>
    </row>
    <row r="1422" spans="1:2">
      <c r="A1422" s="2">
        <v>38152</v>
      </c>
      <c r="B1422" s="1">
        <v>1.2073</v>
      </c>
    </row>
    <row r="1423" spans="1:2">
      <c r="A1423" s="2">
        <v>38153</v>
      </c>
      <c r="B1423" s="1">
        <v>1.2139</v>
      </c>
    </row>
    <row r="1424" spans="1:2">
      <c r="A1424" s="2">
        <v>38154</v>
      </c>
      <c r="B1424" s="1">
        <v>1.2005999999999999</v>
      </c>
    </row>
    <row r="1425" spans="1:2">
      <c r="A1425" s="2">
        <v>38155</v>
      </c>
      <c r="B1425" s="1">
        <v>1.204</v>
      </c>
    </row>
    <row r="1426" spans="1:2">
      <c r="A1426" s="2">
        <v>38156</v>
      </c>
      <c r="B1426" s="1">
        <v>1.2118</v>
      </c>
    </row>
    <row r="1427" spans="1:2">
      <c r="A1427" s="2">
        <v>38159</v>
      </c>
      <c r="B1427" s="1">
        <v>1.2110000000000001</v>
      </c>
    </row>
    <row r="1428" spans="1:2">
      <c r="A1428" s="2">
        <v>38160</v>
      </c>
      <c r="B1428" s="1">
        <v>1.2092000000000001</v>
      </c>
    </row>
    <row r="1429" spans="1:2">
      <c r="A1429" s="2">
        <v>38161</v>
      </c>
      <c r="B1429" s="1">
        <v>1.2090000000000001</v>
      </c>
    </row>
    <row r="1430" spans="1:2">
      <c r="A1430" s="2">
        <v>38162</v>
      </c>
      <c r="B1430" s="1">
        <v>1.2170000000000001</v>
      </c>
    </row>
    <row r="1431" spans="1:2">
      <c r="A1431" s="2">
        <v>38163</v>
      </c>
      <c r="B1431" s="1">
        <v>1.2144999999999999</v>
      </c>
    </row>
    <row r="1432" spans="1:2">
      <c r="A1432" s="2">
        <v>38166</v>
      </c>
      <c r="B1432" s="1">
        <v>1.2193000000000001</v>
      </c>
    </row>
    <row r="1433" spans="1:2">
      <c r="A1433" s="2">
        <v>38167</v>
      </c>
      <c r="B1433" s="1">
        <v>1.2123999999999999</v>
      </c>
    </row>
    <row r="1434" spans="1:2">
      <c r="A1434" s="2">
        <v>38168</v>
      </c>
      <c r="B1434" s="1">
        <v>1.2179</v>
      </c>
    </row>
    <row r="1435" spans="1:2">
      <c r="A1435" s="2">
        <v>38169</v>
      </c>
      <c r="B1435" s="1">
        <v>1.2158</v>
      </c>
    </row>
    <row r="1436" spans="1:2">
      <c r="A1436" s="2">
        <v>38170</v>
      </c>
      <c r="B1436" s="1">
        <v>1.2306999999999999</v>
      </c>
    </row>
    <row r="1437" spans="1:2">
      <c r="A1437" s="2">
        <v>38173</v>
      </c>
      <c r="B1437" s="1" t="s">
        <v>4</v>
      </c>
    </row>
    <row r="1438" spans="1:2">
      <c r="A1438" s="2">
        <v>38174</v>
      </c>
      <c r="B1438" s="1">
        <v>1.2290000000000001</v>
      </c>
    </row>
    <row r="1439" spans="1:2">
      <c r="A1439" s="2">
        <v>38175</v>
      </c>
      <c r="B1439" s="1">
        <v>1.2383999999999999</v>
      </c>
    </row>
    <row r="1440" spans="1:2">
      <c r="A1440" s="2">
        <v>38176</v>
      </c>
      <c r="B1440" s="1">
        <v>1.2390000000000001</v>
      </c>
    </row>
    <row r="1441" spans="1:2">
      <c r="A1441" s="2">
        <v>38177</v>
      </c>
      <c r="B1441" s="1">
        <v>1.2387999999999999</v>
      </c>
    </row>
    <row r="1442" spans="1:2">
      <c r="A1442" s="2">
        <v>38180</v>
      </c>
      <c r="B1442" s="1">
        <v>1.2408999999999999</v>
      </c>
    </row>
    <row r="1443" spans="1:2">
      <c r="A1443" s="2">
        <v>38181</v>
      </c>
      <c r="B1443" s="1">
        <v>1.2302</v>
      </c>
    </row>
    <row r="1444" spans="1:2">
      <c r="A1444" s="2">
        <v>38182</v>
      </c>
      <c r="B1444" s="1">
        <v>1.2384999999999999</v>
      </c>
    </row>
    <row r="1445" spans="1:2">
      <c r="A1445" s="2">
        <v>38183</v>
      </c>
      <c r="B1445" s="1">
        <v>1.2373000000000001</v>
      </c>
    </row>
    <row r="1446" spans="1:2">
      <c r="A1446" s="2">
        <v>38184</v>
      </c>
      <c r="B1446" s="1">
        <v>1.2437</v>
      </c>
    </row>
    <row r="1447" spans="1:2">
      <c r="A1447" s="2">
        <v>38187</v>
      </c>
      <c r="B1447" s="1">
        <v>1.2431000000000001</v>
      </c>
    </row>
    <row r="1448" spans="1:2">
      <c r="A1448" s="2">
        <v>38188</v>
      </c>
      <c r="B1448" s="1">
        <v>1.2377</v>
      </c>
    </row>
    <row r="1449" spans="1:2">
      <c r="A1449" s="2">
        <v>38189</v>
      </c>
      <c r="B1449" s="1">
        <v>1.2223999999999999</v>
      </c>
    </row>
    <row r="1450" spans="1:2">
      <c r="A1450" s="2">
        <v>38190</v>
      </c>
      <c r="B1450" s="1">
        <v>1.2273000000000001</v>
      </c>
    </row>
    <row r="1451" spans="1:2">
      <c r="A1451" s="2">
        <v>38191</v>
      </c>
      <c r="B1451" s="1">
        <v>1.2121999999999999</v>
      </c>
    </row>
    <row r="1452" spans="1:2">
      <c r="A1452" s="2">
        <v>38194</v>
      </c>
      <c r="B1452" s="1">
        <v>1.2135</v>
      </c>
    </row>
    <row r="1453" spans="1:2">
      <c r="A1453" s="2">
        <v>38195</v>
      </c>
      <c r="B1453" s="1">
        <v>1.2056</v>
      </c>
    </row>
    <row r="1454" spans="1:2">
      <c r="A1454" s="2">
        <v>38196</v>
      </c>
      <c r="B1454" s="1">
        <v>1.2045999999999999</v>
      </c>
    </row>
    <row r="1455" spans="1:2">
      <c r="A1455" s="2">
        <v>38197</v>
      </c>
      <c r="B1455" s="1">
        <v>1.2070000000000001</v>
      </c>
    </row>
    <row r="1456" spans="1:2">
      <c r="A1456" s="2">
        <v>38198</v>
      </c>
      <c r="B1456" s="1">
        <v>1.2032</v>
      </c>
    </row>
    <row r="1457" spans="1:2">
      <c r="A1457" s="2">
        <v>38201</v>
      </c>
      <c r="B1457" s="1">
        <v>1.2034</v>
      </c>
    </row>
    <row r="1458" spans="1:2">
      <c r="A1458" s="2">
        <v>38202</v>
      </c>
      <c r="B1458" s="1">
        <v>1.2051000000000001</v>
      </c>
    </row>
    <row r="1459" spans="1:2">
      <c r="A1459" s="2">
        <v>38203</v>
      </c>
      <c r="B1459" s="1">
        <v>1.2057</v>
      </c>
    </row>
    <row r="1460" spans="1:2">
      <c r="A1460" s="2">
        <v>38204</v>
      </c>
      <c r="B1460" s="1">
        <v>1.2050000000000001</v>
      </c>
    </row>
    <row r="1461" spans="1:2">
      <c r="A1461" s="2">
        <v>38205</v>
      </c>
      <c r="B1461" s="1">
        <v>1.2272000000000001</v>
      </c>
    </row>
    <row r="1462" spans="1:2">
      <c r="A1462" s="2">
        <v>38208</v>
      </c>
      <c r="B1462" s="1">
        <v>1.2261</v>
      </c>
    </row>
    <row r="1463" spans="1:2">
      <c r="A1463" s="2">
        <v>38209</v>
      </c>
      <c r="B1463" s="1">
        <v>1.2305999999999999</v>
      </c>
    </row>
    <row r="1464" spans="1:2">
      <c r="A1464" s="2">
        <v>38210</v>
      </c>
      <c r="B1464" s="1">
        <v>1.2222</v>
      </c>
    </row>
    <row r="1465" spans="1:2">
      <c r="A1465" s="2">
        <v>38211</v>
      </c>
      <c r="B1465" s="1">
        <v>1.2223999999999999</v>
      </c>
    </row>
    <row r="1466" spans="1:2">
      <c r="A1466" s="2">
        <v>38212</v>
      </c>
      <c r="B1466" s="1">
        <v>1.2354000000000001</v>
      </c>
    </row>
    <row r="1467" spans="1:2">
      <c r="A1467" s="2">
        <v>38215</v>
      </c>
      <c r="B1467" s="1">
        <v>1.2333000000000001</v>
      </c>
    </row>
    <row r="1468" spans="1:2">
      <c r="A1468" s="2">
        <v>38216</v>
      </c>
      <c r="B1468" s="1">
        <v>1.2329000000000001</v>
      </c>
    </row>
    <row r="1469" spans="1:2">
      <c r="A1469" s="2">
        <v>38217</v>
      </c>
      <c r="B1469" s="1">
        <v>1.2299</v>
      </c>
    </row>
    <row r="1470" spans="1:2">
      <c r="A1470" s="2">
        <v>38218</v>
      </c>
      <c r="B1470" s="1">
        <v>1.2367999999999999</v>
      </c>
    </row>
    <row r="1471" spans="1:2">
      <c r="A1471" s="2">
        <v>38219</v>
      </c>
      <c r="B1471" s="1">
        <v>1.2323999999999999</v>
      </c>
    </row>
    <row r="1472" spans="1:2">
      <c r="A1472" s="2">
        <v>38222</v>
      </c>
      <c r="B1472" s="1">
        <v>1.2196</v>
      </c>
    </row>
    <row r="1473" spans="1:2">
      <c r="A1473" s="2">
        <v>38223</v>
      </c>
      <c r="B1473" s="1">
        <v>1.2099</v>
      </c>
    </row>
    <row r="1474" spans="1:2">
      <c r="A1474" s="2">
        <v>38224</v>
      </c>
      <c r="B1474" s="1">
        <v>1.2090000000000001</v>
      </c>
    </row>
    <row r="1475" spans="1:2">
      <c r="A1475" s="2">
        <v>38225</v>
      </c>
      <c r="B1475" s="1">
        <v>1.2083999999999999</v>
      </c>
    </row>
    <row r="1476" spans="1:2">
      <c r="A1476" s="2">
        <v>38226</v>
      </c>
      <c r="B1476" s="1">
        <v>1.2024999999999999</v>
      </c>
    </row>
    <row r="1477" spans="1:2">
      <c r="A1477" s="2">
        <v>38229</v>
      </c>
      <c r="B1477" s="1">
        <v>1.2049000000000001</v>
      </c>
    </row>
    <row r="1478" spans="1:2">
      <c r="A1478" s="2">
        <v>38230</v>
      </c>
      <c r="B1478" s="1">
        <v>1.2182999999999999</v>
      </c>
    </row>
    <row r="1479" spans="1:2">
      <c r="A1479" s="2">
        <v>38231</v>
      </c>
      <c r="B1479" s="1">
        <v>1.2179</v>
      </c>
    </row>
    <row r="1480" spans="1:2">
      <c r="A1480" s="2">
        <v>38232</v>
      </c>
      <c r="B1480" s="1">
        <v>1.2163999999999999</v>
      </c>
    </row>
    <row r="1481" spans="1:2">
      <c r="A1481" s="2">
        <v>38233</v>
      </c>
      <c r="B1481" s="1">
        <v>1.2052</v>
      </c>
    </row>
    <row r="1482" spans="1:2">
      <c r="A1482" s="2">
        <v>38236</v>
      </c>
      <c r="B1482" s="1" t="s">
        <v>4</v>
      </c>
    </row>
    <row r="1483" spans="1:2">
      <c r="A1483" s="2">
        <v>38237</v>
      </c>
      <c r="B1483" s="1">
        <v>1.2093</v>
      </c>
    </row>
    <row r="1484" spans="1:2">
      <c r="A1484" s="2">
        <v>38238</v>
      </c>
      <c r="B1484" s="1">
        <v>1.2163999999999999</v>
      </c>
    </row>
    <row r="1485" spans="1:2">
      <c r="A1485" s="2">
        <v>38239</v>
      </c>
      <c r="B1485" s="1">
        <v>1.2189000000000001</v>
      </c>
    </row>
    <row r="1486" spans="1:2">
      <c r="A1486" s="2">
        <v>38240</v>
      </c>
      <c r="B1486" s="1">
        <v>1.2282</v>
      </c>
    </row>
    <row r="1487" spans="1:2">
      <c r="A1487" s="2">
        <v>38243</v>
      </c>
      <c r="B1487" s="1">
        <v>1.2251000000000001</v>
      </c>
    </row>
    <row r="1488" spans="1:2">
      <c r="A1488" s="2">
        <v>38244</v>
      </c>
      <c r="B1488" s="1">
        <v>1.2267999999999999</v>
      </c>
    </row>
    <row r="1489" spans="1:2">
      <c r="A1489" s="2">
        <v>38245</v>
      </c>
      <c r="B1489" s="1">
        <v>1.2143999999999999</v>
      </c>
    </row>
    <row r="1490" spans="1:2">
      <c r="A1490" s="2">
        <v>38246</v>
      </c>
      <c r="B1490" s="1">
        <v>1.2154</v>
      </c>
    </row>
    <row r="1491" spans="1:2">
      <c r="A1491" s="2">
        <v>38247</v>
      </c>
      <c r="B1491" s="1">
        <v>1.2174</v>
      </c>
    </row>
    <row r="1492" spans="1:2">
      <c r="A1492" s="2">
        <v>38250</v>
      </c>
      <c r="B1492" s="1">
        <v>1.2172000000000001</v>
      </c>
    </row>
    <row r="1493" spans="1:2">
      <c r="A1493" s="2">
        <v>38251</v>
      </c>
      <c r="B1493" s="1">
        <v>1.2263999999999999</v>
      </c>
    </row>
    <row r="1494" spans="1:2">
      <c r="A1494" s="2">
        <v>38252</v>
      </c>
      <c r="B1494" s="1">
        <v>1.2261</v>
      </c>
    </row>
    <row r="1495" spans="1:2">
      <c r="A1495" s="2">
        <v>38253</v>
      </c>
      <c r="B1495" s="1">
        <v>1.2298</v>
      </c>
    </row>
    <row r="1496" spans="1:2">
      <c r="A1496" s="2">
        <v>38254</v>
      </c>
      <c r="B1496" s="1">
        <v>1.2256</v>
      </c>
    </row>
    <row r="1497" spans="1:2">
      <c r="A1497" s="2">
        <v>38257</v>
      </c>
      <c r="B1497" s="1">
        <v>1.2306999999999999</v>
      </c>
    </row>
    <row r="1498" spans="1:2">
      <c r="A1498" s="2">
        <v>38258</v>
      </c>
      <c r="B1498" s="1">
        <v>1.2305999999999999</v>
      </c>
    </row>
    <row r="1499" spans="1:2">
      <c r="A1499" s="2">
        <v>38259</v>
      </c>
      <c r="B1499" s="1">
        <v>1.2307999999999999</v>
      </c>
    </row>
    <row r="1500" spans="1:2">
      <c r="A1500" s="2">
        <v>38260</v>
      </c>
      <c r="B1500" s="1">
        <v>1.2417</v>
      </c>
    </row>
    <row r="1501" spans="1:2">
      <c r="A1501" s="2">
        <v>38261</v>
      </c>
      <c r="B1501" s="1">
        <v>1.24</v>
      </c>
    </row>
    <row r="1502" spans="1:2">
      <c r="A1502" s="2">
        <v>38264</v>
      </c>
      <c r="B1502" s="1">
        <v>1.2274</v>
      </c>
    </row>
    <row r="1503" spans="1:2">
      <c r="A1503" s="2">
        <v>38265</v>
      </c>
      <c r="B1503" s="1">
        <v>1.2316</v>
      </c>
    </row>
    <row r="1504" spans="1:2">
      <c r="A1504" s="2">
        <v>38266</v>
      </c>
      <c r="B1504" s="1">
        <v>1.2298</v>
      </c>
    </row>
    <row r="1505" spans="1:2">
      <c r="A1505" s="2">
        <v>38267</v>
      </c>
      <c r="B1505" s="1">
        <v>1.2285999999999999</v>
      </c>
    </row>
    <row r="1506" spans="1:2">
      <c r="A1506" s="2">
        <v>38268</v>
      </c>
      <c r="B1506" s="1">
        <v>1.2418</v>
      </c>
    </row>
    <row r="1507" spans="1:2">
      <c r="A1507" s="2">
        <v>38271</v>
      </c>
      <c r="B1507" s="1" t="s">
        <v>4</v>
      </c>
    </row>
    <row r="1508" spans="1:2">
      <c r="A1508" s="2">
        <v>38272</v>
      </c>
      <c r="B1508" s="1">
        <v>1.232</v>
      </c>
    </row>
    <row r="1509" spans="1:2">
      <c r="A1509" s="2">
        <v>38273</v>
      </c>
      <c r="B1509" s="1">
        <v>1.2271000000000001</v>
      </c>
    </row>
    <row r="1510" spans="1:2">
      <c r="A1510" s="2">
        <v>38274</v>
      </c>
      <c r="B1510" s="1">
        <v>1.2393000000000001</v>
      </c>
    </row>
    <row r="1511" spans="1:2">
      <c r="A1511" s="2">
        <v>38275</v>
      </c>
      <c r="B1511" s="1">
        <v>1.2478</v>
      </c>
    </row>
    <row r="1512" spans="1:2">
      <c r="A1512" s="2">
        <v>38278</v>
      </c>
      <c r="B1512" s="1">
        <v>1.252</v>
      </c>
    </row>
    <row r="1513" spans="1:2">
      <c r="A1513" s="2">
        <v>38279</v>
      </c>
      <c r="B1513" s="1">
        <v>1.2515000000000001</v>
      </c>
    </row>
    <row r="1514" spans="1:2">
      <c r="A1514" s="2">
        <v>38280</v>
      </c>
      <c r="B1514" s="1">
        <v>1.2626999999999999</v>
      </c>
    </row>
    <row r="1515" spans="1:2">
      <c r="A1515" s="2">
        <v>38281</v>
      </c>
      <c r="B1515" s="1">
        <v>1.2622</v>
      </c>
    </row>
    <row r="1516" spans="1:2">
      <c r="A1516" s="2">
        <v>38282</v>
      </c>
      <c r="B1516" s="1">
        <v>1.2639</v>
      </c>
    </row>
    <row r="1517" spans="1:2">
      <c r="A1517" s="2">
        <v>38285</v>
      </c>
      <c r="B1517" s="1">
        <v>1.2783</v>
      </c>
    </row>
    <row r="1518" spans="1:2">
      <c r="A1518" s="2">
        <v>38286</v>
      </c>
      <c r="B1518" s="1">
        <v>1.2758</v>
      </c>
    </row>
    <row r="1519" spans="1:2">
      <c r="A1519" s="2">
        <v>38287</v>
      </c>
      <c r="B1519" s="1">
        <v>1.2725</v>
      </c>
    </row>
    <row r="1520" spans="1:2">
      <c r="A1520" s="2">
        <v>38288</v>
      </c>
      <c r="B1520" s="1">
        <v>1.2759</v>
      </c>
    </row>
    <row r="1521" spans="1:2">
      <c r="A1521" s="2">
        <v>38289</v>
      </c>
      <c r="B1521" s="1">
        <v>1.2746</v>
      </c>
    </row>
    <row r="1522" spans="1:2">
      <c r="A1522" s="2">
        <v>38292</v>
      </c>
      <c r="B1522" s="1">
        <v>1.2741</v>
      </c>
    </row>
    <row r="1523" spans="1:2">
      <c r="A1523" s="2">
        <v>38293</v>
      </c>
      <c r="B1523" s="1">
        <v>1.2703</v>
      </c>
    </row>
    <row r="1524" spans="1:2">
      <c r="A1524" s="2">
        <v>38294</v>
      </c>
      <c r="B1524" s="1">
        <v>1.2786999999999999</v>
      </c>
    </row>
    <row r="1525" spans="1:2">
      <c r="A1525" s="2">
        <v>38295</v>
      </c>
      <c r="B1525" s="1">
        <v>1.2883</v>
      </c>
    </row>
    <row r="1526" spans="1:2">
      <c r="A1526" s="2">
        <v>38296</v>
      </c>
      <c r="B1526" s="1">
        <v>1.2938000000000001</v>
      </c>
    </row>
    <row r="1527" spans="1:2">
      <c r="A1527" s="2">
        <v>38299</v>
      </c>
      <c r="B1527" s="1">
        <v>1.2936000000000001</v>
      </c>
    </row>
    <row r="1528" spans="1:2">
      <c r="A1528" s="2">
        <v>38300</v>
      </c>
      <c r="B1528" s="1">
        <v>1.2929999999999999</v>
      </c>
    </row>
    <row r="1529" spans="1:2">
      <c r="A1529" s="2">
        <v>38301</v>
      </c>
      <c r="B1529" s="1">
        <v>1.2925</v>
      </c>
    </row>
    <row r="1530" spans="1:2">
      <c r="A1530" s="2">
        <v>38302</v>
      </c>
      <c r="B1530" s="1" t="s">
        <v>4</v>
      </c>
    </row>
    <row r="1531" spans="1:2">
      <c r="A1531" s="2">
        <v>38303</v>
      </c>
      <c r="B1531" s="1">
        <v>1.2972999999999999</v>
      </c>
    </row>
    <row r="1532" spans="1:2">
      <c r="A1532" s="2">
        <v>38306</v>
      </c>
      <c r="B1532" s="1">
        <v>1.2944</v>
      </c>
    </row>
    <row r="1533" spans="1:2">
      <c r="A1533" s="2">
        <v>38307</v>
      </c>
      <c r="B1533" s="1">
        <v>1.2979000000000001</v>
      </c>
    </row>
    <row r="1534" spans="1:2">
      <c r="A1534" s="2">
        <v>38308</v>
      </c>
      <c r="B1534" s="1">
        <v>1.3030999999999999</v>
      </c>
    </row>
    <row r="1535" spans="1:2">
      <c r="A1535" s="2">
        <v>38309</v>
      </c>
      <c r="B1535" s="1">
        <v>1.2982</v>
      </c>
    </row>
    <row r="1536" spans="1:2">
      <c r="A1536" s="2">
        <v>38310</v>
      </c>
      <c r="B1536" s="1">
        <v>1.3059000000000001</v>
      </c>
    </row>
    <row r="1537" spans="1:2">
      <c r="A1537" s="2">
        <v>38313</v>
      </c>
      <c r="B1537" s="1">
        <v>1.3048</v>
      </c>
    </row>
    <row r="1538" spans="1:2">
      <c r="A1538" s="2">
        <v>38314</v>
      </c>
      <c r="B1538" s="1">
        <v>1.3089999999999999</v>
      </c>
    </row>
    <row r="1539" spans="1:2">
      <c r="A1539" s="2">
        <v>38315</v>
      </c>
      <c r="B1539" s="1">
        <v>1.3162</v>
      </c>
    </row>
    <row r="1540" spans="1:2">
      <c r="A1540" s="2">
        <v>38316</v>
      </c>
      <c r="B1540" s="1" t="s">
        <v>4</v>
      </c>
    </row>
    <row r="1541" spans="1:2">
      <c r="A1541" s="2">
        <v>38317</v>
      </c>
      <c r="B1541" s="1">
        <v>1.3288</v>
      </c>
    </row>
    <row r="1542" spans="1:2">
      <c r="A1542" s="2">
        <v>38320</v>
      </c>
      <c r="B1542" s="1">
        <v>1.3286</v>
      </c>
    </row>
    <row r="1543" spans="1:2">
      <c r="A1543" s="2">
        <v>38321</v>
      </c>
      <c r="B1543" s="1">
        <v>1.3259000000000001</v>
      </c>
    </row>
    <row r="1544" spans="1:2">
      <c r="A1544" s="2">
        <v>38322</v>
      </c>
      <c r="B1544" s="1">
        <v>1.3308</v>
      </c>
    </row>
    <row r="1545" spans="1:2">
      <c r="A1545" s="2">
        <v>38323</v>
      </c>
      <c r="B1545" s="1">
        <v>1.3268</v>
      </c>
    </row>
    <row r="1546" spans="1:2">
      <c r="A1546" s="2">
        <v>38324</v>
      </c>
      <c r="B1546" s="1">
        <v>1.339</v>
      </c>
    </row>
    <row r="1547" spans="1:2">
      <c r="A1547" s="2">
        <v>38327</v>
      </c>
      <c r="B1547" s="1">
        <v>1.3431</v>
      </c>
    </row>
    <row r="1548" spans="1:2">
      <c r="A1548" s="2">
        <v>38328</v>
      </c>
      <c r="B1548" s="1">
        <v>1.3436999999999999</v>
      </c>
    </row>
    <row r="1549" spans="1:2">
      <c r="A1549" s="2">
        <v>38329</v>
      </c>
      <c r="B1549" s="1">
        <v>1.3251999999999999</v>
      </c>
    </row>
    <row r="1550" spans="1:2">
      <c r="A1550" s="2">
        <v>38330</v>
      </c>
      <c r="B1550" s="1">
        <v>1.3273999999999999</v>
      </c>
    </row>
    <row r="1551" spans="1:2">
      <c r="A1551" s="2">
        <v>38331</v>
      </c>
      <c r="B1551" s="1">
        <v>1.3224</v>
      </c>
    </row>
    <row r="1552" spans="1:2">
      <c r="A1552" s="2">
        <v>38334</v>
      </c>
      <c r="B1552" s="1">
        <v>1.3309</v>
      </c>
    </row>
    <row r="1553" spans="1:2">
      <c r="A1553" s="2">
        <v>38335</v>
      </c>
      <c r="B1553" s="1">
        <v>1.3280000000000001</v>
      </c>
    </row>
    <row r="1554" spans="1:2">
      <c r="A1554" s="2">
        <v>38336</v>
      </c>
      <c r="B1554" s="1">
        <v>1.3429</v>
      </c>
    </row>
    <row r="1555" spans="1:2">
      <c r="A1555" s="2">
        <v>38337</v>
      </c>
      <c r="B1555" s="1">
        <v>1.3287</v>
      </c>
    </row>
    <row r="1556" spans="1:2">
      <c r="A1556" s="2">
        <v>38338</v>
      </c>
      <c r="B1556" s="1">
        <v>1.3294999999999999</v>
      </c>
    </row>
    <row r="1557" spans="1:2">
      <c r="A1557" s="2">
        <v>38341</v>
      </c>
      <c r="B1557" s="1">
        <v>1.3395999999999999</v>
      </c>
    </row>
    <row r="1558" spans="1:2">
      <c r="A1558" s="2">
        <v>38342</v>
      </c>
      <c r="B1558" s="1">
        <v>1.3376999999999999</v>
      </c>
    </row>
    <row r="1559" spans="1:2">
      <c r="A1559" s="2">
        <v>38343</v>
      </c>
      <c r="B1559" s="1">
        <v>1.339</v>
      </c>
    </row>
    <row r="1560" spans="1:2">
      <c r="A1560" s="2">
        <v>38344</v>
      </c>
      <c r="B1560" s="1">
        <v>1.3491</v>
      </c>
    </row>
    <row r="1561" spans="1:2">
      <c r="A1561" s="2">
        <v>38345</v>
      </c>
      <c r="B1561" s="1">
        <v>1.3535999999999999</v>
      </c>
    </row>
    <row r="1562" spans="1:2">
      <c r="A1562" s="2">
        <v>38348</v>
      </c>
      <c r="B1562" s="1">
        <v>1.3625</v>
      </c>
    </row>
    <row r="1563" spans="1:2">
      <c r="A1563" s="2">
        <v>38349</v>
      </c>
      <c r="B1563" s="1">
        <v>1.3621000000000001</v>
      </c>
    </row>
    <row r="1564" spans="1:2">
      <c r="A1564" s="2">
        <v>38350</v>
      </c>
      <c r="B1564" s="1">
        <v>1.3568</v>
      </c>
    </row>
    <row r="1565" spans="1:2">
      <c r="A1565" s="2">
        <v>38351</v>
      </c>
      <c r="B1565" s="1">
        <v>1.3623000000000001</v>
      </c>
    </row>
    <row r="1566" spans="1:2">
      <c r="A1566" s="2">
        <v>38352</v>
      </c>
      <c r="B1566" s="1">
        <v>1.3537999999999999</v>
      </c>
    </row>
    <row r="1567" spans="1:2">
      <c r="A1567" s="2">
        <v>38355</v>
      </c>
      <c r="B1567" s="1">
        <v>1.3475999999999999</v>
      </c>
    </row>
    <row r="1568" spans="1:2">
      <c r="A1568" s="2">
        <v>38356</v>
      </c>
      <c r="B1568" s="1">
        <v>1.3294999999999999</v>
      </c>
    </row>
    <row r="1569" spans="1:2">
      <c r="A1569" s="2">
        <v>38357</v>
      </c>
      <c r="B1569" s="1">
        <v>1.3291999999999999</v>
      </c>
    </row>
    <row r="1570" spans="1:2">
      <c r="A1570" s="2">
        <v>38358</v>
      </c>
      <c r="B1570" s="1">
        <v>1.3187</v>
      </c>
    </row>
    <row r="1571" spans="1:2">
      <c r="A1571" s="2">
        <v>38359</v>
      </c>
      <c r="B1571" s="1">
        <v>1.3062</v>
      </c>
    </row>
    <row r="1572" spans="1:2">
      <c r="A1572" s="2">
        <v>38362</v>
      </c>
      <c r="B1572" s="1">
        <v>1.3109</v>
      </c>
    </row>
    <row r="1573" spans="1:2">
      <c r="A1573" s="2">
        <v>38363</v>
      </c>
      <c r="B1573" s="1">
        <v>1.3161</v>
      </c>
    </row>
    <row r="1574" spans="1:2">
      <c r="A1574" s="2">
        <v>38364</v>
      </c>
      <c r="B1574" s="1">
        <v>1.3281000000000001</v>
      </c>
    </row>
    <row r="1575" spans="1:2">
      <c r="A1575" s="2">
        <v>38365</v>
      </c>
      <c r="B1575" s="1">
        <v>1.3207</v>
      </c>
    </row>
    <row r="1576" spans="1:2">
      <c r="A1576" s="2">
        <v>38366</v>
      </c>
      <c r="B1576" s="1">
        <v>1.3106</v>
      </c>
    </row>
    <row r="1577" spans="1:2">
      <c r="A1577" s="2">
        <v>38369</v>
      </c>
      <c r="B1577" s="1" t="s">
        <v>4</v>
      </c>
    </row>
    <row r="1578" spans="1:2">
      <c r="A1578" s="2">
        <v>38370</v>
      </c>
      <c r="B1578" s="1">
        <v>1.3043</v>
      </c>
    </row>
    <row r="1579" spans="1:2">
      <c r="A1579" s="2">
        <v>38371</v>
      </c>
      <c r="B1579" s="1">
        <v>1.3036000000000001</v>
      </c>
    </row>
    <row r="1580" spans="1:2">
      <c r="A1580" s="2">
        <v>38372</v>
      </c>
      <c r="B1580" s="1">
        <v>1.2959000000000001</v>
      </c>
    </row>
    <row r="1581" spans="1:2">
      <c r="A1581" s="2">
        <v>38373</v>
      </c>
      <c r="B1581" s="1">
        <v>1.3048999999999999</v>
      </c>
    </row>
    <row r="1582" spans="1:2">
      <c r="A1582" s="2">
        <v>38376</v>
      </c>
      <c r="B1582" s="1">
        <v>1.3041</v>
      </c>
    </row>
    <row r="1583" spans="1:2">
      <c r="A1583" s="2">
        <v>38377</v>
      </c>
      <c r="B1583" s="1">
        <v>1.2954000000000001</v>
      </c>
    </row>
    <row r="1584" spans="1:2">
      <c r="A1584" s="2">
        <v>38378</v>
      </c>
      <c r="B1584" s="1">
        <v>1.3081</v>
      </c>
    </row>
    <row r="1585" spans="1:2">
      <c r="A1585" s="2">
        <v>38379</v>
      </c>
      <c r="B1585" s="1">
        <v>1.3031999999999999</v>
      </c>
    </row>
    <row r="1586" spans="1:2">
      <c r="A1586" s="2">
        <v>38380</v>
      </c>
      <c r="B1586" s="1">
        <v>1.3032999999999999</v>
      </c>
    </row>
    <row r="1587" spans="1:2">
      <c r="A1587" s="2">
        <v>38383</v>
      </c>
      <c r="B1587" s="1">
        <v>1.3048999999999999</v>
      </c>
    </row>
    <row r="1588" spans="1:2">
      <c r="A1588" s="2">
        <v>38384</v>
      </c>
      <c r="B1588" s="1">
        <v>1.3017000000000001</v>
      </c>
    </row>
    <row r="1589" spans="1:2">
      <c r="A1589" s="2">
        <v>38385</v>
      </c>
      <c r="B1589" s="1">
        <v>1.3015000000000001</v>
      </c>
    </row>
    <row r="1590" spans="1:2">
      <c r="A1590" s="2">
        <v>38386</v>
      </c>
      <c r="B1590" s="1">
        <v>1.2959000000000001</v>
      </c>
    </row>
    <row r="1591" spans="1:2">
      <c r="A1591" s="2">
        <v>38387</v>
      </c>
      <c r="B1591" s="1">
        <v>1.2927</v>
      </c>
    </row>
    <row r="1592" spans="1:2">
      <c r="A1592" s="2">
        <v>38390</v>
      </c>
      <c r="B1592" s="1">
        <v>1.2773000000000001</v>
      </c>
    </row>
    <row r="1593" spans="1:2">
      <c r="A1593" s="2">
        <v>38391</v>
      </c>
      <c r="B1593" s="1">
        <v>1.2783</v>
      </c>
    </row>
    <row r="1594" spans="1:2">
      <c r="A1594" s="2">
        <v>38392</v>
      </c>
      <c r="B1594" s="1">
        <v>1.2797000000000001</v>
      </c>
    </row>
    <row r="1595" spans="1:2">
      <c r="A1595" s="2">
        <v>38393</v>
      </c>
      <c r="B1595" s="1">
        <v>1.2882</v>
      </c>
    </row>
    <row r="1596" spans="1:2">
      <c r="A1596" s="2">
        <v>38394</v>
      </c>
      <c r="B1596" s="1">
        <v>1.2864</v>
      </c>
    </row>
    <row r="1597" spans="1:2">
      <c r="A1597" s="2">
        <v>38397</v>
      </c>
      <c r="B1597" s="1">
        <v>1.2981</v>
      </c>
    </row>
    <row r="1598" spans="1:2">
      <c r="A1598" s="2">
        <v>38398</v>
      </c>
      <c r="B1598" s="1">
        <v>1.2986</v>
      </c>
    </row>
    <row r="1599" spans="1:2">
      <c r="A1599" s="2">
        <v>38399</v>
      </c>
      <c r="B1599" s="1">
        <v>1.2994000000000001</v>
      </c>
    </row>
    <row r="1600" spans="1:2">
      <c r="A1600" s="2">
        <v>38400</v>
      </c>
      <c r="B1600" s="1">
        <v>1.3083</v>
      </c>
    </row>
    <row r="1601" spans="1:2">
      <c r="A1601" s="2">
        <v>38401</v>
      </c>
      <c r="B1601" s="1">
        <v>1.3075000000000001</v>
      </c>
    </row>
    <row r="1602" spans="1:2">
      <c r="A1602" s="2">
        <v>38404</v>
      </c>
      <c r="B1602" s="1" t="s">
        <v>4</v>
      </c>
    </row>
    <row r="1603" spans="1:2">
      <c r="A1603" s="2">
        <v>38405</v>
      </c>
      <c r="B1603" s="1">
        <v>1.323</v>
      </c>
    </row>
    <row r="1604" spans="1:2">
      <c r="A1604" s="2">
        <v>38406</v>
      </c>
      <c r="B1604" s="1">
        <v>1.3208</v>
      </c>
    </row>
    <row r="1605" spans="1:2">
      <c r="A1605" s="2">
        <v>38407</v>
      </c>
      <c r="B1605" s="1">
        <v>1.3205</v>
      </c>
    </row>
    <row r="1606" spans="1:2">
      <c r="A1606" s="2">
        <v>38408</v>
      </c>
      <c r="B1606" s="1">
        <v>1.3194999999999999</v>
      </c>
    </row>
    <row r="1607" spans="1:2">
      <c r="A1607" s="2">
        <v>38411</v>
      </c>
      <c r="B1607" s="1">
        <v>1.3273999999999999</v>
      </c>
    </row>
    <row r="1608" spans="1:2">
      <c r="A1608" s="2">
        <v>38412</v>
      </c>
      <c r="B1608" s="1">
        <v>1.3189</v>
      </c>
    </row>
    <row r="1609" spans="1:2">
      <c r="A1609" s="2">
        <v>38413</v>
      </c>
      <c r="B1609" s="1">
        <v>1.3127</v>
      </c>
    </row>
    <row r="1610" spans="1:2">
      <c r="A1610" s="2">
        <v>38414</v>
      </c>
      <c r="B1610" s="1">
        <v>1.3129999999999999</v>
      </c>
    </row>
    <row r="1611" spans="1:2">
      <c r="A1611" s="2">
        <v>38415</v>
      </c>
      <c r="B1611" s="1">
        <v>1.3244</v>
      </c>
    </row>
    <row r="1612" spans="1:2">
      <c r="A1612" s="2">
        <v>38418</v>
      </c>
      <c r="B1612" s="1">
        <v>1.3203</v>
      </c>
    </row>
    <row r="1613" spans="1:2">
      <c r="A1613" s="2">
        <v>38419</v>
      </c>
      <c r="B1613" s="1">
        <v>1.3342000000000001</v>
      </c>
    </row>
    <row r="1614" spans="1:2">
      <c r="A1614" s="2">
        <v>38420</v>
      </c>
      <c r="B1614" s="1">
        <v>1.3384</v>
      </c>
    </row>
    <row r="1615" spans="1:2">
      <c r="A1615" s="2">
        <v>38421</v>
      </c>
      <c r="B1615" s="1">
        <v>1.3409</v>
      </c>
    </row>
    <row r="1616" spans="1:2">
      <c r="A1616" s="2">
        <v>38422</v>
      </c>
      <c r="B1616" s="1">
        <v>1.3465</v>
      </c>
    </row>
    <row r="1617" spans="1:2">
      <c r="A1617" s="2">
        <v>38425</v>
      </c>
      <c r="B1617" s="1">
        <v>1.3346</v>
      </c>
    </row>
    <row r="1618" spans="1:2">
      <c r="A1618" s="2">
        <v>38426</v>
      </c>
      <c r="B1618" s="1">
        <v>1.3314999999999999</v>
      </c>
    </row>
    <row r="1619" spans="1:2">
      <c r="A1619" s="2">
        <v>38427</v>
      </c>
      <c r="B1619" s="1">
        <v>1.3423</v>
      </c>
    </row>
    <row r="1620" spans="1:2">
      <c r="A1620" s="2">
        <v>38428</v>
      </c>
      <c r="B1620" s="1">
        <v>1.3372999999999999</v>
      </c>
    </row>
    <row r="1621" spans="1:2">
      <c r="A1621" s="2">
        <v>38429</v>
      </c>
      <c r="B1621" s="1">
        <v>1.3310999999999999</v>
      </c>
    </row>
    <row r="1622" spans="1:2">
      <c r="A1622" s="2">
        <v>38432</v>
      </c>
      <c r="B1622" s="1">
        <v>1.3165</v>
      </c>
    </row>
    <row r="1623" spans="1:2">
      <c r="A1623" s="2">
        <v>38433</v>
      </c>
      <c r="B1623" s="1">
        <v>1.321</v>
      </c>
    </row>
    <row r="1624" spans="1:2">
      <c r="A1624" s="2">
        <v>38434</v>
      </c>
      <c r="B1624" s="1">
        <v>1.3005</v>
      </c>
    </row>
    <row r="1625" spans="1:2">
      <c r="A1625" s="2">
        <v>38435</v>
      </c>
      <c r="B1625" s="1">
        <v>1.2957000000000001</v>
      </c>
    </row>
    <row r="1626" spans="1:2">
      <c r="A1626" s="2">
        <v>38436</v>
      </c>
      <c r="B1626" s="1">
        <v>1.2954000000000001</v>
      </c>
    </row>
    <row r="1627" spans="1:2">
      <c r="A1627" s="2">
        <v>38439</v>
      </c>
      <c r="B1627" s="1">
        <v>1.2877000000000001</v>
      </c>
    </row>
    <row r="1628" spans="1:2">
      <c r="A1628" s="2">
        <v>38440</v>
      </c>
      <c r="B1628" s="1">
        <v>1.2912999999999999</v>
      </c>
    </row>
    <row r="1629" spans="1:2">
      <c r="A1629" s="2">
        <v>38441</v>
      </c>
      <c r="B1629" s="1">
        <v>1.2944</v>
      </c>
    </row>
    <row r="1630" spans="1:2">
      <c r="A1630" s="2">
        <v>38442</v>
      </c>
      <c r="B1630" s="1">
        <v>1.2968999999999999</v>
      </c>
    </row>
    <row r="1631" spans="1:2">
      <c r="A1631" s="2">
        <v>38443</v>
      </c>
      <c r="B1631" s="1">
        <v>1.2896000000000001</v>
      </c>
    </row>
    <row r="1632" spans="1:2">
      <c r="A1632" s="2">
        <v>38446</v>
      </c>
      <c r="B1632" s="1">
        <v>1.2838000000000001</v>
      </c>
    </row>
    <row r="1633" spans="1:2">
      <c r="A1633" s="2">
        <v>38447</v>
      </c>
      <c r="B1633" s="1">
        <v>1.2842</v>
      </c>
    </row>
    <row r="1634" spans="1:2">
      <c r="A1634" s="2">
        <v>38448</v>
      </c>
      <c r="B1634" s="1">
        <v>1.2867999999999999</v>
      </c>
    </row>
    <row r="1635" spans="1:2">
      <c r="A1635" s="2">
        <v>38449</v>
      </c>
      <c r="B1635" s="1">
        <v>1.2906</v>
      </c>
    </row>
    <row r="1636" spans="1:2">
      <c r="A1636" s="2">
        <v>38450</v>
      </c>
      <c r="B1636" s="1">
        <v>1.2911999999999999</v>
      </c>
    </row>
    <row r="1637" spans="1:2">
      <c r="A1637" s="2">
        <v>38453</v>
      </c>
      <c r="B1637" s="1">
        <v>1.2971999999999999</v>
      </c>
    </row>
    <row r="1638" spans="1:2">
      <c r="A1638" s="2">
        <v>38454</v>
      </c>
      <c r="B1638" s="1">
        <v>1.2873000000000001</v>
      </c>
    </row>
    <row r="1639" spans="1:2">
      <c r="A1639" s="2">
        <v>38455</v>
      </c>
      <c r="B1639" s="1">
        <v>1.2918000000000001</v>
      </c>
    </row>
    <row r="1640" spans="1:2">
      <c r="A1640" s="2">
        <v>38456</v>
      </c>
      <c r="B1640" s="1">
        <v>1.2819</v>
      </c>
    </row>
    <row r="1641" spans="1:2">
      <c r="A1641" s="2">
        <v>38457</v>
      </c>
      <c r="B1641" s="1">
        <v>1.2927999999999999</v>
      </c>
    </row>
    <row r="1642" spans="1:2">
      <c r="A1642" s="2">
        <v>38460</v>
      </c>
      <c r="B1642" s="1">
        <v>1.3037000000000001</v>
      </c>
    </row>
    <row r="1643" spans="1:2">
      <c r="A1643" s="2">
        <v>38461</v>
      </c>
      <c r="B1643" s="1">
        <v>1.3033999999999999</v>
      </c>
    </row>
    <row r="1644" spans="1:2">
      <c r="A1644" s="2">
        <v>38462</v>
      </c>
      <c r="B1644" s="1">
        <v>1.3080000000000001</v>
      </c>
    </row>
    <row r="1645" spans="1:2">
      <c r="A1645" s="2">
        <v>38463</v>
      </c>
      <c r="B1645" s="1">
        <v>1.3092999999999999</v>
      </c>
    </row>
    <row r="1646" spans="1:2">
      <c r="A1646" s="2">
        <v>38464</v>
      </c>
      <c r="B1646" s="1">
        <v>1.3068</v>
      </c>
    </row>
    <row r="1647" spans="1:2">
      <c r="A1647" s="2">
        <v>38467</v>
      </c>
      <c r="B1647" s="1">
        <v>1.2984</v>
      </c>
    </row>
    <row r="1648" spans="1:2">
      <c r="A1648" s="2">
        <v>38468</v>
      </c>
      <c r="B1648" s="1">
        <v>1.2964</v>
      </c>
    </row>
    <row r="1649" spans="1:2">
      <c r="A1649" s="2">
        <v>38469</v>
      </c>
      <c r="B1649" s="1">
        <v>1.2938000000000001</v>
      </c>
    </row>
    <row r="1650" spans="1:2">
      <c r="A1650" s="2">
        <v>38470</v>
      </c>
      <c r="B1650" s="1">
        <v>1.2916000000000001</v>
      </c>
    </row>
    <row r="1651" spans="1:2">
      <c r="A1651" s="2">
        <v>38471</v>
      </c>
      <c r="B1651" s="1">
        <v>1.2919</v>
      </c>
    </row>
    <row r="1652" spans="1:2">
      <c r="A1652" s="2">
        <v>38474</v>
      </c>
      <c r="B1652" s="1">
        <v>1.2857000000000001</v>
      </c>
    </row>
    <row r="1653" spans="1:2">
      <c r="A1653" s="2">
        <v>38475</v>
      </c>
      <c r="B1653" s="1">
        <v>1.2888999999999999</v>
      </c>
    </row>
    <row r="1654" spans="1:2">
      <c r="A1654" s="2">
        <v>38476</v>
      </c>
      <c r="B1654" s="1">
        <v>1.2936000000000001</v>
      </c>
    </row>
    <row r="1655" spans="1:2">
      <c r="A1655" s="2">
        <v>38477</v>
      </c>
      <c r="B1655" s="1">
        <v>1.2936000000000001</v>
      </c>
    </row>
    <row r="1656" spans="1:2">
      <c r="A1656" s="2">
        <v>38478</v>
      </c>
      <c r="B1656" s="1">
        <v>1.2831999999999999</v>
      </c>
    </row>
    <row r="1657" spans="1:2">
      <c r="A1657" s="2">
        <v>38481</v>
      </c>
      <c r="B1657" s="1">
        <v>1.2839</v>
      </c>
    </row>
    <row r="1658" spans="1:2">
      <c r="A1658" s="2">
        <v>38482</v>
      </c>
      <c r="B1658" s="1">
        <v>1.2877000000000001</v>
      </c>
    </row>
    <row r="1659" spans="1:2">
      <c r="A1659" s="2">
        <v>38483</v>
      </c>
      <c r="B1659" s="1">
        <v>1.2803</v>
      </c>
    </row>
    <row r="1660" spans="1:2">
      <c r="A1660" s="2">
        <v>38484</v>
      </c>
      <c r="B1660" s="1">
        <v>1.2706</v>
      </c>
    </row>
    <row r="1661" spans="1:2">
      <c r="A1661" s="2">
        <v>38485</v>
      </c>
      <c r="B1661" s="1">
        <v>1.2645</v>
      </c>
    </row>
    <row r="1662" spans="1:2">
      <c r="A1662" s="2">
        <v>38488</v>
      </c>
      <c r="B1662" s="1">
        <v>1.2629999999999999</v>
      </c>
    </row>
    <row r="1663" spans="1:2">
      <c r="A1663" s="2">
        <v>38489</v>
      </c>
      <c r="B1663" s="1">
        <v>1.2644</v>
      </c>
    </row>
    <row r="1664" spans="1:2">
      <c r="A1664" s="2">
        <v>38490</v>
      </c>
      <c r="B1664" s="1">
        <v>1.266</v>
      </c>
    </row>
    <row r="1665" spans="1:2">
      <c r="A1665" s="2">
        <v>38491</v>
      </c>
      <c r="B1665" s="1">
        <v>1.2627999999999999</v>
      </c>
    </row>
    <row r="1666" spans="1:2">
      <c r="A1666" s="2">
        <v>38492</v>
      </c>
      <c r="B1666" s="1">
        <v>1.2553000000000001</v>
      </c>
    </row>
    <row r="1667" spans="1:2">
      <c r="A1667" s="2">
        <v>38495</v>
      </c>
      <c r="B1667" s="1">
        <v>1.2575000000000001</v>
      </c>
    </row>
    <row r="1668" spans="1:2">
      <c r="A1668" s="2">
        <v>38496</v>
      </c>
      <c r="B1668" s="1">
        <v>1.2587999999999999</v>
      </c>
    </row>
    <row r="1669" spans="1:2">
      <c r="A1669" s="2">
        <v>38497</v>
      </c>
      <c r="B1669" s="1">
        <v>1.2602</v>
      </c>
    </row>
    <row r="1670" spans="1:2">
      <c r="A1670" s="2">
        <v>38498</v>
      </c>
      <c r="B1670" s="1">
        <v>1.2517</v>
      </c>
    </row>
    <row r="1671" spans="1:2">
      <c r="A1671" s="2">
        <v>38499</v>
      </c>
      <c r="B1671" s="1">
        <v>1.2567999999999999</v>
      </c>
    </row>
    <row r="1672" spans="1:2">
      <c r="A1672" s="2">
        <v>38502</v>
      </c>
      <c r="B1672" s="1" t="s">
        <v>4</v>
      </c>
    </row>
    <row r="1673" spans="1:2">
      <c r="A1673" s="2">
        <v>38503</v>
      </c>
      <c r="B1673" s="1">
        <v>1.2349000000000001</v>
      </c>
    </row>
    <row r="1674" spans="1:2">
      <c r="A1674" s="2">
        <v>38504</v>
      </c>
      <c r="B1674" s="1">
        <v>1.2232000000000001</v>
      </c>
    </row>
    <row r="1675" spans="1:2">
      <c r="A1675" s="2">
        <v>38505</v>
      </c>
      <c r="B1675" s="1">
        <v>1.2265999999999999</v>
      </c>
    </row>
    <row r="1676" spans="1:2">
      <c r="A1676" s="2">
        <v>38506</v>
      </c>
      <c r="B1676" s="1">
        <v>1.2226999999999999</v>
      </c>
    </row>
    <row r="1677" spans="1:2">
      <c r="A1677" s="2">
        <v>38509</v>
      </c>
      <c r="B1677" s="1">
        <v>1.2267999999999999</v>
      </c>
    </row>
    <row r="1678" spans="1:2">
      <c r="A1678" s="2">
        <v>38510</v>
      </c>
      <c r="B1678" s="1">
        <v>1.2277</v>
      </c>
    </row>
    <row r="1679" spans="1:2">
      <c r="A1679" s="2">
        <v>38511</v>
      </c>
      <c r="B1679" s="1">
        <v>1.232</v>
      </c>
    </row>
    <row r="1680" spans="1:2">
      <c r="A1680" s="2">
        <v>38512</v>
      </c>
      <c r="B1680" s="1">
        <v>1.2216</v>
      </c>
    </row>
    <row r="1681" spans="1:2">
      <c r="A1681" s="2">
        <v>38513</v>
      </c>
      <c r="B1681" s="1">
        <v>1.2126999999999999</v>
      </c>
    </row>
    <row r="1682" spans="1:2">
      <c r="A1682" s="2">
        <v>38516</v>
      </c>
      <c r="B1682" s="1">
        <v>1.2035</v>
      </c>
    </row>
    <row r="1683" spans="1:2">
      <c r="A1683" s="2">
        <v>38517</v>
      </c>
      <c r="B1683" s="1">
        <v>1.2038</v>
      </c>
    </row>
    <row r="1684" spans="1:2">
      <c r="A1684" s="2">
        <v>38518</v>
      </c>
      <c r="B1684" s="1">
        <v>1.2105999999999999</v>
      </c>
    </row>
    <row r="1685" spans="1:2">
      <c r="A1685" s="2">
        <v>38519</v>
      </c>
      <c r="B1685" s="1">
        <v>1.2089000000000001</v>
      </c>
    </row>
    <row r="1686" spans="1:2">
      <c r="A1686" s="2">
        <v>38520</v>
      </c>
      <c r="B1686" s="1">
        <v>1.224</v>
      </c>
    </row>
    <row r="1687" spans="1:2">
      <c r="A1687" s="2">
        <v>38523</v>
      </c>
      <c r="B1687" s="1">
        <v>1.214</v>
      </c>
    </row>
    <row r="1688" spans="1:2">
      <c r="A1688" s="2">
        <v>38524</v>
      </c>
      <c r="B1688" s="1">
        <v>1.2134</v>
      </c>
    </row>
    <row r="1689" spans="1:2">
      <c r="A1689" s="2">
        <v>38525</v>
      </c>
      <c r="B1689" s="1">
        <v>1.2130000000000001</v>
      </c>
    </row>
    <row r="1690" spans="1:2">
      <c r="A1690" s="2">
        <v>38526</v>
      </c>
      <c r="B1690" s="1">
        <v>1.2054</v>
      </c>
    </row>
    <row r="1691" spans="1:2">
      <c r="A1691" s="2">
        <v>38527</v>
      </c>
      <c r="B1691" s="1">
        <v>1.2088000000000001</v>
      </c>
    </row>
    <row r="1692" spans="1:2">
      <c r="A1692" s="2">
        <v>38530</v>
      </c>
      <c r="B1692" s="1">
        <v>1.2152000000000001</v>
      </c>
    </row>
    <row r="1693" spans="1:2">
      <c r="A1693" s="2">
        <v>38531</v>
      </c>
      <c r="B1693" s="1">
        <v>1.2078</v>
      </c>
    </row>
    <row r="1694" spans="1:2">
      <c r="A1694" s="2">
        <v>38532</v>
      </c>
      <c r="B1694" s="1">
        <v>1.2101</v>
      </c>
    </row>
    <row r="1695" spans="1:2">
      <c r="A1695" s="2">
        <v>38533</v>
      </c>
      <c r="B1695" s="1">
        <v>1.2098</v>
      </c>
    </row>
    <row r="1696" spans="1:2">
      <c r="A1696" s="2">
        <v>38534</v>
      </c>
      <c r="B1696" s="1">
        <v>1.1957</v>
      </c>
    </row>
    <row r="1697" spans="1:2">
      <c r="A1697" s="2">
        <v>38537</v>
      </c>
      <c r="B1697" s="1" t="s">
        <v>4</v>
      </c>
    </row>
    <row r="1698" spans="1:2">
      <c r="A1698" s="2">
        <v>38538</v>
      </c>
      <c r="B1698" s="1">
        <v>1.1917</v>
      </c>
    </row>
    <row r="1699" spans="1:2">
      <c r="A1699" s="2">
        <v>38539</v>
      </c>
      <c r="B1699" s="1">
        <v>1.1918</v>
      </c>
    </row>
    <row r="1700" spans="1:2">
      <c r="A1700" s="2">
        <v>38540</v>
      </c>
      <c r="B1700" s="1">
        <v>1.1928000000000001</v>
      </c>
    </row>
    <row r="1701" spans="1:2">
      <c r="A1701" s="2">
        <v>38541</v>
      </c>
      <c r="B1701" s="1">
        <v>1.1934</v>
      </c>
    </row>
    <row r="1702" spans="1:2">
      <c r="A1702" s="2">
        <v>38544</v>
      </c>
      <c r="B1702" s="1">
        <v>1.2065999999999999</v>
      </c>
    </row>
    <row r="1703" spans="1:2">
      <c r="A1703" s="2">
        <v>38545</v>
      </c>
      <c r="B1703" s="1">
        <v>1.22</v>
      </c>
    </row>
    <row r="1704" spans="1:2">
      <c r="A1704" s="2">
        <v>38546</v>
      </c>
      <c r="B1704" s="1">
        <v>1.2090000000000001</v>
      </c>
    </row>
    <row r="1705" spans="1:2">
      <c r="A1705" s="2">
        <v>38547</v>
      </c>
      <c r="B1705" s="1">
        <v>1.2089000000000001</v>
      </c>
    </row>
    <row r="1706" spans="1:2">
      <c r="A1706" s="2">
        <v>38548</v>
      </c>
      <c r="B1706" s="1">
        <v>1.2037</v>
      </c>
    </row>
    <row r="1707" spans="1:2">
      <c r="A1707" s="2">
        <v>38551</v>
      </c>
      <c r="B1707" s="1">
        <v>1.2077</v>
      </c>
    </row>
    <row r="1708" spans="1:2">
      <c r="A1708" s="2">
        <v>38552</v>
      </c>
      <c r="B1708" s="1">
        <v>1.2000999999999999</v>
      </c>
    </row>
    <row r="1709" spans="1:2">
      <c r="A1709" s="2">
        <v>38553</v>
      </c>
      <c r="B1709" s="1">
        <v>1.2045999999999999</v>
      </c>
    </row>
    <row r="1710" spans="1:2">
      <c r="A1710" s="2">
        <v>38554</v>
      </c>
      <c r="B1710" s="1">
        <v>1.2113</v>
      </c>
    </row>
    <row r="1711" spans="1:2">
      <c r="A1711" s="2">
        <v>38555</v>
      </c>
      <c r="B1711" s="1">
        <v>1.2079</v>
      </c>
    </row>
    <row r="1712" spans="1:2">
      <c r="A1712" s="2">
        <v>38558</v>
      </c>
      <c r="B1712" s="1">
        <v>1.2054</v>
      </c>
    </row>
    <row r="1713" spans="1:2">
      <c r="A1713" s="2">
        <v>38559</v>
      </c>
      <c r="B1713" s="1">
        <v>1.2007000000000001</v>
      </c>
    </row>
    <row r="1714" spans="1:2">
      <c r="A1714" s="2">
        <v>38560</v>
      </c>
      <c r="B1714" s="1">
        <v>1.2048000000000001</v>
      </c>
    </row>
    <row r="1715" spans="1:2">
      <c r="A1715" s="2">
        <v>38561</v>
      </c>
      <c r="B1715" s="1">
        <v>1.2121</v>
      </c>
    </row>
    <row r="1716" spans="1:2">
      <c r="A1716" s="2">
        <v>38562</v>
      </c>
      <c r="B1716" s="1">
        <v>1.2129000000000001</v>
      </c>
    </row>
    <row r="1717" spans="1:2">
      <c r="A1717" s="2">
        <v>38565</v>
      </c>
      <c r="B1717" s="1">
        <v>1.2195</v>
      </c>
    </row>
    <row r="1718" spans="1:2">
      <c r="A1718" s="2">
        <v>38566</v>
      </c>
      <c r="B1718" s="1">
        <v>1.2209000000000001</v>
      </c>
    </row>
    <row r="1719" spans="1:2">
      <c r="A1719" s="2">
        <v>38567</v>
      </c>
      <c r="B1719" s="1">
        <v>1.2337</v>
      </c>
    </row>
    <row r="1720" spans="1:2">
      <c r="A1720" s="2">
        <v>38568</v>
      </c>
      <c r="B1720" s="1">
        <v>1.2383</v>
      </c>
    </row>
    <row r="1721" spans="1:2">
      <c r="A1721" s="2">
        <v>38569</v>
      </c>
      <c r="B1721" s="1">
        <v>1.2326999999999999</v>
      </c>
    </row>
    <row r="1722" spans="1:2">
      <c r="A1722" s="2">
        <v>38572</v>
      </c>
      <c r="B1722" s="1">
        <v>1.2361</v>
      </c>
    </row>
    <row r="1723" spans="1:2">
      <c r="A1723" s="2">
        <v>38573</v>
      </c>
      <c r="B1723" s="1">
        <v>1.2346999999999999</v>
      </c>
    </row>
    <row r="1724" spans="1:2">
      <c r="A1724" s="2">
        <v>38574</v>
      </c>
      <c r="B1724" s="1">
        <v>1.2344999999999999</v>
      </c>
    </row>
    <row r="1725" spans="1:2">
      <c r="A1725" s="2">
        <v>38575</v>
      </c>
      <c r="B1725" s="1">
        <v>1.2434000000000001</v>
      </c>
    </row>
    <row r="1726" spans="1:2">
      <c r="A1726" s="2">
        <v>38576</v>
      </c>
      <c r="B1726" s="1">
        <v>1.2427999999999999</v>
      </c>
    </row>
    <row r="1727" spans="1:2">
      <c r="A1727" s="2">
        <v>38579</v>
      </c>
      <c r="B1727" s="1">
        <v>1.2362</v>
      </c>
    </row>
    <row r="1728" spans="1:2">
      <c r="A1728" s="2">
        <v>38580</v>
      </c>
      <c r="B1728" s="1">
        <v>1.2342</v>
      </c>
    </row>
    <row r="1729" spans="1:2">
      <c r="A1729" s="2">
        <v>38581</v>
      </c>
      <c r="B1729" s="1">
        <v>1.2290000000000001</v>
      </c>
    </row>
    <row r="1730" spans="1:2">
      <c r="A1730" s="2">
        <v>38582</v>
      </c>
      <c r="B1730" s="1">
        <v>1.2178</v>
      </c>
    </row>
    <row r="1731" spans="1:2">
      <c r="A1731" s="2">
        <v>38583</v>
      </c>
      <c r="B1731" s="1">
        <v>1.2146999999999999</v>
      </c>
    </row>
    <row r="1732" spans="1:2">
      <c r="A1732" s="2">
        <v>38586</v>
      </c>
      <c r="B1732" s="1">
        <v>1.2235</v>
      </c>
    </row>
    <row r="1733" spans="1:2">
      <c r="A1733" s="2">
        <v>38587</v>
      </c>
      <c r="B1733" s="1">
        <v>1.2213000000000001</v>
      </c>
    </row>
    <row r="1734" spans="1:2">
      <c r="A1734" s="2">
        <v>38588</v>
      </c>
      <c r="B1734" s="1">
        <v>1.2239</v>
      </c>
    </row>
    <row r="1735" spans="1:2">
      <c r="A1735" s="2">
        <v>38589</v>
      </c>
      <c r="B1735" s="1">
        <v>1.2311000000000001</v>
      </c>
    </row>
    <row r="1736" spans="1:2">
      <c r="A1736" s="2">
        <v>38590</v>
      </c>
      <c r="B1736" s="1">
        <v>1.2323999999999999</v>
      </c>
    </row>
    <row r="1737" spans="1:2">
      <c r="A1737" s="2">
        <v>38593</v>
      </c>
      <c r="B1737" s="1">
        <v>1.2248000000000001</v>
      </c>
    </row>
    <row r="1738" spans="1:2">
      <c r="A1738" s="2">
        <v>38594</v>
      </c>
      <c r="B1738" s="1">
        <v>1.2203999999999999</v>
      </c>
    </row>
    <row r="1739" spans="1:2">
      <c r="A1739" s="2">
        <v>38595</v>
      </c>
      <c r="B1739" s="1">
        <v>1.2330000000000001</v>
      </c>
    </row>
    <row r="1740" spans="1:2">
      <c r="A1740" s="2">
        <v>38596</v>
      </c>
      <c r="B1740" s="1">
        <v>1.2446999999999999</v>
      </c>
    </row>
    <row r="1741" spans="1:2">
      <c r="A1741" s="2">
        <v>38597</v>
      </c>
      <c r="B1741" s="1">
        <v>1.2538</v>
      </c>
    </row>
    <row r="1742" spans="1:2">
      <c r="A1742" s="2">
        <v>38600</v>
      </c>
      <c r="B1742" s="1" t="s">
        <v>4</v>
      </c>
    </row>
    <row r="1743" spans="1:2">
      <c r="A1743" s="2">
        <v>38601</v>
      </c>
      <c r="B1743" s="1">
        <v>1.2483</v>
      </c>
    </row>
    <row r="1744" spans="1:2">
      <c r="A1744" s="2">
        <v>38602</v>
      </c>
      <c r="B1744" s="1">
        <v>1.2439</v>
      </c>
    </row>
    <row r="1745" spans="1:2">
      <c r="A1745" s="2">
        <v>38603</v>
      </c>
      <c r="B1745" s="1">
        <v>1.24</v>
      </c>
    </row>
    <row r="1746" spans="1:2">
      <c r="A1746" s="2">
        <v>38604</v>
      </c>
      <c r="B1746" s="1">
        <v>1.2433000000000001</v>
      </c>
    </row>
    <row r="1747" spans="1:2">
      <c r="A1747" s="2">
        <v>38607</v>
      </c>
      <c r="B1747" s="1">
        <v>1.2287999999999999</v>
      </c>
    </row>
    <row r="1748" spans="1:2">
      <c r="A1748" s="2">
        <v>38608</v>
      </c>
      <c r="B1748" s="1">
        <v>1.2262999999999999</v>
      </c>
    </row>
    <row r="1749" spans="1:2">
      <c r="A1749" s="2">
        <v>38609</v>
      </c>
      <c r="B1749" s="1">
        <v>1.2282</v>
      </c>
    </row>
    <row r="1750" spans="1:2">
      <c r="A1750" s="2">
        <v>38610</v>
      </c>
      <c r="B1750" s="1">
        <v>1.2216</v>
      </c>
    </row>
    <row r="1751" spans="1:2">
      <c r="A1751" s="2">
        <v>38611</v>
      </c>
      <c r="B1751" s="1">
        <v>1.2214</v>
      </c>
    </row>
    <row r="1752" spans="1:2">
      <c r="A1752" s="2">
        <v>38614</v>
      </c>
      <c r="B1752" s="1">
        <v>1.2153</v>
      </c>
    </row>
    <row r="1753" spans="1:2">
      <c r="A1753" s="2">
        <v>38615</v>
      </c>
      <c r="B1753" s="1">
        <v>1.2177</v>
      </c>
    </row>
    <row r="1754" spans="1:2">
      <c r="A1754" s="2">
        <v>38616</v>
      </c>
      <c r="B1754" s="1">
        <v>1.2208000000000001</v>
      </c>
    </row>
    <row r="1755" spans="1:2">
      <c r="A1755" s="2">
        <v>38617</v>
      </c>
      <c r="B1755" s="1">
        <v>1.2153</v>
      </c>
    </row>
    <row r="1756" spans="1:2">
      <c r="A1756" s="2">
        <v>38618</v>
      </c>
      <c r="B1756" s="1">
        <v>1.2077</v>
      </c>
    </row>
    <row r="1757" spans="1:2">
      <c r="A1757" s="2">
        <v>38621</v>
      </c>
      <c r="B1757" s="1">
        <v>1.2036</v>
      </c>
    </row>
    <row r="1758" spans="1:2">
      <c r="A1758" s="2">
        <v>38622</v>
      </c>
      <c r="B1758" s="1">
        <v>1.2011000000000001</v>
      </c>
    </row>
    <row r="1759" spans="1:2">
      <c r="A1759" s="2">
        <v>38623</v>
      </c>
      <c r="B1759" s="1">
        <v>1.2016</v>
      </c>
    </row>
    <row r="1760" spans="1:2">
      <c r="A1760" s="2">
        <v>38624</v>
      </c>
      <c r="B1760" s="1">
        <v>1.202</v>
      </c>
    </row>
    <row r="1761" spans="1:2">
      <c r="A1761" s="2">
        <v>38625</v>
      </c>
      <c r="B1761" s="1">
        <v>1.2058</v>
      </c>
    </row>
    <row r="1762" spans="1:2">
      <c r="A1762" s="2">
        <v>38628</v>
      </c>
      <c r="B1762" s="1">
        <v>1.1914</v>
      </c>
    </row>
    <row r="1763" spans="1:2">
      <c r="A1763" s="2">
        <v>38629</v>
      </c>
      <c r="B1763" s="1">
        <v>1.1918</v>
      </c>
    </row>
    <row r="1764" spans="1:2">
      <c r="A1764" s="2">
        <v>38630</v>
      </c>
      <c r="B1764" s="1">
        <v>1.1983999999999999</v>
      </c>
    </row>
    <row r="1765" spans="1:2">
      <c r="A1765" s="2">
        <v>38631</v>
      </c>
      <c r="B1765" s="1">
        <v>1.2133</v>
      </c>
    </row>
    <row r="1766" spans="1:2">
      <c r="A1766" s="2">
        <v>38632</v>
      </c>
      <c r="B1766" s="1">
        <v>1.2115</v>
      </c>
    </row>
    <row r="1767" spans="1:2">
      <c r="A1767" s="2">
        <v>38635</v>
      </c>
      <c r="B1767" s="1" t="s">
        <v>4</v>
      </c>
    </row>
    <row r="1768" spans="1:2">
      <c r="A1768" s="2">
        <v>38636</v>
      </c>
      <c r="B1768" s="1">
        <v>1.2015</v>
      </c>
    </row>
    <row r="1769" spans="1:2">
      <c r="A1769" s="2">
        <v>38637</v>
      </c>
      <c r="B1769" s="1">
        <v>1.204</v>
      </c>
    </row>
    <row r="1770" spans="1:2">
      <c r="A1770" s="2">
        <v>38638</v>
      </c>
      <c r="B1770" s="1">
        <v>1.1938</v>
      </c>
    </row>
    <row r="1771" spans="1:2">
      <c r="A1771" s="2">
        <v>38639</v>
      </c>
      <c r="B1771" s="1">
        <v>1.2073</v>
      </c>
    </row>
    <row r="1772" spans="1:2">
      <c r="A1772" s="2">
        <v>38642</v>
      </c>
      <c r="B1772" s="1">
        <v>1.204</v>
      </c>
    </row>
    <row r="1773" spans="1:2">
      <c r="A1773" s="2">
        <v>38643</v>
      </c>
      <c r="B1773" s="1">
        <v>1.1939</v>
      </c>
    </row>
    <row r="1774" spans="1:2">
      <c r="A1774" s="2">
        <v>38644</v>
      </c>
      <c r="B1774" s="1">
        <v>1.1988000000000001</v>
      </c>
    </row>
    <row r="1775" spans="1:2">
      <c r="A1775" s="2">
        <v>38645</v>
      </c>
      <c r="B1775" s="1">
        <v>1.1981999999999999</v>
      </c>
    </row>
    <row r="1776" spans="1:2">
      <c r="A1776" s="2">
        <v>38646</v>
      </c>
      <c r="B1776" s="1">
        <v>1.1958</v>
      </c>
    </row>
    <row r="1777" spans="1:2">
      <c r="A1777" s="2">
        <v>38649</v>
      </c>
      <c r="B1777" s="1">
        <v>1.1998</v>
      </c>
    </row>
    <row r="1778" spans="1:2">
      <c r="A1778" s="2">
        <v>38650</v>
      </c>
      <c r="B1778" s="1">
        <v>1.2099</v>
      </c>
    </row>
    <row r="1779" spans="1:2">
      <c r="A1779" s="2">
        <v>38651</v>
      </c>
      <c r="B1779" s="1">
        <v>1.2081999999999999</v>
      </c>
    </row>
    <row r="1780" spans="1:2">
      <c r="A1780" s="2">
        <v>38652</v>
      </c>
      <c r="B1780" s="1">
        <v>1.2148000000000001</v>
      </c>
    </row>
    <row r="1781" spans="1:2">
      <c r="A1781" s="2">
        <v>38653</v>
      </c>
      <c r="B1781" s="1">
        <v>1.2089000000000001</v>
      </c>
    </row>
    <row r="1782" spans="1:2">
      <c r="A1782" s="2">
        <v>38656</v>
      </c>
      <c r="B1782" s="1">
        <v>1.1995</v>
      </c>
    </row>
    <row r="1783" spans="1:2">
      <c r="A1783" s="2">
        <v>38657</v>
      </c>
      <c r="B1783" s="1">
        <v>1.1998</v>
      </c>
    </row>
    <row r="1784" spans="1:2">
      <c r="A1784" s="2">
        <v>38658</v>
      </c>
      <c r="B1784" s="1">
        <v>1.2067000000000001</v>
      </c>
    </row>
    <row r="1785" spans="1:2">
      <c r="A1785" s="2">
        <v>38659</v>
      </c>
      <c r="B1785" s="1">
        <v>1.1971000000000001</v>
      </c>
    </row>
    <row r="1786" spans="1:2">
      <c r="A1786" s="2">
        <v>38660</v>
      </c>
      <c r="B1786" s="1">
        <v>1.1828000000000001</v>
      </c>
    </row>
    <row r="1787" spans="1:2">
      <c r="A1787" s="2">
        <v>38663</v>
      </c>
      <c r="B1787" s="1">
        <v>1.1795</v>
      </c>
    </row>
    <row r="1788" spans="1:2">
      <c r="A1788" s="2">
        <v>38664</v>
      </c>
      <c r="B1788" s="1">
        <v>1.1773</v>
      </c>
    </row>
    <row r="1789" spans="1:2">
      <c r="A1789" s="2">
        <v>38665</v>
      </c>
      <c r="B1789" s="1">
        <v>1.1748000000000001</v>
      </c>
    </row>
    <row r="1790" spans="1:2">
      <c r="A1790" s="2">
        <v>38666</v>
      </c>
      <c r="B1790" s="1">
        <v>1.1739999999999999</v>
      </c>
    </row>
    <row r="1791" spans="1:2">
      <c r="A1791" s="2">
        <v>38667</v>
      </c>
      <c r="B1791" s="1" t="s">
        <v>4</v>
      </c>
    </row>
    <row r="1792" spans="1:2">
      <c r="A1792" s="2">
        <v>38670</v>
      </c>
      <c r="B1792" s="1">
        <v>1.1667000000000001</v>
      </c>
    </row>
    <row r="1793" spans="1:2">
      <c r="A1793" s="2">
        <v>38671</v>
      </c>
      <c r="B1793" s="1">
        <v>1.1695</v>
      </c>
    </row>
    <row r="1794" spans="1:2">
      <c r="A1794" s="2">
        <v>38672</v>
      </c>
      <c r="B1794" s="1">
        <v>1.1672</v>
      </c>
    </row>
    <row r="1795" spans="1:2">
      <c r="A1795" s="2">
        <v>38673</v>
      </c>
      <c r="B1795" s="1">
        <v>1.1706000000000001</v>
      </c>
    </row>
    <row r="1796" spans="1:2">
      <c r="A1796" s="2">
        <v>38674</v>
      </c>
      <c r="B1796" s="1">
        <v>1.1740999999999999</v>
      </c>
    </row>
    <row r="1797" spans="1:2">
      <c r="A1797" s="2">
        <v>38677</v>
      </c>
      <c r="B1797" s="1">
        <v>1.1734</v>
      </c>
    </row>
    <row r="1798" spans="1:2">
      <c r="A1798" s="2">
        <v>38678</v>
      </c>
      <c r="B1798" s="1">
        <v>1.1737</v>
      </c>
    </row>
    <row r="1799" spans="1:2">
      <c r="A1799" s="2">
        <v>38679</v>
      </c>
      <c r="B1799" s="1">
        <v>1.1798999999999999</v>
      </c>
    </row>
    <row r="1800" spans="1:2">
      <c r="A1800" s="2">
        <v>38680</v>
      </c>
      <c r="B1800" s="1" t="s">
        <v>4</v>
      </c>
    </row>
    <row r="1801" spans="1:2">
      <c r="A1801" s="2">
        <v>38681</v>
      </c>
      <c r="B1801" s="1">
        <v>1.1724000000000001</v>
      </c>
    </row>
    <row r="1802" spans="1:2">
      <c r="A1802" s="2">
        <v>38684</v>
      </c>
      <c r="B1802" s="1">
        <v>1.1803999999999999</v>
      </c>
    </row>
    <row r="1803" spans="1:2">
      <c r="A1803" s="2">
        <v>38685</v>
      </c>
      <c r="B1803" s="1">
        <v>1.1786000000000001</v>
      </c>
    </row>
    <row r="1804" spans="1:2">
      <c r="A1804" s="2">
        <v>38686</v>
      </c>
      <c r="B1804" s="1">
        <v>1.179</v>
      </c>
    </row>
    <row r="1805" spans="1:2">
      <c r="A1805" s="2">
        <v>38687</v>
      </c>
      <c r="B1805" s="1">
        <v>1.1701999999999999</v>
      </c>
    </row>
    <row r="1806" spans="1:2">
      <c r="A1806" s="2">
        <v>38688</v>
      </c>
      <c r="B1806" s="1">
        <v>1.1698999999999999</v>
      </c>
    </row>
    <row r="1807" spans="1:2">
      <c r="A1807" s="2">
        <v>38691</v>
      </c>
      <c r="B1807" s="1">
        <v>1.1787000000000001</v>
      </c>
    </row>
    <row r="1808" spans="1:2">
      <c r="A1808" s="2">
        <v>38692</v>
      </c>
      <c r="B1808" s="1">
        <v>1.1783999999999999</v>
      </c>
    </row>
    <row r="1809" spans="1:2">
      <c r="A1809" s="2">
        <v>38693</v>
      </c>
      <c r="B1809" s="1">
        <v>1.1721999999999999</v>
      </c>
    </row>
    <row r="1810" spans="1:2">
      <c r="A1810" s="2">
        <v>38694</v>
      </c>
      <c r="B1810" s="1">
        <v>1.1830000000000001</v>
      </c>
    </row>
    <row r="1811" spans="1:2">
      <c r="A1811" s="2">
        <v>38695</v>
      </c>
      <c r="B1811" s="1">
        <v>1.1823999999999999</v>
      </c>
    </row>
    <row r="1812" spans="1:2">
      <c r="A1812" s="2">
        <v>38698</v>
      </c>
      <c r="B1812" s="1">
        <v>1.1969000000000001</v>
      </c>
    </row>
    <row r="1813" spans="1:2">
      <c r="A1813" s="2">
        <v>38699</v>
      </c>
      <c r="B1813" s="1">
        <v>1.1926000000000001</v>
      </c>
    </row>
    <row r="1814" spans="1:2">
      <c r="A1814" s="2">
        <v>38700</v>
      </c>
      <c r="B1814" s="1">
        <v>1.2040999999999999</v>
      </c>
    </row>
    <row r="1815" spans="1:2">
      <c r="A1815" s="2">
        <v>38701</v>
      </c>
      <c r="B1815" s="1">
        <v>1.1964999999999999</v>
      </c>
    </row>
    <row r="1816" spans="1:2">
      <c r="A1816" s="2">
        <v>38702</v>
      </c>
      <c r="B1816" s="1">
        <v>1.2012</v>
      </c>
    </row>
    <row r="1817" spans="1:2">
      <c r="A1817" s="2">
        <v>38705</v>
      </c>
      <c r="B1817" s="1">
        <v>1.1996</v>
      </c>
    </row>
    <row r="1818" spans="1:2">
      <c r="A1818" s="2">
        <v>38706</v>
      </c>
      <c r="B1818" s="1">
        <v>1.1848000000000001</v>
      </c>
    </row>
    <row r="1819" spans="1:2">
      <c r="A1819" s="2">
        <v>38707</v>
      </c>
      <c r="B1819" s="1">
        <v>1.1816</v>
      </c>
    </row>
    <row r="1820" spans="1:2">
      <c r="A1820" s="2">
        <v>38708</v>
      </c>
      <c r="B1820" s="1">
        <v>1.1882999999999999</v>
      </c>
    </row>
    <row r="1821" spans="1:2">
      <c r="A1821" s="2">
        <v>38709</v>
      </c>
      <c r="B1821" s="1">
        <v>1.1857</v>
      </c>
    </row>
    <row r="1822" spans="1:2">
      <c r="A1822" s="2">
        <v>38712</v>
      </c>
      <c r="B1822" s="1" t="s">
        <v>4</v>
      </c>
    </row>
    <row r="1823" spans="1:2">
      <c r="A1823" s="2">
        <v>38713</v>
      </c>
      <c r="B1823" s="1">
        <v>1.1856</v>
      </c>
    </row>
    <row r="1824" spans="1:2">
      <c r="A1824" s="2">
        <v>38714</v>
      </c>
      <c r="B1824" s="1">
        <v>1.1875</v>
      </c>
    </row>
    <row r="1825" spans="1:2">
      <c r="A1825" s="2">
        <v>38715</v>
      </c>
      <c r="B1825" s="1">
        <v>1.1846000000000001</v>
      </c>
    </row>
    <row r="1826" spans="1:2">
      <c r="A1826" s="2">
        <v>38716</v>
      </c>
      <c r="B1826" s="1">
        <v>1.1841999999999999</v>
      </c>
    </row>
    <row r="1827" spans="1:2">
      <c r="A1827" s="2">
        <v>38719</v>
      </c>
      <c r="B1827" s="1" t="s">
        <v>4</v>
      </c>
    </row>
    <row r="1828" spans="1:2">
      <c r="A1828" s="2">
        <v>38720</v>
      </c>
      <c r="B1828" s="1">
        <v>1.198</v>
      </c>
    </row>
    <row r="1829" spans="1:2">
      <c r="A1829" s="2">
        <v>38721</v>
      </c>
      <c r="B1829" s="1">
        <v>1.2091000000000001</v>
      </c>
    </row>
    <row r="1830" spans="1:2">
      <c r="A1830" s="2">
        <v>38722</v>
      </c>
      <c r="B1830" s="1">
        <v>1.2101</v>
      </c>
    </row>
    <row r="1831" spans="1:2">
      <c r="A1831" s="2">
        <v>38723</v>
      </c>
      <c r="B1831" s="1">
        <v>1.2148000000000001</v>
      </c>
    </row>
    <row r="1832" spans="1:2">
      <c r="A1832" s="2">
        <v>38726</v>
      </c>
      <c r="B1832" s="1">
        <v>1.2063999999999999</v>
      </c>
    </row>
    <row r="1833" spans="1:2">
      <c r="A1833" s="2">
        <v>38727</v>
      </c>
      <c r="B1833" s="1">
        <v>1.2062999999999999</v>
      </c>
    </row>
    <row r="1834" spans="1:2">
      <c r="A1834" s="2">
        <v>38728</v>
      </c>
      <c r="B1834" s="1">
        <v>1.2135</v>
      </c>
    </row>
    <row r="1835" spans="1:2">
      <c r="A1835" s="2">
        <v>38729</v>
      </c>
      <c r="B1835" s="1">
        <v>1.2035</v>
      </c>
    </row>
    <row r="1836" spans="1:2">
      <c r="A1836" s="2">
        <v>38730</v>
      </c>
      <c r="B1836" s="1">
        <v>1.2102999999999999</v>
      </c>
    </row>
    <row r="1837" spans="1:2">
      <c r="A1837" s="2">
        <v>38733</v>
      </c>
      <c r="B1837" s="1" t="s">
        <v>4</v>
      </c>
    </row>
    <row r="1838" spans="1:2">
      <c r="A1838" s="2">
        <v>38734</v>
      </c>
      <c r="B1838" s="1">
        <v>1.2073</v>
      </c>
    </row>
    <row r="1839" spans="1:2">
      <c r="A1839" s="2">
        <v>38735</v>
      </c>
      <c r="B1839" s="1">
        <v>1.2082999999999999</v>
      </c>
    </row>
    <row r="1840" spans="1:2">
      <c r="A1840" s="2">
        <v>38736</v>
      </c>
      <c r="B1840" s="1">
        <v>1.2110000000000001</v>
      </c>
    </row>
    <row r="1841" spans="1:2">
      <c r="A1841" s="2">
        <v>38737</v>
      </c>
      <c r="B1841" s="1">
        <v>1.2101</v>
      </c>
    </row>
    <row r="1842" spans="1:2">
      <c r="A1842" s="2">
        <v>38740</v>
      </c>
      <c r="B1842" s="1">
        <v>1.2276</v>
      </c>
    </row>
    <row r="1843" spans="1:2">
      <c r="A1843" s="2">
        <v>38741</v>
      </c>
      <c r="B1843" s="1">
        <v>1.2286999999999999</v>
      </c>
    </row>
    <row r="1844" spans="1:2">
      <c r="A1844" s="2">
        <v>38742</v>
      </c>
      <c r="B1844" s="1">
        <v>1.2252000000000001</v>
      </c>
    </row>
    <row r="1845" spans="1:2">
      <c r="A1845" s="2">
        <v>38743</v>
      </c>
      <c r="B1845" s="1">
        <v>1.2229000000000001</v>
      </c>
    </row>
    <row r="1846" spans="1:2">
      <c r="A1846" s="2">
        <v>38744</v>
      </c>
      <c r="B1846" s="1">
        <v>1.2130000000000001</v>
      </c>
    </row>
    <row r="1847" spans="1:2">
      <c r="A1847" s="2">
        <v>38747</v>
      </c>
      <c r="B1847" s="1">
        <v>1.2091000000000001</v>
      </c>
    </row>
    <row r="1848" spans="1:2">
      <c r="A1848" s="2">
        <v>38748</v>
      </c>
      <c r="B1848" s="1">
        <v>1.2158</v>
      </c>
    </row>
    <row r="1849" spans="1:2">
      <c r="A1849" s="2">
        <v>38749</v>
      </c>
      <c r="B1849" s="1">
        <v>1.2092000000000001</v>
      </c>
    </row>
    <row r="1850" spans="1:2">
      <c r="A1850" s="2">
        <v>38750</v>
      </c>
      <c r="B1850" s="1">
        <v>1.21</v>
      </c>
    </row>
    <row r="1851" spans="1:2">
      <c r="A1851" s="2">
        <v>38751</v>
      </c>
      <c r="B1851" s="1">
        <v>1.2020999999999999</v>
      </c>
    </row>
    <row r="1852" spans="1:2">
      <c r="A1852" s="2">
        <v>38754</v>
      </c>
      <c r="B1852" s="1">
        <v>1.1971000000000001</v>
      </c>
    </row>
    <row r="1853" spans="1:2">
      <c r="A1853" s="2">
        <v>38755</v>
      </c>
      <c r="B1853" s="1">
        <v>1.1974</v>
      </c>
    </row>
    <row r="1854" spans="1:2">
      <c r="A1854" s="2">
        <v>38756</v>
      </c>
      <c r="B1854" s="1">
        <v>1.1935</v>
      </c>
    </row>
    <row r="1855" spans="1:2">
      <c r="A1855" s="2">
        <v>38757</v>
      </c>
      <c r="B1855" s="1">
        <v>1.1962999999999999</v>
      </c>
    </row>
    <row r="1856" spans="1:2">
      <c r="A1856" s="2">
        <v>38758</v>
      </c>
      <c r="B1856" s="1">
        <v>1.1919999999999999</v>
      </c>
    </row>
    <row r="1857" spans="1:2">
      <c r="A1857" s="2">
        <v>38761</v>
      </c>
      <c r="B1857" s="1">
        <v>1.1904999999999999</v>
      </c>
    </row>
    <row r="1858" spans="1:2">
      <c r="A1858" s="2">
        <v>38762</v>
      </c>
      <c r="B1858" s="1">
        <v>1.1895</v>
      </c>
    </row>
    <row r="1859" spans="1:2">
      <c r="A1859" s="2">
        <v>38763</v>
      </c>
      <c r="B1859" s="1">
        <v>1.1883999999999999</v>
      </c>
    </row>
    <row r="1860" spans="1:2">
      <c r="A1860" s="2">
        <v>38764</v>
      </c>
      <c r="B1860" s="1">
        <v>1.1881999999999999</v>
      </c>
    </row>
    <row r="1861" spans="1:2">
      <c r="A1861" s="2">
        <v>38765</v>
      </c>
      <c r="B1861" s="1">
        <v>1.1906000000000001</v>
      </c>
    </row>
    <row r="1862" spans="1:2">
      <c r="A1862" s="2">
        <v>38768</v>
      </c>
      <c r="B1862" s="1" t="s">
        <v>4</v>
      </c>
    </row>
    <row r="1863" spans="1:2">
      <c r="A1863" s="2">
        <v>38769</v>
      </c>
      <c r="B1863" s="1">
        <v>1.1912</v>
      </c>
    </row>
    <row r="1864" spans="1:2">
      <c r="A1864" s="2">
        <v>38770</v>
      </c>
      <c r="B1864" s="1">
        <v>1.1904999999999999</v>
      </c>
    </row>
    <row r="1865" spans="1:2">
      <c r="A1865" s="2">
        <v>38771</v>
      </c>
      <c r="B1865" s="1">
        <v>1.1922999999999999</v>
      </c>
    </row>
    <row r="1866" spans="1:2">
      <c r="A1866" s="2">
        <v>38772</v>
      </c>
      <c r="B1866" s="1">
        <v>1.1881999999999999</v>
      </c>
    </row>
    <row r="1867" spans="1:2">
      <c r="A1867" s="2">
        <v>38775</v>
      </c>
      <c r="B1867" s="1">
        <v>1.1859999999999999</v>
      </c>
    </row>
    <row r="1868" spans="1:2">
      <c r="A1868" s="2">
        <v>38776</v>
      </c>
      <c r="B1868" s="1">
        <v>1.1924999999999999</v>
      </c>
    </row>
    <row r="1869" spans="1:2">
      <c r="A1869" s="2">
        <v>38777</v>
      </c>
      <c r="B1869" s="1">
        <v>1.1899</v>
      </c>
    </row>
    <row r="1870" spans="1:2">
      <c r="A1870" s="2">
        <v>38778</v>
      </c>
      <c r="B1870" s="1">
        <v>1.2002999999999999</v>
      </c>
    </row>
    <row r="1871" spans="1:2">
      <c r="A1871" s="2">
        <v>38779</v>
      </c>
      <c r="B1871" s="1">
        <v>1.2028000000000001</v>
      </c>
    </row>
    <row r="1872" spans="1:2">
      <c r="A1872" s="2">
        <v>38782</v>
      </c>
      <c r="B1872" s="1">
        <v>1.2001999999999999</v>
      </c>
    </row>
    <row r="1873" spans="1:2">
      <c r="A1873" s="2">
        <v>38783</v>
      </c>
      <c r="B1873" s="1">
        <v>1.1888000000000001</v>
      </c>
    </row>
    <row r="1874" spans="1:2">
      <c r="A1874" s="2">
        <v>38784</v>
      </c>
      <c r="B1874" s="1">
        <v>1.1914</v>
      </c>
    </row>
    <row r="1875" spans="1:2">
      <c r="A1875" s="2">
        <v>38785</v>
      </c>
      <c r="B1875" s="1">
        <v>1.1919999999999999</v>
      </c>
    </row>
    <row r="1876" spans="1:2">
      <c r="A1876" s="2">
        <v>38786</v>
      </c>
      <c r="B1876" s="1">
        <v>1.1886000000000001</v>
      </c>
    </row>
    <row r="1877" spans="1:2">
      <c r="A1877" s="2">
        <v>38789</v>
      </c>
      <c r="B1877" s="1">
        <v>1.1941999999999999</v>
      </c>
    </row>
    <row r="1878" spans="1:2">
      <c r="A1878" s="2">
        <v>38790</v>
      </c>
      <c r="B1878" s="1">
        <v>1.2024999999999999</v>
      </c>
    </row>
    <row r="1879" spans="1:2">
      <c r="A1879" s="2">
        <v>38791</v>
      </c>
      <c r="B1879" s="1">
        <v>1.2044999999999999</v>
      </c>
    </row>
    <row r="1880" spans="1:2">
      <c r="A1880" s="2">
        <v>38792</v>
      </c>
      <c r="B1880" s="1">
        <v>1.2151000000000001</v>
      </c>
    </row>
    <row r="1881" spans="1:2">
      <c r="A1881" s="2">
        <v>38793</v>
      </c>
      <c r="B1881" s="1">
        <v>1.2197</v>
      </c>
    </row>
    <row r="1882" spans="1:2">
      <c r="A1882" s="2">
        <v>38796</v>
      </c>
      <c r="B1882" s="1">
        <v>1.2168000000000001</v>
      </c>
    </row>
    <row r="1883" spans="1:2">
      <c r="A1883" s="2">
        <v>38797</v>
      </c>
      <c r="B1883" s="1">
        <v>1.2079</v>
      </c>
    </row>
    <row r="1884" spans="1:2">
      <c r="A1884" s="2">
        <v>38798</v>
      </c>
      <c r="B1884" s="1">
        <v>1.2095</v>
      </c>
    </row>
    <row r="1885" spans="1:2">
      <c r="A1885" s="2">
        <v>38799</v>
      </c>
      <c r="B1885" s="1">
        <v>1.1983999999999999</v>
      </c>
    </row>
    <row r="1886" spans="1:2">
      <c r="A1886" s="2">
        <v>38800</v>
      </c>
      <c r="B1886" s="1">
        <v>1.2034</v>
      </c>
    </row>
    <row r="1887" spans="1:2">
      <c r="A1887" s="2">
        <v>38803</v>
      </c>
      <c r="B1887" s="1">
        <v>1.2015</v>
      </c>
    </row>
    <row r="1888" spans="1:2">
      <c r="A1888" s="2">
        <v>38804</v>
      </c>
      <c r="B1888" s="1">
        <v>1.2078</v>
      </c>
    </row>
    <row r="1889" spans="1:2">
      <c r="A1889" s="2">
        <v>38805</v>
      </c>
      <c r="B1889" s="1">
        <v>1.2030000000000001</v>
      </c>
    </row>
    <row r="1890" spans="1:2">
      <c r="A1890" s="2">
        <v>38806</v>
      </c>
      <c r="B1890" s="1">
        <v>1.2132000000000001</v>
      </c>
    </row>
    <row r="1891" spans="1:2">
      <c r="A1891" s="2">
        <v>38807</v>
      </c>
      <c r="B1891" s="1">
        <v>1.2139</v>
      </c>
    </row>
    <row r="1892" spans="1:2">
      <c r="A1892" s="2">
        <v>38810</v>
      </c>
      <c r="B1892" s="1">
        <v>1.2123999999999999</v>
      </c>
    </row>
    <row r="1893" spans="1:2">
      <c r="A1893" s="2">
        <v>38811</v>
      </c>
      <c r="B1893" s="1">
        <v>1.2258</v>
      </c>
    </row>
    <row r="1894" spans="1:2">
      <c r="A1894" s="2">
        <v>38812</v>
      </c>
      <c r="B1894" s="1">
        <v>1.2272000000000001</v>
      </c>
    </row>
    <row r="1895" spans="1:2">
      <c r="A1895" s="2">
        <v>38813</v>
      </c>
      <c r="B1895" s="1">
        <v>1.2216</v>
      </c>
    </row>
    <row r="1896" spans="1:2">
      <c r="A1896" s="2">
        <v>38814</v>
      </c>
      <c r="B1896" s="1">
        <v>1.2109000000000001</v>
      </c>
    </row>
    <row r="1897" spans="1:2">
      <c r="A1897" s="2">
        <v>38817</v>
      </c>
      <c r="B1897" s="1">
        <v>1.2091000000000001</v>
      </c>
    </row>
    <row r="1898" spans="1:2">
      <c r="A1898" s="2">
        <v>38818</v>
      </c>
      <c r="B1898" s="1">
        <v>1.2124999999999999</v>
      </c>
    </row>
    <row r="1899" spans="1:2">
      <c r="A1899" s="2">
        <v>38819</v>
      </c>
      <c r="B1899" s="1">
        <v>1.2107000000000001</v>
      </c>
    </row>
    <row r="1900" spans="1:2">
      <c r="A1900" s="2">
        <v>38820</v>
      </c>
      <c r="B1900" s="1">
        <v>1.2107000000000001</v>
      </c>
    </row>
    <row r="1901" spans="1:2">
      <c r="A1901" s="2">
        <v>38821</v>
      </c>
      <c r="B1901" s="1">
        <v>1.2105999999999999</v>
      </c>
    </row>
    <row r="1902" spans="1:2">
      <c r="A1902" s="2">
        <v>38824</v>
      </c>
      <c r="B1902" s="1">
        <v>1.2266999999999999</v>
      </c>
    </row>
    <row r="1903" spans="1:2">
      <c r="A1903" s="2">
        <v>38825</v>
      </c>
      <c r="B1903" s="1">
        <v>1.2274</v>
      </c>
    </row>
    <row r="1904" spans="1:2">
      <c r="A1904" s="2">
        <v>38826</v>
      </c>
      <c r="B1904" s="1">
        <v>1.2344999999999999</v>
      </c>
    </row>
    <row r="1905" spans="1:2">
      <c r="A1905" s="2">
        <v>38827</v>
      </c>
      <c r="B1905" s="1">
        <v>1.2325999999999999</v>
      </c>
    </row>
    <row r="1906" spans="1:2">
      <c r="A1906" s="2">
        <v>38828</v>
      </c>
      <c r="B1906" s="1">
        <v>1.234</v>
      </c>
    </row>
    <row r="1907" spans="1:2">
      <c r="A1907" s="2">
        <v>38831</v>
      </c>
      <c r="B1907" s="1">
        <v>1.2373000000000001</v>
      </c>
    </row>
    <row r="1908" spans="1:2">
      <c r="A1908" s="2">
        <v>38832</v>
      </c>
      <c r="B1908" s="1">
        <v>1.2412000000000001</v>
      </c>
    </row>
    <row r="1909" spans="1:2">
      <c r="A1909" s="2">
        <v>38833</v>
      </c>
      <c r="B1909" s="1">
        <v>1.2464</v>
      </c>
    </row>
    <row r="1910" spans="1:2">
      <c r="A1910" s="2">
        <v>38834</v>
      </c>
      <c r="B1910" s="1">
        <v>1.2524999999999999</v>
      </c>
    </row>
    <row r="1911" spans="1:2">
      <c r="A1911" s="2">
        <v>38835</v>
      </c>
      <c r="B1911" s="1">
        <v>1.2624</v>
      </c>
    </row>
    <row r="1912" spans="1:2">
      <c r="A1912" s="2">
        <v>38838</v>
      </c>
      <c r="B1912" s="1">
        <v>1.2606999999999999</v>
      </c>
    </row>
    <row r="1913" spans="1:2">
      <c r="A1913" s="2">
        <v>38839</v>
      </c>
      <c r="B1913" s="1">
        <v>1.2644</v>
      </c>
    </row>
    <row r="1914" spans="1:2">
      <c r="A1914" s="2">
        <v>38840</v>
      </c>
      <c r="B1914" s="1">
        <v>1.2639</v>
      </c>
    </row>
    <row r="1915" spans="1:2">
      <c r="A1915" s="2">
        <v>38841</v>
      </c>
      <c r="B1915" s="1">
        <v>1.2684</v>
      </c>
    </row>
    <row r="1916" spans="1:2">
      <c r="A1916" s="2">
        <v>38842</v>
      </c>
      <c r="B1916" s="1">
        <v>1.2733000000000001</v>
      </c>
    </row>
    <row r="1917" spans="1:2">
      <c r="A1917" s="2">
        <v>38845</v>
      </c>
      <c r="B1917" s="1">
        <v>1.272</v>
      </c>
    </row>
    <row r="1918" spans="1:2">
      <c r="A1918" s="2">
        <v>38846</v>
      </c>
      <c r="B1918" s="1">
        <v>1.2746999999999999</v>
      </c>
    </row>
    <row r="1919" spans="1:2">
      <c r="A1919" s="2">
        <v>38847</v>
      </c>
      <c r="B1919" s="1">
        <v>1.2799</v>
      </c>
    </row>
    <row r="1920" spans="1:2">
      <c r="A1920" s="2">
        <v>38848</v>
      </c>
      <c r="B1920" s="1">
        <v>1.2855000000000001</v>
      </c>
    </row>
    <row r="1921" spans="1:2">
      <c r="A1921" s="2">
        <v>38849</v>
      </c>
      <c r="B1921" s="1">
        <v>1.2887999999999999</v>
      </c>
    </row>
    <row r="1922" spans="1:2">
      <c r="A1922" s="2">
        <v>38852</v>
      </c>
      <c r="B1922" s="1">
        <v>1.2826</v>
      </c>
    </row>
    <row r="1923" spans="1:2">
      <c r="A1923" s="2">
        <v>38853</v>
      </c>
      <c r="B1923" s="1">
        <v>1.2817000000000001</v>
      </c>
    </row>
    <row r="1924" spans="1:2">
      <c r="A1924" s="2">
        <v>38854</v>
      </c>
      <c r="B1924" s="1">
        <v>1.2722</v>
      </c>
    </row>
    <row r="1925" spans="1:2">
      <c r="A1925" s="2">
        <v>38855</v>
      </c>
      <c r="B1925" s="1">
        <v>1.2795000000000001</v>
      </c>
    </row>
    <row r="1926" spans="1:2">
      <c r="A1926" s="2">
        <v>38856</v>
      </c>
      <c r="B1926" s="1">
        <v>1.2749999999999999</v>
      </c>
    </row>
    <row r="1927" spans="1:2">
      <c r="A1927" s="2">
        <v>38859</v>
      </c>
      <c r="B1927" s="1">
        <v>1.2849999999999999</v>
      </c>
    </row>
    <row r="1928" spans="1:2">
      <c r="A1928" s="2">
        <v>38860</v>
      </c>
      <c r="B1928" s="1">
        <v>1.2844</v>
      </c>
    </row>
    <row r="1929" spans="1:2">
      <c r="A1929" s="2">
        <v>38861</v>
      </c>
      <c r="B1929" s="1">
        <v>1.2746999999999999</v>
      </c>
    </row>
    <row r="1930" spans="1:2">
      <c r="A1930" s="2">
        <v>38862</v>
      </c>
      <c r="B1930" s="1">
        <v>1.2777000000000001</v>
      </c>
    </row>
    <row r="1931" spans="1:2">
      <c r="A1931" s="2">
        <v>38863</v>
      </c>
      <c r="B1931" s="1">
        <v>1.2739</v>
      </c>
    </row>
    <row r="1932" spans="1:2">
      <c r="A1932" s="2">
        <v>38866</v>
      </c>
      <c r="B1932" s="1" t="s">
        <v>4</v>
      </c>
    </row>
    <row r="1933" spans="1:2">
      <c r="A1933" s="2">
        <v>38867</v>
      </c>
      <c r="B1933" s="1">
        <v>1.2867999999999999</v>
      </c>
    </row>
    <row r="1934" spans="1:2">
      <c r="A1934" s="2">
        <v>38868</v>
      </c>
      <c r="B1934" s="1">
        <v>1.2833000000000001</v>
      </c>
    </row>
    <row r="1935" spans="1:2">
      <c r="A1935" s="2">
        <v>38869</v>
      </c>
      <c r="B1935" s="1">
        <v>1.2824</v>
      </c>
    </row>
    <row r="1936" spans="1:2">
      <c r="A1936" s="2">
        <v>38870</v>
      </c>
      <c r="B1936" s="1">
        <v>1.2911999999999999</v>
      </c>
    </row>
    <row r="1937" spans="1:2">
      <c r="A1937" s="2">
        <v>38873</v>
      </c>
      <c r="B1937" s="1">
        <v>1.2952999999999999</v>
      </c>
    </row>
    <row r="1938" spans="1:2">
      <c r="A1938" s="2">
        <v>38874</v>
      </c>
      <c r="B1938" s="1">
        <v>1.2827999999999999</v>
      </c>
    </row>
    <row r="1939" spans="1:2">
      <c r="A1939" s="2">
        <v>38875</v>
      </c>
      <c r="B1939" s="1">
        <v>1.2799</v>
      </c>
    </row>
    <row r="1940" spans="1:2">
      <c r="A1940" s="2">
        <v>38876</v>
      </c>
      <c r="B1940" s="1">
        <v>1.2647999999999999</v>
      </c>
    </row>
    <row r="1941" spans="1:2">
      <c r="A1941" s="2">
        <v>38877</v>
      </c>
      <c r="B1941" s="1">
        <v>1.2636000000000001</v>
      </c>
    </row>
    <row r="1942" spans="1:2">
      <c r="A1942" s="2">
        <v>38880</v>
      </c>
      <c r="B1942" s="1">
        <v>1.2586999999999999</v>
      </c>
    </row>
    <row r="1943" spans="1:2">
      <c r="A1943" s="2">
        <v>38881</v>
      </c>
      <c r="B1943" s="1">
        <v>1.2574000000000001</v>
      </c>
    </row>
    <row r="1944" spans="1:2">
      <c r="A1944" s="2">
        <v>38882</v>
      </c>
      <c r="B1944" s="1">
        <v>1.2630999999999999</v>
      </c>
    </row>
    <row r="1945" spans="1:2">
      <c r="A1945" s="2">
        <v>38883</v>
      </c>
      <c r="B1945" s="1">
        <v>1.2616000000000001</v>
      </c>
    </row>
    <row r="1946" spans="1:2">
      <c r="A1946" s="2">
        <v>38884</v>
      </c>
      <c r="B1946" s="1">
        <v>1.2623</v>
      </c>
    </row>
    <row r="1947" spans="1:2">
      <c r="A1947" s="2">
        <v>38887</v>
      </c>
      <c r="B1947" s="1">
        <v>1.2577</v>
      </c>
    </row>
    <row r="1948" spans="1:2">
      <c r="A1948" s="2">
        <v>38888</v>
      </c>
      <c r="B1948" s="1">
        <v>1.2567999999999999</v>
      </c>
    </row>
    <row r="1949" spans="1:2">
      <c r="A1949" s="2">
        <v>38889</v>
      </c>
      <c r="B1949" s="1">
        <v>1.2665</v>
      </c>
    </row>
    <row r="1950" spans="1:2">
      <c r="A1950" s="2">
        <v>38890</v>
      </c>
      <c r="B1950" s="1">
        <v>1.2582</v>
      </c>
    </row>
    <row r="1951" spans="1:2">
      <c r="A1951" s="2">
        <v>38891</v>
      </c>
      <c r="B1951" s="1">
        <v>1.2522</v>
      </c>
    </row>
    <row r="1952" spans="1:2">
      <c r="A1952" s="2">
        <v>38894</v>
      </c>
      <c r="B1952" s="1">
        <v>1.2554000000000001</v>
      </c>
    </row>
    <row r="1953" spans="1:2">
      <c r="A1953" s="2">
        <v>38895</v>
      </c>
      <c r="B1953" s="1">
        <v>1.2588999999999999</v>
      </c>
    </row>
    <row r="1954" spans="1:2">
      <c r="A1954" s="2">
        <v>38896</v>
      </c>
      <c r="B1954" s="1">
        <v>1.2532000000000001</v>
      </c>
    </row>
    <row r="1955" spans="1:2">
      <c r="A1955" s="2">
        <v>38897</v>
      </c>
      <c r="B1955" s="1">
        <v>1.2534000000000001</v>
      </c>
    </row>
    <row r="1956" spans="1:2">
      <c r="A1956" s="2">
        <v>38898</v>
      </c>
      <c r="B1956" s="1">
        <v>1.2779</v>
      </c>
    </row>
    <row r="1957" spans="1:2">
      <c r="A1957" s="2">
        <v>38901</v>
      </c>
      <c r="B1957" s="1">
        <v>1.2793000000000001</v>
      </c>
    </row>
    <row r="1958" spans="1:2">
      <c r="A1958" s="2">
        <v>38902</v>
      </c>
      <c r="B1958" s="1" t="s">
        <v>4</v>
      </c>
    </row>
    <row r="1959" spans="1:2">
      <c r="A1959" s="2">
        <v>38903</v>
      </c>
      <c r="B1959" s="1">
        <v>1.2726</v>
      </c>
    </row>
    <row r="1960" spans="1:2">
      <c r="A1960" s="2">
        <v>38904</v>
      </c>
      <c r="B1960" s="1">
        <v>1.2757000000000001</v>
      </c>
    </row>
    <row r="1961" spans="1:2">
      <c r="A1961" s="2">
        <v>38905</v>
      </c>
      <c r="B1961" s="1">
        <v>1.2822</v>
      </c>
    </row>
    <row r="1962" spans="1:2">
      <c r="A1962" s="2">
        <v>38908</v>
      </c>
      <c r="B1962" s="1">
        <v>1.2750999999999999</v>
      </c>
    </row>
    <row r="1963" spans="1:2">
      <c r="A1963" s="2">
        <v>38909</v>
      </c>
      <c r="B1963" s="1">
        <v>1.2754000000000001</v>
      </c>
    </row>
    <row r="1964" spans="1:2">
      <c r="A1964" s="2">
        <v>38910</v>
      </c>
      <c r="B1964" s="1">
        <v>1.2706</v>
      </c>
    </row>
    <row r="1965" spans="1:2">
      <c r="A1965" s="2">
        <v>38911</v>
      </c>
      <c r="B1965" s="1">
        <v>1.2673000000000001</v>
      </c>
    </row>
    <row r="1966" spans="1:2">
      <c r="A1966" s="2">
        <v>38912</v>
      </c>
      <c r="B1966" s="1">
        <v>1.2641</v>
      </c>
    </row>
    <row r="1967" spans="1:2">
      <c r="A1967" s="2">
        <v>38915</v>
      </c>
      <c r="B1967" s="1">
        <v>1.2528999999999999</v>
      </c>
    </row>
    <row r="1968" spans="1:2">
      <c r="A1968" s="2">
        <v>38916</v>
      </c>
      <c r="B1968" s="1">
        <v>1.25</v>
      </c>
    </row>
    <row r="1969" spans="1:2">
      <c r="A1969" s="2">
        <v>38917</v>
      </c>
      <c r="B1969" s="1">
        <v>1.256</v>
      </c>
    </row>
    <row r="1970" spans="1:2">
      <c r="A1970" s="2">
        <v>38918</v>
      </c>
      <c r="B1970" s="1">
        <v>1.2639</v>
      </c>
    </row>
    <row r="1971" spans="1:2">
      <c r="A1971" s="2">
        <v>38919</v>
      </c>
      <c r="B1971" s="1">
        <v>1.2684</v>
      </c>
    </row>
    <row r="1972" spans="1:2">
      <c r="A1972" s="2">
        <v>38922</v>
      </c>
      <c r="B1972" s="1">
        <v>1.2629999999999999</v>
      </c>
    </row>
    <row r="1973" spans="1:2">
      <c r="A1973" s="2">
        <v>38923</v>
      </c>
      <c r="B1973" s="1">
        <v>1.2576000000000001</v>
      </c>
    </row>
    <row r="1974" spans="1:2">
      <c r="A1974" s="2">
        <v>38924</v>
      </c>
      <c r="B1974" s="1">
        <v>1.2627999999999999</v>
      </c>
    </row>
    <row r="1975" spans="1:2">
      <c r="A1975" s="2">
        <v>38925</v>
      </c>
      <c r="B1975" s="1">
        <v>1.2732000000000001</v>
      </c>
    </row>
    <row r="1976" spans="1:2">
      <c r="A1976" s="2">
        <v>38926</v>
      </c>
      <c r="B1976" s="1">
        <v>1.2747999999999999</v>
      </c>
    </row>
    <row r="1977" spans="1:2">
      <c r="A1977" s="2">
        <v>38929</v>
      </c>
      <c r="B1977" s="1">
        <v>1.2764</v>
      </c>
    </row>
    <row r="1978" spans="1:2">
      <c r="A1978" s="2">
        <v>38930</v>
      </c>
      <c r="B1978" s="1">
        <v>1.2778</v>
      </c>
    </row>
    <row r="1979" spans="1:2">
      <c r="A1979" s="2">
        <v>38931</v>
      </c>
      <c r="B1979" s="1">
        <v>1.2798</v>
      </c>
    </row>
    <row r="1980" spans="1:2">
      <c r="A1980" s="2">
        <v>38932</v>
      </c>
      <c r="B1980" s="1">
        <v>1.2779</v>
      </c>
    </row>
    <row r="1981" spans="1:2">
      <c r="A1981" s="2">
        <v>38933</v>
      </c>
      <c r="B1981" s="1">
        <v>1.2894000000000001</v>
      </c>
    </row>
    <row r="1982" spans="1:2">
      <c r="A1982" s="2">
        <v>38936</v>
      </c>
      <c r="B1982" s="1">
        <v>1.2867</v>
      </c>
    </row>
    <row r="1983" spans="1:2">
      <c r="A1983" s="2">
        <v>38937</v>
      </c>
      <c r="B1983" s="1">
        <v>1.2839</v>
      </c>
    </row>
    <row r="1984" spans="1:2">
      <c r="A1984" s="2">
        <v>38938</v>
      </c>
      <c r="B1984" s="1">
        <v>1.2887999999999999</v>
      </c>
    </row>
    <row r="1985" spans="1:2">
      <c r="A1985" s="2">
        <v>38939</v>
      </c>
      <c r="B1985" s="1">
        <v>1.2765</v>
      </c>
    </row>
    <row r="1986" spans="1:2">
      <c r="A1986" s="2">
        <v>38940</v>
      </c>
      <c r="B1986" s="1">
        <v>1.2757000000000001</v>
      </c>
    </row>
    <row r="1987" spans="1:2">
      <c r="A1987" s="2">
        <v>38943</v>
      </c>
      <c r="B1987" s="1">
        <v>1.2735000000000001</v>
      </c>
    </row>
    <row r="1988" spans="1:2">
      <c r="A1988" s="2">
        <v>38944</v>
      </c>
      <c r="B1988" s="1">
        <v>1.2787999999999999</v>
      </c>
    </row>
    <row r="1989" spans="1:2">
      <c r="A1989" s="2">
        <v>38945</v>
      </c>
      <c r="B1989" s="1">
        <v>1.2864</v>
      </c>
    </row>
    <row r="1990" spans="1:2">
      <c r="A1990" s="2">
        <v>38946</v>
      </c>
      <c r="B1990" s="1">
        <v>1.2869999999999999</v>
      </c>
    </row>
    <row r="1991" spans="1:2">
      <c r="A1991" s="2">
        <v>38947</v>
      </c>
      <c r="B1991" s="1">
        <v>1.2809999999999999</v>
      </c>
    </row>
    <row r="1992" spans="1:2">
      <c r="A1992" s="2">
        <v>38950</v>
      </c>
      <c r="B1992" s="1">
        <v>1.2914000000000001</v>
      </c>
    </row>
    <row r="1993" spans="1:2">
      <c r="A1993" s="2">
        <v>38951</v>
      </c>
      <c r="B1993" s="1">
        <v>1.2804</v>
      </c>
    </row>
    <row r="1994" spans="1:2">
      <c r="A1994" s="2">
        <v>38952</v>
      </c>
      <c r="B1994" s="1">
        <v>1.2794000000000001</v>
      </c>
    </row>
    <row r="1995" spans="1:2">
      <c r="A1995" s="2">
        <v>38953</v>
      </c>
      <c r="B1995" s="1">
        <v>1.276</v>
      </c>
    </row>
    <row r="1996" spans="1:2">
      <c r="A1996" s="2">
        <v>38954</v>
      </c>
      <c r="B1996" s="1">
        <v>1.2766999999999999</v>
      </c>
    </row>
    <row r="1997" spans="1:2">
      <c r="A1997" s="2">
        <v>38957</v>
      </c>
      <c r="B1997" s="1">
        <v>1.2784</v>
      </c>
    </row>
    <row r="1998" spans="1:2">
      <c r="A1998" s="2">
        <v>38958</v>
      </c>
      <c r="B1998" s="1">
        <v>1.2767999999999999</v>
      </c>
    </row>
    <row r="1999" spans="1:2">
      <c r="A1999" s="2">
        <v>38959</v>
      </c>
      <c r="B1999" s="1">
        <v>1.2825</v>
      </c>
    </row>
    <row r="2000" spans="1:2">
      <c r="A2000" s="2">
        <v>38960</v>
      </c>
      <c r="B2000" s="1">
        <v>1.2793000000000001</v>
      </c>
    </row>
    <row r="2001" spans="1:2">
      <c r="A2001" s="2">
        <v>38961</v>
      </c>
      <c r="B2001" s="1">
        <v>1.2833000000000001</v>
      </c>
    </row>
    <row r="2002" spans="1:2">
      <c r="A2002" s="2">
        <v>38964</v>
      </c>
      <c r="B2002" s="1" t="s">
        <v>4</v>
      </c>
    </row>
    <row r="2003" spans="1:2">
      <c r="A2003" s="2">
        <v>38965</v>
      </c>
      <c r="B2003" s="1">
        <v>1.2809999999999999</v>
      </c>
    </row>
    <row r="2004" spans="1:2">
      <c r="A2004" s="2">
        <v>38966</v>
      </c>
      <c r="B2004" s="1">
        <v>1.2786999999999999</v>
      </c>
    </row>
    <row r="2005" spans="1:2">
      <c r="A2005" s="2">
        <v>38967</v>
      </c>
      <c r="B2005" s="1">
        <v>1.2757000000000001</v>
      </c>
    </row>
    <row r="2006" spans="1:2">
      <c r="A2006" s="2">
        <v>38968</v>
      </c>
      <c r="B2006" s="1">
        <v>1.2673000000000001</v>
      </c>
    </row>
    <row r="2007" spans="1:2">
      <c r="A2007" s="2">
        <v>38971</v>
      </c>
      <c r="B2007" s="1">
        <v>1.2699</v>
      </c>
    </row>
    <row r="2008" spans="1:2">
      <c r="A2008" s="2">
        <v>38972</v>
      </c>
      <c r="B2008" s="1">
        <v>1.2693000000000001</v>
      </c>
    </row>
    <row r="2009" spans="1:2">
      <c r="A2009" s="2">
        <v>38973</v>
      </c>
      <c r="B2009" s="1">
        <v>1.2707999999999999</v>
      </c>
    </row>
    <row r="2010" spans="1:2">
      <c r="A2010" s="2">
        <v>38974</v>
      </c>
      <c r="B2010" s="1">
        <v>1.2736000000000001</v>
      </c>
    </row>
    <row r="2011" spans="1:2">
      <c r="A2011" s="2">
        <v>38975</v>
      </c>
      <c r="B2011" s="1">
        <v>1.2647999999999999</v>
      </c>
    </row>
    <row r="2012" spans="1:2">
      <c r="A2012" s="2">
        <v>38978</v>
      </c>
      <c r="B2012" s="1">
        <v>1.2670999999999999</v>
      </c>
    </row>
    <row r="2013" spans="1:2">
      <c r="A2013" s="2">
        <v>38979</v>
      </c>
      <c r="B2013" s="1">
        <v>1.2683</v>
      </c>
    </row>
    <row r="2014" spans="1:2">
      <c r="A2014" s="2">
        <v>38980</v>
      </c>
      <c r="B2014" s="1">
        <v>1.2701</v>
      </c>
    </row>
    <row r="2015" spans="1:2">
      <c r="A2015" s="2">
        <v>38981</v>
      </c>
      <c r="B2015" s="1">
        <v>1.2729999999999999</v>
      </c>
    </row>
    <row r="2016" spans="1:2">
      <c r="A2016" s="2">
        <v>38982</v>
      </c>
      <c r="B2016" s="1">
        <v>1.2796000000000001</v>
      </c>
    </row>
    <row r="2017" spans="1:2">
      <c r="A2017" s="2">
        <v>38985</v>
      </c>
      <c r="B2017" s="1">
        <v>1.2746999999999999</v>
      </c>
    </row>
    <row r="2018" spans="1:2">
      <c r="A2018" s="2">
        <v>38986</v>
      </c>
      <c r="B2018" s="1">
        <v>1.2686999999999999</v>
      </c>
    </row>
    <row r="2019" spans="1:2">
      <c r="A2019" s="2">
        <v>38987</v>
      </c>
      <c r="B2019" s="1">
        <v>1.2699</v>
      </c>
    </row>
    <row r="2020" spans="1:2">
      <c r="A2020" s="2">
        <v>38988</v>
      </c>
      <c r="B2020" s="1">
        <v>1.2697000000000001</v>
      </c>
    </row>
    <row r="2021" spans="1:2">
      <c r="A2021" s="2">
        <v>38989</v>
      </c>
      <c r="B2021" s="1">
        <v>1.2686999999999999</v>
      </c>
    </row>
    <row r="2022" spans="1:2">
      <c r="A2022" s="2">
        <v>38992</v>
      </c>
      <c r="B2022" s="1">
        <v>1.2744</v>
      </c>
    </row>
    <row r="2023" spans="1:2">
      <c r="A2023" s="2">
        <v>38993</v>
      </c>
      <c r="B2023" s="1">
        <v>1.2726999999999999</v>
      </c>
    </row>
    <row r="2024" spans="1:2">
      <c r="A2024" s="2">
        <v>38994</v>
      </c>
      <c r="B2024" s="1">
        <v>1.2686999999999999</v>
      </c>
    </row>
    <row r="2025" spans="1:2">
      <c r="A2025" s="2">
        <v>38995</v>
      </c>
      <c r="B2025" s="1">
        <v>1.2686999999999999</v>
      </c>
    </row>
    <row r="2026" spans="1:2">
      <c r="A2026" s="2">
        <v>38996</v>
      </c>
      <c r="B2026" s="1">
        <v>1.26</v>
      </c>
    </row>
    <row r="2027" spans="1:2">
      <c r="A2027" s="2">
        <v>38999</v>
      </c>
      <c r="B2027" s="1" t="s">
        <v>4</v>
      </c>
    </row>
    <row r="2028" spans="1:2">
      <c r="A2028" s="2">
        <v>39000</v>
      </c>
      <c r="B2028" s="1">
        <v>1.2541</v>
      </c>
    </row>
    <row r="2029" spans="1:2">
      <c r="A2029" s="2">
        <v>39001</v>
      </c>
      <c r="B2029" s="1">
        <v>1.2546999999999999</v>
      </c>
    </row>
    <row r="2030" spans="1:2">
      <c r="A2030" s="2">
        <v>39002</v>
      </c>
      <c r="B2030" s="1">
        <v>1.2537</v>
      </c>
    </row>
    <row r="2031" spans="1:2">
      <c r="A2031" s="2">
        <v>39003</v>
      </c>
      <c r="B2031" s="1">
        <v>1.2502</v>
      </c>
    </row>
    <row r="2032" spans="1:2">
      <c r="A2032" s="2">
        <v>39006</v>
      </c>
      <c r="B2032" s="1">
        <v>1.2518</v>
      </c>
    </row>
    <row r="2033" spans="1:2">
      <c r="A2033" s="2">
        <v>39007</v>
      </c>
      <c r="B2033" s="1">
        <v>1.2564</v>
      </c>
    </row>
    <row r="2034" spans="1:2">
      <c r="A2034" s="2">
        <v>39008</v>
      </c>
      <c r="B2034" s="1">
        <v>1.2516</v>
      </c>
    </row>
    <row r="2035" spans="1:2">
      <c r="A2035" s="2">
        <v>39009</v>
      </c>
      <c r="B2035" s="1">
        <v>1.2594000000000001</v>
      </c>
    </row>
    <row r="2036" spans="1:2">
      <c r="A2036" s="2">
        <v>39010</v>
      </c>
      <c r="B2036" s="1">
        <v>1.2613000000000001</v>
      </c>
    </row>
    <row r="2037" spans="1:2">
      <c r="A2037" s="2">
        <v>39013</v>
      </c>
      <c r="B2037" s="1">
        <v>1.2544</v>
      </c>
    </row>
    <row r="2038" spans="1:2">
      <c r="A2038" s="2">
        <v>39014</v>
      </c>
      <c r="B2038" s="1">
        <v>1.2565</v>
      </c>
    </row>
    <row r="2039" spans="1:2">
      <c r="A2039" s="2">
        <v>39015</v>
      </c>
      <c r="B2039" s="1">
        <v>1.2591000000000001</v>
      </c>
    </row>
    <row r="2040" spans="1:2">
      <c r="A2040" s="2">
        <v>39016</v>
      </c>
      <c r="B2040" s="1">
        <v>1.2668999999999999</v>
      </c>
    </row>
    <row r="2041" spans="1:2">
      <c r="A2041" s="2">
        <v>39017</v>
      </c>
      <c r="B2041" s="1">
        <v>1.2725</v>
      </c>
    </row>
    <row r="2042" spans="1:2">
      <c r="A2042" s="2">
        <v>39020</v>
      </c>
      <c r="B2042" s="1">
        <v>1.2717000000000001</v>
      </c>
    </row>
    <row r="2043" spans="1:2">
      <c r="A2043" s="2">
        <v>39021</v>
      </c>
      <c r="B2043" s="1">
        <v>1.2773000000000001</v>
      </c>
    </row>
    <row r="2044" spans="1:2">
      <c r="A2044" s="2">
        <v>39022</v>
      </c>
      <c r="B2044" s="1">
        <v>1.2770999999999999</v>
      </c>
    </row>
    <row r="2045" spans="1:2">
      <c r="A2045" s="2">
        <v>39023</v>
      </c>
      <c r="B2045" s="1">
        <v>1.278</v>
      </c>
    </row>
    <row r="2046" spans="1:2">
      <c r="A2046" s="2">
        <v>39024</v>
      </c>
      <c r="B2046" s="1">
        <v>1.2705</v>
      </c>
    </row>
    <row r="2047" spans="1:2">
      <c r="A2047" s="2">
        <v>39027</v>
      </c>
      <c r="B2047" s="1">
        <v>1.2715000000000001</v>
      </c>
    </row>
    <row r="2048" spans="1:2">
      <c r="A2048" s="2">
        <v>39028</v>
      </c>
      <c r="B2048" s="1">
        <v>1.2806</v>
      </c>
    </row>
    <row r="2049" spans="1:2">
      <c r="A2049" s="2">
        <v>39029</v>
      </c>
      <c r="B2049" s="1">
        <v>1.2775000000000001</v>
      </c>
    </row>
    <row r="2050" spans="1:2">
      <c r="A2050" s="2">
        <v>39030</v>
      </c>
      <c r="B2050" s="1">
        <v>1.2835000000000001</v>
      </c>
    </row>
    <row r="2051" spans="1:2">
      <c r="A2051" s="2">
        <v>39031</v>
      </c>
      <c r="B2051" s="1">
        <v>1.2861</v>
      </c>
    </row>
    <row r="2052" spans="1:2">
      <c r="A2052" s="2">
        <v>39034</v>
      </c>
      <c r="B2052" s="1">
        <v>1.2809999999999999</v>
      </c>
    </row>
    <row r="2053" spans="1:2">
      <c r="A2053" s="2">
        <v>39035</v>
      </c>
      <c r="B2053" s="1">
        <v>1.2811999999999999</v>
      </c>
    </row>
    <row r="2054" spans="1:2">
      <c r="A2054" s="2">
        <v>39036</v>
      </c>
      <c r="B2054" s="1">
        <v>1.2807999999999999</v>
      </c>
    </row>
    <row r="2055" spans="1:2">
      <c r="A2055" s="2">
        <v>39037</v>
      </c>
      <c r="B2055" s="1">
        <v>1.2807999999999999</v>
      </c>
    </row>
    <row r="2056" spans="1:2">
      <c r="A2056" s="2">
        <v>39038</v>
      </c>
      <c r="B2056" s="1">
        <v>1.2823</v>
      </c>
    </row>
    <row r="2057" spans="1:2">
      <c r="A2057" s="2">
        <v>39041</v>
      </c>
      <c r="B2057" s="1">
        <v>1.2809999999999999</v>
      </c>
    </row>
    <row r="2058" spans="1:2">
      <c r="A2058" s="2">
        <v>39042</v>
      </c>
      <c r="B2058" s="1">
        <v>1.2824</v>
      </c>
    </row>
    <row r="2059" spans="1:2">
      <c r="A2059" s="2">
        <v>39043</v>
      </c>
      <c r="B2059" s="1">
        <v>1.2927999999999999</v>
      </c>
    </row>
    <row r="2060" spans="1:2">
      <c r="A2060" s="2">
        <v>39044</v>
      </c>
      <c r="B2060" s="1" t="s">
        <v>4</v>
      </c>
    </row>
    <row r="2061" spans="1:2">
      <c r="A2061" s="2">
        <v>39045</v>
      </c>
      <c r="B2061" s="1">
        <v>1.3081</v>
      </c>
    </row>
    <row r="2062" spans="1:2">
      <c r="A2062" s="2">
        <v>39048</v>
      </c>
      <c r="B2062" s="1">
        <v>1.3120000000000001</v>
      </c>
    </row>
    <row r="2063" spans="1:2">
      <c r="A2063" s="2">
        <v>39049</v>
      </c>
      <c r="B2063" s="1">
        <v>1.3162</v>
      </c>
    </row>
    <row r="2064" spans="1:2">
      <c r="A2064" s="2">
        <v>39050</v>
      </c>
      <c r="B2064" s="1">
        <v>1.3146</v>
      </c>
    </row>
    <row r="2065" spans="1:2">
      <c r="A2065" s="2">
        <v>39051</v>
      </c>
      <c r="B2065" s="1">
        <v>1.3261000000000001</v>
      </c>
    </row>
    <row r="2066" spans="1:2">
      <c r="A2066" s="2">
        <v>39052</v>
      </c>
      <c r="B2066" s="1">
        <v>1.3315999999999999</v>
      </c>
    </row>
    <row r="2067" spans="1:2">
      <c r="A2067" s="2">
        <v>39055</v>
      </c>
      <c r="B2067" s="1">
        <v>1.3327</v>
      </c>
    </row>
    <row r="2068" spans="1:2">
      <c r="A2068" s="2">
        <v>39056</v>
      </c>
      <c r="B2068" s="1">
        <v>1.3327</v>
      </c>
    </row>
    <row r="2069" spans="1:2">
      <c r="A2069" s="2">
        <v>39057</v>
      </c>
      <c r="B2069" s="1">
        <v>1.3307</v>
      </c>
    </row>
    <row r="2070" spans="1:2">
      <c r="A2070" s="2">
        <v>39058</v>
      </c>
      <c r="B2070" s="1">
        <v>1.3295999999999999</v>
      </c>
    </row>
    <row r="2071" spans="1:2">
      <c r="A2071" s="2">
        <v>39059</v>
      </c>
      <c r="B2071" s="1">
        <v>1.3214999999999999</v>
      </c>
    </row>
    <row r="2072" spans="1:2">
      <c r="A2072" s="2">
        <v>39062</v>
      </c>
      <c r="B2072" s="1">
        <v>1.3223</v>
      </c>
    </row>
    <row r="2073" spans="1:2">
      <c r="A2073" s="2">
        <v>39063</v>
      </c>
      <c r="B2073" s="1">
        <v>1.3232999999999999</v>
      </c>
    </row>
    <row r="2074" spans="1:2">
      <c r="A2074" s="2">
        <v>39064</v>
      </c>
      <c r="B2074" s="1">
        <v>1.3214999999999999</v>
      </c>
    </row>
    <row r="2075" spans="1:2">
      <c r="A2075" s="2">
        <v>39065</v>
      </c>
      <c r="B2075" s="1">
        <v>1.3173999999999999</v>
      </c>
    </row>
    <row r="2076" spans="1:2">
      <c r="A2076" s="2">
        <v>39066</v>
      </c>
      <c r="B2076" s="1">
        <v>1.3095000000000001</v>
      </c>
    </row>
    <row r="2077" spans="1:2">
      <c r="A2077" s="2">
        <v>39069</v>
      </c>
      <c r="B2077" s="1">
        <v>1.3072999999999999</v>
      </c>
    </row>
    <row r="2078" spans="1:2">
      <c r="A2078" s="2">
        <v>39070</v>
      </c>
      <c r="B2078" s="1">
        <v>1.3193999999999999</v>
      </c>
    </row>
    <row r="2079" spans="1:2">
      <c r="A2079" s="2">
        <v>39071</v>
      </c>
      <c r="B2079" s="1">
        <v>1.3183</v>
      </c>
    </row>
    <row r="2080" spans="1:2">
      <c r="A2080" s="2">
        <v>39072</v>
      </c>
      <c r="B2080" s="1">
        <v>1.3174999999999999</v>
      </c>
    </row>
    <row r="2081" spans="1:2">
      <c r="A2081" s="2">
        <v>39073</v>
      </c>
      <c r="B2081" s="1">
        <v>1.3130999999999999</v>
      </c>
    </row>
    <row r="2082" spans="1:2">
      <c r="A2082" s="2">
        <v>39076</v>
      </c>
      <c r="B2082" s="1" t="s">
        <v>4</v>
      </c>
    </row>
    <row r="2083" spans="1:2">
      <c r="A2083" s="2">
        <v>39077</v>
      </c>
      <c r="B2083" s="1">
        <v>1.3131999999999999</v>
      </c>
    </row>
    <row r="2084" spans="1:2">
      <c r="A2084" s="2">
        <v>39078</v>
      </c>
      <c r="B2084" s="1">
        <v>1.3125</v>
      </c>
    </row>
    <row r="2085" spans="1:2">
      <c r="A2085" s="2">
        <v>39079</v>
      </c>
      <c r="B2085" s="1">
        <v>1.3158000000000001</v>
      </c>
    </row>
    <row r="2086" spans="1:2">
      <c r="A2086" s="2">
        <v>39080</v>
      </c>
      <c r="B2086" s="1">
        <v>1.3197000000000001</v>
      </c>
    </row>
    <row r="2087" spans="1:2">
      <c r="A2087" s="2">
        <v>39083</v>
      </c>
      <c r="B2087" s="1" t="s">
        <v>4</v>
      </c>
    </row>
    <row r="2088" spans="1:2">
      <c r="A2088" s="2">
        <v>39084</v>
      </c>
      <c r="B2088" s="1">
        <v>1.3286</v>
      </c>
    </row>
    <row r="2089" spans="1:2">
      <c r="A2089" s="2">
        <v>39085</v>
      </c>
      <c r="B2089" s="1">
        <v>1.3169</v>
      </c>
    </row>
    <row r="2090" spans="1:2">
      <c r="A2090" s="2">
        <v>39086</v>
      </c>
      <c r="B2090" s="1">
        <v>1.3093999999999999</v>
      </c>
    </row>
    <row r="2091" spans="1:2">
      <c r="A2091" s="2">
        <v>39087</v>
      </c>
      <c r="B2091" s="1">
        <v>1.3005</v>
      </c>
    </row>
    <row r="2092" spans="1:2">
      <c r="A2092" s="2">
        <v>39090</v>
      </c>
      <c r="B2092" s="1">
        <v>1.3023</v>
      </c>
    </row>
    <row r="2093" spans="1:2">
      <c r="A2093" s="2">
        <v>39091</v>
      </c>
      <c r="B2093" s="1">
        <v>1.2995000000000001</v>
      </c>
    </row>
    <row r="2094" spans="1:2">
      <c r="A2094" s="2">
        <v>39092</v>
      </c>
      <c r="B2094" s="1">
        <v>1.294</v>
      </c>
    </row>
    <row r="2095" spans="1:2">
      <c r="A2095" s="2">
        <v>39093</v>
      </c>
      <c r="B2095" s="1">
        <v>1.2904</v>
      </c>
    </row>
    <row r="2096" spans="1:2">
      <c r="A2096" s="2">
        <v>39094</v>
      </c>
      <c r="B2096" s="1">
        <v>1.2926</v>
      </c>
    </row>
    <row r="2097" spans="1:2">
      <c r="A2097" s="2">
        <v>39097</v>
      </c>
      <c r="B2097" s="1" t="s">
        <v>4</v>
      </c>
    </row>
    <row r="2098" spans="1:2">
      <c r="A2098" s="2">
        <v>39098</v>
      </c>
      <c r="B2098" s="1">
        <v>1.2918000000000001</v>
      </c>
    </row>
    <row r="2099" spans="1:2">
      <c r="A2099" s="2">
        <v>39099</v>
      </c>
      <c r="B2099" s="1">
        <v>1.2948</v>
      </c>
    </row>
    <row r="2100" spans="1:2">
      <c r="A2100" s="2">
        <v>39100</v>
      </c>
      <c r="B2100" s="1">
        <v>1.2942</v>
      </c>
    </row>
    <row r="2101" spans="1:2">
      <c r="A2101" s="2">
        <v>39101</v>
      </c>
      <c r="B2101" s="1">
        <v>1.2968</v>
      </c>
    </row>
    <row r="2102" spans="1:2">
      <c r="A2102" s="2">
        <v>39104</v>
      </c>
      <c r="B2102" s="1">
        <v>1.2957000000000001</v>
      </c>
    </row>
    <row r="2103" spans="1:2">
      <c r="A2103" s="2">
        <v>39105</v>
      </c>
      <c r="B2103" s="1">
        <v>1.3025</v>
      </c>
    </row>
    <row r="2104" spans="1:2">
      <c r="A2104" s="2">
        <v>39106</v>
      </c>
      <c r="B2104" s="1">
        <v>1.2964</v>
      </c>
    </row>
    <row r="2105" spans="1:2">
      <c r="A2105" s="2">
        <v>39107</v>
      </c>
      <c r="B2105" s="1">
        <v>1.298</v>
      </c>
    </row>
    <row r="2106" spans="1:2">
      <c r="A2106" s="2">
        <v>39108</v>
      </c>
      <c r="B2106" s="1">
        <v>1.2908999999999999</v>
      </c>
    </row>
    <row r="2107" spans="1:2">
      <c r="A2107" s="2">
        <v>39111</v>
      </c>
      <c r="B2107" s="1">
        <v>1.2948</v>
      </c>
    </row>
    <row r="2108" spans="1:2">
      <c r="A2108" s="2">
        <v>39112</v>
      </c>
      <c r="B2108" s="1">
        <v>1.2954000000000001</v>
      </c>
    </row>
    <row r="2109" spans="1:2">
      <c r="A2109" s="2">
        <v>39113</v>
      </c>
      <c r="B2109" s="1">
        <v>1.2998000000000001</v>
      </c>
    </row>
    <row r="2110" spans="1:2">
      <c r="A2110" s="2">
        <v>39114</v>
      </c>
      <c r="B2110" s="1">
        <v>1.3021</v>
      </c>
    </row>
    <row r="2111" spans="1:2">
      <c r="A2111" s="2">
        <v>39115</v>
      </c>
      <c r="B2111" s="1">
        <v>1.296</v>
      </c>
    </row>
    <row r="2112" spans="1:2">
      <c r="A2112" s="2">
        <v>39118</v>
      </c>
      <c r="B2112" s="1">
        <v>1.2932999999999999</v>
      </c>
    </row>
    <row r="2113" spans="1:2">
      <c r="A2113" s="2">
        <v>39119</v>
      </c>
      <c r="B2113" s="1">
        <v>1.2968999999999999</v>
      </c>
    </row>
    <row r="2114" spans="1:2">
      <c r="A2114" s="2">
        <v>39120</v>
      </c>
      <c r="B2114" s="1">
        <v>1.302</v>
      </c>
    </row>
    <row r="2115" spans="1:2">
      <c r="A2115" s="2">
        <v>39121</v>
      </c>
      <c r="B2115" s="1">
        <v>1.3033999999999999</v>
      </c>
    </row>
    <row r="2116" spans="1:2">
      <c r="A2116" s="2">
        <v>39122</v>
      </c>
      <c r="B2116" s="1">
        <v>1.3005</v>
      </c>
    </row>
    <row r="2117" spans="1:2">
      <c r="A2117" s="2">
        <v>39125</v>
      </c>
      <c r="B2117" s="1">
        <v>1.2962</v>
      </c>
    </row>
    <row r="2118" spans="1:2">
      <c r="A2118" s="2">
        <v>39126</v>
      </c>
      <c r="B2118" s="1">
        <v>1.3024</v>
      </c>
    </row>
    <row r="2119" spans="1:2">
      <c r="A2119" s="2">
        <v>39127</v>
      </c>
      <c r="B2119" s="1">
        <v>1.3126</v>
      </c>
    </row>
    <row r="2120" spans="1:2">
      <c r="A2120" s="2">
        <v>39128</v>
      </c>
      <c r="B2120" s="1">
        <v>1.3140000000000001</v>
      </c>
    </row>
    <row r="2121" spans="1:2">
      <c r="A2121" s="2">
        <v>39129</v>
      </c>
      <c r="B2121" s="1">
        <v>1.3137000000000001</v>
      </c>
    </row>
    <row r="2122" spans="1:2">
      <c r="A2122" s="2">
        <v>39132</v>
      </c>
      <c r="B2122" s="1" t="s">
        <v>4</v>
      </c>
    </row>
    <row r="2123" spans="1:2">
      <c r="A2123" s="2">
        <v>39133</v>
      </c>
      <c r="B2123" s="1">
        <v>1.3133999999999999</v>
      </c>
    </row>
    <row r="2124" spans="1:2">
      <c r="A2124" s="2">
        <v>39134</v>
      </c>
      <c r="B2124" s="1">
        <v>1.3126</v>
      </c>
    </row>
    <row r="2125" spans="1:2">
      <c r="A2125" s="2">
        <v>39135</v>
      </c>
      <c r="B2125" s="1">
        <v>1.3133999999999999</v>
      </c>
    </row>
    <row r="2126" spans="1:2">
      <c r="A2126" s="2">
        <v>39136</v>
      </c>
      <c r="B2126" s="1">
        <v>1.3164</v>
      </c>
    </row>
    <row r="2127" spans="1:2">
      <c r="A2127" s="2">
        <v>39139</v>
      </c>
      <c r="B2127" s="1">
        <v>1.3159000000000001</v>
      </c>
    </row>
    <row r="2128" spans="1:2">
      <c r="A2128" s="2">
        <v>39140</v>
      </c>
      <c r="B2128" s="1">
        <v>1.3246</v>
      </c>
    </row>
    <row r="2129" spans="1:2">
      <c r="A2129" s="2">
        <v>39141</v>
      </c>
      <c r="B2129" s="1">
        <v>1.323</v>
      </c>
    </row>
    <row r="2130" spans="1:2">
      <c r="A2130" s="2">
        <v>39142</v>
      </c>
      <c r="B2130" s="1">
        <v>1.3172999999999999</v>
      </c>
    </row>
    <row r="2131" spans="1:2">
      <c r="A2131" s="2">
        <v>39143</v>
      </c>
      <c r="B2131" s="1">
        <v>1.3182</v>
      </c>
    </row>
    <row r="2132" spans="1:2">
      <c r="A2132" s="2">
        <v>39146</v>
      </c>
      <c r="B2132" s="1">
        <v>1.3093999999999999</v>
      </c>
    </row>
    <row r="2133" spans="1:2">
      <c r="A2133" s="2">
        <v>39147</v>
      </c>
      <c r="B2133" s="1">
        <v>1.3108</v>
      </c>
    </row>
    <row r="2134" spans="1:2">
      <c r="A2134" s="2">
        <v>39148</v>
      </c>
      <c r="B2134" s="1">
        <v>1.3148</v>
      </c>
    </row>
    <row r="2135" spans="1:2">
      <c r="A2135" s="2">
        <v>39149</v>
      </c>
      <c r="B2135" s="1">
        <v>1.3129</v>
      </c>
    </row>
    <row r="2136" spans="1:2">
      <c r="A2136" s="2">
        <v>39150</v>
      </c>
      <c r="B2136" s="1">
        <v>1.3118000000000001</v>
      </c>
    </row>
    <row r="2137" spans="1:2">
      <c r="A2137" s="2">
        <v>39153</v>
      </c>
      <c r="B2137" s="1">
        <v>1.3186</v>
      </c>
    </row>
    <row r="2138" spans="1:2">
      <c r="A2138" s="2">
        <v>39154</v>
      </c>
      <c r="B2138" s="1">
        <v>1.3199000000000001</v>
      </c>
    </row>
    <row r="2139" spans="1:2">
      <c r="A2139" s="2">
        <v>39155</v>
      </c>
      <c r="B2139" s="1">
        <v>1.3227</v>
      </c>
    </row>
    <row r="2140" spans="1:2">
      <c r="A2140" s="2">
        <v>39156</v>
      </c>
      <c r="B2140" s="1">
        <v>1.3249</v>
      </c>
    </row>
    <row r="2141" spans="1:2">
      <c r="A2141" s="2">
        <v>39157</v>
      </c>
      <c r="B2141" s="1">
        <v>1.3307</v>
      </c>
    </row>
    <row r="2142" spans="1:2">
      <c r="A2142" s="2">
        <v>39160</v>
      </c>
      <c r="B2142" s="1">
        <v>1.3299000000000001</v>
      </c>
    </row>
    <row r="2143" spans="1:2">
      <c r="A2143" s="2">
        <v>39161</v>
      </c>
      <c r="B2143" s="1">
        <v>1.3290999999999999</v>
      </c>
    </row>
    <row r="2144" spans="1:2">
      <c r="A2144" s="2">
        <v>39162</v>
      </c>
      <c r="B2144" s="1">
        <v>1.3305</v>
      </c>
    </row>
    <row r="2145" spans="1:2">
      <c r="A2145" s="2">
        <v>39163</v>
      </c>
      <c r="B2145" s="1">
        <v>1.3359000000000001</v>
      </c>
    </row>
    <row r="2146" spans="1:2">
      <c r="A2146" s="2">
        <v>39164</v>
      </c>
      <c r="B2146" s="1">
        <v>1.3302</v>
      </c>
    </row>
    <row r="2147" spans="1:2">
      <c r="A2147" s="2">
        <v>39167</v>
      </c>
      <c r="B2147" s="1">
        <v>1.3335999999999999</v>
      </c>
    </row>
    <row r="2148" spans="1:2">
      <c r="A2148" s="2">
        <v>39168</v>
      </c>
      <c r="B2148" s="1">
        <v>1.3357000000000001</v>
      </c>
    </row>
    <row r="2149" spans="1:2">
      <c r="A2149" s="2">
        <v>39169</v>
      </c>
      <c r="B2149" s="1">
        <v>1.3331</v>
      </c>
    </row>
    <row r="2150" spans="1:2">
      <c r="A2150" s="2">
        <v>39170</v>
      </c>
      <c r="B2150" s="1">
        <v>1.3335999999999999</v>
      </c>
    </row>
    <row r="2151" spans="1:2">
      <c r="A2151" s="2">
        <v>39171</v>
      </c>
      <c r="B2151" s="1">
        <v>1.3373999999999999</v>
      </c>
    </row>
    <row r="2152" spans="1:2">
      <c r="A2152" s="2">
        <v>39174</v>
      </c>
      <c r="B2152" s="1">
        <v>1.3373999999999999</v>
      </c>
    </row>
    <row r="2153" spans="1:2">
      <c r="A2153" s="2">
        <v>39175</v>
      </c>
      <c r="B2153" s="1">
        <v>1.3363</v>
      </c>
    </row>
    <row r="2154" spans="1:2">
      <c r="A2154" s="2">
        <v>39176</v>
      </c>
      <c r="B2154" s="1">
        <v>1.3364</v>
      </c>
    </row>
    <row r="2155" spans="1:2">
      <c r="A2155" s="2">
        <v>39177</v>
      </c>
      <c r="B2155" s="1">
        <v>1.3426</v>
      </c>
    </row>
    <row r="2156" spans="1:2">
      <c r="A2156" s="2">
        <v>39178</v>
      </c>
      <c r="B2156" s="1">
        <v>1.3380000000000001</v>
      </c>
    </row>
    <row r="2157" spans="1:2">
      <c r="A2157" s="2">
        <v>39181</v>
      </c>
      <c r="B2157" s="1">
        <v>1.3367</v>
      </c>
    </row>
    <row r="2158" spans="1:2">
      <c r="A2158" s="2">
        <v>39182</v>
      </c>
      <c r="B2158" s="1">
        <v>1.3435999999999999</v>
      </c>
    </row>
    <row r="2159" spans="1:2">
      <c r="A2159" s="2">
        <v>39183</v>
      </c>
      <c r="B2159" s="1">
        <v>1.3435999999999999</v>
      </c>
    </row>
    <row r="2160" spans="1:2">
      <c r="A2160" s="2">
        <v>39184</v>
      </c>
      <c r="B2160" s="1">
        <v>1.3484</v>
      </c>
    </row>
    <row r="2161" spans="1:2">
      <c r="A2161" s="2">
        <v>39185</v>
      </c>
      <c r="B2161" s="1">
        <v>1.3517999999999999</v>
      </c>
    </row>
    <row r="2162" spans="1:2">
      <c r="A2162" s="2">
        <v>39188</v>
      </c>
      <c r="B2162" s="1">
        <v>1.355</v>
      </c>
    </row>
    <row r="2163" spans="1:2">
      <c r="A2163" s="2">
        <v>39189</v>
      </c>
      <c r="B2163" s="1">
        <v>1.3569</v>
      </c>
    </row>
    <row r="2164" spans="1:2">
      <c r="A2164" s="2">
        <v>39190</v>
      </c>
      <c r="B2164" s="1">
        <v>1.3573999999999999</v>
      </c>
    </row>
    <row r="2165" spans="1:2">
      <c r="A2165" s="2">
        <v>39191</v>
      </c>
      <c r="B2165" s="1">
        <v>1.3605</v>
      </c>
    </row>
    <row r="2166" spans="1:2">
      <c r="A2166" s="2">
        <v>39192</v>
      </c>
      <c r="B2166" s="1">
        <v>1.3601000000000001</v>
      </c>
    </row>
    <row r="2167" spans="1:2">
      <c r="A2167" s="2">
        <v>39195</v>
      </c>
      <c r="B2167" s="1">
        <v>1.3580000000000001</v>
      </c>
    </row>
    <row r="2168" spans="1:2">
      <c r="A2168" s="2">
        <v>39196</v>
      </c>
      <c r="B2168" s="1">
        <v>1.3622000000000001</v>
      </c>
    </row>
    <row r="2169" spans="1:2">
      <c r="A2169" s="2">
        <v>39197</v>
      </c>
      <c r="B2169" s="1">
        <v>1.3647</v>
      </c>
    </row>
    <row r="2170" spans="1:2">
      <c r="A2170" s="2">
        <v>39198</v>
      </c>
      <c r="B2170" s="1">
        <v>1.359</v>
      </c>
    </row>
    <row r="2171" spans="1:2">
      <c r="A2171" s="2">
        <v>39199</v>
      </c>
      <c r="B2171" s="1">
        <v>1.3625</v>
      </c>
    </row>
    <row r="2172" spans="1:2">
      <c r="A2172" s="2">
        <v>39202</v>
      </c>
      <c r="B2172" s="1">
        <v>1.3660000000000001</v>
      </c>
    </row>
    <row r="2173" spans="1:2">
      <c r="A2173" s="2">
        <v>39203</v>
      </c>
      <c r="B2173" s="1">
        <v>1.36</v>
      </c>
    </row>
    <row r="2174" spans="1:2">
      <c r="A2174" s="2">
        <v>39204</v>
      </c>
      <c r="B2174" s="1">
        <v>1.3597999999999999</v>
      </c>
    </row>
    <row r="2175" spans="1:2">
      <c r="A2175" s="2">
        <v>39205</v>
      </c>
      <c r="B2175" s="1">
        <v>1.3566</v>
      </c>
    </row>
    <row r="2176" spans="1:2">
      <c r="A2176" s="2">
        <v>39206</v>
      </c>
      <c r="B2176" s="1">
        <v>1.3587</v>
      </c>
    </row>
    <row r="2177" spans="1:2">
      <c r="A2177" s="2">
        <v>39209</v>
      </c>
      <c r="B2177" s="1">
        <v>1.3615999999999999</v>
      </c>
    </row>
    <row r="2178" spans="1:2">
      <c r="A2178" s="2">
        <v>39210</v>
      </c>
      <c r="B2178" s="1">
        <v>1.3532</v>
      </c>
    </row>
    <row r="2179" spans="1:2">
      <c r="A2179" s="2">
        <v>39211</v>
      </c>
      <c r="B2179" s="1">
        <v>1.3549</v>
      </c>
    </row>
    <row r="2180" spans="1:2">
      <c r="A2180" s="2">
        <v>39212</v>
      </c>
      <c r="B2180" s="1">
        <v>1.3512</v>
      </c>
    </row>
    <row r="2181" spans="1:2">
      <c r="A2181" s="2">
        <v>39213</v>
      </c>
      <c r="B2181" s="1">
        <v>1.3519000000000001</v>
      </c>
    </row>
    <row r="2182" spans="1:2">
      <c r="A2182" s="2">
        <v>39216</v>
      </c>
      <c r="B2182" s="1">
        <v>1.3544</v>
      </c>
    </row>
    <row r="2183" spans="1:2">
      <c r="A2183" s="2">
        <v>39217</v>
      </c>
      <c r="B2183" s="1">
        <v>1.3603000000000001</v>
      </c>
    </row>
    <row r="2184" spans="1:2">
      <c r="A2184" s="2">
        <v>39218</v>
      </c>
      <c r="B2184" s="1">
        <v>1.3522000000000001</v>
      </c>
    </row>
    <row r="2185" spans="1:2">
      <c r="A2185" s="2">
        <v>39219</v>
      </c>
      <c r="B2185" s="1">
        <v>1.3493999999999999</v>
      </c>
    </row>
    <row r="2186" spans="1:2">
      <c r="A2186" s="2">
        <v>39220</v>
      </c>
      <c r="B2186" s="1">
        <v>1.3511</v>
      </c>
    </row>
    <row r="2187" spans="1:2">
      <c r="A2187" s="2">
        <v>39223</v>
      </c>
      <c r="B2187" s="1">
        <v>1.3456999999999999</v>
      </c>
    </row>
    <row r="2188" spans="1:2">
      <c r="A2188" s="2">
        <v>39224</v>
      </c>
      <c r="B2188" s="1">
        <v>1.3464</v>
      </c>
    </row>
    <row r="2189" spans="1:2">
      <c r="A2189" s="2">
        <v>39225</v>
      </c>
      <c r="B2189" s="1">
        <v>1.3482000000000001</v>
      </c>
    </row>
    <row r="2190" spans="1:2">
      <c r="A2190" s="2">
        <v>39226</v>
      </c>
      <c r="B2190" s="1">
        <v>1.3429</v>
      </c>
    </row>
    <row r="2191" spans="1:2">
      <c r="A2191" s="2">
        <v>39227</v>
      </c>
      <c r="B2191" s="1">
        <v>1.3452</v>
      </c>
    </row>
    <row r="2192" spans="1:2">
      <c r="A2192" s="2">
        <v>39230</v>
      </c>
      <c r="B2192" s="1" t="s">
        <v>4</v>
      </c>
    </row>
    <row r="2193" spans="1:2">
      <c r="A2193" s="2">
        <v>39231</v>
      </c>
      <c r="B2193" s="1">
        <v>1.3483000000000001</v>
      </c>
    </row>
    <row r="2194" spans="1:2">
      <c r="A2194" s="2">
        <v>39232</v>
      </c>
      <c r="B2194" s="1">
        <v>1.3419000000000001</v>
      </c>
    </row>
    <row r="2195" spans="1:2">
      <c r="A2195" s="2">
        <v>39233</v>
      </c>
      <c r="B2195" s="1">
        <v>1.3452999999999999</v>
      </c>
    </row>
    <row r="2196" spans="1:2">
      <c r="A2196" s="2">
        <v>39234</v>
      </c>
      <c r="B2196" s="1">
        <v>1.3440000000000001</v>
      </c>
    </row>
    <row r="2197" spans="1:2">
      <c r="A2197" s="2">
        <v>39237</v>
      </c>
      <c r="B2197" s="1">
        <v>1.3488</v>
      </c>
    </row>
    <row r="2198" spans="1:2">
      <c r="A2198" s="2">
        <v>39238</v>
      </c>
      <c r="B2198" s="1">
        <v>1.3526</v>
      </c>
    </row>
    <row r="2199" spans="1:2">
      <c r="A2199" s="2">
        <v>39239</v>
      </c>
      <c r="B2199" s="1">
        <v>1.3492</v>
      </c>
    </row>
    <row r="2200" spans="1:2">
      <c r="A2200" s="2">
        <v>39240</v>
      </c>
      <c r="B2200" s="1">
        <v>1.3455999999999999</v>
      </c>
    </row>
    <row r="2201" spans="1:2">
      <c r="A2201" s="2">
        <v>39241</v>
      </c>
      <c r="B2201" s="1">
        <v>1.3359000000000001</v>
      </c>
    </row>
    <row r="2202" spans="1:2">
      <c r="A2202" s="2">
        <v>39244</v>
      </c>
      <c r="B2202" s="1">
        <v>1.3359000000000001</v>
      </c>
    </row>
    <row r="2203" spans="1:2">
      <c r="A2203" s="2">
        <v>39245</v>
      </c>
      <c r="B2203" s="1">
        <v>1.3325</v>
      </c>
    </row>
    <row r="2204" spans="1:2">
      <c r="A2204" s="2">
        <v>39246</v>
      </c>
      <c r="B2204" s="1">
        <v>1.3294999999999999</v>
      </c>
    </row>
    <row r="2205" spans="1:2">
      <c r="A2205" s="2">
        <v>39247</v>
      </c>
      <c r="B2205" s="1">
        <v>1.3310999999999999</v>
      </c>
    </row>
    <row r="2206" spans="1:2">
      <c r="A2206" s="2">
        <v>39248</v>
      </c>
      <c r="B2206" s="1">
        <v>1.3365</v>
      </c>
    </row>
    <row r="2207" spans="1:2">
      <c r="A2207" s="2">
        <v>39251</v>
      </c>
      <c r="B2207" s="1">
        <v>1.3401000000000001</v>
      </c>
    </row>
    <row r="2208" spans="1:2">
      <c r="A2208" s="2">
        <v>39252</v>
      </c>
      <c r="B2208" s="1">
        <v>1.3415999999999999</v>
      </c>
    </row>
    <row r="2209" spans="1:2">
      <c r="A2209" s="2">
        <v>39253</v>
      </c>
      <c r="B2209" s="1">
        <v>1.3426</v>
      </c>
    </row>
    <row r="2210" spans="1:2">
      <c r="A2210" s="2">
        <v>39254</v>
      </c>
      <c r="B2210" s="1">
        <v>1.3399000000000001</v>
      </c>
    </row>
    <row r="2211" spans="1:2">
      <c r="A2211" s="2">
        <v>39255</v>
      </c>
      <c r="B2211" s="1">
        <v>1.3438000000000001</v>
      </c>
    </row>
    <row r="2212" spans="1:2">
      <c r="A2212" s="2">
        <v>39258</v>
      </c>
      <c r="B2212" s="1">
        <v>1.345</v>
      </c>
    </row>
    <row r="2213" spans="1:2">
      <c r="A2213" s="2">
        <v>39259</v>
      </c>
      <c r="B2213" s="1">
        <v>1.3468</v>
      </c>
    </row>
    <row r="2214" spans="1:2">
      <c r="A2214" s="2">
        <v>39260</v>
      </c>
      <c r="B2214" s="1">
        <v>1.3432999999999999</v>
      </c>
    </row>
    <row r="2215" spans="1:2">
      <c r="A2215" s="2">
        <v>39261</v>
      </c>
      <c r="B2215" s="1">
        <v>1.3466</v>
      </c>
    </row>
    <row r="2216" spans="1:2">
      <c r="A2216" s="2">
        <v>39262</v>
      </c>
      <c r="B2216" s="1">
        <v>1.3520000000000001</v>
      </c>
    </row>
    <row r="2217" spans="1:2">
      <c r="A2217" s="2">
        <v>39265</v>
      </c>
      <c r="B2217" s="1">
        <v>1.3627</v>
      </c>
    </row>
    <row r="2218" spans="1:2">
      <c r="A2218" s="2">
        <v>39266</v>
      </c>
      <c r="B2218" s="1">
        <v>1.3614999999999999</v>
      </c>
    </row>
    <row r="2219" spans="1:2">
      <c r="A2219" s="2">
        <v>39267</v>
      </c>
      <c r="B2219" s="1" t="s">
        <v>4</v>
      </c>
    </row>
    <row r="2220" spans="1:2">
      <c r="A2220" s="2">
        <v>39268</v>
      </c>
      <c r="B2220" s="1">
        <v>1.3592</v>
      </c>
    </row>
    <row r="2221" spans="1:2">
      <c r="A2221" s="2">
        <v>39269</v>
      </c>
      <c r="B2221" s="1">
        <v>1.3626</v>
      </c>
    </row>
    <row r="2222" spans="1:2">
      <c r="A2222" s="2">
        <v>39272</v>
      </c>
      <c r="B2222" s="1">
        <v>1.3623000000000001</v>
      </c>
    </row>
    <row r="2223" spans="1:2">
      <c r="A2223" s="2">
        <v>39273</v>
      </c>
      <c r="B2223" s="1">
        <v>1.3714</v>
      </c>
    </row>
    <row r="2224" spans="1:2">
      <c r="A2224" s="2">
        <v>39274</v>
      </c>
      <c r="B2224" s="1">
        <v>1.3756999999999999</v>
      </c>
    </row>
    <row r="2225" spans="1:2">
      <c r="A2225" s="2">
        <v>39275</v>
      </c>
      <c r="B2225" s="1">
        <v>1.3775999999999999</v>
      </c>
    </row>
    <row r="2226" spans="1:2">
      <c r="A2226" s="2">
        <v>39276</v>
      </c>
      <c r="B2226" s="1">
        <v>1.3788</v>
      </c>
    </row>
    <row r="2227" spans="1:2">
      <c r="A2227" s="2">
        <v>39279</v>
      </c>
      <c r="B2227" s="1">
        <v>1.3785000000000001</v>
      </c>
    </row>
    <row r="2228" spans="1:2">
      <c r="A2228" s="2">
        <v>39280</v>
      </c>
      <c r="B2228" s="1">
        <v>1.3782000000000001</v>
      </c>
    </row>
    <row r="2229" spans="1:2">
      <c r="A2229" s="2">
        <v>39281</v>
      </c>
      <c r="B2229" s="1">
        <v>1.3808</v>
      </c>
    </row>
    <row r="2230" spans="1:2">
      <c r="A2230" s="2">
        <v>39282</v>
      </c>
      <c r="B2230" s="1">
        <v>1.3811</v>
      </c>
    </row>
    <row r="2231" spans="1:2">
      <c r="A2231" s="2">
        <v>39283</v>
      </c>
      <c r="B2231" s="1">
        <v>1.3831</v>
      </c>
    </row>
    <row r="2232" spans="1:2">
      <c r="A2232" s="2">
        <v>39286</v>
      </c>
      <c r="B2232" s="1">
        <v>1.3816999999999999</v>
      </c>
    </row>
    <row r="2233" spans="1:2">
      <c r="A2233" s="2">
        <v>39287</v>
      </c>
      <c r="B2233" s="1">
        <v>1.3824000000000001</v>
      </c>
    </row>
    <row r="2234" spans="1:2">
      <c r="A2234" s="2">
        <v>39288</v>
      </c>
      <c r="B2234" s="1">
        <v>1.3711</v>
      </c>
    </row>
    <row r="2235" spans="1:2">
      <c r="A2235" s="2">
        <v>39289</v>
      </c>
      <c r="B2235" s="1">
        <v>1.373</v>
      </c>
    </row>
    <row r="2236" spans="1:2">
      <c r="A2236" s="2">
        <v>39290</v>
      </c>
      <c r="B2236" s="1">
        <v>1.3647</v>
      </c>
    </row>
    <row r="2237" spans="1:2">
      <c r="A2237" s="2">
        <v>39293</v>
      </c>
      <c r="B2237" s="1">
        <v>1.3681000000000001</v>
      </c>
    </row>
    <row r="2238" spans="1:2">
      <c r="A2238" s="2">
        <v>39294</v>
      </c>
      <c r="B2238" s="1">
        <v>1.3711</v>
      </c>
    </row>
    <row r="2239" spans="1:2">
      <c r="A2239" s="2">
        <v>39295</v>
      </c>
      <c r="B2239" s="1">
        <v>1.3682000000000001</v>
      </c>
    </row>
    <row r="2240" spans="1:2">
      <c r="A2240" s="2">
        <v>39296</v>
      </c>
      <c r="B2240" s="1">
        <v>1.3693</v>
      </c>
    </row>
    <row r="2241" spans="1:2">
      <c r="A2241" s="2">
        <v>39297</v>
      </c>
      <c r="B2241" s="1">
        <v>1.3785000000000001</v>
      </c>
    </row>
    <row r="2242" spans="1:2">
      <c r="A2242" s="2">
        <v>39300</v>
      </c>
      <c r="B2242" s="1">
        <v>1.3789</v>
      </c>
    </row>
    <row r="2243" spans="1:2">
      <c r="A2243" s="2">
        <v>39301</v>
      </c>
      <c r="B2243" s="1">
        <v>1.3747</v>
      </c>
    </row>
    <row r="2244" spans="1:2">
      <c r="A2244" s="2">
        <v>39302</v>
      </c>
      <c r="B2244" s="1">
        <v>1.3808</v>
      </c>
    </row>
    <row r="2245" spans="1:2">
      <c r="A2245" s="2">
        <v>39303</v>
      </c>
      <c r="B2245" s="1">
        <v>1.3701000000000001</v>
      </c>
    </row>
    <row r="2246" spans="1:2">
      <c r="A2246" s="2">
        <v>39304</v>
      </c>
      <c r="B2246" s="1">
        <v>1.3686</v>
      </c>
    </row>
    <row r="2247" spans="1:2">
      <c r="A2247" s="2">
        <v>39307</v>
      </c>
      <c r="B2247" s="1">
        <v>1.3624000000000001</v>
      </c>
    </row>
    <row r="2248" spans="1:2">
      <c r="A2248" s="2">
        <v>39308</v>
      </c>
      <c r="B2248" s="1">
        <v>1.3581000000000001</v>
      </c>
    </row>
    <row r="2249" spans="1:2">
      <c r="A2249" s="2">
        <v>39309</v>
      </c>
      <c r="B2249" s="1">
        <v>1.3479000000000001</v>
      </c>
    </row>
    <row r="2250" spans="1:2">
      <c r="A2250" s="2">
        <v>39310</v>
      </c>
      <c r="B2250" s="1">
        <v>1.3402000000000001</v>
      </c>
    </row>
    <row r="2251" spans="1:2">
      <c r="A2251" s="2">
        <v>39311</v>
      </c>
      <c r="B2251" s="1">
        <v>1.3492</v>
      </c>
    </row>
    <row r="2252" spans="1:2">
      <c r="A2252" s="2">
        <v>39314</v>
      </c>
      <c r="B2252" s="1">
        <v>1.3468</v>
      </c>
    </row>
    <row r="2253" spans="1:2">
      <c r="A2253" s="2">
        <v>39315</v>
      </c>
      <c r="B2253" s="1">
        <v>1.3483000000000001</v>
      </c>
    </row>
    <row r="2254" spans="1:2">
      <c r="A2254" s="2">
        <v>39316</v>
      </c>
      <c r="B2254" s="1">
        <v>1.3534999999999999</v>
      </c>
    </row>
    <row r="2255" spans="1:2">
      <c r="A2255" s="2">
        <v>39317</v>
      </c>
      <c r="B2255" s="1">
        <v>1.3560000000000001</v>
      </c>
    </row>
    <row r="2256" spans="1:2">
      <c r="A2256" s="2">
        <v>39318</v>
      </c>
      <c r="B2256" s="1">
        <v>1.3645</v>
      </c>
    </row>
    <row r="2257" spans="1:2">
      <c r="A2257" s="2">
        <v>39321</v>
      </c>
      <c r="B2257" s="1">
        <v>1.3645</v>
      </c>
    </row>
    <row r="2258" spans="1:2">
      <c r="A2258" s="2">
        <v>39322</v>
      </c>
      <c r="B2258" s="1">
        <v>1.3626</v>
      </c>
    </row>
    <row r="2259" spans="1:2">
      <c r="A2259" s="2">
        <v>39323</v>
      </c>
      <c r="B2259" s="1">
        <v>1.3674999999999999</v>
      </c>
    </row>
    <row r="2260" spans="1:2">
      <c r="A2260" s="2">
        <v>39324</v>
      </c>
      <c r="B2260" s="1">
        <v>1.3648</v>
      </c>
    </row>
    <row r="2261" spans="1:2">
      <c r="A2261" s="2">
        <v>39325</v>
      </c>
      <c r="B2261" s="1">
        <v>1.3641000000000001</v>
      </c>
    </row>
    <row r="2262" spans="1:2">
      <c r="A2262" s="2">
        <v>39328</v>
      </c>
      <c r="B2262" s="1">
        <v>1.3641000000000001</v>
      </c>
    </row>
    <row r="2263" spans="1:2">
      <c r="A2263" s="2">
        <v>39329</v>
      </c>
      <c r="B2263" s="1">
        <v>1.3606</v>
      </c>
    </row>
    <row r="2264" spans="1:2">
      <c r="A2264" s="2">
        <v>39330</v>
      </c>
      <c r="B2264" s="1">
        <v>1.3669</v>
      </c>
    </row>
    <row r="2265" spans="1:2">
      <c r="A2265" s="2">
        <v>39331</v>
      </c>
      <c r="B2265" s="1">
        <v>1.3696999999999999</v>
      </c>
    </row>
    <row r="2266" spans="1:2">
      <c r="A2266" s="2">
        <v>39332</v>
      </c>
      <c r="B2266" s="1">
        <v>1.3772</v>
      </c>
    </row>
    <row r="2267" spans="1:2">
      <c r="A2267" s="2">
        <v>39335</v>
      </c>
      <c r="B2267" s="1">
        <v>1.3794</v>
      </c>
    </row>
    <row r="2268" spans="1:2">
      <c r="A2268" s="2">
        <v>39336</v>
      </c>
      <c r="B2268" s="1">
        <v>1.3836999999999999</v>
      </c>
    </row>
    <row r="2269" spans="1:2">
      <c r="A2269" s="2">
        <v>39337</v>
      </c>
      <c r="B2269" s="1">
        <v>1.3904000000000001</v>
      </c>
    </row>
    <row r="2270" spans="1:2">
      <c r="A2270" s="2">
        <v>39338</v>
      </c>
      <c r="B2270" s="1">
        <v>1.3885000000000001</v>
      </c>
    </row>
    <row r="2271" spans="1:2">
      <c r="A2271" s="2">
        <v>39339</v>
      </c>
      <c r="B2271" s="1">
        <v>1.3848</v>
      </c>
    </row>
    <row r="2272" spans="1:2">
      <c r="A2272" s="2">
        <v>39342</v>
      </c>
      <c r="B2272" s="1">
        <v>1.3859999999999999</v>
      </c>
    </row>
    <row r="2273" spans="1:2">
      <c r="A2273" s="2">
        <v>39343</v>
      </c>
      <c r="B2273" s="1">
        <v>1.3869</v>
      </c>
    </row>
    <row r="2274" spans="1:2">
      <c r="A2274" s="2">
        <v>39344</v>
      </c>
      <c r="B2274" s="1">
        <v>1.395</v>
      </c>
    </row>
    <row r="2275" spans="1:2">
      <c r="A2275" s="2">
        <v>39345</v>
      </c>
      <c r="B2275" s="1">
        <v>1.4092</v>
      </c>
    </row>
    <row r="2276" spans="1:2">
      <c r="A2276" s="2">
        <v>39346</v>
      </c>
      <c r="B2276" s="1">
        <v>1.4076</v>
      </c>
    </row>
    <row r="2277" spans="1:2">
      <c r="A2277" s="2">
        <v>39349</v>
      </c>
      <c r="B2277" s="1">
        <v>1.4086000000000001</v>
      </c>
    </row>
    <row r="2278" spans="1:2">
      <c r="A2278" s="2">
        <v>39350</v>
      </c>
      <c r="B2278" s="1">
        <v>1.4128000000000001</v>
      </c>
    </row>
    <row r="2279" spans="1:2">
      <c r="A2279" s="2">
        <v>39351</v>
      </c>
      <c r="B2279" s="1">
        <v>1.4126000000000001</v>
      </c>
    </row>
    <row r="2280" spans="1:2">
      <c r="A2280" s="2">
        <v>39352</v>
      </c>
      <c r="B2280" s="1">
        <v>1.4137999999999999</v>
      </c>
    </row>
    <row r="2281" spans="1:2">
      <c r="A2281" s="2">
        <v>39353</v>
      </c>
      <c r="B2281" s="1">
        <v>1.4218999999999999</v>
      </c>
    </row>
    <row r="2282" spans="1:2">
      <c r="A2282" s="2">
        <v>39356</v>
      </c>
      <c r="B2282" s="1">
        <v>1.4229000000000001</v>
      </c>
    </row>
    <row r="2283" spans="1:2">
      <c r="A2283" s="2">
        <v>39357</v>
      </c>
      <c r="B2283" s="1">
        <v>1.4162999999999999</v>
      </c>
    </row>
    <row r="2284" spans="1:2">
      <c r="A2284" s="2">
        <v>39358</v>
      </c>
      <c r="B2284" s="1">
        <v>1.4135</v>
      </c>
    </row>
    <row r="2285" spans="1:2">
      <c r="A2285" s="2">
        <v>39359</v>
      </c>
      <c r="B2285" s="1">
        <v>1.4128000000000001</v>
      </c>
    </row>
    <row r="2286" spans="1:2">
      <c r="A2286" s="2">
        <v>39360</v>
      </c>
      <c r="B2286" s="1">
        <v>1.4154</v>
      </c>
    </row>
    <row r="2287" spans="1:2">
      <c r="A2287" s="2">
        <v>39363</v>
      </c>
      <c r="B2287" s="1">
        <v>1.4154</v>
      </c>
    </row>
    <row r="2288" spans="1:2">
      <c r="A2288" s="2">
        <v>39364</v>
      </c>
      <c r="B2288" s="1">
        <v>1.4092</v>
      </c>
    </row>
    <row r="2289" spans="1:2">
      <c r="A2289" s="2">
        <v>39365</v>
      </c>
      <c r="B2289" s="1">
        <v>1.4157</v>
      </c>
    </row>
    <row r="2290" spans="1:2">
      <c r="A2290" s="2">
        <v>39366</v>
      </c>
      <c r="B2290" s="1">
        <v>1.4228000000000001</v>
      </c>
    </row>
    <row r="2291" spans="1:2">
      <c r="A2291" s="2">
        <v>39367</v>
      </c>
      <c r="B2291" s="1">
        <v>1.4168000000000001</v>
      </c>
    </row>
    <row r="2292" spans="1:2">
      <c r="A2292" s="2">
        <v>39370</v>
      </c>
      <c r="B2292" s="1">
        <v>1.4216</v>
      </c>
    </row>
    <row r="2293" spans="1:2">
      <c r="A2293" s="2">
        <v>39371</v>
      </c>
      <c r="B2293" s="1">
        <v>1.4165000000000001</v>
      </c>
    </row>
    <row r="2294" spans="1:2">
      <c r="A2294" s="2">
        <v>39372</v>
      </c>
      <c r="B2294" s="1">
        <v>1.4208000000000001</v>
      </c>
    </row>
    <row r="2295" spans="1:2">
      <c r="A2295" s="2">
        <v>39373</v>
      </c>
      <c r="B2295" s="1">
        <v>1.4291</v>
      </c>
    </row>
    <row r="2296" spans="1:2">
      <c r="A2296" s="2">
        <v>39374</v>
      </c>
      <c r="B2296" s="1">
        <v>1.4262999999999999</v>
      </c>
    </row>
    <row r="2297" spans="1:2">
      <c r="A2297" s="2">
        <v>39377</v>
      </c>
      <c r="B2297" s="1">
        <v>1.4137999999999999</v>
      </c>
    </row>
    <row r="2298" spans="1:2">
      <c r="A2298" s="2">
        <v>39378</v>
      </c>
      <c r="B2298" s="1">
        <v>1.4248000000000001</v>
      </c>
    </row>
    <row r="2299" spans="1:2">
      <c r="A2299" s="2">
        <v>39379</v>
      </c>
      <c r="B2299" s="1">
        <v>1.4237</v>
      </c>
    </row>
    <row r="2300" spans="1:2">
      <c r="A2300" s="2">
        <v>39380</v>
      </c>
      <c r="B2300" s="1">
        <v>1.4298999999999999</v>
      </c>
    </row>
    <row r="2301" spans="1:2">
      <c r="A2301" s="2">
        <v>39381</v>
      </c>
      <c r="B2301" s="1">
        <v>1.4390000000000001</v>
      </c>
    </row>
    <row r="2302" spans="1:2">
      <c r="A2302" s="2">
        <v>39384</v>
      </c>
      <c r="B2302" s="1">
        <v>1.4404999999999999</v>
      </c>
    </row>
    <row r="2303" spans="1:2">
      <c r="A2303" s="2">
        <v>39385</v>
      </c>
      <c r="B2303" s="1">
        <v>1.4423999999999999</v>
      </c>
    </row>
    <row r="2304" spans="1:2">
      <c r="A2304" s="2">
        <v>39386</v>
      </c>
      <c r="B2304" s="1">
        <v>1.4468000000000001</v>
      </c>
    </row>
    <row r="2305" spans="1:2">
      <c r="A2305" s="2">
        <v>39387</v>
      </c>
      <c r="B2305" s="1">
        <v>1.4435</v>
      </c>
    </row>
    <row r="2306" spans="1:2">
      <c r="A2306" s="2">
        <v>39388</v>
      </c>
      <c r="B2306" s="1">
        <v>1.4480999999999999</v>
      </c>
    </row>
    <row r="2307" spans="1:2">
      <c r="A2307" s="2">
        <v>39391</v>
      </c>
      <c r="B2307" s="1">
        <v>1.4469000000000001</v>
      </c>
    </row>
    <row r="2308" spans="1:2">
      <c r="A2308" s="2">
        <v>39392</v>
      </c>
      <c r="B2308" s="1">
        <v>1.4555</v>
      </c>
    </row>
    <row r="2309" spans="1:2">
      <c r="A2309" s="2">
        <v>39393</v>
      </c>
      <c r="B2309" s="1">
        <v>1.4666999999999999</v>
      </c>
    </row>
    <row r="2310" spans="1:2">
      <c r="A2310" s="2">
        <v>39394</v>
      </c>
      <c r="B2310" s="1">
        <v>1.4691000000000001</v>
      </c>
    </row>
    <row r="2311" spans="1:2">
      <c r="A2311" s="2">
        <v>39395</v>
      </c>
      <c r="B2311" s="1">
        <v>1.4664999999999999</v>
      </c>
    </row>
    <row r="2312" spans="1:2">
      <c r="A2312" s="2">
        <v>39398</v>
      </c>
      <c r="B2312" s="1" t="s">
        <v>4</v>
      </c>
    </row>
    <row r="2313" spans="1:2">
      <c r="A2313" s="2">
        <v>39399</v>
      </c>
      <c r="B2313" s="1">
        <v>1.4598</v>
      </c>
    </row>
    <row r="2314" spans="1:2">
      <c r="A2314" s="2">
        <v>39400</v>
      </c>
      <c r="B2314" s="1">
        <v>1.4670000000000001</v>
      </c>
    </row>
    <row r="2315" spans="1:2">
      <c r="A2315" s="2">
        <v>39401</v>
      </c>
      <c r="B2315" s="1">
        <v>1.4639</v>
      </c>
    </row>
    <row r="2316" spans="1:2">
      <c r="A2316" s="2">
        <v>39402</v>
      </c>
      <c r="B2316" s="1">
        <v>1.4652000000000001</v>
      </c>
    </row>
    <row r="2317" spans="1:2">
      <c r="A2317" s="2">
        <v>39405</v>
      </c>
      <c r="B2317" s="1">
        <v>1.4658</v>
      </c>
    </row>
    <row r="2318" spans="1:2">
      <c r="A2318" s="2">
        <v>39406</v>
      </c>
      <c r="B2318" s="1">
        <v>1.4786999999999999</v>
      </c>
    </row>
    <row r="2319" spans="1:2">
      <c r="A2319" s="2">
        <v>39407</v>
      </c>
      <c r="B2319" s="1">
        <v>1.4829000000000001</v>
      </c>
    </row>
    <row r="2320" spans="1:2">
      <c r="A2320" s="2">
        <v>39408</v>
      </c>
      <c r="B2320" s="1">
        <v>1.4829000000000001</v>
      </c>
    </row>
    <row r="2321" spans="1:2">
      <c r="A2321" s="2">
        <v>39409</v>
      </c>
      <c r="B2321" s="1">
        <v>1.4824999999999999</v>
      </c>
    </row>
    <row r="2322" spans="1:2">
      <c r="A2322" s="2">
        <v>39412</v>
      </c>
      <c r="B2322" s="1">
        <v>1.4862</v>
      </c>
    </row>
    <row r="2323" spans="1:2">
      <c r="A2323" s="2">
        <v>39413</v>
      </c>
      <c r="B2323" s="1">
        <v>1.4817</v>
      </c>
    </row>
    <row r="2324" spans="1:2">
      <c r="A2324" s="2">
        <v>39414</v>
      </c>
      <c r="B2324" s="1">
        <v>1.4750000000000001</v>
      </c>
    </row>
    <row r="2325" spans="1:2">
      <c r="A2325" s="2">
        <v>39415</v>
      </c>
      <c r="B2325" s="1">
        <v>1.4765999999999999</v>
      </c>
    </row>
    <row r="2326" spans="1:2">
      <c r="A2326" s="2">
        <v>39416</v>
      </c>
      <c r="B2326" s="1">
        <v>1.4688000000000001</v>
      </c>
    </row>
    <row r="2327" spans="1:2">
      <c r="A2327" s="2">
        <v>39419</v>
      </c>
      <c r="B2327" s="1">
        <v>1.4657</v>
      </c>
    </row>
    <row r="2328" spans="1:2">
      <c r="A2328" s="2">
        <v>39420</v>
      </c>
      <c r="B2328" s="1">
        <v>1.4759</v>
      </c>
    </row>
    <row r="2329" spans="1:2">
      <c r="A2329" s="2">
        <v>39421</v>
      </c>
      <c r="B2329" s="1">
        <v>1.4665999999999999</v>
      </c>
    </row>
    <row r="2330" spans="1:2">
      <c r="A2330" s="2">
        <v>39422</v>
      </c>
      <c r="B2330" s="1">
        <v>1.4638</v>
      </c>
    </row>
    <row r="2331" spans="1:2">
      <c r="A2331" s="2">
        <v>39423</v>
      </c>
      <c r="B2331" s="1">
        <v>1.4663999999999999</v>
      </c>
    </row>
    <row r="2332" spans="1:2">
      <c r="A2332" s="2">
        <v>39426</v>
      </c>
      <c r="B2332" s="1">
        <v>1.4714</v>
      </c>
    </row>
    <row r="2333" spans="1:2">
      <c r="A2333" s="2">
        <v>39427</v>
      </c>
      <c r="B2333" s="1">
        <v>1.4702</v>
      </c>
    </row>
    <row r="2334" spans="1:2">
      <c r="A2334" s="2">
        <v>39428</v>
      </c>
      <c r="B2334" s="1">
        <v>1.4702</v>
      </c>
    </row>
    <row r="2335" spans="1:2">
      <c r="A2335" s="2">
        <v>39429</v>
      </c>
      <c r="B2335" s="1">
        <v>1.4591000000000001</v>
      </c>
    </row>
    <row r="2336" spans="1:2">
      <c r="A2336" s="2">
        <v>39430</v>
      </c>
      <c r="B2336" s="1">
        <v>1.4433</v>
      </c>
    </row>
    <row r="2337" spans="1:2">
      <c r="A2337" s="2">
        <v>39433</v>
      </c>
      <c r="B2337" s="1">
        <v>1.4369000000000001</v>
      </c>
    </row>
    <row r="2338" spans="1:2">
      <c r="A2338" s="2">
        <v>39434</v>
      </c>
      <c r="B2338" s="1">
        <v>1.4392</v>
      </c>
    </row>
    <row r="2339" spans="1:2">
      <c r="A2339" s="2">
        <v>39435</v>
      </c>
      <c r="B2339" s="1">
        <v>1.4343999999999999</v>
      </c>
    </row>
    <row r="2340" spans="1:2">
      <c r="A2340" s="2">
        <v>39436</v>
      </c>
      <c r="B2340" s="1">
        <v>1.4353</v>
      </c>
    </row>
    <row r="2341" spans="1:2">
      <c r="A2341" s="2">
        <v>39437</v>
      </c>
      <c r="B2341" s="1">
        <v>1.4360999999999999</v>
      </c>
    </row>
    <row r="2342" spans="1:2">
      <c r="A2342" s="2">
        <v>39440</v>
      </c>
      <c r="B2342" s="1">
        <v>1.4409000000000001</v>
      </c>
    </row>
    <row r="2343" spans="1:2">
      <c r="A2343" s="2">
        <v>39441</v>
      </c>
      <c r="B2343" s="1" t="s">
        <v>4</v>
      </c>
    </row>
    <row r="2344" spans="1:2">
      <c r="A2344" s="2">
        <v>39442</v>
      </c>
      <c r="B2344" s="1">
        <v>1.45</v>
      </c>
    </row>
    <row r="2345" spans="1:2">
      <c r="A2345" s="2">
        <v>39443</v>
      </c>
      <c r="B2345" s="1">
        <v>1.4601</v>
      </c>
    </row>
    <row r="2346" spans="1:2">
      <c r="A2346" s="2">
        <v>39444</v>
      </c>
      <c r="B2346" s="1">
        <v>1.4718</v>
      </c>
    </row>
    <row r="2347" spans="1:2">
      <c r="A2347" s="2">
        <v>39447</v>
      </c>
      <c r="B2347" s="1">
        <v>1.4602999999999999</v>
      </c>
    </row>
    <row r="2348" spans="1:2">
      <c r="A2348" s="2">
        <v>39448</v>
      </c>
      <c r="B2348" s="1" t="s">
        <v>4</v>
      </c>
    </row>
    <row r="2349" spans="1:2">
      <c r="A2349" s="2">
        <v>39449</v>
      </c>
      <c r="B2349" s="1">
        <v>1.4738</v>
      </c>
    </row>
    <row r="2350" spans="1:2">
      <c r="A2350" s="2">
        <v>39450</v>
      </c>
      <c r="B2350" s="1">
        <v>1.4736</v>
      </c>
    </row>
    <row r="2351" spans="1:2">
      <c r="A2351" s="2">
        <v>39451</v>
      </c>
      <c r="B2351" s="1">
        <v>1.4785999999999999</v>
      </c>
    </row>
    <row r="2352" spans="1:2">
      <c r="A2352" s="2">
        <v>39454</v>
      </c>
      <c r="B2352" s="1">
        <v>1.4683999999999999</v>
      </c>
    </row>
    <row r="2353" spans="1:2">
      <c r="A2353" s="2">
        <v>39455</v>
      </c>
      <c r="B2353" s="1">
        <v>1.4717</v>
      </c>
    </row>
    <row r="2354" spans="1:2">
      <c r="A2354" s="2">
        <v>39456</v>
      </c>
      <c r="B2354" s="1">
        <v>1.4662999999999999</v>
      </c>
    </row>
    <row r="2355" spans="1:2">
      <c r="A2355" s="2">
        <v>39457</v>
      </c>
      <c r="B2355" s="1">
        <v>1.474</v>
      </c>
    </row>
    <row r="2356" spans="1:2">
      <c r="A2356" s="2">
        <v>39458</v>
      </c>
      <c r="B2356" s="1">
        <v>1.4786999999999999</v>
      </c>
    </row>
    <row r="2357" spans="1:2">
      <c r="A2357" s="2">
        <v>39461</v>
      </c>
      <c r="B2357" s="1">
        <v>1.4877</v>
      </c>
    </row>
    <row r="2358" spans="1:2">
      <c r="A2358" s="2">
        <v>39462</v>
      </c>
      <c r="B2358" s="1">
        <v>1.4842</v>
      </c>
    </row>
    <row r="2359" spans="1:2">
      <c r="A2359" s="2">
        <v>39463</v>
      </c>
      <c r="B2359" s="1">
        <v>1.4642999999999999</v>
      </c>
    </row>
    <row r="2360" spans="1:2">
      <c r="A2360" s="2">
        <v>39464</v>
      </c>
      <c r="B2360" s="1">
        <v>1.4690000000000001</v>
      </c>
    </row>
    <row r="2361" spans="1:2">
      <c r="A2361" s="2">
        <v>39465</v>
      </c>
      <c r="B2361" s="1">
        <v>1.4616</v>
      </c>
    </row>
    <row r="2362" spans="1:2">
      <c r="A2362" s="2">
        <v>39468</v>
      </c>
      <c r="B2362" s="1" t="s">
        <v>4</v>
      </c>
    </row>
    <row r="2363" spans="1:2">
      <c r="A2363" s="2">
        <v>39469</v>
      </c>
      <c r="B2363" s="1">
        <v>1.4609000000000001</v>
      </c>
    </row>
    <row r="2364" spans="1:2">
      <c r="A2364" s="2">
        <v>39470</v>
      </c>
      <c r="B2364" s="1">
        <v>1.4574</v>
      </c>
    </row>
    <row r="2365" spans="1:2">
      <c r="A2365" s="2">
        <v>39471</v>
      </c>
      <c r="B2365" s="1">
        <v>1.4737</v>
      </c>
    </row>
    <row r="2366" spans="1:2">
      <c r="A2366" s="2">
        <v>39472</v>
      </c>
      <c r="B2366" s="1">
        <v>1.4673</v>
      </c>
    </row>
    <row r="2367" spans="1:2">
      <c r="A2367" s="2">
        <v>39475</v>
      </c>
      <c r="B2367" s="1">
        <v>1.4789000000000001</v>
      </c>
    </row>
    <row r="2368" spans="1:2">
      <c r="A2368" s="2">
        <v>39476</v>
      </c>
      <c r="B2368" s="1">
        <v>1.4766999999999999</v>
      </c>
    </row>
    <row r="2369" spans="1:2">
      <c r="A2369" s="2">
        <v>39477</v>
      </c>
      <c r="B2369" s="1">
        <v>1.4782</v>
      </c>
    </row>
    <row r="2370" spans="1:2">
      <c r="A2370" s="2">
        <v>39478</v>
      </c>
      <c r="B2370" s="1">
        <v>1.4841</v>
      </c>
    </row>
    <row r="2371" spans="1:2">
      <c r="A2371" s="2">
        <v>39479</v>
      </c>
      <c r="B2371" s="1">
        <v>1.4851000000000001</v>
      </c>
    </row>
    <row r="2372" spans="1:2">
      <c r="A2372" s="2">
        <v>39482</v>
      </c>
      <c r="B2372" s="1">
        <v>1.4832000000000001</v>
      </c>
    </row>
    <row r="2373" spans="1:2">
      <c r="A2373" s="2">
        <v>39483</v>
      </c>
      <c r="B2373" s="1">
        <v>1.4638</v>
      </c>
    </row>
    <row r="2374" spans="1:2">
      <c r="A2374" s="2">
        <v>39484</v>
      </c>
      <c r="B2374" s="1">
        <v>1.4646999999999999</v>
      </c>
    </row>
    <row r="2375" spans="1:2">
      <c r="A2375" s="2">
        <v>39485</v>
      </c>
      <c r="B2375" s="1">
        <v>1.4495</v>
      </c>
    </row>
    <row r="2376" spans="1:2">
      <c r="A2376" s="2">
        <v>39486</v>
      </c>
      <c r="B2376" s="1">
        <v>1.4504999999999999</v>
      </c>
    </row>
    <row r="2377" spans="1:2">
      <c r="A2377" s="2">
        <v>39489</v>
      </c>
      <c r="B2377" s="1">
        <v>1.4505999999999999</v>
      </c>
    </row>
    <row r="2378" spans="1:2">
      <c r="A2378" s="2">
        <v>39490</v>
      </c>
      <c r="B2378" s="1">
        <v>1.4592000000000001</v>
      </c>
    </row>
    <row r="2379" spans="1:2">
      <c r="A2379" s="2">
        <v>39491</v>
      </c>
      <c r="B2379" s="1">
        <v>1.4569000000000001</v>
      </c>
    </row>
    <row r="2380" spans="1:2">
      <c r="A2380" s="2">
        <v>39492</v>
      </c>
      <c r="B2380" s="1">
        <v>1.4635</v>
      </c>
    </row>
    <row r="2381" spans="1:2">
      <c r="A2381" s="2">
        <v>39493</v>
      </c>
      <c r="B2381" s="1">
        <v>1.4674</v>
      </c>
    </row>
    <row r="2382" spans="1:2">
      <c r="A2382" s="2">
        <v>39496</v>
      </c>
      <c r="B2382" s="1" t="s">
        <v>4</v>
      </c>
    </row>
    <row r="2383" spans="1:2">
      <c r="A2383" s="2">
        <v>39497</v>
      </c>
      <c r="B2383" s="1">
        <v>1.4742</v>
      </c>
    </row>
    <row r="2384" spans="1:2">
      <c r="A2384" s="2">
        <v>39498</v>
      </c>
      <c r="B2384" s="1">
        <v>1.4662999999999999</v>
      </c>
    </row>
    <row r="2385" spans="1:2">
      <c r="A2385" s="2">
        <v>39499</v>
      </c>
      <c r="B2385" s="1">
        <v>1.4813000000000001</v>
      </c>
    </row>
    <row r="2386" spans="1:2">
      <c r="A2386" s="2">
        <v>39500</v>
      </c>
      <c r="B2386" s="1">
        <v>1.4824999999999999</v>
      </c>
    </row>
    <row r="2387" spans="1:2">
      <c r="A2387" s="2">
        <v>39503</v>
      </c>
      <c r="B2387" s="1">
        <v>1.4822</v>
      </c>
    </row>
    <row r="2388" spans="1:2">
      <c r="A2388" s="2">
        <v>39504</v>
      </c>
      <c r="B2388" s="1">
        <v>1.4888999999999999</v>
      </c>
    </row>
    <row r="2389" spans="1:2">
      <c r="A2389" s="2">
        <v>39505</v>
      </c>
      <c r="B2389" s="1">
        <v>1.5132000000000001</v>
      </c>
    </row>
    <row r="2390" spans="1:2">
      <c r="A2390" s="2">
        <v>39506</v>
      </c>
      <c r="B2390" s="1">
        <v>1.5172000000000001</v>
      </c>
    </row>
    <row r="2391" spans="1:2">
      <c r="A2391" s="2">
        <v>39507</v>
      </c>
      <c r="B2391" s="1">
        <v>1.5186999999999999</v>
      </c>
    </row>
    <row r="2392" spans="1:2">
      <c r="A2392" s="2">
        <v>39510</v>
      </c>
      <c r="B2392" s="1">
        <v>1.5195000000000001</v>
      </c>
    </row>
    <row r="2393" spans="1:2">
      <c r="A2393" s="2">
        <v>39511</v>
      </c>
      <c r="B2393" s="1">
        <v>1.5209999999999999</v>
      </c>
    </row>
    <row r="2394" spans="1:2">
      <c r="A2394" s="2">
        <v>39512</v>
      </c>
      <c r="B2394" s="1">
        <v>1.5282</v>
      </c>
    </row>
    <row r="2395" spans="1:2">
      <c r="A2395" s="2">
        <v>39513</v>
      </c>
      <c r="B2395" s="1">
        <v>1.5356000000000001</v>
      </c>
    </row>
    <row r="2396" spans="1:2">
      <c r="A2396" s="2">
        <v>39514</v>
      </c>
      <c r="B2396" s="1">
        <v>1.5333000000000001</v>
      </c>
    </row>
    <row r="2397" spans="1:2">
      <c r="A2397" s="2">
        <v>39517</v>
      </c>
      <c r="B2397" s="1">
        <v>1.5368999999999999</v>
      </c>
    </row>
    <row r="2398" spans="1:2">
      <c r="A2398" s="2">
        <v>39518</v>
      </c>
      <c r="B2398" s="1">
        <v>1.5328999999999999</v>
      </c>
    </row>
    <row r="2399" spans="1:2">
      <c r="A2399" s="2">
        <v>39519</v>
      </c>
      <c r="B2399" s="1">
        <v>1.5495000000000001</v>
      </c>
    </row>
    <row r="2400" spans="1:2">
      <c r="A2400" s="2">
        <v>39520</v>
      </c>
      <c r="B2400" s="1">
        <v>1.5584</v>
      </c>
    </row>
    <row r="2401" spans="1:2">
      <c r="A2401" s="2">
        <v>39521</v>
      </c>
      <c r="B2401" s="1">
        <v>1.5604</v>
      </c>
    </row>
    <row r="2402" spans="1:2">
      <c r="A2402" s="2">
        <v>39524</v>
      </c>
      <c r="B2402" s="1">
        <v>1.5765</v>
      </c>
    </row>
    <row r="2403" spans="1:2">
      <c r="A2403" s="2">
        <v>39525</v>
      </c>
      <c r="B2403" s="1">
        <v>1.5784</v>
      </c>
    </row>
    <row r="2404" spans="1:2">
      <c r="A2404" s="2">
        <v>39526</v>
      </c>
      <c r="B2404" s="1">
        <v>1.5642</v>
      </c>
    </row>
    <row r="2405" spans="1:2">
      <c r="A2405" s="2">
        <v>39527</v>
      </c>
      <c r="B2405" s="1">
        <v>1.5417000000000001</v>
      </c>
    </row>
    <row r="2406" spans="1:2">
      <c r="A2406" s="2">
        <v>39528</v>
      </c>
      <c r="B2406" s="1">
        <v>1.5447</v>
      </c>
    </row>
    <row r="2407" spans="1:2">
      <c r="A2407" s="2">
        <v>39531</v>
      </c>
      <c r="B2407" s="1">
        <v>1.5394000000000001</v>
      </c>
    </row>
    <row r="2408" spans="1:2">
      <c r="A2408" s="2">
        <v>39532</v>
      </c>
      <c r="B2408" s="1">
        <v>1.5595000000000001</v>
      </c>
    </row>
    <row r="2409" spans="1:2">
      <c r="A2409" s="2">
        <v>39533</v>
      </c>
      <c r="B2409" s="1">
        <v>1.5761000000000001</v>
      </c>
    </row>
    <row r="2410" spans="1:2">
      <c r="A2410" s="2">
        <v>39534</v>
      </c>
      <c r="B2410" s="1">
        <v>1.5798000000000001</v>
      </c>
    </row>
    <row r="2411" spans="1:2">
      <c r="A2411" s="2">
        <v>39535</v>
      </c>
      <c r="B2411" s="1">
        <v>1.5759000000000001</v>
      </c>
    </row>
    <row r="2412" spans="1:2">
      <c r="A2412" s="2">
        <v>39538</v>
      </c>
      <c r="B2412" s="1">
        <v>1.5805</v>
      </c>
    </row>
    <row r="2413" spans="1:2">
      <c r="A2413" s="2">
        <v>39539</v>
      </c>
      <c r="B2413" s="1">
        <v>1.5615000000000001</v>
      </c>
    </row>
    <row r="2414" spans="1:2">
      <c r="A2414" s="2">
        <v>39540</v>
      </c>
      <c r="B2414" s="1">
        <v>1.5618000000000001</v>
      </c>
    </row>
    <row r="2415" spans="1:2">
      <c r="A2415" s="2">
        <v>39541</v>
      </c>
      <c r="B2415" s="1">
        <v>1.5667</v>
      </c>
    </row>
    <row r="2416" spans="1:2">
      <c r="A2416" s="2">
        <v>39542</v>
      </c>
      <c r="B2416" s="1">
        <v>1.5734999999999999</v>
      </c>
    </row>
    <row r="2417" spans="1:2">
      <c r="A2417" s="2">
        <v>39545</v>
      </c>
      <c r="B2417" s="1">
        <v>1.5712999999999999</v>
      </c>
    </row>
    <row r="2418" spans="1:2">
      <c r="A2418" s="2">
        <v>39546</v>
      </c>
      <c r="B2418" s="1">
        <v>1.5705</v>
      </c>
    </row>
    <row r="2419" spans="1:2">
      <c r="A2419" s="2">
        <v>39547</v>
      </c>
      <c r="B2419" s="1">
        <v>1.5804</v>
      </c>
    </row>
    <row r="2420" spans="1:2">
      <c r="A2420" s="2">
        <v>39548</v>
      </c>
      <c r="B2420" s="1">
        <v>1.5744</v>
      </c>
    </row>
    <row r="2421" spans="1:2">
      <c r="A2421" s="2">
        <v>39549</v>
      </c>
      <c r="B2421" s="1">
        <v>1.5795999999999999</v>
      </c>
    </row>
    <row r="2422" spans="1:2">
      <c r="A2422" s="2">
        <v>39552</v>
      </c>
      <c r="B2422" s="1">
        <v>1.5827</v>
      </c>
    </row>
    <row r="2423" spans="1:2">
      <c r="A2423" s="2">
        <v>39553</v>
      </c>
      <c r="B2423" s="1">
        <v>1.5801000000000001</v>
      </c>
    </row>
    <row r="2424" spans="1:2">
      <c r="A2424" s="2">
        <v>39554</v>
      </c>
      <c r="B2424" s="1">
        <v>1.5978000000000001</v>
      </c>
    </row>
    <row r="2425" spans="1:2">
      <c r="A2425" s="2">
        <v>39555</v>
      </c>
      <c r="B2425" s="1">
        <v>1.5924</v>
      </c>
    </row>
    <row r="2426" spans="1:2">
      <c r="A2426" s="2">
        <v>39556</v>
      </c>
      <c r="B2426" s="1">
        <v>1.5742</v>
      </c>
    </row>
    <row r="2427" spans="1:2">
      <c r="A2427" s="2">
        <v>39559</v>
      </c>
      <c r="B2427" s="1">
        <v>1.5881000000000001</v>
      </c>
    </row>
    <row r="2428" spans="1:2">
      <c r="A2428" s="2">
        <v>39560</v>
      </c>
      <c r="B2428" s="1">
        <v>1.601</v>
      </c>
    </row>
    <row r="2429" spans="1:2">
      <c r="A2429" s="2">
        <v>39561</v>
      </c>
      <c r="B2429" s="1">
        <v>1.5898000000000001</v>
      </c>
    </row>
    <row r="2430" spans="1:2">
      <c r="A2430" s="2">
        <v>39562</v>
      </c>
      <c r="B2430" s="1">
        <v>1.5668</v>
      </c>
    </row>
    <row r="2431" spans="1:2">
      <c r="A2431" s="2">
        <v>39563</v>
      </c>
      <c r="B2431" s="1">
        <v>1.5633999999999999</v>
      </c>
    </row>
    <row r="2432" spans="1:2">
      <c r="A2432" s="2">
        <v>39566</v>
      </c>
      <c r="B2432" s="1">
        <v>1.5648</v>
      </c>
    </row>
    <row r="2433" spans="1:2">
      <c r="A2433" s="2">
        <v>39567</v>
      </c>
      <c r="B2433" s="1">
        <v>1.5604</v>
      </c>
    </row>
    <row r="2434" spans="1:2">
      <c r="A2434" s="2">
        <v>39568</v>
      </c>
      <c r="B2434" s="1">
        <v>1.5568</v>
      </c>
    </row>
    <row r="2435" spans="1:2">
      <c r="A2435" s="2">
        <v>39569</v>
      </c>
      <c r="B2435" s="1">
        <v>1.5458000000000001</v>
      </c>
    </row>
    <row r="2436" spans="1:2">
      <c r="A2436" s="2">
        <v>39570</v>
      </c>
      <c r="B2436" s="1">
        <v>1.5430999999999999</v>
      </c>
    </row>
    <row r="2437" spans="1:2">
      <c r="A2437" s="2">
        <v>39573</v>
      </c>
      <c r="B2437" s="1">
        <v>1.5490999999999999</v>
      </c>
    </row>
    <row r="2438" spans="1:2">
      <c r="A2438" s="2">
        <v>39574</v>
      </c>
      <c r="B2438" s="1">
        <v>1.5548</v>
      </c>
    </row>
    <row r="2439" spans="1:2">
      <c r="A2439" s="2">
        <v>39575</v>
      </c>
      <c r="B2439" s="1">
        <v>1.5369999999999999</v>
      </c>
    </row>
    <row r="2440" spans="1:2">
      <c r="A2440" s="2">
        <v>39576</v>
      </c>
      <c r="B2440" s="1">
        <v>1.5408999999999999</v>
      </c>
    </row>
    <row r="2441" spans="1:2">
      <c r="A2441" s="2">
        <v>39577</v>
      </c>
      <c r="B2441" s="1">
        <v>1.5447</v>
      </c>
    </row>
    <row r="2442" spans="1:2">
      <c r="A2442" s="2">
        <v>39580</v>
      </c>
      <c r="B2442" s="1">
        <v>1.5536000000000001</v>
      </c>
    </row>
    <row r="2443" spans="1:2">
      <c r="A2443" s="2">
        <v>39581</v>
      </c>
      <c r="B2443" s="1">
        <v>1.5508999999999999</v>
      </c>
    </row>
    <row r="2444" spans="1:2">
      <c r="A2444" s="2">
        <v>39582</v>
      </c>
      <c r="B2444" s="1">
        <v>1.5467</v>
      </c>
    </row>
    <row r="2445" spans="1:2">
      <c r="A2445" s="2">
        <v>39583</v>
      </c>
      <c r="B2445" s="1">
        <v>1.5491999999999999</v>
      </c>
    </row>
    <row r="2446" spans="1:2">
      <c r="A2446" s="2">
        <v>39584</v>
      </c>
      <c r="B2446" s="1">
        <v>1.5590999999999999</v>
      </c>
    </row>
    <row r="2447" spans="1:2">
      <c r="A2447" s="2">
        <v>39587</v>
      </c>
      <c r="B2447" s="1">
        <v>1.5516000000000001</v>
      </c>
    </row>
    <row r="2448" spans="1:2">
      <c r="A2448" s="2">
        <v>39588</v>
      </c>
      <c r="B2448" s="1">
        <v>1.5667</v>
      </c>
    </row>
    <row r="2449" spans="1:2">
      <c r="A2449" s="2">
        <v>39589</v>
      </c>
      <c r="B2449" s="1">
        <v>1.5771999999999999</v>
      </c>
    </row>
    <row r="2450" spans="1:2">
      <c r="A2450" s="2">
        <v>39590</v>
      </c>
      <c r="B2450" s="1">
        <v>1.5703</v>
      </c>
    </row>
    <row r="2451" spans="1:2">
      <c r="A2451" s="2">
        <v>39591</v>
      </c>
      <c r="B2451" s="1">
        <v>1.5784</v>
      </c>
    </row>
    <row r="2452" spans="1:2">
      <c r="A2452" s="2">
        <v>39594</v>
      </c>
      <c r="B2452" s="1" t="s">
        <v>4</v>
      </c>
    </row>
    <row r="2453" spans="1:2">
      <c r="A2453" s="2">
        <v>39595</v>
      </c>
      <c r="B2453" s="1">
        <v>1.5730999999999999</v>
      </c>
    </row>
    <row r="2454" spans="1:2">
      <c r="A2454" s="2">
        <v>39596</v>
      </c>
      <c r="B2454" s="1">
        <v>1.5628</v>
      </c>
    </row>
    <row r="2455" spans="1:2">
      <c r="A2455" s="2">
        <v>39597</v>
      </c>
      <c r="B2455" s="1">
        <v>1.5527</v>
      </c>
    </row>
    <row r="2456" spans="1:2">
      <c r="A2456" s="2">
        <v>39598</v>
      </c>
      <c r="B2456" s="1">
        <v>1.556</v>
      </c>
    </row>
    <row r="2457" spans="1:2">
      <c r="A2457" s="2">
        <v>39601</v>
      </c>
      <c r="B2457" s="1">
        <v>1.5549999999999999</v>
      </c>
    </row>
    <row r="2458" spans="1:2">
      <c r="A2458" s="2">
        <v>39602</v>
      </c>
      <c r="B2458" s="1">
        <v>1.5454000000000001</v>
      </c>
    </row>
    <row r="2459" spans="1:2">
      <c r="A2459" s="2">
        <v>39603</v>
      </c>
      <c r="B2459" s="1">
        <v>1.5452999999999999</v>
      </c>
    </row>
    <row r="2460" spans="1:2">
      <c r="A2460" s="2">
        <v>39604</v>
      </c>
      <c r="B2460" s="1">
        <v>1.556</v>
      </c>
    </row>
    <row r="2461" spans="1:2">
      <c r="A2461" s="2">
        <v>39605</v>
      </c>
      <c r="B2461" s="1">
        <v>1.5730999999999999</v>
      </c>
    </row>
    <row r="2462" spans="1:2">
      <c r="A2462" s="2">
        <v>39608</v>
      </c>
      <c r="B2462" s="1">
        <v>1.5718000000000001</v>
      </c>
    </row>
    <row r="2463" spans="1:2">
      <c r="A2463" s="2">
        <v>39609</v>
      </c>
      <c r="B2463" s="1">
        <v>1.5472999999999999</v>
      </c>
    </row>
    <row r="2464" spans="1:2">
      <c r="A2464" s="2">
        <v>39610</v>
      </c>
      <c r="B2464" s="1">
        <v>1.5562</v>
      </c>
    </row>
    <row r="2465" spans="1:2">
      <c r="A2465" s="2">
        <v>39611</v>
      </c>
      <c r="B2465" s="1">
        <v>1.5418000000000001</v>
      </c>
    </row>
    <row r="2466" spans="1:2">
      <c r="A2466" s="2">
        <v>39612</v>
      </c>
      <c r="B2466" s="1">
        <v>1.5367999999999999</v>
      </c>
    </row>
    <row r="2467" spans="1:2">
      <c r="A2467" s="2">
        <v>39615</v>
      </c>
      <c r="B2467" s="1">
        <v>1.5471999999999999</v>
      </c>
    </row>
    <row r="2468" spans="1:2">
      <c r="A2468" s="2">
        <v>39616</v>
      </c>
      <c r="B2468" s="1">
        <v>1.5519000000000001</v>
      </c>
    </row>
    <row r="2469" spans="1:2">
      <c r="A2469" s="2">
        <v>39617</v>
      </c>
      <c r="B2469" s="1">
        <v>1.5502</v>
      </c>
    </row>
    <row r="2470" spans="1:2">
      <c r="A2470" s="2">
        <v>39618</v>
      </c>
      <c r="B2470" s="1">
        <v>1.5502</v>
      </c>
    </row>
    <row r="2471" spans="1:2">
      <c r="A2471" s="2">
        <v>39619</v>
      </c>
      <c r="B2471" s="1">
        <v>1.5626</v>
      </c>
    </row>
    <row r="2472" spans="1:2">
      <c r="A2472" s="2">
        <v>39622</v>
      </c>
      <c r="B2472" s="1">
        <v>1.5491999999999999</v>
      </c>
    </row>
    <row r="2473" spans="1:2">
      <c r="A2473" s="2">
        <v>39623</v>
      </c>
      <c r="B2473" s="1">
        <v>1.5590999999999999</v>
      </c>
    </row>
    <row r="2474" spans="1:2">
      <c r="A2474" s="2">
        <v>39624</v>
      </c>
      <c r="B2474" s="1">
        <v>1.5569999999999999</v>
      </c>
    </row>
    <row r="2475" spans="1:2">
      <c r="A2475" s="2">
        <v>39625</v>
      </c>
      <c r="B2475" s="1">
        <v>1.5738000000000001</v>
      </c>
    </row>
    <row r="2476" spans="1:2">
      <c r="A2476" s="2">
        <v>39626</v>
      </c>
      <c r="B2476" s="1">
        <v>1.5749</v>
      </c>
    </row>
    <row r="2477" spans="1:2">
      <c r="A2477" s="2">
        <v>39629</v>
      </c>
      <c r="B2477" s="1">
        <v>1.5748</v>
      </c>
    </row>
    <row r="2478" spans="1:2">
      <c r="A2478" s="2">
        <v>39630</v>
      </c>
      <c r="B2478" s="1">
        <v>1.5778000000000001</v>
      </c>
    </row>
    <row r="2479" spans="1:2">
      <c r="A2479" s="2">
        <v>39631</v>
      </c>
      <c r="B2479" s="1">
        <v>1.5869</v>
      </c>
    </row>
    <row r="2480" spans="1:2">
      <c r="A2480" s="2">
        <v>39632</v>
      </c>
      <c r="B2480" s="1">
        <v>1.5708</v>
      </c>
    </row>
    <row r="2481" spans="1:2">
      <c r="A2481" s="2">
        <v>39633</v>
      </c>
      <c r="B2481" s="1" t="s">
        <v>4</v>
      </c>
    </row>
    <row r="2482" spans="1:2">
      <c r="A2482" s="2">
        <v>39636</v>
      </c>
      <c r="B2482" s="1">
        <v>1.5646</v>
      </c>
    </row>
    <row r="2483" spans="1:2">
      <c r="A2483" s="2">
        <v>39637</v>
      </c>
      <c r="B2483" s="1">
        <v>1.5652999999999999</v>
      </c>
    </row>
    <row r="2484" spans="1:2">
      <c r="A2484" s="2">
        <v>39638</v>
      </c>
      <c r="B2484" s="1">
        <v>1.5744</v>
      </c>
    </row>
    <row r="2485" spans="1:2">
      <c r="A2485" s="2">
        <v>39639</v>
      </c>
      <c r="B2485" s="1">
        <v>1.5770999999999999</v>
      </c>
    </row>
    <row r="2486" spans="1:2">
      <c r="A2486" s="2">
        <v>39640</v>
      </c>
      <c r="B2486" s="1">
        <v>1.5898000000000001</v>
      </c>
    </row>
    <row r="2487" spans="1:2">
      <c r="A2487" s="2">
        <v>39643</v>
      </c>
      <c r="B2487" s="1">
        <v>1.5913999999999999</v>
      </c>
    </row>
    <row r="2488" spans="1:2">
      <c r="A2488" s="2">
        <v>39644</v>
      </c>
      <c r="B2488" s="1">
        <v>1.5923</v>
      </c>
    </row>
    <row r="2489" spans="1:2">
      <c r="A2489" s="2">
        <v>39645</v>
      </c>
      <c r="B2489" s="1">
        <v>1.5847</v>
      </c>
    </row>
    <row r="2490" spans="1:2">
      <c r="A2490" s="2">
        <v>39646</v>
      </c>
      <c r="B2490" s="1">
        <v>1.5861000000000001</v>
      </c>
    </row>
    <row r="2491" spans="1:2">
      <c r="A2491" s="2">
        <v>39647</v>
      </c>
      <c r="B2491" s="1">
        <v>1.5854999999999999</v>
      </c>
    </row>
    <row r="2492" spans="1:2">
      <c r="A2492" s="2">
        <v>39650</v>
      </c>
      <c r="B2492" s="1">
        <v>1.5876999999999999</v>
      </c>
    </row>
    <row r="2493" spans="1:2">
      <c r="A2493" s="2">
        <v>39651</v>
      </c>
      <c r="B2493" s="1">
        <v>1.5810999999999999</v>
      </c>
    </row>
    <row r="2494" spans="1:2">
      <c r="A2494" s="2">
        <v>39652</v>
      </c>
      <c r="B2494" s="1">
        <v>1.5708</v>
      </c>
    </row>
    <row r="2495" spans="1:2">
      <c r="A2495" s="2">
        <v>39653</v>
      </c>
      <c r="B2495" s="1">
        <v>1.5657000000000001</v>
      </c>
    </row>
    <row r="2496" spans="1:2">
      <c r="A2496" s="2">
        <v>39654</v>
      </c>
      <c r="B2496" s="1">
        <v>1.5687</v>
      </c>
    </row>
    <row r="2497" spans="1:2">
      <c r="A2497" s="2">
        <v>39657</v>
      </c>
      <c r="B2497" s="1">
        <v>1.5747</v>
      </c>
    </row>
    <row r="2498" spans="1:2">
      <c r="A2498" s="2">
        <v>39658</v>
      </c>
      <c r="B2498" s="1">
        <v>1.5588</v>
      </c>
    </row>
    <row r="2499" spans="1:2">
      <c r="A2499" s="2">
        <v>39659</v>
      </c>
      <c r="B2499" s="1">
        <v>1.5559000000000001</v>
      </c>
    </row>
    <row r="2500" spans="1:2">
      <c r="A2500" s="2">
        <v>39660</v>
      </c>
      <c r="B2500" s="1">
        <v>1.5589</v>
      </c>
    </row>
    <row r="2501" spans="1:2">
      <c r="A2501" s="2">
        <v>39661</v>
      </c>
      <c r="B2501" s="1">
        <v>1.5567</v>
      </c>
    </row>
    <row r="2502" spans="1:2">
      <c r="A2502" s="2">
        <v>39664</v>
      </c>
      <c r="B2502" s="1">
        <v>1.5569</v>
      </c>
    </row>
    <row r="2503" spans="1:2">
      <c r="A2503" s="2">
        <v>39665</v>
      </c>
      <c r="B2503" s="1">
        <v>1.5468</v>
      </c>
    </row>
    <row r="2504" spans="1:2">
      <c r="A2504" s="2">
        <v>39666</v>
      </c>
      <c r="B2504" s="1">
        <v>1.5408999999999999</v>
      </c>
    </row>
    <row r="2505" spans="1:2">
      <c r="A2505" s="2">
        <v>39667</v>
      </c>
      <c r="B2505" s="1">
        <v>1.5341</v>
      </c>
    </row>
    <row r="2506" spans="1:2">
      <c r="A2506" s="2">
        <v>39668</v>
      </c>
      <c r="B2506" s="1">
        <v>1.5046999999999999</v>
      </c>
    </row>
    <row r="2507" spans="1:2">
      <c r="A2507" s="2">
        <v>39671</v>
      </c>
      <c r="B2507" s="1">
        <v>1.4958</v>
      </c>
    </row>
    <row r="2508" spans="1:2">
      <c r="A2508" s="2">
        <v>39672</v>
      </c>
      <c r="B2508" s="1">
        <v>1.4904999999999999</v>
      </c>
    </row>
    <row r="2509" spans="1:2">
      <c r="A2509" s="2">
        <v>39673</v>
      </c>
      <c r="B2509" s="1">
        <v>1.4895</v>
      </c>
    </row>
    <row r="2510" spans="1:2">
      <c r="A2510" s="2">
        <v>39674</v>
      </c>
      <c r="B2510" s="1">
        <v>1.4856</v>
      </c>
    </row>
    <row r="2511" spans="1:2">
      <c r="A2511" s="2">
        <v>39675</v>
      </c>
      <c r="B2511" s="1">
        <v>1.4695</v>
      </c>
    </row>
    <row r="2512" spans="1:2">
      <c r="A2512" s="2">
        <v>39678</v>
      </c>
      <c r="B2512" s="1">
        <v>1.4730000000000001</v>
      </c>
    </row>
    <row r="2513" spans="1:2">
      <c r="A2513" s="2">
        <v>39679</v>
      </c>
      <c r="B2513" s="1">
        <v>1.4745999999999999</v>
      </c>
    </row>
    <row r="2514" spans="1:2">
      <c r="A2514" s="2">
        <v>39680</v>
      </c>
      <c r="B2514" s="1">
        <v>1.4701</v>
      </c>
    </row>
    <row r="2515" spans="1:2">
      <c r="A2515" s="2">
        <v>39681</v>
      </c>
      <c r="B2515" s="1">
        <v>1.4875</v>
      </c>
    </row>
    <row r="2516" spans="1:2">
      <c r="A2516" s="2">
        <v>39682</v>
      </c>
      <c r="B2516" s="1">
        <v>1.48</v>
      </c>
    </row>
    <row r="2517" spans="1:2">
      <c r="A2517" s="2">
        <v>39685</v>
      </c>
      <c r="B2517" s="1">
        <v>1.4802999999999999</v>
      </c>
    </row>
    <row r="2518" spans="1:2">
      <c r="A2518" s="2">
        <v>39686</v>
      </c>
      <c r="B2518" s="1">
        <v>1.466</v>
      </c>
    </row>
    <row r="2519" spans="1:2">
      <c r="A2519" s="2">
        <v>39687</v>
      </c>
      <c r="B2519" s="1">
        <v>1.4683999999999999</v>
      </c>
    </row>
    <row r="2520" spans="1:2">
      <c r="A2520" s="2">
        <v>39688</v>
      </c>
      <c r="B2520" s="1">
        <v>1.4684999999999999</v>
      </c>
    </row>
    <row r="2521" spans="1:2">
      <c r="A2521" s="2">
        <v>39689</v>
      </c>
      <c r="B2521" s="1">
        <v>1.4669000000000001</v>
      </c>
    </row>
    <row r="2522" spans="1:2">
      <c r="A2522" s="2">
        <v>39692</v>
      </c>
      <c r="B2522" s="1" t="s">
        <v>4</v>
      </c>
    </row>
    <row r="2523" spans="1:2">
      <c r="A2523" s="2">
        <v>39693</v>
      </c>
      <c r="B2523" s="1">
        <v>1.4521999999999999</v>
      </c>
    </row>
    <row r="2524" spans="1:2">
      <c r="A2524" s="2">
        <v>39694</v>
      </c>
      <c r="B2524" s="1">
        <v>1.4489000000000001</v>
      </c>
    </row>
    <row r="2525" spans="1:2">
      <c r="A2525" s="2">
        <v>39695</v>
      </c>
      <c r="B2525" s="1">
        <v>1.4359999999999999</v>
      </c>
    </row>
    <row r="2526" spans="1:2">
      <c r="A2526" s="2">
        <v>39696</v>
      </c>
      <c r="B2526" s="1">
        <v>1.4273</v>
      </c>
    </row>
    <row r="2527" spans="1:2">
      <c r="A2527" s="2">
        <v>39699</v>
      </c>
      <c r="B2527" s="1">
        <v>1.4126000000000001</v>
      </c>
    </row>
    <row r="2528" spans="1:2">
      <c r="A2528" s="2">
        <v>39700</v>
      </c>
      <c r="B2528" s="1">
        <v>1.4173</v>
      </c>
    </row>
    <row r="2529" spans="1:2">
      <c r="A2529" s="2">
        <v>39701</v>
      </c>
      <c r="B2529" s="1">
        <v>1.4019999999999999</v>
      </c>
    </row>
    <row r="2530" spans="1:2">
      <c r="A2530" s="2">
        <v>39702</v>
      </c>
      <c r="B2530" s="1">
        <v>1.3938999999999999</v>
      </c>
    </row>
    <row r="2531" spans="1:2">
      <c r="A2531" s="2">
        <v>39703</v>
      </c>
      <c r="B2531" s="1">
        <v>1.4172</v>
      </c>
    </row>
    <row r="2532" spans="1:2">
      <c r="A2532" s="2">
        <v>39706</v>
      </c>
      <c r="B2532" s="1">
        <v>1.4175</v>
      </c>
    </row>
    <row r="2533" spans="1:2">
      <c r="A2533" s="2">
        <v>39707</v>
      </c>
      <c r="B2533" s="1">
        <v>1.4155</v>
      </c>
    </row>
    <row r="2534" spans="1:2">
      <c r="A2534" s="2">
        <v>39708</v>
      </c>
      <c r="B2534" s="1">
        <v>1.4215</v>
      </c>
    </row>
    <row r="2535" spans="1:2">
      <c r="A2535" s="2">
        <v>39709</v>
      </c>
      <c r="B2535" s="1">
        <v>1.4381999999999999</v>
      </c>
    </row>
    <row r="2536" spans="1:2">
      <c r="A2536" s="2">
        <v>39710</v>
      </c>
      <c r="B2536" s="1">
        <v>1.4383999999999999</v>
      </c>
    </row>
    <row r="2537" spans="1:2">
      <c r="A2537" s="2">
        <v>39713</v>
      </c>
      <c r="B2537" s="1">
        <v>1.4697</v>
      </c>
    </row>
    <row r="2538" spans="1:2">
      <c r="A2538" s="2">
        <v>39714</v>
      </c>
      <c r="B2538" s="1">
        <v>1.4737</v>
      </c>
    </row>
    <row r="2539" spans="1:2">
      <c r="A2539" s="2">
        <v>39715</v>
      </c>
      <c r="B2539" s="1">
        <v>1.4655</v>
      </c>
    </row>
    <row r="2540" spans="1:2">
      <c r="A2540" s="2">
        <v>39716</v>
      </c>
      <c r="B2540" s="1">
        <v>1.4642999999999999</v>
      </c>
    </row>
    <row r="2541" spans="1:2">
      <c r="A2541" s="2">
        <v>39717</v>
      </c>
      <c r="B2541" s="1">
        <v>1.4596</v>
      </c>
    </row>
    <row r="2542" spans="1:2">
      <c r="A2542" s="2">
        <v>39720</v>
      </c>
      <c r="B2542" s="1">
        <v>1.4380999999999999</v>
      </c>
    </row>
    <row r="2543" spans="1:2">
      <c r="A2543" s="2">
        <v>39721</v>
      </c>
      <c r="B2543" s="1">
        <v>1.4080999999999999</v>
      </c>
    </row>
    <row r="2544" spans="1:2">
      <c r="A2544" s="2">
        <v>39722</v>
      </c>
      <c r="B2544" s="1">
        <v>1.4057999999999999</v>
      </c>
    </row>
    <row r="2545" spans="1:2">
      <c r="A2545" s="2">
        <v>39723</v>
      </c>
      <c r="B2545" s="1">
        <v>1.3854</v>
      </c>
    </row>
    <row r="2546" spans="1:2">
      <c r="A2546" s="2">
        <v>39724</v>
      </c>
      <c r="B2546" s="1">
        <v>1.3815999999999999</v>
      </c>
    </row>
    <row r="2547" spans="1:2">
      <c r="A2547" s="2">
        <v>39727</v>
      </c>
      <c r="B2547" s="1">
        <v>1.3508</v>
      </c>
    </row>
    <row r="2548" spans="1:2">
      <c r="A2548" s="2">
        <v>39728</v>
      </c>
      <c r="B2548" s="1">
        <v>1.3649</v>
      </c>
    </row>
    <row r="2549" spans="1:2">
      <c r="A2549" s="2">
        <v>39729</v>
      </c>
      <c r="B2549" s="1">
        <v>1.3680000000000001</v>
      </c>
    </row>
    <row r="2550" spans="1:2">
      <c r="A2550" s="2">
        <v>39730</v>
      </c>
      <c r="B2550" s="1">
        <v>1.3646</v>
      </c>
    </row>
    <row r="2551" spans="1:2">
      <c r="A2551" s="2">
        <v>39731</v>
      </c>
      <c r="B2551" s="1">
        <v>1.3471</v>
      </c>
    </row>
    <row r="2552" spans="1:2">
      <c r="A2552" s="2">
        <v>39734</v>
      </c>
      <c r="B2552" s="1" t="s">
        <v>4</v>
      </c>
    </row>
    <row r="2553" spans="1:2">
      <c r="A2553" s="2">
        <v>39735</v>
      </c>
      <c r="B2553" s="1">
        <v>1.3657999999999999</v>
      </c>
    </row>
    <row r="2554" spans="1:2">
      <c r="A2554" s="2">
        <v>39736</v>
      </c>
      <c r="B2554" s="1">
        <v>1.3567</v>
      </c>
    </row>
    <row r="2555" spans="1:2">
      <c r="A2555" s="2">
        <v>39737</v>
      </c>
      <c r="B2555" s="1">
        <v>1.3415999999999999</v>
      </c>
    </row>
    <row r="2556" spans="1:2">
      <c r="A2556" s="2">
        <v>39738</v>
      </c>
      <c r="B2556" s="1">
        <v>1.3462000000000001</v>
      </c>
    </row>
    <row r="2557" spans="1:2">
      <c r="A2557" s="2">
        <v>39741</v>
      </c>
      <c r="B2557" s="1">
        <v>1.3313999999999999</v>
      </c>
    </row>
    <row r="2558" spans="1:2">
      <c r="A2558" s="2">
        <v>39742</v>
      </c>
      <c r="B2558" s="1">
        <v>1.3102</v>
      </c>
    </row>
    <row r="2559" spans="1:2">
      <c r="A2559" s="2">
        <v>39743</v>
      </c>
      <c r="B2559" s="1">
        <v>1.2835000000000001</v>
      </c>
    </row>
    <row r="2560" spans="1:2">
      <c r="A2560" s="2">
        <v>39744</v>
      </c>
      <c r="B2560" s="1">
        <v>1.2878000000000001</v>
      </c>
    </row>
    <row r="2561" spans="1:2">
      <c r="A2561" s="2">
        <v>39745</v>
      </c>
      <c r="B2561" s="1">
        <v>1.2639</v>
      </c>
    </row>
    <row r="2562" spans="1:2">
      <c r="A2562" s="2">
        <v>39748</v>
      </c>
      <c r="B2562" s="1">
        <v>1.2445999999999999</v>
      </c>
    </row>
    <row r="2563" spans="1:2">
      <c r="A2563" s="2">
        <v>39749</v>
      </c>
      <c r="B2563" s="1">
        <v>1.2476</v>
      </c>
    </row>
    <row r="2564" spans="1:2">
      <c r="A2564" s="2">
        <v>39750</v>
      </c>
      <c r="B2564" s="1">
        <v>1.2850999999999999</v>
      </c>
    </row>
    <row r="2565" spans="1:2">
      <c r="A2565" s="2">
        <v>39751</v>
      </c>
      <c r="B2565" s="1">
        <v>1.2849999999999999</v>
      </c>
    </row>
    <row r="2566" spans="1:2">
      <c r="A2566" s="2">
        <v>39752</v>
      </c>
      <c r="B2566" s="1">
        <v>1.2682</v>
      </c>
    </row>
    <row r="2567" spans="1:2">
      <c r="A2567" s="2">
        <v>39755</v>
      </c>
      <c r="B2567" s="1">
        <v>1.2719</v>
      </c>
    </row>
    <row r="2568" spans="1:2">
      <c r="A2568" s="2">
        <v>39756</v>
      </c>
      <c r="B2568" s="1">
        <v>1.3021</v>
      </c>
    </row>
    <row r="2569" spans="1:2">
      <c r="A2569" s="2">
        <v>39757</v>
      </c>
      <c r="B2569" s="1">
        <v>1.3039000000000001</v>
      </c>
    </row>
    <row r="2570" spans="1:2">
      <c r="A2570" s="2">
        <v>39758</v>
      </c>
      <c r="B2570" s="1">
        <v>1.2756000000000001</v>
      </c>
    </row>
    <row r="2571" spans="1:2">
      <c r="A2571" s="2">
        <v>39759</v>
      </c>
      <c r="B2571" s="1">
        <v>1.2777000000000001</v>
      </c>
    </row>
    <row r="2572" spans="1:2">
      <c r="A2572" s="2">
        <v>39762</v>
      </c>
      <c r="B2572" s="1">
        <v>1.276</v>
      </c>
    </row>
    <row r="2573" spans="1:2">
      <c r="A2573" s="2">
        <v>39763</v>
      </c>
      <c r="B2573" s="1" t="s">
        <v>4</v>
      </c>
    </row>
    <row r="2574" spans="1:2">
      <c r="A2574" s="2">
        <v>39764</v>
      </c>
      <c r="B2574" s="1">
        <v>1.2558</v>
      </c>
    </row>
    <row r="2575" spans="1:2">
      <c r="A2575" s="2">
        <v>39765</v>
      </c>
      <c r="B2575" s="1">
        <v>1.2525999999999999</v>
      </c>
    </row>
    <row r="2576" spans="1:2">
      <c r="A2576" s="2">
        <v>39766</v>
      </c>
      <c r="B2576" s="1">
        <v>1.2730999999999999</v>
      </c>
    </row>
    <row r="2577" spans="1:2">
      <c r="A2577" s="2">
        <v>39769</v>
      </c>
      <c r="B2577" s="1">
        <v>1.2726</v>
      </c>
    </row>
    <row r="2578" spans="1:2">
      <c r="A2578" s="2">
        <v>39770</v>
      </c>
      <c r="B2578" s="1">
        <v>1.2689999999999999</v>
      </c>
    </row>
    <row r="2579" spans="1:2">
      <c r="A2579" s="2">
        <v>39771</v>
      </c>
      <c r="B2579" s="1">
        <v>1.2595000000000001</v>
      </c>
    </row>
    <row r="2580" spans="1:2">
      <c r="A2580" s="2">
        <v>39772</v>
      </c>
      <c r="B2580" s="1">
        <v>1.2524999999999999</v>
      </c>
    </row>
    <row r="2581" spans="1:2">
      <c r="A2581" s="2">
        <v>39773</v>
      </c>
      <c r="B2581" s="1">
        <v>1.2531000000000001</v>
      </c>
    </row>
    <row r="2582" spans="1:2">
      <c r="A2582" s="2">
        <v>39776</v>
      </c>
      <c r="B2582" s="1">
        <v>1.2889999999999999</v>
      </c>
    </row>
    <row r="2583" spans="1:2">
      <c r="A2583" s="2">
        <v>39777</v>
      </c>
      <c r="B2583" s="1">
        <v>1.3029999999999999</v>
      </c>
    </row>
    <row r="2584" spans="1:2">
      <c r="A2584" s="2">
        <v>39778</v>
      </c>
      <c r="B2584" s="1">
        <v>1.2827999999999999</v>
      </c>
    </row>
    <row r="2585" spans="1:2">
      <c r="A2585" s="2">
        <v>39779</v>
      </c>
      <c r="B2585" s="1" t="s">
        <v>4</v>
      </c>
    </row>
    <row r="2586" spans="1:2">
      <c r="A2586" s="2">
        <v>39780</v>
      </c>
      <c r="B2586" s="1">
        <v>1.2694000000000001</v>
      </c>
    </row>
    <row r="2587" spans="1:2">
      <c r="A2587" s="2">
        <v>39783</v>
      </c>
      <c r="B2587" s="1">
        <v>1.2634000000000001</v>
      </c>
    </row>
    <row r="2588" spans="1:2">
      <c r="A2588" s="2">
        <v>39784</v>
      </c>
      <c r="B2588" s="1">
        <v>1.2724</v>
      </c>
    </row>
    <row r="2589" spans="1:2">
      <c r="A2589" s="2">
        <v>39785</v>
      </c>
      <c r="B2589" s="1">
        <v>1.2668999999999999</v>
      </c>
    </row>
    <row r="2590" spans="1:2">
      <c r="A2590" s="2">
        <v>39786</v>
      </c>
      <c r="B2590" s="1">
        <v>1.284</v>
      </c>
    </row>
    <row r="2591" spans="1:2">
      <c r="A2591" s="2">
        <v>39787</v>
      </c>
      <c r="B2591" s="1">
        <v>1.2654000000000001</v>
      </c>
    </row>
    <row r="2592" spans="1:2">
      <c r="A2592" s="2">
        <v>39790</v>
      </c>
      <c r="B2592" s="1">
        <v>1.2942</v>
      </c>
    </row>
    <row r="2593" spans="1:2">
      <c r="A2593" s="2">
        <v>39791</v>
      </c>
      <c r="B2593" s="1">
        <v>1.2937000000000001</v>
      </c>
    </row>
    <row r="2594" spans="1:2">
      <c r="A2594" s="2">
        <v>39792</v>
      </c>
      <c r="B2594" s="1">
        <v>1.3024</v>
      </c>
    </row>
    <row r="2595" spans="1:2">
      <c r="A2595" s="2">
        <v>39793</v>
      </c>
      <c r="B2595" s="1">
        <v>1.3293999999999999</v>
      </c>
    </row>
    <row r="2596" spans="1:2">
      <c r="A2596" s="2">
        <v>39794</v>
      </c>
      <c r="B2596" s="1">
        <v>1.3349</v>
      </c>
    </row>
    <row r="2597" spans="1:2">
      <c r="A2597" s="2">
        <v>39797</v>
      </c>
      <c r="B2597" s="1">
        <v>1.3664000000000001</v>
      </c>
    </row>
    <row r="2598" spans="1:2">
      <c r="A2598" s="2">
        <v>39798</v>
      </c>
      <c r="B2598" s="1">
        <v>1.381</v>
      </c>
    </row>
    <row r="2599" spans="1:2">
      <c r="A2599" s="2">
        <v>39799</v>
      </c>
      <c r="B2599" s="1">
        <v>1.4358</v>
      </c>
    </row>
    <row r="2600" spans="1:2">
      <c r="A2600" s="2">
        <v>39800</v>
      </c>
      <c r="B2600" s="1">
        <v>1.4298</v>
      </c>
    </row>
    <row r="2601" spans="1:2">
      <c r="A2601" s="2">
        <v>39801</v>
      </c>
      <c r="B2601" s="1">
        <v>1.3875</v>
      </c>
    </row>
    <row r="2602" spans="1:2">
      <c r="A2602" s="2">
        <v>39804</v>
      </c>
      <c r="B2602" s="1">
        <v>1.3952</v>
      </c>
    </row>
    <row r="2603" spans="1:2">
      <c r="A2603" s="2">
        <v>39805</v>
      </c>
      <c r="B2603" s="1">
        <v>1.3966000000000001</v>
      </c>
    </row>
    <row r="2604" spans="1:2">
      <c r="A2604" s="2">
        <v>39806</v>
      </c>
      <c r="B2604" s="1">
        <v>1.3964000000000001</v>
      </c>
    </row>
    <row r="2605" spans="1:2">
      <c r="A2605" s="2">
        <v>39807</v>
      </c>
      <c r="B2605" s="1" t="s">
        <v>4</v>
      </c>
    </row>
    <row r="2606" spans="1:2">
      <c r="A2606" s="2">
        <v>39808</v>
      </c>
      <c r="B2606" s="1">
        <v>1.4061999999999999</v>
      </c>
    </row>
    <row r="2607" spans="1:2">
      <c r="A2607" s="2">
        <v>39811</v>
      </c>
      <c r="B2607" s="1">
        <v>1.4232</v>
      </c>
    </row>
    <row r="2608" spans="1:2">
      <c r="A2608" s="2">
        <v>39812</v>
      </c>
      <c r="B2608" s="1">
        <v>1.4085000000000001</v>
      </c>
    </row>
    <row r="2609" spans="1:2">
      <c r="A2609" s="2">
        <v>39813</v>
      </c>
      <c r="B2609" s="1">
        <v>1.3918999999999999</v>
      </c>
    </row>
    <row r="2610" spans="1:2">
      <c r="A2610" s="2">
        <v>39814</v>
      </c>
      <c r="B2610" s="1" t="s">
        <v>4</v>
      </c>
    </row>
    <row r="2611" spans="1:2">
      <c r="A2611" s="2">
        <v>39815</v>
      </c>
      <c r="B2611" s="1">
        <v>1.3946000000000001</v>
      </c>
    </row>
    <row r="2612" spans="1:2">
      <c r="A2612" s="2">
        <v>39818</v>
      </c>
      <c r="B2612" s="1">
        <v>1.3575999999999999</v>
      </c>
    </row>
    <row r="2613" spans="1:2">
      <c r="A2613" s="2">
        <v>39819</v>
      </c>
      <c r="B2613" s="1">
        <v>1.3445</v>
      </c>
    </row>
    <row r="2614" spans="1:2">
      <c r="A2614" s="2">
        <v>39820</v>
      </c>
      <c r="B2614" s="1">
        <v>1.3717999999999999</v>
      </c>
    </row>
    <row r="2615" spans="1:2">
      <c r="A2615" s="2">
        <v>39821</v>
      </c>
      <c r="B2615" s="1">
        <v>1.3714</v>
      </c>
    </row>
    <row r="2616" spans="1:2">
      <c r="A2616" s="2">
        <v>39822</v>
      </c>
      <c r="B2616" s="1">
        <v>1.3494999999999999</v>
      </c>
    </row>
    <row r="2617" spans="1:2">
      <c r="A2617" s="2">
        <v>39825</v>
      </c>
      <c r="B2617" s="1">
        <v>1.3347</v>
      </c>
    </row>
    <row r="2618" spans="1:2">
      <c r="A2618" s="2">
        <v>39826</v>
      </c>
      <c r="B2618" s="1">
        <v>1.3198000000000001</v>
      </c>
    </row>
    <row r="2619" spans="1:2">
      <c r="A2619" s="2">
        <v>39827</v>
      </c>
      <c r="B2619" s="1">
        <v>1.3173999999999999</v>
      </c>
    </row>
    <row r="2620" spans="1:2">
      <c r="A2620" s="2">
        <v>39828</v>
      </c>
      <c r="B2620" s="1">
        <v>1.3093999999999999</v>
      </c>
    </row>
    <row r="2621" spans="1:2">
      <c r="A2621" s="2">
        <v>39829</v>
      </c>
      <c r="B2621" s="1">
        <v>1.3244</v>
      </c>
    </row>
    <row r="2622" spans="1:2">
      <c r="A2622" s="2">
        <v>39832</v>
      </c>
      <c r="B2622" s="1" t="s">
        <v>4</v>
      </c>
    </row>
    <row r="2623" spans="1:2">
      <c r="A2623" s="2">
        <v>39833</v>
      </c>
      <c r="B2623" s="1">
        <v>1.2946</v>
      </c>
    </row>
    <row r="2624" spans="1:2">
      <c r="A2624" s="2">
        <v>39834</v>
      </c>
      <c r="B2624" s="1">
        <v>1.2869999999999999</v>
      </c>
    </row>
    <row r="2625" spans="1:2">
      <c r="A2625" s="2">
        <v>39835</v>
      </c>
      <c r="B2625" s="1">
        <v>1.2955000000000001</v>
      </c>
    </row>
    <row r="2626" spans="1:2">
      <c r="A2626" s="2">
        <v>39836</v>
      </c>
      <c r="B2626" s="1">
        <v>1.2848999999999999</v>
      </c>
    </row>
    <row r="2627" spans="1:2">
      <c r="A2627" s="2">
        <v>39839</v>
      </c>
      <c r="B2627" s="1">
        <v>1.3123</v>
      </c>
    </row>
    <row r="2628" spans="1:2">
      <c r="A2628" s="2">
        <v>39840</v>
      </c>
      <c r="B2628" s="1">
        <v>1.3159000000000001</v>
      </c>
    </row>
    <row r="2629" spans="1:2">
      <c r="A2629" s="2">
        <v>39841</v>
      </c>
      <c r="B2629" s="1">
        <v>1.3244</v>
      </c>
    </row>
    <row r="2630" spans="1:2">
      <c r="A2630" s="2">
        <v>39842</v>
      </c>
      <c r="B2630" s="1">
        <v>1.2988</v>
      </c>
    </row>
    <row r="2631" spans="1:2">
      <c r="A2631" s="2">
        <v>39843</v>
      </c>
      <c r="B2631" s="1">
        <v>1.2804</v>
      </c>
    </row>
    <row r="2632" spans="1:2">
      <c r="A2632" s="2">
        <v>39846</v>
      </c>
      <c r="B2632" s="1">
        <v>1.2807999999999999</v>
      </c>
    </row>
    <row r="2633" spans="1:2">
      <c r="A2633" s="2">
        <v>39847</v>
      </c>
      <c r="B2633" s="1">
        <v>1.3009999999999999</v>
      </c>
    </row>
    <row r="2634" spans="1:2">
      <c r="A2634" s="2">
        <v>39848</v>
      </c>
      <c r="B2634" s="1">
        <v>1.2857000000000001</v>
      </c>
    </row>
    <row r="2635" spans="1:2">
      <c r="A2635" s="2">
        <v>39849</v>
      </c>
      <c r="B2635" s="1">
        <v>1.2838000000000001</v>
      </c>
    </row>
    <row r="2636" spans="1:2">
      <c r="A2636" s="2">
        <v>39850</v>
      </c>
      <c r="B2636" s="1">
        <v>1.2874000000000001</v>
      </c>
    </row>
    <row r="2637" spans="1:2">
      <c r="A2637" s="2">
        <v>39853</v>
      </c>
      <c r="B2637" s="1">
        <v>1.3064</v>
      </c>
    </row>
    <row r="2638" spans="1:2">
      <c r="A2638" s="2">
        <v>39854</v>
      </c>
      <c r="B2638" s="1">
        <v>1.2966</v>
      </c>
    </row>
    <row r="2639" spans="1:2">
      <c r="A2639" s="2">
        <v>39855</v>
      </c>
      <c r="B2639" s="1">
        <v>1.2892999999999999</v>
      </c>
    </row>
    <row r="2640" spans="1:2">
      <c r="A2640" s="2">
        <v>39856</v>
      </c>
      <c r="B2640" s="1">
        <v>1.2822</v>
      </c>
    </row>
    <row r="2641" spans="1:2">
      <c r="A2641" s="2">
        <v>39857</v>
      </c>
      <c r="B2641" s="1">
        <v>1.2879</v>
      </c>
    </row>
    <row r="2642" spans="1:2">
      <c r="A2642" s="2">
        <v>39860</v>
      </c>
      <c r="B2642" s="1" t="s">
        <v>4</v>
      </c>
    </row>
    <row r="2643" spans="1:2">
      <c r="A2643" s="2">
        <v>39861</v>
      </c>
      <c r="B2643" s="1">
        <v>1.2571000000000001</v>
      </c>
    </row>
    <row r="2644" spans="1:2">
      <c r="A2644" s="2">
        <v>39862</v>
      </c>
      <c r="B2644" s="1">
        <v>1.2546999999999999</v>
      </c>
    </row>
    <row r="2645" spans="1:2">
      <c r="A2645" s="2">
        <v>39863</v>
      </c>
      <c r="B2645" s="1">
        <v>1.2675000000000001</v>
      </c>
    </row>
    <row r="2646" spans="1:2">
      <c r="A2646" s="2">
        <v>39864</v>
      </c>
      <c r="B2646" s="1">
        <v>1.2689999999999999</v>
      </c>
    </row>
    <row r="2647" spans="1:2">
      <c r="A2647" s="2">
        <v>39867</v>
      </c>
      <c r="B2647" s="1">
        <v>1.2746999999999999</v>
      </c>
    </row>
    <row r="2648" spans="1:2">
      <c r="A2648" s="2">
        <v>39868</v>
      </c>
      <c r="B2648" s="1">
        <v>1.2742</v>
      </c>
    </row>
    <row r="2649" spans="1:2">
      <c r="A2649" s="2">
        <v>39869</v>
      </c>
      <c r="B2649" s="1">
        <v>1.2730999999999999</v>
      </c>
    </row>
    <row r="2650" spans="1:2">
      <c r="A2650" s="2">
        <v>39870</v>
      </c>
      <c r="B2650" s="1">
        <v>1.2764</v>
      </c>
    </row>
    <row r="2651" spans="1:2">
      <c r="A2651" s="2">
        <v>39871</v>
      </c>
      <c r="B2651" s="1">
        <v>1.2662</v>
      </c>
    </row>
    <row r="2652" spans="1:2">
      <c r="A2652" s="2">
        <v>39874</v>
      </c>
      <c r="B2652" s="1">
        <v>1.258</v>
      </c>
    </row>
    <row r="2653" spans="1:2">
      <c r="A2653" s="2">
        <v>39875</v>
      </c>
      <c r="B2653" s="1">
        <v>1.2548999999999999</v>
      </c>
    </row>
    <row r="2654" spans="1:2">
      <c r="A2654" s="2">
        <v>39876</v>
      </c>
      <c r="B2654" s="1">
        <v>1.2606999999999999</v>
      </c>
    </row>
    <row r="2655" spans="1:2">
      <c r="A2655" s="2">
        <v>39877</v>
      </c>
      <c r="B2655" s="1">
        <v>1.2565</v>
      </c>
    </row>
    <row r="2656" spans="1:2">
      <c r="A2656" s="2">
        <v>39878</v>
      </c>
      <c r="B2656" s="1">
        <v>1.2674000000000001</v>
      </c>
    </row>
    <row r="2657" spans="1:2">
      <c r="A2657" s="2">
        <v>39881</v>
      </c>
      <c r="B2657" s="1">
        <v>1.2636000000000001</v>
      </c>
    </row>
    <row r="2658" spans="1:2">
      <c r="A2658" s="2">
        <v>39882</v>
      </c>
      <c r="B2658" s="1">
        <v>1.2751999999999999</v>
      </c>
    </row>
    <row r="2659" spans="1:2">
      <c r="A2659" s="2">
        <v>39883</v>
      </c>
      <c r="B2659" s="1">
        <v>1.2774000000000001</v>
      </c>
    </row>
    <row r="2660" spans="1:2">
      <c r="A2660" s="2">
        <v>39884</v>
      </c>
      <c r="B2660" s="1">
        <v>1.2799</v>
      </c>
    </row>
    <row r="2661" spans="1:2">
      <c r="A2661" s="2">
        <v>39885</v>
      </c>
      <c r="B2661" s="1">
        <v>1.2890999999999999</v>
      </c>
    </row>
    <row r="2662" spans="1:2">
      <c r="A2662" s="2">
        <v>39888</v>
      </c>
      <c r="B2662" s="1">
        <v>1.2997000000000001</v>
      </c>
    </row>
    <row r="2663" spans="1:2">
      <c r="A2663" s="2">
        <v>39889</v>
      </c>
      <c r="B2663" s="1">
        <v>1.2971999999999999</v>
      </c>
    </row>
    <row r="2664" spans="1:2">
      <c r="A2664" s="2">
        <v>39890</v>
      </c>
      <c r="B2664" s="1">
        <v>1.3109999999999999</v>
      </c>
    </row>
    <row r="2665" spans="1:2">
      <c r="A2665" s="2">
        <v>39891</v>
      </c>
      <c r="B2665" s="1">
        <v>1.373</v>
      </c>
    </row>
    <row r="2666" spans="1:2">
      <c r="A2666" s="2">
        <v>39892</v>
      </c>
      <c r="B2666" s="1">
        <v>1.3566</v>
      </c>
    </row>
    <row r="2667" spans="1:2">
      <c r="A2667" s="2">
        <v>39895</v>
      </c>
      <c r="B2667" s="1">
        <v>1.3569</v>
      </c>
    </row>
    <row r="2668" spans="1:2">
      <c r="A2668" s="2">
        <v>39896</v>
      </c>
      <c r="B2668" s="1">
        <v>1.3524</v>
      </c>
    </row>
    <row r="2669" spans="1:2">
      <c r="A2669" s="2">
        <v>39897</v>
      </c>
      <c r="B2669" s="1">
        <v>1.3539000000000001</v>
      </c>
    </row>
    <row r="2670" spans="1:2">
      <c r="A2670" s="2">
        <v>39898</v>
      </c>
      <c r="B2670" s="1">
        <v>1.3560000000000001</v>
      </c>
    </row>
    <row r="2671" spans="1:2">
      <c r="A2671" s="2">
        <v>39899</v>
      </c>
      <c r="B2671" s="1">
        <v>1.3306</v>
      </c>
    </row>
    <row r="2672" spans="1:2">
      <c r="A2672" s="2">
        <v>39902</v>
      </c>
      <c r="B2672" s="1">
        <v>1.3146</v>
      </c>
    </row>
    <row r="2673" spans="1:2">
      <c r="A2673" s="2">
        <v>39903</v>
      </c>
      <c r="B2673" s="1">
        <v>1.3261000000000001</v>
      </c>
    </row>
    <row r="2674" spans="1:2">
      <c r="A2674" s="2">
        <v>39904</v>
      </c>
      <c r="B2674" s="1">
        <v>1.3223</v>
      </c>
    </row>
    <row r="2675" spans="1:2">
      <c r="A2675" s="2">
        <v>39905</v>
      </c>
      <c r="B2675" s="1">
        <v>1.3458000000000001</v>
      </c>
    </row>
    <row r="2676" spans="1:2">
      <c r="A2676" s="2">
        <v>39906</v>
      </c>
      <c r="B2676" s="1">
        <v>1.3447</v>
      </c>
    </row>
    <row r="2677" spans="1:2">
      <c r="A2677" s="2">
        <v>39909</v>
      </c>
      <c r="B2677" s="1">
        <v>1.3363</v>
      </c>
    </row>
    <row r="2678" spans="1:2">
      <c r="A2678" s="2">
        <v>39910</v>
      </c>
      <c r="B2678" s="1">
        <v>1.3282</v>
      </c>
    </row>
    <row r="2679" spans="1:2">
      <c r="A2679" s="2">
        <v>39911</v>
      </c>
      <c r="B2679" s="1">
        <v>1.3288</v>
      </c>
    </row>
    <row r="2680" spans="1:2">
      <c r="A2680" s="2">
        <v>39912</v>
      </c>
      <c r="B2680" s="1">
        <v>1.3149</v>
      </c>
    </row>
    <row r="2681" spans="1:2">
      <c r="A2681" s="2">
        <v>39913</v>
      </c>
      <c r="B2681" s="1">
        <v>1.3143</v>
      </c>
    </row>
    <row r="2682" spans="1:2">
      <c r="A2682" s="2">
        <v>39916</v>
      </c>
      <c r="B2682" s="1">
        <v>1.3353999999999999</v>
      </c>
    </row>
    <row r="2683" spans="1:2">
      <c r="A2683" s="2">
        <v>39917</v>
      </c>
      <c r="B2683" s="1">
        <v>1.3277000000000001</v>
      </c>
    </row>
    <row r="2684" spans="1:2">
      <c r="A2684" s="2">
        <v>39918</v>
      </c>
      <c r="B2684" s="1">
        <v>1.3182</v>
      </c>
    </row>
    <row r="2685" spans="1:2">
      <c r="A2685" s="2">
        <v>39919</v>
      </c>
      <c r="B2685" s="1">
        <v>1.3197000000000001</v>
      </c>
    </row>
    <row r="2686" spans="1:2">
      <c r="A2686" s="2">
        <v>39920</v>
      </c>
      <c r="B2686" s="1">
        <v>1.3029999999999999</v>
      </c>
    </row>
    <row r="2687" spans="1:2">
      <c r="A2687" s="2">
        <v>39923</v>
      </c>
      <c r="B2687" s="1">
        <v>1.2903</v>
      </c>
    </row>
    <row r="2688" spans="1:2">
      <c r="A2688" s="2">
        <v>39924</v>
      </c>
      <c r="B2688" s="1">
        <v>1.2978000000000001</v>
      </c>
    </row>
    <row r="2689" spans="1:2">
      <c r="A2689" s="2">
        <v>39925</v>
      </c>
      <c r="B2689" s="1">
        <v>1.3011999999999999</v>
      </c>
    </row>
    <row r="2690" spans="1:2">
      <c r="A2690" s="2">
        <v>39926</v>
      </c>
      <c r="B2690" s="1">
        <v>1.3048</v>
      </c>
    </row>
    <row r="2691" spans="1:2">
      <c r="A2691" s="2">
        <v>39927</v>
      </c>
      <c r="B2691" s="1">
        <v>1.3277000000000001</v>
      </c>
    </row>
    <row r="2692" spans="1:2">
      <c r="A2692" s="2">
        <v>39930</v>
      </c>
      <c r="B2692" s="1">
        <v>1.3136000000000001</v>
      </c>
    </row>
    <row r="2693" spans="1:2">
      <c r="A2693" s="2">
        <v>39931</v>
      </c>
      <c r="B2693" s="1">
        <v>1.3061</v>
      </c>
    </row>
    <row r="2694" spans="1:2">
      <c r="A2694" s="2">
        <v>39932</v>
      </c>
      <c r="B2694" s="1">
        <v>1.3324</v>
      </c>
    </row>
    <row r="2695" spans="1:2">
      <c r="A2695" s="2">
        <v>39933</v>
      </c>
      <c r="B2695" s="1">
        <v>1.3244</v>
      </c>
    </row>
    <row r="2696" spans="1:2">
      <c r="A2696" s="2">
        <v>39934</v>
      </c>
      <c r="B2696" s="1">
        <v>1.3267</v>
      </c>
    </row>
    <row r="2697" spans="1:2">
      <c r="A2697" s="2">
        <v>39937</v>
      </c>
      <c r="B2697" s="1">
        <v>1.3365</v>
      </c>
    </row>
    <row r="2698" spans="1:2">
      <c r="A2698" s="2">
        <v>39938</v>
      </c>
      <c r="B2698" s="1">
        <v>1.3374999999999999</v>
      </c>
    </row>
    <row r="2699" spans="1:2">
      <c r="A2699" s="2">
        <v>39939</v>
      </c>
      <c r="B2699" s="1">
        <v>1.3312999999999999</v>
      </c>
    </row>
    <row r="2700" spans="1:2">
      <c r="A2700" s="2">
        <v>39940</v>
      </c>
      <c r="B2700" s="1">
        <v>1.3411</v>
      </c>
    </row>
    <row r="2701" spans="1:2">
      <c r="A2701" s="2">
        <v>39941</v>
      </c>
      <c r="B2701" s="1">
        <v>1.3493999999999999</v>
      </c>
    </row>
    <row r="2702" spans="1:2">
      <c r="A2702" s="2">
        <v>39944</v>
      </c>
      <c r="B2702" s="1">
        <v>1.3620000000000001</v>
      </c>
    </row>
    <row r="2703" spans="1:2">
      <c r="A2703" s="2">
        <v>39945</v>
      </c>
      <c r="B2703" s="1">
        <v>1.3637999999999999</v>
      </c>
    </row>
    <row r="2704" spans="1:2">
      <c r="A2704" s="2">
        <v>39946</v>
      </c>
      <c r="B2704" s="1">
        <v>1.3612</v>
      </c>
    </row>
    <row r="2705" spans="1:2">
      <c r="A2705" s="2">
        <v>39947</v>
      </c>
      <c r="B2705" s="1">
        <v>1.3608</v>
      </c>
    </row>
    <row r="2706" spans="1:2">
      <c r="A2706" s="2">
        <v>39948</v>
      </c>
      <c r="B2706" s="1">
        <v>1.3539000000000001</v>
      </c>
    </row>
    <row r="2707" spans="1:2">
      <c r="A2707" s="2">
        <v>39951</v>
      </c>
      <c r="B2707" s="1">
        <v>1.3503000000000001</v>
      </c>
    </row>
    <row r="2708" spans="1:2">
      <c r="A2708" s="2">
        <v>39952</v>
      </c>
      <c r="B2708" s="1">
        <v>1.3608</v>
      </c>
    </row>
    <row r="2709" spans="1:2">
      <c r="A2709" s="2">
        <v>39953</v>
      </c>
      <c r="B2709" s="1">
        <v>1.3765000000000001</v>
      </c>
    </row>
    <row r="2710" spans="1:2">
      <c r="A2710" s="2">
        <v>39954</v>
      </c>
      <c r="B2710" s="1">
        <v>1.3804000000000001</v>
      </c>
    </row>
    <row r="2711" spans="1:2">
      <c r="A2711" s="2">
        <v>39955</v>
      </c>
      <c r="B2711" s="1">
        <v>1.4005000000000001</v>
      </c>
    </row>
    <row r="2712" spans="1:2">
      <c r="A2712" s="2">
        <v>39958</v>
      </c>
      <c r="B2712" s="1" t="s">
        <v>4</v>
      </c>
    </row>
    <row r="2713" spans="1:2">
      <c r="A2713" s="2">
        <v>39959</v>
      </c>
      <c r="B2713" s="1">
        <v>1.3992</v>
      </c>
    </row>
    <row r="2714" spans="1:2">
      <c r="A2714" s="2">
        <v>39960</v>
      </c>
      <c r="B2714" s="1">
        <v>1.3924000000000001</v>
      </c>
    </row>
    <row r="2715" spans="1:2">
      <c r="A2715" s="2">
        <v>39961</v>
      </c>
      <c r="B2715" s="1">
        <v>1.3948</v>
      </c>
    </row>
    <row r="2716" spans="1:2">
      <c r="A2716" s="2">
        <v>39962</v>
      </c>
      <c r="B2716" s="1">
        <v>1.4126000000000001</v>
      </c>
    </row>
    <row r="2717" spans="1:2">
      <c r="A2717" s="2">
        <v>39965</v>
      </c>
      <c r="B2717" s="1">
        <v>1.4192</v>
      </c>
    </row>
    <row r="2718" spans="1:2">
      <c r="A2718" s="2">
        <v>39966</v>
      </c>
      <c r="B2718" s="1">
        <v>1.427</v>
      </c>
    </row>
    <row r="2719" spans="1:2">
      <c r="A2719" s="2">
        <v>39967</v>
      </c>
      <c r="B2719" s="1">
        <v>1.4194</v>
      </c>
    </row>
    <row r="2720" spans="1:2">
      <c r="A2720" s="2">
        <v>39968</v>
      </c>
      <c r="B2720" s="1">
        <v>1.4187000000000001</v>
      </c>
    </row>
    <row r="2721" spans="1:2">
      <c r="A2721" s="2">
        <v>39969</v>
      </c>
      <c r="B2721" s="1">
        <v>1.399</v>
      </c>
    </row>
    <row r="2722" spans="1:2">
      <c r="A2722" s="2">
        <v>39972</v>
      </c>
      <c r="B2722" s="1">
        <v>1.3884000000000001</v>
      </c>
    </row>
    <row r="2723" spans="1:2">
      <c r="A2723" s="2">
        <v>39973</v>
      </c>
      <c r="B2723" s="1">
        <v>1.4014</v>
      </c>
    </row>
    <row r="2724" spans="1:2">
      <c r="A2724" s="2">
        <v>39974</v>
      </c>
      <c r="B2724" s="1">
        <v>1.3983000000000001</v>
      </c>
    </row>
    <row r="2725" spans="1:2">
      <c r="A2725" s="2">
        <v>39975</v>
      </c>
      <c r="B2725" s="1">
        <v>1.4093</v>
      </c>
    </row>
    <row r="2726" spans="1:2">
      <c r="A2726" s="2">
        <v>39976</v>
      </c>
      <c r="B2726" s="1">
        <v>1.4039999999999999</v>
      </c>
    </row>
    <row r="2727" spans="1:2">
      <c r="A2727" s="2">
        <v>39979</v>
      </c>
      <c r="B2727" s="1">
        <v>1.3784000000000001</v>
      </c>
    </row>
    <row r="2728" spans="1:2">
      <c r="A2728" s="2">
        <v>39980</v>
      </c>
      <c r="B2728" s="1">
        <v>1.3877999999999999</v>
      </c>
    </row>
    <row r="2729" spans="1:2">
      <c r="A2729" s="2">
        <v>39981</v>
      </c>
      <c r="B2729" s="1">
        <v>1.385</v>
      </c>
    </row>
    <row r="2730" spans="1:2">
      <c r="A2730" s="2">
        <v>39982</v>
      </c>
      <c r="B2730" s="1">
        <v>1.3977999999999999</v>
      </c>
    </row>
    <row r="2731" spans="1:2">
      <c r="A2731" s="2">
        <v>39983</v>
      </c>
      <c r="B2731" s="1">
        <v>1.3997999999999999</v>
      </c>
    </row>
    <row r="2732" spans="1:2">
      <c r="A2732" s="2">
        <v>39986</v>
      </c>
      <c r="B2732" s="1">
        <v>1.3846000000000001</v>
      </c>
    </row>
    <row r="2733" spans="1:2">
      <c r="A2733" s="2">
        <v>39987</v>
      </c>
      <c r="B2733" s="1">
        <v>1.4035</v>
      </c>
    </row>
    <row r="2734" spans="1:2">
      <c r="A2734" s="2">
        <v>39988</v>
      </c>
      <c r="B2734" s="1">
        <v>1.4015</v>
      </c>
    </row>
    <row r="2735" spans="1:2">
      <c r="A2735" s="2">
        <v>39989</v>
      </c>
      <c r="B2735" s="1">
        <v>1.3953</v>
      </c>
    </row>
    <row r="2736" spans="1:2">
      <c r="A2736" s="2">
        <v>39990</v>
      </c>
      <c r="B2736" s="1">
        <v>1.4056</v>
      </c>
    </row>
    <row r="2737" spans="1:2">
      <c r="A2737" s="2">
        <v>39993</v>
      </c>
      <c r="B2737" s="1">
        <v>1.4057999999999999</v>
      </c>
    </row>
    <row r="2738" spans="1:2">
      <c r="A2738" s="2">
        <v>39994</v>
      </c>
      <c r="B2738" s="1">
        <v>1.4019999999999999</v>
      </c>
    </row>
    <row r="2739" spans="1:2">
      <c r="A2739" s="2">
        <v>39995</v>
      </c>
      <c r="B2739" s="1">
        <v>1.4186000000000001</v>
      </c>
    </row>
    <row r="2740" spans="1:2">
      <c r="A2740" s="2">
        <v>39996</v>
      </c>
      <c r="B2740" s="1">
        <v>1.4017999999999999</v>
      </c>
    </row>
    <row r="2741" spans="1:2">
      <c r="A2741" s="2">
        <v>39997</v>
      </c>
      <c r="B2741" s="1">
        <v>1.3991</v>
      </c>
    </row>
    <row r="2742" spans="1:2">
      <c r="A2742" s="2">
        <v>40000</v>
      </c>
      <c r="B2742" s="1">
        <v>1.3937999999999999</v>
      </c>
    </row>
    <row r="2743" spans="1:2">
      <c r="A2743" s="2">
        <v>40001</v>
      </c>
      <c r="B2743" s="1">
        <v>1.3965000000000001</v>
      </c>
    </row>
    <row r="2744" spans="1:2">
      <c r="A2744" s="2">
        <v>40002</v>
      </c>
      <c r="B2744" s="1">
        <v>1.3852</v>
      </c>
    </row>
    <row r="2745" spans="1:2">
      <c r="A2745" s="2">
        <v>40003</v>
      </c>
      <c r="B2745" s="1">
        <v>1.4026000000000001</v>
      </c>
    </row>
    <row r="2746" spans="1:2">
      <c r="A2746" s="2">
        <v>40004</v>
      </c>
      <c r="B2746" s="1">
        <v>1.3926000000000001</v>
      </c>
    </row>
    <row r="2747" spans="1:2">
      <c r="A2747" s="2">
        <v>40007</v>
      </c>
      <c r="B2747" s="1">
        <v>1.3973</v>
      </c>
    </row>
    <row r="2748" spans="1:2">
      <c r="A2748" s="2">
        <v>40008</v>
      </c>
      <c r="B2748" s="1">
        <v>1.3971</v>
      </c>
    </row>
    <row r="2749" spans="1:2">
      <c r="A2749" s="2">
        <v>40009</v>
      </c>
      <c r="B2749" s="1">
        <v>1.4116</v>
      </c>
    </row>
    <row r="2750" spans="1:2">
      <c r="A2750" s="2">
        <v>40010</v>
      </c>
      <c r="B2750" s="1">
        <v>1.4115</v>
      </c>
    </row>
    <row r="2751" spans="1:2">
      <c r="A2751" s="2">
        <v>40011</v>
      </c>
      <c r="B2751" s="1">
        <v>1.4119999999999999</v>
      </c>
    </row>
    <row r="2752" spans="1:2">
      <c r="A2752" s="2">
        <v>40014</v>
      </c>
      <c r="B2752" s="1">
        <v>1.4211</v>
      </c>
    </row>
    <row r="2753" spans="1:2">
      <c r="A2753" s="2">
        <v>40015</v>
      </c>
      <c r="B2753" s="1">
        <v>1.4196</v>
      </c>
    </row>
    <row r="2754" spans="1:2">
      <c r="A2754" s="2">
        <v>40016</v>
      </c>
      <c r="B2754" s="1">
        <v>1.4219999999999999</v>
      </c>
    </row>
    <row r="2755" spans="1:2">
      <c r="A2755" s="2">
        <v>40017</v>
      </c>
      <c r="B2755" s="1">
        <v>1.4266000000000001</v>
      </c>
    </row>
    <row r="2756" spans="1:2">
      <c r="A2756" s="2">
        <v>40018</v>
      </c>
      <c r="B2756" s="1">
        <v>1.4213</v>
      </c>
    </row>
    <row r="2757" spans="1:2">
      <c r="A2757" s="2">
        <v>40021</v>
      </c>
      <c r="B2757" s="1">
        <v>1.4212</v>
      </c>
    </row>
    <row r="2758" spans="1:2">
      <c r="A2758" s="2">
        <v>40022</v>
      </c>
      <c r="B2758" s="1">
        <v>1.4215</v>
      </c>
    </row>
    <row r="2759" spans="1:2">
      <c r="A2759" s="2">
        <v>40023</v>
      </c>
      <c r="B2759" s="1">
        <v>1.4033</v>
      </c>
    </row>
    <row r="2760" spans="1:2">
      <c r="A2760" s="2">
        <v>40024</v>
      </c>
      <c r="B2760" s="1">
        <v>1.4066000000000001</v>
      </c>
    </row>
    <row r="2761" spans="1:2">
      <c r="A2761" s="2">
        <v>40025</v>
      </c>
      <c r="B2761" s="1">
        <v>1.4278999999999999</v>
      </c>
    </row>
    <row r="2762" spans="1:2">
      <c r="A2762" s="2">
        <v>40028</v>
      </c>
      <c r="B2762" s="1">
        <v>1.4416</v>
      </c>
    </row>
    <row r="2763" spans="1:2">
      <c r="A2763" s="2">
        <v>40029</v>
      </c>
      <c r="B2763" s="1">
        <v>1.44</v>
      </c>
    </row>
    <row r="2764" spans="1:2">
      <c r="A2764" s="2">
        <v>40030</v>
      </c>
      <c r="B2764" s="1">
        <v>1.4391</v>
      </c>
    </row>
    <row r="2765" spans="1:2">
      <c r="A2765" s="2">
        <v>40031</v>
      </c>
      <c r="B2765" s="1">
        <v>1.4357</v>
      </c>
    </row>
    <row r="2766" spans="1:2">
      <c r="A2766" s="2">
        <v>40032</v>
      </c>
      <c r="B2766" s="1">
        <v>1.4179999999999999</v>
      </c>
    </row>
    <row r="2767" spans="1:2">
      <c r="A2767" s="2">
        <v>40035</v>
      </c>
      <c r="B2767" s="1">
        <v>1.4142999999999999</v>
      </c>
    </row>
    <row r="2768" spans="1:2">
      <c r="A2768" s="2">
        <v>40036</v>
      </c>
      <c r="B2768" s="1">
        <v>1.4140999999999999</v>
      </c>
    </row>
    <row r="2769" spans="1:2">
      <c r="A2769" s="2">
        <v>40037</v>
      </c>
      <c r="B2769" s="1">
        <v>1.4215</v>
      </c>
    </row>
    <row r="2770" spans="1:2">
      <c r="A2770" s="2">
        <v>40038</v>
      </c>
      <c r="B2770" s="1">
        <v>1.4282999999999999</v>
      </c>
    </row>
    <row r="2771" spans="1:2">
      <c r="A2771" s="2">
        <v>40039</v>
      </c>
      <c r="B2771" s="1">
        <v>1.4216</v>
      </c>
    </row>
    <row r="2772" spans="1:2">
      <c r="A2772" s="2">
        <v>40042</v>
      </c>
      <c r="B2772" s="1">
        <v>1.4088000000000001</v>
      </c>
    </row>
    <row r="2773" spans="1:2">
      <c r="A2773" s="2">
        <v>40043</v>
      </c>
      <c r="B2773" s="1">
        <v>1.4075</v>
      </c>
    </row>
    <row r="2774" spans="1:2">
      <c r="A2774" s="2">
        <v>40044</v>
      </c>
      <c r="B2774" s="1">
        <v>1.4261999999999999</v>
      </c>
    </row>
    <row r="2775" spans="1:2">
      <c r="A2775" s="2">
        <v>40045</v>
      </c>
      <c r="B2775" s="1">
        <v>1.4235</v>
      </c>
    </row>
    <row r="2776" spans="1:2">
      <c r="A2776" s="2">
        <v>40046</v>
      </c>
      <c r="B2776" s="1">
        <v>1.4305000000000001</v>
      </c>
    </row>
    <row r="2777" spans="1:2">
      <c r="A2777" s="2">
        <v>40049</v>
      </c>
      <c r="B2777" s="1">
        <v>1.4319999999999999</v>
      </c>
    </row>
    <row r="2778" spans="1:2">
      <c r="A2778" s="2">
        <v>40050</v>
      </c>
      <c r="B2778" s="1">
        <v>1.4350000000000001</v>
      </c>
    </row>
    <row r="2779" spans="1:2">
      <c r="A2779" s="2">
        <v>40051</v>
      </c>
      <c r="B2779" s="1">
        <v>1.423</v>
      </c>
    </row>
    <row r="2780" spans="1:2">
      <c r="A2780" s="2">
        <v>40052</v>
      </c>
      <c r="B2780" s="1">
        <v>1.4272</v>
      </c>
    </row>
    <row r="2781" spans="1:2">
      <c r="A2781" s="2">
        <v>40053</v>
      </c>
      <c r="B2781" s="1">
        <v>1.4358</v>
      </c>
    </row>
    <row r="2782" spans="1:2">
      <c r="A2782" s="2">
        <v>40056</v>
      </c>
      <c r="B2782" s="1">
        <v>1.4354</v>
      </c>
    </row>
    <row r="2783" spans="1:2">
      <c r="A2783" s="2">
        <v>40057</v>
      </c>
      <c r="B2783" s="1">
        <v>1.4235</v>
      </c>
    </row>
    <row r="2784" spans="1:2">
      <c r="A2784" s="2">
        <v>40058</v>
      </c>
      <c r="B2784" s="1">
        <v>1.4246000000000001</v>
      </c>
    </row>
    <row r="2785" spans="1:2">
      <c r="A2785" s="2">
        <v>40059</v>
      </c>
      <c r="B2785" s="1">
        <v>1.4278</v>
      </c>
    </row>
    <row r="2786" spans="1:2">
      <c r="A2786" s="2">
        <v>40060</v>
      </c>
      <c r="B2786" s="1">
        <v>1.4278</v>
      </c>
    </row>
    <row r="2787" spans="1:2">
      <c r="A2787" s="2">
        <v>40063</v>
      </c>
      <c r="B2787" s="1" t="s">
        <v>4</v>
      </c>
    </row>
    <row r="2788" spans="1:2">
      <c r="A2788" s="2">
        <v>40064</v>
      </c>
      <c r="B2788" s="1">
        <v>1.4497</v>
      </c>
    </row>
    <row r="2789" spans="1:2">
      <c r="A2789" s="2">
        <v>40065</v>
      </c>
      <c r="B2789" s="1">
        <v>1.4573</v>
      </c>
    </row>
    <row r="2790" spans="1:2">
      <c r="A2790" s="2">
        <v>40066</v>
      </c>
      <c r="B2790" s="1">
        <v>1.4568000000000001</v>
      </c>
    </row>
    <row r="2791" spans="1:2">
      <c r="A2791" s="2">
        <v>40067</v>
      </c>
      <c r="B2791" s="1">
        <v>1.4585999999999999</v>
      </c>
    </row>
    <row r="2792" spans="1:2">
      <c r="A2792" s="2">
        <v>40070</v>
      </c>
      <c r="B2792" s="1">
        <v>1.4613</v>
      </c>
    </row>
    <row r="2793" spans="1:2">
      <c r="A2793" s="2">
        <v>40071</v>
      </c>
      <c r="B2793" s="1">
        <v>1.4617</v>
      </c>
    </row>
    <row r="2794" spans="1:2">
      <c r="A2794" s="2">
        <v>40072</v>
      </c>
      <c r="B2794" s="1">
        <v>1.4698</v>
      </c>
    </row>
    <row r="2795" spans="1:2">
      <c r="A2795" s="2">
        <v>40073</v>
      </c>
      <c r="B2795" s="1">
        <v>1.4735</v>
      </c>
    </row>
    <row r="2796" spans="1:2">
      <c r="A2796" s="2">
        <v>40074</v>
      </c>
      <c r="B2796" s="1">
        <v>1.4703999999999999</v>
      </c>
    </row>
    <row r="2797" spans="1:2">
      <c r="A2797" s="2">
        <v>40077</v>
      </c>
      <c r="B2797" s="1">
        <v>1.4692000000000001</v>
      </c>
    </row>
    <row r="2798" spans="1:2">
      <c r="A2798" s="2">
        <v>40078</v>
      </c>
      <c r="B2798" s="1">
        <v>1.4795</v>
      </c>
    </row>
    <row r="2799" spans="1:2">
      <c r="A2799" s="2">
        <v>40079</v>
      </c>
      <c r="B2799" s="1">
        <v>1.4752000000000001</v>
      </c>
    </row>
    <row r="2800" spans="1:2">
      <c r="A2800" s="2">
        <v>40080</v>
      </c>
      <c r="B2800" s="1">
        <v>1.4696</v>
      </c>
    </row>
    <row r="2801" spans="1:2">
      <c r="A2801" s="2">
        <v>40081</v>
      </c>
      <c r="B2801" s="1">
        <v>1.4681999999999999</v>
      </c>
    </row>
    <row r="2802" spans="1:2">
      <c r="A2802" s="2">
        <v>40084</v>
      </c>
      <c r="B2802" s="1">
        <v>1.4650000000000001</v>
      </c>
    </row>
    <row r="2803" spans="1:2">
      <c r="A2803" s="2">
        <v>40085</v>
      </c>
      <c r="B2803" s="1">
        <v>1.4553</v>
      </c>
    </row>
    <row r="2804" spans="1:2">
      <c r="A2804" s="2">
        <v>40086</v>
      </c>
      <c r="B2804" s="1">
        <v>1.4630000000000001</v>
      </c>
    </row>
    <row r="2805" spans="1:2">
      <c r="A2805" s="2">
        <v>40087</v>
      </c>
      <c r="B2805" s="1">
        <v>1.4532</v>
      </c>
    </row>
    <row r="2806" spans="1:2">
      <c r="A2806" s="2">
        <v>40088</v>
      </c>
      <c r="B2806" s="1">
        <v>1.4590000000000001</v>
      </c>
    </row>
    <row r="2807" spans="1:2">
      <c r="A2807" s="2">
        <v>40091</v>
      </c>
      <c r="B2807" s="1">
        <v>1.4646999999999999</v>
      </c>
    </row>
    <row r="2808" spans="1:2">
      <c r="A2808" s="2">
        <v>40092</v>
      </c>
      <c r="B2808" s="1">
        <v>1.4743999999999999</v>
      </c>
    </row>
    <row r="2809" spans="1:2">
      <c r="A2809" s="2">
        <v>40093</v>
      </c>
      <c r="B2809" s="1">
        <v>1.4675</v>
      </c>
    </row>
    <row r="2810" spans="1:2">
      <c r="A2810" s="2">
        <v>40094</v>
      </c>
      <c r="B2810" s="1">
        <v>1.4777</v>
      </c>
    </row>
    <row r="2811" spans="1:2">
      <c r="A2811" s="2">
        <v>40095</v>
      </c>
      <c r="B2811" s="1">
        <v>1.4715</v>
      </c>
    </row>
    <row r="2812" spans="1:2">
      <c r="A2812" s="2">
        <v>40098</v>
      </c>
      <c r="B2812" s="1" t="s">
        <v>4</v>
      </c>
    </row>
    <row r="2813" spans="1:2">
      <c r="A2813" s="2">
        <v>40099</v>
      </c>
      <c r="B2813" s="1">
        <v>1.4839</v>
      </c>
    </row>
    <row r="2814" spans="1:2">
      <c r="A2814" s="2">
        <v>40100</v>
      </c>
      <c r="B2814" s="1">
        <v>1.4899</v>
      </c>
    </row>
    <row r="2815" spans="1:2">
      <c r="A2815" s="2">
        <v>40101</v>
      </c>
      <c r="B2815" s="1">
        <v>1.4944999999999999</v>
      </c>
    </row>
    <row r="2816" spans="1:2">
      <c r="A2816" s="2">
        <v>40102</v>
      </c>
      <c r="B2816" s="1">
        <v>1.4888999999999999</v>
      </c>
    </row>
    <row r="2817" spans="1:2">
      <c r="A2817" s="2">
        <v>40105</v>
      </c>
      <c r="B2817" s="1">
        <v>1.4946999999999999</v>
      </c>
    </row>
    <row r="2818" spans="1:2">
      <c r="A2818" s="2">
        <v>40106</v>
      </c>
      <c r="B2818" s="1">
        <v>1.4904999999999999</v>
      </c>
    </row>
    <row r="2819" spans="1:2">
      <c r="A2819" s="2">
        <v>40107</v>
      </c>
      <c r="B2819" s="1">
        <v>1.5008999999999999</v>
      </c>
    </row>
    <row r="2820" spans="1:2">
      <c r="A2820" s="2">
        <v>40108</v>
      </c>
      <c r="B2820" s="1">
        <v>1.5003</v>
      </c>
    </row>
    <row r="2821" spans="1:2">
      <c r="A2821" s="2">
        <v>40109</v>
      </c>
      <c r="B2821" s="1">
        <v>1.5028999999999999</v>
      </c>
    </row>
    <row r="2822" spans="1:2">
      <c r="A2822" s="2">
        <v>40112</v>
      </c>
      <c r="B2822" s="1">
        <v>1.4941</v>
      </c>
    </row>
    <row r="2823" spans="1:2">
      <c r="A2823" s="2">
        <v>40113</v>
      </c>
      <c r="B2823" s="1">
        <v>1.4821</v>
      </c>
    </row>
    <row r="2824" spans="1:2">
      <c r="A2824" s="2">
        <v>40114</v>
      </c>
      <c r="B2824" s="1">
        <v>1.4762999999999999</v>
      </c>
    </row>
    <row r="2825" spans="1:2">
      <c r="A2825" s="2">
        <v>40115</v>
      </c>
      <c r="B2825" s="1">
        <v>1.4819</v>
      </c>
    </row>
    <row r="2826" spans="1:2">
      <c r="A2826" s="2">
        <v>40116</v>
      </c>
      <c r="B2826" s="1">
        <v>1.4755</v>
      </c>
    </row>
    <row r="2827" spans="1:2">
      <c r="A2827" s="2">
        <v>40119</v>
      </c>
      <c r="B2827" s="1">
        <v>1.4827999999999999</v>
      </c>
    </row>
    <row r="2828" spans="1:2">
      <c r="A2828" s="2">
        <v>40120</v>
      </c>
      <c r="B2828" s="1">
        <v>1.4658</v>
      </c>
    </row>
    <row r="2829" spans="1:2">
      <c r="A2829" s="2">
        <v>40121</v>
      </c>
      <c r="B2829" s="1">
        <v>1.4836</v>
      </c>
    </row>
    <row r="2830" spans="1:2">
      <c r="A2830" s="2">
        <v>40122</v>
      </c>
      <c r="B2830" s="1">
        <v>1.4857</v>
      </c>
    </row>
    <row r="2831" spans="1:2">
      <c r="A2831" s="2">
        <v>40123</v>
      </c>
      <c r="B2831" s="1">
        <v>1.4835</v>
      </c>
    </row>
    <row r="2832" spans="1:2">
      <c r="A2832" s="2">
        <v>40126</v>
      </c>
      <c r="B2832" s="1">
        <v>1.4999</v>
      </c>
    </row>
    <row r="2833" spans="1:2">
      <c r="A2833" s="2">
        <v>40127</v>
      </c>
      <c r="B2833" s="1">
        <v>1.496</v>
      </c>
    </row>
    <row r="2834" spans="1:2">
      <c r="A2834" s="2">
        <v>40128</v>
      </c>
      <c r="B2834" s="1" t="s">
        <v>4</v>
      </c>
    </row>
    <row r="2835" spans="1:2">
      <c r="A2835" s="2">
        <v>40129</v>
      </c>
      <c r="B2835" s="1">
        <v>1.4864999999999999</v>
      </c>
    </row>
    <row r="2836" spans="1:2">
      <c r="A2836" s="2">
        <v>40130</v>
      </c>
      <c r="B2836" s="1">
        <v>1.4885999999999999</v>
      </c>
    </row>
    <row r="2837" spans="1:2">
      <c r="A2837" s="2">
        <v>40133</v>
      </c>
      <c r="B2837" s="1">
        <v>1.4977</v>
      </c>
    </row>
    <row r="2838" spans="1:2">
      <c r="A2838" s="2">
        <v>40134</v>
      </c>
      <c r="B2838" s="1">
        <v>1.4830000000000001</v>
      </c>
    </row>
    <row r="2839" spans="1:2">
      <c r="A2839" s="2">
        <v>40135</v>
      </c>
      <c r="B2839" s="1">
        <v>1.4990000000000001</v>
      </c>
    </row>
    <row r="2840" spans="1:2">
      <c r="A2840" s="2">
        <v>40136</v>
      </c>
      <c r="B2840" s="1">
        <v>1.4904999999999999</v>
      </c>
    </row>
    <row r="2841" spans="1:2">
      <c r="A2841" s="2">
        <v>40137</v>
      </c>
      <c r="B2841" s="1">
        <v>1.4870000000000001</v>
      </c>
    </row>
    <row r="2842" spans="1:2">
      <c r="A2842" s="2">
        <v>40140</v>
      </c>
      <c r="B2842" s="1">
        <v>1.4967999999999999</v>
      </c>
    </row>
    <row r="2843" spans="1:2">
      <c r="A2843" s="2">
        <v>40141</v>
      </c>
      <c r="B2843" s="1">
        <v>1.4937</v>
      </c>
    </row>
    <row r="2844" spans="1:2">
      <c r="A2844" s="2">
        <v>40142</v>
      </c>
      <c r="B2844" s="1">
        <v>1.5085</v>
      </c>
    </row>
    <row r="2845" spans="1:2">
      <c r="A2845" s="2">
        <v>40143</v>
      </c>
      <c r="B2845" s="1" t="s">
        <v>4</v>
      </c>
    </row>
    <row r="2846" spans="1:2">
      <c r="A2846" s="2">
        <v>40144</v>
      </c>
      <c r="B2846" s="1">
        <v>1.4963</v>
      </c>
    </row>
    <row r="2847" spans="1:2">
      <c r="A2847" s="2">
        <v>40147</v>
      </c>
      <c r="B2847" s="1">
        <v>1.4994000000000001</v>
      </c>
    </row>
    <row r="2848" spans="1:2">
      <c r="A2848" s="2">
        <v>40148</v>
      </c>
      <c r="B2848" s="1">
        <v>1.51</v>
      </c>
    </row>
    <row r="2849" spans="1:2">
      <c r="A2849" s="2">
        <v>40149</v>
      </c>
      <c r="B2849" s="1">
        <v>1.5059</v>
      </c>
    </row>
    <row r="2850" spans="1:2">
      <c r="A2850" s="2">
        <v>40150</v>
      </c>
      <c r="B2850" s="1">
        <v>1.5081</v>
      </c>
    </row>
    <row r="2851" spans="1:2">
      <c r="A2851" s="2">
        <v>40151</v>
      </c>
      <c r="B2851" s="1">
        <v>1.4884999999999999</v>
      </c>
    </row>
    <row r="2852" spans="1:2">
      <c r="A2852" s="2">
        <v>40154</v>
      </c>
      <c r="B2852" s="1">
        <v>1.482</v>
      </c>
    </row>
    <row r="2853" spans="1:2">
      <c r="A2853" s="2">
        <v>40155</v>
      </c>
      <c r="B2853" s="1">
        <v>1.4741</v>
      </c>
    </row>
    <row r="2854" spans="1:2">
      <c r="A2854" s="2">
        <v>40156</v>
      </c>
      <c r="B2854" s="1">
        <v>1.4724999999999999</v>
      </c>
    </row>
    <row r="2855" spans="1:2">
      <c r="A2855" s="2">
        <v>40157</v>
      </c>
      <c r="B2855" s="1">
        <v>1.4716</v>
      </c>
    </row>
    <row r="2856" spans="1:2">
      <c r="A2856" s="2">
        <v>40158</v>
      </c>
      <c r="B2856" s="1">
        <v>1.4601</v>
      </c>
    </row>
    <row r="2857" spans="1:2">
      <c r="A2857" s="2">
        <v>40161</v>
      </c>
      <c r="B2857" s="1">
        <v>1.4644999999999999</v>
      </c>
    </row>
    <row r="2858" spans="1:2">
      <c r="A2858" s="2">
        <v>40162</v>
      </c>
      <c r="B2858" s="1">
        <v>1.4514</v>
      </c>
    </row>
    <row r="2859" spans="1:2">
      <c r="A2859" s="2">
        <v>40163</v>
      </c>
      <c r="B2859" s="1">
        <v>1.4577</v>
      </c>
    </row>
    <row r="2860" spans="1:2">
      <c r="A2860" s="2">
        <v>40164</v>
      </c>
      <c r="B2860" s="1">
        <v>1.4317</v>
      </c>
    </row>
    <row r="2861" spans="1:2">
      <c r="A2861" s="2">
        <v>40165</v>
      </c>
      <c r="B2861" s="1">
        <v>1.4280999999999999</v>
      </c>
    </row>
    <row r="2862" spans="1:2">
      <c r="A2862" s="2">
        <v>40168</v>
      </c>
      <c r="B2862" s="1">
        <v>1.4319</v>
      </c>
    </row>
    <row r="2863" spans="1:2">
      <c r="A2863" s="2">
        <v>40169</v>
      </c>
      <c r="B2863" s="1">
        <v>1.4242999999999999</v>
      </c>
    </row>
    <row r="2864" spans="1:2">
      <c r="A2864" s="2">
        <v>40170</v>
      </c>
      <c r="B2864" s="1">
        <v>1.4340999999999999</v>
      </c>
    </row>
    <row r="2865" spans="1:2">
      <c r="A2865" s="2">
        <v>40171</v>
      </c>
      <c r="B2865" s="1">
        <v>1.4367000000000001</v>
      </c>
    </row>
    <row r="2866" spans="1:2">
      <c r="A2866" s="2">
        <v>40172</v>
      </c>
      <c r="B2866" s="1" t="s">
        <v>4</v>
      </c>
    </row>
    <row r="2867" spans="1:2">
      <c r="A2867" s="2">
        <v>40175</v>
      </c>
      <c r="B2867" s="1">
        <v>1.4392</v>
      </c>
    </row>
    <row r="2868" spans="1:2">
      <c r="A2868" s="2">
        <v>40176</v>
      </c>
      <c r="B2868" s="1">
        <v>1.4356</v>
      </c>
    </row>
    <row r="2869" spans="1:2">
      <c r="A2869" s="2">
        <v>40177</v>
      </c>
      <c r="B2869" s="1">
        <v>1.4316</v>
      </c>
    </row>
    <row r="2870" spans="1:2">
      <c r="A2870" s="2">
        <v>40178</v>
      </c>
      <c r="B2870" s="1">
        <v>1.4332</v>
      </c>
    </row>
    <row r="2871" spans="1:2">
      <c r="A2871" s="2">
        <v>40179</v>
      </c>
      <c r="B2871" s="1" t="s">
        <v>4</v>
      </c>
    </row>
    <row r="2872" spans="1:2">
      <c r="A2872" s="2">
        <v>40182</v>
      </c>
      <c r="B2872" s="1">
        <v>1.4419</v>
      </c>
    </row>
    <row r="2873" spans="1:2">
      <c r="A2873" s="2">
        <v>40183</v>
      </c>
      <c r="B2873" s="1">
        <v>1.4401999999999999</v>
      </c>
    </row>
    <row r="2874" spans="1:2">
      <c r="A2874" s="2">
        <v>40184</v>
      </c>
      <c r="B2874" s="1">
        <v>1.4403999999999999</v>
      </c>
    </row>
    <row r="2875" spans="1:2">
      <c r="A2875" s="2">
        <v>40185</v>
      </c>
      <c r="B2875" s="1">
        <v>1.4314</v>
      </c>
    </row>
    <row r="2876" spans="1:2">
      <c r="A2876" s="2">
        <v>40186</v>
      </c>
      <c r="B2876" s="1">
        <v>1.4357</v>
      </c>
    </row>
    <row r="2877" spans="1:2">
      <c r="A2877" s="2">
        <v>40189</v>
      </c>
      <c r="B2877" s="1">
        <v>1.4536</v>
      </c>
    </row>
    <row r="2878" spans="1:2">
      <c r="A2878" s="2">
        <v>40190</v>
      </c>
      <c r="B2878" s="1">
        <v>1.4522999999999999</v>
      </c>
    </row>
    <row r="2879" spans="1:2">
      <c r="A2879" s="2">
        <v>40191</v>
      </c>
      <c r="B2879" s="1">
        <v>1.4492</v>
      </c>
    </row>
    <row r="2880" spans="1:2">
      <c r="A2880" s="2">
        <v>40192</v>
      </c>
      <c r="B2880" s="1">
        <v>1.4478</v>
      </c>
    </row>
    <row r="2881" spans="1:2">
      <c r="A2881" s="2">
        <v>40193</v>
      </c>
      <c r="B2881" s="1">
        <v>1.4376</v>
      </c>
    </row>
    <row r="2882" spans="1:2">
      <c r="A2882" s="2">
        <v>40196</v>
      </c>
      <c r="B2882" s="1" t="s">
        <v>4</v>
      </c>
    </row>
    <row r="2883" spans="1:2">
      <c r="A2883" s="2">
        <v>40197</v>
      </c>
      <c r="B2883" s="1">
        <v>1.4269000000000001</v>
      </c>
    </row>
    <row r="2884" spans="1:2">
      <c r="A2884" s="2">
        <v>40198</v>
      </c>
      <c r="B2884" s="1">
        <v>1.4094</v>
      </c>
    </row>
    <row r="2885" spans="1:2">
      <c r="A2885" s="2">
        <v>40199</v>
      </c>
      <c r="B2885" s="1">
        <v>1.4106000000000001</v>
      </c>
    </row>
    <row r="2886" spans="1:2">
      <c r="A2886" s="2">
        <v>40200</v>
      </c>
      <c r="B2886" s="1">
        <v>1.4154</v>
      </c>
    </row>
    <row r="2887" spans="1:2">
      <c r="A2887" s="2">
        <v>40203</v>
      </c>
      <c r="B2887" s="1">
        <v>1.4146000000000001</v>
      </c>
    </row>
    <row r="2888" spans="1:2">
      <c r="A2888" s="2">
        <v>40204</v>
      </c>
      <c r="B2888" s="1">
        <v>1.4063000000000001</v>
      </c>
    </row>
    <row r="2889" spans="1:2">
      <c r="A2889" s="2">
        <v>40205</v>
      </c>
      <c r="B2889" s="1">
        <v>1.4053</v>
      </c>
    </row>
    <row r="2890" spans="1:2">
      <c r="A2890" s="2">
        <v>40206</v>
      </c>
      <c r="B2890" s="1">
        <v>1.3993</v>
      </c>
    </row>
    <row r="2891" spans="1:2">
      <c r="A2891" s="2">
        <v>40207</v>
      </c>
      <c r="B2891" s="1">
        <v>1.387</v>
      </c>
    </row>
    <row r="2892" spans="1:2">
      <c r="A2892" s="2">
        <v>40210</v>
      </c>
      <c r="B2892" s="1">
        <v>1.3904000000000001</v>
      </c>
    </row>
    <row r="2893" spans="1:2">
      <c r="A2893" s="2">
        <v>40211</v>
      </c>
      <c r="B2893" s="1">
        <v>1.3955</v>
      </c>
    </row>
    <row r="2894" spans="1:2">
      <c r="A2894" s="2">
        <v>40212</v>
      </c>
      <c r="B2894" s="1">
        <v>1.3907</v>
      </c>
    </row>
    <row r="2895" spans="1:2">
      <c r="A2895" s="2">
        <v>40213</v>
      </c>
      <c r="B2895" s="1">
        <v>1.3758999999999999</v>
      </c>
    </row>
    <row r="2896" spans="1:2">
      <c r="A2896" s="2">
        <v>40214</v>
      </c>
      <c r="B2896" s="1">
        <v>1.3608</v>
      </c>
    </row>
    <row r="2897" spans="1:2">
      <c r="A2897" s="2">
        <v>40217</v>
      </c>
      <c r="B2897" s="1">
        <v>1.3698999999999999</v>
      </c>
    </row>
    <row r="2898" spans="1:2">
      <c r="A2898" s="2">
        <v>40218</v>
      </c>
      <c r="B2898" s="1">
        <v>1.3794999999999999</v>
      </c>
    </row>
    <row r="2899" spans="1:2">
      <c r="A2899" s="2">
        <v>40219</v>
      </c>
      <c r="B2899" s="1">
        <v>1.3722000000000001</v>
      </c>
    </row>
    <row r="2900" spans="1:2">
      <c r="A2900" s="2">
        <v>40220</v>
      </c>
      <c r="B2900" s="1">
        <v>1.3640000000000001</v>
      </c>
    </row>
    <row r="2901" spans="1:2">
      <c r="A2901" s="2">
        <v>40221</v>
      </c>
      <c r="B2901" s="1">
        <v>1.3625</v>
      </c>
    </row>
    <row r="2902" spans="1:2">
      <c r="A2902" s="2">
        <v>40224</v>
      </c>
      <c r="B2902" s="1" t="s">
        <v>4</v>
      </c>
    </row>
    <row r="2903" spans="1:2">
      <c r="A2903" s="2">
        <v>40225</v>
      </c>
      <c r="B2903" s="1">
        <v>1.3742000000000001</v>
      </c>
    </row>
    <row r="2904" spans="1:2">
      <c r="A2904" s="2">
        <v>40226</v>
      </c>
      <c r="B2904" s="1">
        <v>1.3623000000000001</v>
      </c>
    </row>
    <row r="2905" spans="1:2">
      <c r="A2905" s="2">
        <v>40227</v>
      </c>
      <c r="B2905" s="1">
        <v>1.3563000000000001</v>
      </c>
    </row>
    <row r="2906" spans="1:2">
      <c r="A2906" s="2">
        <v>40228</v>
      </c>
      <c r="B2906" s="1">
        <v>1.3537999999999999</v>
      </c>
    </row>
    <row r="2907" spans="1:2">
      <c r="A2907" s="2">
        <v>40231</v>
      </c>
      <c r="B2907" s="1">
        <v>1.359</v>
      </c>
    </row>
    <row r="2908" spans="1:2">
      <c r="A2908" s="2">
        <v>40232</v>
      </c>
      <c r="B2908" s="1">
        <v>1.3536999999999999</v>
      </c>
    </row>
    <row r="2909" spans="1:2">
      <c r="A2909" s="2">
        <v>40233</v>
      </c>
      <c r="B2909" s="1">
        <v>1.3575999999999999</v>
      </c>
    </row>
    <row r="2910" spans="1:2">
      <c r="A2910" s="2">
        <v>40234</v>
      </c>
      <c r="B2910" s="1">
        <v>1.3475999999999999</v>
      </c>
    </row>
    <row r="2911" spans="1:2">
      <c r="A2911" s="2">
        <v>40235</v>
      </c>
      <c r="B2911" s="1">
        <v>1.3660000000000001</v>
      </c>
    </row>
    <row r="2912" spans="1:2">
      <c r="A2912" s="2">
        <v>40238</v>
      </c>
      <c r="B2912" s="1">
        <v>1.3515999999999999</v>
      </c>
    </row>
    <row r="2913" spans="1:2">
      <c r="A2913" s="2">
        <v>40239</v>
      </c>
      <c r="B2913" s="1">
        <v>1.3564000000000001</v>
      </c>
    </row>
    <row r="2914" spans="1:2">
      <c r="A2914" s="2">
        <v>40240</v>
      </c>
      <c r="B2914" s="1">
        <v>1.3731</v>
      </c>
    </row>
    <row r="2915" spans="1:2">
      <c r="A2915" s="2">
        <v>40241</v>
      </c>
      <c r="B2915" s="1">
        <v>1.3571</v>
      </c>
    </row>
    <row r="2916" spans="1:2">
      <c r="A2916" s="2">
        <v>40242</v>
      </c>
      <c r="B2916" s="1">
        <v>1.3608</v>
      </c>
    </row>
    <row r="2917" spans="1:2">
      <c r="A2917" s="2">
        <v>40245</v>
      </c>
      <c r="B2917" s="1">
        <v>1.3613</v>
      </c>
    </row>
    <row r="2918" spans="1:2">
      <c r="A2918" s="2">
        <v>40246</v>
      </c>
      <c r="B2918" s="1">
        <v>1.3586</v>
      </c>
    </row>
    <row r="2919" spans="1:2">
      <c r="A2919" s="2">
        <v>40247</v>
      </c>
      <c r="B2919" s="1">
        <v>1.3657999999999999</v>
      </c>
    </row>
    <row r="2920" spans="1:2">
      <c r="A2920" s="2">
        <v>40248</v>
      </c>
      <c r="B2920" s="1">
        <v>1.3673999999999999</v>
      </c>
    </row>
    <row r="2921" spans="1:2">
      <c r="A2921" s="2">
        <v>40249</v>
      </c>
      <c r="B2921" s="1">
        <v>1.3753</v>
      </c>
    </row>
    <row r="2922" spans="1:2">
      <c r="A2922" s="2">
        <v>40252</v>
      </c>
      <c r="B2922" s="1">
        <v>1.3652</v>
      </c>
    </row>
    <row r="2923" spans="1:2">
      <c r="A2923" s="2">
        <v>40253</v>
      </c>
      <c r="B2923" s="1">
        <v>1.3757999999999999</v>
      </c>
    </row>
    <row r="2924" spans="1:2">
      <c r="A2924" s="2">
        <v>40254</v>
      </c>
      <c r="B2924" s="1">
        <v>1.3738999999999999</v>
      </c>
    </row>
    <row r="2925" spans="1:2">
      <c r="A2925" s="2">
        <v>40255</v>
      </c>
      <c r="B2925" s="1">
        <v>1.3603000000000001</v>
      </c>
    </row>
    <row r="2926" spans="1:2">
      <c r="A2926" s="2">
        <v>40256</v>
      </c>
      <c r="B2926" s="1">
        <v>1.353</v>
      </c>
    </row>
    <row r="2927" spans="1:2">
      <c r="A2927" s="2">
        <v>40259</v>
      </c>
      <c r="B2927" s="1">
        <v>1.3531</v>
      </c>
    </row>
    <row r="2928" spans="1:2">
      <c r="A2928" s="2">
        <v>40260</v>
      </c>
      <c r="B2928" s="1">
        <v>1.3534999999999999</v>
      </c>
    </row>
    <row r="2929" spans="1:2">
      <c r="A2929" s="2">
        <v>40261</v>
      </c>
      <c r="B2929" s="1">
        <v>1.3347</v>
      </c>
    </row>
    <row r="2930" spans="1:2">
      <c r="A2930" s="2">
        <v>40262</v>
      </c>
      <c r="B2930" s="1">
        <v>1.3344</v>
      </c>
    </row>
    <row r="2931" spans="1:2">
      <c r="A2931" s="2">
        <v>40263</v>
      </c>
      <c r="B2931" s="1">
        <v>1.3398000000000001</v>
      </c>
    </row>
    <row r="2932" spans="1:2">
      <c r="A2932" s="2">
        <v>40266</v>
      </c>
      <c r="B2932" s="1">
        <v>1.3465</v>
      </c>
    </row>
    <row r="2933" spans="1:2">
      <c r="A2933" s="2">
        <v>40267</v>
      </c>
      <c r="B2933" s="1">
        <v>1.3409</v>
      </c>
    </row>
    <row r="2934" spans="1:2">
      <c r="A2934" s="2">
        <v>40268</v>
      </c>
      <c r="B2934" s="1">
        <v>1.3526</v>
      </c>
    </row>
    <row r="2935" spans="1:2">
      <c r="A2935" s="2">
        <v>40269</v>
      </c>
      <c r="B2935" s="1">
        <v>1.3569</v>
      </c>
    </row>
    <row r="2936" spans="1:2">
      <c r="A2936" s="2">
        <v>40270</v>
      </c>
      <c r="B2936" s="1">
        <v>1.3487</v>
      </c>
    </row>
    <row r="2937" spans="1:2">
      <c r="A2937" s="2">
        <v>40273</v>
      </c>
      <c r="B2937" s="1">
        <v>1.3486</v>
      </c>
    </row>
    <row r="2938" spans="1:2">
      <c r="A2938" s="2">
        <v>40274</v>
      </c>
      <c r="B2938" s="1">
        <v>1.3378000000000001</v>
      </c>
    </row>
    <row r="2939" spans="1:2">
      <c r="A2939" s="2">
        <v>40275</v>
      </c>
      <c r="B2939" s="1">
        <v>1.3364</v>
      </c>
    </row>
    <row r="2940" spans="1:2">
      <c r="A2940" s="2">
        <v>40276</v>
      </c>
      <c r="B2940" s="1">
        <v>1.3360000000000001</v>
      </c>
    </row>
    <row r="2941" spans="1:2">
      <c r="A2941" s="2">
        <v>40277</v>
      </c>
      <c r="B2941" s="1">
        <v>1.3468</v>
      </c>
    </row>
    <row r="2942" spans="1:2">
      <c r="A2942" s="2">
        <v>40280</v>
      </c>
      <c r="B2942" s="1">
        <v>1.3587</v>
      </c>
    </row>
    <row r="2943" spans="1:2">
      <c r="A2943" s="2">
        <v>40281</v>
      </c>
      <c r="B2943" s="1">
        <v>1.3592</v>
      </c>
    </row>
    <row r="2944" spans="1:2">
      <c r="A2944" s="2">
        <v>40282</v>
      </c>
      <c r="B2944" s="1">
        <v>1.3666</v>
      </c>
    </row>
    <row r="2945" spans="1:2">
      <c r="A2945" s="2">
        <v>40283</v>
      </c>
      <c r="B2945" s="1">
        <v>1.3540000000000001</v>
      </c>
    </row>
    <row r="2946" spans="1:2">
      <c r="A2946" s="2">
        <v>40284</v>
      </c>
      <c r="B2946" s="1">
        <v>1.3487</v>
      </c>
    </row>
    <row r="2947" spans="1:2">
      <c r="A2947" s="2">
        <v>40287</v>
      </c>
      <c r="B2947" s="1">
        <v>1.3458000000000001</v>
      </c>
    </row>
    <row r="2948" spans="1:2">
      <c r="A2948" s="2">
        <v>40288</v>
      </c>
      <c r="B2948" s="1">
        <v>1.3446</v>
      </c>
    </row>
    <row r="2949" spans="1:2">
      <c r="A2949" s="2">
        <v>40289</v>
      </c>
      <c r="B2949" s="1">
        <v>1.3383</v>
      </c>
    </row>
    <row r="2950" spans="1:2">
      <c r="A2950" s="2">
        <v>40290</v>
      </c>
      <c r="B2950" s="1">
        <v>1.3298000000000001</v>
      </c>
    </row>
    <row r="2951" spans="1:2">
      <c r="A2951" s="2">
        <v>40291</v>
      </c>
      <c r="B2951" s="1">
        <v>1.3360000000000001</v>
      </c>
    </row>
    <row r="2952" spans="1:2">
      <c r="A2952" s="2">
        <v>40294</v>
      </c>
      <c r="B2952" s="1">
        <v>1.3335999999999999</v>
      </c>
    </row>
    <row r="2953" spans="1:2">
      <c r="A2953" s="2">
        <v>40295</v>
      </c>
      <c r="B2953" s="1">
        <v>1.323</v>
      </c>
    </row>
    <row r="2954" spans="1:2">
      <c r="A2954" s="2">
        <v>40296</v>
      </c>
      <c r="B2954" s="1">
        <v>1.3129999999999999</v>
      </c>
    </row>
    <row r="2955" spans="1:2">
      <c r="A2955" s="2">
        <v>40297</v>
      </c>
      <c r="B2955" s="1">
        <v>1.3243</v>
      </c>
    </row>
    <row r="2956" spans="1:2">
      <c r="A2956" s="2">
        <v>40298</v>
      </c>
      <c r="B2956" s="1">
        <v>1.3302</v>
      </c>
    </row>
    <row r="2957" spans="1:2">
      <c r="A2957" s="2">
        <v>40301</v>
      </c>
      <c r="B2957" s="1">
        <v>1.3183</v>
      </c>
    </row>
    <row r="2958" spans="1:2">
      <c r="A2958" s="2">
        <v>40302</v>
      </c>
      <c r="B2958" s="1">
        <v>1.3037000000000001</v>
      </c>
    </row>
    <row r="2959" spans="1:2">
      <c r="A2959" s="2">
        <v>40303</v>
      </c>
      <c r="B2959" s="1">
        <v>1.2889999999999999</v>
      </c>
    </row>
    <row r="2960" spans="1:2">
      <c r="A2960" s="2">
        <v>40304</v>
      </c>
      <c r="B2960" s="1">
        <v>1.2688999999999999</v>
      </c>
    </row>
    <row r="2961" spans="1:2">
      <c r="A2961" s="2">
        <v>40305</v>
      </c>
      <c r="B2961" s="1">
        <v>1.2721</v>
      </c>
    </row>
    <row r="2962" spans="1:2">
      <c r="A2962" s="2">
        <v>40308</v>
      </c>
      <c r="B2962" s="1">
        <v>1.2861</v>
      </c>
    </row>
    <row r="2963" spans="1:2">
      <c r="A2963" s="2">
        <v>40309</v>
      </c>
      <c r="B2963" s="1">
        <v>1.2715000000000001</v>
      </c>
    </row>
    <row r="2964" spans="1:2">
      <c r="A2964" s="2">
        <v>40310</v>
      </c>
      <c r="B2964" s="1">
        <v>1.2642</v>
      </c>
    </row>
    <row r="2965" spans="1:2">
      <c r="A2965" s="2">
        <v>40311</v>
      </c>
      <c r="B2965" s="1">
        <v>1.2567999999999999</v>
      </c>
    </row>
    <row r="2966" spans="1:2">
      <c r="A2966" s="2">
        <v>40312</v>
      </c>
      <c r="B2966" s="1">
        <v>1.2390000000000001</v>
      </c>
    </row>
    <row r="2967" spans="1:2">
      <c r="A2967" s="2">
        <v>40315</v>
      </c>
      <c r="B2967" s="1">
        <v>1.2299</v>
      </c>
    </row>
    <row r="2968" spans="1:2">
      <c r="A2968" s="2">
        <v>40316</v>
      </c>
      <c r="B2968" s="1">
        <v>1.2358</v>
      </c>
    </row>
    <row r="2969" spans="1:2">
      <c r="A2969" s="2">
        <v>40317</v>
      </c>
      <c r="B2969" s="1">
        <v>1.2317</v>
      </c>
    </row>
    <row r="2970" spans="1:2">
      <c r="A2970" s="2">
        <v>40318</v>
      </c>
      <c r="B2970" s="1">
        <v>1.2370000000000001</v>
      </c>
    </row>
    <row r="2971" spans="1:2">
      <c r="A2971" s="2">
        <v>40319</v>
      </c>
      <c r="B2971" s="1">
        <v>1.2575000000000001</v>
      </c>
    </row>
    <row r="2972" spans="1:2">
      <c r="A2972" s="2">
        <v>40322</v>
      </c>
      <c r="B2972" s="1">
        <v>1.2405999999999999</v>
      </c>
    </row>
    <row r="2973" spans="1:2">
      <c r="A2973" s="2">
        <v>40323</v>
      </c>
      <c r="B2973" s="1">
        <v>1.2279</v>
      </c>
    </row>
    <row r="2974" spans="1:2">
      <c r="A2974" s="2">
        <v>40324</v>
      </c>
      <c r="B2974" s="1">
        <v>1.2223999999999999</v>
      </c>
    </row>
    <row r="2975" spans="1:2">
      <c r="A2975" s="2">
        <v>40325</v>
      </c>
      <c r="B2975" s="1">
        <v>1.2370000000000001</v>
      </c>
    </row>
    <row r="2976" spans="1:2">
      <c r="A2976" s="2">
        <v>40326</v>
      </c>
      <c r="B2976" s="1">
        <v>1.2369000000000001</v>
      </c>
    </row>
    <row r="2977" spans="1:2">
      <c r="A2977" s="2">
        <v>40329</v>
      </c>
      <c r="B2977" s="1" t="s">
        <v>4</v>
      </c>
    </row>
    <row r="2978" spans="1:2">
      <c r="A2978" s="2">
        <v>40330</v>
      </c>
      <c r="B2978" s="1">
        <v>1.2265999999999999</v>
      </c>
    </row>
    <row r="2979" spans="1:2">
      <c r="A2979" s="2">
        <v>40331</v>
      </c>
      <c r="B2979" s="1">
        <v>1.2205999999999999</v>
      </c>
    </row>
    <row r="2980" spans="1:2">
      <c r="A2980" s="2">
        <v>40332</v>
      </c>
      <c r="B2980" s="1">
        <v>1.2193000000000001</v>
      </c>
    </row>
    <row r="2981" spans="1:2">
      <c r="A2981" s="2">
        <v>40333</v>
      </c>
      <c r="B2981" s="1">
        <v>1.1998</v>
      </c>
    </row>
    <row r="2982" spans="1:2">
      <c r="A2982" s="2">
        <v>40336</v>
      </c>
      <c r="B2982" s="1">
        <v>1.1959</v>
      </c>
    </row>
    <row r="2983" spans="1:2">
      <c r="A2983" s="2">
        <v>40337</v>
      </c>
      <c r="B2983" s="1">
        <v>1.1995</v>
      </c>
    </row>
    <row r="2984" spans="1:2">
      <c r="A2984" s="2">
        <v>40338</v>
      </c>
      <c r="B2984" s="1">
        <v>1.2044999999999999</v>
      </c>
    </row>
    <row r="2985" spans="1:2">
      <c r="A2985" s="2">
        <v>40339</v>
      </c>
      <c r="B2985" s="1">
        <v>1.2111000000000001</v>
      </c>
    </row>
    <row r="2986" spans="1:2">
      <c r="A2986" s="2">
        <v>40340</v>
      </c>
      <c r="B2986" s="1">
        <v>1.2077</v>
      </c>
    </row>
    <row r="2987" spans="1:2">
      <c r="A2987" s="2">
        <v>40343</v>
      </c>
      <c r="B2987" s="1">
        <v>1.2277</v>
      </c>
    </row>
    <row r="2988" spans="1:2">
      <c r="A2988" s="2">
        <v>40344</v>
      </c>
      <c r="B2988" s="1">
        <v>1.2326999999999999</v>
      </c>
    </row>
    <row r="2989" spans="1:2">
      <c r="A2989" s="2">
        <v>40345</v>
      </c>
      <c r="B2989" s="1">
        <v>1.2323</v>
      </c>
    </row>
    <row r="2990" spans="1:2">
      <c r="A2990" s="2">
        <v>40346</v>
      </c>
      <c r="B2990" s="1">
        <v>1.2364999999999999</v>
      </c>
    </row>
    <row r="2991" spans="1:2">
      <c r="A2991" s="2">
        <v>40347</v>
      </c>
      <c r="B2991" s="1">
        <v>1.236</v>
      </c>
    </row>
    <row r="2992" spans="1:2">
      <c r="A2992" s="2">
        <v>40350</v>
      </c>
      <c r="B2992" s="1">
        <v>1.2384999999999999</v>
      </c>
    </row>
    <row r="2993" spans="1:2">
      <c r="A2993" s="2">
        <v>40351</v>
      </c>
      <c r="B2993" s="1">
        <v>1.2302999999999999</v>
      </c>
    </row>
    <row r="2994" spans="1:2">
      <c r="A2994" s="2">
        <v>40352</v>
      </c>
      <c r="B2994" s="1">
        <v>1.2310000000000001</v>
      </c>
    </row>
    <row r="2995" spans="1:2">
      <c r="A2995" s="2">
        <v>40353</v>
      </c>
      <c r="B2995" s="1">
        <v>1.2287999999999999</v>
      </c>
    </row>
    <row r="2996" spans="1:2">
      <c r="A2996" s="2">
        <v>40354</v>
      </c>
      <c r="B2996" s="1">
        <v>1.2332000000000001</v>
      </c>
    </row>
    <row r="2997" spans="1:2">
      <c r="A2997" s="2">
        <v>40357</v>
      </c>
      <c r="B2997" s="1">
        <v>1.2316</v>
      </c>
    </row>
    <row r="2998" spans="1:2">
      <c r="A2998" s="2">
        <v>40358</v>
      </c>
      <c r="B2998" s="1">
        <v>1.2186999999999999</v>
      </c>
    </row>
    <row r="2999" spans="1:2">
      <c r="A2999" s="2">
        <v>40359</v>
      </c>
      <c r="B2999" s="1">
        <v>1.2291000000000001</v>
      </c>
    </row>
    <row r="3000" spans="1:2">
      <c r="A3000" s="2">
        <v>40360</v>
      </c>
      <c r="B3000" s="1">
        <v>1.2464</v>
      </c>
    </row>
    <row r="3001" spans="1:2">
      <c r="A3001" s="2">
        <v>40361</v>
      </c>
      <c r="B3001" s="1">
        <v>1.2577</v>
      </c>
    </row>
    <row r="3002" spans="1:2">
      <c r="A3002" s="2">
        <v>40364</v>
      </c>
      <c r="B3002" s="1" t="s">
        <v>4</v>
      </c>
    </row>
    <row r="3003" spans="1:2">
      <c r="A3003" s="2">
        <v>40365</v>
      </c>
      <c r="B3003" s="1">
        <v>1.2645999999999999</v>
      </c>
    </row>
    <row r="3004" spans="1:2">
      <c r="A3004" s="2">
        <v>40366</v>
      </c>
      <c r="B3004" s="1">
        <v>1.2594000000000001</v>
      </c>
    </row>
    <row r="3005" spans="1:2">
      <c r="A3005" s="2">
        <v>40367</v>
      </c>
      <c r="B3005" s="1">
        <v>1.2683</v>
      </c>
    </row>
    <row r="3006" spans="1:2">
      <c r="A3006" s="2">
        <v>40368</v>
      </c>
      <c r="B3006" s="1">
        <v>1.2639</v>
      </c>
    </row>
    <row r="3007" spans="1:2">
      <c r="A3007" s="2">
        <v>40371</v>
      </c>
      <c r="B3007" s="1">
        <v>1.2573000000000001</v>
      </c>
    </row>
    <row r="3008" spans="1:2">
      <c r="A3008" s="2">
        <v>40372</v>
      </c>
      <c r="B3008" s="1">
        <v>1.2719</v>
      </c>
    </row>
    <row r="3009" spans="1:2">
      <c r="A3009" s="2">
        <v>40373</v>
      </c>
      <c r="B3009" s="1">
        <v>1.2755000000000001</v>
      </c>
    </row>
    <row r="3010" spans="1:2">
      <c r="A3010" s="2">
        <v>40374</v>
      </c>
      <c r="B3010" s="1">
        <v>1.2892999999999999</v>
      </c>
    </row>
    <row r="3011" spans="1:2">
      <c r="A3011" s="2">
        <v>40375</v>
      </c>
      <c r="B3011" s="1">
        <v>1.2919</v>
      </c>
    </row>
    <row r="3012" spans="1:2">
      <c r="A3012" s="2">
        <v>40378</v>
      </c>
      <c r="B3012" s="1">
        <v>1.2963</v>
      </c>
    </row>
    <row r="3013" spans="1:2">
      <c r="A3013" s="2">
        <v>40379</v>
      </c>
      <c r="B3013" s="1">
        <v>1.2905</v>
      </c>
    </row>
    <row r="3014" spans="1:2">
      <c r="A3014" s="2">
        <v>40380</v>
      </c>
      <c r="B3014" s="1">
        <v>1.2818000000000001</v>
      </c>
    </row>
    <row r="3015" spans="1:2">
      <c r="A3015" s="2">
        <v>40381</v>
      </c>
      <c r="B3015" s="1">
        <v>1.2903</v>
      </c>
    </row>
    <row r="3016" spans="1:2">
      <c r="A3016" s="2">
        <v>40382</v>
      </c>
      <c r="B3016" s="1">
        <v>1.2874000000000001</v>
      </c>
    </row>
    <row r="3017" spans="1:2">
      <c r="A3017" s="2">
        <v>40385</v>
      </c>
      <c r="B3017" s="1">
        <v>1.2983</v>
      </c>
    </row>
    <row r="3018" spans="1:2">
      <c r="A3018" s="2">
        <v>40386</v>
      </c>
      <c r="B3018" s="1">
        <v>1.2983</v>
      </c>
    </row>
    <row r="3019" spans="1:2">
      <c r="A3019" s="2">
        <v>40387</v>
      </c>
      <c r="B3019" s="1">
        <v>1.2998000000000001</v>
      </c>
    </row>
    <row r="3020" spans="1:2">
      <c r="A3020" s="2">
        <v>40388</v>
      </c>
      <c r="B3020" s="1">
        <v>1.3064</v>
      </c>
    </row>
    <row r="3021" spans="1:2">
      <c r="A3021" s="2">
        <v>40389</v>
      </c>
      <c r="B3021" s="1">
        <v>1.3069</v>
      </c>
    </row>
    <row r="3022" spans="1:2">
      <c r="A3022" s="2">
        <v>40392</v>
      </c>
      <c r="B3022" s="1">
        <v>1.3173999999999999</v>
      </c>
    </row>
    <row r="3023" spans="1:2">
      <c r="A3023" s="2">
        <v>40393</v>
      </c>
      <c r="B3023" s="1">
        <v>1.3239000000000001</v>
      </c>
    </row>
    <row r="3024" spans="1:2">
      <c r="A3024" s="2">
        <v>40394</v>
      </c>
      <c r="B3024" s="1">
        <v>1.3158000000000001</v>
      </c>
    </row>
    <row r="3025" spans="1:2">
      <c r="A3025" s="2">
        <v>40395</v>
      </c>
      <c r="B3025" s="1">
        <v>1.3157000000000001</v>
      </c>
    </row>
    <row r="3026" spans="1:2">
      <c r="A3026" s="2">
        <v>40396</v>
      </c>
      <c r="B3026" s="1">
        <v>1.3282</v>
      </c>
    </row>
    <row r="3027" spans="1:2">
      <c r="A3027" s="2">
        <v>40399</v>
      </c>
      <c r="B3027" s="1">
        <v>1.3241000000000001</v>
      </c>
    </row>
    <row r="3028" spans="1:2">
      <c r="A3028" s="2">
        <v>40400</v>
      </c>
      <c r="B3028" s="1">
        <v>1.3095000000000001</v>
      </c>
    </row>
    <row r="3029" spans="1:2">
      <c r="A3029" s="2">
        <v>40401</v>
      </c>
      <c r="B3029" s="1">
        <v>1.2899</v>
      </c>
    </row>
    <row r="3030" spans="1:2">
      <c r="A3030" s="2">
        <v>40402</v>
      </c>
      <c r="B3030" s="1">
        <v>1.2866</v>
      </c>
    </row>
    <row r="3031" spans="1:2">
      <c r="A3031" s="2">
        <v>40403</v>
      </c>
      <c r="B3031" s="1">
        <v>1.2766999999999999</v>
      </c>
    </row>
    <row r="3032" spans="1:2">
      <c r="A3032" s="2">
        <v>40406</v>
      </c>
      <c r="B3032" s="1">
        <v>1.2838000000000001</v>
      </c>
    </row>
    <row r="3033" spans="1:2">
      <c r="A3033" s="2">
        <v>40407</v>
      </c>
      <c r="B3033" s="1">
        <v>1.2889999999999999</v>
      </c>
    </row>
    <row r="3034" spans="1:2">
      <c r="A3034" s="2">
        <v>40408</v>
      </c>
      <c r="B3034" s="1">
        <v>1.2871999999999999</v>
      </c>
    </row>
    <row r="3035" spans="1:2">
      <c r="A3035" s="2">
        <v>40409</v>
      </c>
      <c r="B3035" s="1">
        <v>1.2837000000000001</v>
      </c>
    </row>
    <row r="3036" spans="1:2">
      <c r="A3036" s="2">
        <v>40410</v>
      </c>
      <c r="B3036" s="1">
        <v>1.2686999999999999</v>
      </c>
    </row>
    <row r="3037" spans="1:2">
      <c r="A3037" s="2">
        <v>40413</v>
      </c>
      <c r="B3037" s="1">
        <v>1.2663</v>
      </c>
    </row>
    <row r="3038" spans="1:2">
      <c r="A3038" s="2">
        <v>40414</v>
      </c>
      <c r="B3038" s="1">
        <v>1.2675000000000001</v>
      </c>
    </row>
    <row r="3039" spans="1:2">
      <c r="A3039" s="2">
        <v>40415</v>
      </c>
      <c r="B3039" s="1">
        <v>1.2652000000000001</v>
      </c>
    </row>
    <row r="3040" spans="1:2">
      <c r="A3040" s="2">
        <v>40416</v>
      </c>
      <c r="B3040" s="1">
        <v>1.2717000000000001</v>
      </c>
    </row>
    <row r="3041" spans="1:2">
      <c r="A3041" s="2">
        <v>40417</v>
      </c>
      <c r="B3041" s="1">
        <v>1.2765</v>
      </c>
    </row>
    <row r="3042" spans="1:2">
      <c r="A3042" s="2">
        <v>40420</v>
      </c>
      <c r="B3042" s="1">
        <v>1.2685999999999999</v>
      </c>
    </row>
    <row r="3043" spans="1:2">
      <c r="A3043" s="2">
        <v>40421</v>
      </c>
      <c r="B3043" s="1">
        <v>1.2704</v>
      </c>
    </row>
    <row r="3044" spans="1:2">
      <c r="A3044" s="2">
        <v>40422</v>
      </c>
      <c r="B3044" s="1">
        <v>1.2813000000000001</v>
      </c>
    </row>
    <row r="3045" spans="1:2">
      <c r="A3045" s="2">
        <v>40423</v>
      </c>
      <c r="B3045" s="1">
        <v>1.2824</v>
      </c>
    </row>
    <row r="3046" spans="1:2">
      <c r="A3046" s="2">
        <v>40424</v>
      </c>
      <c r="B3046" s="1">
        <v>1.2885</v>
      </c>
    </row>
    <row r="3047" spans="1:2">
      <c r="A3047" s="2">
        <v>40427</v>
      </c>
      <c r="B3047" s="1" t="s">
        <v>4</v>
      </c>
    </row>
    <row r="3048" spans="1:2">
      <c r="A3048" s="2">
        <v>40428</v>
      </c>
      <c r="B3048" s="1">
        <v>1.2723</v>
      </c>
    </row>
    <row r="3049" spans="1:2">
      <c r="A3049" s="2">
        <v>40429</v>
      </c>
      <c r="B3049" s="1">
        <v>1.2726999999999999</v>
      </c>
    </row>
    <row r="3050" spans="1:2">
      <c r="A3050" s="2">
        <v>40430</v>
      </c>
      <c r="B3050" s="1">
        <v>1.2707999999999999</v>
      </c>
    </row>
    <row r="3051" spans="1:2">
      <c r="A3051" s="2">
        <v>40431</v>
      </c>
      <c r="B3051" s="1">
        <v>1.2730999999999999</v>
      </c>
    </row>
    <row r="3052" spans="1:2">
      <c r="A3052" s="2">
        <v>40434</v>
      </c>
      <c r="B3052" s="1">
        <v>1.2889999999999999</v>
      </c>
    </row>
    <row r="3053" spans="1:2">
      <c r="A3053" s="2">
        <v>40435</v>
      </c>
      <c r="B3053" s="1">
        <v>1.3013999999999999</v>
      </c>
    </row>
    <row r="3054" spans="1:2">
      <c r="A3054" s="2">
        <v>40436</v>
      </c>
      <c r="B3054" s="1">
        <v>1.3008</v>
      </c>
    </row>
    <row r="3055" spans="1:2">
      <c r="A3055" s="2">
        <v>40437</v>
      </c>
      <c r="B3055" s="1">
        <v>1.3079000000000001</v>
      </c>
    </row>
    <row r="3056" spans="1:2">
      <c r="A3056" s="2">
        <v>40438</v>
      </c>
      <c r="B3056" s="1">
        <v>1.3046</v>
      </c>
    </row>
    <row r="3057" spans="1:2">
      <c r="A3057" s="2">
        <v>40441</v>
      </c>
      <c r="B3057" s="1">
        <v>1.3073999999999999</v>
      </c>
    </row>
    <row r="3058" spans="1:2">
      <c r="A3058" s="2">
        <v>40442</v>
      </c>
      <c r="B3058" s="1">
        <v>1.3136000000000001</v>
      </c>
    </row>
    <row r="3059" spans="1:2">
      <c r="A3059" s="2">
        <v>40443</v>
      </c>
      <c r="B3059" s="1">
        <v>1.3385</v>
      </c>
    </row>
    <row r="3060" spans="1:2">
      <c r="A3060" s="2">
        <v>40444</v>
      </c>
      <c r="B3060" s="1">
        <v>1.3344</v>
      </c>
    </row>
    <row r="3061" spans="1:2">
      <c r="A3061" s="2">
        <v>40445</v>
      </c>
      <c r="B3061" s="1">
        <v>1.3475999999999999</v>
      </c>
    </row>
    <row r="3062" spans="1:2">
      <c r="A3062" s="2">
        <v>40448</v>
      </c>
      <c r="B3062" s="1">
        <v>1.3474999999999999</v>
      </c>
    </row>
    <row r="3063" spans="1:2">
      <c r="A3063" s="2">
        <v>40449</v>
      </c>
      <c r="B3063" s="1">
        <v>1.3583000000000001</v>
      </c>
    </row>
    <row r="3064" spans="1:2">
      <c r="A3064" s="2">
        <v>40450</v>
      </c>
      <c r="B3064" s="1">
        <v>1.3637999999999999</v>
      </c>
    </row>
    <row r="3065" spans="1:2">
      <c r="A3065" s="2">
        <v>40451</v>
      </c>
      <c r="B3065" s="1">
        <v>1.3601000000000001</v>
      </c>
    </row>
    <row r="3066" spans="1:2">
      <c r="A3066" s="2">
        <v>40452</v>
      </c>
      <c r="B3066" s="1">
        <v>1.3754</v>
      </c>
    </row>
    <row r="3067" spans="1:2">
      <c r="A3067" s="2">
        <v>40455</v>
      </c>
      <c r="B3067" s="1">
        <v>1.3688</v>
      </c>
    </row>
    <row r="3068" spans="1:2">
      <c r="A3068" s="2">
        <v>40456</v>
      </c>
      <c r="B3068" s="1">
        <v>1.3834</v>
      </c>
    </row>
    <row r="3069" spans="1:2">
      <c r="A3069" s="2">
        <v>40457</v>
      </c>
      <c r="B3069" s="1">
        <v>1.3924000000000001</v>
      </c>
    </row>
    <row r="3070" spans="1:2">
      <c r="A3070" s="2">
        <v>40458</v>
      </c>
      <c r="B3070" s="1">
        <v>1.3920999999999999</v>
      </c>
    </row>
    <row r="3071" spans="1:2">
      <c r="A3071" s="2">
        <v>40459</v>
      </c>
      <c r="B3071" s="1">
        <v>1.3923000000000001</v>
      </c>
    </row>
    <row r="3072" spans="1:2">
      <c r="A3072" s="2">
        <v>40462</v>
      </c>
      <c r="B3072" s="1" t="s">
        <v>4</v>
      </c>
    </row>
    <row r="3073" spans="1:2">
      <c r="A3073" s="2">
        <v>40463</v>
      </c>
      <c r="B3073" s="1">
        <v>1.3846000000000001</v>
      </c>
    </row>
    <row r="3074" spans="1:2">
      <c r="A3074" s="2">
        <v>40464</v>
      </c>
      <c r="B3074" s="1">
        <v>1.3964000000000001</v>
      </c>
    </row>
    <row r="3075" spans="1:2">
      <c r="A3075" s="2">
        <v>40465</v>
      </c>
      <c r="B3075" s="1">
        <v>1.4066000000000001</v>
      </c>
    </row>
    <row r="3076" spans="1:2">
      <c r="A3076" s="2">
        <v>40466</v>
      </c>
      <c r="B3076" s="1">
        <v>1.3997999999999999</v>
      </c>
    </row>
    <row r="3077" spans="1:2">
      <c r="A3077" s="2">
        <v>40469</v>
      </c>
      <c r="B3077" s="1">
        <v>1.3977999999999999</v>
      </c>
    </row>
    <row r="3078" spans="1:2">
      <c r="A3078" s="2">
        <v>40470</v>
      </c>
      <c r="B3078" s="1">
        <v>1.3827</v>
      </c>
    </row>
    <row r="3079" spans="1:2">
      <c r="A3079" s="2">
        <v>40471</v>
      </c>
      <c r="B3079" s="1">
        <v>1.3949</v>
      </c>
    </row>
    <row r="3080" spans="1:2">
      <c r="A3080" s="2">
        <v>40472</v>
      </c>
      <c r="B3080" s="1">
        <v>1.3973</v>
      </c>
    </row>
    <row r="3081" spans="1:2">
      <c r="A3081" s="2">
        <v>40473</v>
      </c>
      <c r="B3081" s="1">
        <v>1.3904000000000001</v>
      </c>
    </row>
    <row r="3082" spans="1:2">
      <c r="A3082" s="2">
        <v>40476</v>
      </c>
      <c r="B3082" s="1">
        <v>1.3986000000000001</v>
      </c>
    </row>
    <row r="3083" spans="1:2">
      <c r="A3083" s="2">
        <v>40477</v>
      </c>
      <c r="B3083" s="1">
        <v>1.3873</v>
      </c>
    </row>
    <row r="3084" spans="1:2">
      <c r="A3084" s="2">
        <v>40478</v>
      </c>
      <c r="B3084" s="1">
        <v>1.3788</v>
      </c>
    </row>
    <row r="3085" spans="1:2">
      <c r="A3085" s="2">
        <v>40479</v>
      </c>
      <c r="B3085" s="1">
        <v>1.3929</v>
      </c>
    </row>
    <row r="3086" spans="1:2">
      <c r="A3086" s="2">
        <v>40480</v>
      </c>
      <c r="B3086" s="1">
        <v>1.3894</v>
      </c>
    </row>
    <row r="3087" spans="1:2">
      <c r="A3087" s="2">
        <v>40483</v>
      </c>
      <c r="B3087" s="1">
        <v>1.3888</v>
      </c>
    </row>
    <row r="3088" spans="1:2">
      <c r="A3088" s="2">
        <v>40484</v>
      </c>
      <c r="B3088" s="1">
        <v>1.4026000000000001</v>
      </c>
    </row>
    <row r="3089" spans="1:2">
      <c r="A3089" s="2">
        <v>40485</v>
      </c>
      <c r="B3089" s="1">
        <v>1.4014</v>
      </c>
    </row>
    <row r="3090" spans="1:2">
      <c r="A3090" s="2">
        <v>40486</v>
      </c>
      <c r="B3090" s="1">
        <v>1.4224000000000001</v>
      </c>
    </row>
    <row r="3091" spans="1:2">
      <c r="A3091" s="2">
        <v>40487</v>
      </c>
      <c r="B3091" s="1">
        <v>1.4033</v>
      </c>
    </row>
    <row r="3092" spans="1:2">
      <c r="A3092" s="2">
        <v>40490</v>
      </c>
      <c r="B3092" s="1">
        <v>1.3927</v>
      </c>
    </row>
    <row r="3093" spans="1:2">
      <c r="A3093" s="2">
        <v>40491</v>
      </c>
      <c r="B3093" s="1">
        <v>1.3865000000000001</v>
      </c>
    </row>
    <row r="3094" spans="1:2">
      <c r="A3094" s="2">
        <v>40492</v>
      </c>
      <c r="B3094" s="1">
        <v>1.3728</v>
      </c>
    </row>
    <row r="3095" spans="1:2">
      <c r="A3095" s="2">
        <v>40493</v>
      </c>
      <c r="B3095" s="1" t="s">
        <v>4</v>
      </c>
    </row>
    <row r="3096" spans="1:2">
      <c r="A3096" s="2">
        <v>40494</v>
      </c>
      <c r="B3096" s="1">
        <v>1.37</v>
      </c>
    </row>
    <row r="3097" spans="1:2">
      <c r="A3097" s="2">
        <v>40497</v>
      </c>
      <c r="B3097" s="1">
        <v>1.3614999999999999</v>
      </c>
    </row>
    <row r="3098" spans="1:2">
      <c r="A3098" s="2">
        <v>40498</v>
      </c>
      <c r="B3098" s="1">
        <v>1.3516999999999999</v>
      </c>
    </row>
    <row r="3099" spans="1:2">
      <c r="A3099" s="2">
        <v>40499</v>
      </c>
      <c r="B3099" s="1">
        <v>1.3554999999999999</v>
      </c>
    </row>
    <row r="3100" spans="1:2">
      <c r="A3100" s="2">
        <v>40500</v>
      </c>
      <c r="B3100" s="1">
        <v>1.3617999999999999</v>
      </c>
    </row>
    <row r="3101" spans="1:2">
      <c r="A3101" s="2">
        <v>40501</v>
      </c>
      <c r="B3101" s="1">
        <v>1.3653999999999999</v>
      </c>
    </row>
    <row r="3102" spans="1:2">
      <c r="A3102" s="2">
        <v>40504</v>
      </c>
      <c r="B3102" s="1">
        <v>1.3612</v>
      </c>
    </row>
    <row r="3103" spans="1:2">
      <c r="A3103" s="2">
        <v>40505</v>
      </c>
      <c r="B3103" s="1">
        <v>1.3388</v>
      </c>
    </row>
    <row r="3104" spans="1:2">
      <c r="A3104" s="2">
        <v>40506</v>
      </c>
      <c r="B3104" s="1">
        <v>1.335</v>
      </c>
    </row>
    <row r="3105" spans="1:2">
      <c r="A3105" s="2">
        <v>40507</v>
      </c>
      <c r="B3105" s="1" t="s">
        <v>4</v>
      </c>
    </row>
    <row r="3106" spans="1:2">
      <c r="A3106" s="2">
        <v>40508</v>
      </c>
      <c r="B3106" s="1">
        <v>1.3243</v>
      </c>
    </row>
    <row r="3107" spans="1:2">
      <c r="A3107" s="2">
        <v>40511</v>
      </c>
      <c r="B3107" s="1">
        <v>1.3091999999999999</v>
      </c>
    </row>
    <row r="3108" spans="1:2">
      <c r="A3108" s="2">
        <v>40512</v>
      </c>
      <c r="B3108" s="1">
        <v>1.3036000000000001</v>
      </c>
    </row>
    <row r="3109" spans="1:2">
      <c r="A3109" s="2">
        <v>40513</v>
      </c>
      <c r="B3109" s="1">
        <v>1.3149</v>
      </c>
    </row>
    <row r="3110" spans="1:2">
      <c r="A3110" s="2">
        <v>40514</v>
      </c>
      <c r="B3110" s="1">
        <v>1.3228</v>
      </c>
    </row>
    <row r="3111" spans="1:2">
      <c r="A3111" s="2">
        <v>40515</v>
      </c>
      <c r="B3111" s="1">
        <v>1.3367</v>
      </c>
    </row>
    <row r="3112" spans="1:2">
      <c r="A3112" s="2">
        <v>40518</v>
      </c>
      <c r="B3112" s="1">
        <v>1.3274999999999999</v>
      </c>
    </row>
    <row r="3113" spans="1:2">
      <c r="A3113" s="2">
        <v>40519</v>
      </c>
      <c r="B3113" s="1">
        <v>1.3323</v>
      </c>
    </row>
    <row r="3114" spans="1:2">
      <c r="A3114" s="2">
        <v>40520</v>
      </c>
      <c r="B3114" s="1">
        <v>1.3242</v>
      </c>
    </row>
    <row r="3115" spans="1:2">
      <c r="A3115" s="2">
        <v>40521</v>
      </c>
      <c r="B3115" s="1">
        <v>1.3206</v>
      </c>
    </row>
    <row r="3116" spans="1:2">
      <c r="A3116" s="2">
        <v>40522</v>
      </c>
      <c r="B3116" s="1">
        <v>1.3242</v>
      </c>
    </row>
    <row r="3117" spans="1:2">
      <c r="A3117" s="2">
        <v>40525</v>
      </c>
      <c r="B3117" s="1">
        <v>1.3389</v>
      </c>
    </row>
    <row r="3118" spans="1:2">
      <c r="A3118" s="2">
        <v>40526</v>
      </c>
      <c r="B3118" s="1">
        <v>1.3394999999999999</v>
      </c>
    </row>
    <row r="3119" spans="1:2">
      <c r="A3119" s="2">
        <v>40527</v>
      </c>
      <c r="B3119" s="1">
        <v>1.3306</v>
      </c>
    </row>
    <row r="3120" spans="1:2">
      <c r="A3120" s="2">
        <v>40528</v>
      </c>
      <c r="B3120" s="1">
        <v>1.3206</v>
      </c>
    </row>
    <row r="3121" spans="1:2">
      <c r="A3121" s="2">
        <v>40529</v>
      </c>
      <c r="B3121" s="1">
        <v>1.3154999999999999</v>
      </c>
    </row>
    <row r="3122" spans="1:2">
      <c r="A3122" s="2">
        <v>40532</v>
      </c>
      <c r="B3122" s="1">
        <v>1.3124</v>
      </c>
    </row>
    <row r="3123" spans="1:2">
      <c r="A3123" s="2">
        <v>40533</v>
      </c>
      <c r="B3123" s="1">
        <v>1.3130999999999999</v>
      </c>
    </row>
    <row r="3124" spans="1:2">
      <c r="A3124" s="2">
        <v>40534</v>
      </c>
      <c r="B3124" s="1">
        <v>1.3089</v>
      </c>
    </row>
    <row r="3125" spans="1:2">
      <c r="A3125" s="2">
        <v>40535</v>
      </c>
      <c r="B3125" s="1">
        <v>1.3101</v>
      </c>
    </row>
    <row r="3126" spans="1:2">
      <c r="A3126" s="2">
        <v>40536</v>
      </c>
      <c r="B3126" s="1" t="s">
        <v>4</v>
      </c>
    </row>
    <row r="3127" spans="1:2">
      <c r="A3127" s="2">
        <v>40539</v>
      </c>
      <c r="B3127" s="1">
        <v>1.3146</v>
      </c>
    </row>
    <row r="3128" spans="1:2">
      <c r="A3128" s="2">
        <v>40540</v>
      </c>
      <c r="B3128" s="1">
        <v>1.3122</v>
      </c>
    </row>
    <row r="3129" spans="1:2">
      <c r="A3129" s="2">
        <v>40541</v>
      </c>
      <c r="B3129" s="1">
        <v>1.3183</v>
      </c>
    </row>
    <row r="3130" spans="1:2">
      <c r="A3130" s="2">
        <v>40542</v>
      </c>
      <c r="B3130" s="1">
        <v>1.3269</v>
      </c>
    </row>
    <row r="3131" spans="1:2">
      <c r="A3131" s="2">
        <v>40543</v>
      </c>
      <c r="B3131" s="1" t="s">
        <v>4</v>
      </c>
    </row>
    <row r="3132" spans="1:2">
      <c r="A3132" s="2">
        <v>40546</v>
      </c>
      <c r="B3132" s="1">
        <v>1.3371</v>
      </c>
    </row>
    <row r="3133" spans="1:2">
      <c r="A3133" s="2">
        <v>40547</v>
      </c>
      <c r="B3133" s="1">
        <v>1.3306</v>
      </c>
    </row>
    <row r="3134" spans="1:2">
      <c r="A3134" s="2">
        <v>40548</v>
      </c>
      <c r="B3134" s="1">
        <v>1.3170999999999999</v>
      </c>
    </row>
    <row r="3135" spans="1:2">
      <c r="A3135" s="2">
        <v>40549</v>
      </c>
      <c r="B3135" s="1">
        <v>1.3027</v>
      </c>
    </row>
    <row r="3136" spans="1:2">
      <c r="A3136" s="2">
        <v>40550</v>
      </c>
      <c r="B3136" s="1">
        <v>1.2944</v>
      </c>
    </row>
    <row r="3137" spans="1:2">
      <c r="A3137" s="2">
        <v>40553</v>
      </c>
      <c r="B3137" s="1">
        <v>1.2945</v>
      </c>
    </row>
    <row r="3138" spans="1:2">
      <c r="A3138" s="2">
        <v>40554</v>
      </c>
      <c r="B3138" s="1">
        <v>1.2978000000000001</v>
      </c>
    </row>
    <row r="3139" spans="1:2">
      <c r="A3139" s="2">
        <v>40555</v>
      </c>
      <c r="B3139" s="1">
        <v>1.3066</v>
      </c>
    </row>
    <row r="3140" spans="1:2">
      <c r="A3140" s="2">
        <v>40556</v>
      </c>
      <c r="B3140" s="1">
        <v>1.3364</v>
      </c>
    </row>
    <row r="3141" spans="1:2">
      <c r="A3141" s="2">
        <v>40557</v>
      </c>
      <c r="B3141" s="1">
        <v>1.3328</v>
      </c>
    </row>
    <row r="3142" spans="1:2">
      <c r="A3142" s="2">
        <v>40560</v>
      </c>
      <c r="B3142" s="1" t="s">
        <v>4</v>
      </c>
    </row>
    <row r="3143" spans="1:2">
      <c r="A3143" s="2">
        <v>40561</v>
      </c>
      <c r="B3143" s="1">
        <v>1.3399000000000001</v>
      </c>
    </row>
    <row r="3144" spans="1:2">
      <c r="A3144" s="2">
        <v>40562</v>
      </c>
      <c r="B3144" s="1">
        <v>1.3494999999999999</v>
      </c>
    </row>
    <row r="3145" spans="1:2">
      <c r="A3145" s="2">
        <v>40563</v>
      </c>
      <c r="B3145" s="1">
        <v>1.3443000000000001</v>
      </c>
    </row>
    <row r="3146" spans="1:2">
      <c r="A3146" s="2">
        <v>40564</v>
      </c>
      <c r="B3146" s="1">
        <v>1.3581000000000001</v>
      </c>
    </row>
    <row r="3147" spans="1:2">
      <c r="A3147" s="2">
        <v>40567</v>
      </c>
      <c r="B3147" s="1">
        <v>1.3653</v>
      </c>
    </row>
    <row r="3148" spans="1:2">
      <c r="A3148" s="2">
        <v>40568</v>
      </c>
      <c r="B3148" s="1">
        <v>1.3644000000000001</v>
      </c>
    </row>
    <row r="3149" spans="1:2">
      <c r="A3149" s="2">
        <v>40569</v>
      </c>
      <c r="B3149" s="1">
        <v>1.3688</v>
      </c>
    </row>
    <row r="3150" spans="1:2">
      <c r="A3150" s="2">
        <v>40570</v>
      </c>
      <c r="B3150" s="1">
        <v>1.3688</v>
      </c>
    </row>
    <row r="3151" spans="1:2">
      <c r="A3151" s="2">
        <v>40571</v>
      </c>
      <c r="B3151" s="1">
        <v>1.3607</v>
      </c>
    </row>
    <row r="3152" spans="1:2">
      <c r="A3152" s="2">
        <v>40574</v>
      </c>
      <c r="B3152" s="1">
        <v>1.3714999999999999</v>
      </c>
    </row>
    <row r="3153" spans="1:2">
      <c r="A3153" s="2">
        <v>40575</v>
      </c>
      <c r="B3153" s="1">
        <v>1.3793</v>
      </c>
    </row>
    <row r="3154" spans="1:2">
      <c r="A3154" s="2">
        <v>40576</v>
      </c>
      <c r="B3154" s="1">
        <v>1.3778999999999999</v>
      </c>
    </row>
    <row r="3155" spans="1:2">
      <c r="A3155" s="2">
        <v>40577</v>
      </c>
      <c r="B3155" s="1">
        <v>1.3653999999999999</v>
      </c>
    </row>
    <row r="3156" spans="1:2">
      <c r="A3156" s="2">
        <v>40578</v>
      </c>
      <c r="B3156" s="1">
        <v>1.3584000000000001</v>
      </c>
    </row>
    <row r="3157" spans="1:2">
      <c r="A3157" s="2">
        <v>40581</v>
      </c>
      <c r="B3157" s="1">
        <v>1.3556999999999999</v>
      </c>
    </row>
    <row r="3158" spans="1:2">
      <c r="A3158" s="2">
        <v>40582</v>
      </c>
      <c r="B3158" s="1">
        <v>1.3687</v>
      </c>
    </row>
    <row r="3159" spans="1:2">
      <c r="A3159" s="2">
        <v>40583</v>
      </c>
      <c r="B3159" s="1">
        <v>1.3688</v>
      </c>
    </row>
    <row r="3160" spans="1:2">
      <c r="A3160" s="2">
        <v>40584</v>
      </c>
      <c r="B3160" s="1">
        <v>1.3636999999999999</v>
      </c>
    </row>
    <row r="3161" spans="1:2">
      <c r="A3161" s="2">
        <v>40585</v>
      </c>
      <c r="B3161" s="1">
        <v>1.3520000000000001</v>
      </c>
    </row>
    <row r="3162" spans="1:2">
      <c r="A3162" s="2">
        <v>40588</v>
      </c>
      <c r="B3162" s="1">
        <v>1.3473999999999999</v>
      </c>
    </row>
    <row r="3163" spans="1:2">
      <c r="A3163" s="2">
        <v>40589</v>
      </c>
      <c r="B3163" s="1">
        <v>1.3493999999999999</v>
      </c>
    </row>
    <row r="3164" spans="1:2">
      <c r="A3164" s="2">
        <v>40590</v>
      </c>
      <c r="B3164" s="1">
        <v>1.3547</v>
      </c>
    </row>
    <row r="3165" spans="1:2">
      <c r="A3165" s="2">
        <v>40591</v>
      </c>
      <c r="B3165" s="1">
        <v>1.3612</v>
      </c>
    </row>
    <row r="3166" spans="1:2">
      <c r="A3166" s="2">
        <v>40592</v>
      </c>
      <c r="B3166" s="1">
        <v>1.3673</v>
      </c>
    </row>
    <row r="3167" spans="1:2">
      <c r="A3167" s="2">
        <v>40595</v>
      </c>
      <c r="B3167" s="1" t="s">
        <v>4</v>
      </c>
    </row>
    <row r="3168" spans="1:2">
      <c r="A3168" s="2">
        <v>40596</v>
      </c>
      <c r="B3168" s="1">
        <v>1.3661000000000001</v>
      </c>
    </row>
    <row r="3169" spans="1:2">
      <c r="A3169" s="2">
        <v>40597</v>
      </c>
      <c r="B3169" s="1">
        <v>1.3757999999999999</v>
      </c>
    </row>
    <row r="3170" spans="1:2">
      <c r="A3170" s="2">
        <v>40598</v>
      </c>
      <c r="B3170" s="1">
        <v>1.3794</v>
      </c>
    </row>
    <row r="3171" spans="1:2">
      <c r="A3171" s="2">
        <v>40599</v>
      </c>
      <c r="B3171" s="1">
        <v>1.3756999999999999</v>
      </c>
    </row>
    <row r="3172" spans="1:2">
      <c r="A3172" s="2">
        <v>40602</v>
      </c>
      <c r="B3172" s="1">
        <v>1.3793</v>
      </c>
    </row>
    <row r="3173" spans="1:2">
      <c r="A3173" s="2">
        <v>40603</v>
      </c>
      <c r="B3173" s="1">
        <v>1.3813</v>
      </c>
    </row>
    <row r="3174" spans="1:2">
      <c r="A3174" s="2">
        <v>40604</v>
      </c>
      <c r="B3174" s="1">
        <v>1.3869</v>
      </c>
    </row>
    <row r="3175" spans="1:2">
      <c r="A3175" s="2">
        <v>40605</v>
      </c>
      <c r="B3175" s="1">
        <v>1.3947000000000001</v>
      </c>
    </row>
    <row r="3176" spans="1:2">
      <c r="A3176" s="2">
        <v>40606</v>
      </c>
      <c r="B3176" s="1">
        <v>1.3983000000000001</v>
      </c>
    </row>
    <row r="3177" spans="1:2">
      <c r="A3177" s="2">
        <v>40609</v>
      </c>
      <c r="B3177" s="1">
        <v>1.3976</v>
      </c>
    </row>
    <row r="3178" spans="1:2">
      <c r="A3178" s="2">
        <v>40610</v>
      </c>
      <c r="B3178" s="1">
        <v>1.3912</v>
      </c>
    </row>
    <row r="3179" spans="1:2">
      <c r="A3179" s="2">
        <v>40611</v>
      </c>
      <c r="B3179" s="1">
        <v>1.3906000000000001</v>
      </c>
    </row>
    <row r="3180" spans="1:2">
      <c r="A3180" s="2">
        <v>40612</v>
      </c>
      <c r="B3180" s="1">
        <v>1.3823000000000001</v>
      </c>
    </row>
    <row r="3181" spans="1:2">
      <c r="A3181" s="2">
        <v>40613</v>
      </c>
      <c r="B3181" s="1">
        <v>1.3864000000000001</v>
      </c>
    </row>
    <row r="3182" spans="1:2">
      <c r="A3182" s="2">
        <v>40616</v>
      </c>
      <c r="B3182" s="1">
        <v>1.3975</v>
      </c>
    </row>
    <row r="3183" spans="1:2">
      <c r="A3183" s="2">
        <v>40617</v>
      </c>
      <c r="B3183" s="1">
        <v>1.3968</v>
      </c>
    </row>
    <row r="3184" spans="1:2">
      <c r="A3184" s="2">
        <v>40618</v>
      </c>
      <c r="B3184" s="1">
        <v>1.3922000000000001</v>
      </c>
    </row>
    <row r="3185" spans="1:2">
      <c r="A3185" s="2">
        <v>40619</v>
      </c>
      <c r="B3185" s="1">
        <v>1.4020999999999999</v>
      </c>
    </row>
    <row r="3186" spans="1:2">
      <c r="A3186" s="2">
        <v>40620</v>
      </c>
      <c r="B3186" s="1">
        <v>1.4140999999999999</v>
      </c>
    </row>
    <row r="3187" spans="1:2">
      <c r="A3187" s="2">
        <v>40623</v>
      </c>
      <c r="B3187" s="1">
        <v>1.4184000000000001</v>
      </c>
    </row>
    <row r="3188" spans="1:2">
      <c r="A3188" s="2">
        <v>40624</v>
      </c>
      <c r="B3188" s="1">
        <v>1.4212</v>
      </c>
    </row>
    <row r="3189" spans="1:2">
      <c r="A3189" s="2">
        <v>40625</v>
      </c>
      <c r="B3189" s="1">
        <v>1.4124000000000001</v>
      </c>
    </row>
    <row r="3190" spans="1:2">
      <c r="A3190" s="2">
        <v>40626</v>
      </c>
      <c r="B3190" s="1">
        <v>1.42</v>
      </c>
    </row>
    <row r="3191" spans="1:2">
      <c r="A3191" s="2">
        <v>40627</v>
      </c>
      <c r="B3191" s="1">
        <v>1.4144000000000001</v>
      </c>
    </row>
    <row r="3192" spans="1:2">
      <c r="A3192" s="2">
        <v>40630</v>
      </c>
      <c r="B3192" s="1">
        <v>1.4104000000000001</v>
      </c>
    </row>
    <row r="3193" spans="1:2">
      <c r="A3193" s="2">
        <v>40631</v>
      </c>
      <c r="B3193" s="1">
        <v>1.409</v>
      </c>
    </row>
    <row r="3194" spans="1:2">
      <c r="A3194" s="2">
        <v>40632</v>
      </c>
      <c r="B3194" s="1">
        <v>1.4095</v>
      </c>
    </row>
    <row r="3195" spans="1:2">
      <c r="A3195" s="2">
        <v>40633</v>
      </c>
      <c r="B3195" s="1">
        <v>1.4182999999999999</v>
      </c>
    </row>
    <row r="3196" spans="1:2">
      <c r="A3196" s="2">
        <v>40634</v>
      </c>
      <c r="B3196" s="1">
        <v>1.4215</v>
      </c>
    </row>
    <row r="3197" spans="1:2">
      <c r="A3197" s="2">
        <v>40637</v>
      </c>
      <c r="B3197" s="1">
        <v>1.4220999999999999</v>
      </c>
    </row>
    <row r="3198" spans="1:2">
      <c r="A3198" s="2">
        <v>40638</v>
      </c>
      <c r="B3198" s="1">
        <v>1.423</v>
      </c>
    </row>
    <row r="3199" spans="1:2">
      <c r="A3199" s="2">
        <v>40639</v>
      </c>
      <c r="B3199" s="1">
        <v>1.4333</v>
      </c>
    </row>
    <row r="3200" spans="1:2">
      <c r="A3200" s="2">
        <v>40640</v>
      </c>
      <c r="B3200" s="1">
        <v>1.4287000000000001</v>
      </c>
    </row>
    <row r="3201" spans="1:2">
      <c r="A3201" s="2">
        <v>40641</v>
      </c>
      <c r="B3201" s="1">
        <v>1.4437</v>
      </c>
    </row>
    <row r="3202" spans="1:2">
      <c r="A3202" s="2">
        <v>40644</v>
      </c>
      <c r="B3202" s="1">
        <v>1.4454</v>
      </c>
    </row>
    <row r="3203" spans="1:2">
      <c r="A3203" s="2">
        <v>40645</v>
      </c>
      <c r="B3203" s="1">
        <v>1.4455</v>
      </c>
    </row>
    <row r="3204" spans="1:2">
      <c r="A3204" s="2">
        <v>40646</v>
      </c>
      <c r="B3204" s="1">
        <v>1.4477</v>
      </c>
    </row>
    <row r="3205" spans="1:2">
      <c r="A3205" s="2">
        <v>40647</v>
      </c>
      <c r="B3205" s="1">
        <v>1.4463999999999999</v>
      </c>
    </row>
    <row r="3206" spans="1:2">
      <c r="A3206" s="2">
        <v>40648</v>
      </c>
      <c r="B3206" s="1">
        <v>1.4442999999999999</v>
      </c>
    </row>
    <row r="3207" spans="1:2">
      <c r="A3207" s="2">
        <v>40651</v>
      </c>
      <c r="B3207" s="1">
        <v>1.4211</v>
      </c>
    </row>
    <row r="3208" spans="1:2">
      <c r="A3208" s="2">
        <v>40652</v>
      </c>
      <c r="B3208" s="1">
        <v>1.4319</v>
      </c>
    </row>
    <row r="3209" spans="1:2">
      <c r="A3209" s="2">
        <v>40653</v>
      </c>
      <c r="B3209" s="1">
        <v>1.4513</v>
      </c>
    </row>
    <row r="3210" spans="1:2">
      <c r="A3210" s="2">
        <v>40654</v>
      </c>
      <c r="B3210" s="1">
        <v>1.4584999999999999</v>
      </c>
    </row>
    <row r="3211" spans="1:2">
      <c r="A3211" s="2">
        <v>40655</v>
      </c>
      <c r="B3211" s="1">
        <v>1.4544999999999999</v>
      </c>
    </row>
    <row r="3212" spans="1:2">
      <c r="A3212" s="2">
        <v>40658</v>
      </c>
      <c r="B3212" s="1">
        <v>1.4576</v>
      </c>
    </row>
    <row r="3213" spans="1:2">
      <c r="A3213" s="2">
        <v>40659</v>
      </c>
      <c r="B3213" s="1">
        <v>1.4624999999999999</v>
      </c>
    </row>
    <row r="3214" spans="1:2">
      <c r="A3214" s="2">
        <v>40660</v>
      </c>
      <c r="B3214" s="1">
        <v>1.4659</v>
      </c>
    </row>
    <row r="3215" spans="1:2">
      <c r="A3215" s="2">
        <v>40661</v>
      </c>
      <c r="B3215" s="1">
        <v>1.4784999999999999</v>
      </c>
    </row>
    <row r="3216" spans="1:2">
      <c r="A3216" s="2">
        <v>40662</v>
      </c>
      <c r="B3216" s="1">
        <v>1.4821</v>
      </c>
    </row>
    <row r="3217" spans="1:2">
      <c r="A3217" s="2">
        <v>40665</v>
      </c>
      <c r="B3217" s="1">
        <v>1.4870000000000001</v>
      </c>
    </row>
    <row r="3218" spans="1:2">
      <c r="A3218" s="2">
        <v>40666</v>
      </c>
      <c r="B3218" s="1">
        <v>1.4875</v>
      </c>
    </row>
    <row r="3219" spans="1:2">
      <c r="A3219" s="2">
        <v>40667</v>
      </c>
      <c r="B3219" s="1">
        <v>1.4859</v>
      </c>
    </row>
    <row r="3220" spans="1:2">
      <c r="A3220" s="2">
        <v>40668</v>
      </c>
      <c r="B3220" s="1">
        <v>1.4582999999999999</v>
      </c>
    </row>
    <row r="3221" spans="1:2">
      <c r="A3221" s="2">
        <v>40669</v>
      </c>
      <c r="B3221" s="1">
        <v>1.4495</v>
      </c>
    </row>
    <row r="3222" spans="1:2">
      <c r="A3222" s="2">
        <v>40672</v>
      </c>
      <c r="B3222" s="1">
        <v>1.4300999999999999</v>
      </c>
    </row>
    <row r="3223" spans="1:2">
      <c r="A3223" s="2">
        <v>40673</v>
      </c>
      <c r="B3223" s="1">
        <v>1.4358</v>
      </c>
    </row>
    <row r="3224" spans="1:2">
      <c r="A3224" s="2">
        <v>40674</v>
      </c>
      <c r="B3224" s="1">
        <v>1.4269000000000001</v>
      </c>
    </row>
    <row r="3225" spans="1:2">
      <c r="A3225" s="2">
        <v>40675</v>
      </c>
      <c r="B3225" s="1">
        <v>1.4229000000000001</v>
      </c>
    </row>
    <row r="3226" spans="1:2">
      <c r="A3226" s="2">
        <v>40676</v>
      </c>
      <c r="B3226" s="1">
        <v>1.4140999999999999</v>
      </c>
    </row>
    <row r="3227" spans="1:2">
      <c r="A3227" s="2">
        <v>40679</v>
      </c>
      <c r="B3227" s="1">
        <v>1.4218999999999999</v>
      </c>
    </row>
    <row r="3228" spans="1:2">
      <c r="A3228" s="2">
        <v>40680</v>
      </c>
      <c r="B3228" s="1">
        <v>1.4155</v>
      </c>
    </row>
    <row r="3229" spans="1:2">
      <c r="A3229" s="2">
        <v>40681</v>
      </c>
      <c r="B3229" s="1">
        <v>1.427</v>
      </c>
    </row>
    <row r="3230" spans="1:2">
      <c r="A3230" s="2">
        <v>40682</v>
      </c>
      <c r="B3230" s="1">
        <v>1.4254</v>
      </c>
    </row>
    <row r="3231" spans="1:2">
      <c r="A3231" s="2">
        <v>40683</v>
      </c>
      <c r="B3231" s="1">
        <v>1.4172</v>
      </c>
    </row>
    <row r="3232" spans="1:2">
      <c r="A3232" s="2">
        <v>40686</v>
      </c>
      <c r="B3232" s="1">
        <v>1.4015</v>
      </c>
    </row>
    <row r="3233" spans="1:2">
      <c r="A3233" s="2">
        <v>40687</v>
      </c>
      <c r="B3233" s="1">
        <v>1.4107000000000001</v>
      </c>
    </row>
    <row r="3234" spans="1:2">
      <c r="A3234" s="2">
        <v>40688</v>
      </c>
      <c r="B3234" s="1">
        <v>1.4101999999999999</v>
      </c>
    </row>
    <row r="3235" spans="1:2">
      <c r="A3235" s="2">
        <v>40689</v>
      </c>
      <c r="B3235" s="1">
        <v>1.4088000000000001</v>
      </c>
    </row>
    <row r="3236" spans="1:2">
      <c r="A3236" s="2">
        <v>40690</v>
      </c>
      <c r="B3236" s="1">
        <v>1.4287000000000001</v>
      </c>
    </row>
    <row r="3237" spans="1:2">
      <c r="A3237" s="2">
        <v>40693</v>
      </c>
      <c r="B3237" s="1" t="s">
        <v>4</v>
      </c>
    </row>
    <row r="3238" spans="1:2">
      <c r="A3238" s="2">
        <v>40694</v>
      </c>
      <c r="B3238" s="1">
        <v>1.4376</v>
      </c>
    </row>
    <row r="3239" spans="1:2">
      <c r="A3239" s="2">
        <v>40695</v>
      </c>
      <c r="B3239" s="1">
        <v>1.4431</v>
      </c>
    </row>
    <row r="3240" spans="1:2">
      <c r="A3240" s="2">
        <v>40696</v>
      </c>
      <c r="B3240" s="1">
        <v>1.4426000000000001</v>
      </c>
    </row>
    <row r="3241" spans="1:2">
      <c r="A3241" s="2">
        <v>40697</v>
      </c>
      <c r="B3241" s="1">
        <v>1.4603999999999999</v>
      </c>
    </row>
    <row r="3242" spans="1:2">
      <c r="A3242" s="2">
        <v>40700</v>
      </c>
      <c r="B3242" s="1">
        <v>1.462</v>
      </c>
    </row>
    <row r="3243" spans="1:2">
      <c r="A3243" s="2">
        <v>40701</v>
      </c>
      <c r="B3243" s="1">
        <v>1.4675</v>
      </c>
    </row>
    <row r="3244" spans="1:2">
      <c r="A3244" s="2">
        <v>40702</v>
      </c>
      <c r="B3244" s="1">
        <v>1.4587000000000001</v>
      </c>
    </row>
    <row r="3245" spans="1:2">
      <c r="A3245" s="2">
        <v>40703</v>
      </c>
      <c r="B3245" s="1">
        <v>1.4534</v>
      </c>
    </row>
    <row r="3246" spans="1:2">
      <c r="A3246" s="2">
        <v>40704</v>
      </c>
      <c r="B3246" s="1">
        <v>1.4365000000000001</v>
      </c>
    </row>
    <row r="3247" spans="1:2">
      <c r="A3247" s="2">
        <v>40707</v>
      </c>
      <c r="B3247" s="1">
        <v>1.4368000000000001</v>
      </c>
    </row>
    <row r="3248" spans="1:2">
      <c r="A3248" s="2">
        <v>40708</v>
      </c>
      <c r="B3248" s="1">
        <v>1.4473</v>
      </c>
    </row>
    <row r="3249" spans="1:2">
      <c r="A3249" s="2">
        <v>40709</v>
      </c>
      <c r="B3249" s="1">
        <v>1.4220999999999999</v>
      </c>
    </row>
    <row r="3250" spans="1:2">
      <c r="A3250" s="2">
        <v>40710</v>
      </c>
      <c r="B3250" s="1">
        <v>1.4155</v>
      </c>
    </row>
    <row r="3251" spans="1:2">
      <c r="A3251" s="2">
        <v>40711</v>
      </c>
      <c r="B3251" s="1">
        <v>1.4326000000000001</v>
      </c>
    </row>
    <row r="3252" spans="1:2">
      <c r="A3252" s="2">
        <v>40714</v>
      </c>
      <c r="B3252" s="1">
        <v>1.4319999999999999</v>
      </c>
    </row>
    <row r="3253" spans="1:2">
      <c r="A3253" s="2">
        <v>40715</v>
      </c>
      <c r="B3253" s="1">
        <v>1.4399</v>
      </c>
    </row>
    <row r="3254" spans="1:2">
      <c r="A3254" s="2">
        <v>40716</v>
      </c>
      <c r="B3254" s="1">
        <v>1.4402999999999999</v>
      </c>
    </row>
    <row r="3255" spans="1:2">
      <c r="A3255" s="2">
        <v>40717</v>
      </c>
      <c r="B3255" s="1">
        <v>1.4166000000000001</v>
      </c>
    </row>
    <row r="3256" spans="1:2">
      <c r="A3256" s="2">
        <v>40718</v>
      </c>
      <c r="B3256" s="1">
        <v>1.4189000000000001</v>
      </c>
    </row>
    <row r="3257" spans="1:2">
      <c r="A3257" s="2">
        <v>40721</v>
      </c>
      <c r="B3257" s="1">
        <v>1.4281999999999999</v>
      </c>
    </row>
    <row r="3258" spans="1:2">
      <c r="A3258" s="2">
        <v>40722</v>
      </c>
      <c r="B3258" s="1">
        <v>1.4368000000000001</v>
      </c>
    </row>
    <row r="3259" spans="1:2">
      <c r="A3259" s="2">
        <v>40723</v>
      </c>
      <c r="B3259" s="1">
        <v>1.4428000000000001</v>
      </c>
    </row>
    <row r="3260" spans="1:2">
      <c r="A3260" s="2">
        <v>40724</v>
      </c>
      <c r="B3260" s="1">
        <v>1.4522999999999999</v>
      </c>
    </row>
    <row r="3261" spans="1:2">
      <c r="A3261" s="2">
        <v>40725</v>
      </c>
      <c r="B3261" s="1">
        <v>1.4508000000000001</v>
      </c>
    </row>
    <row r="3262" spans="1:2">
      <c r="A3262" s="2">
        <v>40728</v>
      </c>
      <c r="B3262" s="1" t="s">
        <v>4</v>
      </c>
    </row>
    <row r="3263" spans="1:2">
      <c r="A3263" s="2">
        <v>40729</v>
      </c>
      <c r="B3263" s="1">
        <v>1.4470000000000001</v>
      </c>
    </row>
    <row r="3264" spans="1:2">
      <c r="A3264" s="2">
        <v>40730</v>
      </c>
      <c r="B3264" s="1">
        <v>1.4329000000000001</v>
      </c>
    </row>
    <row r="3265" spans="1:2">
      <c r="A3265" s="2">
        <v>40731</v>
      </c>
      <c r="B3265" s="1">
        <v>1.4349000000000001</v>
      </c>
    </row>
    <row r="3266" spans="1:2">
      <c r="A3266" s="2">
        <v>40732</v>
      </c>
      <c r="B3266" s="1">
        <v>1.4251</v>
      </c>
    </row>
    <row r="3267" spans="1:2">
      <c r="A3267" s="2">
        <v>40735</v>
      </c>
      <c r="B3267" s="1">
        <v>1.4034</v>
      </c>
    </row>
    <row r="3268" spans="1:2">
      <c r="A3268" s="2">
        <v>40736</v>
      </c>
      <c r="B3268" s="1">
        <v>1.4014</v>
      </c>
    </row>
    <row r="3269" spans="1:2">
      <c r="A3269" s="2">
        <v>40737</v>
      </c>
      <c r="B3269" s="1">
        <v>1.4167000000000001</v>
      </c>
    </row>
    <row r="3270" spans="1:2">
      <c r="A3270" s="2">
        <v>40738</v>
      </c>
      <c r="B3270" s="1">
        <v>1.4181999999999999</v>
      </c>
    </row>
    <row r="3271" spans="1:2">
      <c r="A3271" s="2">
        <v>40739</v>
      </c>
      <c r="B3271" s="1">
        <v>1.4156</v>
      </c>
    </row>
    <row r="3272" spans="1:2">
      <c r="A3272" s="2">
        <v>40742</v>
      </c>
      <c r="B3272" s="1">
        <v>1.4041999999999999</v>
      </c>
    </row>
    <row r="3273" spans="1:2">
      <c r="A3273" s="2">
        <v>40743</v>
      </c>
      <c r="B3273" s="1">
        <v>1.4156</v>
      </c>
    </row>
    <row r="3274" spans="1:2">
      <c r="A3274" s="2">
        <v>40744</v>
      </c>
      <c r="B3274" s="1">
        <v>1.4188000000000001</v>
      </c>
    </row>
    <row r="3275" spans="1:2">
      <c r="A3275" s="2">
        <v>40745</v>
      </c>
      <c r="B3275" s="1">
        <v>1.4372</v>
      </c>
    </row>
    <row r="3276" spans="1:2">
      <c r="A3276" s="2">
        <v>40746</v>
      </c>
      <c r="B3276" s="1">
        <v>1.4366000000000001</v>
      </c>
    </row>
    <row r="3277" spans="1:2">
      <c r="A3277" s="2">
        <v>40749</v>
      </c>
      <c r="B3277" s="1">
        <v>1.4357</v>
      </c>
    </row>
    <row r="3278" spans="1:2">
      <c r="A3278" s="2">
        <v>40750</v>
      </c>
      <c r="B3278" s="1">
        <v>1.4495</v>
      </c>
    </row>
    <row r="3279" spans="1:2">
      <c r="A3279" s="2">
        <v>40751</v>
      </c>
      <c r="B3279" s="1">
        <v>1.4373</v>
      </c>
    </row>
    <row r="3280" spans="1:2">
      <c r="A3280" s="2">
        <v>40752</v>
      </c>
      <c r="B3280" s="1">
        <v>1.4302999999999999</v>
      </c>
    </row>
    <row r="3281" spans="1:2">
      <c r="A3281" s="2">
        <v>40753</v>
      </c>
      <c r="B3281" s="1">
        <v>1.4388000000000001</v>
      </c>
    </row>
    <row r="3282" spans="1:2">
      <c r="A3282" s="2">
        <v>40756</v>
      </c>
      <c r="B3282" s="1">
        <v>1.4201999999999999</v>
      </c>
    </row>
    <row r="3283" spans="1:2">
      <c r="A3283" s="2">
        <v>40757</v>
      </c>
      <c r="B3283" s="1">
        <v>1.4232</v>
      </c>
    </row>
    <row r="3284" spans="1:2">
      <c r="A3284" s="2">
        <v>40758</v>
      </c>
      <c r="B3284" s="1">
        <v>1.4319999999999999</v>
      </c>
    </row>
    <row r="3285" spans="1:2">
      <c r="A3285" s="2">
        <v>40759</v>
      </c>
      <c r="B3285" s="1">
        <v>1.4157999999999999</v>
      </c>
    </row>
    <row r="3286" spans="1:2">
      <c r="A3286" s="2">
        <v>40760</v>
      </c>
      <c r="B3286" s="1">
        <v>1.4157999999999999</v>
      </c>
    </row>
    <row r="3287" spans="1:2">
      <c r="A3287" s="2">
        <v>40763</v>
      </c>
      <c r="B3287" s="1">
        <v>1.4240999999999999</v>
      </c>
    </row>
    <row r="3288" spans="1:2">
      <c r="A3288" s="2">
        <v>40764</v>
      </c>
      <c r="B3288" s="1">
        <v>1.4241999999999999</v>
      </c>
    </row>
    <row r="3289" spans="1:2">
      <c r="A3289" s="2">
        <v>40765</v>
      </c>
      <c r="B3289" s="1">
        <v>1.4193</v>
      </c>
    </row>
    <row r="3290" spans="1:2">
      <c r="A3290" s="2">
        <v>40766</v>
      </c>
      <c r="B3290" s="1">
        <v>1.423</v>
      </c>
    </row>
    <row r="3291" spans="1:2">
      <c r="A3291" s="2">
        <v>40767</v>
      </c>
      <c r="B3291" s="1">
        <v>1.4238999999999999</v>
      </c>
    </row>
    <row r="3292" spans="1:2">
      <c r="A3292" s="2">
        <v>40770</v>
      </c>
      <c r="B3292" s="1">
        <v>1.4452</v>
      </c>
    </row>
    <row r="3293" spans="1:2">
      <c r="A3293" s="2">
        <v>40771</v>
      </c>
      <c r="B3293" s="1">
        <v>1.4420999999999999</v>
      </c>
    </row>
    <row r="3294" spans="1:2">
      <c r="A3294" s="2">
        <v>40772</v>
      </c>
      <c r="B3294" s="1">
        <v>1.4436</v>
      </c>
    </row>
    <row r="3295" spans="1:2">
      <c r="A3295" s="2">
        <v>40773</v>
      </c>
      <c r="B3295" s="1">
        <v>1.4319999999999999</v>
      </c>
    </row>
    <row r="3296" spans="1:2">
      <c r="A3296" s="2">
        <v>40774</v>
      </c>
      <c r="B3296" s="1">
        <v>1.4408000000000001</v>
      </c>
    </row>
    <row r="3297" spans="1:2">
      <c r="A3297" s="2">
        <v>40777</v>
      </c>
      <c r="B3297" s="1">
        <v>1.4383999999999999</v>
      </c>
    </row>
    <row r="3298" spans="1:2">
      <c r="A3298" s="2">
        <v>40778</v>
      </c>
      <c r="B3298" s="1">
        <v>1.4431</v>
      </c>
    </row>
    <row r="3299" spans="1:2">
      <c r="A3299" s="2">
        <v>40779</v>
      </c>
      <c r="B3299" s="1">
        <v>1.4401999999999999</v>
      </c>
    </row>
    <row r="3300" spans="1:2">
      <c r="A3300" s="2">
        <v>40780</v>
      </c>
      <c r="B3300" s="1">
        <v>1.4379999999999999</v>
      </c>
    </row>
    <row r="3301" spans="1:2">
      <c r="A3301" s="2">
        <v>40781</v>
      </c>
      <c r="B3301" s="1">
        <v>1.4462999999999999</v>
      </c>
    </row>
    <row r="3302" spans="1:2">
      <c r="A3302" s="2">
        <v>40784</v>
      </c>
      <c r="B3302" s="1">
        <v>1.4510000000000001</v>
      </c>
    </row>
    <row r="3303" spans="1:2">
      <c r="A3303" s="2">
        <v>40785</v>
      </c>
      <c r="B3303" s="1">
        <v>1.4435</v>
      </c>
    </row>
    <row r="3304" spans="1:2">
      <c r="A3304" s="2">
        <v>40786</v>
      </c>
      <c r="B3304" s="1">
        <v>1.4406000000000001</v>
      </c>
    </row>
    <row r="3305" spans="1:2">
      <c r="A3305" s="2">
        <v>40787</v>
      </c>
      <c r="B3305" s="1">
        <v>1.4282999999999999</v>
      </c>
    </row>
    <row r="3306" spans="1:2">
      <c r="A3306" s="2">
        <v>40788</v>
      </c>
      <c r="B3306" s="1">
        <v>1.4202999999999999</v>
      </c>
    </row>
    <row r="3307" spans="1:2">
      <c r="A3307" s="2">
        <v>40791</v>
      </c>
      <c r="B3307" s="1" t="s">
        <v>4</v>
      </c>
    </row>
    <row r="3308" spans="1:2">
      <c r="A3308" s="2">
        <v>40792</v>
      </c>
      <c r="B3308" s="1">
        <v>1.3998999999999999</v>
      </c>
    </row>
    <row r="3309" spans="1:2">
      <c r="A3309" s="2">
        <v>40793</v>
      </c>
      <c r="B3309" s="1">
        <v>1.4057999999999999</v>
      </c>
    </row>
    <row r="3310" spans="1:2">
      <c r="A3310" s="2">
        <v>40794</v>
      </c>
      <c r="B3310" s="1">
        <v>1.3947000000000001</v>
      </c>
    </row>
    <row r="3311" spans="1:2">
      <c r="A3311" s="2">
        <v>40795</v>
      </c>
      <c r="B3311" s="1">
        <v>1.3666</v>
      </c>
    </row>
    <row r="3312" spans="1:2">
      <c r="A3312" s="2">
        <v>40798</v>
      </c>
      <c r="B3312" s="1">
        <v>1.3634999999999999</v>
      </c>
    </row>
    <row r="3313" spans="1:2">
      <c r="A3313" s="2">
        <v>40799</v>
      </c>
      <c r="B3313" s="1">
        <v>1.3680000000000001</v>
      </c>
    </row>
    <row r="3314" spans="1:2">
      <c r="A3314" s="2">
        <v>40800</v>
      </c>
      <c r="B3314" s="1">
        <v>1.371</v>
      </c>
    </row>
    <row r="3315" spans="1:2">
      <c r="A3315" s="2">
        <v>40801</v>
      </c>
      <c r="B3315" s="1">
        <v>1.3857999999999999</v>
      </c>
    </row>
    <row r="3316" spans="1:2">
      <c r="A3316" s="2">
        <v>40802</v>
      </c>
      <c r="B3316" s="1">
        <v>1.3783000000000001</v>
      </c>
    </row>
    <row r="3317" spans="1:2">
      <c r="A3317" s="2">
        <v>40805</v>
      </c>
      <c r="B3317" s="1">
        <v>1.3635999999999999</v>
      </c>
    </row>
    <row r="3318" spans="1:2">
      <c r="A3318" s="2">
        <v>40806</v>
      </c>
      <c r="B3318" s="1">
        <v>1.3696999999999999</v>
      </c>
    </row>
    <row r="3319" spans="1:2">
      <c r="A3319" s="2">
        <v>40807</v>
      </c>
      <c r="B3319" s="1">
        <v>1.3724000000000001</v>
      </c>
    </row>
    <row r="3320" spans="1:2">
      <c r="A3320" s="2">
        <v>40808</v>
      </c>
      <c r="B3320" s="1">
        <v>1.3446</v>
      </c>
    </row>
    <row r="3321" spans="1:2">
      <c r="A3321" s="2">
        <v>40809</v>
      </c>
      <c r="B3321" s="1">
        <v>1.3517999999999999</v>
      </c>
    </row>
    <row r="3322" spans="1:2">
      <c r="A3322" s="2">
        <v>40812</v>
      </c>
      <c r="B3322" s="1">
        <v>1.3515999999999999</v>
      </c>
    </row>
    <row r="3323" spans="1:2">
      <c r="A3323" s="2">
        <v>40813</v>
      </c>
      <c r="B3323" s="1">
        <v>1.3606</v>
      </c>
    </row>
    <row r="3324" spans="1:2">
      <c r="A3324" s="2">
        <v>40814</v>
      </c>
      <c r="B3324" s="1">
        <v>1.3628</v>
      </c>
    </row>
    <row r="3325" spans="1:2">
      <c r="A3325" s="2">
        <v>40815</v>
      </c>
      <c r="B3325" s="1">
        <v>1.3638999999999999</v>
      </c>
    </row>
    <row r="3326" spans="1:2">
      <c r="A3326" s="2">
        <v>40816</v>
      </c>
      <c r="B3326" s="1">
        <v>1.3449</v>
      </c>
    </row>
    <row r="3327" spans="1:2">
      <c r="A3327" s="2">
        <v>40819</v>
      </c>
      <c r="B3327" s="1">
        <v>1.3281000000000001</v>
      </c>
    </row>
    <row r="3328" spans="1:2">
      <c r="A3328" s="2">
        <v>40820</v>
      </c>
      <c r="B3328" s="1">
        <v>1.3293999999999999</v>
      </c>
    </row>
    <row r="3329" spans="1:2">
      <c r="A3329" s="2">
        <v>40821</v>
      </c>
      <c r="B3329" s="1">
        <v>1.3328</v>
      </c>
    </row>
    <row r="3330" spans="1:2">
      <c r="A3330" s="2">
        <v>40822</v>
      </c>
      <c r="B3330" s="1">
        <v>1.3408</v>
      </c>
    </row>
    <row r="3331" spans="1:2">
      <c r="A3331" s="2">
        <v>40823</v>
      </c>
      <c r="B3331" s="1">
        <v>1.3512</v>
      </c>
    </row>
    <row r="3332" spans="1:2">
      <c r="A3332" s="2">
        <v>40826</v>
      </c>
      <c r="B3332" s="1" t="s">
        <v>4</v>
      </c>
    </row>
    <row r="3333" spans="1:2">
      <c r="A3333" s="2">
        <v>40827</v>
      </c>
      <c r="B3333" s="1">
        <v>1.3656999999999999</v>
      </c>
    </row>
    <row r="3334" spans="1:2">
      <c r="A3334" s="2">
        <v>40828</v>
      </c>
      <c r="B3334" s="1">
        <v>1.3805000000000001</v>
      </c>
    </row>
    <row r="3335" spans="1:2">
      <c r="A3335" s="2">
        <v>40829</v>
      </c>
      <c r="B3335" s="1">
        <v>1.373</v>
      </c>
    </row>
    <row r="3336" spans="1:2">
      <c r="A3336" s="2">
        <v>40830</v>
      </c>
      <c r="B3336" s="1">
        <v>1.3861000000000001</v>
      </c>
    </row>
    <row r="3337" spans="1:2">
      <c r="A3337" s="2">
        <v>40833</v>
      </c>
      <c r="B3337" s="1">
        <v>1.377</v>
      </c>
    </row>
    <row r="3338" spans="1:2">
      <c r="A3338" s="2">
        <v>40834</v>
      </c>
      <c r="B3338" s="1">
        <v>1.3718999999999999</v>
      </c>
    </row>
    <row r="3339" spans="1:2">
      <c r="A3339" s="2">
        <v>40835</v>
      </c>
      <c r="B3339" s="1">
        <v>1.3774999999999999</v>
      </c>
    </row>
    <row r="3340" spans="1:2">
      <c r="A3340" s="2">
        <v>40836</v>
      </c>
      <c r="B3340" s="1">
        <v>1.3672</v>
      </c>
    </row>
    <row r="3341" spans="1:2">
      <c r="A3341" s="2">
        <v>40837</v>
      </c>
      <c r="B3341" s="1">
        <v>1.3873</v>
      </c>
    </row>
    <row r="3342" spans="1:2">
      <c r="A3342" s="2">
        <v>40840</v>
      </c>
      <c r="B3342" s="1">
        <v>1.3932</v>
      </c>
    </row>
    <row r="3343" spans="1:2">
      <c r="A3343" s="2">
        <v>40841</v>
      </c>
      <c r="B3343" s="1">
        <v>1.3911</v>
      </c>
    </row>
    <row r="3344" spans="1:2">
      <c r="A3344" s="2">
        <v>40842</v>
      </c>
      <c r="B3344" s="1">
        <v>1.3837999999999999</v>
      </c>
    </row>
    <row r="3345" spans="1:2">
      <c r="A3345" s="2">
        <v>40843</v>
      </c>
      <c r="B3345" s="1">
        <v>1.4172</v>
      </c>
    </row>
    <row r="3346" spans="1:2">
      <c r="A3346" s="2">
        <v>40844</v>
      </c>
      <c r="B3346" s="1">
        <v>1.4164000000000001</v>
      </c>
    </row>
    <row r="3347" spans="1:2">
      <c r="A3347" s="2">
        <v>40847</v>
      </c>
      <c r="B3347" s="1">
        <v>1.3947000000000001</v>
      </c>
    </row>
    <row r="3348" spans="1:2">
      <c r="A3348" s="2">
        <v>40848</v>
      </c>
      <c r="B3348" s="1">
        <v>1.3675999999999999</v>
      </c>
    </row>
    <row r="3349" spans="1:2">
      <c r="A3349" s="2">
        <v>40849</v>
      </c>
      <c r="B3349" s="1">
        <v>1.3803000000000001</v>
      </c>
    </row>
    <row r="3350" spans="1:2">
      <c r="A3350" s="2">
        <v>40850</v>
      </c>
      <c r="B3350" s="1">
        <v>1.3744000000000001</v>
      </c>
    </row>
    <row r="3351" spans="1:2">
      <c r="A3351" s="2">
        <v>40851</v>
      </c>
      <c r="B3351" s="1">
        <v>1.3761000000000001</v>
      </c>
    </row>
    <row r="3352" spans="1:2">
      <c r="A3352" s="2">
        <v>40854</v>
      </c>
      <c r="B3352" s="1">
        <v>1.3744000000000001</v>
      </c>
    </row>
    <row r="3353" spans="1:2">
      <c r="A3353" s="2">
        <v>40855</v>
      </c>
      <c r="B3353" s="1">
        <v>1.3785000000000001</v>
      </c>
    </row>
    <row r="3354" spans="1:2">
      <c r="A3354" s="2">
        <v>40856</v>
      </c>
      <c r="B3354" s="1">
        <v>1.3595999999999999</v>
      </c>
    </row>
    <row r="3355" spans="1:2">
      <c r="A3355" s="2">
        <v>40857</v>
      </c>
      <c r="B3355" s="1">
        <v>1.36</v>
      </c>
    </row>
    <row r="3356" spans="1:2">
      <c r="A3356" s="2">
        <v>40858</v>
      </c>
      <c r="B3356" s="1" t="s">
        <v>4</v>
      </c>
    </row>
    <row r="3357" spans="1:2">
      <c r="A3357" s="2">
        <v>40861</v>
      </c>
      <c r="B3357" s="1">
        <v>1.3625</v>
      </c>
    </row>
    <row r="3358" spans="1:2">
      <c r="A3358" s="2">
        <v>40862</v>
      </c>
      <c r="B3358" s="1">
        <v>1.3524</v>
      </c>
    </row>
    <row r="3359" spans="1:2">
      <c r="A3359" s="2">
        <v>40863</v>
      </c>
      <c r="B3359" s="1">
        <v>1.3505</v>
      </c>
    </row>
    <row r="3360" spans="1:2">
      <c r="A3360" s="2">
        <v>40864</v>
      </c>
      <c r="B3360" s="1">
        <v>1.3522000000000001</v>
      </c>
    </row>
    <row r="3361" spans="1:2">
      <c r="A3361" s="2">
        <v>40865</v>
      </c>
      <c r="B3361" s="1">
        <v>1.3521000000000001</v>
      </c>
    </row>
    <row r="3362" spans="1:2">
      <c r="A3362" s="2">
        <v>40868</v>
      </c>
      <c r="B3362" s="1">
        <v>1.3525</v>
      </c>
    </row>
    <row r="3363" spans="1:2">
      <c r="A3363" s="2">
        <v>40869</v>
      </c>
      <c r="B3363" s="1">
        <v>1.35</v>
      </c>
    </row>
    <row r="3364" spans="1:2">
      <c r="A3364" s="2">
        <v>40870</v>
      </c>
      <c r="B3364" s="1">
        <v>1.3347</v>
      </c>
    </row>
    <row r="3365" spans="1:2">
      <c r="A3365" s="2">
        <v>40871</v>
      </c>
      <c r="B3365" s="1" t="s">
        <v>4</v>
      </c>
    </row>
    <row r="3366" spans="1:2">
      <c r="A3366" s="2">
        <v>40872</v>
      </c>
      <c r="B3366" s="1">
        <v>1.3244</v>
      </c>
    </row>
    <row r="3367" spans="1:2">
      <c r="A3367" s="2">
        <v>40875</v>
      </c>
      <c r="B3367" s="1">
        <v>1.3333999999999999</v>
      </c>
    </row>
    <row r="3368" spans="1:2">
      <c r="A3368" s="2">
        <v>40876</v>
      </c>
      <c r="B3368" s="1">
        <v>1.3343</v>
      </c>
    </row>
    <row r="3369" spans="1:2">
      <c r="A3369" s="2">
        <v>40877</v>
      </c>
      <c r="B3369" s="1">
        <v>1.3452999999999999</v>
      </c>
    </row>
    <row r="3370" spans="1:2">
      <c r="A3370" s="2">
        <v>40878</v>
      </c>
      <c r="B3370" s="1">
        <v>1.3487</v>
      </c>
    </row>
    <row r="3371" spans="1:2">
      <c r="A3371" s="2">
        <v>40879</v>
      </c>
      <c r="B3371" s="1">
        <v>1.3386</v>
      </c>
    </row>
    <row r="3372" spans="1:2">
      <c r="A3372" s="2">
        <v>40882</v>
      </c>
      <c r="B3372" s="1">
        <v>1.3463000000000001</v>
      </c>
    </row>
    <row r="3373" spans="1:2">
      <c r="A3373" s="2">
        <v>40883</v>
      </c>
      <c r="B3373" s="1">
        <v>1.3396999999999999</v>
      </c>
    </row>
    <row r="3374" spans="1:2">
      <c r="A3374" s="2">
        <v>40884</v>
      </c>
      <c r="B3374" s="1">
        <v>1.3386</v>
      </c>
    </row>
    <row r="3375" spans="1:2">
      <c r="A3375" s="2">
        <v>40885</v>
      </c>
      <c r="B3375" s="1">
        <v>1.3324</v>
      </c>
    </row>
    <row r="3376" spans="1:2">
      <c r="A3376" s="2">
        <v>40886</v>
      </c>
      <c r="B3376" s="1">
        <v>1.3368</v>
      </c>
    </row>
    <row r="3377" spans="1:2">
      <c r="A3377" s="2">
        <v>40889</v>
      </c>
      <c r="B3377" s="1">
        <v>1.3188</v>
      </c>
    </row>
    <row r="3378" spans="1:2">
      <c r="A3378" s="2">
        <v>40890</v>
      </c>
      <c r="B3378" s="1">
        <v>1.3093999999999999</v>
      </c>
    </row>
    <row r="3379" spans="1:2">
      <c r="A3379" s="2">
        <v>40891</v>
      </c>
      <c r="B3379" s="1">
        <v>1.2971999999999999</v>
      </c>
    </row>
    <row r="3380" spans="1:2">
      <c r="A3380" s="2">
        <v>40892</v>
      </c>
      <c r="B3380" s="1">
        <v>1.3012999999999999</v>
      </c>
    </row>
    <row r="3381" spans="1:2">
      <c r="A3381" s="2">
        <v>40893</v>
      </c>
      <c r="B3381" s="1">
        <v>1.3025</v>
      </c>
    </row>
    <row r="3382" spans="1:2">
      <c r="A3382" s="2">
        <v>40896</v>
      </c>
      <c r="B3382" s="1">
        <v>1.3017000000000001</v>
      </c>
    </row>
    <row r="3383" spans="1:2">
      <c r="A3383" s="2">
        <v>40897</v>
      </c>
      <c r="B3383" s="1">
        <v>1.3076000000000001</v>
      </c>
    </row>
    <row r="3384" spans="1:2">
      <c r="A3384" s="2">
        <v>40898</v>
      </c>
      <c r="B3384" s="1">
        <v>1.304</v>
      </c>
    </row>
    <row r="3385" spans="1:2">
      <c r="A3385" s="2">
        <v>40899</v>
      </c>
      <c r="B3385" s="1">
        <v>1.3045</v>
      </c>
    </row>
    <row r="3386" spans="1:2">
      <c r="A3386" s="2">
        <v>40900</v>
      </c>
      <c r="B3386" s="1">
        <v>1.304</v>
      </c>
    </row>
    <row r="3387" spans="1:2">
      <c r="A3387" s="2">
        <v>40903</v>
      </c>
      <c r="B3387" s="1" t="s">
        <v>4</v>
      </c>
    </row>
    <row r="3388" spans="1:2">
      <c r="A3388" s="2">
        <v>40904</v>
      </c>
      <c r="B3388" s="1">
        <v>1.3073999999999999</v>
      </c>
    </row>
    <row r="3389" spans="1:2">
      <c r="A3389" s="2">
        <v>40905</v>
      </c>
      <c r="B3389" s="1">
        <v>1.2926</v>
      </c>
    </row>
    <row r="3390" spans="1:2">
      <c r="A3390" s="2">
        <v>40906</v>
      </c>
      <c r="B3390" s="1">
        <v>1.2951999999999999</v>
      </c>
    </row>
    <row r="3391" spans="1:2">
      <c r="A3391" s="2">
        <v>40907</v>
      </c>
      <c r="B3391" s="1">
        <v>1.2972999999999999</v>
      </c>
    </row>
    <row r="3392" spans="1:2">
      <c r="A3392" s="2">
        <v>40910</v>
      </c>
      <c r="B3392" s="1" t="s">
        <v>4</v>
      </c>
    </row>
    <row r="3393" spans="1:2">
      <c r="A3393" s="2">
        <v>40911</v>
      </c>
      <c r="B3393" s="1">
        <v>1.3061</v>
      </c>
    </row>
    <row r="3394" spans="1:2">
      <c r="A3394" s="2">
        <v>40912</v>
      </c>
      <c r="B3394" s="1">
        <v>1.2929999999999999</v>
      </c>
    </row>
    <row r="3395" spans="1:2">
      <c r="A3395" s="2">
        <v>40913</v>
      </c>
      <c r="B3395" s="1">
        <v>1.2783</v>
      </c>
    </row>
    <row r="3396" spans="1:2">
      <c r="A3396" s="2">
        <v>40914</v>
      </c>
      <c r="B3396" s="1">
        <v>1.2723</v>
      </c>
    </row>
    <row r="3397" spans="1:2">
      <c r="A3397" s="2">
        <v>40917</v>
      </c>
      <c r="B3397" s="1">
        <v>1.2745</v>
      </c>
    </row>
    <row r="3398" spans="1:2">
      <c r="A3398" s="2">
        <v>40918</v>
      </c>
      <c r="B3398" s="1">
        <v>1.2782</v>
      </c>
    </row>
    <row r="3399" spans="1:2">
      <c r="A3399" s="2">
        <v>40919</v>
      </c>
      <c r="B3399" s="1">
        <v>1.2685999999999999</v>
      </c>
    </row>
    <row r="3400" spans="1:2">
      <c r="A3400" s="2">
        <v>40920</v>
      </c>
      <c r="B3400" s="1">
        <v>1.2818000000000001</v>
      </c>
    </row>
    <row r="3401" spans="1:2">
      <c r="A3401" s="2">
        <v>40921</v>
      </c>
      <c r="B3401" s="1">
        <v>1.2682</v>
      </c>
    </row>
    <row r="3402" spans="1:2">
      <c r="A3402" s="2">
        <v>40924</v>
      </c>
      <c r="B3402" s="1" t="s">
        <v>4</v>
      </c>
    </row>
    <row r="3403" spans="1:2">
      <c r="A3403" s="2">
        <v>40925</v>
      </c>
      <c r="B3403" s="1">
        <v>1.274</v>
      </c>
    </row>
    <row r="3404" spans="1:2">
      <c r="A3404" s="2">
        <v>40926</v>
      </c>
      <c r="B3404" s="1">
        <v>1.2825</v>
      </c>
    </row>
    <row r="3405" spans="1:2">
      <c r="A3405" s="2">
        <v>40927</v>
      </c>
      <c r="B3405" s="1">
        <v>1.2937000000000001</v>
      </c>
    </row>
    <row r="3406" spans="1:2">
      <c r="A3406" s="2">
        <v>40928</v>
      </c>
      <c r="B3406" s="1">
        <v>1.2948</v>
      </c>
    </row>
    <row r="3407" spans="1:2">
      <c r="A3407" s="2">
        <v>40931</v>
      </c>
      <c r="B3407" s="1">
        <v>1.3035000000000001</v>
      </c>
    </row>
    <row r="3408" spans="1:2">
      <c r="A3408" s="2">
        <v>40932</v>
      </c>
      <c r="B3408" s="1">
        <v>1.3004</v>
      </c>
    </row>
    <row r="3409" spans="1:2">
      <c r="A3409" s="2">
        <v>40933</v>
      </c>
      <c r="B3409" s="1">
        <v>1.2978000000000001</v>
      </c>
    </row>
    <row r="3410" spans="1:2">
      <c r="A3410" s="2">
        <v>40934</v>
      </c>
      <c r="B3410" s="1">
        <v>1.3151999999999999</v>
      </c>
    </row>
    <row r="3411" spans="1:2">
      <c r="A3411" s="2">
        <v>40935</v>
      </c>
      <c r="B3411" s="1">
        <v>1.3191999999999999</v>
      </c>
    </row>
    <row r="3412" spans="1:2">
      <c r="A3412" s="2">
        <v>40938</v>
      </c>
      <c r="B3412" s="1">
        <v>1.3123</v>
      </c>
    </row>
    <row r="3413" spans="1:2">
      <c r="A3413" s="2">
        <v>40939</v>
      </c>
      <c r="B3413" s="1">
        <v>1.3052999999999999</v>
      </c>
    </row>
    <row r="3414" spans="1:2">
      <c r="A3414" s="2">
        <v>40940</v>
      </c>
      <c r="B3414" s="1">
        <v>1.3179000000000001</v>
      </c>
    </row>
    <row r="3415" spans="1:2">
      <c r="A3415" s="2">
        <v>40941</v>
      </c>
      <c r="B3415" s="1">
        <v>1.3167</v>
      </c>
    </row>
    <row r="3416" spans="1:2">
      <c r="A3416" s="2">
        <v>40942</v>
      </c>
      <c r="B3416" s="1">
        <v>1.3106</v>
      </c>
    </row>
    <row r="3417" spans="1:2">
      <c r="A3417" s="2">
        <v>40945</v>
      </c>
      <c r="B3417" s="1">
        <v>1.3129999999999999</v>
      </c>
    </row>
    <row r="3418" spans="1:2">
      <c r="A3418" s="2">
        <v>40946</v>
      </c>
      <c r="B3418" s="1">
        <v>1.3244</v>
      </c>
    </row>
    <row r="3419" spans="1:2">
      <c r="A3419" s="2">
        <v>40947</v>
      </c>
      <c r="B3419" s="1">
        <v>1.3252999999999999</v>
      </c>
    </row>
    <row r="3420" spans="1:2">
      <c r="A3420" s="2">
        <v>40948</v>
      </c>
      <c r="B3420" s="1">
        <v>1.3297000000000001</v>
      </c>
    </row>
    <row r="3421" spans="1:2">
      <c r="A3421" s="2">
        <v>40949</v>
      </c>
      <c r="B3421" s="1">
        <v>1.3187</v>
      </c>
    </row>
    <row r="3422" spans="1:2">
      <c r="A3422" s="2">
        <v>40952</v>
      </c>
      <c r="B3422" s="1">
        <v>1.3210999999999999</v>
      </c>
    </row>
    <row r="3423" spans="1:2">
      <c r="A3423" s="2">
        <v>40953</v>
      </c>
      <c r="B3423" s="1">
        <v>1.3149</v>
      </c>
    </row>
    <row r="3424" spans="1:2">
      <c r="A3424" s="2">
        <v>40954</v>
      </c>
      <c r="B3424" s="1">
        <v>1.3087</v>
      </c>
    </row>
    <row r="3425" spans="1:2">
      <c r="A3425" s="2">
        <v>40955</v>
      </c>
      <c r="B3425" s="1">
        <v>1.3109999999999999</v>
      </c>
    </row>
    <row r="3426" spans="1:2">
      <c r="A3426" s="2">
        <v>40956</v>
      </c>
      <c r="B3426" s="1">
        <v>1.3149</v>
      </c>
    </row>
    <row r="3427" spans="1:2">
      <c r="A3427" s="2">
        <v>40959</v>
      </c>
      <c r="B3427" s="1" t="s">
        <v>4</v>
      </c>
    </row>
    <row r="3428" spans="1:2">
      <c r="A3428" s="2">
        <v>40960</v>
      </c>
      <c r="B3428" s="1">
        <v>1.3254999999999999</v>
      </c>
    </row>
    <row r="3429" spans="1:2">
      <c r="A3429" s="2">
        <v>40961</v>
      </c>
      <c r="B3429" s="1">
        <v>1.3250999999999999</v>
      </c>
    </row>
    <row r="3430" spans="1:2">
      <c r="A3430" s="2">
        <v>40962</v>
      </c>
      <c r="B3430" s="1">
        <v>1.3308</v>
      </c>
    </row>
    <row r="3431" spans="1:2">
      <c r="A3431" s="2">
        <v>40963</v>
      </c>
      <c r="B3431" s="1">
        <v>1.3463000000000001</v>
      </c>
    </row>
    <row r="3432" spans="1:2">
      <c r="A3432" s="2">
        <v>40966</v>
      </c>
      <c r="B3432" s="1">
        <v>1.341</v>
      </c>
    </row>
    <row r="3433" spans="1:2">
      <c r="A3433" s="2">
        <v>40967</v>
      </c>
      <c r="B3433" s="1">
        <v>1.3452</v>
      </c>
    </row>
    <row r="3434" spans="1:2">
      <c r="A3434" s="2">
        <v>40968</v>
      </c>
      <c r="B3434" s="1">
        <v>1.3359000000000001</v>
      </c>
    </row>
    <row r="3435" spans="1:2">
      <c r="A3435" s="2">
        <v>40969</v>
      </c>
      <c r="B3435" s="1">
        <v>1.3320000000000001</v>
      </c>
    </row>
    <row r="3436" spans="1:2">
      <c r="A3436" s="2">
        <v>40970</v>
      </c>
      <c r="B3436" s="1">
        <v>1.3202</v>
      </c>
    </row>
    <row r="3437" spans="1:2">
      <c r="A3437" s="2">
        <v>40973</v>
      </c>
      <c r="B3437" s="1">
        <v>1.3226</v>
      </c>
    </row>
    <row r="3438" spans="1:2">
      <c r="A3438" s="2">
        <v>40974</v>
      </c>
      <c r="B3438" s="1">
        <v>1.3113999999999999</v>
      </c>
    </row>
    <row r="3439" spans="1:2">
      <c r="A3439" s="2">
        <v>40975</v>
      </c>
      <c r="B3439" s="1">
        <v>1.3149</v>
      </c>
    </row>
    <row r="3440" spans="1:2">
      <c r="A3440" s="2">
        <v>40976</v>
      </c>
      <c r="B3440" s="1">
        <v>1.3255999999999999</v>
      </c>
    </row>
    <row r="3441" spans="1:2">
      <c r="A3441" s="2">
        <v>40977</v>
      </c>
      <c r="B3441" s="1">
        <v>1.3108</v>
      </c>
    </row>
    <row r="3442" spans="1:2">
      <c r="A3442" s="2">
        <v>40980</v>
      </c>
      <c r="B3442" s="1">
        <v>1.3141</v>
      </c>
    </row>
    <row r="3443" spans="1:2">
      <c r="A3443" s="2">
        <v>40981</v>
      </c>
      <c r="B3443" s="1">
        <v>1.3109</v>
      </c>
    </row>
    <row r="3444" spans="1:2">
      <c r="A3444" s="2">
        <v>40982</v>
      </c>
      <c r="B3444" s="1">
        <v>1.3025</v>
      </c>
    </row>
    <row r="3445" spans="1:2">
      <c r="A3445" s="2">
        <v>40983</v>
      </c>
      <c r="B3445" s="1">
        <v>1.3069999999999999</v>
      </c>
    </row>
    <row r="3446" spans="1:2">
      <c r="A3446" s="2">
        <v>40984</v>
      </c>
      <c r="B3446" s="1">
        <v>1.3170999999999999</v>
      </c>
    </row>
    <row r="3447" spans="1:2">
      <c r="A3447" s="2">
        <v>40987</v>
      </c>
      <c r="B3447" s="1">
        <v>1.3242</v>
      </c>
    </row>
    <row r="3448" spans="1:2">
      <c r="A3448" s="2">
        <v>40988</v>
      </c>
      <c r="B3448" s="1">
        <v>1.3222</v>
      </c>
    </row>
    <row r="3449" spans="1:2">
      <c r="A3449" s="2">
        <v>40989</v>
      </c>
      <c r="B3449" s="1">
        <v>1.319</v>
      </c>
    </row>
    <row r="3450" spans="1:2">
      <c r="A3450" s="2">
        <v>40990</v>
      </c>
      <c r="B3450" s="1">
        <v>1.3193999999999999</v>
      </c>
    </row>
    <row r="3451" spans="1:2">
      <c r="A3451" s="2">
        <v>40991</v>
      </c>
      <c r="B3451" s="1">
        <v>1.3263</v>
      </c>
    </row>
    <row r="3452" spans="1:2">
      <c r="A3452" s="2">
        <v>40994</v>
      </c>
      <c r="B3452" s="1">
        <v>1.3328</v>
      </c>
    </row>
    <row r="3453" spans="1:2">
      <c r="A3453" s="2">
        <v>40995</v>
      </c>
      <c r="B3453" s="1">
        <v>1.3335999999999999</v>
      </c>
    </row>
    <row r="3454" spans="1:2">
      <c r="A3454" s="2">
        <v>40996</v>
      </c>
      <c r="B3454" s="1">
        <v>1.33</v>
      </c>
    </row>
    <row r="3455" spans="1:2">
      <c r="A3455" s="2">
        <v>40997</v>
      </c>
      <c r="B3455" s="1">
        <v>1.3265</v>
      </c>
    </row>
    <row r="3456" spans="1:2">
      <c r="A3456" s="2">
        <v>40998</v>
      </c>
      <c r="B3456" s="1">
        <v>1.3333999999999999</v>
      </c>
    </row>
    <row r="3457" spans="1:2">
      <c r="A3457" s="2">
        <v>41001</v>
      </c>
      <c r="B3457" s="1">
        <v>1.3325</v>
      </c>
    </row>
    <row r="3458" spans="1:2">
      <c r="A3458" s="2">
        <v>41002</v>
      </c>
      <c r="B3458" s="1">
        <v>1.3337000000000001</v>
      </c>
    </row>
    <row r="3459" spans="1:2">
      <c r="A3459" s="2">
        <v>41003</v>
      </c>
      <c r="B3459" s="1">
        <v>1.3126</v>
      </c>
    </row>
    <row r="3460" spans="1:2">
      <c r="A3460" s="2">
        <v>41004</v>
      </c>
      <c r="B3460" s="1">
        <v>1.3064</v>
      </c>
    </row>
    <row r="3461" spans="1:2">
      <c r="A3461" s="2">
        <v>41005</v>
      </c>
      <c r="B3461" s="1">
        <v>1.3089</v>
      </c>
    </row>
    <row r="3462" spans="1:2">
      <c r="A3462" s="2">
        <v>41008</v>
      </c>
      <c r="B3462" s="1">
        <v>1.3087</v>
      </c>
    </row>
    <row r="3463" spans="1:2">
      <c r="A3463" s="2">
        <v>41009</v>
      </c>
      <c r="B3463" s="1">
        <v>1.3068</v>
      </c>
    </row>
    <row r="3464" spans="1:2">
      <c r="A3464" s="2">
        <v>41010</v>
      </c>
      <c r="B3464" s="1">
        <v>1.3104</v>
      </c>
    </row>
    <row r="3465" spans="1:2">
      <c r="A3465" s="2">
        <v>41011</v>
      </c>
      <c r="B3465" s="1">
        <v>1.3170999999999999</v>
      </c>
    </row>
    <row r="3466" spans="1:2">
      <c r="A3466" s="2">
        <v>41012</v>
      </c>
      <c r="B3466" s="1">
        <v>1.3082</v>
      </c>
    </row>
    <row r="3467" spans="1:2">
      <c r="A3467" s="2">
        <v>41015</v>
      </c>
      <c r="B3467" s="1">
        <v>1.3067</v>
      </c>
    </row>
    <row r="3468" spans="1:2">
      <c r="A3468" s="2">
        <v>41016</v>
      </c>
      <c r="B3468" s="1">
        <v>1.3123</v>
      </c>
    </row>
    <row r="3469" spans="1:2">
      <c r="A3469" s="2">
        <v>41017</v>
      </c>
      <c r="B3469" s="1">
        <v>1.3122</v>
      </c>
    </row>
    <row r="3470" spans="1:2">
      <c r="A3470" s="2">
        <v>41018</v>
      </c>
      <c r="B3470" s="1">
        <v>1.3131999999999999</v>
      </c>
    </row>
    <row r="3471" spans="1:2">
      <c r="A3471" s="2">
        <v>41019</v>
      </c>
      <c r="B3471" s="1">
        <v>1.3211999999999999</v>
      </c>
    </row>
    <row r="3472" spans="1:2">
      <c r="A3472" s="2">
        <v>41022</v>
      </c>
      <c r="B3472" s="1">
        <v>1.3129</v>
      </c>
    </row>
    <row r="3473" spans="1:2">
      <c r="A3473" s="2">
        <v>41023</v>
      </c>
      <c r="B3473" s="1">
        <v>1.3207</v>
      </c>
    </row>
    <row r="3474" spans="1:2">
      <c r="A3474" s="2">
        <v>41024</v>
      </c>
      <c r="B3474" s="1">
        <v>1.321</v>
      </c>
    </row>
    <row r="3475" spans="1:2">
      <c r="A3475" s="2">
        <v>41025</v>
      </c>
      <c r="B3475" s="1">
        <v>1.3231999999999999</v>
      </c>
    </row>
    <row r="3476" spans="1:2">
      <c r="A3476" s="2">
        <v>41026</v>
      </c>
      <c r="B3476" s="1">
        <v>1.3248</v>
      </c>
    </row>
    <row r="3477" spans="1:2">
      <c r="A3477" s="2">
        <v>41029</v>
      </c>
      <c r="B3477" s="1">
        <v>1.3229</v>
      </c>
    </row>
    <row r="3478" spans="1:2">
      <c r="A3478" s="2">
        <v>41030</v>
      </c>
      <c r="B3478" s="1">
        <v>1.3226</v>
      </c>
    </row>
    <row r="3479" spans="1:2">
      <c r="A3479" s="2">
        <v>41031</v>
      </c>
      <c r="B3479" s="1">
        <v>1.3153999999999999</v>
      </c>
    </row>
    <row r="3480" spans="1:2">
      <c r="A3480" s="2">
        <v>41032</v>
      </c>
      <c r="B3480" s="1">
        <v>1.3147</v>
      </c>
    </row>
    <row r="3481" spans="1:2">
      <c r="A3481" s="2">
        <v>41033</v>
      </c>
      <c r="B3481" s="1">
        <v>1.3090999999999999</v>
      </c>
    </row>
    <row r="3482" spans="1:2">
      <c r="A3482" s="2">
        <v>41036</v>
      </c>
      <c r="B3482" s="1">
        <v>1.3051999999999999</v>
      </c>
    </row>
    <row r="3483" spans="1:2">
      <c r="A3483" s="2">
        <v>41037</v>
      </c>
      <c r="B3483" s="1">
        <v>1.3015000000000001</v>
      </c>
    </row>
    <row r="3484" spans="1:2">
      <c r="A3484" s="2">
        <v>41038</v>
      </c>
      <c r="B3484" s="1">
        <v>1.2954000000000001</v>
      </c>
    </row>
    <row r="3485" spans="1:2">
      <c r="A3485" s="2">
        <v>41039</v>
      </c>
      <c r="B3485" s="1">
        <v>1.2959000000000001</v>
      </c>
    </row>
    <row r="3486" spans="1:2">
      <c r="A3486" s="2">
        <v>41040</v>
      </c>
      <c r="B3486" s="1">
        <v>1.2937000000000001</v>
      </c>
    </row>
    <row r="3487" spans="1:2">
      <c r="A3487" s="2">
        <v>41043</v>
      </c>
      <c r="B3487" s="1">
        <v>1.2847</v>
      </c>
    </row>
    <row r="3488" spans="1:2">
      <c r="A3488" s="2">
        <v>41044</v>
      </c>
      <c r="B3488" s="1">
        <v>1.2768999999999999</v>
      </c>
    </row>
    <row r="3489" spans="1:2">
      <c r="A3489" s="2">
        <v>41045</v>
      </c>
      <c r="B3489" s="1">
        <v>1.2729999999999999</v>
      </c>
    </row>
    <row r="3490" spans="1:2">
      <c r="A3490" s="2">
        <v>41046</v>
      </c>
      <c r="B3490" s="1">
        <v>1.2708999999999999</v>
      </c>
    </row>
    <row r="3491" spans="1:2">
      <c r="A3491" s="2">
        <v>41047</v>
      </c>
      <c r="B3491" s="1">
        <v>1.2721</v>
      </c>
    </row>
    <row r="3492" spans="1:2">
      <c r="A3492" s="2">
        <v>41050</v>
      </c>
      <c r="B3492" s="1">
        <v>1.2768999999999999</v>
      </c>
    </row>
    <row r="3493" spans="1:2">
      <c r="A3493" s="2">
        <v>41051</v>
      </c>
      <c r="B3493" s="1">
        <v>1.2735000000000001</v>
      </c>
    </row>
    <row r="3494" spans="1:2">
      <c r="A3494" s="2">
        <v>41052</v>
      </c>
      <c r="B3494" s="1">
        <v>1.2568999999999999</v>
      </c>
    </row>
    <row r="3495" spans="1:2">
      <c r="A3495" s="2">
        <v>41053</v>
      </c>
      <c r="B3495" s="1">
        <v>1.2583</v>
      </c>
    </row>
    <row r="3496" spans="1:2">
      <c r="A3496" s="2">
        <v>41054</v>
      </c>
      <c r="B3496" s="1">
        <v>1.2518</v>
      </c>
    </row>
    <row r="3497" spans="1:2">
      <c r="A3497" s="2">
        <v>41057</v>
      </c>
      <c r="B3497" s="1" t="s">
        <v>4</v>
      </c>
    </row>
    <row r="3498" spans="1:2">
      <c r="A3498" s="2">
        <v>41058</v>
      </c>
      <c r="B3498" s="1">
        <v>1.2487999999999999</v>
      </c>
    </row>
    <row r="3499" spans="1:2">
      <c r="A3499" s="2">
        <v>41059</v>
      </c>
      <c r="B3499" s="1">
        <v>1.2404999999999999</v>
      </c>
    </row>
    <row r="3500" spans="1:2">
      <c r="A3500" s="2">
        <v>41060</v>
      </c>
      <c r="B3500" s="1">
        <v>1.2363999999999999</v>
      </c>
    </row>
    <row r="3501" spans="1:2">
      <c r="A3501" s="2">
        <v>41061</v>
      </c>
      <c r="B3501" s="1">
        <v>1.242</v>
      </c>
    </row>
    <row r="3502" spans="1:2">
      <c r="A3502" s="2">
        <v>41064</v>
      </c>
      <c r="B3502" s="1">
        <v>1.2495000000000001</v>
      </c>
    </row>
    <row r="3503" spans="1:2">
      <c r="A3503" s="2">
        <v>41065</v>
      </c>
      <c r="B3503" s="1">
        <v>1.2437</v>
      </c>
    </row>
    <row r="3504" spans="1:2">
      <c r="A3504" s="2">
        <v>41066</v>
      </c>
      <c r="B3504" s="1">
        <v>1.2535000000000001</v>
      </c>
    </row>
    <row r="3505" spans="1:2">
      <c r="A3505" s="2">
        <v>41067</v>
      </c>
      <c r="B3505" s="1">
        <v>1.2567999999999999</v>
      </c>
    </row>
    <row r="3506" spans="1:2">
      <c r="A3506" s="2">
        <v>41068</v>
      </c>
      <c r="B3506" s="1">
        <v>1.2482</v>
      </c>
    </row>
    <row r="3507" spans="1:2">
      <c r="A3507" s="2">
        <v>41071</v>
      </c>
      <c r="B3507" s="1">
        <v>1.2504</v>
      </c>
    </row>
    <row r="3508" spans="1:2">
      <c r="A3508" s="2">
        <v>41072</v>
      </c>
      <c r="B3508" s="1">
        <v>1.2477</v>
      </c>
    </row>
    <row r="3509" spans="1:2">
      <c r="A3509" s="2">
        <v>41073</v>
      </c>
      <c r="B3509" s="1">
        <v>1.2596000000000001</v>
      </c>
    </row>
    <row r="3510" spans="1:2">
      <c r="A3510" s="2">
        <v>41074</v>
      </c>
      <c r="B3510" s="1">
        <v>1.2607999999999999</v>
      </c>
    </row>
    <row r="3511" spans="1:2">
      <c r="A3511" s="2">
        <v>41075</v>
      </c>
      <c r="B3511" s="1">
        <v>1.2633000000000001</v>
      </c>
    </row>
    <row r="3512" spans="1:2">
      <c r="A3512" s="2">
        <v>41078</v>
      </c>
      <c r="B3512" s="1">
        <v>1.2578</v>
      </c>
    </row>
    <row r="3513" spans="1:2">
      <c r="A3513" s="2">
        <v>41079</v>
      </c>
      <c r="B3513" s="1">
        <v>1.2692000000000001</v>
      </c>
    </row>
    <row r="3514" spans="1:2">
      <c r="A3514" s="2">
        <v>41080</v>
      </c>
      <c r="B3514" s="1">
        <v>1.2703</v>
      </c>
    </row>
    <row r="3515" spans="1:2">
      <c r="A3515" s="2">
        <v>41081</v>
      </c>
      <c r="B3515" s="1">
        <v>1.2585999999999999</v>
      </c>
    </row>
    <row r="3516" spans="1:2">
      <c r="A3516" s="2">
        <v>41082</v>
      </c>
      <c r="B3516" s="1">
        <v>1.2544999999999999</v>
      </c>
    </row>
    <row r="3517" spans="1:2">
      <c r="A3517" s="2">
        <v>41085</v>
      </c>
      <c r="B3517" s="1">
        <v>1.248</v>
      </c>
    </row>
    <row r="3518" spans="1:2">
      <c r="A3518" s="2">
        <v>41086</v>
      </c>
      <c r="B3518" s="1">
        <v>1.2471000000000001</v>
      </c>
    </row>
    <row r="3519" spans="1:2">
      <c r="A3519" s="2">
        <v>41087</v>
      </c>
      <c r="B3519" s="1">
        <v>1.2457</v>
      </c>
    </row>
    <row r="3520" spans="1:2">
      <c r="A3520" s="2">
        <v>41088</v>
      </c>
      <c r="B3520" s="1">
        <v>1.2433000000000001</v>
      </c>
    </row>
    <row r="3521" spans="1:2">
      <c r="A3521" s="2">
        <v>41089</v>
      </c>
      <c r="B3521" s="1">
        <v>1.2667999999999999</v>
      </c>
    </row>
    <row r="3522" spans="1:2">
      <c r="A3522" s="2">
        <v>41092</v>
      </c>
      <c r="B3522" s="1">
        <v>1.2584</v>
      </c>
    </row>
    <row r="3523" spans="1:2">
      <c r="A3523" s="2">
        <v>41093</v>
      </c>
      <c r="B3523" s="1">
        <v>1.262</v>
      </c>
    </row>
    <row r="3524" spans="1:2">
      <c r="A3524" s="2">
        <v>41094</v>
      </c>
      <c r="B3524" s="1" t="s">
        <v>4</v>
      </c>
    </row>
    <row r="3525" spans="1:2">
      <c r="A3525" s="2">
        <v>41095</v>
      </c>
      <c r="B3525" s="1">
        <v>1.2383999999999999</v>
      </c>
    </row>
    <row r="3526" spans="1:2">
      <c r="A3526" s="2">
        <v>41096</v>
      </c>
      <c r="B3526" s="1">
        <v>1.2282999999999999</v>
      </c>
    </row>
    <row r="3527" spans="1:2">
      <c r="A3527" s="2">
        <v>41099</v>
      </c>
      <c r="B3527" s="1">
        <v>1.2299</v>
      </c>
    </row>
    <row r="3528" spans="1:2">
      <c r="A3528" s="2">
        <v>41100</v>
      </c>
      <c r="B3528" s="1">
        <v>1.2255</v>
      </c>
    </row>
    <row r="3529" spans="1:2">
      <c r="A3529" s="2">
        <v>41101</v>
      </c>
      <c r="B3529" s="1">
        <v>1.2243999999999999</v>
      </c>
    </row>
    <row r="3530" spans="1:2">
      <c r="A3530" s="2">
        <v>41102</v>
      </c>
      <c r="B3530" s="1">
        <v>1.2199</v>
      </c>
    </row>
    <row r="3531" spans="1:2">
      <c r="A3531" s="2">
        <v>41103</v>
      </c>
      <c r="B3531" s="1">
        <v>1.2232000000000001</v>
      </c>
    </row>
    <row r="3532" spans="1:2">
      <c r="A3532" s="2">
        <v>41106</v>
      </c>
      <c r="B3532" s="1">
        <v>1.2266999999999999</v>
      </c>
    </row>
    <row r="3533" spans="1:2">
      <c r="A3533" s="2">
        <v>41107</v>
      </c>
      <c r="B3533" s="1">
        <v>1.2234</v>
      </c>
    </row>
    <row r="3534" spans="1:2">
      <c r="A3534" s="2">
        <v>41108</v>
      </c>
      <c r="B3534" s="1">
        <v>1.2261</v>
      </c>
    </row>
    <row r="3535" spans="1:2">
      <c r="A3535" s="2">
        <v>41109</v>
      </c>
      <c r="B3535" s="1">
        <v>1.2257</v>
      </c>
    </row>
    <row r="3536" spans="1:2">
      <c r="A3536" s="2">
        <v>41110</v>
      </c>
      <c r="B3536" s="1">
        <v>1.2176</v>
      </c>
    </row>
    <row r="3537" spans="1:2">
      <c r="A3537" s="2">
        <v>41113</v>
      </c>
      <c r="B3537" s="1">
        <v>1.2125999999999999</v>
      </c>
    </row>
    <row r="3538" spans="1:2">
      <c r="A3538" s="2">
        <v>41114</v>
      </c>
      <c r="B3538" s="1">
        <v>1.2061999999999999</v>
      </c>
    </row>
    <row r="3539" spans="1:2">
      <c r="A3539" s="2">
        <v>41115</v>
      </c>
      <c r="B3539" s="1">
        <v>1.2132000000000001</v>
      </c>
    </row>
    <row r="3540" spans="1:2">
      <c r="A3540" s="2">
        <v>41116</v>
      </c>
      <c r="B3540" s="1">
        <v>1.228</v>
      </c>
    </row>
    <row r="3541" spans="1:2">
      <c r="A3541" s="2">
        <v>41117</v>
      </c>
      <c r="B3541" s="1">
        <v>1.2370000000000001</v>
      </c>
    </row>
    <row r="3542" spans="1:2">
      <c r="A3542" s="2">
        <v>41120</v>
      </c>
      <c r="B3542" s="1">
        <v>1.2250000000000001</v>
      </c>
    </row>
    <row r="3543" spans="1:2">
      <c r="A3543" s="2">
        <v>41121</v>
      </c>
      <c r="B3543" s="1">
        <v>1.2315</v>
      </c>
    </row>
    <row r="3544" spans="1:2">
      <c r="A3544" s="2">
        <v>41122</v>
      </c>
      <c r="B3544" s="1">
        <v>1.2299</v>
      </c>
    </row>
    <row r="3545" spans="1:2">
      <c r="A3545" s="2">
        <v>41123</v>
      </c>
      <c r="B3545" s="1">
        <v>1.2149000000000001</v>
      </c>
    </row>
    <row r="3546" spans="1:2">
      <c r="A3546" s="2">
        <v>41124</v>
      </c>
      <c r="B3546" s="1">
        <v>1.2390000000000001</v>
      </c>
    </row>
    <row r="3547" spans="1:2">
      <c r="A3547" s="2">
        <v>41127</v>
      </c>
      <c r="B3547" s="1">
        <v>1.2422</v>
      </c>
    </row>
    <row r="3548" spans="1:2">
      <c r="A3548" s="2">
        <v>41128</v>
      </c>
      <c r="B3548" s="1">
        <v>1.2422</v>
      </c>
    </row>
    <row r="3549" spans="1:2">
      <c r="A3549" s="2">
        <v>41129</v>
      </c>
      <c r="B3549" s="1">
        <v>1.2363999999999999</v>
      </c>
    </row>
    <row r="3550" spans="1:2">
      <c r="A3550" s="2">
        <v>41130</v>
      </c>
      <c r="B3550" s="1">
        <v>1.2278</v>
      </c>
    </row>
    <row r="3551" spans="1:2">
      <c r="A3551" s="2">
        <v>41131</v>
      </c>
      <c r="B3551" s="1">
        <v>1.2298</v>
      </c>
    </row>
    <row r="3552" spans="1:2">
      <c r="A3552" s="2">
        <v>41134</v>
      </c>
      <c r="B3552" s="1">
        <v>1.2339</v>
      </c>
    </row>
    <row r="3553" spans="1:2">
      <c r="A3553" s="2">
        <v>41135</v>
      </c>
      <c r="B3553" s="1">
        <v>1.2329000000000001</v>
      </c>
    </row>
    <row r="3554" spans="1:2">
      <c r="A3554" s="2">
        <v>41136</v>
      </c>
      <c r="B3554" s="1">
        <v>1.2287999999999999</v>
      </c>
    </row>
    <row r="3555" spans="1:2">
      <c r="A3555" s="2">
        <v>41137</v>
      </c>
      <c r="B3555" s="1">
        <v>1.2356</v>
      </c>
    </row>
    <row r="3556" spans="1:2">
      <c r="A3556" s="2">
        <v>41138</v>
      </c>
      <c r="B3556" s="1">
        <v>1.2315</v>
      </c>
    </row>
    <row r="3557" spans="1:2">
      <c r="A3557" s="2">
        <v>41141</v>
      </c>
      <c r="B3557" s="1">
        <v>1.2343</v>
      </c>
    </row>
    <row r="3558" spans="1:2">
      <c r="A3558" s="2">
        <v>41142</v>
      </c>
      <c r="B3558" s="1">
        <v>1.2472000000000001</v>
      </c>
    </row>
    <row r="3559" spans="1:2">
      <c r="A3559" s="2">
        <v>41143</v>
      </c>
      <c r="B3559" s="1">
        <v>1.2472000000000001</v>
      </c>
    </row>
    <row r="3560" spans="1:2">
      <c r="A3560" s="2">
        <v>41144</v>
      </c>
      <c r="B3560" s="1">
        <v>1.2583</v>
      </c>
    </row>
    <row r="3561" spans="1:2">
      <c r="A3561" s="2">
        <v>41145</v>
      </c>
      <c r="B3561" s="1">
        <v>1.2533000000000001</v>
      </c>
    </row>
    <row r="3562" spans="1:2">
      <c r="A3562" s="2">
        <v>41148</v>
      </c>
      <c r="B3562" s="1">
        <v>1.2514000000000001</v>
      </c>
    </row>
    <row r="3563" spans="1:2">
      <c r="A3563" s="2">
        <v>41149</v>
      </c>
      <c r="B3563" s="1">
        <v>1.2564</v>
      </c>
    </row>
    <row r="3564" spans="1:2">
      <c r="A3564" s="2">
        <v>41150</v>
      </c>
      <c r="B3564" s="1">
        <v>1.2538</v>
      </c>
    </row>
    <row r="3565" spans="1:2">
      <c r="A3565" s="2">
        <v>41151</v>
      </c>
      <c r="B3565" s="1">
        <v>1.2497</v>
      </c>
    </row>
    <row r="3566" spans="1:2">
      <c r="A3566" s="2">
        <v>41152</v>
      </c>
      <c r="B3566" s="1">
        <v>1.2578</v>
      </c>
    </row>
    <row r="3567" spans="1:2">
      <c r="A3567" s="2">
        <v>41155</v>
      </c>
      <c r="B3567" s="1" t="s">
        <v>4</v>
      </c>
    </row>
    <row r="3568" spans="1:2">
      <c r="A3568" s="2">
        <v>41156</v>
      </c>
      <c r="B3568" s="1">
        <v>1.2565999999999999</v>
      </c>
    </row>
    <row r="3569" spans="1:2">
      <c r="A3569" s="2">
        <v>41157</v>
      </c>
      <c r="B3569" s="1">
        <v>1.2603</v>
      </c>
    </row>
    <row r="3570" spans="1:2">
      <c r="A3570" s="2">
        <v>41158</v>
      </c>
      <c r="B3570" s="1">
        <v>1.2625999999999999</v>
      </c>
    </row>
    <row r="3571" spans="1:2">
      <c r="A3571" s="2">
        <v>41159</v>
      </c>
      <c r="B3571" s="1">
        <v>1.2796000000000001</v>
      </c>
    </row>
    <row r="3572" spans="1:2">
      <c r="A3572" s="2">
        <v>41162</v>
      </c>
      <c r="B3572" s="1">
        <v>1.2795000000000001</v>
      </c>
    </row>
    <row r="3573" spans="1:2">
      <c r="A3573" s="2">
        <v>41163</v>
      </c>
      <c r="B3573" s="1">
        <v>1.2858000000000001</v>
      </c>
    </row>
    <row r="3574" spans="1:2">
      <c r="A3574" s="2">
        <v>41164</v>
      </c>
      <c r="B3574" s="1">
        <v>1.2894000000000001</v>
      </c>
    </row>
    <row r="3575" spans="1:2">
      <c r="A3575" s="2">
        <v>41165</v>
      </c>
      <c r="B3575" s="1">
        <v>1.2911999999999999</v>
      </c>
    </row>
    <row r="3576" spans="1:2">
      <c r="A3576" s="2">
        <v>41166</v>
      </c>
      <c r="B3576" s="1">
        <v>1.3142</v>
      </c>
    </row>
    <row r="3577" spans="1:2">
      <c r="A3577" s="2">
        <v>41169</v>
      </c>
      <c r="B3577" s="1">
        <v>1.3125</v>
      </c>
    </row>
    <row r="3578" spans="1:2">
      <c r="A3578" s="2">
        <v>41170</v>
      </c>
      <c r="B3578" s="1">
        <v>1.3050999999999999</v>
      </c>
    </row>
    <row r="3579" spans="1:2">
      <c r="A3579" s="2">
        <v>41171</v>
      </c>
      <c r="B3579" s="1">
        <v>1.3065</v>
      </c>
    </row>
    <row r="3580" spans="1:2">
      <c r="A3580" s="2">
        <v>41172</v>
      </c>
      <c r="B3580" s="1">
        <v>1.2948</v>
      </c>
    </row>
    <row r="3581" spans="1:2">
      <c r="A3581" s="2">
        <v>41173</v>
      </c>
      <c r="B3581" s="1">
        <v>1.2989999999999999</v>
      </c>
    </row>
    <row r="3582" spans="1:2">
      <c r="A3582" s="2">
        <v>41176</v>
      </c>
      <c r="B3582" s="1">
        <v>1.2908999999999999</v>
      </c>
    </row>
    <row r="3583" spans="1:2">
      <c r="A3583" s="2">
        <v>41177</v>
      </c>
      <c r="B3583" s="1">
        <v>1.2945</v>
      </c>
    </row>
    <row r="3584" spans="1:2">
      <c r="A3584" s="2">
        <v>41178</v>
      </c>
      <c r="B3584" s="1">
        <v>1.2851999999999999</v>
      </c>
    </row>
    <row r="3585" spans="1:2">
      <c r="A3585" s="2">
        <v>41179</v>
      </c>
      <c r="B3585" s="1">
        <v>1.2874000000000001</v>
      </c>
    </row>
    <row r="3586" spans="1:2">
      <c r="A3586" s="2">
        <v>41180</v>
      </c>
      <c r="B3586" s="1">
        <v>1.2856000000000001</v>
      </c>
    </row>
    <row r="3587" spans="1:2">
      <c r="A3587" s="2">
        <v>41183</v>
      </c>
      <c r="B3587" s="1">
        <v>1.29</v>
      </c>
    </row>
    <row r="3588" spans="1:2">
      <c r="A3588" s="2">
        <v>41184</v>
      </c>
      <c r="B3588" s="1">
        <v>1.2950999999999999</v>
      </c>
    </row>
    <row r="3589" spans="1:2">
      <c r="A3589" s="2">
        <v>41185</v>
      </c>
      <c r="B3589" s="1">
        <v>1.2908999999999999</v>
      </c>
    </row>
    <row r="3590" spans="1:2">
      <c r="A3590" s="2">
        <v>41186</v>
      </c>
      <c r="B3590" s="1">
        <v>1.3001</v>
      </c>
    </row>
    <row r="3591" spans="1:2">
      <c r="A3591" s="2">
        <v>41187</v>
      </c>
      <c r="B3591" s="1">
        <v>1.3059000000000001</v>
      </c>
    </row>
    <row r="3592" spans="1:2">
      <c r="A3592" s="2">
        <v>41190</v>
      </c>
      <c r="B3592" s="1" t="s">
        <v>4</v>
      </c>
    </row>
    <row r="3593" spans="1:2">
      <c r="A3593" s="2">
        <v>41191</v>
      </c>
      <c r="B3593" s="1">
        <v>1.2876000000000001</v>
      </c>
    </row>
    <row r="3594" spans="1:2">
      <c r="A3594" s="2">
        <v>41192</v>
      </c>
      <c r="B3594" s="1">
        <v>1.2887999999999999</v>
      </c>
    </row>
    <row r="3595" spans="1:2">
      <c r="A3595" s="2">
        <v>41193</v>
      </c>
      <c r="B3595" s="1">
        <v>1.2927999999999999</v>
      </c>
    </row>
    <row r="3596" spans="1:2">
      <c r="A3596" s="2">
        <v>41194</v>
      </c>
      <c r="B3596" s="1">
        <v>1.2946</v>
      </c>
    </row>
    <row r="3597" spans="1:2">
      <c r="A3597" s="2">
        <v>41197</v>
      </c>
      <c r="B3597" s="1">
        <v>1.2949999999999999</v>
      </c>
    </row>
    <row r="3598" spans="1:2">
      <c r="A3598" s="2">
        <v>41198</v>
      </c>
      <c r="B3598" s="1">
        <v>1.3036000000000001</v>
      </c>
    </row>
    <row r="3599" spans="1:2">
      <c r="A3599" s="2">
        <v>41199</v>
      </c>
      <c r="B3599" s="1">
        <v>1.3132999999999999</v>
      </c>
    </row>
    <row r="3600" spans="1:2">
      <c r="A3600" s="2">
        <v>41200</v>
      </c>
      <c r="B3600" s="1">
        <v>1.3106</v>
      </c>
    </row>
    <row r="3601" spans="1:2">
      <c r="A3601" s="2">
        <v>41201</v>
      </c>
      <c r="B3601" s="1">
        <v>1.3022</v>
      </c>
    </row>
    <row r="3602" spans="1:2">
      <c r="A3602" s="2">
        <v>41204</v>
      </c>
      <c r="B3602" s="1">
        <v>1.3063</v>
      </c>
    </row>
    <row r="3603" spans="1:2">
      <c r="A3603" s="2">
        <v>41205</v>
      </c>
      <c r="B3603" s="1">
        <v>1.2970999999999999</v>
      </c>
    </row>
    <row r="3604" spans="1:2">
      <c r="A3604" s="2">
        <v>41206</v>
      </c>
      <c r="B3604" s="1">
        <v>1.2946</v>
      </c>
    </row>
    <row r="3605" spans="1:2">
      <c r="A3605" s="2">
        <v>41207</v>
      </c>
      <c r="B3605" s="1">
        <v>1.2958000000000001</v>
      </c>
    </row>
    <row r="3606" spans="1:2">
      <c r="A3606" s="2">
        <v>41208</v>
      </c>
      <c r="B3606" s="1">
        <v>1.2938000000000001</v>
      </c>
    </row>
    <row r="3607" spans="1:2">
      <c r="A3607" s="2">
        <v>41211</v>
      </c>
      <c r="B3607" s="1">
        <v>1.2906</v>
      </c>
    </row>
    <row r="3608" spans="1:2">
      <c r="A3608" s="2">
        <v>41212</v>
      </c>
      <c r="B3608" s="1">
        <v>1.2979000000000001</v>
      </c>
    </row>
    <row r="3609" spans="1:2">
      <c r="A3609" s="2">
        <v>41213</v>
      </c>
      <c r="B3609" s="1">
        <v>1.2958000000000001</v>
      </c>
    </row>
    <row r="3610" spans="1:2">
      <c r="A3610" s="2">
        <v>41214</v>
      </c>
      <c r="B3610" s="1">
        <v>1.2937000000000001</v>
      </c>
    </row>
    <row r="3611" spans="1:2">
      <c r="A3611" s="2">
        <v>41215</v>
      </c>
      <c r="B3611" s="1">
        <v>1.2847999999999999</v>
      </c>
    </row>
    <row r="3612" spans="1:2">
      <c r="A3612" s="2">
        <v>41218</v>
      </c>
      <c r="B3612" s="1">
        <v>1.2789999999999999</v>
      </c>
    </row>
    <row r="3613" spans="1:2">
      <c r="A3613" s="2">
        <v>41219</v>
      </c>
      <c r="B3613" s="1">
        <v>1.2818000000000001</v>
      </c>
    </row>
    <row r="3614" spans="1:2">
      <c r="A3614" s="2">
        <v>41220</v>
      </c>
      <c r="B3614" s="1">
        <v>1.2759</v>
      </c>
    </row>
    <row r="3615" spans="1:2">
      <c r="A3615" s="2">
        <v>41221</v>
      </c>
      <c r="B3615" s="1">
        <v>1.274</v>
      </c>
    </row>
    <row r="3616" spans="1:2">
      <c r="A3616" s="2">
        <v>41222</v>
      </c>
      <c r="B3616" s="1">
        <v>1.2715000000000001</v>
      </c>
    </row>
    <row r="3617" spans="1:2">
      <c r="A3617" s="2">
        <v>41225</v>
      </c>
      <c r="B3617" s="1" t="s">
        <v>4</v>
      </c>
    </row>
    <row r="3618" spans="1:2">
      <c r="A3618" s="2">
        <v>41226</v>
      </c>
      <c r="B3618" s="1">
        <v>1.2716000000000001</v>
      </c>
    </row>
    <row r="3619" spans="1:2">
      <c r="A3619" s="2">
        <v>41227</v>
      </c>
      <c r="B3619" s="1">
        <v>1.274</v>
      </c>
    </row>
    <row r="3620" spans="1:2">
      <c r="A3620" s="2">
        <v>41228</v>
      </c>
      <c r="B3620" s="1">
        <v>1.2783</v>
      </c>
    </row>
    <row r="3621" spans="1:2">
      <c r="A3621" s="2">
        <v>41229</v>
      </c>
      <c r="B3621" s="1">
        <v>1.2715000000000001</v>
      </c>
    </row>
    <row r="3622" spans="1:2">
      <c r="A3622" s="2">
        <v>41232</v>
      </c>
      <c r="B3622" s="1">
        <v>1.2806</v>
      </c>
    </row>
    <row r="3623" spans="1:2">
      <c r="A3623" s="2">
        <v>41233</v>
      </c>
      <c r="B3623" s="1">
        <v>1.2814000000000001</v>
      </c>
    </row>
    <row r="3624" spans="1:2">
      <c r="A3624" s="2">
        <v>41234</v>
      </c>
      <c r="B3624" s="1">
        <v>1.2816000000000001</v>
      </c>
    </row>
    <row r="3625" spans="1:2">
      <c r="A3625" s="2">
        <v>41235</v>
      </c>
      <c r="B3625" s="1" t="s">
        <v>4</v>
      </c>
    </row>
    <row r="3626" spans="1:2">
      <c r="A3626" s="2">
        <v>41236</v>
      </c>
      <c r="B3626" s="1">
        <v>1.2959000000000001</v>
      </c>
    </row>
    <row r="3627" spans="1:2">
      <c r="A3627" s="2">
        <v>41239</v>
      </c>
      <c r="B3627" s="1">
        <v>1.2966</v>
      </c>
    </row>
    <row r="3628" spans="1:2">
      <c r="A3628" s="2">
        <v>41240</v>
      </c>
      <c r="B3628" s="1">
        <v>1.294</v>
      </c>
    </row>
    <row r="3629" spans="1:2">
      <c r="A3629" s="2">
        <v>41241</v>
      </c>
      <c r="B3629" s="1">
        <v>1.2923</v>
      </c>
    </row>
    <row r="3630" spans="1:2">
      <c r="A3630" s="2">
        <v>41242</v>
      </c>
      <c r="B3630" s="1">
        <v>1.2952999999999999</v>
      </c>
    </row>
    <row r="3631" spans="1:2">
      <c r="A3631" s="2">
        <v>41243</v>
      </c>
      <c r="B3631" s="1">
        <v>1.3009999999999999</v>
      </c>
    </row>
    <row r="3632" spans="1:2">
      <c r="A3632" s="2">
        <v>41246</v>
      </c>
      <c r="B3632" s="1">
        <v>1.3066</v>
      </c>
    </row>
    <row r="3633" spans="1:2">
      <c r="A3633" s="2">
        <v>41247</v>
      </c>
      <c r="B3633" s="1">
        <v>1.3081</v>
      </c>
    </row>
    <row r="3634" spans="1:2">
      <c r="A3634" s="2">
        <v>41248</v>
      </c>
      <c r="B3634" s="1">
        <v>1.3077000000000001</v>
      </c>
    </row>
    <row r="3635" spans="1:2">
      <c r="A3635" s="2">
        <v>41249</v>
      </c>
      <c r="B3635" s="1">
        <v>1.2968</v>
      </c>
    </row>
    <row r="3636" spans="1:2">
      <c r="A3636" s="2">
        <v>41250</v>
      </c>
      <c r="B3636" s="1">
        <v>1.2942</v>
      </c>
    </row>
    <row r="3637" spans="1:2">
      <c r="A3637" s="2">
        <v>41253</v>
      </c>
      <c r="B3637" s="1">
        <v>1.2929999999999999</v>
      </c>
    </row>
    <row r="3638" spans="1:2">
      <c r="A3638" s="2">
        <v>41254</v>
      </c>
      <c r="B3638" s="1">
        <v>1.2991999999999999</v>
      </c>
    </row>
    <row r="3639" spans="1:2">
      <c r="A3639" s="2">
        <v>41255</v>
      </c>
      <c r="B3639" s="1">
        <v>1.3038000000000001</v>
      </c>
    </row>
    <row r="3640" spans="1:2">
      <c r="A3640" s="2">
        <v>41256</v>
      </c>
      <c r="B3640" s="1">
        <v>1.3077000000000001</v>
      </c>
    </row>
    <row r="3641" spans="1:2">
      <c r="A3641" s="2">
        <v>41257</v>
      </c>
      <c r="B3641" s="1">
        <v>1.3133999999999999</v>
      </c>
    </row>
    <row r="3642" spans="1:2">
      <c r="A3642" s="2">
        <v>41260</v>
      </c>
      <c r="B3642" s="1">
        <v>1.3169</v>
      </c>
    </row>
    <row r="3643" spans="1:2">
      <c r="A3643" s="2">
        <v>41261</v>
      </c>
      <c r="B3643" s="1">
        <v>1.3224</v>
      </c>
    </row>
    <row r="3644" spans="1:2">
      <c r="A3644" s="2">
        <v>41262</v>
      </c>
      <c r="B3644" s="1">
        <v>1.3260000000000001</v>
      </c>
    </row>
    <row r="3645" spans="1:2">
      <c r="A3645" s="2">
        <v>41263</v>
      </c>
      <c r="B3645" s="1">
        <v>1.3224</v>
      </c>
    </row>
    <row r="3646" spans="1:2">
      <c r="A3646" s="2">
        <v>41264</v>
      </c>
      <c r="B3646" s="1">
        <v>1.3166</v>
      </c>
    </row>
    <row r="3647" spans="1:2">
      <c r="A3647" s="2">
        <v>41267</v>
      </c>
      <c r="B3647" s="1">
        <v>1.3179000000000001</v>
      </c>
    </row>
    <row r="3648" spans="1:2">
      <c r="A3648" s="2">
        <v>41268</v>
      </c>
      <c r="B3648" s="1" t="s">
        <v>4</v>
      </c>
    </row>
    <row r="3649" spans="1:2">
      <c r="A3649" s="2">
        <v>41269</v>
      </c>
      <c r="B3649" s="1">
        <v>1.3228</v>
      </c>
    </row>
    <row r="3650" spans="1:2">
      <c r="A3650" s="2">
        <v>41270</v>
      </c>
      <c r="B3650" s="1">
        <v>1.3228</v>
      </c>
    </row>
    <row r="3651" spans="1:2">
      <c r="A3651" s="2">
        <v>41271</v>
      </c>
      <c r="B3651" s="1">
        <v>1.3220000000000001</v>
      </c>
    </row>
    <row r="3652" spans="1:2">
      <c r="A3652" s="2">
        <v>41274</v>
      </c>
      <c r="B3652" s="1">
        <v>1.3186</v>
      </c>
    </row>
    <row r="3653" spans="1:2">
      <c r="A3653" s="2">
        <v>41275</v>
      </c>
      <c r="B3653" s="1" t="s">
        <v>4</v>
      </c>
    </row>
    <row r="3654" spans="1:2">
      <c r="A3654" s="2">
        <v>41276</v>
      </c>
      <c r="B3654" s="1">
        <v>1.3194999999999999</v>
      </c>
    </row>
    <row r="3655" spans="1:2">
      <c r="A3655" s="2">
        <v>41277</v>
      </c>
      <c r="B3655" s="1">
        <v>1.3109999999999999</v>
      </c>
    </row>
    <row r="3656" spans="1:2">
      <c r="A3656" s="2">
        <v>41278</v>
      </c>
      <c r="B3656" s="1">
        <v>1.3047</v>
      </c>
    </row>
    <row r="3657" spans="1:2">
      <c r="A3657" s="2">
        <v>41281</v>
      </c>
      <c r="B3657" s="1">
        <v>1.3099000000000001</v>
      </c>
    </row>
    <row r="3658" spans="1:2">
      <c r="A3658" s="2">
        <v>41282</v>
      </c>
      <c r="B3658" s="1">
        <v>1.3068</v>
      </c>
    </row>
    <row r="3659" spans="1:2">
      <c r="A3659" s="2">
        <v>41283</v>
      </c>
      <c r="B3659" s="1">
        <v>1.3078000000000001</v>
      </c>
    </row>
    <row r="3660" spans="1:2">
      <c r="A3660" s="2">
        <v>41284</v>
      </c>
      <c r="B3660" s="1">
        <v>1.3220000000000001</v>
      </c>
    </row>
    <row r="3661" spans="1:2">
      <c r="A3661" s="2">
        <v>41285</v>
      </c>
      <c r="B3661" s="1">
        <v>1.3352999999999999</v>
      </c>
    </row>
    <row r="3662" spans="1:2">
      <c r="A3662" s="2">
        <v>41288</v>
      </c>
      <c r="B3662" s="1">
        <v>1.3369</v>
      </c>
    </row>
    <row r="3663" spans="1:2">
      <c r="A3663" s="2">
        <v>41289</v>
      </c>
      <c r="B3663" s="1">
        <v>1.3342000000000001</v>
      </c>
    </row>
    <row r="3664" spans="1:2">
      <c r="A3664" s="2">
        <v>41290</v>
      </c>
      <c r="B3664" s="1">
        <v>1.3305</v>
      </c>
    </row>
    <row r="3665" spans="1:2">
      <c r="A3665" s="2">
        <v>41291</v>
      </c>
      <c r="B3665" s="1">
        <v>1.3355999999999999</v>
      </c>
    </row>
    <row r="3666" spans="1:2">
      <c r="A3666" s="2">
        <v>41292</v>
      </c>
      <c r="B3666" s="1">
        <v>1.3303</v>
      </c>
    </row>
    <row r="3667" spans="1:2">
      <c r="A3667" s="2">
        <v>41295</v>
      </c>
      <c r="B3667" s="1" t="s">
        <v>4</v>
      </c>
    </row>
    <row r="3668" spans="1:2">
      <c r="A3668" s="2">
        <v>41296</v>
      </c>
      <c r="B3668" s="1">
        <v>1.3304</v>
      </c>
    </row>
    <row r="3669" spans="1:2">
      <c r="A3669" s="2">
        <v>41297</v>
      </c>
      <c r="B3669" s="1">
        <v>1.3308</v>
      </c>
    </row>
    <row r="3670" spans="1:2">
      <c r="A3670" s="2">
        <v>41298</v>
      </c>
      <c r="B3670" s="1">
        <v>1.3378000000000001</v>
      </c>
    </row>
    <row r="3671" spans="1:2">
      <c r="A3671" s="2">
        <v>41299</v>
      </c>
      <c r="B3671" s="1">
        <v>1.3455999999999999</v>
      </c>
    </row>
    <row r="3672" spans="1:2">
      <c r="A3672" s="2">
        <v>41302</v>
      </c>
      <c r="B3672" s="1">
        <v>1.3459000000000001</v>
      </c>
    </row>
    <row r="3673" spans="1:2">
      <c r="A3673" s="2">
        <v>41303</v>
      </c>
      <c r="B3673" s="1">
        <v>1.3484</v>
      </c>
    </row>
    <row r="3674" spans="1:2">
      <c r="A3674" s="2">
        <v>41304</v>
      </c>
      <c r="B3674" s="1">
        <v>1.3564000000000001</v>
      </c>
    </row>
    <row r="3675" spans="1:2">
      <c r="A3675" s="2">
        <v>41305</v>
      </c>
      <c r="B3675" s="1">
        <v>1.3584000000000001</v>
      </c>
    </row>
    <row r="3676" spans="1:2">
      <c r="A3676" s="2">
        <v>41306</v>
      </c>
      <c r="B3676" s="1">
        <v>1.3692</v>
      </c>
    </row>
    <row r="3677" spans="1:2">
      <c r="A3677" s="2">
        <v>41309</v>
      </c>
      <c r="B3677" s="1">
        <v>1.3527</v>
      </c>
    </row>
    <row r="3678" spans="1:2">
      <c r="A3678" s="2">
        <v>41310</v>
      </c>
      <c r="B3678" s="1">
        <v>1.3569</v>
      </c>
    </row>
    <row r="3679" spans="1:2">
      <c r="A3679" s="2">
        <v>41311</v>
      </c>
      <c r="B3679" s="1">
        <v>1.3528</v>
      </c>
    </row>
    <row r="3680" spans="1:2">
      <c r="A3680" s="2">
        <v>41312</v>
      </c>
      <c r="B3680" s="1">
        <v>1.3382000000000001</v>
      </c>
    </row>
    <row r="3681" spans="1:2">
      <c r="A3681" s="2">
        <v>41313</v>
      </c>
      <c r="B3681" s="1">
        <v>1.3366</v>
      </c>
    </row>
    <row r="3682" spans="1:2">
      <c r="A3682" s="2">
        <v>41316</v>
      </c>
      <c r="B3682" s="1">
        <v>1.3413999999999999</v>
      </c>
    </row>
    <row r="3683" spans="1:2">
      <c r="A3683" s="2">
        <v>41317</v>
      </c>
      <c r="B3683" s="1">
        <v>1.345</v>
      </c>
    </row>
    <row r="3684" spans="1:2">
      <c r="A3684" s="2">
        <v>41318</v>
      </c>
      <c r="B3684" s="1">
        <v>1.3448</v>
      </c>
    </row>
    <row r="3685" spans="1:2">
      <c r="A3685" s="2">
        <v>41319</v>
      </c>
      <c r="B3685" s="1">
        <v>1.3333999999999999</v>
      </c>
    </row>
    <row r="3686" spans="1:2">
      <c r="A3686" s="2">
        <v>41320</v>
      </c>
      <c r="B3686" s="1">
        <v>1.3362000000000001</v>
      </c>
    </row>
    <row r="3687" spans="1:2">
      <c r="A3687" s="2">
        <v>41323</v>
      </c>
      <c r="B3687" s="1" t="s">
        <v>4</v>
      </c>
    </row>
    <row r="3688" spans="1:2">
      <c r="A3688" s="2">
        <v>41324</v>
      </c>
      <c r="B3688" s="1">
        <v>1.3387</v>
      </c>
    </row>
    <row r="3689" spans="1:2">
      <c r="A3689" s="2">
        <v>41325</v>
      </c>
      <c r="B3689" s="1">
        <v>1.335</v>
      </c>
    </row>
    <row r="3690" spans="1:2">
      <c r="A3690" s="2">
        <v>41326</v>
      </c>
      <c r="B3690" s="1">
        <v>1.3204</v>
      </c>
    </row>
    <row r="3691" spans="1:2">
      <c r="A3691" s="2">
        <v>41327</v>
      </c>
      <c r="B3691" s="1">
        <v>1.3166</v>
      </c>
    </row>
    <row r="3692" spans="1:2">
      <c r="A3692" s="2">
        <v>41330</v>
      </c>
      <c r="B3692" s="1">
        <v>1.3171999999999999</v>
      </c>
    </row>
    <row r="3693" spans="1:2">
      <c r="A3693" s="2">
        <v>41331</v>
      </c>
      <c r="B3693" s="1">
        <v>1.3053999999999999</v>
      </c>
    </row>
    <row r="3694" spans="1:2">
      <c r="A3694" s="2">
        <v>41332</v>
      </c>
      <c r="B3694" s="1">
        <v>1.3104</v>
      </c>
    </row>
    <row r="3695" spans="1:2">
      <c r="A3695" s="2">
        <v>41333</v>
      </c>
      <c r="B3695" s="1">
        <v>1.3079000000000001</v>
      </c>
    </row>
    <row r="3696" spans="1:2">
      <c r="A3696" s="2">
        <v>41334</v>
      </c>
      <c r="B3696" s="1">
        <v>1.2988</v>
      </c>
    </row>
    <row r="3697" spans="1:2">
      <c r="A3697" s="2">
        <v>41337</v>
      </c>
      <c r="B3697" s="1">
        <v>1.2996000000000001</v>
      </c>
    </row>
    <row r="3698" spans="1:2">
      <c r="A3698" s="2">
        <v>41338</v>
      </c>
      <c r="B3698" s="1">
        <v>1.3019000000000001</v>
      </c>
    </row>
    <row r="3699" spans="1:2">
      <c r="A3699" s="2">
        <v>41339</v>
      </c>
      <c r="B3699" s="1">
        <v>1.2989999999999999</v>
      </c>
    </row>
    <row r="3700" spans="1:2">
      <c r="A3700" s="2">
        <v>41340</v>
      </c>
      <c r="B3700" s="1">
        <v>1.3098000000000001</v>
      </c>
    </row>
    <row r="3701" spans="1:2">
      <c r="A3701" s="2">
        <v>41341</v>
      </c>
      <c r="B3701" s="1">
        <v>1.2991999999999999</v>
      </c>
    </row>
    <row r="3702" spans="1:2">
      <c r="A3702" s="2">
        <v>41344</v>
      </c>
      <c r="B3702" s="1">
        <v>1.3013999999999999</v>
      </c>
    </row>
    <row r="3703" spans="1:2">
      <c r="A3703" s="2">
        <v>41345</v>
      </c>
      <c r="B3703" s="1">
        <v>1.3023</v>
      </c>
    </row>
    <row r="3704" spans="1:2">
      <c r="A3704" s="2">
        <v>41346</v>
      </c>
      <c r="B3704" s="1">
        <v>1.2948999999999999</v>
      </c>
    </row>
    <row r="3705" spans="1:2">
      <c r="A3705" s="2">
        <v>41347</v>
      </c>
      <c r="B3705" s="1">
        <v>1.2974000000000001</v>
      </c>
    </row>
    <row r="3706" spans="1:2">
      <c r="A3706" s="2">
        <v>41348</v>
      </c>
      <c r="B3706" s="1">
        <v>1.3076000000000001</v>
      </c>
    </row>
    <row r="3707" spans="1:2">
      <c r="A3707" s="2">
        <v>41351</v>
      </c>
      <c r="B3707" s="1">
        <v>1.2956000000000001</v>
      </c>
    </row>
    <row r="3708" spans="1:2">
      <c r="A3708" s="2">
        <v>41352</v>
      </c>
      <c r="B3708" s="1">
        <v>1.2887999999999999</v>
      </c>
    </row>
    <row r="3709" spans="1:2">
      <c r="A3709" s="2">
        <v>41353</v>
      </c>
      <c r="B3709" s="1">
        <v>1.2949999999999999</v>
      </c>
    </row>
    <row r="3710" spans="1:2">
      <c r="A3710" s="2">
        <v>41354</v>
      </c>
      <c r="B3710" s="1">
        <v>1.2927999999999999</v>
      </c>
    </row>
    <row r="3711" spans="1:2">
      <c r="A3711" s="2">
        <v>41355</v>
      </c>
      <c r="B3711" s="1">
        <v>1.2996000000000001</v>
      </c>
    </row>
    <row r="3712" spans="1:2">
      <c r="A3712" s="2">
        <v>41358</v>
      </c>
      <c r="B3712" s="1">
        <v>1.2881</v>
      </c>
    </row>
    <row r="3713" spans="1:2">
      <c r="A3713" s="2">
        <v>41359</v>
      </c>
      <c r="B3713" s="1">
        <v>1.2858000000000001</v>
      </c>
    </row>
    <row r="3714" spans="1:2">
      <c r="A3714" s="2">
        <v>41360</v>
      </c>
      <c r="B3714" s="1">
        <v>1.2782</v>
      </c>
    </row>
    <row r="3715" spans="1:2">
      <c r="A3715" s="2">
        <v>41361</v>
      </c>
      <c r="B3715" s="1">
        <v>1.2842</v>
      </c>
    </row>
    <row r="3716" spans="1:2">
      <c r="A3716" s="2">
        <v>41362</v>
      </c>
      <c r="B3716" s="1">
        <v>1.2816000000000001</v>
      </c>
    </row>
    <row r="3717" spans="1:2">
      <c r="A3717" s="2">
        <v>41365</v>
      </c>
      <c r="B3717" s="1">
        <v>1.2857000000000001</v>
      </c>
    </row>
    <row r="3718" spans="1:2">
      <c r="A3718" s="2">
        <v>41366</v>
      </c>
      <c r="B3718" s="1">
        <v>1.2836000000000001</v>
      </c>
    </row>
    <row r="3719" spans="1:2">
      <c r="A3719" s="2">
        <v>41367</v>
      </c>
      <c r="B3719" s="1">
        <v>1.2847</v>
      </c>
    </row>
    <row r="3720" spans="1:2">
      <c r="A3720" s="2">
        <v>41368</v>
      </c>
      <c r="B3720" s="1">
        <v>1.2854000000000001</v>
      </c>
    </row>
    <row r="3721" spans="1:2">
      <c r="A3721" s="2">
        <v>41369</v>
      </c>
      <c r="B3721" s="1">
        <v>1.3027</v>
      </c>
    </row>
    <row r="3722" spans="1:2">
      <c r="A3722" s="2">
        <v>41372</v>
      </c>
      <c r="B3722" s="1">
        <v>1.3008</v>
      </c>
    </row>
    <row r="3723" spans="1:2">
      <c r="A3723" s="2">
        <v>41373</v>
      </c>
      <c r="B3723" s="1">
        <v>1.3091999999999999</v>
      </c>
    </row>
    <row r="3724" spans="1:2">
      <c r="A3724" s="2">
        <v>41374</v>
      </c>
      <c r="B3724" s="1">
        <v>1.306</v>
      </c>
    </row>
    <row r="3725" spans="1:2">
      <c r="A3725" s="2">
        <v>41375</v>
      </c>
      <c r="B3725" s="1">
        <v>1.3124</v>
      </c>
    </row>
    <row r="3726" spans="1:2">
      <c r="A3726" s="2">
        <v>41376</v>
      </c>
      <c r="B3726" s="1">
        <v>1.3093999999999999</v>
      </c>
    </row>
    <row r="3727" spans="1:2">
      <c r="A3727" s="2">
        <v>41379</v>
      </c>
      <c r="B3727" s="1">
        <v>1.3082</v>
      </c>
    </row>
    <row r="3728" spans="1:2">
      <c r="A3728" s="2">
        <v>41380</v>
      </c>
      <c r="B3728" s="1">
        <v>1.3141</v>
      </c>
    </row>
    <row r="3729" spans="1:2">
      <c r="A3729" s="2">
        <v>41381</v>
      </c>
      <c r="B3729" s="1">
        <v>1.3048999999999999</v>
      </c>
    </row>
    <row r="3730" spans="1:2">
      <c r="A3730" s="2">
        <v>41382</v>
      </c>
      <c r="B3730" s="1">
        <v>1.3071999999999999</v>
      </c>
    </row>
    <row r="3731" spans="1:2">
      <c r="A3731" s="2">
        <v>41383</v>
      </c>
      <c r="B3731" s="1">
        <v>1.3066</v>
      </c>
    </row>
    <row r="3732" spans="1:2">
      <c r="A3732" s="2">
        <v>41386</v>
      </c>
      <c r="B3732" s="1">
        <v>1.3049999999999999</v>
      </c>
    </row>
    <row r="3733" spans="1:2">
      <c r="A3733" s="2">
        <v>41387</v>
      </c>
      <c r="B3733" s="1">
        <v>1.3011999999999999</v>
      </c>
    </row>
    <row r="3734" spans="1:2">
      <c r="A3734" s="2">
        <v>41388</v>
      </c>
      <c r="B3734" s="1">
        <v>1.2997000000000001</v>
      </c>
    </row>
    <row r="3735" spans="1:2">
      <c r="A3735" s="2">
        <v>41389</v>
      </c>
      <c r="B3735" s="1">
        <v>1.3004</v>
      </c>
    </row>
    <row r="3736" spans="1:2">
      <c r="A3736" s="2">
        <v>41390</v>
      </c>
      <c r="B3736" s="1">
        <v>1.3024</v>
      </c>
    </row>
    <row r="3737" spans="1:2">
      <c r="A3737" s="2">
        <v>41393</v>
      </c>
      <c r="B3737" s="1">
        <v>1.3089999999999999</v>
      </c>
    </row>
    <row r="3738" spans="1:2">
      <c r="A3738" s="2">
        <v>41394</v>
      </c>
      <c r="B3738" s="1">
        <v>1.3168</v>
      </c>
    </row>
    <row r="3739" spans="1:2">
      <c r="A3739" s="2">
        <v>41395</v>
      </c>
      <c r="B3739" s="1">
        <v>1.3191999999999999</v>
      </c>
    </row>
    <row r="3740" spans="1:2">
      <c r="A3740" s="2">
        <v>41396</v>
      </c>
      <c r="B3740" s="1">
        <v>1.3066</v>
      </c>
    </row>
    <row r="3741" spans="1:2">
      <c r="A3741" s="2">
        <v>41397</v>
      </c>
      <c r="B3741" s="1">
        <v>1.3111999999999999</v>
      </c>
    </row>
    <row r="3742" spans="1:2">
      <c r="A3742" s="2">
        <v>41400</v>
      </c>
      <c r="B3742" s="1">
        <v>1.3067</v>
      </c>
    </row>
    <row r="3743" spans="1:2">
      <c r="A3743" s="2">
        <v>41401</v>
      </c>
      <c r="B3743" s="1">
        <v>1.3085</v>
      </c>
    </row>
    <row r="3744" spans="1:2">
      <c r="A3744" s="2">
        <v>41402</v>
      </c>
      <c r="B3744" s="1">
        <v>1.3177000000000001</v>
      </c>
    </row>
    <row r="3745" spans="1:2">
      <c r="A3745" s="2">
        <v>41403</v>
      </c>
      <c r="B3745" s="1">
        <v>1.3105</v>
      </c>
    </row>
    <row r="3746" spans="1:2">
      <c r="A3746" s="2">
        <v>41404</v>
      </c>
      <c r="B3746" s="1">
        <v>1.2955000000000001</v>
      </c>
    </row>
    <row r="3747" spans="1:2">
      <c r="A3747" s="2">
        <v>41407</v>
      </c>
      <c r="B3747" s="1">
        <v>1.2981</v>
      </c>
    </row>
    <row r="3748" spans="1:2">
      <c r="A3748" s="2">
        <v>41408</v>
      </c>
      <c r="B3748" s="1">
        <v>1.2968999999999999</v>
      </c>
    </row>
    <row r="3749" spans="1:2">
      <c r="A3749" s="2">
        <v>41409</v>
      </c>
      <c r="B3749" s="1">
        <v>1.2857000000000001</v>
      </c>
    </row>
    <row r="3750" spans="1:2">
      <c r="A3750" s="2">
        <v>41410</v>
      </c>
      <c r="B3750" s="1">
        <v>1.2898000000000001</v>
      </c>
    </row>
    <row r="3751" spans="1:2">
      <c r="A3751" s="2">
        <v>41411</v>
      </c>
      <c r="B3751" s="1">
        <v>1.2818000000000001</v>
      </c>
    </row>
    <row r="3752" spans="1:2">
      <c r="A3752" s="2">
        <v>41414</v>
      </c>
      <c r="B3752" s="1">
        <v>1.2865</v>
      </c>
    </row>
    <row r="3753" spans="1:2">
      <c r="A3753" s="2">
        <v>41415</v>
      </c>
      <c r="B3753" s="1">
        <v>1.2909999999999999</v>
      </c>
    </row>
    <row r="3754" spans="1:2">
      <c r="A3754" s="2">
        <v>41416</v>
      </c>
      <c r="B3754" s="1">
        <v>1.2864</v>
      </c>
    </row>
    <row r="3755" spans="1:2">
      <c r="A3755" s="2">
        <v>41417</v>
      </c>
      <c r="B3755" s="1">
        <v>1.2944</v>
      </c>
    </row>
    <row r="3756" spans="1:2">
      <c r="A3756" s="2">
        <v>41418</v>
      </c>
      <c r="B3756" s="1">
        <v>1.292</v>
      </c>
    </row>
    <row r="3757" spans="1:2">
      <c r="A3757" s="2">
        <v>41421</v>
      </c>
      <c r="B3757" s="1" t="s">
        <v>4</v>
      </c>
    </row>
    <row r="3758" spans="1:2">
      <c r="A3758" s="2">
        <v>41422</v>
      </c>
      <c r="B3758" s="1">
        <v>1.2869999999999999</v>
      </c>
    </row>
    <row r="3759" spans="1:2">
      <c r="A3759" s="2">
        <v>41423</v>
      </c>
      <c r="B3759" s="1">
        <v>1.2944</v>
      </c>
    </row>
    <row r="3760" spans="1:2">
      <c r="A3760" s="2">
        <v>41424</v>
      </c>
      <c r="B3760" s="1">
        <v>1.3042</v>
      </c>
    </row>
    <row r="3761" spans="1:2">
      <c r="A3761" s="2">
        <v>41425</v>
      </c>
      <c r="B3761" s="1">
        <v>1.2988</v>
      </c>
    </row>
    <row r="3762" spans="1:2">
      <c r="A3762" s="2">
        <v>41428</v>
      </c>
      <c r="B3762" s="1">
        <v>1.3098000000000001</v>
      </c>
    </row>
    <row r="3763" spans="1:2">
      <c r="A3763" s="2">
        <v>41429</v>
      </c>
      <c r="B3763" s="1">
        <v>1.3075000000000001</v>
      </c>
    </row>
    <row r="3764" spans="1:2">
      <c r="A3764" s="2">
        <v>41430</v>
      </c>
      <c r="B3764" s="1">
        <v>1.3088</v>
      </c>
    </row>
    <row r="3765" spans="1:2">
      <c r="A3765" s="2">
        <v>41431</v>
      </c>
      <c r="B3765" s="1">
        <v>1.3248</v>
      </c>
    </row>
    <row r="3766" spans="1:2">
      <c r="A3766" s="2">
        <v>41432</v>
      </c>
      <c r="B3766" s="1">
        <v>1.3242</v>
      </c>
    </row>
    <row r="3767" spans="1:2">
      <c r="A3767" s="2">
        <v>41435</v>
      </c>
      <c r="B3767" s="1">
        <v>1.3233999999999999</v>
      </c>
    </row>
    <row r="3768" spans="1:2">
      <c r="A3768" s="2">
        <v>41436</v>
      </c>
      <c r="B3768" s="1">
        <v>1.3278000000000001</v>
      </c>
    </row>
    <row r="3769" spans="1:2">
      <c r="A3769" s="2">
        <v>41437</v>
      </c>
      <c r="B3769" s="1">
        <v>1.3353999999999999</v>
      </c>
    </row>
    <row r="3770" spans="1:2">
      <c r="A3770" s="2">
        <v>41438</v>
      </c>
      <c r="B3770" s="1">
        <v>1.3313999999999999</v>
      </c>
    </row>
    <row r="3771" spans="1:2">
      <c r="A3771" s="2">
        <v>41439</v>
      </c>
      <c r="B3771" s="1">
        <v>1.333</v>
      </c>
    </row>
    <row r="3772" spans="1:2">
      <c r="A3772" s="2">
        <v>41442</v>
      </c>
      <c r="B3772" s="1">
        <v>1.3341000000000001</v>
      </c>
    </row>
    <row r="3773" spans="1:2">
      <c r="A3773" s="2">
        <v>41443</v>
      </c>
      <c r="B3773" s="1">
        <v>1.3407</v>
      </c>
    </row>
    <row r="3774" spans="1:2">
      <c r="A3774" s="2">
        <v>41444</v>
      </c>
      <c r="B3774" s="1">
        <v>1.3404</v>
      </c>
    </row>
    <row r="3775" spans="1:2">
      <c r="A3775" s="2">
        <v>41445</v>
      </c>
      <c r="B3775" s="1">
        <v>1.3213999999999999</v>
      </c>
    </row>
    <row r="3776" spans="1:2">
      <c r="A3776" s="2">
        <v>41446</v>
      </c>
      <c r="B3776" s="1">
        <v>1.3112999999999999</v>
      </c>
    </row>
    <row r="3777" spans="1:2">
      <c r="A3777" s="2">
        <v>41449</v>
      </c>
      <c r="B3777" s="1">
        <v>1.3090999999999999</v>
      </c>
    </row>
    <row r="3778" spans="1:2">
      <c r="A3778" s="2">
        <v>41450</v>
      </c>
      <c r="B3778" s="1">
        <v>1.3080000000000001</v>
      </c>
    </row>
    <row r="3779" spans="1:2">
      <c r="A3779" s="2">
        <v>41451</v>
      </c>
      <c r="B3779" s="1">
        <v>1.3006</v>
      </c>
    </row>
    <row r="3780" spans="1:2">
      <c r="A3780" s="2">
        <v>41452</v>
      </c>
      <c r="B3780" s="1">
        <v>1.3016000000000001</v>
      </c>
    </row>
    <row r="3781" spans="1:2">
      <c r="A3781" s="2">
        <v>41453</v>
      </c>
      <c r="B3781" s="1">
        <v>1.3009999999999999</v>
      </c>
    </row>
    <row r="3782" spans="1:2">
      <c r="A3782" s="2">
        <v>41456</v>
      </c>
      <c r="B3782" s="1">
        <v>1.306</v>
      </c>
    </row>
    <row r="3783" spans="1:2">
      <c r="A3783" s="2">
        <v>41457</v>
      </c>
      <c r="B3783" s="1">
        <v>1.3017000000000001</v>
      </c>
    </row>
    <row r="3784" spans="1:2">
      <c r="A3784" s="2">
        <v>41458</v>
      </c>
      <c r="B3784" s="1">
        <v>1.3005</v>
      </c>
    </row>
    <row r="3785" spans="1:2">
      <c r="A3785" s="2">
        <v>41459</v>
      </c>
      <c r="B3785" s="1" t="s">
        <v>4</v>
      </c>
    </row>
    <row r="3786" spans="1:2">
      <c r="A3786" s="2">
        <v>41460</v>
      </c>
      <c r="B3786" s="1">
        <v>1.2830999999999999</v>
      </c>
    </row>
    <row r="3787" spans="1:2">
      <c r="A3787" s="2">
        <v>41463</v>
      </c>
      <c r="B3787" s="1">
        <v>1.2863</v>
      </c>
    </row>
    <row r="3788" spans="1:2">
      <c r="A3788" s="2">
        <v>41464</v>
      </c>
      <c r="B3788" s="1">
        <v>1.2774000000000001</v>
      </c>
    </row>
    <row r="3789" spans="1:2">
      <c r="A3789" s="2">
        <v>41465</v>
      </c>
      <c r="B3789" s="1">
        <v>1.2846</v>
      </c>
    </row>
    <row r="3790" spans="1:2">
      <c r="A3790" s="2">
        <v>41466</v>
      </c>
      <c r="B3790" s="1">
        <v>1.3046</v>
      </c>
    </row>
    <row r="3791" spans="1:2">
      <c r="A3791" s="2">
        <v>41467</v>
      </c>
      <c r="B3791" s="1">
        <v>1.3048</v>
      </c>
    </row>
    <row r="3792" spans="1:2">
      <c r="A3792" s="2">
        <v>41470</v>
      </c>
      <c r="B3792" s="1">
        <v>1.3039000000000001</v>
      </c>
    </row>
    <row r="3793" spans="1:2">
      <c r="A3793" s="2">
        <v>41471</v>
      </c>
      <c r="B3793" s="1">
        <v>1.3144</v>
      </c>
    </row>
    <row r="3794" spans="1:2">
      <c r="A3794" s="2">
        <v>41472</v>
      </c>
      <c r="B3794" s="1">
        <v>1.3093999999999999</v>
      </c>
    </row>
    <row r="3795" spans="1:2">
      <c r="A3795" s="2">
        <v>41473</v>
      </c>
      <c r="B3795" s="1">
        <v>1.3078000000000001</v>
      </c>
    </row>
    <row r="3796" spans="1:2">
      <c r="A3796" s="2">
        <v>41474</v>
      </c>
      <c r="B3796" s="1">
        <v>1.3142</v>
      </c>
    </row>
    <row r="3797" spans="1:2">
      <c r="A3797" s="2">
        <v>41477</v>
      </c>
      <c r="B3797" s="1">
        <v>1.3192999999999999</v>
      </c>
    </row>
    <row r="3798" spans="1:2">
      <c r="A3798" s="2">
        <v>41478</v>
      </c>
      <c r="B3798" s="1">
        <v>1.3211999999999999</v>
      </c>
    </row>
    <row r="3799" spans="1:2">
      <c r="A3799" s="2">
        <v>41479</v>
      </c>
      <c r="B3799" s="1">
        <v>1.3228</v>
      </c>
    </row>
    <row r="3800" spans="1:2">
      <c r="A3800" s="2">
        <v>41480</v>
      </c>
      <c r="B3800" s="1">
        <v>1.3233999999999999</v>
      </c>
    </row>
    <row r="3801" spans="1:2">
      <c r="A3801" s="2">
        <v>41481</v>
      </c>
      <c r="B3801" s="1">
        <v>1.3269</v>
      </c>
    </row>
    <row r="3802" spans="1:2">
      <c r="A3802" s="2">
        <v>41484</v>
      </c>
      <c r="B3802" s="1">
        <v>1.3262</v>
      </c>
    </row>
    <row r="3803" spans="1:2">
      <c r="A3803" s="2">
        <v>41485</v>
      </c>
      <c r="B3803" s="1">
        <v>1.3266</v>
      </c>
    </row>
    <row r="3804" spans="1:2">
      <c r="A3804" s="2">
        <v>41486</v>
      </c>
      <c r="B3804" s="1">
        <v>1.3282</v>
      </c>
    </row>
    <row r="3805" spans="1:2">
      <c r="A3805" s="2">
        <v>41487</v>
      </c>
      <c r="B3805" s="1">
        <v>1.3217000000000001</v>
      </c>
    </row>
    <row r="3806" spans="1:2">
      <c r="A3806" s="2">
        <v>41488</v>
      </c>
      <c r="B3806" s="1">
        <v>1.3268</v>
      </c>
    </row>
    <row r="3807" spans="1:2">
      <c r="A3807" s="2">
        <v>41491</v>
      </c>
      <c r="B3807" s="1">
        <v>1.3257000000000001</v>
      </c>
    </row>
    <row r="3808" spans="1:2">
      <c r="A3808" s="2">
        <v>41492</v>
      </c>
      <c r="B3808" s="1">
        <v>1.3295999999999999</v>
      </c>
    </row>
    <row r="3809" spans="1:2">
      <c r="A3809" s="2">
        <v>41493</v>
      </c>
      <c r="B3809" s="1">
        <v>1.3329</v>
      </c>
    </row>
    <row r="3810" spans="1:2">
      <c r="A3810" s="2">
        <v>41494</v>
      </c>
      <c r="B3810" s="1">
        <v>1.3391999999999999</v>
      </c>
    </row>
    <row r="3811" spans="1:2">
      <c r="A3811" s="2">
        <v>41495</v>
      </c>
      <c r="B3811" s="1">
        <v>1.3338000000000001</v>
      </c>
    </row>
    <row r="3812" spans="1:2">
      <c r="A3812" s="2">
        <v>41498</v>
      </c>
      <c r="B3812" s="1">
        <v>1.3311999999999999</v>
      </c>
    </row>
    <row r="3813" spans="1:2">
      <c r="A3813" s="2">
        <v>41499</v>
      </c>
      <c r="B3813" s="1">
        <v>1.3247</v>
      </c>
    </row>
    <row r="3814" spans="1:2">
      <c r="A3814" s="2">
        <v>41500</v>
      </c>
      <c r="B3814" s="1">
        <v>1.3255999999999999</v>
      </c>
    </row>
    <row r="3815" spans="1:2">
      <c r="A3815" s="2">
        <v>41501</v>
      </c>
      <c r="B3815" s="1">
        <v>1.3263</v>
      </c>
    </row>
    <row r="3816" spans="1:2">
      <c r="A3816" s="2">
        <v>41502</v>
      </c>
      <c r="B3816" s="1">
        <v>1.3321000000000001</v>
      </c>
    </row>
    <row r="3817" spans="1:2">
      <c r="A3817" s="2">
        <v>41505</v>
      </c>
      <c r="B3817" s="1">
        <v>1.3348</v>
      </c>
    </row>
    <row r="3818" spans="1:2">
      <c r="A3818" s="2">
        <v>41506</v>
      </c>
      <c r="B3818" s="1">
        <v>1.3426</v>
      </c>
    </row>
    <row r="3819" spans="1:2">
      <c r="A3819" s="2">
        <v>41507</v>
      </c>
      <c r="B3819" s="1">
        <v>1.3368</v>
      </c>
    </row>
    <row r="3820" spans="1:2">
      <c r="A3820" s="2">
        <v>41508</v>
      </c>
      <c r="B3820" s="1">
        <v>1.3362000000000001</v>
      </c>
    </row>
    <row r="3821" spans="1:2">
      <c r="A3821" s="2">
        <v>41509</v>
      </c>
      <c r="B3821" s="1">
        <v>1.3391999999999999</v>
      </c>
    </row>
    <row r="3822" spans="1:2">
      <c r="A3822" s="2">
        <v>41512</v>
      </c>
      <c r="B3822" s="1">
        <v>1.3369</v>
      </c>
    </row>
    <row r="3823" spans="1:2">
      <c r="A3823" s="2">
        <v>41513</v>
      </c>
      <c r="B3823" s="1">
        <v>1.3387</v>
      </c>
    </row>
    <row r="3824" spans="1:2">
      <c r="A3824" s="2">
        <v>41514</v>
      </c>
      <c r="B3824" s="1">
        <v>1.3326</v>
      </c>
    </row>
    <row r="3825" spans="1:2">
      <c r="A3825" s="2">
        <v>41515</v>
      </c>
      <c r="B3825" s="1">
        <v>1.3228</v>
      </c>
    </row>
    <row r="3826" spans="1:2">
      <c r="A3826" s="2">
        <v>41516</v>
      </c>
      <c r="B3826" s="1">
        <v>1.3196000000000001</v>
      </c>
    </row>
    <row r="3827" spans="1:2">
      <c r="A3827" s="2">
        <v>41519</v>
      </c>
      <c r="B3827" s="1" t="s">
        <v>4</v>
      </c>
    </row>
    <row r="3828" spans="1:2">
      <c r="A3828" s="2">
        <v>41520</v>
      </c>
      <c r="B3828" s="1">
        <v>1.3164</v>
      </c>
    </row>
    <row r="3829" spans="1:2">
      <c r="A3829" s="2">
        <v>41521</v>
      </c>
      <c r="B3829" s="1">
        <v>1.3211999999999999</v>
      </c>
    </row>
    <row r="3830" spans="1:2">
      <c r="A3830" s="2">
        <v>41522</v>
      </c>
      <c r="B3830" s="1">
        <v>1.3120000000000001</v>
      </c>
    </row>
    <row r="3831" spans="1:2">
      <c r="A3831" s="2">
        <v>41523</v>
      </c>
      <c r="B3831" s="1">
        <v>1.3166</v>
      </c>
    </row>
    <row r="3832" spans="1:2">
      <c r="A3832" s="2">
        <v>41526</v>
      </c>
      <c r="B3832" s="1">
        <v>1.3260000000000001</v>
      </c>
    </row>
    <row r="3833" spans="1:2">
      <c r="A3833" s="2">
        <v>41527</v>
      </c>
      <c r="B3833" s="1">
        <v>1.3260000000000001</v>
      </c>
    </row>
    <row r="3834" spans="1:2">
      <c r="A3834" s="2">
        <v>41528</v>
      </c>
      <c r="B3834" s="1">
        <v>1.3301000000000001</v>
      </c>
    </row>
    <row r="3835" spans="1:2">
      <c r="A3835" s="2">
        <v>41529</v>
      </c>
      <c r="B3835" s="1">
        <v>1.3314999999999999</v>
      </c>
    </row>
    <row r="3836" spans="1:2">
      <c r="A3836" s="2">
        <v>41530</v>
      </c>
      <c r="B3836" s="1">
        <v>1.3275999999999999</v>
      </c>
    </row>
    <row r="3837" spans="1:2">
      <c r="A3837" s="2">
        <v>41533</v>
      </c>
      <c r="B3837" s="1">
        <v>1.335</v>
      </c>
    </row>
    <row r="3838" spans="1:2">
      <c r="A3838" s="2">
        <v>41534</v>
      </c>
      <c r="B3838" s="1">
        <v>1.3357000000000001</v>
      </c>
    </row>
    <row r="3839" spans="1:2">
      <c r="A3839" s="2">
        <v>41535</v>
      </c>
      <c r="B3839" s="1">
        <v>1.3351</v>
      </c>
    </row>
    <row r="3840" spans="1:2">
      <c r="A3840" s="2">
        <v>41536</v>
      </c>
      <c r="B3840" s="1">
        <v>1.3527</v>
      </c>
    </row>
    <row r="3841" spans="1:2">
      <c r="A3841" s="2">
        <v>41537</v>
      </c>
      <c r="B3841" s="1">
        <v>1.3522000000000001</v>
      </c>
    </row>
    <row r="3842" spans="1:2">
      <c r="A3842" s="2">
        <v>41540</v>
      </c>
      <c r="B3842" s="1">
        <v>1.3520000000000001</v>
      </c>
    </row>
    <row r="3843" spans="1:2">
      <c r="A3843" s="2">
        <v>41541</v>
      </c>
      <c r="B3843" s="1">
        <v>1.349</v>
      </c>
    </row>
    <row r="3844" spans="1:2">
      <c r="A3844" s="2">
        <v>41542</v>
      </c>
      <c r="B3844" s="1">
        <v>1.3535999999999999</v>
      </c>
    </row>
    <row r="3845" spans="1:2">
      <c r="A3845" s="2">
        <v>41543</v>
      </c>
      <c r="B3845" s="1">
        <v>1.3484</v>
      </c>
    </row>
    <row r="3846" spans="1:2">
      <c r="A3846" s="2">
        <v>41544</v>
      </c>
      <c r="B3846" s="1">
        <v>1.3536999999999999</v>
      </c>
    </row>
    <row r="3847" spans="1:2">
      <c r="A3847" s="2">
        <v>41547</v>
      </c>
      <c r="B3847" s="1">
        <v>1.3534999999999999</v>
      </c>
    </row>
    <row r="3848" spans="1:2">
      <c r="A3848" s="2">
        <v>41548</v>
      </c>
      <c r="B3848" s="1">
        <v>1.3533999999999999</v>
      </c>
    </row>
    <row r="3849" spans="1:2">
      <c r="A3849" s="2">
        <v>41549</v>
      </c>
      <c r="B3849" s="1">
        <v>1.3592</v>
      </c>
    </row>
    <row r="3850" spans="1:2">
      <c r="A3850" s="2">
        <v>41550</v>
      </c>
      <c r="B3850" s="1">
        <v>1.3642000000000001</v>
      </c>
    </row>
    <row r="3851" spans="1:2">
      <c r="A3851" s="2">
        <v>41551</v>
      </c>
      <c r="B3851" s="1">
        <v>1.3582000000000001</v>
      </c>
    </row>
    <row r="3852" spans="1:2">
      <c r="A3852" s="2">
        <v>41554</v>
      </c>
      <c r="B3852" s="1">
        <v>1.3569</v>
      </c>
    </row>
    <row r="3853" spans="1:2">
      <c r="A3853" s="2">
        <v>41555</v>
      </c>
      <c r="B3853" s="1">
        <v>1.3582000000000001</v>
      </c>
    </row>
    <row r="3854" spans="1:2">
      <c r="A3854" s="2">
        <v>41556</v>
      </c>
      <c r="B3854" s="1">
        <v>1.3512999999999999</v>
      </c>
    </row>
    <row r="3855" spans="1:2">
      <c r="A3855" s="2">
        <v>41557</v>
      </c>
      <c r="B3855" s="1">
        <v>1.3534999999999999</v>
      </c>
    </row>
    <row r="3856" spans="1:2">
      <c r="A3856" s="2">
        <v>41558</v>
      </c>
      <c r="B3856" s="1">
        <v>1.3559000000000001</v>
      </c>
    </row>
    <row r="3857" spans="1:2">
      <c r="A3857" s="2">
        <v>41561</v>
      </c>
      <c r="B3857" s="1" t="s">
        <v>4</v>
      </c>
    </row>
    <row r="3858" spans="1:2">
      <c r="A3858" s="2">
        <v>41562</v>
      </c>
      <c r="B3858" s="1">
        <v>1.3493999999999999</v>
      </c>
    </row>
    <row r="3859" spans="1:2">
      <c r="A3859" s="2">
        <v>41563</v>
      </c>
      <c r="B3859" s="1">
        <v>1.349</v>
      </c>
    </row>
    <row r="3860" spans="1:2">
      <c r="A3860" s="2">
        <v>41564</v>
      </c>
      <c r="B3860" s="1">
        <v>1.3664000000000001</v>
      </c>
    </row>
    <row r="3861" spans="1:2">
      <c r="A3861" s="2">
        <v>41565</v>
      </c>
      <c r="B3861" s="1">
        <v>1.3693</v>
      </c>
    </row>
    <row r="3862" spans="1:2">
      <c r="A3862" s="2">
        <v>41568</v>
      </c>
      <c r="B3862" s="1">
        <v>1.3672</v>
      </c>
    </row>
    <row r="3863" spans="1:2">
      <c r="A3863" s="2">
        <v>41569</v>
      </c>
      <c r="B3863" s="1">
        <v>1.3777999999999999</v>
      </c>
    </row>
    <row r="3864" spans="1:2">
      <c r="A3864" s="2">
        <v>41570</v>
      </c>
      <c r="B3864" s="1">
        <v>1.3786</v>
      </c>
    </row>
    <row r="3865" spans="1:2">
      <c r="A3865" s="2">
        <v>41571</v>
      </c>
      <c r="B3865" s="1">
        <v>1.381</v>
      </c>
    </row>
    <row r="3866" spans="1:2">
      <c r="A3866" s="2">
        <v>41572</v>
      </c>
      <c r="B3866" s="1">
        <v>1.3794</v>
      </c>
    </row>
    <row r="3867" spans="1:2">
      <c r="A3867" s="2">
        <v>41575</v>
      </c>
      <c r="B3867" s="1">
        <v>1.3786</v>
      </c>
    </row>
    <row r="3868" spans="1:2">
      <c r="A3868" s="2">
        <v>41576</v>
      </c>
      <c r="B3868" s="1">
        <v>1.377</v>
      </c>
    </row>
    <row r="3869" spans="1:2">
      <c r="A3869" s="2">
        <v>41577</v>
      </c>
      <c r="B3869" s="1">
        <v>1.3771</v>
      </c>
    </row>
    <row r="3870" spans="1:2">
      <c r="A3870" s="2">
        <v>41578</v>
      </c>
      <c r="B3870" s="1">
        <v>1.3593999999999999</v>
      </c>
    </row>
    <row r="3871" spans="1:2">
      <c r="A3871" s="2">
        <v>41579</v>
      </c>
      <c r="B3871" s="1">
        <v>1.3488</v>
      </c>
    </row>
    <row r="3872" spans="1:2">
      <c r="A3872" s="2">
        <v>41582</v>
      </c>
      <c r="B3872" s="1">
        <v>1.3515999999999999</v>
      </c>
    </row>
    <row r="3873" spans="1:2">
      <c r="A3873" s="2">
        <v>41583</v>
      </c>
      <c r="B3873" s="1">
        <v>1.347</v>
      </c>
    </row>
    <row r="3874" spans="1:2">
      <c r="A3874" s="2">
        <v>41584</v>
      </c>
      <c r="B3874" s="1">
        <v>1.353</v>
      </c>
    </row>
    <row r="3875" spans="1:2">
      <c r="A3875" s="2">
        <v>41585</v>
      </c>
      <c r="B3875" s="1">
        <v>1.339</v>
      </c>
    </row>
    <row r="3876" spans="1:2">
      <c r="A3876" s="2">
        <v>41586</v>
      </c>
      <c r="B3876" s="1">
        <v>1.3357000000000001</v>
      </c>
    </row>
    <row r="3877" spans="1:2">
      <c r="A3877" s="2">
        <v>41589</v>
      </c>
      <c r="B3877" s="1" t="s">
        <v>4</v>
      </c>
    </row>
    <row r="3878" spans="1:2">
      <c r="A3878" s="2">
        <v>41590</v>
      </c>
      <c r="B3878" s="1">
        <v>1.3428</v>
      </c>
    </row>
    <row r="3879" spans="1:2">
      <c r="A3879" s="2">
        <v>41591</v>
      </c>
      <c r="B3879" s="1">
        <v>1.3455999999999999</v>
      </c>
    </row>
    <row r="3880" spans="1:2">
      <c r="A3880" s="2">
        <v>41592</v>
      </c>
      <c r="B3880" s="1">
        <v>1.3468</v>
      </c>
    </row>
    <row r="3881" spans="1:2">
      <c r="A3881" s="2">
        <v>41593</v>
      </c>
      <c r="B3881" s="1">
        <v>1.3480000000000001</v>
      </c>
    </row>
    <row r="3882" spans="1:2">
      <c r="A3882" s="2">
        <v>41596</v>
      </c>
      <c r="B3882" s="1">
        <v>1.3520000000000001</v>
      </c>
    </row>
    <row r="3883" spans="1:2">
      <c r="A3883" s="2">
        <v>41597</v>
      </c>
      <c r="B3883" s="1">
        <v>1.3529</v>
      </c>
    </row>
    <row r="3884" spans="1:2">
      <c r="A3884" s="2">
        <v>41598</v>
      </c>
      <c r="B3884" s="1">
        <v>1.3451</v>
      </c>
    </row>
    <row r="3885" spans="1:2">
      <c r="A3885" s="2">
        <v>41599</v>
      </c>
      <c r="B3885" s="1">
        <v>1.347</v>
      </c>
    </row>
    <row r="3886" spans="1:2">
      <c r="A3886" s="2">
        <v>41600</v>
      </c>
      <c r="B3886" s="1">
        <v>1.3547</v>
      </c>
    </row>
    <row r="3887" spans="1:2">
      <c r="A3887" s="2">
        <v>41603</v>
      </c>
      <c r="B3887" s="1">
        <v>1.3502000000000001</v>
      </c>
    </row>
    <row r="3888" spans="1:2">
      <c r="A3888" s="2">
        <v>41604</v>
      </c>
      <c r="B3888" s="1">
        <v>1.3554999999999999</v>
      </c>
    </row>
    <row r="3889" spans="1:2">
      <c r="A3889" s="2">
        <v>41605</v>
      </c>
      <c r="B3889" s="1">
        <v>1.3563000000000001</v>
      </c>
    </row>
    <row r="3890" spans="1:2">
      <c r="A3890" s="2">
        <v>41606</v>
      </c>
      <c r="B3890" s="1" t="s">
        <v>4</v>
      </c>
    </row>
    <row r="3891" spans="1:2">
      <c r="A3891" s="2">
        <v>41607</v>
      </c>
      <c r="B3891" s="1">
        <v>1.3606</v>
      </c>
    </row>
    <row r="3892" spans="1:2">
      <c r="A3892" s="2">
        <v>41610</v>
      </c>
      <c r="B3892" s="1">
        <v>1.3552</v>
      </c>
    </row>
    <row r="3893" spans="1:2">
      <c r="A3893" s="2">
        <v>41611</v>
      </c>
      <c r="B3893" s="1">
        <v>1.3604000000000001</v>
      </c>
    </row>
    <row r="3894" spans="1:2">
      <c r="A3894" s="2">
        <v>41612</v>
      </c>
      <c r="B3894" s="1">
        <v>1.3554999999999999</v>
      </c>
    </row>
    <row r="3895" spans="1:2">
      <c r="A3895" s="2">
        <v>41613</v>
      </c>
      <c r="B3895" s="1">
        <v>1.3664000000000001</v>
      </c>
    </row>
    <row r="3896" spans="1:2">
      <c r="A3896" s="2">
        <v>41614</v>
      </c>
      <c r="B3896" s="1">
        <v>1.369</v>
      </c>
    </row>
    <row r="3897" spans="1:2">
      <c r="A3897" s="2">
        <v>41617</v>
      </c>
      <c r="B3897" s="1">
        <v>1.3726</v>
      </c>
    </row>
    <row r="3898" spans="1:2">
      <c r="A3898" s="2">
        <v>41618</v>
      </c>
      <c r="B3898" s="1">
        <v>1.3765000000000001</v>
      </c>
    </row>
    <row r="3899" spans="1:2">
      <c r="A3899" s="2">
        <v>41619</v>
      </c>
      <c r="B3899" s="1">
        <v>1.3797999999999999</v>
      </c>
    </row>
    <row r="3900" spans="1:2">
      <c r="A3900" s="2">
        <v>41620</v>
      </c>
      <c r="B3900" s="1">
        <v>1.3752</v>
      </c>
    </row>
    <row r="3901" spans="1:2">
      <c r="A3901" s="2">
        <v>41621</v>
      </c>
      <c r="B3901" s="1">
        <v>1.3724000000000001</v>
      </c>
    </row>
    <row r="3902" spans="1:2">
      <c r="A3902" s="2">
        <v>41624</v>
      </c>
      <c r="B3902" s="1">
        <v>1.3756999999999999</v>
      </c>
    </row>
    <row r="3903" spans="1:2">
      <c r="A3903" s="2">
        <v>41625</v>
      </c>
      <c r="B3903" s="1">
        <v>1.3748</v>
      </c>
    </row>
    <row r="3904" spans="1:2">
      <c r="A3904" s="2">
        <v>41626</v>
      </c>
      <c r="B3904" s="1">
        <v>1.3766</v>
      </c>
    </row>
    <row r="3905" spans="1:2">
      <c r="A3905" s="2">
        <v>41627</v>
      </c>
      <c r="B3905" s="1">
        <v>1.3666</v>
      </c>
    </row>
    <row r="3906" spans="1:2">
      <c r="A3906" s="2">
        <v>41628</v>
      </c>
      <c r="B3906" s="1">
        <v>1.3673</v>
      </c>
    </row>
    <row r="3907" spans="1:2">
      <c r="A3907" s="2">
        <v>41631</v>
      </c>
      <c r="B3907" s="1">
        <v>1.3701000000000001</v>
      </c>
    </row>
    <row r="3908" spans="1:2">
      <c r="A3908" s="2">
        <v>41632</v>
      </c>
      <c r="B3908" s="1">
        <v>1.3675999999999999</v>
      </c>
    </row>
    <row r="3909" spans="1:2">
      <c r="A3909" s="2">
        <v>41633</v>
      </c>
      <c r="B3909" s="1" t="s">
        <v>4</v>
      </c>
    </row>
    <row r="3910" spans="1:2">
      <c r="A3910" s="2">
        <v>41634</v>
      </c>
      <c r="B3910" s="1">
        <v>1.369</v>
      </c>
    </row>
    <row r="3911" spans="1:2">
      <c r="A3911" s="2">
        <v>41635</v>
      </c>
      <c r="B3911" s="1">
        <v>1.3766</v>
      </c>
    </row>
    <row r="3912" spans="1:2">
      <c r="A3912" s="2">
        <v>41638</v>
      </c>
      <c r="B3912" s="1">
        <v>1.3815999999999999</v>
      </c>
    </row>
    <row r="3913" spans="1:2">
      <c r="A3913" s="2">
        <v>41639</v>
      </c>
      <c r="B3913" s="1">
        <v>1.3778999999999999</v>
      </c>
    </row>
    <row r="3914" spans="1:2">
      <c r="A3914" s="2">
        <v>41640</v>
      </c>
      <c r="B3914" s="1" t="s">
        <v>4</v>
      </c>
    </row>
    <row r="3915" spans="1:2">
      <c r="A3915" s="2">
        <v>41641</v>
      </c>
      <c r="B3915" s="1">
        <v>1.367</v>
      </c>
    </row>
    <row r="3916" spans="1:2">
      <c r="A3916" s="2">
        <v>41642</v>
      </c>
      <c r="B3916" s="1">
        <v>1.3606</v>
      </c>
    </row>
    <row r="3917" spans="1:2">
      <c r="A3917" s="2">
        <v>41645</v>
      </c>
      <c r="B3917" s="1">
        <v>1.3635999999999999</v>
      </c>
    </row>
    <row r="3918" spans="1:2">
      <c r="A3918" s="2">
        <v>41646</v>
      </c>
      <c r="B3918" s="1">
        <v>1.3617999999999999</v>
      </c>
    </row>
    <row r="3919" spans="1:2">
      <c r="A3919" s="2">
        <v>41647</v>
      </c>
      <c r="B3919" s="1">
        <v>1.3586</v>
      </c>
    </row>
    <row r="3920" spans="1:2">
      <c r="A3920" s="2">
        <v>41648</v>
      </c>
      <c r="B3920" s="1">
        <v>1.3591</v>
      </c>
    </row>
    <row r="3921" spans="1:2">
      <c r="A3921" s="2">
        <v>41649</v>
      </c>
      <c r="B3921" s="1">
        <v>1.3664000000000001</v>
      </c>
    </row>
    <row r="3922" spans="1:2">
      <c r="A3922" s="2">
        <v>41652</v>
      </c>
      <c r="B3922" s="1">
        <v>1.3647</v>
      </c>
    </row>
    <row r="3923" spans="1:2">
      <c r="A3923" s="2">
        <v>41653</v>
      </c>
      <c r="B3923" s="1">
        <v>1.3682000000000001</v>
      </c>
    </row>
    <row r="3924" spans="1:2">
      <c r="A3924" s="2">
        <v>41654</v>
      </c>
      <c r="B3924" s="1">
        <v>1.3604000000000001</v>
      </c>
    </row>
    <row r="3925" spans="1:2">
      <c r="A3925" s="2">
        <v>41655</v>
      </c>
      <c r="B3925" s="1">
        <v>1.36</v>
      </c>
    </row>
    <row r="3926" spans="1:2">
      <c r="A3926" s="2">
        <v>41656</v>
      </c>
      <c r="B3926" s="1">
        <v>1.3553999999999999</v>
      </c>
    </row>
    <row r="3927" spans="1:2">
      <c r="A3927" s="2">
        <v>41659</v>
      </c>
      <c r="B3927" s="1" t="s">
        <v>4</v>
      </c>
    </row>
    <row r="3928" spans="1:2">
      <c r="A3928" s="2">
        <v>41660</v>
      </c>
      <c r="B3928" s="1">
        <v>1.3560000000000001</v>
      </c>
    </row>
    <row r="3929" spans="1:2">
      <c r="A3929" s="2">
        <v>41661</v>
      </c>
      <c r="B3929" s="1">
        <v>1.3546</v>
      </c>
    </row>
    <row r="3930" spans="1:2">
      <c r="A3930" s="2">
        <v>41662</v>
      </c>
      <c r="B3930" s="1">
        <v>1.3680000000000001</v>
      </c>
    </row>
    <row r="3931" spans="1:2">
      <c r="A3931" s="2">
        <v>41663</v>
      </c>
      <c r="B3931" s="1">
        <v>1.3680000000000001</v>
      </c>
    </row>
    <row r="3932" spans="1:2">
      <c r="A3932" s="2">
        <v>41666</v>
      </c>
      <c r="B3932" s="1">
        <v>1.3678999999999999</v>
      </c>
    </row>
    <row r="3933" spans="1:2">
      <c r="A3933" s="2">
        <v>41667</v>
      </c>
      <c r="B3933" s="1">
        <v>1.3662000000000001</v>
      </c>
    </row>
    <row r="3934" spans="1:2">
      <c r="A3934" s="2">
        <v>41668</v>
      </c>
      <c r="B3934" s="1">
        <v>1.3663000000000001</v>
      </c>
    </row>
    <row r="3935" spans="1:2">
      <c r="A3935" s="2">
        <v>41669</v>
      </c>
      <c r="B3935" s="1">
        <v>1.3549</v>
      </c>
    </row>
    <row r="3936" spans="1:2">
      <c r="A3936" s="2">
        <v>41670</v>
      </c>
      <c r="B3936" s="1">
        <v>1.35</v>
      </c>
    </row>
    <row r="3937" spans="1:2">
      <c r="A3937" s="2">
        <v>41673</v>
      </c>
      <c r="B3937" s="1">
        <v>1.3523000000000001</v>
      </c>
    </row>
    <row r="3938" spans="1:2">
      <c r="A3938" s="2">
        <v>41674</v>
      </c>
      <c r="B3938" s="1">
        <v>1.3507</v>
      </c>
    </row>
    <row r="3939" spans="1:2">
      <c r="A3939" s="2">
        <v>41675</v>
      </c>
      <c r="B3939" s="1">
        <v>1.3519000000000001</v>
      </c>
    </row>
    <row r="3940" spans="1:2">
      <c r="A3940" s="2">
        <v>41676</v>
      </c>
      <c r="B3940" s="1">
        <v>1.3604000000000001</v>
      </c>
    </row>
    <row r="3941" spans="1:2">
      <c r="A3941" s="2">
        <v>41677</v>
      </c>
      <c r="B3941" s="1">
        <v>1.3613999999999999</v>
      </c>
    </row>
    <row r="3942" spans="1:2">
      <c r="A3942" s="2">
        <v>41680</v>
      </c>
      <c r="B3942" s="1">
        <v>1.3644000000000001</v>
      </c>
    </row>
    <row r="3943" spans="1:2">
      <c r="A3943" s="2">
        <v>41681</v>
      </c>
      <c r="B3943" s="1">
        <v>1.3653999999999999</v>
      </c>
    </row>
    <row r="3944" spans="1:2">
      <c r="A3944" s="2">
        <v>41682</v>
      </c>
      <c r="B3944" s="1">
        <v>1.3592</v>
      </c>
    </row>
    <row r="3945" spans="1:2">
      <c r="A3945" s="2">
        <v>41683</v>
      </c>
      <c r="B3945" s="1">
        <v>1.3669</v>
      </c>
    </row>
    <row r="3946" spans="1:2">
      <c r="A3946" s="2">
        <v>41684</v>
      </c>
      <c r="B3946" s="1">
        <v>1.369</v>
      </c>
    </row>
    <row r="3947" spans="1:2">
      <c r="A3947" s="2">
        <v>41687</v>
      </c>
      <c r="B3947" s="1" t="s">
        <v>4</v>
      </c>
    </row>
    <row r="3948" spans="1:2">
      <c r="A3948" s="2">
        <v>41688</v>
      </c>
      <c r="B3948" s="1">
        <v>1.3757999999999999</v>
      </c>
    </row>
    <row r="3949" spans="1:2">
      <c r="A3949" s="2">
        <v>41689</v>
      </c>
      <c r="B3949" s="1">
        <v>1.3762000000000001</v>
      </c>
    </row>
    <row r="3950" spans="1:2">
      <c r="A3950" s="2">
        <v>41690</v>
      </c>
      <c r="B3950" s="1">
        <v>1.369</v>
      </c>
    </row>
    <row r="3951" spans="1:2">
      <c r="A3951" s="2">
        <v>41691</v>
      </c>
      <c r="B3951" s="1">
        <v>1.3722000000000001</v>
      </c>
    </row>
    <row r="3952" spans="1:2">
      <c r="A3952" s="2">
        <v>41694</v>
      </c>
      <c r="B3952" s="1">
        <v>1.3744000000000001</v>
      </c>
    </row>
    <row r="3953" spans="1:2">
      <c r="A3953" s="2">
        <v>41695</v>
      </c>
      <c r="B3953" s="1">
        <v>1.3749</v>
      </c>
    </row>
    <row r="3954" spans="1:2">
      <c r="A3954" s="2">
        <v>41696</v>
      </c>
      <c r="B3954" s="1">
        <v>1.3668</v>
      </c>
    </row>
    <row r="3955" spans="1:2">
      <c r="A3955" s="2">
        <v>41697</v>
      </c>
      <c r="B3955" s="1">
        <v>1.3724000000000001</v>
      </c>
    </row>
    <row r="3956" spans="1:2">
      <c r="A3956" s="2">
        <v>41698</v>
      </c>
      <c r="B3956" s="1">
        <v>1.3806</v>
      </c>
    </row>
    <row r="3957" spans="1:2">
      <c r="A3957" s="2">
        <v>41701</v>
      </c>
      <c r="B3957" s="1">
        <v>1.3763000000000001</v>
      </c>
    </row>
    <row r="3958" spans="1:2">
      <c r="A3958" s="2">
        <v>41702</v>
      </c>
      <c r="B3958" s="1">
        <v>1.3731</v>
      </c>
    </row>
    <row r="3959" spans="1:2">
      <c r="A3959" s="2">
        <v>41703</v>
      </c>
      <c r="B3959" s="1">
        <v>1.3734</v>
      </c>
    </row>
    <row r="3960" spans="1:2">
      <c r="A3960" s="2">
        <v>41704</v>
      </c>
      <c r="B3960" s="1">
        <v>1.3848</v>
      </c>
    </row>
    <row r="3961" spans="1:2">
      <c r="A3961" s="2">
        <v>41705</v>
      </c>
      <c r="B3961" s="1">
        <v>1.3868</v>
      </c>
    </row>
    <row r="3962" spans="1:2">
      <c r="A3962" s="2">
        <v>41708</v>
      </c>
      <c r="B3962" s="1">
        <v>1.3879999999999999</v>
      </c>
    </row>
    <row r="3963" spans="1:2">
      <c r="A3963" s="2">
        <v>41709</v>
      </c>
      <c r="B3963" s="1">
        <v>1.3867</v>
      </c>
    </row>
    <row r="3964" spans="1:2">
      <c r="A3964" s="2">
        <v>41710</v>
      </c>
      <c r="B3964" s="1">
        <v>1.3904000000000001</v>
      </c>
    </row>
    <row r="3965" spans="1:2">
      <c r="A3965" s="2">
        <v>41711</v>
      </c>
      <c r="B3965" s="1">
        <v>1.3927</v>
      </c>
    </row>
    <row r="3966" spans="1:2">
      <c r="A3966" s="2">
        <v>41712</v>
      </c>
      <c r="B3966" s="1">
        <v>1.3924000000000001</v>
      </c>
    </row>
    <row r="3967" spans="1:2">
      <c r="A3967" s="2">
        <v>41715</v>
      </c>
      <c r="B3967" s="1">
        <v>1.3927</v>
      </c>
    </row>
    <row r="3968" spans="1:2">
      <c r="A3968" s="2">
        <v>41716</v>
      </c>
      <c r="B3968" s="1">
        <v>1.3913</v>
      </c>
    </row>
    <row r="3969" spans="1:2">
      <c r="A3969" s="2">
        <v>41717</v>
      </c>
      <c r="B3969" s="1">
        <v>1.391</v>
      </c>
    </row>
    <row r="3970" spans="1:2">
      <c r="A3970" s="2">
        <v>41718</v>
      </c>
      <c r="B3970" s="1">
        <v>1.3784000000000001</v>
      </c>
    </row>
    <row r="3971" spans="1:2">
      <c r="A3971" s="2">
        <v>41719</v>
      </c>
      <c r="B3971" s="1">
        <v>1.3783000000000001</v>
      </c>
    </row>
    <row r="3972" spans="1:2">
      <c r="A3972" s="2">
        <v>41722</v>
      </c>
      <c r="B3972" s="1">
        <v>1.3784000000000001</v>
      </c>
    </row>
    <row r="3973" spans="1:2">
      <c r="A3973" s="2">
        <v>41723</v>
      </c>
      <c r="B3973" s="1">
        <v>1.3776999999999999</v>
      </c>
    </row>
    <row r="3974" spans="1:2">
      <c r="A3974" s="2">
        <v>41724</v>
      </c>
      <c r="B3974" s="1">
        <v>1.3786</v>
      </c>
    </row>
    <row r="3975" spans="1:2">
      <c r="A3975" s="2">
        <v>41725</v>
      </c>
      <c r="B3975" s="1">
        <v>1.3752</v>
      </c>
    </row>
    <row r="3976" spans="1:2">
      <c r="A3976" s="2">
        <v>41726</v>
      </c>
      <c r="B3976" s="1">
        <v>1.3753</v>
      </c>
    </row>
    <row r="3977" spans="1:2">
      <c r="A3977" s="2">
        <v>41729</v>
      </c>
      <c r="B3977" s="1">
        <v>1.3776999999999999</v>
      </c>
    </row>
    <row r="3978" spans="1:2">
      <c r="A3978" s="2">
        <v>41730</v>
      </c>
      <c r="B3978" s="1">
        <v>1.3804000000000001</v>
      </c>
    </row>
    <row r="3979" spans="1:2">
      <c r="A3979" s="2">
        <v>41731</v>
      </c>
      <c r="B3979" s="1">
        <v>1.3761000000000001</v>
      </c>
    </row>
    <row r="3980" spans="1:2">
      <c r="A3980" s="2">
        <v>41732</v>
      </c>
      <c r="B3980" s="1">
        <v>1.3708</v>
      </c>
    </row>
    <row r="3981" spans="1:2">
      <c r="A3981" s="2">
        <v>41733</v>
      </c>
      <c r="B3981" s="1">
        <v>1.3704000000000001</v>
      </c>
    </row>
    <row r="3982" spans="1:2">
      <c r="A3982" s="2">
        <v>41736</v>
      </c>
      <c r="B3982" s="1">
        <v>1.3745000000000001</v>
      </c>
    </row>
    <row r="3983" spans="1:2">
      <c r="A3983" s="2">
        <v>41737</v>
      </c>
      <c r="B3983" s="1">
        <v>1.3802000000000001</v>
      </c>
    </row>
    <row r="3984" spans="1:2">
      <c r="A3984" s="2">
        <v>41738</v>
      </c>
      <c r="B3984" s="1">
        <v>1.3815999999999999</v>
      </c>
    </row>
    <row r="3985" spans="1:2">
      <c r="A3985" s="2">
        <v>41739</v>
      </c>
      <c r="B3985" s="1">
        <v>1.3892</v>
      </c>
    </row>
    <row r="3986" spans="1:2">
      <c r="A3986" s="2">
        <v>41740</v>
      </c>
      <c r="B3986" s="1">
        <v>1.3897999999999999</v>
      </c>
    </row>
    <row r="3987" spans="1:2">
      <c r="A3987" s="2">
        <v>41743</v>
      </c>
      <c r="B3987" s="1">
        <v>1.3824000000000001</v>
      </c>
    </row>
    <row r="3988" spans="1:2">
      <c r="A3988" s="2">
        <v>41744</v>
      </c>
      <c r="B3988" s="1">
        <v>1.3806</v>
      </c>
    </row>
    <row r="3989" spans="1:2">
      <c r="A3989" s="2">
        <v>41745</v>
      </c>
      <c r="B3989" s="1">
        <v>1.3819999999999999</v>
      </c>
    </row>
    <row r="3990" spans="1:2">
      <c r="A3990" s="2">
        <v>41746</v>
      </c>
      <c r="B3990" s="1">
        <v>1.3832</v>
      </c>
    </row>
    <row r="3991" spans="1:2">
      <c r="A3991" s="2">
        <v>41747</v>
      </c>
      <c r="B3991" s="1">
        <v>1.3815999999999999</v>
      </c>
    </row>
    <row r="3992" spans="1:2">
      <c r="A3992" s="2">
        <v>41750</v>
      </c>
      <c r="B3992" s="1">
        <v>1.379</v>
      </c>
    </row>
    <row r="3993" spans="1:2">
      <c r="A3993" s="2">
        <v>41751</v>
      </c>
      <c r="B3993" s="1">
        <v>1.3804000000000001</v>
      </c>
    </row>
    <row r="3994" spans="1:2">
      <c r="A3994" s="2">
        <v>41752</v>
      </c>
      <c r="B3994" s="1">
        <v>1.3814</v>
      </c>
    </row>
    <row r="3995" spans="1:2">
      <c r="A3995" s="2">
        <v>41753</v>
      </c>
      <c r="B3995" s="1">
        <v>1.3828</v>
      </c>
    </row>
    <row r="3996" spans="1:2">
      <c r="A3996" s="2">
        <v>41754</v>
      </c>
      <c r="B3996" s="1">
        <v>1.3837999999999999</v>
      </c>
    </row>
    <row r="3997" spans="1:2">
      <c r="A3997" s="2">
        <v>41757</v>
      </c>
      <c r="B3997" s="1">
        <v>1.3844000000000001</v>
      </c>
    </row>
    <row r="3998" spans="1:2">
      <c r="A3998" s="2">
        <v>41758</v>
      </c>
      <c r="B3998" s="1">
        <v>1.3808</v>
      </c>
    </row>
    <row r="3999" spans="1:2">
      <c r="A3999" s="2">
        <v>41759</v>
      </c>
      <c r="B3999" s="1">
        <v>1.387</v>
      </c>
    </row>
    <row r="4000" spans="1:2">
      <c r="A4000" s="2">
        <v>41760</v>
      </c>
      <c r="B4000" s="1">
        <v>1.3867</v>
      </c>
    </row>
    <row r="4001" spans="1:2">
      <c r="A4001" s="2">
        <v>41761</v>
      </c>
      <c r="B4001" s="1">
        <v>1.3864000000000001</v>
      </c>
    </row>
    <row r="4002" spans="1:2">
      <c r="A4002" s="2">
        <v>41764</v>
      </c>
      <c r="B4002" s="1">
        <v>1.3884000000000001</v>
      </c>
    </row>
    <row r="4003" spans="1:2">
      <c r="A4003" s="2">
        <v>41765</v>
      </c>
      <c r="B4003" s="1">
        <v>1.3924000000000001</v>
      </c>
    </row>
    <row r="4004" spans="1:2">
      <c r="A4004" s="2">
        <v>41766</v>
      </c>
      <c r="B4004" s="1">
        <v>1.3916999999999999</v>
      </c>
    </row>
    <row r="4005" spans="1:2">
      <c r="A4005" s="2">
        <v>41767</v>
      </c>
      <c r="B4005" s="1">
        <v>1.3864000000000001</v>
      </c>
    </row>
    <row r="4006" spans="1:2">
      <c r="A4006" s="2">
        <v>41768</v>
      </c>
      <c r="B4006" s="1">
        <v>1.3763000000000001</v>
      </c>
    </row>
    <row r="4007" spans="1:2">
      <c r="A4007" s="2">
        <v>41771</v>
      </c>
      <c r="B4007" s="1">
        <v>1.3759999999999999</v>
      </c>
    </row>
    <row r="4008" spans="1:2">
      <c r="A4008" s="2">
        <v>41772</v>
      </c>
      <c r="B4008" s="1">
        <v>1.3711</v>
      </c>
    </row>
    <row r="4009" spans="1:2">
      <c r="A4009" s="2">
        <v>41773</v>
      </c>
      <c r="B4009" s="1">
        <v>1.3717999999999999</v>
      </c>
    </row>
    <row r="4010" spans="1:2">
      <c r="A4010" s="2">
        <v>41774</v>
      </c>
      <c r="B4010" s="1">
        <v>1.3712</v>
      </c>
    </row>
    <row r="4011" spans="1:2">
      <c r="A4011" s="2">
        <v>41775</v>
      </c>
      <c r="B4011" s="1">
        <v>1.3708</v>
      </c>
    </row>
    <row r="4012" spans="1:2">
      <c r="A4012" s="2">
        <v>41778</v>
      </c>
      <c r="B4012" s="1">
        <v>1.3715999999999999</v>
      </c>
    </row>
    <row r="4013" spans="1:2">
      <c r="A4013" s="2">
        <v>41779</v>
      </c>
      <c r="B4013" s="1">
        <v>1.3702000000000001</v>
      </c>
    </row>
    <row r="4014" spans="1:2">
      <c r="A4014" s="2">
        <v>41780</v>
      </c>
      <c r="B4014" s="1">
        <v>1.3656999999999999</v>
      </c>
    </row>
    <row r="4015" spans="1:2">
      <c r="A4015" s="2">
        <v>41781</v>
      </c>
      <c r="B4015" s="1">
        <v>1.3652</v>
      </c>
    </row>
    <row r="4016" spans="1:2">
      <c r="A4016" s="2">
        <v>41782</v>
      </c>
      <c r="B4016" s="1">
        <v>1.3628</v>
      </c>
    </row>
    <row r="4017" spans="1:2">
      <c r="A4017" s="2">
        <v>41785</v>
      </c>
      <c r="B4017" s="1" t="s">
        <v>4</v>
      </c>
    </row>
    <row r="4018" spans="1:2">
      <c r="A4018" s="2">
        <v>41786</v>
      </c>
      <c r="B4018" s="1">
        <v>1.3617999999999999</v>
      </c>
    </row>
    <row r="4019" spans="1:2">
      <c r="A4019" s="2">
        <v>41787</v>
      </c>
      <c r="B4019" s="1">
        <v>1.3595999999999999</v>
      </c>
    </row>
    <row r="4020" spans="1:2">
      <c r="A4020" s="2">
        <v>41788</v>
      </c>
      <c r="B4020" s="1">
        <v>1.3608</v>
      </c>
    </row>
    <row r="4021" spans="1:2">
      <c r="A4021" s="2">
        <v>41789</v>
      </c>
      <c r="B4021" s="1">
        <v>1.3640000000000001</v>
      </c>
    </row>
    <row r="4022" spans="1:2">
      <c r="A4022" s="2">
        <v>41792</v>
      </c>
      <c r="B4022" s="1">
        <v>1.3606</v>
      </c>
    </row>
    <row r="4023" spans="1:2">
      <c r="A4023" s="2">
        <v>41793</v>
      </c>
      <c r="B4023" s="1">
        <v>1.3624000000000001</v>
      </c>
    </row>
    <row r="4024" spans="1:2">
      <c r="A4024" s="2">
        <v>41794</v>
      </c>
      <c r="B4024" s="1">
        <v>1.3619000000000001</v>
      </c>
    </row>
    <row r="4025" spans="1:2">
      <c r="A4025" s="2">
        <v>41795</v>
      </c>
      <c r="B4025" s="1">
        <v>1.3617999999999999</v>
      </c>
    </row>
    <row r="4026" spans="1:2">
      <c r="A4026" s="2">
        <v>41796</v>
      </c>
      <c r="B4026" s="1">
        <v>1.3638999999999999</v>
      </c>
    </row>
    <row r="4027" spans="1:2">
      <c r="A4027" s="2">
        <v>41799</v>
      </c>
      <c r="B4027" s="1">
        <v>1.3589</v>
      </c>
    </row>
    <row r="4028" spans="1:2">
      <c r="A4028" s="2">
        <v>41800</v>
      </c>
      <c r="B4028" s="1">
        <v>1.3543000000000001</v>
      </c>
    </row>
    <row r="4029" spans="1:2">
      <c r="A4029" s="2">
        <v>41801</v>
      </c>
      <c r="B4029" s="1">
        <v>1.3532</v>
      </c>
    </row>
    <row r="4030" spans="1:2">
      <c r="A4030" s="2">
        <v>41802</v>
      </c>
      <c r="B4030" s="1">
        <v>1.3555999999999999</v>
      </c>
    </row>
    <row r="4031" spans="1:2">
      <c r="A4031" s="2">
        <v>41803</v>
      </c>
      <c r="B4031" s="1">
        <v>1.3522000000000001</v>
      </c>
    </row>
    <row r="4032" spans="1:2">
      <c r="A4032" s="2">
        <v>41806</v>
      </c>
      <c r="B4032" s="1">
        <v>1.3577999999999999</v>
      </c>
    </row>
    <row r="4033" spans="1:2">
      <c r="A4033" s="2">
        <v>41807</v>
      </c>
      <c r="B4033" s="1">
        <v>1.3543000000000001</v>
      </c>
    </row>
    <row r="4034" spans="1:2">
      <c r="A4034" s="2">
        <v>41808</v>
      </c>
      <c r="B4034" s="1">
        <v>1.3567</v>
      </c>
    </row>
    <row r="4035" spans="1:2">
      <c r="A4035" s="2">
        <v>41809</v>
      </c>
      <c r="B4035" s="1">
        <v>1.3620000000000001</v>
      </c>
    </row>
    <row r="4036" spans="1:2">
      <c r="A4036" s="2">
        <v>41810</v>
      </c>
      <c r="B4036" s="1">
        <v>1.3586</v>
      </c>
    </row>
    <row r="4037" spans="1:2">
      <c r="A4037" s="2">
        <v>41813</v>
      </c>
      <c r="B4037" s="1">
        <v>1.3593</v>
      </c>
    </row>
    <row r="4038" spans="1:2">
      <c r="A4038" s="2">
        <v>41814</v>
      </c>
      <c r="B4038" s="1">
        <v>1.3588</v>
      </c>
    </row>
    <row r="4039" spans="1:2">
      <c r="A4039" s="2">
        <v>41815</v>
      </c>
      <c r="B4039" s="1">
        <v>1.3637999999999999</v>
      </c>
    </row>
    <row r="4040" spans="1:2">
      <c r="A4040" s="2">
        <v>41816</v>
      </c>
      <c r="B4040" s="1">
        <v>1.361</v>
      </c>
    </row>
    <row r="4041" spans="1:2">
      <c r="A4041" s="2">
        <v>41817</v>
      </c>
      <c r="B4041" s="1">
        <v>1.3631</v>
      </c>
    </row>
    <row r="4042" spans="1:2">
      <c r="A4042" s="2">
        <v>41820</v>
      </c>
      <c r="B4042" s="1">
        <v>1.369</v>
      </c>
    </row>
    <row r="4043" spans="1:2">
      <c r="A4043" s="2">
        <v>41821</v>
      </c>
      <c r="B4043" s="1">
        <v>1.3681000000000001</v>
      </c>
    </row>
    <row r="4044" spans="1:2">
      <c r="A4044" s="2">
        <v>41822</v>
      </c>
      <c r="B4044" s="1">
        <v>1.3655999999999999</v>
      </c>
    </row>
    <row r="4045" spans="1:2">
      <c r="A4045" s="2">
        <v>41823</v>
      </c>
      <c r="B4045" s="1">
        <v>1.361</v>
      </c>
    </row>
    <row r="4046" spans="1:2">
      <c r="A4046" s="2">
        <v>41824</v>
      </c>
      <c r="B4046" s="1" t="s">
        <v>4</v>
      </c>
    </row>
    <row r="4047" spans="1:2">
      <c r="A4047" s="2">
        <v>41827</v>
      </c>
      <c r="B4047" s="1">
        <v>1.3604000000000001</v>
      </c>
    </row>
    <row r="4048" spans="1:2">
      <c r="A4048" s="2">
        <v>41828</v>
      </c>
      <c r="B4048" s="1">
        <v>1.3613999999999999</v>
      </c>
    </row>
    <row r="4049" spans="1:2">
      <c r="A4049" s="2">
        <v>41829</v>
      </c>
      <c r="B4049" s="1">
        <v>1.363</v>
      </c>
    </row>
    <row r="4050" spans="1:2">
      <c r="A4050" s="2">
        <v>41830</v>
      </c>
      <c r="B4050" s="1">
        <v>1.36</v>
      </c>
    </row>
    <row r="4051" spans="1:2">
      <c r="A4051" s="2">
        <v>41831</v>
      </c>
      <c r="B4051" s="1">
        <v>1.3597999999999999</v>
      </c>
    </row>
    <row r="4052" spans="1:2">
      <c r="A4052" s="2">
        <v>41834</v>
      </c>
      <c r="B4052" s="1">
        <v>1.3620000000000001</v>
      </c>
    </row>
    <row r="4053" spans="1:2">
      <c r="A4053" s="2">
        <v>41835</v>
      </c>
      <c r="B4053" s="1">
        <v>1.3573</v>
      </c>
    </row>
    <row r="4054" spans="1:2">
      <c r="A4054" s="2">
        <v>41836</v>
      </c>
      <c r="B4054" s="1">
        <v>1.353</v>
      </c>
    </row>
    <row r="4055" spans="1:2">
      <c r="A4055" s="2">
        <v>41837</v>
      </c>
      <c r="B4055" s="1">
        <v>1.353</v>
      </c>
    </row>
    <row r="4056" spans="1:2">
      <c r="A4056" s="2">
        <v>41838</v>
      </c>
      <c r="B4056" s="1">
        <v>1.3514999999999999</v>
      </c>
    </row>
    <row r="4057" spans="1:2">
      <c r="A4057" s="2">
        <v>41841</v>
      </c>
      <c r="B4057" s="1">
        <v>1.3524</v>
      </c>
    </row>
    <row r="4058" spans="1:2">
      <c r="A4058" s="2">
        <v>41842</v>
      </c>
      <c r="B4058" s="1">
        <v>1.347</v>
      </c>
    </row>
    <row r="4059" spans="1:2">
      <c r="A4059" s="2">
        <v>41843</v>
      </c>
      <c r="B4059" s="1">
        <v>1.3462000000000001</v>
      </c>
    </row>
    <row r="4060" spans="1:2">
      <c r="A4060" s="2">
        <v>41844</v>
      </c>
      <c r="B4060" s="1">
        <v>1.3468</v>
      </c>
    </row>
    <row r="4061" spans="1:2">
      <c r="A4061" s="2">
        <v>41845</v>
      </c>
      <c r="B4061" s="1">
        <v>1.3431</v>
      </c>
    </row>
    <row r="4062" spans="1:2">
      <c r="A4062" s="2">
        <v>41848</v>
      </c>
      <c r="B4062" s="1">
        <v>1.3440000000000001</v>
      </c>
    </row>
    <row r="4063" spans="1:2">
      <c r="A4063" s="2">
        <v>41849</v>
      </c>
      <c r="B4063" s="1">
        <v>1.341</v>
      </c>
    </row>
    <row r="4064" spans="1:2">
      <c r="A4064" s="2">
        <v>41850</v>
      </c>
      <c r="B4064" s="1">
        <v>1.3378000000000001</v>
      </c>
    </row>
    <row r="4065" spans="1:2">
      <c r="A4065" s="2">
        <v>41851</v>
      </c>
      <c r="B4065" s="1">
        <v>1.339</v>
      </c>
    </row>
    <row r="4066" spans="1:2">
      <c r="A4066" s="2">
        <v>41852</v>
      </c>
      <c r="B4066" s="1">
        <v>1.3435999999999999</v>
      </c>
    </row>
    <row r="4067" spans="1:2">
      <c r="A4067" s="2">
        <v>41855</v>
      </c>
      <c r="B4067" s="1">
        <v>1.3413999999999999</v>
      </c>
    </row>
    <row r="4068" spans="1:2">
      <c r="A4068" s="2">
        <v>41856</v>
      </c>
      <c r="B4068" s="1">
        <v>1.3366</v>
      </c>
    </row>
    <row r="4069" spans="1:2">
      <c r="A4069" s="2">
        <v>41857</v>
      </c>
      <c r="B4069" s="1">
        <v>1.3354999999999999</v>
      </c>
    </row>
    <row r="4070" spans="1:2">
      <c r="A4070" s="2">
        <v>41858</v>
      </c>
      <c r="B4070" s="1">
        <v>1.3362000000000001</v>
      </c>
    </row>
    <row r="4071" spans="1:2">
      <c r="A4071" s="2">
        <v>41859</v>
      </c>
      <c r="B4071" s="1">
        <v>1.3411999999999999</v>
      </c>
    </row>
    <row r="4072" spans="1:2">
      <c r="A4072" s="2">
        <v>41862</v>
      </c>
      <c r="B4072" s="1">
        <v>1.3385</v>
      </c>
    </row>
    <row r="4073" spans="1:2">
      <c r="A4073" s="2">
        <v>41863</v>
      </c>
      <c r="B4073" s="1">
        <v>1.3357000000000001</v>
      </c>
    </row>
    <row r="4074" spans="1:2">
      <c r="A4074" s="2">
        <v>41864</v>
      </c>
      <c r="B4074" s="1">
        <v>1.3367</v>
      </c>
    </row>
    <row r="4075" spans="1:2">
      <c r="A4075" s="2">
        <v>41865</v>
      </c>
      <c r="B4075" s="1">
        <v>1.3375999999999999</v>
      </c>
    </row>
    <row r="4076" spans="1:2">
      <c r="A4076" s="2">
        <v>41866</v>
      </c>
      <c r="B4076" s="1">
        <v>1.3391999999999999</v>
      </c>
    </row>
    <row r="4077" spans="1:2">
      <c r="A4077" s="2">
        <v>41869</v>
      </c>
      <c r="B4077" s="1">
        <v>1.3358000000000001</v>
      </c>
    </row>
    <row r="4078" spans="1:2">
      <c r="A4078" s="2">
        <v>41870</v>
      </c>
      <c r="B4078" s="1">
        <v>1.3320000000000001</v>
      </c>
    </row>
    <row r="4079" spans="1:2">
      <c r="A4079" s="2">
        <v>41871</v>
      </c>
      <c r="B4079" s="1">
        <v>1.3284</v>
      </c>
    </row>
    <row r="4080" spans="1:2">
      <c r="A4080" s="2">
        <v>41872</v>
      </c>
      <c r="B4080" s="1">
        <v>1.3284</v>
      </c>
    </row>
    <row r="4081" spans="1:2">
      <c r="A4081" s="2">
        <v>41873</v>
      </c>
      <c r="B4081" s="1">
        <v>1.3237000000000001</v>
      </c>
    </row>
    <row r="4082" spans="1:2">
      <c r="A4082" s="2">
        <v>41876</v>
      </c>
      <c r="B4082" s="1">
        <v>1.3206</v>
      </c>
    </row>
    <row r="4083" spans="1:2">
      <c r="A4083" s="2">
        <v>41877</v>
      </c>
      <c r="B4083" s="1">
        <v>1.3189</v>
      </c>
    </row>
    <row r="4084" spans="1:2">
      <c r="A4084" s="2">
        <v>41878</v>
      </c>
      <c r="B4084" s="1">
        <v>1.3191999999999999</v>
      </c>
    </row>
    <row r="4085" spans="1:2">
      <c r="A4085" s="2">
        <v>41879</v>
      </c>
      <c r="B4085" s="1">
        <v>1.3178000000000001</v>
      </c>
    </row>
    <row r="4086" spans="1:2">
      <c r="A4086" s="2">
        <v>41880</v>
      </c>
      <c r="B4086" s="1">
        <v>1.3149999999999999</v>
      </c>
    </row>
    <row r="4087" spans="1:2">
      <c r="A4087" s="2">
        <v>41883</v>
      </c>
      <c r="B4087" s="1" t="s">
        <v>4</v>
      </c>
    </row>
    <row r="4088" spans="1:2">
      <c r="A4088" s="2">
        <v>41884</v>
      </c>
      <c r="B4088" s="1">
        <v>1.3124</v>
      </c>
    </row>
    <row r="4089" spans="1:2">
      <c r="A4089" s="2">
        <v>41885</v>
      </c>
      <c r="B4089" s="1">
        <v>1.3136000000000001</v>
      </c>
    </row>
    <row r="4090" spans="1:2">
      <c r="A4090" s="2">
        <v>41886</v>
      </c>
      <c r="B4090" s="1">
        <v>1.2926</v>
      </c>
    </row>
    <row r="4091" spans="1:2">
      <c r="A4091" s="2">
        <v>41887</v>
      </c>
      <c r="B4091" s="1">
        <v>1.2956000000000001</v>
      </c>
    </row>
    <row r="4092" spans="1:2">
      <c r="A4092" s="2">
        <v>41890</v>
      </c>
      <c r="B4092" s="1">
        <v>1.2948</v>
      </c>
    </row>
    <row r="4093" spans="1:2">
      <c r="A4093" s="2">
        <v>41891</v>
      </c>
      <c r="B4093" s="1">
        <v>1.2908999999999999</v>
      </c>
    </row>
    <row r="4094" spans="1:2">
      <c r="A4094" s="2">
        <v>41892</v>
      </c>
      <c r="B4094" s="1">
        <v>1.2907999999999999</v>
      </c>
    </row>
    <row r="4095" spans="1:2">
      <c r="A4095" s="2">
        <v>41893</v>
      </c>
      <c r="B4095" s="1">
        <v>1.2936000000000001</v>
      </c>
    </row>
    <row r="4096" spans="1:2">
      <c r="A4096" s="2">
        <v>41894</v>
      </c>
      <c r="B4096" s="1">
        <v>1.2955000000000001</v>
      </c>
    </row>
    <row r="4097" spans="1:2">
      <c r="A4097" s="2">
        <v>41897</v>
      </c>
      <c r="B4097" s="1">
        <v>1.2950999999999999</v>
      </c>
    </row>
    <row r="4098" spans="1:2">
      <c r="A4098" s="2">
        <v>41898</v>
      </c>
      <c r="B4098" s="1">
        <v>1.2976000000000001</v>
      </c>
    </row>
    <row r="4099" spans="1:2">
      <c r="A4099" s="2">
        <v>41899</v>
      </c>
      <c r="B4099" s="1">
        <v>1.2958000000000001</v>
      </c>
    </row>
    <row r="4100" spans="1:2">
      <c r="A4100" s="2">
        <v>41900</v>
      </c>
      <c r="B4100" s="1">
        <v>1.2912999999999999</v>
      </c>
    </row>
    <row r="4101" spans="1:2">
      <c r="A4101" s="2">
        <v>41901</v>
      </c>
      <c r="B4101" s="1">
        <v>1.2835000000000001</v>
      </c>
    </row>
    <row r="4102" spans="1:2">
      <c r="A4102" s="2">
        <v>41904</v>
      </c>
      <c r="B4102" s="1">
        <v>1.2828999999999999</v>
      </c>
    </row>
    <row r="4103" spans="1:2">
      <c r="A4103" s="2">
        <v>41905</v>
      </c>
      <c r="B4103" s="1">
        <v>1.2858000000000001</v>
      </c>
    </row>
    <row r="4104" spans="1:2">
      <c r="A4104" s="2">
        <v>41906</v>
      </c>
      <c r="B4104" s="1">
        <v>1.2787999999999999</v>
      </c>
    </row>
    <row r="4105" spans="1:2">
      <c r="A4105" s="2">
        <v>41907</v>
      </c>
      <c r="B4105" s="1">
        <v>1.2747999999999999</v>
      </c>
    </row>
    <row r="4106" spans="1:2">
      <c r="A4106" s="2">
        <v>41908</v>
      </c>
      <c r="B4106" s="1">
        <v>1.2685999999999999</v>
      </c>
    </row>
    <row r="4107" spans="1:2">
      <c r="A4107" s="2">
        <v>41911</v>
      </c>
      <c r="B4107" s="1">
        <v>1.2703</v>
      </c>
    </row>
    <row r="4108" spans="1:2">
      <c r="A4108" s="2">
        <v>41912</v>
      </c>
      <c r="B4108" s="1">
        <v>1.2627999999999999</v>
      </c>
    </row>
    <row r="4109" spans="1:2">
      <c r="A4109" s="2">
        <v>41913</v>
      </c>
      <c r="B4109" s="1">
        <v>1.2618</v>
      </c>
    </row>
    <row r="4110" spans="1:2">
      <c r="A4110" s="2">
        <v>41914</v>
      </c>
      <c r="B4110" s="1">
        <v>1.2669999999999999</v>
      </c>
    </row>
    <row r="4111" spans="1:2">
      <c r="A4111" s="2">
        <v>41915</v>
      </c>
      <c r="B4111" s="1">
        <v>1.2517</v>
      </c>
    </row>
    <row r="4112" spans="1:2">
      <c r="A4112" s="2">
        <v>41918</v>
      </c>
      <c r="B4112" s="1">
        <v>1.2592000000000001</v>
      </c>
    </row>
    <row r="4113" spans="1:2">
      <c r="A4113" s="2">
        <v>41919</v>
      </c>
      <c r="B4113" s="1">
        <v>1.2625999999999999</v>
      </c>
    </row>
    <row r="4114" spans="1:2">
      <c r="A4114" s="2">
        <v>41920</v>
      </c>
      <c r="B4114" s="1">
        <v>1.2683</v>
      </c>
    </row>
    <row r="4115" spans="1:2">
      <c r="A4115" s="2">
        <v>41921</v>
      </c>
      <c r="B4115" s="1">
        <v>1.2683</v>
      </c>
    </row>
    <row r="4116" spans="1:2">
      <c r="A4116" s="2">
        <v>41922</v>
      </c>
      <c r="B4116" s="1">
        <v>1.2636000000000001</v>
      </c>
    </row>
    <row r="4117" spans="1:2">
      <c r="A4117" s="2">
        <v>41925</v>
      </c>
      <c r="B4117" s="1" t="s">
        <v>4</v>
      </c>
    </row>
    <row r="4118" spans="1:2">
      <c r="A4118" s="2">
        <v>41926</v>
      </c>
      <c r="B4118" s="1">
        <v>1.266</v>
      </c>
    </row>
    <row r="4119" spans="1:2">
      <c r="A4119" s="2">
        <v>41927</v>
      </c>
      <c r="B4119" s="1">
        <v>1.2778</v>
      </c>
    </row>
    <row r="4120" spans="1:2">
      <c r="A4120" s="2">
        <v>41928</v>
      </c>
      <c r="B4120" s="1">
        <v>1.2811999999999999</v>
      </c>
    </row>
    <row r="4121" spans="1:2">
      <c r="A4121" s="2">
        <v>41929</v>
      </c>
      <c r="B4121" s="1">
        <v>1.2755000000000001</v>
      </c>
    </row>
    <row r="4122" spans="1:2">
      <c r="A4122" s="2">
        <v>41932</v>
      </c>
      <c r="B4122" s="1">
        <v>1.2783</v>
      </c>
    </row>
    <row r="4123" spans="1:2">
      <c r="A4123" s="2">
        <v>41933</v>
      </c>
      <c r="B4123" s="1">
        <v>1.2724</v>
      </c>
    </row>
    <row r="4124" spans="1:2">
      <c r="A4124" s="2">
        <v>41934</v>
      </c>
      <c r="B4124" s="1">
        <v>1.2658</v>
      </c>
    </row>
    <row r="4125" spans="1:2">
      <c r="A4125" s="2">
        <v>41935</v>
      </c>
      <c r="B4125" s="1">
        <v>1.2658</v>
      </c>
    </row>
    <row r="4126" spans="1:2">
      <c r="A4126" s="2">
        <v>41936</v>
      </c>
      <c r="B4126" s="1">
        <v>1.2675000000000001</v>
      </c>
    </row>
    <row r="4127" spans="1:2">
      <c r="A4127" s="2">
        <v>41939</v>
      </c>
      <c r="B4127" s="1">
        <v>1.2712000000000001</v>
      </c>
    </row>
    <row r="4128" spans="1:2">
      <c r="A4128" s="2">
        <v>41940</v>
      </c>
      <c r="B4128" s="1">
        <v>1.2746999999999999</v>
      </c>
    </row>
    <row r="4129" spans="1:2">
      <c r="A4129" s="2">
        <v>41941</v>
      </c>
      <c r="B4129" s="1">
        <v>1.2762</v>
      </c>
    </row>
    <row r="4130" spans="1:2">
      <c r="A4130" s="2">
        <v>41942</v>
      </c>
      <c r="B4130" s="1">
        <v>1.2622</v>
      </c>
    </row>
    <row r="4131" spans="1:2">
      <c r="A4131" s="2">
        <v>41943</v>
      </c>
      <c r="B4131" s="1">
        <v>1.2529999999999999</v>
      </c>
    </row>
    <row r="4132" spans="1:2">
      <c r="A4132" s="2">
        <v>41946</v>
      </c>
      <c r="B4132" s="1">
        <v>1.2486999999999999</v>
      </c>
    </row>
    <row r="4133" spans="1:2">
      <c r="A4133" s="2">
        <v>41947</v>
      </c>
      <c r="B4133" s="1">
        <v>1.2554000000000001</v>
      </c>
    </row>
    <row r="4134" spans="1:2">
      <c r="A4134" s="2">
        <v>41948</v>
      </c>
      <c r="B4134" s="1">
        <v>1.2487999999999999</v>
      </c>
    </row>
    <row r="4135" spans="1:2">
      <c r="A4135" s="2">
        <v>41949</v>
      </c>
      <c r="B4135" s="1">
        <v>1.2414000000000001</v>
      </c>
    </row>
    <row r="4136" spans="1:2">
      <c r="A4136" s="2">
        <v>41950</v>
      </c>
      <c r="B4136" s="1">
        <v>1.2422</v>
      </c>
    </row>
    <row r="4137" spans="1:2">
      <c r="A4137" s="2">
        <v>41953</v>
      </c>
      <c r="B4137" s="1">
        <v>1.2424999999999999</v>
      </c>
    </row>
    <row r="4138" spans="1:2">
      <c r="A4138" s="2">
        <v>41954</v>
      </c>
      <c r="B4138" s="1" t="s">
        <v>4</v>
      </c>
    </row>
    <row r="4139" spans="1:2">
      <c r="A4139" s="2">
        <v>41955</v>
      </c>
      <c r="B4139" s="1">
        <v>1.2456</v>
      </c>
    </row>
    <row r="4140" spans="1:2">
      <c r="A4140" s="2">
        <v>41956</v>
      </c>
      <c r="B4140" s="1">
        <v>1.2476</v>
      </c>
    </row>
    <row r="4141" spans="1:2">
      <c r="A4141" s="2">
        <v>41957</v>
      </c>
      <c r="B4141" s="1">
        <v>1.2494000000000001</v>
      </c>
    </row>
    <row r="4142" spans="1:2">
      <c r="A4142" s="2">
        <v>41960</v>
      </c>
      <c r="B4142" s="1">
        <v>1.2446999999999999</v>
      </c>
    </row>
    <row r="4143" spans="1:2">
      <c r="A4143" s="2">
        <v>41961</v>
      </c>
      <c r="B4143" s="1">
        <v>1.2534000000000001</v>
      </c>
    </row>
    <row r="4144" spans="1:2">
      <c r="A4144" s="2">
        <v>41962</v>
      </c>
      <c r="B4144" s="1">
        <v>1.2547999999999999</v>
      </c>
    </row>
    <row r="4145" spans="1:2">
      <c r="A4145" s="2">
        <v>41963</v>
      </c>
      <c r="B4145" s="1">
        <v>1.2525999999999999</v>
      </c>
    </row>
    <row r="4146" spans="1:2">
      <c r="A4146" s="2">
        <v>41964</v>
      </c>
      <c r="B4146" s="1">
        <v>1.2394000000000001</v>
      </c>
    </row>
    <row r="4147" spans="1:2">
      <c r="A4147" s="2">
        <v>41967</v>
      </c>
      <c r="B4147" s="1">
        <v>1.2426999999999999</v>
      </c>
    </row>
    <row r="4148" spans="1:2">
      <c r="A4148" s="2">
        <v>41968</v>
      </c>
      <c r="B4148" s="1">
        <v>1.2472000000000001</v>
      </c>
    </row>
    <row r="4149" spans="1:2">
      <c r="A4149" s="2">
        <v>41969</v>
      </c>
      <c r="B4149" s="1">
        <v>1.2503</v>
      </c>
    </row>
    <row r="4150" spans="1:2">
      <c r="A4150" s="2">
        <v>41970</v>
      </c>
      <c r="B4150" s="1" t="s">
        <v>4</v>
      </c>
    </row>
    <row r="4151" spans="1:2">
      <c r="A4151" s="2">
        <v>41971</v>
      </c>
      <c r="B4151" s="1">
        <v>1.2438</v>
      </c>
    </row>
    <row r="4152" spans="1:2">
      <c r="A4152" s="2">
        <v>41974</v>
      </c>
      <c r="B4152" s="1">
        <v>1.2490000000000001</v>
      </c>
    </row>
    <row r="4153" spans="1:2">
      <c r="A4153" s="2">
        <v>41975</v>
      </c>
      <c r="B4153" s="1">
        <v>1.2390000000000001</v>
      </c>
    </row>
    <row r="4154" spans="1:2">
      <c r="A4154" s="2">
        <v>41976</v>
      </c>
      <c r="B4154" s="1">
        <v>1.2303999999999999</v>
      </c>
    </row>
    <row r="4155" spans="1:2">
      <c r="A4155" s="2">
        <v>41977</v>
      </c>
      <c r="B4155" s="1">
        <v>1.2432000000000001</v>
      </c>
    </row>
    <row r="4156" spans="1:2">
      <c r="A4156" s="2">
        <v>41978</v>
      </c>
      <c r="B4156" s="1">
        <v>1.2303999999999999</v>
      </c>
    </row>
    <row r="4157" spans="1:2">
      <c r="A4157" s="2">
        <v>41981</v>
      </c>
      <c r="B4157" s="1">
        <v>1.2292000000000001</v>
      </c>
    </row>
    <row r="4158" spans="1:2">
      <c r="A4158" s="2">
        <v>41982</v>
      </c>
      <c r="B4158" s="1">
        <v>1.2415</v>
      </c>
    </row>
    <row r="4159" spans="1:2">
      <c r="A4159" s="2">
        <v>41983</v>
      </c>
      <c r="B4159" s="1">
        <v>1.2424999999999999</v>
      </c>
    </row>
    <row r="4160" spans="1:2">
      <c r="A4160" s="2">
        <v>41984</v>
      </c>
      <c r="B4160" s="1">
        <v>1.2397</v>
      </c>
    </row>
    <row r="4161" spans="1:2">
      <c r="A4161" s="2">
        <v>41985</v>
      </c>
      <c r="B4161" s="1">
        <v>1.2484</v>
      </c>
    </row>
    <row r="4162" spans="1:2">
      <c r="A4162" s="2">
        <v>41988</v>
      </c>
      <c r="B4162" s="1">
        <v>1.2470000000000001</v>
      </c>
    </row>
    <row r="4163" spans="1:2">
      <c r="A4163" s="2">
        <v>41989</v>
      </c>
      <c r="B4163" s="1">
        <v>1.2504</v>
      </c>
    </row>
    <row r="4164" spans="1:2">
      <c r="A4164" s="2">
        <v>41990</v>
      </c>
      <c r="B4164" s="1">
        <v>1.2405999999999999</v>
      </c>
    </row>
    <row r="4165" spans="1:2">
      <c r="A4165" s="2">
        <v>41991</v>
      </c>
      <c r="B4165" s="1">
        <v>1.2291000000000001</v>
      </c>
    </row>
    <row r="4166" spans="1:2">
      <c r="A4166" s="2">
        <v>41992</v>
      </c>
      <c r="B4166" s="1">
        <v>1.2235</v>
      </c>
    </row>
    <row r="4167" spans="1:2">
      <c r="A4167" s="2">
        <v>41995</v>
      </c>
      <c r="B4167" s="1">
        <v>1.2252000000000001</v>
      </c>
    </row>
    <row r="4168" spans="1:2">
      <c r="A4168" s="2">
        <v>41996</v>
      </c>
      <c r="B4168" s="1">
        <v>1.218</v>
      </c>
    </row>
    <row r="4169" spans="1:2">
      <c r="A4169" s="2">
        <v>41997</v>
      </c>
      <c r="B4169" s="1">
        <v>1.2188000000000001</v>
      </c>
    </row>
    <row r="4170" spans="1:2">
      <c r="A4170" s="2">
        <v>41998</v>
      </c>
      <c r="B4170" s="1" t="s">
        <v>4</v>
      </c>
    </row>
    <row r="4171" spans="1:2">
      <c r="A4171" s="2">
        <v>41999</v>
      </c>
      <c r="B4171" s="1" t="s">
        <v>4</v>
      </c>
    </row>
    <row r="4172" spans="1:2">
      <c r="A4172" s="2">
        <v>42002</v>
      </c>
      <c r="B4172" s="1">
        <v>1.2179</v>
      </c>
    </row>
    <row r="4173" spans="1:2">
      <c r="A4173" s="2">
        <v>42003</v>
      </c>
      <c r="B4173" s="1">
        <v>1.2174</v>
      </c>
    </row>
    <row r="4174" spans="1:2">
      <c r="A4174" s="2">
        <v>42004</v>
      </c>
      <c r="B4174" s="1">
        <v>1.2101</v>
      </c>
    </row>
    <row r="4175" spans="1:2">
      <c r="A4175" s="2">
        <v>42005</v>
      </c>
      <c r="B4175" s="1" t="s">
        <v>4</v>
      </c>
    </row>
    <row r="4176" spans="1:2">
      <c r="A4176" s="2">
        <v>42006</v>
      </c>
      <c r="B4176" s="1">
        <v>1.2015</v>
      </c>
    </row>
    <row r="4177" spans="1:2">
      <c r="A4177" s="2">
        <v>42009</v>
      </c>
      <c r="B4177" s="1">
        <v>1.1918</v>
      </c>
    </row>
    <row r="4178" spans="1:2">
      <c r="A4178" s="2">
        <v>42010</v>
      </c>
      <c r="B4178" s="1">
        <v>1.1936</v>
      </c>
    </row>
    <row r="4179" spans="1:2">
      <c r="A4179" s="2">
        <v>42011</v>
      </c>
      <c r="B4179" s="1">
        <v>1.1819999999999999</v>
      </c>
    </row>
    <row r="4180" spans="1:2">
      <c r="A4180" s="2">
        <v>42012</v>
      </c>
      <c r="B4180" s="1">
        <v>1.1811</v>
      </c>
    </row>
    <row r="4181" spans="1:2">
      <c r="A4181" s="2">
        <v>42013</v>
      </c>
      <c r="B4181" s="1">
        <v>1.1830000000000001</v>
      </c>
    </row>
    <row r="4182" spans="1:2">
      <c r="A4182" s="2">
        <v>42016</v>
      </c>
      <c r="B4182" s="1">
        <v>1.1832</v>
      </c>
    </row>
    <row r="4183" spans="1:2">
      <c r="A4183" s="2">
        <v>42017</v>
      </c>
      <c r="B4183" s="1">
        <v>1.1778999999999999</v>
      </c>
    </row>
    <row r="4184" spans="1:2">
      <c r="A4184" s="2">
        <v>42018</v>
      </c>
      <c r="B4184" s="1">
        <v>1.1806000000000001</v>
      </c>
    </row>
    <row r="4185" spans="1:2">
      <c r="A4185" s="2">
        <v>42019</v>
      </c>
      <c r="B4185" s="1">
        <v>1.1597999999999999</v>
      </c>
    </row>
    <row r="4186" spans="1:2">
      <c r="A4186" s="2">
        <v>42020</v>
      </c>
      <c r="B4186" s="1">
        <v>1.1516999999999999</v>
      </c>
    </row>
    <row r="4187" spans="1:2">
      <c r="A4187" s="2">
        <v>42023</v>
      </c>
      <c r="B4187" s="1" t="s">
        <v>4</v>
      </c>
    </row>
    <row r="4188" spans="1:2">
      <c r="A4188" s="2">
        <v>42024</v>
      </c>
      <c r="B4188" s="1">
        <v>1.1558999999999999</v>
      </c>
    </row>
    <row r="4189" spans="1:2">
      <c r="A4189" s="2">
        <v>42025</v>
      </c>
      <c r="B4189" s="1">
        <v>1.1584000000000001</v>
      </c>
    </row>
    <row r="4190" spans="1:2">
      <c r="A4190" s="2">
        <v>42026</v>
      </c>
      <c r="B4190" s="1">
        <v>1.1414</v>
      </c>
    </row>
    <row r="4191" spans="1:2">
      <c r="A4191" s="2">
        <v>42027</v>
      </c>
      <c r="B4191" s="1">
        <v>1.1278999999999999</v>
      </c>
    </row>
    <row r="4192" spans="1:2">
      <c r="A4192" s="2">
        <v>42030</v>
      </c>
      <c r="B4192" s="1">
        <v>1.129</v>
      </c>
    </row>
    <row r="4193" spans="1:2">
      <c r="A4193" s="2">
        <v>42031</v>
      </c>
      <c r="B4193" s="1">
        <v>1.137</v>
      </c>
    </row>
    <row r="4194" spans="1:2">
      <c r="A4194" s="2">
        <v>42032</v>
      </c>
      <c r="B4194" s="1">
        <v>1.1342000000000001</v>
      </c>
    </row>
    <row r="4195" spans="1:2">
      <c r="A4195" s="2">
        <v>42033</v>
      </c>
      <c r="B4195" s="1">
        <v>1.1308</v>
      </c>
    </row>
    <row r="4196" spans="1:2">
      <c r="A4196" s="2">
        <v>42034</v>
      </c>
      <c r="B4196" s="1">
        <v>1.129</v>
      </c>
    </row>
    <row r="4197" spans="1:2">
      <c r="A4197" s="2">
        <v>42037</v>
      </c>
      <c r="B4197" s="1">
        <v>1.1336999999999999</v>
      </c>
    </row>
    <row r="4198" spans="1:2">
      <c r="A4198" s="2">
        <v>42038</v>
      </c>
      <c r="B4198" s="1">
        <v>1.1462000000000001</v>
      </c>
    </row>
    <row r="4199" spans="1:2">
      <c r="A4199" s="2">
        <v>42039</v>
      </c>
      <c r="B4199" s="1">
        <v>1.1417999999999999</v>
      </c>
    </row>
    <row r="4200" spans="1:2">
      <c r="A4200" s="2">
        <v>42040</v>
      </c>
      <c r="B4200" s="1">
        <v>1.1432</v>
      </c>
    </row>
    <row r="4201" spans="1:2">
      <c r="A4201" s="2">
        <v>42041</v>
      </c>
      <c r="B4201" s="1">
        <v>1.133</v>
      </c>
    </row>
    <row r="4202" spans="1:2">
      <c r="A4202" s="2">
        <v>42044</v>
      </c>
      <c r="B4202" s="1">
        <v>1.1315999999999999</v>
      </c>
    </row>
    <row r="4203" spans="1:2">
      <c r="A4203" s="2">
        <v>42045</v>
      </c>
      <c r="B4203" s="1">
        <v>1.1315999999999999</v>
      </c>
    </row>
    <row r="4204" spans="1:2">
      <c r="A4204" s="2">
        <v>42046</v>
      </c>
      <c r="B4204" s="1">
        <v>1.1299999999999999</v>
      </c>
    </row>
    <row r="4205" spans="1:2">
      <c r="A4205" s="2">
        <v>42047</v>
      </c>
      <c r="B4205" s="1">
        <v>1.141</v>
      </c>
    </row>
    <row r="4206" spans="1:2">
      <c r="A4206" s="2">
        <v>42048</v>
      </c>
      <c r="B4206" s="1">
        <v>1.1408</v>
      </c>
    </row>
    <row r="4207" spans="1:2">
      <c r="A4207" s="2">
        <v>42051</v>
      </c>
      <c r="B4207" s="1" t="s">
        <v>4</v>
      </c>
    </row>
    <row r="4208" spans="1:2">
      <c r="A4208" s="2">
        <v>42052</v>
      </c>
      <c r="B4208" s="1">
        <v>1.1395</v>
      </c>
    </row>
    <row r="4209" spans="1:2">
      <c r="A4209" s="2">
        <v>42053</v>
      </c>
      <c r="B4209" s="1">
        <v>1.1342000000000001</v>
      </c>
    </row>
    <row r="4210" spans="1:2">
      <c r="A4210" s="2">
        <v>42054</v>
      </c>
      <c r="B4210" s="1">
        <v>1.1392</v>
      </c>
    </row>
    <row r="4211" spans="1:2">
      <c r="A4211" s="2">
        <v>42055</v>
      </c>
      <c r="B4211" s="1">
        <v>1.1372</v>
      </c>
    </row>
    <row r="4212" spans="1:2">
      <c r="A4212" s="2">
        <v>42058</v>
      </c>
      <c r="B4212" s="1">
        <v>1.1346000000000001</v>
      </c>
    </row>
    <row r="4213" spans="1:2">
      <c r="A4213" s="2">
        <v>42059</v>
      </c>
      <c r="B4213" s="1">
        <v>1.1307</v>
      </c>
    </row>
    <row r="4214" spans="1:2">
      <c r="A4214" s="2">
        <v>42060</v>
      </c>
      <c r="B4214" s="1">
        <v>1.1363000000000001</v>
      </c>
    </row>
    <row r="4215" spans="1:2">
      <c r="A4215" s="2">
        <v>42061</v>
      </c>
      <c r="B4215" s="1">
        <v>1.1212</v>
      </c>
    </row>
    <row r="4216" spans="1:2">
      <c r="A4216" s="2">
        <v>42062</v>
      </c>
      <c r="B4216" s="1">
        <v>1.1196999999999999</v>
      </c>
    </row>
    <row r="4217" spans="1:2">
      <c r="A4217" s="2">
        <v>42065</v>
      </c>
      <c r="B4217" s="1">
        <v>1.119</v>
      </c>
    </row>
    <row r="4218" spans="1:2">
      <c r="A4218" s="2">
        <v>42066</v>
      </c>
      <c r="B4218" s="1">
        <v>1.1212</v>
      </c>
    </row>
    <row r="4219" spans="1:2">
      <c r="A4219" s="2">
        <v>42067</v>
      </c>
      <c r="B4219" s="1">
        <v>1.107</v>
      </c>
    </row>
    <row r="4220" spans="1:2">
      <c r="A4220" s="2">
        <v>42068</v>
      </c>
      <c r="B4220" s="1">
        <v>1.1006</v>
      </c>
    </row>
    <row r="4221" spans="1:2">
      <c r="A4221" s="2">
        <v>42069</v>
      </c>
      <c r="B4221" s="1">
        <v>1.0854999999999999</v>
      </c>
    </row>
    <row r="4222" spans="1:2">
      <c r="A4222" s="2">
        <v>42072</v>
      </c>
      <c r="B4222" s="1">
        <v>1.0846</v>
      </c>
    </row>
    <row r="4223" spans="1:2">
      <c r="A4223" s="2">
        <v>42073</v>
      </c>
      <c r="B4223" s="1">
        <v>1.0707</v>
      </c>
    </row>
    <row r="4224" spans="1:2">
      <c r="A4224" s="2">
        <v>42074</v>
      </c>
      <c r="B4224" s="1">
        <v>1.0576000000000001</v>
      </c>
    </row>
    <row r="4225" spans="1:2">
      <c r="A4225" s="2">
        <v>42075</v>
      </c>
      <c r="B4225" s="1">
        <v>1.0615000000000001</v>
      </c>
    </row>
    <row r="4226" spans="1:2">
      <c r="A4226" s="2">
        <v>42076</v>
      </c>
      <c r="B4226" s="1">
        <v>1.0524</v>
      </c>
    </row>
    <row r="4227" spans="1:2">
      <c r="A4227" s="2">
        <v>42079</v>
      </c>
      <c r="B4227" s="1">
        <v>1.0575000000000001</v>
      </c>
    </row>
    <row r="4228" spans="1:2">
      <c r="A4228" s="2">
        <v>42080</v>
      </c>
      <c r="B4228" s="1">
        <v>1.0605</v>
      </c>
    </row>
    <row r="4229" spans="1:2">
      <c r="A4229" s="2">
        <v>42081</v>
      </c>
      <c r="B4229" s="1">
        <v>1.0643</v>
      </c>
    </row>
    <row r="4230" spans="1:2">
      <c r="A4230" s="2">
        <v>42082</v>
      </c>
      <c r="B4230" s="1">
        <v>1.0621</v>
      </c>
    </row>
    <row r="4231" spans="1:2">
      <c r="A4231" s="2">
        <v>42083</v>
      </c>
      <c r="B4231" s="1">
        <v>1.0791999999999999</v>
      </c>
    </row>
    <row r="4232" spans="1:2">
      <c r="A4232" s="2">
        <v>42086</v>
      </c>
      <c r="B4232" s="1">
        <v>1.0928</v>
      </c>
    </row>
    <row r="4233" spans="1:2">
      <c r="A4233" s="2">
        <v>42087</v>
      </c>
      <c r="B4233" s="1">
        <v>1.0908</v>
      </c>
    </row>
    <row r="4234" spans="1:2">
      <c r="A4234" s="2">
        <v>42088</v>
      </c>
      <c r="B4234" s="1">
        <v>1.0986</v>
      </c>
    </row>
    <row r="4235" spans="1:2">
      <c r="A4235" s="2">
        <v>42089</v>
      </c>
      <c r="B4235" s="1">
        <v>1.0919000000000001</v>
      </c>
    </row>
    <row r="4236" spans="1:2">
      <c r="A4236" s="2">
        <v>42090</v>
      </c>
      <c r="B4236" s="1">
        <v>1.0891</v>
      </c>
    </row>
    <row r="4237" spans="1:2">
      <c r="A4237" s="2">
        <v>42093</v>
      </c>
      <c r="B4237" s="1">
        <v>1.0818000000000001</v>
      </c>
    </row>
    <row r="4238" spans="1:2">
      <c r="A4238" s="2">
        <v>42094</v>
      </c>
      <c r="B4238" s="1">
        <v>1.0741000000000001</v>
      </c>
    </row>
    <row r="4239" spans="1:2">
      <c r="A4239" s="2">
        <v>42095</v>
      </c>
      <c r="B4239" s="1">
        <v>1.0768</v>
      </c>
    </row>
    <row r="4240" spans="1:2">
      <c r="A4240" s="2">
        <v>42096</v>
      </c>
      <c r="B4240" s="1">
        <v>1.0873999999999999</v>
      </c>
    </row>
    <row r="4241" spans="1:2">
      <c r="A4241" s="2">
        <v>42097</v>
      </c>
      <c r="B4241" s="1">
        <v>1.099</v>
      </c>
    </row>
    <row r="4242" spans="1:2">
      <c r="A4242" s="2">
        <v>42100</v>
      </c>
      <c r="B4242" s="1">
        <v>1.1008</v>
      </c>
    </row>
    <row r="4243" spans="1:2">
      <c r="A4243" s="2">
        <v>42101</v>
      </c>
      <c r="B4243" s="1">
        <v>1.085</v>
      </c>
    </row>
    <row r="4244" spans="1:2">
      <c r="A4244" s="2">
        <v>42102</v>
      </c>
      <c r="B4244" s="1">
        <v>1.0818000000000001</v>
      </c>
    </row>
    <row r="4245" spans="1:2">
      <c r="A4245" s="2">
        <v>42103</v>
      </c>
      <c r="B4245" s="1">
        <v>1.0670999999999999</v>
      </c>
    </row>
    <row r="4246" spans="1:2">
      <c r="A4246" s="2">
        <v>42104</v>
      </c>
      <c r="B4246" s="1">
        <v>1.0598000000000001</v>
      </c>
    </row>
    <row r="4247" spans="1:2">
      <c r="A4247" s="2">
        <v>42107</v>
      </c>
      <c r="B4247" s="1">
        <v>1.0582</v>
      </c>
    </row>
    <row r="4248" spans="1:2">
      <c r="A4248" s="2">
        <v>42108</v>
      </c>
      <c r="B4248" s="1">
        <v>1.0671999999999999</v>
      </c>
    </row>
    <row r="4249" spans="1:2">
      <c r="A4249" s="2">
        <v>42109</v>
      </c>
      <c r="B4249" s="1">
        <v>1.0596000000000001</v>
      </c>
    </row>
    <row r="4250" spans="1:2">
      <c r="A4250" s="2">
        <v>42110</v>
      </c>
      <c r="B4250" s="1">
        <v>1.0742</v>
      </c>
    </row>
    <row r="4251" spans="1:2">
      <c r="A4251" s="2">
        <v>42111</v>
      </c>
      <c r="B4251" s="1">
        <v>1.0780000000000001</v>
      </c>
    </row>
    <row r="4252" spans="1:2">
      <c r="A4252" s="2">
        <v>42114</v>
      </c>
      <c r="B4252" s="1">
        <v>1.0763</v>
      </c>
    </row>
    <row r="4253" spans="1:2">
      <c r="A4253" s="2">
        <v>42115</v>
      </c>
      <c r="B4253" s="1">
        <v>1.0758000000000001</v>
      </c>
    </row>
    <row r="4254" spans="1:2">
      <c r="A4254" s="2">
        <v>42116</v>
      </c>
      <c r="B4254" s="1">
        <v>1.0729</v>
      </c>
    </row>
    <row r="4255" spans="1:2">
      <c r="A4255" s="2">
        <v>42117</v>
      </c>
      <c r="B4255" s="1">
        <v>1.0803</v>
      </c>
    </row>
    <row r="4256" spans="1:2">
      <c r="A4256" s="2">
        <v>42118</v>
      </c>
      <c r="B4256" s="1">
        <v>1.0875999999999999</v>
      </c>
    </row>
    <row r="4257" spans="1:2">
      <c r="A4257" s="2">
        <v>42121</v>
      </c>
      <c r="B4257" s="1">
        <v>1.0891999999999999</v>
      </c>
    </row>
    <row r="4258" spans="1:2">
      <c r="A4258" s="2">
        <v>42122</v>
      </c>
      <c r="B4258" s="1">
        <v>1.0979000000000001</v>
      </c>
    </row>
    <row r="4259" spans="1:2">
      <c r="A4259" s="2">
        <v>42123</v>
      </c>
      <c r="B4259" s="1">
        <v>1.1173999999999999</v>
      </c>
    </row>
    <row r="4260" spans="1:2">
      <c r="A4260" s="2">
        <v>42124</v>
      </c>
      <c r="B4260" s="1">
        <v>1.1162000000000001</v>
      </c>
    </row>
    <row r="4261" spans="1:2">
      <c r="A4261" s="2">
        <v>42125</v>
      </c>
      <c r="B4261" s="1">
        <v>1.1194</v>
      </c>
    </row>
    <row r="4262" spans="1:2">
      <c r="A4262" s="2">
        <v>42128</v>
      </c>
      <c r="B4262" s="1">
        <v>1.1145</v>
      </c>
    </row>
    <row r="4263" spans="1:2">
      <c r="A4263" s="2">
        <v>42129</v>
      </c>
      <c r="B4263" s="1">
        <v>1.1173999999999999</v>
      </c>
    </row>
    <row r="4264" spans="1:2">
      <c r="A4264" s="2">
        <v>42130</v>
      </c>
      <c r="B4264" s="1">
        <v>1.1345000000000001</v>
      </c>
    </row>
    <row r="4265" spans="1:2">
      <c r="A4265" s="2">
        <v>42131</v>
      </c>
      <c r="B4265" s="1">
        <v>1.1283000000000001</v>
      </c>
    </row>
    <row r="4266" spans="1:2">
      <c r="A4266" s="2">
        <v>42132</v>
      </c>
      <c r="B4266" s="1">
        <v>1.1241000000000001</v>
      </c>
    </row>
    <row r="4267" spans="1:2">
      <c r="A4267" s="2">
        <v>42135</v>
      </c>
      <c r="B4267" s="1">
        <v>1.1142000000000001</v>
      </c>
    </row>
    <row r="4268" spans="1:2">
      <c r="A4268" s="2">
        <v>42136</v>
      </c>
      <c r="B4268" s="1">
        <v>1.1240000000000001</v>
      </c>
    </row>
    <row r="4269" spans="1:2">
      <c r="A4269" s="2">
        <v>42137</v>
      </c>
      <c r="B4269" s="1">
        <v>1.1372</v>
      </c>
    </row>
    <row r="4270" spans="1:2">
      <c r="A4270" s="2">
        <v>42138</v>
      </c>
      <c r="B4270" s="1">
        <v>1.1368</v>
      </c>
    </row>
    <row r="4271" spans="1:2">
      <c r="A4271" s="2">
        <v>42139</v>
      </c>
      <c r="B4271" s="1">
        <v>1.1428</v>
      </c>
    </row>
    <row r="4272" spans="1:2">
      <c r="A4272" s="2">
        <v>42142</v>
      </c>
      <c r="B4272" s="1">
        <v>1.1354</v>
      </c>
    </row>
    <row r="4273" spans="1:2">
      <c r="A4273" s="2">
        <v>42143</v>
      </c>
      <c r="B4273" s="1">
        <v>1.1151</v>
      </c>
    </row>
    <row r="4274" spans="1:2">
      <c r="A4274" s="2">
        <v>42144</v>
      </c>
      <c r="B4274" s="1">
        <v>1.1079000000000001</v>
      </c>
    </row>
    <row r="4275" spans="1:2">
      <c r="A4275" s="2">
        <v>42145</v>
      </c>
      <c r="B4275" s="1">
        <v>1.1126</v>
      </c>
    </row>
    <row r="4276" spans="1:2">
      <c r="A4276" s="2">
        <v>42146</v>
      </c>
      <c r="B4276" s="1">
        <v>1.1032999999999999</v>
      </c>
    </row>
    <row r="4277" spans="1:2">
      <c r="A4277" s="2">
        <v>42149</v>
      </c>
      <c r="B4277" s="1" t="s">
        <v>4</v>
      </c>
    </row>
    <row r="4278" spans="1:2">
      <c r="A4278" s="2">
        <v>42150</v>
      </c>
      <c r="B4278" s="1">
        <v>1.0875999999999999</v>
      </c>
    </row>
    <row r="4279" spans="1:2">
      <c r="A4279" s="2">
        <v>42151</v>
      </c>
      <c r="B4279" s="1">
        <v>1.0888</v>
      </c>
    </row>
    <row r="4280" spans="1:2">
      <c r="A4280" s="2">
        <v>42152</v>
      </c>
      <c r="B4280" s="1">
        <v>1.0913999999999999</v>
      </c>
    </row>
    <row r="4281" spans="1:2">
      <c r="A4281" s="2">
        <v>42153</v>
      </c>
      <c r="B4281" s="1">
        <v>1.0993999999999999</v>
      </c>
    </row>
    <row r="4282" spans="1:2">
      <c r="A4282" s="2">
        <v>42156</v>
      </c>
      <c r="B4282" s="1">
        <v>1.0912999999999999</v>
      </c>
    </row>
    <row r="4283" spans="1:2">
      <c r="A4283" s="2">
        <v>42157</v>
      </c>
      <c r="B4283" s="1">
        <v>1.113</v>
      </c>
    </row>
    <row r="4284" spans="1:2">
      <c r="A4284" s="2">
        <v>42158</v>
      </c>
      <c r="B4284" s="1">
        <v>1.1285000000000001</v>
      </c>
    </row>
    <row r="4285" spans="1:2">
      <c r="A4285" s="2">
        <v>42159</v>
      </c>
      <c r="B4285" s="1">
        <v>1.1271</v>
      </c>
    </row>
    <row r="4286" spans="1:2">
      <c r="A4286" s="2">
        <v>42160</v>
      </c>
      <c r="B4286" s="1">
        <v>1.1108</v>
      </c>
    </row>
    <row r="4287" spans="1:2">
      <c r="A4287" s="2">
        <v>42163</v>
      </c>
      <c r="B4287" s="1">
        <v>1.1232</v>
      </c>
    </row>
    <row r="4288" spans="1:2">
      <c r="A4288" s="2">
        <v>42164</v>
      </c>
      <c r="B4288" s="1">
        <v>1.1284000000000001</v>
      </c>
    </row>
    <row r="4289" spans="1:2">
      <c r="A4289" s="2">
        <v>42165</v>
      </c>
      <c r="B4289" s="1">
        <v>1.1307</v>
      </c>
    </row>
    <row r="4290" spans="1:2">
      <c r="A4290" s="2">
        <v>42166</v>
      </c>
      <c r="B4290" s="1">
        <v>1.1235999999999999</v>
      </c>
    </row>
    <row r="4291" spans="1:2">
      <c r="A4291" s="2">
        <v>42167</v>
      </c>
      <c r="B4291" s="1">
        <v>1.1277999999999999</v>
      </c>
    </row>
    <row r="4292" spans="1:2">
      <c r="A4292" s="2">
        <v>42170</v>
      </c>
      <c r="B4292" s="1">
        <v>1.1266</v>
      </c>
    </row>
    <row r="4293" spans="1:2">
      <c r="A4293" s="2">
        <v>42171</v>
      </c>
      <c r="B4293" s="1">
        <v>1.1237999999999999</v>
      </c>
    </row>
    <row r="4294" spans="1:2">
      <c r="A4294" s="2">
        <v>42172</v>
      </c>
      <c r="B4294" s="1">
        <v>1.1244000000000001</v>
      </c>
    </row>
    <row r="4295" spans="1:2">
      <c r="A4295" s="2">
        <v>42173</v>
      </c>
      <c r="B4295" s="1">
        <v>1.1404000000000001</v>
      </c>
    </row>
    <row r="4296" spans="1:2">
      <c r="A4296" s="2">
        <v>42174</v>
      </c>
      <c r="B4296" s="1">
        <v>1.1335</v>
      </c>
    </row>
    <row r="4297" spans="1:2">
      <c r="A4297" s="2">
        <v>42177</v>
      </c>
      <c r="B4297" s="1">
        <v>1.1377999999999999</v>
      </c>
    </row>
    <row r="4298" spans="1:2">
      <c r="A4298" s="2">
        <v>42178</v>
      </c>
      <c r="B4298" s="1">
        <v>1.119</v>
      </c>
    </row>
    <row r="4299" spans="1:2">
      <c r="A4299" s="2">
        <v>42179</v>
      </c>
      <c r="B4299" s="1">
        <v>1.1177999999999999</v>
      </c>
    </row>
    <row r="4300" spans="1:2">
      <c r="A4300" s="2">
        <v>42180</v>
      </c>
      <c r="B4300" s="1">
        <v>1.1195999999999999</v>
      </c>
    </row>
    <row r="4301" spans="1:2">
      <c r="A4301" s="2">
        <v>42181</v>
      </c>
      <c r="B4301" s="1">
        <v>1.1155999999999999</v>
      </c>
    </row>
    <row r="4302" spans="1:2">
      <c r="A4302" s="2">
        <v>42184</v>
      </c>
      <c r="B4302" s="1">
        <v>1.1180000000000001</v>
      </c>
    </row>
    <row r="4303" spans="1:2">
      <c r="A4303" s="2">
        <v>42185</v>
      </c>
      <c r="B4303" s="1">
        <v>1.1153999999999999</v>
      </c>
    </row>
    <row r="4304" spans="1:2">
      <c r="A4304" s="2">
        <v>42186</v>
      </c>
      <c r="B4304" s="1">
        <v>1.1084000000000001</v>
      </c>
    </row>
    <row r="4305" spans="1:2">
      <c r="A4305" s="2">
        <v>42187</v>
      </c>
      <c r="B4305" s="1">
        <v>1.109</v>
      </c>
    </row>
    <row r="4306" spans="1:2">
      <c r="A4306" s="2">
        <v>42188</v>
      </c>
      <c r="B4306" s="1" t="s">
        <v>4</v>
      </c>
    </row>
    <row r="4307" spans="1:2">
      <c r="A4307" s="2">
        <v>42191</v>
      </c>
      <c r="B4307" s="1">
        <v>1.1075999999999999</v>
      </c>
    </row>
    <row r="4308" spans="1:2">
      <c r="A4308" s="2">
        <v>42192</v>
      </c>
      <c r="B4308" s="1">
        <v>1.0952</v>
      </c>
    </row>
    <row r="4309" spans="1:2">
      <c r="A4309" s="2">
        <v>42193</v>
      </c>
      <c r="B4309" s="1">
        <v>1.1072</v>
      </c>
    </row>
    <row r="4310" spans="1:2">
      <c r="A4310" s="2">
        <v>42194</v>
      </c>
      <c r="B4310" s="1">
        <v>1.1025</v>
      </c>
    </row>
    <row r="4311" spans="1:2">
      <c r="A4311" s="2">
        <v>42195</v>
      </c>
      <c r="B4311" s="1">
        <v>1.115</v>
      </c>
    </row>
    <row r="4312" spans="1:2">
      <c r="A4312" s="2">
        <v>42198</v>
      </c>
      <c r="B4312" s="1">
        <v>1.1020000000000001</v>
      </c>
    </row>
    <row r="4313" spans="1:2">
      <c r="A4313" s="2">
        <v>42199</v>
      </c>
      <c r="B4313" s="1">
        <v>1.1014999999999999</v>
      </c>
    </row>
    <row r="4314" spans="1:2">
      <c r="A4314" s="2">
        <v>42200</v>
      </c>
      <c r="B4314" s="1">
        <v>1.0965</v>
      </c>
    </row>
    <row r="4315" spans="1:2">
      <c r="A4315" s="2">
        <v>42201</v>
      </c>
      <c r="B4315" s="1">
        <v>1.0898000000000001</v>
      </c>
    </row>
    <row r="4316" spans="1:2">
      <c r="A4316" s="2">
        <v>42202</v>
      </c>
      <c r="B4316" s="1">
        <v>1.0848</v>
      </c>
    </row>
    <row r="4317" spans="1:2">
      <c r="A4317" s="2">
        <v>42205</v>
      </c>
      <c r="B4317" s="1">
        <v>1.085</v>
      </c>
    </row>
    <row r="4318" spans="1:2">
      <c r="A4318" s="2">
        <v>42206</v>
      </c>
      <c r="B4318" s="1">
        <v>1.0927</v>
      </c>
    </row>
    <row r="4319" spans="1:2">
      <c r="A4319" s="2">
        <v>42207</v>
      </c>
      <c r="B4319" s="1">
        <v>1.0884</v>
      </c>
    </row>
    <row r="4320" spans="1:2">
      <c r="A4320" s="2">
        <v>42208</v>
      </c>
      <c r="B4320" s="1">
        <v>1.0975999999999999</v>
      </c>
    </row>
    <row r="4321" spans="1:2">
      <c r="A4321" s="2">
        <v>42209</v>
      </c>
      <c r="B4321" s="1">
        <v>1.0975999999999999</v>
      </c>
    </row>
    <row r="4322" spans="1:2">
      <c r="A4322" s="2">
        <v>42212</v>
      </c>
      <c r="B4322" s="1">
        <v>1.1112</v>
      </c>
    </row>
    <row r="4323" spans="1:2">
      <c r="A4323" s="2">
        <v>42213</v>
      </c>
      <c r="B4323" s="1">
        <v>1.1054999999999999</v>
      </c>
    </row>
    <row r="4324" spans="1:2">
      <c r="A4324" s="2">
        <v>42214</v>
      </c>
      <c r="B4324" s="1">
        <v>1.1026</v>
      </c>
    </row>
    <row r="4325" spans="1:2">
      <c r="A4325" s="2">
        <v>42215</v>
      </c>
      <c r="B4325" s="1">
        <v>1.0913999999999999</v>
      </c>
    </row>
    <row r="4326" spans="1:2">
      <c r="A4326" s="2">
        <v>42216</v>
      </c>
      <c r="B4326" s="1">
        <v>1.1028</v>
      </c>
    </row>
    <row r="4327" spans="1:2">
      <c r="A4327" s="2">
        <v>42219</v>
      </c>
      <c r="B4327" s="1">
        <v>1.0962000000000001</v>
      </c>
    </row>
    <row r="4328" spans="1:2">
      <c r="A4328" s="2">
        <v>42220</v>
      </c>
      <c r="B4328" s="1">
        <v>1.0952999999999999</v>
      </c>
    </row>
    <row r="4329" spans="1:2">
      <c r="A4329" s="2">
        <v>42221</v>
      </c>
      <c r="B4329" s="1">
        <v>1.0868</v>
      </c>
    </row>
    <row r="4330" spans="1:2">
      <c r="A4330" s="2">
        <v>42222</v>
      </c>
      <c r="B4330" s="1">
        <v>1.0922000000000001</v>
      </c>
    </row>
    <row r="4331" spans="1:2">
      <c r="A4331" s="2">
        <v>42223</v>
      </c>
      <c r="B4331" s="1">
        <v>1.0958000000000001</v>
      </c>
    </row>
    <row r="4332" spans="1:2">
      <c r="A4332" s="2">
        <v>42226</v>
      </c>
      <c r="B4332" s="1">
        <v>1.0993999999999999</v>
      </c>
    </row>
    <row r="4333" spans="1:2">
      <c r="A4333" s="2">
        <v>42227</v>
      </c>
      <c r="B4333" s="1">
        <v>1.1042000000000001</v>
      </c>
    </row>
    <row r="4334" spans="1:2">
      <c r="A4334" s="2">
        <v>42228</v>
      </c>
      <c r="B4334" s="1">
        <v>1.1197999999999999</v>
      </c>
    </row>
    <row r="4335" spans="1:2">
      <c r="A4335" s="2">
        <v>42229</v>
      </c>
      <c r="B4335" s="1">
        <v>1.1144000000000001</v>
      </c>
    </row>
    <row r="4336" spans="1:2">
      <c r="A4336" s="2">
        <v>42230</v>
      </c>
      <c r="B4336" s="1">
        <v>1.111</v>
      </c>
    </row>
    <row r="4337" spans="1:2">
      <c r="A4337" s="2">
        <v>42233</v>
      </c>
      <c r="B4337" s="1">
        <v>1.1077999999999999</v>
      </c>
    </row>
    <row r="4338" spans="1:2">
      <c r="A4338" s="2">
        <v>42234</v>
      </c>
      <c r="B4338" s="1">
        <v>1.1028</v>
      </c>
    </row>
    <row r="4339" spans="1:2">
      <c r="A4339" s="2">
        <v>42235</v>
      </c>
      <c r="B4339" s="1">
        <v>1.1061000000000001</v>
      </c>
    </row>
    <row r="4340" spans="1:2">
      <c r="A4340" s="2">
        <v>42236</v>
      </c>
      <c r="B4340" s="1">
        <v>1.1200000000000001</v>
      </c>
    </row>
    <row r="4341" spans="1:2">
      <c r="A4341" s="2">
        <v>42237</v>
      </c>
      <c r="B4341" s="1">
        <v>1.1355999999999999</v>
      </c>
    </row>
    <row r="4342" spans="1:2">
      <c r="A4342" s="2">
        <v>42240</v>
      </c>
      <c r="B4342" s="1">
        <v>1.1579999999999999</v>
      </c>
    </row>
    <row r="4343" spans="1:2">
      <c r="A4343" s="2">
        <v>42241</v>
      </c>
      <c r="B4343" s="1">
        <v>1.141</v>
      </c>
    </row>
    <row r="4344" spans="1:2">
      <c r="A4344" s="2">
        <v>42242</v>
      </c>
      <c r="B4344" s="1">
        <v>1.139</v>
      </c>
    </row>
    <row r="4345" spans="1:2">
      <c r="A4345" s="2">
        <v>42243</v>
      </c>
      <c r="B4345" s="1">
        <v>1.1238999999999999</v>
      </c>
    </row>
    <row r="4346" spans="1:2">
      <c r="A4346" s="2">
        <v>42244</v>
      </c>
      <c r="B4346" s="1">
        <v>1.1172</v>
      </c>
    </row>
    <row r="4347" spans="1:2">
      <c r="A4347" s="2">
        <v>42247</v>
      </c>
      <c r="B4347" s="1">
        <v>1.1194</v>
      </c>
    </row>
    <row r="4348" spans="1:2">
      <c r="A4348" s="2">
        <v>42248</v>
      </c>
      <c r="B4348" s="1">
        <v>1.1263000000000001</v>
      </c>
    </row>
    <row r="4349" spans="1:2">
      <c r="A4349" s="2">
        <v>42249</v>
      </c>
      <c r="B4349" s="1">
        <v>1.1242000000000001</v>
      </c>
    </row>
    <row r="4350" spans="1:2">
      <c r="A4350" s="2">
        <v>42250</v>
      </c>
      <c r="B4350" s="1">
        <v>1.1104000000000001</v>
      </c>
    </row>
    <row r="4351" spans="1:2">
      <c r="A4351" s="2">
        <v>42251</v>
      </c>
      <c r="B4351" s="1">
        <v>1.1116999999999999</v>
      </c>
    </row>
    <row r="4352" spans="1:2">
      <c r="A4352" s="2">
        <v>42254</v>
      </c>
      <c r="B4352" s="1" t="s">
        <v>4</v>
      </c>
    </row>
    <row r="4353" spans="1:2">
      <c r="A4353" s="2">
        <v>42255</v>
      </c>
      <c r="B4353" s="1">
        <v>1.1182000000000001</v>
      </c>
    </row>
    <row r="4354" spans="1:2">
      <c r="A4354" s="2">
        <v>42256</v>
      </c>
      <c r="B4354" s="1">
        <v>1.1165</v>
      </c>
    </row>
    <row r="4355" spans="1:2">
      <c r="A4355" s="2">
        <v>42257</v>
      </c>
      <c r="B4355" s="1">
        <v>1.1262000000000001</v>
      </c>
    </row>
    <row r="4356" spans="1:2">
      <c r="A4356" s="2">
        <v>42258</v>
      </c>
      <c r="B4356" s="1">
        <v>1.1337999999999999</v>
      </c>
    </row>
    <row r="4357" spans="1:2">
      <c r="A4357" s="2">
        <v>42261</v>
      </c>
      <c r="B4357" s="1">
        <v>1.1307</v>
      </c>
    </row>
    <row r="4358" spans="1:2">
      <c r="A4358" s="2">
        <v>42262</v>
      </c>
      <c r="B4358" s="1">
        <v>1.1259999999999999</v>
      </c>
    </row>
    <row r="4359" spans="1:2">
      <c r="A4359" s="2">
        <v>42263</v>
      </c>
      <c r="B4359" s="1">
        <v>1.1304000000000001</v>
      </c>
    </row>
    <row r="4360" spans="1:2">
      <c r="A4360" s="2">
        <v>42264</v>
      </c>
      <c r="B4360" s="1">
        <v>1.1312</v>
      </c>
    </row>
    <row r="4361" spans="1:2">
      <c r="A4361" s="2">
        <v>42265</v>
      </c>
      <c r="B4361" s="1">
        <v>1.1357999999999999</v>
      </c>
    </row>
    <row r="4362" spans="1:2">
      <c r="A4362" s="2">
        <v>42268</v>
      </c>
      <c r="B4362" s="1">
        <v>1.1204000000000001</v>
      </c>
    </row>
    <row r="4363" spans="1:2">
      <c r="A4363" s="2">
        <v>42269</v>
      </c>
      <c r="B4363" s="1">
        <v>1.1133</v>
      </c>
    </row>
    <row r="4364" spans="1:2">
      <c r="A4364" s="2">
        <v>42270</v>
      </c>
      <c r="B4364" s="1">
        <v>1.1160000000000001</v>
      </c>
    </row>
    <row r="4365" spans="1:2">
      <c r="A4365" s="2">
        <v>42271</v>
      </c>
      <c r="B4365" s="1">
        <v>1.1252</v>
      </c>
    </row>
    <row r="4366" spans="1:2">
      <c r="A4366" s="2">
        <v>42272</v>
      </c>
      <c r="B4366" s="1">
        <v>1.1192</v>
      </c>
    </row>
    <row r="4367" spans="1:2">
      <c r="A4367" s="2">
        <v>42275</v>
      </c>
      <c r="B4367" s="1">
        <v>1.1235999999999999</v>
      </c>
    </row>
    <row r="4368" spans="1:2">
      <c r="A4368" s="2">
        <v>42276</v>
      </c>
      <c r="B4368" s="1">
        <v>1.1246</v>
      </c>
    </row>
    <row r="4369" spans="1:2">
      <c r="A4369" s="2">
        <v>42277</v>
      </c>
      <c r="B4369" s="1">
        <v>1.1162000000000001</v>
      </c>
    </row>
    <row r="4370" spans="1:2">
      <c r="A4370" s="2">
        <v>42278</v>
      </c>
      <c r="B4370" s="1">
        <v>1.1200000000000001</v>
      </c>
    </row>
    <row r="4371" spans="1:2">
      <c r="A4371" s="2">
        <v>42279</v>
      </c>
      <c r="B4371" s="1">
        <v>1.1275999999999999</v>
      </c>
    </row>
    <row r="4372" spans="1:2">
      <c r="A4372" s="2">
        <v>42282</v>
      </c>
      <c r="B4372" s="1">
        <v>1.1200000000000001</v>
      </c>
    </row>
    <row r="4373" spans="1:2">
      <c r="A4373" s="2">
        <v>42283</v>
      </c>
      <c r="B4373" s="1">
        <v>1.1266</v>
      </c>
    </row>
    <row r="4374" spans="1:2">
      <c r="A4374" s="2">
        <v>42284</v>
      </c>
      <c r="B4374" s="1">
        <v>1.1249</v>
      </c>
    </row>
    <row r="4375" spans="1:2">
      <c r="A4375" s="2">
        <v>42285</v>
      </c>
      <c r="B4375" s="1">
        <v>1.1282000000000001</v>
      </c>
    </row>
    <row r="4376" spans="1:2">
      <c r="A4376" s="2">
        <v>42286</v>
      </c>
      <c r="B4376" s="1">
        <v>1.1363000000000001</v>
      </c>
    </row>
    <row r="4377" spans="1:2">
      <c r="A4377" s="2">
        <v>42289</v>
      </c>
      <c r="B4377" s="1" t="s">
        <v>4</v>
      </c>
    </row>
    <row r="4378" spans="1:2">
      <c r="A4378" s="2">
        <v>42290</v>
      </c>
      <c r="B4378" s="1">
        <v>1.1382000000000001</v>
      </c>
    </row>
    <row r="4379" spans="1:2">
      <c r="A4379" s="2">
        <v>42291</v>
      </c>
      <c r="B4379" s="1">
        <v>1.1436999999999999</v>
      </c>
    </row>
    <row r="4380" spans="1:2">
      <c r="A4380" s="2">
        <v>42292</v>
      </c>
      <c r="B4380" s="1">
        <v>1.1417999999999999</v>
      </c>
    </row>
    <row r="4381" spans="1:2">
      <c r="A4381" s="2">
        <v>42293</v>
      </c>
      <c r="B4381" s="1">
        <v>1.1359999999999999</v>
      </c>
    </row>
    <row r="4382" spans="1:2">
      <c r="A4382" s="2">
        <v>42296</v>
      </c>
      <c r="B4382" s="1">
        <v>1.1319999999999999</v>
      </c>
    </row>
    <row r="4383" spans="1:2">
      <c r="A4383" s="2">
        <v>42297</v>
      </c>
      <c r="B4383" s="1">
        <v>1.1358999999999999</v>
      </c>
    </row>
    <row r="4384" spans="1:2">
      <c r="A4384" s="2">
        <v>42298</v>
      </c>
      <c r="B4384" s="1">
        <v>1.1345000000000001</v>
      </c>
    </row>
    <row r="4385" spans="1:2">
      <c r="A4385" s="2">
        <v>42299</v>
      </c>
      <c r="B4385" s="1">
        <v>1.1140000000000001</v>
      </c>
    </row>
    <row r="4386" spans="1:2">
      <c r="A4386" s="2">
        <v>42300</v>
      </c>
      <c r="B4386" s="1">
        <v>1.1015999999999999</v>
      </c>
    </row>
    <row r="4387" spans="1:2">
      <c r="A4387" s="2">
        <v>42303</v>
      </c>
      <c r="B4387" s="1">
        <v>1.1051</v>
      </c>
    </row>
    <row r="4388" spans="1:2">
      <c r="A4388" s="2">
        <v>42304</v>
      </c>
      <c r="B4388" s="1">
        <v>1.1052</v>
      </c>
    </row>
    <row r="4389" spans="1:2">
      <c r="A4389" s="2">
        <v>42305</v>
      </c>
      <c r="B4389" s="1">
        <v>1.1066</v>
      </c>
    </row>
    <row r="4390" spans="1:2">
      <c r="A4390" s="2">
        <v>42306</v>
      </c>
      <c r="B4390" s="1">
        <v>1.0963000000000001</v>
      </c>
    </row>
    <row r="4391" spans="1:2">
      <c r="A4391" s="2">
        <v>42307</v>
      </c>
      <c r="B4391" s="1">
        <v>1.1042000000000001</v>
      </c>
    </row>
    <row r="4392" spans="1:2">
      <c r="A4392" s="2">
        <v>42310</v>
      </c>
      <c r="B4392" s="1">
        <v>1.1026</v>
      </c>
    </row>
    <row r="4393" spans="1:2">
      <c r="A4393" s="2">
        <v>42311</v>
      </c>
      <c r="B4393" s="1">
        <v>1.0946</v>
      </c>
    </row>
    <row r="4394" spans="1:2">
      <c r="A4394" s="2">
        <v>42312</v>
      </c>
      <c r="B4394" s="1">
        <v>1.0861000000000001</v>
      </c>
    </row>
    <row r="4395" spans="1:2">
      <c r="A4395" s="2">
        <v>42313</v>
      </c>
      <c r="B4395" s="1">
        <v>1.0869</v>
      </c>
    </row>
    <row r="4396" spans="1:2">
      <c r="A4396" s="2">
        <v>42314</v>
      </c>
      <c r="B4396" s="1">
        <v>1.0746</v>
      </c>
    </row>
    <row r="4397" spans="1:2">
      <c r="A4397" s="2">
        <v>42317</v>
      </c>
      <c r="B4397" s="1">
        <v>1.0767</v>
      </c>
    </row>
    <row r="4398" spans="1:2">
      <c r="A4398" s="2">
        <v>42318</v>
      </c>
      <c r="B4398" s="1">
        <v>1.0686</v>
      </c>
    </row>
    <row r="4399" spans="1:2">
      <c r="A4399" s="2">
        <v>42319</v>
      </c>
      <c r="B4399" s="1" t="s">
        <v>4</v>
      </c>
    </row>
    <row r="4400" spans="1:2">
      <c r="A4400" s="2">
        <v>42320</v>
      </c>
      <c r="B4400" s="1">
        <v>1.0768</v>
      </c>
    </row>
    <row r="4401" spans="1:2">
      <c r="A4401" s="2">
        <v>42321</v>
      </c>
      <c r="B4401" s="1">
        <v>1.0722</v>
      </c>
    </row>
    <row r="4402" spans="1:2">
      <c r="A4402" s="2">
        <v>42324</v>
      </c>
      <c r="B4402" s="1">
        <v>1.0708</v>
      </c>
    </row>
    <row r="4403" spans="1:2">
      <c r="A4403" s="2">
        <v>42325</v>
      </c>
      <c r="B4403" s="1">
        <v>1.0633999999999999</v>
      </c>
    </row>
    <row r="4404" spans="1:2">
      <c r="A4404" s="2">
        <v>42326</v>
      </c>
      <c r="B4404" s="1">
        <v>1.0638000000000001</v>
      </c>
    </row>
    <row r="4405" spans="1:2">
      <c r="A4405" s="2">
        <v>42327</v>
      </c>
      <c r="B4405" s="1">
        <v>1.0746</v>
      </c>
    </row>
    <row r="4406" spans="1:2">
      <c r="A4406" s="2">
        <v>42328</v>
      </c>
      <c r="B4406" s="1">
        <v>1.0660000000000001</v>
      </c>
    </row>
    <row r="4407" spans="1:2">
      <c r="A4407" s="2">
        <v>42331</v>
      </c>
      <c r="B4407" s="1">
        <v>1.0602</v>
      </c>
    </row>
    <row r="4408" spans="1:2">
      <c r="A4408" s="2">
        <v>42332</v>
      </c>
      <c r="B4408" s="1">
        <v>1.0651999999999999</v>
      </c>
    </row>
    <row r="4409" spans="1:2">
      <c r="A4409" s="2">
        <v>42333</v>
      </c>
      <c r="B4409" s="1">
        <v>1.0616000000000001</v>
      </c>
    </row>
    <row r="4410" spans="1:2">
      <c r="A4410" s="2">
        <v>42334</v>
      </c>
      <c r="B4410" s="1" t="s">
        <v>4</v>
      </c>
    </row>
    <row r="4411" spans="1:2">
      <c r="A4411" s="2">
        <v>42335</v>
      </c>
      <c r="B4411" s="1">
        <v>1.0596000000000001</v>
      </c>
    </row>
    <row r="4412" spans="1:2">
      <c r="A4412" s="2">
        <v>42338</v>
      </c>
      <c r="B4412" s="1">
        <v>1.0562</v>
      </c>
    </row>
    <row r="4413" spans="1:2">
      <c r="A4413" s="2">
        <v>42339</v>
      </c>
      <c r="B4413" s="1">
        <v>1.0620000000000001</v>
      </c>
    </row>
    <row r="4414" spans="1:2">
      <c r="A4414" s="2">
        <v>42340</v>
      </c>
      <c r="B4414" s="1">
        <v>1.0572999999999999</v>
      </c>
    </row>
    <row r="4415" spans="1:2">
      <c r="A4415" s="2">
        <v>42341</v>
      </c>
      <c r="B4415" s="1">
        <v>1.0902000000000001</v>
      </c>
    </row>
    <row r="4416" spans="1:2">
      <c r="A4416" s="2">
        <v>42342</v>
      </c>
      <c r="B4416" s="1">
        <v>1.0884</v>
      </c>
    </row>
    <row r="4417" spans="1:2">
      <c r="A4417" s="2">
        <v>42345</v>
      </c>
      <c r="B4417" s="1">
        <v>1.0840000000000001</v>
      </c>
    </row>
    <row r="4418" spans="1:2">
      <c r="A4418" s="2">
        <v>42346</v>
      </c>
      <c r="B4418" s="1">
        <v>1.0875999999999999</v>
      </c>
    </row>
    <row r="4419" spans="1:2">
      <c r="A4419" s="2">
        <v>42347</v>
      </c>
      <c r="B4419" s="1">
        <v>1.0984</v>
      </c>
    </row>
    <row r="4420" spans="1:2">
      <c r="A4420" s="2">
        <v>42348</v>
      </c>
      <c r="B4420" s="1">
        <v>1.0948</v>
      </c>
    </row>
    <row r="4421" spans="1:2">
      <c r="A4421" s="2">
        <v>42349</v>
      </c>
      <c r="B4421" s="1">
        <v>1.1002000000000001</v>
      </c>
    </row>
    <row r="4422" spans="1:2">
      <c r="A4422" s="2">
        <v>42352</v>
      </c>
      <c r="B4422" s="1">
        <v>1.1025</v>
      </c>
    </row>
    <row r="4423" spans="1:2">
      <c r="A4423" s="2">
        <v>42353</v>
      </c>
      <c r="B4423" s="1">
        <v>1.0911</v>
      </c>
    </row>
    <row r="4424" spans="1:2">
      <c r="A4424" s="2">
        <v>42354</v>
      </c>
      <c r="B4424" s="1">
        <v>1.0936999999999999</v>
      </c>
    </row>
    <row r="4425" spans="1:2">
      <c r="A4425" s="2">
        <v>42355</v>
      </c>
      <c r="B4425" s="1">
        <v>1.0804</v>
      </c>
    </row>
    <row r="4426" spans="1:2">
      <c r="A4426" s="2">
        <v>42356</v>
      </c>
      <c r="B4426" s="1">
        <v>1.0847</v>
      </c>
    </row>
    <row r="4427" spans="1:2">
      <c r="A4427" s="2">
        <v>42359</v>
      </c>
      <c r="B4427" s="1">
        <v>1.0920000000000001</v>
      </c>
    </row>
    <row r="4428" spans="1:2">
      <c r="A4428" s="2">
        <v>42360</v>
      </c>
      <c r="B4428" s="1">
        <v>1.0978000000000001</v>
      </c>
    </row>
    <row r="4429" spans="1:2">
      <c r="A4429" s="2">
        <v>42361</v>
      </c>
      <c r="B4429" s="1">
        <v>1.0874999999999999</v>
      </c>
    </row>
    <row r="4430" spans="1:2">
      <c r="A4430" s="2">
        <v>42362</v>
      </c>
      <c r="B4430" s="1">
        <v>1.0954999999999999</v>
      </c>
    </row>
    <row r="4431" spans="1:2">
      <c r="A4431" s="2">
        <v>42363</v>
      </c>
      <c r="B4431" s="1" t="s">
        <v>4</v>
      </c>
    </row>
    <row r="4432" spans="1:2">
      <c r="A4432" s="2">
        <v>42366</v>
      </c>
      <c r="B4432" s="1">
        <v>1.0983000000000001</v>
      </c>
    </row>
    <row r="4433" spans="1:2">
      <c r="A4433" s="2">
        <v>42367</v>
      </c>
      <c r="B4433" s="1">
        <v>1.0915999999999999</v>
      </c>
    </row>
    <row r="4434" spans="1:2">
      <c r="A4434" s="2">
        <v>42368</v>
      </c>
      <c r="B4434" s="1">
        <v>1.0911999999999999</v>
      </c>
    </row>
    <row r="4435" spans="1:2">
      <c r="A4435" s="2">
        <v>42369</v>
      </c>
      <c r="B4435" s="1">
        <v>1.0859000000000001</v>
      </c>
    </row>
    <row r="4436" spans="1:2">
      <c r="A4436" s="2">
        <v>42370</v>
      </c>
      <c r="B4436" s="1" t="s">
        <v>4</v>
      </c>
    </row>
    <row r="4437" spans="1:2">
      <c r="A4437" s="2">
        <v>42373</v>
      </c>
      <c r="B4437" s="1">
        <v>1.0803</v>
      </c>
    </row>
    <row r="4438" spans="1:2">
      <c r="A4438" s="2">
        <v>42374</v>
      </c>
      <c r="B4438" s="1">
        <v>1.0743</v>
      </c>
    </row>
    <row r="4439" spans="1:2">
      <c r="A4439" s="2">
        <v>42375</v>
      </c>
      <c r="B4439" s="1">
        <v>1.0762</v>
      </c>
    </row>
    <row r="4440" spans="1:2">
      <c r="A4440" s="2">
        <v>42376</v>
      </c>
      <c r="B4440" s="1">
        <v>1.0860000000000001</v>
      </c>
    </row>
    <row r="4441" spans="1:2">
      <c r="A4441" s="2">
        <v>42377</v>
      </c>
      <c r="B4441" s="1">
        <v>1.0885</v>
      </c>
    </row>
    <row r="4442" spans="1:2">
      <c r="A4442" s="2">
        <v>42380</v>
      </c>
      <c r="B4442" s="1">
        <v>1.0878000000000001</v>
      </c>
    </row>
    <row r="4443" spans="1:2">
      <c r="A4443" s="2">
        <v>42381</v>
      </c>
      <c r="B4443" s="1">
        <v>1.0837000000000001</v>
      </c>
    </row>
    <row r="4444" spans="1:2">
      <c r="A4444" s="2">
        <v>42382</v>
      </c>
      <c r="B4444" s="1">
        <v>1.0862000000000001</v>
      </c>
    </row>
    <row r="4445" spans="1:2">
      <c r="A4445" s="2">
        <v>42383</v>
      </c>
      <c r="B4445" s="1">
        <v>1.0862000000000001</v>
      </c>
    </row>
    <row r="4446" spans="1:2">
      <c r="A4446" s="2">
        <v>42384</v>
      </c>
      <c r="B4446" s="1">
        <v>1.0964</v>
      </c>
    </row>
    <row r="4447" spans="1:2">
      <c r="A4447" s="2">
        <v>42387</v>
      </c>
      <c r="B4447" s="1" t="s">
        <v>4</v>
      </c>
    </row>
    <row r="4448" spans="1:2">
      <c r="A4448" s="2">
        <v>42388</v>
      </c>
      <c r="B4448" s="1">
        <v>1.0906</v>
      </c>
    </row>
    <row r="4449" spans="1:2">
      <c r="A4449" s="2">
        <v>42389</v>
      </c>
      <c r="B4449" s="1">
        <v>1.0908</v>
      </c>
    </row>
    <row r="4450" spans="1:2">
      <c r="A4450" s="2">
        <v>42390</v>
      </c>
      <c r="B4450" s="1">
        <v>1.0832999999999999</v>
      </c>
    </row>
    <row r="4451" spans="1:2">
      <c r="A4451" s="2">
        <v>42391</v>
      </c>
      <c r="B4451" s="1">
        <v>1.0813999999999999</v>
      </c>
    </row>
    <row r="4452" spans="1:2">
      <c r="A4452" s="2">
        <v>42394</v>
      </c>
      <c r="B4452" s="1">
        <v>1.0831999999999999</v>
      </c>
    </row>
    <row r="4453" spans="1:2">
      <c r="A4453" s="2">
        <v>42395</v>
      </c>
      <c r="B4453" s="1">
        <v>1.0846</v>
      </c>
    </row>
    <row r="4454" spans="1:2">
      <c r="A4454" s="2">
        <v>42396</v>
      </c>
      <c r="B4454" s="1">
        <v>1.0867</v>
      </c>
    </row>
    <row r="4455" spans="1:2">
      <c r="A4455" s="2">
        <v>42397</v>
      </c>
      <c r="B4455" s="1">
        <v>1.0952</v>
      </c>
    </row>
    <row r="4456" spans="1:2">
      <c r="A4456" s="2">
        <v>42398</v>
      </c>
      <c r="B4456" s="1">
        <v>1.0831999999999999</v>
      </c>
    </row>
    <row r="4457" spans="1:2">
      <c r="A4457" s="2">
        <v>42401</v>
      </c>
      <c r="B4457" s="1">
        <v>1.0888</v>
      </c>
    </row>
    <row r="4458" spans="1:2">
      <c r="A4458" s="2">
        <v>42402</v>
      </c>
      <c r="B4458" s="1">
        <v>1.0908</v>
      </c>
    </row>
    <row r="4459" spans="1:2">
      <c r="A4459" s="2">
        <v>42403</v>
      </c>
      <c r="B4459" s="1">
        <v>1.1051</v>
      </c>
    </row>
    <row r="4460" spans="1:2">
      <c r="A4460" s="2">
        <v>42404</v>
      </c>
      <c r="B4460" s="1">
        <v>1.1198999999999999</v>
      </c>
    </row>
    <row r="4461" spans="1:2">
      <c r="A4461" s="2">
        <v>42405</v>
      </c>
      <c r="B4461" s="1">
        <v>1.1131</v>
      </c>
    </row>
    <row r="4462" spans="1:2">
      <c r="A4462" s="2">
        <v>42408</v>
      </c>
      <c r="B4462" s="1">
        <v>1.117</v>
      </c>
    </row>
    <row r="4463" spans="1:2">
      <c r="A4463" s="2">
        <v>42409</v>
      </c>
      <c r="B4463" s="1">
        <v>1.1299999999999999</v>
      </c>
    </row>
    <row r="4464" spans="1:2">
      <c r="A4464" s="2">
        <v>42410</v>
      </c>
      <c r="B4464" s="1">
        <v>1.1222000000000001</v>
      </c>
    </row>
    <row r="4465" spans="1:2">
      <c r="A4465" s="2">
        <v>42411</v>
      </c>
      <c r="B4465" s="1">
        <v>1.1362000000000001</v>
      </c>
    </row>
    <row r="4466" spans="1:2">
      <c r="A4466" s="2">
        <v>42412</v>
      </c>
      <c r="B4466" s="1">
        <v>1.1234999999999999</v>
      </c>
    </row>
    <row r="4467" spans="1:2">
      <c r="A4467" s="2">
        <v>42415</v>
      </c>
      <c r="B4467" s="1" t="s">
        <v>4</v>
      </c>
    </row>
    <row r="4468" spans="1:2">
      <c r="A4468" s="2">
        <v>42416</v>
      </c>
      <c r="B4468" s="1">
        <v>1.1140000000000001</v>
      </c>
    </row>
    <row r="4469" spans="1:2">
      <c r="A4469" s="2">
        <v>42417</v>
      </c>
      <c r="B4469" s="1">
        <v>1.1140000000000001</v>
      </c>
    </row>
    <row r="4470" spans="1:2">
      <c r="A4470" s="2">
        <v>42418</v>
      </c>
      <c r="B4470" s="1">
        <v>1.1092</v>
      </c>
    </row>
    <row r="4471" spans="1:2">
      <c r="A4471" s="2">
        <v>42419</v>
      </c>
      <c r="B4471" s="1">
        <v>1.1127</v>
      </c>
    </row>
    <row r="4472" spans="1:2">
      <c r="A4472" s="2">
        <v>42422</v>
      </c>
      <c r="B4472" s="1">
        <v>1.1017999999999999</v>
      </c>
    </row>
    <row r="4473" spans="1:2">
      <c r="A4473" s="2">
        <v>42423</v>
      </c>
      <c r="B4473" s="1">
        <v>1.1015999999999999</v>
      </c>
    </row>
    <row r="4474" spans="1:2">
      <c r="A4474" s="2">
        <v>42424</v>
      </c>
      <c r="B4474" s="1">
        <v>1.1021000000000001</v>
      </c>
    </row>
    <row r="4475" spans="1:2">
      <c r="A4475" s="2">
        <v>42425</v>
      </c>
      <c r="B4475" s="1">
        <v>1.1026</v>
      </c>
    </row>
    <row r="4476" spans="1:2">
      <c r="A4476" s="2">
        <v>42426</v>
      </c>
      <c r="B4476" s="1">
        <v>1.0931999999999999</v>
      </c>
    </row>
    <row r="4477" spans="1:2">
      <c r="A4477" s="2">
        <v>42429</v>
      </c>
      <c r="B4477" s="1">
        <v>1.0868</v>
      </c>
    </row>
    <row r="4478" spans="1:2">
      <c r="A4478" s="2">
        <v>42430</v>
      </c>
      <c r="B4478" s="1">
        <v>1.0847</v>
      </c>
    </row>
    <row r="4479" spans="1:2">
      <c r="A4479" s="2">
        <v>42431</v>
      </c>
      <c r="B4479" s="1">
        <v>1.0845</v>
      </c>
    </row>
    <row r="4480" spans="1:2">
      <c r="A4480" s="2">
        <v>42432</v>
      </c>
      <c r="B4480" s="1">
        <v>1.0948</v>
      </c>
    </row>
    <row r="4481" spans="1:2">
      <c r="A4481" s="2">
        <v>42433</v>
      </c>
      <c r="B4481" s="1">
        <v>1.101</v>
      </c>
    </row>
    <row r="4482" spans="1:2">
      <c r="A4482" s="2">
        <v>42436</v>
      </c>
      <c r="B4482" s="1">
        <v>1.1004</v>
      </c>
    </row>
    <row r="4483" spans="1:2">
      <c r="A4483" s="2">
        <v>42437</v>
      </c>
      <c r="B4483" s="1">
        <v>1.1028</v>
      </c>
    </row>
    <row r="4484" spans="1:2">
      <c r="A4484" s="2">
        <v>42438</v>
      </c>
      <c r="B4484" s="1">
        <v>1.1022000000000001</v>
      </c>
    </row>
    <row r="4485" spans="1:2">
      <c r="A4485" s="2">
        <v>42439</v>
      </c>
      <c r="B4485" s="1">
        <v>1.1162000000000001</v>
      </c>
    </row>
    <row r="4486" spans="1:2">
      <c r="A4486" s="2">
        <v>42440</v>
      </c>
      <c r="B4486" s="1">
        <v>1.1180000000000001</v>
      </c>
    </row>
    <row r="4487" spans="1:2">
      <c r="A4487" s="2">
        <v>42443</v>
      </c>
      <c r="B4487" s="1">
        <v>1.1107</v>
      </c>
    </row>
    <row r="4488" spans="1:2">
      <c r="A4488" s="2">
        <v>42444</v>
      </c>
      <c r="B4488" s="1">
        <v>1.1112</v>
      </c>
    </row>
    <row r="4489" spans="1:2">
      <c r="A4489" s="2">
        <v>42445</v>
      </c>
      <c r="B4489" s="1">
        <v>1.1074999999999999</v>
      </c>
    </row>
    <row r="4490" spans="1:2">
      <c r="A4490" s="2">
        <v>42446</v>
      </c>
      <c r="B4490" s="1">
        <v>1.1315999999999999</v>
      </c>
    </row>
    <row r="4491" spans="1:2">
      <c r="A4491" s="2">
        <v>42447</v>
      </c>
      <c r="B4491" s="1">
        <v>1.1292</v>
      </c>
    </row>
    <row r="4492" spans="1:2">
      <c r="A4492" s="2">
        <v>42450</v>
      </c>
      <c r="B4492" s="1">
        <v>1.1259999999999999</v>
      </c>
    </row>
    <row r="4493" spans="1:2">
      <c r="A4493" s="2">
        <v>42451</v>
      </c>
      <c r="B4493" s="1">
        <v>1.1228</v>
      </c>
    </row>
    <row r="4494" spans="1:2">
      <c r="A4494" s="2">
        <v>42452</v>
      </c>
      <c r="B4494" s="1">
        <v>1.1173999999999999</v>
      </c>
    </row>
    <row r="4495" spans="1:2">
      <c r="A4495" s="2">
        <v>42453</v>
      </c>
      <c r="B4495" s="1">
        <v>1.1163000000000001</v>
      </c>
    </row>
    <row r="4496" spans="1:2">
      <c r="A4496" s="2">
        <v>42454</v>
      </c>
      <c r="B4496" s="1">
        <v>1.1164000000000001</v>
      </c>
    </row>
    <row r="4497" spans="1:2">
      <c r="A4497" s="2">
        <v>42457</v>
      </c>
      <c r="B4497" s="1">
        <v>1.121</v>
      </c>
    </row>
    <row r="4498" spans="1:2">
      <c r="A4498" s="2">
        <v>42458</v>
      </c>
      <c r="B4498" s="1">
        <v>1.1204000000000001</v>
      </c>
    </row>
    <row r="4499" spans="1:2">
      <c r="A4499" s="2">
        <v>42459</v>
      </c>
      <c r="B4499" s="1">
        <v>1.133</v>
      </c>
    </row>
    <row r="4500" spans="1:2">
      <c r="A4500" s="2">
        <v>42460</v>
      </c>
      <c r="B4500" s="1">
        <v>1.139</v>
      </c>
    </row>
    <row r="4501" spans="1:2">
      <c r="A4501" s="2">
        <v>42461</v>
      </c>
      <c r="B4501" s="1">
        <v>1.1385000000000001</v>
      </c>
    </row>
    <row r="4502" spans="1:2">
      <c r="A4502" s="2">
        <v>42464</v>
      </c>
      <c r="B4502" s="1">
        <v>1.1386000000000001</v>
      </c>
    </row>
    <row r="4503" spans="1:2">
      <c r="A4503" s="2">
        <v>42465</v>
      </c>
      <c r="B4503" s="1">
        <v>1.1374</v>
      </c>
    </row>
    <row r="4504" spans="1:2">
      <c r="A4504" s="2">
        <v>42466</v>
      </c>
      <c r="B4504" s="1">
        <v>1.143</v>
      </c>
    </row>
    <row r="4505" spans="1:2">
      <c r="A4505" s="2">
        <v>42467</v>
      </c>
      <c r="B4505" s="1">
        <v>1.1386000000000001</v>
      </c>
    </row>
    <row r="4506" spans="1:2">
      <c r="A4506" s="2">
        <v>42468</v>
      </c>
      <c r="B4506" s="1">
        <v>1.1406000000000001</v>
      </c>
    </row>
    <row r="4507" spans="1:2">
      <c r="A4507" s="2">
        <v>42471</v>
      </c>
      <c r="B4507" s="1">
        <v>1.1412</v>
      </c>
    </row>
    <row r="4508" spans="1:2">
      <c r="A4508" s="2">
        <v>42472</v>
      </c>
      <c r="B4508" s="1">
        <v>1.1395</v>
      </c>
    </row>
    <row r="4509" spans="1:2">
      <c r="A4509" s="2">
        <v>42473</v>
      </c>
      <c r="B4509" s="1">
        <v>1.1281000000000001</v>
      </c>
    </row>
    <row r="4510" spans="1:2">
      <c r="A4510" s="2">
        <v>42474</v>
      </c>
      <c r="B4510" s="1">
        <v>1.1262000000000001</v>
      </c>
    </row>
    <row r="4511" spans="1:2">
      <c r="A4511" s="2">
        <v>42475</v>
      </c>
      <c r="B4511" s="1">
        <v>1.1294999999999999</v>
      </c>
    </row>
    <row r="4512" spans="1:2">
      <c r="A4512" s="2">
        <v>42478</v>
      </c>
      <c r="B4512" s="1">
        <v>1.1322000000000001</v>
      </c>
    </row>
    <row r="4513" spans="1:2">
      <c r="A4513" s="2">
        <v>42479</v>
      </c>
      <c r="B4513" s="1">
        <v>1.1375</v>
      </c>
    </row>
    <row r="4514" spans="1:2">
      <c r="A4514" s="2">
        <v>42480</v>
      </c>
      <c r="B4514" s="1">
        <v>1.133</v>
      </c>
    </row>
    <row r="4515" spans="1:2">
      <c r="A4515" s="2">
        <v>42481</v>
      </c>
      <c r="B4515" s="1">
        <v>1.1301000000000001</v>
      </c>
    </row>
    <row r="4516" spans="1:2">
      <c r="A4516" s="2">
        <v>42482</v>
      </c>
      <c r="B4516" s="1">
        <v>1.1238999999999999</v>
      </c>
    </row>
    <row r="4517" spans="1:2">
      <c r="A4517" s="2">
        <v>42485</v>
      </c>
      <c r="B4517" s="1">
        <v>1.1274</v>
      </c>
    </row>
    <row r="4518" spans="1:2">
      <c r="A4518" s="2">
        <v>42486</v>
      </c>
      <c r="B4518" s="1">
        <v>1.1317999999999999</v>
      </c>
    </row>
    <row r="4519" spans="1:2">
      <c r="A4519" s="2">
        <v>42487</v>
      </c>
      <c r="B4519" s="1">
        <v>1.1322000000000001</v>
      </c>
    </row>
    <row r="4520" spans="1:2">
      <c r="A4520" s="2">
        <v>42488</v>
      </c>
      <c r="B4520" s="1">
        <v>1.1325000000000001</v>
      </c>
    </row>
    <row r="4521" spans="1:2">
      <c r="A4521" s="2">
        <v>42489</v>
      </c>
      <c r="B4521" s="1">
        <v>1.1440999999999999</v>
      </c>
    </row>
    <row r="4522" spans="1:2">
      <c r="A4522" s="2">
        <v>42492</v>
      </c>
      <c r="B4522" s="1">
        <v>1.1516</v>
      </c>
    </row>
    <row r="4523" spans="1:2">
      <c r="A4523" s="2">
        <v>42493</v>
      </c>
      <c r="B4523" s="1">
        <v>1.1508</v>
      </c>
    </row>
    <row r="4524" spans="1:2">
      <c r="A4524" s="2">
        <v>42494</v>
      </c>
      <c r="B4524" s="1">
        <v>1.1486000000000001</v>
      </c>
    </row>
    <row r="4525" spans="1:2">
      <c r="A4525" s="2">
        <v>42495</v>
      </c>
      <c r="B4525" s="1">
        <v>1.1404000000000001</v>
      </c>
    </row>
    <row r="4526" spans="1:2">
      <c r="A4526" s="2">
        <v>42496</v>
      </c>
      <c r="B4526" s="1">
        <v>1.1420999999999999</v>
      </c>
    </row>
    <row r="4527" spans="1:2">
      <c r="A4527" s="2">
        <v>42499</v>
      </c>
      <c r="B4527" s="1">
        <v>1.1402000000000001</v>
      </c>
    </row>
    <row r="4528" spans="1:2">
      <c r="A4528" s="2">
        <v>42500</v>
      </c>
      <c r="B4528" s="1">
        <v>1.1386000000000001</v>
      </c>
    </row>
    <row r="4529" spans="1:2">
      <c r="A4529" s="2">
        <v>42501</v>
      </c>
      <c r="B4529" s="1">
        <v>1.1444000000000001</v>
      </c>
    </row>
    <row r="4530" spans="1:2">
      <c r="A4530" s="2">
        <v>42502</v>
      </c>
      <c r="B4530" s="1">
        <v>1.1379999999999999</v>
      </c>
    </row>
    <row r="4531" spans="1:2">
      <c r="A4531" s="2">
        <v>42503</v>
      </c>
      <c r="B4531" s="1">
        <v>1.1294</v>
      </c>
    </row>
    <row r="4532" spans="1:2">
      <c r="A4532" s="2">
        <v>42506</v>
      </c>
      <c r="B4532" s="1">
        <v>1.1328</v>
      </c>
    </row>
    <row r="4533" spans="1:2">
      <c r="A4533" s="2">
        <v>42507</v>
      </c>
      <c r="B4533" s="1">
        <v>1.1336999999999999</v>
      </c>
    </row>
    <row r="4534" spans="1:2">
      <c r="A4534" s="2">
        <v>42508</v>
      </c>
      <c r="B4534" s="1">
        <v>1.1275999999999999</v>
      </c>
    </row>
    <row r="4535" spans="1:2">
      <c r="A4535" s="2">
        <v>42509</v>
      </c>
      <c r="B4535" s="1">
        <v>1.1214</v>
      </c>
    </row>
    <row r="4536" spans="1:2">
      <c r="A4536" s="2">
        <v>42510</v>
      </c>
      <c r="B4536" s="1">
        <v>1.1207</v>
      </c>
    </row>
    <row r="4537" spans="1:2">
      <c r="A4537" s="2">
        <v>42513</v>
      </c>
      <c r="B4537" s="1">
        <v>1.1192</v>
      </c>
    </row>
    <row r="4538" spans="1:2">
      <c r="A4538" s="2">
        <v>42514</v>
      </c>
      <c r="B4538" s="1">
        <v>1.1145</v>
      </c>
    </row>
    <row r="4539" spans="1:2">
      <c r="A4539" s="2">
        <v>42515</v>
      </c>
      <c r="B4539" s="1">
        <v>1.1153999999999999</v>
      </c>
    </row>
    <row r="4540" spans="1:2">
      <c r="A4540" s="2">
        <v>42516</v>
      </c>
      <c r="B4540" s="1">
        <v>1.1184000000000001</v>
      </c>
    </row>
    <row r="4541" spans="1:2">
      <c r="A4541" s="2">
        <v>42517</v>
      </c>
      <c r="B4541" s="1">
        <v>1.1140000000000001</v>
      </c>
    </row>
    <row r="4542" spans="1:2">
      <c r="A4542" s="2">
        <v>42520</v>
      </c>
      <c r="B4542" s="1" t="s">
        <v>4</v>
      </c>
    </row>
    <row r="4543" spans="1:2">
      <c r="A4543" s="2">
        <v>42521</v>
      </c>
      <c r="B4543" s="1">
        <v>1.1134999999999999</v>
      </c>
    </row>
    <row r="4544" spans="1:2">
      <c r="A4544" s="2">
        <v>42522</v>
      </c>
      <c r="B4544" s="1">
        <v>1.1165</v>
      </c>
    </row>
    <row r="4545" spans="1:2">
      <c r="A4545" s="2">
        <v>42523</v>
      </c>
      <c r="B4545" s="1">
        <v>1.1156999999999999</v>
      </c>
    </row>
    <row r="4546" spans="1:2">
      <c r="A4546" s="2">
        <v>42524</v>
      </c>
      <c r="B4546" s="1">
        <v>1.133</v>
      </c>
    </row>
    <row r="4547" spans="1:2">
      <c r="A4547" s="2">
        <v>42527</v>
      </c>
      <c r="B4547" s="1">
        <v>1.1354</v>
      </c>
    </row>
    <row r="4548" spans="1:2">
      <c r="A4548" s="2">
        <v>42528</v>
      </c>
      <c r="B4548" s="1">
        <v>1.135</v>
      </c>
    </row>
    <row r="4549" spans="1:2">
      <c r="A4549" s="2">
        <v>42529</v>
      </c>
      <c r="B4549" s="1">
        <v>1.1399999999999999</v>
      </c>
    </row>
    <row r="4550" spans="1:2">
      <c r="A4550" s="2">
        <v>42530</v>
      </c>
      <c r="B4550" s="1">
        <v>1.1329</v>
      </c>
    </row>
    <row r="4551" spans="1:2">
      <c r="A4551" s="2">
        <v>42531</v>
      </c>
      <c r="B4551" s="1">
        <v>1.1281000000000001</v>
      </c>
    </row>
    <row r="4552" spans="1:2">
      <c r="A4552" s="2">
        <v>42534</v>
      </c>
      <c r="B4552" s="1">
        <v>1.1282000000000001</v>
      </c>
    </row>
    <row r="4553" spans="1:2">
      <c r="A4553" s="2">
        <v>42535</v>
      </c>
      <c r="B4553" s="1">
        <v>1.1206</v>
      </c>
    </row>
    <row r="4554" spans="1:2">
      <c r="A4554" s="2">
        <v>42536</v>
      </c>
      <c r="B4554" s="1">
        <v>1.1238999999999999</v>
      </c>
    </row>
    <row r="4555" spans="1:2">
      <c r="A4555" s="2">
        <v>42537</v>
      </c>
      <c r="B4555" s="1">
        <v>1.1157999999999999</v>
      </c>
    </row>
    <row r="4556" spans="1:2">
      <c r="A4556" s="2">
        <v>42538</v>
      </c>
      <c r="B4556" s="1">
        <v>1.1255999999999999</v>
      </c>
    </row>
    <row r="4557" spans="1:2">
      <c r="A4557" s="2">
        <v>42541</v>
      </c>
      <c r="B4557" s="1">
        <v>1.1317999999999999</v>
      </c>
    </row>
    <row r="4558" spans="1:2">
      <c r="A4558" s="2">
        <v>42542</v>
      </c>
      <c r="B4558" s="1">
        <v>1.1262000000000001</v>
      </c>
    </row>
    <row r="4559" spans="1:2">
      <c r="A4559" s="2">
        <v>42543</v>
      </c>
      <c r="B4559" s="1">
        <v>1.1286</v>
      </c>
    </row>
    <row r="4560" spans="1:2">
      <c r="A4560" s="2">
        <v>42544</v>
      </c>
      <c r="B4560" s="1">
        <v>1.1373</v>
      </c>
    </row>
    <row r="4561" spans="1:2">
      <c r="A4561" s="2">
        <v>42545</v>
      </c>
      <c r="B4561" s="1">
        <v>1.1126</v>
      </c>
    </row>
    <row r="4562" spans="1:2">
      <c r="A4562" s="2">
        <v>42548</v>
      </c>
      <c r="B4562" s="1">
        <v>1.1024</v>
      </c>
    </row>
    <row r="4563" spans="1:2">
      <c r="A4563" s="2">
        <v>42549</v>
      </c>
      <c r="B4563" s="1">
        <v>1.1053999999999999</v>
      </c>
    </row>
    <row r="4564" spans="1:2">
      <c r="A4564" s="2">
        <v>42550</v>
      </c>
      <c r="B4564" s="1">
        <v>1.1116999999999999</v>
      </c>
    </row>
    <row r="4565" spans="1:2">
      <c r="A4565" s="2">
        <v>42551</v>
      </c>
      <c r="B4565" s="1">
        <v>1.1032</v>
      </c>
    </row>
    <row r="4566" spans="1:2">
      <c r="A4566" s="2">
        <v>42552</v>
      </c>
      <c r="B4566" s="1">
        <v>1.1145</v>
      </c>
    </row>
    <row r="4567" spans="1:2">
      <c r="A4567" s="2">
        <v>42555</v>
      </c>
      <c r="B4567" s="1" t="s">
        <v>4</v>
      </c>
    </row>
    <row r="4568" spans="1:2">
      <c r="A4568" s="2">
        <v>42556</v>
      </c>
      <c r="B4568" s="1">
        <v>1.1080000000000001</v>
      </c>
    </row>
    <row r="4569" spans="1:2">
      <c r="A4569" s="2">
        <v>42557</v>
      </c>
      <c r="B4569" s="1">
        <v>1.1076999999999999</v>
      </c>
    </row>
    <row r="4570" spans="1:2">
      <c r="A4570" s="2">
        <v>42558</v>
      </c>
      <c r="B4570" s="1">
        <v>1.1065</v>
      </c>
    </row>
    <row r="4571" spans="1:2">
      <c r="A4571" s="2">
        <v>42559</v>
      </c>
      <c r="B4571" s="1">
        <v>1.1037999999999999</v>
      </c>
    </row>
    <row r="4572" spans="1:2">
      <c r="A4572" s="2">
        <v>42562</v>
      </c>
      <c r="B4572" s="1">
        <v>1.1045</v>
      </c>
    </row>
    <row r="4573" spans="1:2">
      <c r="A4573" s="2">
        <v>42563</v>
      </c>
      <c r="B4573" s="1">
        <v>1.1073999999999999</v>
      </c>
    </row>
    <row r="4574" spans="1:2">
      <c r="A4574" s="2">
        <v>42564</v>
      </c>
      <c r="B4574" s="1">
        <v>1.1112</v>
      </c>
    </row>
    <row r="4575" spans="1:2">
      <c r="A4575" s="2">
        <v>42565</v>
      </c>
      <c r="B4575" s="1">
        <v>1.1109</v>
      </c>
    </row>
    <row r="4576" spans="1:2">
      <c r="A4576" s="2">
        <v>42566</v>
      </c>
      <c r="B4576" s="1">
        <v>1.1059000000000001</v>
      </c>
    </row>
    <row r="4577" spans="1:2">
      <c r="A4577" s="2">
        <v>42569</v>
      </c>
      <c r="B4577" s="1">
        <v>1.1075999999999999</v>
      </c>
    </row>
    <row r="4578" spans="1:2">
      <c r="A4578" s="2">
        <v>42570</v>
      </c>
      <c r="B4578" s="1">
        <v>1.1013999999999999</v>
      </c>
    </row>
    <row r="4579" spans="1:2">
      <c r="A4579" s="2">
        <v>42571</v>
      </c>
      <c r="B4579" s="1">
        <v>1.1007</v>
      </c>
    </row>
    <row r="4580" spans="1:2">
      <c r="A4580" s="2">
        <v>42572</v>
      </c>
      <c r="B4580" s="1">
        <v>1.1015999999999999</v>
      </c>
    </row>
    <row r="4581" spans="1:2">
      <c r="A4581" s="2">
        <v>42573</v>
      </c>
      <c r="B4581" s="1">
        <v>1.0968</v>
      </c>
    </row>
    <row r="4582" spans="1:2">
      <c r="A4582" s="2">
        <v>42576</v>
      </c>
      <c r="B4582" s="1">
        <v>1.0980000000000001</v>
      </c>
    </row>
    <row r="4583" spans="1:2">
      <c r="A4583" s="2">
        <v>42577</v>
      </c>
      <c r="B4583" s="1">
        <v>1.0984</v>
      </c>
    </row>
    <row r="4584" spans="1:2">
      <c r="A4584" s="2">
        <v>42578</v>
      </c>
      <c r="B4584" s="1">
        <v>1.0988</v>
      </c>
    </row>
    <row r="4585" spans="1:2">
      <c r="A4585" s="2">
        <v>42579</v>
      </c>
      <c r="B4585" s="1">
        <v>1.1093999999999999</v>
      </c>
    </row>
    <row r="4586" spans="1:2">
      <c r="A4586" s="2">
        <v>42580</v>
      </c>
      <c r="B4586" s="1">
        <v>1.1168</v>
      </c>
    </row>
    <row r="4587" spans="1:2">
      <c r="A4587" s="2">
        <v>42583</v>
      </c>
      <c r="B4587" s="1">
        <v>1.1175999999999999</v>
      </c>
    </row>
    <row r="4588" spans="1:2">
      <c r="A4588" s="2">
        <v>42584</v>
      </c>
      <c r="B4588" s="1">
        <v>1.1225000000000001</v>
      </c>
    </row>
    <row r="4589" spans="1:2">
      <c r="A4589" s="2">
        <v>42585</v>
      </c>
      <c r="B4589" s="1">
        <v>1.117</v>
      </c>
    </row>
    <row r="4590" spans="1:2">
      <c r="A4590" s="2">
        <v>42586</v>
      </c>
      <c r="B4590" s="1">
        <v>1.1133999999999999</v>
      </c>
    </row>
    <row r="4591" spans="1:2">
      <c r="A4591" s="2">
        <v>42587</v>
      </c>
      <c r="B4591" s="1">
        <v>1.1080000000000001</v>
      </c>
    </row>
    <row r="4592" spans="1:2">
      <c r="A4592" s="2">
        <v>42590</v>
      </c>
      <c r="B4592" s="1">
        <v>1.1077999999999999</v>
      </c>
    </row>
    <row r="4593" spans="1:2">
      <c r="A4593" s="2">
        <v>42591</v>
      </c>
      <c r="B4593" s="1">
        <v>1.111</v>
      </c>
    </row>
    <row r="4594" spans="1:2">
      <c r="A4594" s="2">
        <v>42592</v>
      </c>
      <c r="B4594" s="1">
        <v>1.1171</v>
      </c>
    </row>
    <row r="4595" spans="1:2">
      <c r="A4595" s="2">
        <v>42593</v>
      </c>
      <c r="B4595" s="1">
        <v>1.1168</v>
      </c>
    </row>
    <row r="4596" spans="1:2">
      <c r="A4596" s="2">
        <v>42594</v>
      </c>
      <c r="B4596" s="1">
        <v>1.1172</v>
      </c>
    </row>
    <row r="4597" spans="1:2">
      <c r="A4597" s="2">
        <v>42597</v>
      </c>
      <c r="B4597" s="1">
        <v>1.1198999999999999</v>
      </c>
    </row>
    <row r="4598" spans="1:2">
      <c r="A4598" s="2">
        <v>42598</v>
      </c>
      <c r="B4598" s="1">
        <v>1.1276999999999999</v>
      </c>
    </row>
    <row r="4599" spans="1:2">
      <c r="A4599" s="2">
        <v>42599</v>
      </c>
      <c r="B4599" s="1">
        <v>1.1263000000000001</v>
      </c>
    </row>
    <row r="4600" spans="1:2">
      <c r="A4600" s="2">
        <v>42600</v>
      </c>
      <c r="B4600" s="1">
        <v>1.1334</v>
      </c>
    </row>
    <row r="4601" spans="1:2">
      <c r="A4601" s="2">
        <v>42601</v>
      </c>
      <c r="B4601" s="1">
        <v>1.1326000000000001</v>
      </c>
    </row>
    <row r="4602" spans="1:2">
      <c r="A4602" s="2">
        <v>42604</v>
      </c>
      <c r="B4602" s="1">
        <v>1.1314</v>
      </c>
    </row>
    <row r="4603" spans="1:2">
      <c r="A4603" s="2">
        <v>42605</v>
      </c>
      <c r="B4603" s="1">
        <v>1.1308</v>
      </c>
    </row>
    <row r="4604" spans="1:2">
      <c r="A4604" s="2">
        <v>42606</v>
      </c>
      <c r="B4604" s="1">
        <v>1.1255999999999999</v>
      </c>
    </row>
    <row r="4605" spans="1:2">
      <c r="A4605" s="2">
        <v>42607</v>
      </c>
      <c r="B4605" s="1">
        <v>1.1274</v>
      </c>
    </row>
    <row r="4606" spans="1:2">
      <c r="A4606" s="2">
        <v>42608</v>
      </c>
      <c r="B4606" s="1">
        <v>1.1236999999999999</v>
      </c>
    </row>
    <row r="4607" spans="1:2">
      <c r="A4607" s="2">
        <v>42611</v>
      </c>
      <c r="B4607" s="1">
        <v>1.1182000000000001</v>
      </c>
    </row>
    <row r="4608" spans="1:2">
      <c r="A4608" s="2">
        <v>42612</v>
      </c>
      <c r="B4608" s="1">
        <v>1.115</v>
      </c>
    </row>
    <row r="4609" spans="1:2">
      <c r="A4609" s="2">
        <v>42613</v>
      </c>
      <c r="B4609" s="1">
        <v>1.1146</v>
      </c>
    </row>
    <row r="4610" spans="1:2">
      <c r="A4610" s="2">
        <v>42614</v>
      </c>
      <c r="B4610" s="1">
        <v>1.1194</v>
      </c>
    </row>
    <row r="4611" spans="1:2">
      <c r="A4611" s="2">
        <v>42615</v>
      </c>
      <c r="B4611" s="1">
        <v>1.1157999999999999</v>
      </c>
    </row>
    <row r="4612" spans="1:2">
      <c r="A4612" s="2">
        <v>42618</v>
      </c>
      <c r="B4612" s="1" t="s">
        <v>4</v>
      </c>
    </row>
    <row r="4613" spans="1:2">
      <c r="A4613" s="2">
        <v>42619</v>
      </c>
      <c r="B4613" s="1">
        <v>1.1236999999999999</v>
      </c>
    </row>
    <row r="4614" spans="1:2">
      <c r="A4614" s="2">
        <v>42620</v>
      </c>
      <c r="B4614" s="1">
        <v>1.1237999999999999</v>
      </c>
    </row>
    <row r="4615" spans="1:2">
      <c r="A4615" s="2">
        <v>42621</v>
      </c>
      <c r="B4615" s="1">
        <v>1.1255999999999999</v>
      </c>
    </row>
    <row r="4616" spans="1:2">
      <c r="A4616" s="2">
        <v>42622</v>
      </c>
      <c r="B4616" s="1">
        <v>1.1214</v>
      </c>
    </row>
    <row r="4617" spans="1:2">
      <c r="A4617" s="2">
        <v>42625</v>
      </c>
      <c r="B4617" s="1">
        <v>1.123</v>
      </c>
    </row>
    <row r="4618" spans="1:2">
      <c r="A4618" s="2">
        <v>42626</v>
      </c>
      <c r="B4618" s="1">
        <v>1.1242000000000001</v>
      </c>
    </row>
    <row r="4619" spans="1:2">
      <c r="A4619" s="2">
        <v>42627</v>
      </c>
      <c r="B4619" s="1">
        <v>1.1271</v>
      </c>
    </row>
    <row r="4620" spans="1:2">
      <c r="A4620" s="2">
        <v>42628</v>
      </c>
      <c r="B4620" s="1">
        <v>1.1246</v>
      </c>
    </row>
    <row r="4621" spans="1:2">
      <c r="A4621" s="2">
        <v>42629</v>
      </c>
      <c r="B4621" s="1">
        <v>1.1160000000000001</v>
      </c>
    </row>
    <row r="4622" spans="1:2">
      <c r="A4622" s="2">
        <v>42632</v>
      </c>
      <c r="B4622" s="1">
        <v>1.1178999999999999</v>
      </c>
    </row>
    <row r="4623" spans="1:2">
      <c r="A4623" s="2">
        <v>42633</v>
      </c>
      <c r="B4623" s="1">
        <v>1.1172</v>
      </c>
    </row>
    <row r="4624" spans="1:2">
      <c r="A4624" s="2">
        <v>42634</v>
      </c>
      <c r="B4624" s="1">
        <v>1.1165</v>
      </c>
    </row>
    <row r="4625" spans="1:2">
      <c r="A4625" s="2">
        <v>42635</v>
      </c>
      <c r="B4625" s="1">
        <v>1.1229</v>
      </c>
    </row>
    <row r="4626" spans="1:2">
      <c r="A4626" s="2">
        <v>42636</v>
      </c>
      <c r="B4626" s="1">
        <v>1.1223000000000001</v>
      </c>
    </row>
    <row r="4627" spans="1:2">
      <c r="A4627" s="2">
        <v>42639</v>
      </c>
      <c r="B4627" s="1">
        <v>1.127</v>
      </c>
    </row>
    <row r="4628" spans="1:2">
      <c r="A4628" s="2">
        <v>42640</v>
      </c>
      <c r="B4628" s="1">
        <v>1.1208</v>
      </c>
    </row>
    <row r="4629" spans="1:2">
      <c r="A4629" s="2">
        <v>42641</v>
      </c>
      <c r="B4629" s="1">
        <v>1.1200000000000001</v>
      </c>
    </row>
    <row r="4630" spans="1:2">
      <c r="A4630" s="2">
        <v>42642</v>
      </c>
      <c r="B4630" s="1">
        <v>1.1244000000000001</v>
      </c>
    </row>
    <row r="4631" spans="1:2">
      <c r="A4631" s="2">
        <v>42643</v>
      </c>
      <c r="B4631" s="1">
        <v>1.1237999999999999</v>
      </c>
    </row>
    <row r="4632" spans="1:2">
      <c r="A4632" s="2">
        <v>42646</v>
      </c>
      <c r="B4632" s="1">
        <v>1.121</v>
      </c>
    </row>
    <row r="4633" spans="1:2">
      <c r="A4633" s="2">
        <v>42647</v>
      </c>
      <c r="B4633" s="1">
        <v>1.1212</v>
      </c>
    </row>
    <row r="4634" spans="1:2">
      <c r="A4634" s="2">
        <v>42648</v>
      </c>
      <c r="B4634" s="1">
        <v>1.1195999999999999</v>
      </c>
    </row>
    <row r="4635" spans="1:2">
      <c r="A4635" s="2">
        <v>42649</v>
      </c>
      <c r="B4635" s="1">
        <v>1.1157999999999999</v>
      </c>
    </row>
    <row r="4636" spans="1:2">
      <c r="A4636" s="2">
        <v>42650</v>
      </c>
      <c r="B4636" s="1">
        <v>1.1155999999999999</v>
      </c>
    </row>
    <row r="4637" spans="1:2">
      <c r="A4637" s="2">
        <v>42653</v>
      </c>
      <c r="B4637" s="1" t="s">
        <v>4</v>
      </c>
    </row>
    <row r="4638" spans="1:2">
      <c r="A4638" s="2">
        <v>42654</v>
      </c>
      <c r="B4638" s="1">
        <v>1.1062000000000001</v>
      </c>
    </row>
    <row r="4639" spans="1:2">
      <c r="A4639" s="2">
        <v>42655</v>
      </c>
      <c r="B4639" s="1">
        <v>1.1013999999999999</v>
      </c>
    </row>
    <row r="4640" spans="1:2">
      <c r="A4640" s="2">
        <v>42656</v>
      </c>
      <c r="B4640" s="1">
        <v>1.1037999999999999</v>
      </c>
    </row>
    <row r="4641" spans="1:2">
      <c r="A4641" s="2">
        <v>42657</v>
      </c>
      <c r="B4641" s="1">
        <v>1.0985</v>
      </c>
    </row>
    <row r="4642" spans="1:2">
      <c r="A4642" s="2">
        <v>42660</v>
      </c>
      <c r="B4642" s="1">
        <v>1.1000000000000001</v>
      </c>
    </row>
    <row r="4643" spans="1:2">
      <c r="A4643" s="2">
        <v>42661</v>
      </c>
      <c r="B4643" s="1">
        <v>1.0996999999999999</v>
      </c>
    </row>
    <row r="4644" spans="1:2">
      <c r="A4644" s="2">
        <v>42662</v>
      </c>
      <c r="B4644" s="1">
        <v>1.0966</v>
      </c>
    </row>
    <row r="4645" spans="1:2">
      <c r="A4645" s="2">
        <v>42663</v>
      </c>
      <c r="B4645" s="1">
        <v>1.0933999999999999</v>
      </c>
    </row>
    <row r="4646" spans="1:2">
      <c r="A4646" s="2">
        <v>42664</v>
      </c>
      <c r="B4646" s="1">
        <v>1.0866</v>
      </c>
    </row>
    <row r="4647" spans="1:2">
      <c r="A4647" s="2">
        <v>42667</v>
      </c>
      <c r="B4647" s="1">
        <v>1.0888</v>
      </c>
    </row>
    <row r="4648" spans="1:2">
      <c r="A4648" s="2">
        <v>42668</v>
      </c>
      <c r="B4648" s="1">
        <v>1.089</v>
      </c>
    </row>
    <row r="4649" spans="1:2">
      <c r="A4649" s="2">
        <v>42669</v>
      </c>
      <c r="B4649" s="1">
        <v>1.0915999999999999</v>
      </c>
    </row>
    <row r="4650" spans="1:2">
      <c r="A4650" s="2">
        <v>42670</v>
      </c>
      <c r="B4650" s="1">
        <v>1.0904</v>
      </c>
    </row>
    <row r="4651" spans="1:2">
      <c r="A4651" s="2">
        <v>42671</v>
      </c>
      <c r="B4651" s="1">
        <v>1.0933999999999999</v>
      </c>
    </row>
    <row r="4652" spans="1:2">
      <c r="A4652" s="2">
        <v>42674</v>
      </c>
      <c r="B4652" s="1">
        <v>1.0962000000000001</v>
      </c>
    </row>
    <row r="4653" spans="1:2">
      <c r="A4653" s="2">
        <v>42675</v>
      </c>
      <c r="B4653" s="1">
        <v>1.1042000000000001</v>
      </c>
    </row>
    <row r="4654" spans="1:2">
      <c r="A4654" s="2">
        <v>42676</v>
      </c>
      <c r="B4654" s="1">
        <v>1.1119000000000001</v>
      </c>
    </row>
    <row r="4655" spans="1:2">
      <c r="A4655" s="2">
        <v>42677</v>
      </c>
      <c r="B4655" s="1">
        <v>1.1093999999999999</v>
      </c>
    </row>
    <row r="4656" spans="1:2">
      <c r="A4656" s="2">
        <v>42678</v>
      </c>
      <c r="B4656" s="1">
        <v>1.1121000000000001</v>
      </c>
    </row>
    <row r="4657" spans="1:2">
      <c r="A4657" s="2">
        <v>42681</v>
      </c>
      <c r="B4657" s="1">
        <v>1.1037999999999999</v>
      </c>
    </row>
    <row r="4658" spans="1:2">
      <c r="A4658" s="2">
        <v>42682</v>
      </c>
      <c r="B4658" s="1">
        <v>1.1033999999999999</v>
      </c>
    </row>
    <row r="4659" spans="1:2">
      <c r="A4659" s="2">
        <v>42683</v>
      </c>
      <c r="B4659" s="1">
        <v>1.0952</v>
      </c>
    </row>
    <row r="4660" spans="1:2">
      <c r="A4660" s="2">
        <v>42684</v>
      </c>
      <c r="B4660" s="1">
        <v>1.0882000000000001</v>
      </c>
    </row>
    <row r="4661" spans="1:2">
      <c r="A4661" s="2">
        <v>42685</v>
      </c>
      <c r="B4661" s="1" t="s">
        <v>4</v>
      </c>
    </row>
    <row r="4662" spans="1:2">
      <c r="A4662" s="2">
        <v>42688</v>
      </c>
      <c r="B4662" s="1">
        <v>1.0723</v>
      </c>
    </row>
    <row r="4663" spans="1:2">
      <c r="A4663" s="2">
        <v>42689</v>
      </c>
      <c r="B4663" s="1">
        <v>1.0726</v>
      </c>
    </row>
    <row r="4664" spans="1:2">
      <c r="A4664" s="2">
        <v>42690</v>
      </c>
      <c r="B4664" s="1">
        <v>1.0699000000000001</v>
      </c>
    </row>
    <row r="4665" spans="1:2">
      <c r="A4665" s="2">
        <v>42691</v>
      </c>
      <c r="B4665" s="1">
        <v>1.0656000000000001</v>
      </c>
    </row>
    <row r="4666" spans="1:2">
      <c r="A4666" s="2">
        <v>42692</v>
      </c>
      <c r="B4666" s="1">
        <v>1.06</v>
      </c>
    </row>
    <row r="4667" spans="1:2">
      <c r="A4667" s="2">
        <v>42695</v>
      </c>
      <c r="B4667" s="1">
        <v>1.0597000000000001</v>
      </c>
    </row>
    <row r="4668" spans="1:2">
      <c r="A4668" s="2">
        <v>42696</v>
      </c>
      <c r="B4668" s="1">
        <v>1.0618000000000001</v>
      </c>
    </row>
    <row r="4669" spans="1:2">
      <c r="A4669" s="2">
        <v>42697</v>
      </c>
      <c r="B4669" s="1">
        <v>1.056</v>
      </c>
    </row>
    <row r="4670" spans="1:2">
      <c r="A4670" s="2">
        <v>42698</v>
      </c>
      <c r="B4670" s="1" t="s">
        <v>4</v>
      </c>
    </row>
    <row r="4671" spans="1:2">
      <c r="A4671" s="2">
        <v>42699</v>
      </c>
      <c r="B4671" s="1">
        <v>1.0595000000000001</v>
      </c>
    </row>
    <row r="4672" spans="1:2">
      <c r="A4672" s="2">
        <v>42702</v>
      </c>
      <c r="B4672" s="1">
        <v>1.0576000000000001</v>
      </c>
    </row>
    <row r="4673" spans="1:2">
      <c r="A4673" s="2">
        <v>42703</v>
      </c>
      <c r="B4673" s="1">
        <v>1.0626</v>
      </c>
    </row>
    <row r="4674" spans="1:2">
      <c r="A4674" s="2">
        <v>42704</v>
      </c>
      <c r="B4674" s="1">
        <v>1.0578000000000001</v>
      </c>
    </row>
    <row r="4675" spans="1:2">
      <c r="A4675" s="2">
        <v>42705</v>
      </c>
      <c r="B4675" s="1">
        <v>1.0633999999999999</v>
      </c>
    </row>
    <row r="4676" spans="1:2">
      <c r="A4676" s="2">
        <v>42706</v>
      </c>
      <c r="B4676" s="1">
        <v>1.0666</v>
      </c>
    </row>
    <row r="4677" spans="1:2">
      <c r="A4677" s="2">
        <v>42709</v>
      </c>
      <c r="B4677" s="1">
        <v>1.0723</v>
      </c>
    </row>
    <row r="4678" spans="1:2">
      <c r="A4678" s="2">
        <v>42710</v>
      </c>
      <c r="B4678" s="1">
        <v>1.0717000000000001</v>
      </c>
    </row>
    <row r="4679" spans="1:2">
      <c r="A4679" s="2">
        <v>42711</v>
      </c>
      <c r="B4679" s="1">
        <v>1.0758000000000001</v>
      </c>
    </row>
    <row r="4680" spans="1:2">
      <c r="A4680" s="2">
        <v>42712</v>
      </c>
      <c r="B4680" s="1">
        <v>1.0625</v>
      </c>
    </row>
    <row r="4681" spans="1:2">
      <c r="A4681" s="2">
        <v>42713</v>
      </c>
      <c r="B4681" s="1">
        <v>1.0541</v>
      </c>
    </row>
    <row r="4682" spans="1:2">
      <c r="A4682" s="2">
        <v>42716</v>
      </c>
      <c r="B4682" s="1">
        <v>1.0606</v>
      </c>
    </row>
    <row r="4683" spans="1:2">
      <c r="A4683" s="2">
        <v>42717</v>
      </c>
      <c r="B4683" s="1">
        <v>1.0634999999999999</v>
      </c>
    </row>
    <row r="4684" spans="1:2">
      <c r="A4684" s="2">
        <v>42718</v>
      </c>
      <c r="B4684" s="1">
        <v>1.0656000000000001</v>
      </c>
    </row>
    <row r="4685" spans="1:2">
      <c r="A4685" s="2">
        <v>42719</v>
      </c>
      <c r="B4685" s="1">
        <v>1.0375000000000001</v>
      </c>
    </row>
    <row r="4686" spans="1:2">
      <c r="A4686" s="2">
        <v>42720</v>
      </c>
      <c r="B4686" s="1">
        <v>1.0456000000000001</v>
      </c>
    </row>
    <row r="4687" spans="1:2">
      <c r="A4687" s="2">
        <v>42723</v>
      </c>
      <c r="B4687" s="1">
        <v>1.0444</v>
      </c>
    </row>
    <row r="4688" spans="1:2">
      <c r="A4688" s="2">
        <v>42724</v>
      </c>
      <c r="B4688" s="1">
        <v>1.0389999999999999</v>
      </c>
    </row>
    <row r="4689" spans="1:2">
      <c r="A4689" s="2">
        <v>42725</v>
      </c>
      <c r="B4689" s="1">
        <v>1.0425</v>
      </c>
    </row>
    <row r="4690" spans="1:2">
      <c r="A4690" s="2">
        <v>42726</v>
      </c>
      <c r="B4690" s="1">
        <v>1.0451999999999999</v>
      </c>
    </row>
    <row r="4691" spans="1:2">
      <c r="A4691" s="2">
        <v>42727</v>
      </c>
      <c r="B4691" s="1">
        <v>1.0448999999999999</v>
      </c>
    </row>
    <row r="4692" spans="1:2">
      <c r="A4692" s="2">
        <v>42730</v>
      </c>
      <c r="B4692" s="1" t="s">
        <v>4</v>
      </c>
    </row>
    <row r="4693" spans="1:2">
      <c r="A4693" s="2">
        <v>42731</v>
      </c>
      <c r="B4693" s="1">
        <v>1.0458000000000001</v>
      </c>
    </row>
    <row r="4694" spans="1:2">
      <c r="A4694" s="2">
        <v>42732</v>
      </c>
      <c r="B4694" s="1">
        <v>1.0388999999999999</v>
      </c>
    </row>
    <row r="4695" spans="1:2">
      <c r="A4695" s="2">
        <v>42733</v>
      </c>
      <c r="B4695" s="1">
        <v>1.0486</v>
      </c>
    </row>
    <row r="4696" spans="1:2">
      <c r="A4696" s="2">
        <v>42734</v>
      </c>
      <c r="B4696" s="1">
        <v>1.0551999999999999</v>
      </c>
    </row>
    <row r="4697" spans="1:2">
      <c r="A4697" s="2">
        <v>42737</v>
      </c>
      <c r="B4697" s="1" t="s">
        <v>4</v>
      </c>
    </row>
    <row r="4698" spans="1:2">
      <c r="A4698" s="2">
        <v>42738</v>
      </c>
      <c r="B4698" s="1">
        <v>1.0416000000000001</v>
      </c>
    </row>
    <row r="4699" spans="1:2">
      <c r="A4699" s="2">
        <v>42739</v>
      </c>
      <c r="B4699" s="1">
        <v>1.0476000000000001</v>
      </c>
    </row>
    <row r="4700" spans="1:2">
      <c r="A4700" s="2">
        <v>42740</v>
      </c>
      <c r="B4700" s="1">
        <v>1.0598000000000001</v>
      </c>
    </row>
    <row r="4701" spans="1:2">
      <c r="A4701" s="2">
        <v>42741</v>
      </c>
      <c r="B4701" s="1">
        <v>1.056</v>
      </c>
    </row>
    <row r="4702" spans="1:2">
      <c r="A4702" s="2">
        <v>42744</v>
      </c>
      <c r="B4702" s="1">
        <v>1.0576000000000001</v>
      </c>
    </row>
    <row r="4703" spans="1:2">
      <c r="A4703" s="2">
        <v>42745</v>
      </c>
      <c r="B4703" s="1">
        <v>1.0571999999999999</v>
      </c>
    </row>
    <row r="4704" spans="1:2">
      <c r="A4704" s="2">
        <v>42746</v>
      </c>
      <c r="B4704" s="1">
        <v>1.0501</v>
      </c>
    </row>
    <row r="4705" spans="1:2">
      <c r="A4705" s="2">
        <v>42747</v>
      </c>
      <c r="B4705" s="1">
        <v>1.0666</v>
      </c>
    </row>
    <row r="4706" spans="1:2">
      <c r="A4706" s="2">
        <v>42748</v>
      </c>
      <c r="B4706" s="1">
        <v>1.0625</v>
      </c>
    </row>
    <row r="4707" spans="1:2">
      <c r="A4707" s="2">
        <v>42751</v>
      </c>
      <c r="B4707" s="1" t="s">
        <v>4</v>
      </c>
    </row>
    <row r="4708" spans="1:2">
      <c r="A4708" s="2">
        <v>42752</v>
      </c>
      <c r="B4708" s="1">
        <v>1.0694999999999999</v>
      </c>
    </row>
    <row r="4709" spans="1:2">
      <c r="A4709" s="2">
        <v>42753</v>
      </c>
      <c r="B4709" s="1">
        <v>1.0682</v>
      </c>
    </row>
    <row r="4710" spans="1:2">
      <c r="A4710" s="2">
        <v>42754</v>
      </c>
      <c r="B4710" s="1">
        <v>1.0629999999999999</v>
      </c>
    </row>
    <row r="4711" spans="1:2">
      <c r="A4711" s="2">
        <v>42755</v>
      </c>
      <c r="B4711" s="1" t="s">
        <v>4</v>
      </c>
    </row>
    <row r="4712" spans="1:2">
      <c r="A4712" s="2">
        <v>42758</v>
      </c>
      <c r="B4712" s="1">
        <v>1.0740000000000001</v>
      </c>
    </row>
    <row r="4713" spans="1:2">
      <c r="A4713" s="2">
        <v>42759</v>
      </c>
      <c r="B4713" s="1">
        <v>1.0749</v>
      </c>
    </row>
    <row r="4714" spans="1:2">
      <c r="A4714" s="2">
        <v>42760</v>
      </c>
      <c r="B4714" s="1">
        <v>1.0743</v>
      </c>
    </row>
    <row r="4715" spans="1:2">
      <c r="A4715" s="2">
        <v>42761</v>
      </c>
      <c r="B4715" s="1">
        <v>1.0669999999999999</v>
      </c>
    </row>
    <row r="4716" spans="1:2">
      <c r="A4716" s="2">
        <v>42762</v>
      </c>
      <c r="B4716" s="1">
        <v>1.069</v>
      </c>
    </row>
    <row r="4717" spans="1:2">
      <c r="A4717" s="2">
        <v>42765</v>
      </c>
      <c r="B4717" s="1">
        <v>1.0681</v>
      </c>
    </row>
    <row r="4718" spans="1:2">
      <c r="A4718" s="2">
        <v>42766</v>
      </c>
      <c r="B4718" s="1">
        <v>1.0793999999999999</v>
      </c>
    </row>
    <row r="4719" spans="1:2">
      <c r="A4719" s="2">
        <v>42767</v>
      </c>
      <c r="B4719" s="1">
        <v>1.0758000000000001</v>
      </c>
    </row>
    <row r="4720" spans="1:2">
      <c r="A4720" s="2">
        <v>42768</v>
      </c>
      <c r="B4720" s="1">
        <v>1.0802</v>
      </c>
    </row>
    <row r="4721" spans="1:2">
      <c r="A4721" s="2">
        <v>42769</v>
      </c>
      <c r="B4721" s="1">
        <v>1.0791999999999999</v>
      </c>
    </row>
    <row r="4722" spans="1:2">
      <c r="A4722" s="2">
        <v>42772</v>
      </c>
      <c r="B4722" s="1">
        <v>1.0730999999999999</v>
      </c>
    </row>
    <row r="4723" spans="1:2">
      <c r="A4723" s="2">
        <v>42773</v>
      </c>
      <c r="B4723" s="1">
        <v>1.069</v>
      </c>
    </row>
    <row r="4724" spans="1:2">
      <c r="A4724" s="2">
        <v>42774</v>
      </c>
      <c r="B4724" s="1">
        <v>1.0708</v>
      </c>
    </row>
    <row r="4725" spans="1:2">
      <c r="A4725" s="2">
        <v>42775</v>
      </c>
      <c r="B4725" s="1">
        <v>1.0658000000000001</v>
      </c>
    </row>
    <row r="4726" spans="1:2">
      <c r="A4726" s="2">
        <v>42776</v>
      </c>
      <c r="B4726" s="1">
        <v>1.0649999999999999</v>
      </c>
    </row>
    <row r="4727" spans="1:2">
      <c r="A4727" s="2">
        <v>42779</v>
      </c>
      <c r="B4727" s="1">
        <v>1.0603</v>
      </c>
    </row>
    <row r="4728" spans="1:2">
      <c r="A4728" s="2">
        <v>42780</v>
      </c>
      <c r="B4728" s="1">
        <v>1.0577000000000001</v>
      </c>
    </row>
    <row r="4729" spans="1:2">
      <c r="A4729" s="2">
        <v>42781</v>
      </c>
      <c r="B4729" s="1">
        <v>1.0597000000000001</v>
      </c>
    </row>
    <row r="4730" spans="1:2">
      <c r="A4730" s="2">
        <v>42782</v>
      </c>
      <c r="B4730" s="1">
        <v>1.0660000000000001</v>
      </c>
    </row>
    <row r="4731" spans="1:2">
      <c r="A4731" s="2">
        <v>42783</v>
      </c>
      <c r="B4731" s="1">
        <v>1.0613999999999999</v>
      </c>
    </row>
    <row r="4732" spans="1:2">
      <c r="A4732" s="2">
        <v>42786</v>
      </c>
      <c r="B4732" s="1" t="s">
        <v>4</v>
      </c>
    </row>
    <row r="4733" spans="1:2">
      <c r="A4733" s="2">
        <v>42787</v>
      </c>
      <c r="B4733" s="1">
        <v>1.0550999999999999</v>
      </c>
    </row>
    <row r="4734" spans="1:2">
      <c r="A4734" s="2">
        <v>42788</v>
      </c>
      <c r="B4734" s="1">
        <v>1.0555000000000001</v>
      </c>
    </row>
    <row r="4735" spans="1:2">
      <c r="A4735" s="2">
        <v>42789</v>
      </c>
      <c r="B4735" s="1">
        <v>1.0586</v>
      </c>
    </row>
    <row r="4736" spans="1:2">
      <c r="A4736" s="2">
        <v>42790</v>
      </c>
      <c r="B4736" s="1">
        <v>1.0580000000000001</v>
      </c>
    </row>
    <row r="4737" spans="1:2">
      <c r="A4737" s="2">
        <v>42793</v>
      </c>
      <c r="B4737" s="1">
        <v>1.0624</v>
      </c>
    </row>
    <row r="4738" spans="1:2">
      <c r="A4738" s="2">
        <v>42794</v>
      </c>
      <c r="B4738" s="1">
        <v>1.0618000000000001</v>
      </c>
    </row>
    <row r="4739" spans="1:2">
      <c r="A4739" s="2">
        <v>42795</v>
      </c>
      <c r="B4739" s="1">
        <v>1.0564</v>
      </c>
    </row>
    <row r="4740" spans="1:2">
      <c r="A4740" s="2">
        <v>42796</v>
      </c>
      <c r="B4740" s="1">
        <v>1.0513999999999999</v>
      </c>
    </row>
    <row r="4741" spans="1:2">
      <c r="A4741" s="2">
        <v>42797</v>
      </c>
      <c r="B4741" s="1">
        <v>1.0551999999999999</v>
      </c>
    </row>
    <row r="4742" spans="1:2">
      <c r="A4742" s="2">
        <v>42800</v>
      </c>
      <c r="B4742" s="1">
        <v>1.0586</v>
      </c>
    </row>
    <row r="4743" spans="1:2">
      <c r="A4743" s="2">
        <v>42801</v>
      </c>
      <c r="B4743" s="1">
        <v>1.0582</v>
      </c>
    </row>
    <row r="4744" spans="1:2">
      <c r="A4744" s="2">
        <v>42802</v>
      </c>
      <c r="B4744" s="1">
        <v>1.0547</v>
      </c>
    </row>
    <row r="4745" spans="1:2">
      <c r="A4745" s="2">
        <v>42803</v>
      </c>
      <c r="B4745" s="1">
        <v>1.0586</v>
      </c>
    </row>
    <row r="4746" spans="1:2">
      <c r="A4746" s="2">
        <v>42804</v>
      </c>
      <c r="B4746" s="1">
        <v>1.0667</v>
      </c>
    </row>
    <row r="4747" spans="1:2">
      <c r="A4747" s="2">
        <v>42807</v>
      </c>
      <c r="B4747" s="1">
        <v>1.0669999999999999</v>
      </c>
    </row>
    <row r="4748" spans="1:2">
      <c r="A4748" s="2">
        <v>42808</v>
      </c>
      <c r="B4748" s="1">
        <v>1.0645</v>
      </c>
    </row>
    <row r="4749" spans="1:2">
      <c r="A4749" s="2">
        <v>42809</v>
      </c>
      <c r="B4749" s="1">
        <v>1.0629999999999999</v>
      </c>
    </row>
    <row r="4750" spans="1:2">
      <c r="A4750" s="2">
        <v>42810</v>
      </c>
      <c r="B4750" s="1">
        <v>1.0738000000000001</v>
      </c>
    </row>
    <row r="4751" spans="1:2">
      <c r="A4751" s="2">
        <v>42811</v>
      </c>
      <c r="B4751" s="1">
        <v>1.0742</v>
      </c>
    </row>
    <row r="4752" spans="1:2">
      <c r="A4752" s="2">
        <v>42814</v>
      </c>
      <c r="B4752" s="1">
        <v>1.0753999999999999</v>
      </c>
    </row>
    <row r="4753" spans="1:2">
      <c r="A4753" s="2">
        <v>42815</v>
      </c>
      <c r="B4753" s="1">
        <v>1.081</v>
      </c>
    </row>
    <row r="4754" spans="1:2">
      <c r="A4754" s="2">
        <v>42816</v>
      </c>
      <c r="B4754" s="1">
        <v>1.08</v>
      </c>
    </row>
    <row r="4755" spans="1:2">
      <c r="A4755" s="2">
        <v>42817</v>
      </c>
      <c r="B4755" s="1">
        <v>1.0787</v>
      </c>
    </row>
    <row r="4756" spans="1:2">
      <c r="A4756" s="2">
        <v>42818</v>
      </c>
      <c r="B4756" s="1">
        <v>1.0806</v>
      </c>
    </row>
    <row r="4757" spans="1:2">
      <c r="A4757" s="2">
        <v>42821</v>
      </c>
      <c r="B4757" s="1">
        <v>1.0882000000000001</v>
      </c>
    </row>
    <row r="4758" spans="1:2">
      <c r="A4758" s="2">
        <v>42822</v>
      </c>
      <c r="B4758" s="1">
        <v>1.0851999999999999</v>
      </c>
    </row>
    <row r="4759" spans="1:2">
      <c r="A4759" s="2">
        <v>42823</v>
      </c>
      <c r="B4759" s="1">
        <v>1.0755999999999999</v>
      </c>
    </row>
    <row r="4760" spans="1:2">
      <c r="A4760" s="2">
        <v>42824</v>
      </c>
      <c r="B4760" s="1">
        <v>1.0726</v>
      </c>
    </row>
    <row r="4761" spans="1:2">
      <c r="A4761" s="2">
        <v>42825</v>
      </c>
      <c r="B4761" s="1">
        <v>1.0698000000000001</v>
      </c>
    </row>
    <row r="4762" spans="1:2">
      <c r="A4762" s="2">
        <v>42828</v>
      </c>
      <c r="B4762" s="1">
        <v>1.0654999999999999</v>
      </c>
    </row>
    <row r="4763" spans="1:2">
      <c r="A4763" s="2">
        <v>42829</v>
      </c>
      <c r="B4763" s="1">
        <v>1.0664</v>
      </c>
    </row>
    <row r="4764" spans="1:2">
      <c r="A4764" s="2">
        <v>42830</v>
      </c>
      <c r="B4764" s="1">
        <v>1.0661</v>
      </c>
    </row>
    <row r="4765" spans="1:2">
      <c r="A4765" s="2">
        <v>42831</v>
      </c>
      <c r="B4765" s="1">
        <v>1.0650999999999999</v>
      </c>
    </row>
    <row r="4766" spans="1:2">
      <c r="A4766" s="2">
        <v>42832</v>
      </c>
      <c r="B4766" s="1">
        <v>1.0616000000000001</v>
      </c>
    </row>
    <row r="4767" spans="1:2">
      <c r="A4767" s="2">
        <v>42835</v>
      </c>
      <c r="B4767" s="1">
        <v>1.0606</v>
      </c>
    </row>
    <row r="4768" spans="1:2">
      <c r="A4768" s="2">
        <v>42836</v>
      </c>
      <c r="B4768" s="1">
        <v>1.0613999999999999</v>
      </c>
    </row>
    <row r="4769" spans="1:2">
      <c r="A4769" s="2">
        <v>42837</v>
      </c>
      <c r="B4769" s="1">
        <v>1.0610999999999999</v>
      </c>
    </row>
    <row r="4770" spans="1:2">
      <c r="A4770" s="2">
        <v>42838</v>
      </c>
      <c r="B4770" s="1">
        <v>1.0629999999999999</v>
      </c>
    </row>
    <row r="4771" spans="1:2">
      <c r="A4771" s="2">
        <v>42839</v>
      </c>
      <c r="B4771" s="1">
        <v>1.0625</v>
      </c>
    </row>
    <row r="4772" spans="1:2">
      <c r="A4772" s="2">
        <v>42842</v>
      </c>
      <c r="B4772" s="1">
        <v>1.0660000000000001</v>
      </c>
    </row>
    <row r="4773" spans="1:2">
      <c r="A4773" s="2">
        <v>42843</v>
      </c>
      <c r="B4773" s="1">
        <v>1.0706</v>
      </c>
    </row>
    <row r="4774" spans="1:2">
      <c r="A4774" s="2">
        <v>42844</v>
      </c>
      <c r="B4774" s="1">
        <v>1.0707</v>
      </c>
    </row>
    <row r="4775" spans="1:2">
      <c r="A4775" s="2">
        <v>42845</v>
      </c>
      <c r="B4775" s="1">
        <v>1.0758000000000001</v>
      </c>
    </row>
    <row r="4776" spans="1:2">
      <c r="A4776" s="2">
        <v>42846</v>
      </c>
      <c r="B4776" s="1">
        <v>1.0693999999999999</v>
      </c>
    </row>
    <row r="4777" spans="1:2">
      <c r="A4777" s="2">
        <v>42849</v>
      </c>
      <c r="B4777" s="1">
        <v>1.0846</v>
      </c>
    </row>
    <row r="4778" spans="1:2">
      <c r="A4778" s="2">
        <v>42850</v>
      </c>
      <c r="B4778" s="1">
        <v>1.0941000000000001</v>
      </c>
    </row>
    <row r="4779" spans="1:2">
      <c r="A4779" s="2">
        <v>42851</v>
      </c>
      <c r="B4779" s="1">
        <v>1.0871999999999999</v>
      </c>
    </row>
    <row r="4780" spans="1:2">
      <c r="A4780" s="2">
        <v>42852</v>
      </c>
      <c r="B4780" s="1">
        <v>1.0864</v>
      </c>
    </row>
    <row r="4781" spans="1:2">
      <c r="A4781" s="2">
        <v>42853</v>
      </c>
      <c r="B4781" s="1">
        <v>1.0894999999999999</v>
      </c>
    </row>
    <row r="4782" spans="1:2">
      <c r="A4782" s="2">
        <v>42856</v>
      </c>
      <c r="B4782" s="1">
        <v>1.0911999999999999</v>
      </c>
    </row>
    <row r="4783" spans="1:2">
      <c r="A4783" s="2">
        <v>42857</v>
      </c>
      <c r="B4783" s="1">
        <v>1.091</v>
      </c>
    </row>
    <row r="4784" spans="1:2">
      <c r="A4784" s="2">
        <v>42858</v>
      </c>
      <c r="B4784" s="1">
        <v>1.0920000000000001</v>
      </c>
    </row>
    <row r="4785" spans="1:2">
      <c r="A4785" s="2">
        <v>42859</v>
      </c>
      <c r="B4785" s="1">
        <v>1.0967</v>
      </c>
    </row>
    <row r="4786" spans="1:2">
      <c r="A4786" s="2">
        <v>42860</v>
      </c>
      <c r="B4786" s="1">
        <v>1.0995999999999999</v>
      </c>
    </row>
    <row r="4787" spans="1:2">
      <c r="A4787" s="2">
        <v>42863</v>
      </c>
      <c r="B4787" s="1">
        <v>1.0928</v>
      </c>
    </row>
    <row r="4788" spans="1:2">
      <c r="A4788" s="2">
        <v>42864</v>
      </c>
      <c r="B4788" s="1">
        <v>1.0874999999999999</v>
      </c>
    </row>
    <row r="4789" spans="1:2">
      <c r="A4789" s="2">
        <v>42865</v>
      </c>
      <c r="B4789" s="1">
        <v>1.0872999999999999</v>
      </c>
    </row>
    <row r="4790" spans="1:2">
      <c r="A4790" s="2">
        <v>42866</v>
      </c>
      <c r="B4790" s="1">
        <v>1.0869</v>
      </c>
    </row>
    <row r="4791" spans="1:2">
      <c r="A4791" s="2">
        <v>42867</v>
      </c>
      <c r="B4791" s="1">
        <v>1.0926</v>
      </c>
    </row>
    <row r="4792" spans="1:2">
      <c r="A4792" s="2">
        <v>42870</v>
      </c>
      <c r="B4792" s="1">
        <v>1.0979000000000001</v>
      </c>
    </row>
    <row r="4793" spans="1:2">
      <c r="A4793" s="2">
        <v>42871</v>
      </c>
      <c r="B4793" s="1">
        <v>1.1072</v>
      </c>
    </row>
    <row r="4794" spans="1:2">
      <c r="A4794" s="2">
        <v>42872</v>
      </c>
      <c r="B4794" s="1">
        <v>1.1133999999999999</v>
      </c>
    </row>
    <row r="4795" spans="1:2">
      <c r="A4795" s="2">
        <v>42873</v>
      </c>
      <c r="B4795" s="1">
        <v>1.113</v>
      </c>
    </row>
    <row r="4796" spans="1:2">
      <c r="A4796" s="2">
        <v>42874</v>
      </c>
      <c r="B4796" s="1">
        <v>1.119</v>
      </c>
    </row>
    <row r="4797" spans="1:2">
      <c r="A4797" s="2">
        <v>42877</v>
      </c>
      <c r="B4797" s="1">
        <v>1.1235999999999999</v>
      </c>
    </row>
    <row r="4798" spans="1:2">
      <c r="A4798" s="2">
        <v>42878</v>
      </c>
      <c r="B4798" s="1">
        <v>1.1197999999999999</v>
      </c>
    </row>
    <row r="4799" spans="1:2">
      <c r="A4799" s="2">
        <v>42879</v>
      </c>
      <c r="B4799" s="1">
        <v>1.1174999999999999</v>
      </c>
    </row>
    <row r="4800" spans="1:2">
      <c r="A4800" s="2">
        <v>42880</v>
      </c>
      <c r="B4800" s="1">
        <v>1.1217999999999999</v>
      </c>
    </row>
    <row r="4801" spans="1:2">
      <c r="A4801" s="2">
        <v>42881</v>
      </c>
      <c r="B4801" s="1">
        <v>1.117</v>
      </c>
    </row>
    <row r="4802" spans="1:2">
      <c r="A4802" s="2">
        <v>42884</v>
      </c>
      <c r="B4802" s="1" t="s">
        <v>4</v>
      </c>
    </row>
    <row r="4803" spans="1:2">
      <c r="A4803" s="2">
        <v>42885</v>
      </c>
      <c r="B4803" s="1">
        <v>1.1183000000000001</v>
      </c>
    </row>
    <row r="4804" spans="1:2">
      <c r="A4804" s="2">
        <v>42886</v>
      </c>
      <c r="B4804" s="1">
        <v>1.1235999999999999</v>
      </c>
    </row>
    <row r="4805" spans="1:2">
      <c r="A4805" s="2">
        <v>42887</v>
      </c>
      <c r="B4805" s="1">
        <v>1.1214</v>
      </c>
    </row>
    <row r="4806" spans="1:2">
      <c r="A4806" s="2">
        <v>42888</v>
      </c>
      <c r="B4806" s="1">
        <v>1.127</v>
      </c>
    </row>
    <row r="4807" spans="1:2">
      <c r="A4807" s="2">
        <v>42891</v>
      </c>
      <c r="B4807" s="1">
        <v>1.125</v>
      </c>
    </row>
    <row r="4808" spans="1:2">
      <c r="A4808" s="2">
        <v>42892</v>
      </c>
      <c r="B4808" s="1">
        <v>1.1266</v>
      </c>
    </row>
    <row r="4809" spans="1:2">
      <c r="A4809" s="2">
        <v>42893</v>
      </c>
      <c r="B4809" s="1">
        <v>1.1235999999999999</v>
      </c>
    </row>
    <row r="4810" spans="1:2">
      <c r="A4810" s="2">
        <v>42894</v>
      </c>
      <c r="B4810" s="1">
        <v>1.1216999999999999</v>
      </c>
    </row>
    <row r="4811" spans="1:2">
      <c r="A4811" s="2">
        <v>42895</v>
      </c>
      <c r="B4811" s="1">
        <v>1.119</v>
      </c>
    </row>
    <row r="4812" spans="1:2">
      <c r="A4812" s="2">
        <v>42898</v>
      </c>
      <c r="B4812" s="1">
        <v>1.1204000000000001</v>
      </c>
    </row>
    <row r="4813" spans="1:2">
      <c r="A4813" s="2">
        <v>42899</v>
      </c>
      <c r="B4813" s="1">
        <v>1.1194</v>
      </c>
    </row>
    <row r="4814" spans="1:2">
      <c r="A4814" s="2">
        <v>42900</v>
      </c>
      <c r="B4814" s="1">
        <v>1.1276999999999999</v>
      </c>
    </row>
    <row r="4815" spans="1:2">
      <c r="A4815" s="2">
        <v>42901</v>
      </c>
      <c r="B4815" s="1">
        <v>1.1152</v>
      </c>
    </row>
    <row r="4816" spans="1:2">
      <c r="A4816" s="2">
        <v>42902</v>
      </c>
      <c r="B4816" s="1">
        <v>1.1194</v>
      </c>
    </row>
    <row r="4817" spans="1:2">
      <c r="A4817" s="2">
        <v>42905</v>
      </c>
      <c r="B4817" s="1">
        <v>1.1160000000000001</v>
      </c>
    </row>
    <row r="4818" spans="1:2">
      <c r="A4818" s="2">
        <v>42906</v>
      </c>
      <c r="B4818" s="1">
        <v>1.1124000000000001</v>
      </c>
    </row>
    <row r="4819" spans="1:2">
      <c r="A4819" s="2">
        <v>42907</v>
      </c>
      <c r="B4819" s="1">
        <v>1.1143000000000001</v>
      </c>
    </row>
    <row r="4820" spans="1:2">
      <c r="A4820" s="2">
        <v>42908</v>
      </c>
      <c r="B4820" s="1">
        <v>1.1148</v>
      </c>
    </row>
    <row r="4821" spans="1:2">
      <c r="A4821" s="2">
        <v>42909</v>
      </c>
      <c r="B4821" s="1">
        <v>1.1195999999999999</v>
      </c>
    </row>
    <row r="4822" spans="1:2">
      <c r="A4822" s="2">
        <v>42912</v>
      </c>
      <c r="B4822" s="1">
        <v>1.1195999999999999</v>
      </c>
    </row>
    <row r="4823" spans="1:2">
      <c r="A4823" s="2">
        <v>42913</v>
      </c>
      <c r="B4823" s="1">
        <v>1.1299999999999999</v>
      </c>
    </row>
    <row r="4824" spans="1:2">
      <c r="A4824" s="2">
        <v>42914</v>
      </c>
      <c r="B4824" s="1">
        <v>1.1364000000000001</v>
      </c>
    </row>
    <row r="4825" spans="1:2">
      <c r="A4825" s="2">
        <v>42915</v>
      </c>
      <c r="B4825" s="1">
        <v>1.1419999999999999</v>
      </c>
    </row>
    <row r="4826" spans="1:2">
      <c r="A4826" s="2">
        <v>42916</v>
      </c>
      <c r="B4826" s="1">
        <v>1.1411</v>
      </c>
    </row>
    <row r="4827" spans="1:2">
      <c r="A4827" s="2">
        <v>42919</v>
      </c>
      <c r="B4827" s="1">
        <v>1.1367</v>
      </c>
    </row>
    <row r="4828" spans="1:2">
      <c r="A4828" s="2">
        <v>42920</v>
      </c>
      <c r="B4828" s="1" t="s">
        <v>4</v>
      </c>
    </row>
    <row r="4829" spans="1:2">
      <c r="A4829" s="2">
        <v>42921</v>
      </c>
      <c r="B4829" s="1">
        <v>1.1335999999999999</v>
      </c>
    </row>
    <row r="4830" spans="1:2">
      <c r="A4830" s="2">
        <v>42922</v>
      </c>
      <c r="B4830" s="1">
        <v>1.1409</v>
      </c>
    </row>
    <row r="4831" spans="1:2">
      <c r="A4831" s="2">
        <v>42923</v>
      </c>
      <c r="B4831" s="1">
        <v>1.1395999999999999</v>
      </c>
    </row>
    <row r="4832" spans="1:2">
      <c r="A4832" s="2">
        <v>42926</v>
      </c>
      <c r="B4832" s="1">
        <v>1.1395999999999999</v>
      </c>
    </row>
    <row r="4833" spans="1:2">
      <c r="A4833" s="2">
        <v>42927</v>
      </c>
      <c r="B4833" s="1">
        <v>1.143</v>
      </c>
    </row>
    <row r="4834" spans="1:2">
      <c r="A4834" s="2">
        <v>42928</v>
      </c>
      <c r="B4834" s="1">
        <v>1.1411</v>
      </c>
    </row>
    <row r="4835" spans="1:2">
      <c r="A4835" s="2">
        <v>42929</v>
      </c>
      <c r="B4835" s="1">
        <v>1.1385000000000001</v>
      </c>
    </row>
    <row r="4836" spans="1:2">
      <c r="A4836" s="2">
        <v>42930</v>
      </c>
      <c r="B4836" s="1">
        <v>1.1452</v>
      </c>
    </row>
    <row r="4837" spans="1:2">
      <c r="A4837" s="2">
        <v>42933</v>
      </c>
      <c r="B4837" s="1">
        <v>1.147</v>
      </c>
    </row>
    <row r="4838" spans="1:2">
      <c r="A4838" s="2">
        <v>42934</v>
      </c>
      <c r="B4838" s="1">
        <v>1.1577999999999999</v>
      </c>
    </row>
    <row r="4839" spans="1:2">
      <c r="A4839" s="2">
        <v>42935</v>
      </c>
      <c r="B4839" s="1">
        <v>1.1517999999999999</v>
      </c>
    </row>
    <row r="4840" spans="1:2">
      <c r="A4840" s="2">
        <v>42936</v>
      </c>
      <c r="B4840" s="1">
        <v>1.1634</v>
      </c>
    </row>
    <row r="4841" spans="1:2">
      <c r="A4841" s="2">
        <v>42937</v>
      </c>
      <c r="B4841" s="1">
        <v>1.1655</v>
      </c>
    </row>
    <row r="4842" spans="1:2">
      <c r="A4842" s="2">
        <v>42940</v>
      </c>
      <c r="B4842" s="1">
        <v>1.1641999999999999</v>
      </c>
    </row>
    <row r="4843" spans="1:2">
      <c r="A4843" s="2">
        <v>42941</v>
      </c>
      <c r="B4843" s="1">
        <v>1.1656</v>
      </c>
    </row>
    <row r="4844" spans="1:2">
      <c r="A4844" s="2">
        <v>42942</v>
      </c>
      <c r="B4844" s="1">
        <v>1.1632</v>
      </c>
    </row>
    <row r="4845" spans="1:2">
      <c r="A4845" s="2">
        <v>42943</v>
      </c>
      <c r="B4845" s="1">
        <v>1.1656</v>
      </c>
    </row>
    <row r="4846" spans="1:2">
      <c r="A4846" s="2">
        <v>42944</v>
      </c>
      <c r="B4846" s="1">
        <v>1.1754</v>
      </c>
    </row>
    <row r="4847" spans="1:2">
      <c r="A4847" s="2">
        <v>42947</v>
      </c>
      <c r="B4847" s="1">
        <v>1.1826000000000001</v>
      </c>
    </row>
    <row r="4848" spans="1:2">
      <c r="A4848" s="2">
        <v>42948</v>
      </c>
      <c r="B4848" s="1">
        <v>1.1798999999999999</v>
      </c>
    </row>
    <row r="4849" spans="1:2">
      <c r="A4849" s="2">
        <v>42949</v>
      </c>
      <c r="B4849" s="1">
        <v>1.1860999999999999</v>
      </c>
    </row>
    <row r="4850" spans="1:2">
      <c r="A4850" s="2">
        <v>42950</v>
      </c>
      <c r="B4850" s="1">
        <v>1.1879999999999999</v>
      </c>
    </row>
    <row r="4851" spans="1:2">
      <c r="A4851" s="2">
        <v>42951</v>
      </c>
      <c r="B4851" s="1">
        <v>1.1754</v>
      </c>
    </row>
    <row r="4852" spans="1:2">
      <c r="A4852" s="2">
        <v>42954</v>
      </c>
      <c r="B4852" s="1">
        <v>1.1788000000000001</v>
      </c>
    </row>
    <row r="4853" spans="1:2">
      <c r="A4853" s="2">
        <v>42955</v>
      </c>
      <c r="B4853" s="1">
        <v>1.1724000000000001</v>
      </c>
    </row>
    <row r="4854" spans="1:2">
      <c r="A4854" s="2">
        <v>42956</v>
      </c>
      <c r="B4854" s="1">
        <v>1.1748000000000001</v>
      </c>
    </row>
    <row r="4855" spans="1:2">
      <c r="A4855" s="2">
        <v>42957</v>
      </c>
      <c r="B4855" s="1">
        <v>1.1751</v>
      </c>
    </row>
    <row r="4856" spans="1:2">
      <c r="A4856" s="2">
        <v>42958</v>
      </c>
      <c r="B4856" s="1">
        <v>1.1811</v>
      </c>
    </row>
    <row r="4857" spans="1:2">
      <c r="A4857" s="2">
        <v>42961</v>
      </c>
      <c r="B4857" s="1">
        <v>1.1786000000000001</v>
      </c>
    </row>
    <row r="4858" spans="1:2">
      <c r="A4858" s="2">
        <v>42962</v>
      </c>
      <c r="B4858" s="1">
        <v>1.1736</v>
      </c>
    </row>
    <row r="4859" spans="1:2">
      <c r="A4859" s="2">
        <v>42963</v>
      </c>
      <c r="B4859" s="1">
        <v>1.1702999999999999</v>
      </c>
    </row>
    <row r="4860" spans="1:2">
      <c r="A4860" s="2">
        <v>42964</v>
      </c>
      <c r="B4860" s="1">
        <v>1.1736</v>
      </c>
    </row>
    <row r="4861" spans="1:2">
      <c r="A4861" s="2">
        <v>42965</v>
      </c>
      <c r="B4861" s="1">
        <v>1.1748000000000001</v>
      </c>
    </row>
    <row r="4862" spans="1:2">
      <c r="A4862" s="2">
        <v>42968</v>
      </c>
      <c r="B4862" s="1">
        <v>1.1814</v>
      </c>
    </row>
    <row r="4863" spans="1:2">
      <c r="A4863" s="2">
        <v>42969</v>
      </c>
      <c r="B4863" s="1">
        <v>1.1761999999999999</v>
      </c>
    </row>
    <row r="4864" spans="1:2">
      <c r="A4864" s="2">
        <v>42970</v>
      </c>
      <c r="B4864" s="1">
        <v>1.1801999999999999</v>
      </c>
    </row>
    <row r="4865" spans="1:2">
      <c r="A4865" s="2">
        <v>42971</v>
      </c>
      <c r="B4865" s="1">
        <v>1.1800999999999999</v>
      </c>
    </row>
    <row r="4866" spans="1:2">
      <c r="A4866" s="2">
        <v>42972</v>
      </c>
      <c r="B4866" s="1">
        <v>1.1874</v>
      </c>
    </row>
    <row r="4867" spans="1:2">
      <c r="A4867" s="2">
        <v>42975</v>
      </c>
      <c r="B4867" s="1">
        <v>1.1973</v>
      </c>
    </row>
    <row r="4868" spans="1:2">
      <c r="A4868" s="2">
        <v>42976</v>
      </c>
      <c r="B4868" s="1">
        <v>1.2024999999999999</v>
      </c>
    </row>
    <row r="4869" spans="1:2">
      <c r="A4869" s="2">
        <v>42977</v>
      </c>
      <c r="B4869" s="1">
        <v>1.1927000000000001</v>
      </c>
    </row>
    <row r="4870" spans="1:2">
      <c r="A4870" s="2">
        <v>42978</v>
      </c>
      <c r="B4870" s="1">
        <v>1.1894</v>
      </c>
    </row>
    <row r="4871" spans="1:2">
      <c r="A4871" s="2">
        <v>42979</v>
      </c>
      <c r="B4871" s="1">
        <v>1.1878</v>
      </c>
    </row>
    <row r="4872" spans="1:2">
      <c r="A4872" s="2">
        <v>42982</v>
      </c>
      <c r="B4872" s="1" t="s">
        <v>4</v>
      </c>
    </row>
    <row r="4873" spans="1:2">
      <c r="A4873" s="2">
        <v>42983</v>
      </c>
      <c r="B4873" s="1">
        <v>1.1911</v>
      </c>
    </row>
    <row r="4874" spans="1:2">
      <c r="A4874" s="2">
        <v>42984</v>
      </c>
      <c r="B4874" s="1">
        <v>1.1942999999999999</v>
      </c>
    </row>
    <row r="4875" spans="1:2">
      <c r="A4875" s="2">
        <v>42985</v>
      </c>
      <c r="B4875" s="1">
        <v>1.2028000000000001</v>
      </c>
    </row>
    <row r="4876" spans="1:2">
      <c r="A4876" s="2">
        <v>42986</v>
      </c>
      <c r="B4876" s="1">
        <v>1.2040999999999999</v>
      </c>
    </row>
    <row r="4877" spans="1:2">
      <c r="A4877" s="2">
        <v>42989</v>
      </c>
      <c r="B4877" s="1">
        <v>1.1963999999999999</v>
      </c>
    </row>
    <row r="4878" spans="1:2">
      <c r="A4878" s="2">
        <v>42990</v>
      </c>
      <c r="B4878" s="1">
        <v>1.1968000000000001</v>
      </c>
    </row>
    <row r="4879" spans="1:2">
      <c r="A4879" s="2">
        <v>42991</v>
      </c>
      <c r="B4879" s="1">
        <v>1.1898</v>
      </c>
    </row>
    <row r="4880" spans="1:2">
      <c r="A4880" s="2">
        <v>42992</v>
      </c>
      <c r="B4880" s="1">
        <v>1.1886000000000001</v>
      </c>
    </row>
    <row r="4881" spans="1:2">
      <c r="A4881" s="2">
        <v>42993</v>
      </c>
      <c r="B4881" s="1">
        <v>1.1959</v>
      </c>
    </row>
    <row r="4882" spans="1:2">
      <c r="A4882" s="2">
        <v>42996</v>
      </c>
      <c r="B4882" s="1">
        <v>1.1938</v>
      </c>
    </row>
    <row r="4883" spans="1:2">
      <c r="A4883" s="2">
        <v>42997</v>
      </c>
      <c r="B4883" s="1">
        <v>1.198</v>
      </c>
    </row>
    <row r="4884" spans="1:2">
      <c r="A4884" s="2">
        <v>42998</v>
      </c>
      <c r="B4884" s="1">
        <v>1.1998</v>
      </c>
    </row>
    <row r="4885" spans="1:2">
      <c r="A4885" s="2">
        <v>42999</v>
      </c>
      <c r="B4885" s="1">
        <v>1.1946000000000001</v>
      </c>
    </row>
    <row r="4886" spans="1:2">
      <c r="A4886" s="2">
        <v>43000</v>
      </c>
      <c r="B4886" s="1">
        <v>1.1969000000000001</v>
      </c>
    </row>
    <row r="4887" spans="1:2">
      <c r="A4887" s="2">
        <v>43003</v>
      </c>
      <c r="B4887" s="1">
        <v>1.1852</v>
      </c>
    </row>
    <row r="4888" spans="1:2">
      <c r="A4888" s="2">
        <v>43004</v>
      </c>
      <c r="B4888" s="1">
        <v>1.1772</v>
      </c>
    </row>
    <row r="4889" spans="1:2">
      <c r="A4889" s="2">
        <v>43005</v>
      </c>
      <c r="B4889" s="1">
        <v>1.1747000000000001</v>
      </c>
    </row>
    <row r="4890" spans="1:2">
      <c r="A4890" s="2">
        <v>43006</v>
      </c>
      <c r="B4890" s="1">
        <v>1.1776</v>
      </c>
    </row>
    <row r="4891" spans="1:2">
      <c r="A4891" s="2">
        <v>43007</v>
      </c>
      <c r="B4891" s="1">
        <v>1.1813</v>
      </c>
    </row>
    <row r="4892" spans="1:2">
      <c r="A4892" s="2">
        <v>43010</v>
      </c>
      <c r="B4892" s="1">
        <v>1.1745000000000001</v>
      </c>
    </row>
    <row r="4893" spans="1:2">
      <c r="A4893" s="2">
        <v>43011</v>
      </c>
      <c r="B4893" s="1">
        <v>1.1758999999999999</v>
      </c>
    </row>
    <row r="4894" spans="1:2">
      <c r="A4894" s="2">
        <v>43012</v>
      </c>
      <c r="B4894" s="1">
        <v>1.1759999999999999</v>
      </c>
    </row>
    <row r="4895" spans="1:2">
      <c r="A4895" s="2">
        <v>43013</v>
      </c>
      <c r="B4895" s="1">
        <v>1.1706000000000001</v>
      </c>
    </row>
    <row r="4896" spans="1:2">
      <c r="A4896" s="2">
        <v>43014</v>
      </c>
      <c r="B4896" s="1">
        <v>1.1732</v>
      </c>
    </row>
    <row r="4897" spans="1:2">
      <c r="A4897" s="2">
        <v>43017</v>
      </c>
      <c r="B4897" s="1" t="s">
        <v>4</v>
      </c>
    </row>
    <row r="4898" spans="1:2">
      <c r="A4898" s="2">
        <v>43018</v>
      </c>
      <c r="B4898" s="1">
        <v>1.1803999999999999</v>
      </c>
    </row>
    <row r="4899" spans="1:2">
      <c r="A4899" s="2">
        <v>43019</v>
      </c>
      <c r="B4899" s="1">
        <v>1.1847000000000001</v>
      </c>
    </row>
    <row r="4900" spans="1:2">
      <c r="A4900" s="2">
        <v>43020</v>
      </c>
      <c r="B4900" s="1">
        <v>1.1839999999999999</v>
      </c>
    </row>
    <row r="4901" spans="1:2">
      <c r="A4901" s="2">
        <v>43021</v>
      </c>
      <c r="B4901" s="1">
        <v>1.1837</v>
      </c>
    </row>
    <row r="4902" spans="1:2">
      <c r="A4902" s="2">
        <v>43024</v>
      </c>
      <c r="B4902" s="1">
        <v>1.181</v>
      </c>
    </row>
    <row r="4903" spans="1:2">
      <c r="A4903" s="2">
        <v>43025</v>
      </c>
      <c r="B4903" s="1">
        <v>1.1754</v>
      </c>
    </row>
    <row r="4904" spans="1:2">
      <c r="A4904" s="2">
        <v>43026</v>
      </c>
      <c r="B4904" s="1">
        <v>1.1775</v>
      </c>
    </row>
    <row r="4905" spans="1:2">
      <c r="A4905" s="2">
        <v>43027</v>
      </c>
      <c r="B4905" s="1">
        <v>1.1841999999999999</v>
      </c>
    </row>
    <row r="4906" spans="1:2">
      <c r="A4906" s="2">
        <v>43028</v>
      </c>
      <c r="B4906" s="1">
        <v>1.177</v>
      </c>
    </row>
    <row r="4907" spans="1:2">
      <c r="A4907" s="2">
        <v>43031</v>
      </c>
      <c r="B4907" s="1">
        <v>1.1761999999999999</v>
      </c>
    </row>
    <row r="4908" spans="1:2">
      <c r="A4908" s="2">
        <v>43032</v>
      </c>
      <c r="B4908" s="1">
        <v>1.1766000000000001</v>
      </c>
    </row>
    <row r="4909" spans="1:2">
      <c r="A4909" s="2">
        <v>43033</v>
      </c>
      <c r="B4909" s="1">
        <v>1.1801999999999999</v>
      </c>
    </row>
    <row r="4910" spans="1:2">
      <c r="A4910" s="2">
        <v>43034</v>
      </c>
      <c r="B4910" s="1">
        <v>1.17</v>
      </c>
    </row>
    <row r="4911" spans="1:2">
      <c r="A4911" s="2">
        <v>43035</v>
      </c>
      <c r="B4911" s="1">
        <v>1.1579999999999999</v>
      </c>
    </row>
    <row r="4912" spans="1:2">
      <c r="A4912" s="2">
        <v>43038</v>
      </c>
      <c r="B4912" s="1">
        <v>1.1626000000000001</v>
      </c>
    </row>
    <row r="4913" spans="1:2">
      <c r="A4913" s="2">
        <v>43039</v>
      </c>
      <c r="B4913" s="1">
        <v>1.1648000000000001</v>
      </c>
    </row>
    <row r="4914" spans="1:2">
      <c r="A4914" s="2">
        <v>43040</v>
      </c>
      <c r="B4914" s="1">
        <v>1.1617999999999999</v>
      </c>
    </row>
    <row r="4915" spans="1:2">
      <c r="A4915" s="2">
        <v>43041</v>
      </c>
      <c r="B4915" s="1">
        <v>1.1672</v>
      </c>
    </row>
    <row r="4916" spans="1:2">
      <c r="A4916" s="2">
        <v>43042</v>
      </c>
      <c r="B4916" s="1">
        <v>1.1616</v>
      </c>
    </row>
    <row r="4917" spans="1:2">
      <c r="A4917" s="2">
        <v>43045</v>
      </c>
      <c r="B4917" s="1">
        <v>1.1599999999999999</v>
      </c>
    </row>
    <row r="4918" spans="1:2">
      <c r="A4918" s="2">
        <v>43046</v>
      </c>
      <c r="B4918" s="1">
        <v>1.1577</v>
      </c>
    </row>
    <row r="4919" spans="1:2">
      <c r="A4919" s="2">
        <v>43047</v>
      </c>
      <c r="B4919" s="1">
        <v>1.1591</v>
      </c>
    </row>
    <row r="4920" spans="1:2">
      <c r="A4920" s="2">
        <v>43048</v>
      </c>
      <c r="B4920" s="1">
        <v>1.1648000000000001</v>
      </c>
    </row>
    <row r="4921" spans="1:2">
      <c r="A4921" s="2">
        <v>43049</v>
      </c>
      <c r="B4921" s="1" t="s">
        <v>4</v>
      </c>
    </row>
    <row r="4922" spans="1:2">
      <c r="A4922" s="2">
        <v>43052</v>
      </c>
      <c r="B4922" s="1">
        <v>1.1656</v>
      </c>
    </row>
    <row r="4923" spans="1:2">
      <c r="A4923" s="2">
        <v>43053</v>
      </c>
      <c r="B4923" s="1">
        <v>1.1763999999999999</v>
      </c>
    </row>
    <row r="4924" spans="1:2">
      <c r="A4924" s="2">
        <v>43054</v>
      </c>
      <c r="B4924" s="1">
        <v>1.1794</v>
      </c>
    </row>
    <row r="4925" spans="1:2">
      <c r="A4925" s="2">
        <v>43055</v>
      </c>
      <c r="B4925" s="1">
        <v>1.1772</v>
      </c>
    </row>
    <row r="4926" spans="1:2">
      <c r="A4926" s="2">
        <v>43056</v>
      </c>
      <c r="B4926" s="1">
        <v>1.1798999999999999</v>
      </c>
    </row>
    <row r="4927" spans="1:2">
      <c r="A4927" s="2">
        <v>43059</v>
      </c>
      <c r="B4927" s="1">
        <v>1.1740999999999999</v>
      </c>
    </row>
    <row r="4928" spans="1:2">
      <c r="A4928" s="2">
        <v>43060</v>
      </c>
      <c r="B4928" s="1">
        <v>1.1740999999999999</v>
      </c>
    </row>
    <row r="4929" spans="1:2">
      <c r="A4929" s="2">
        <v>43061</v>
      </c>
      <c r="B4929" s="1">
        <v>1.1789000000000001</v>
      </c>
    </row>
    <row r="4930" spans="1:2">
      <c r="A4930" s="2">
        <v>43062</v>
      </c>
      <c r="B4930" s="1" t="s">
        <v>4</v>
      </c>
    </row>
    <row r="4931" spans="1:2">
      <c r="A4931" s="2">
        <v>43063</v>
      </c>
      <c r="B4931" s="1">
        <v>1.1936</v>
      </c>
    </row>
    <row r="4932" spans="1:2">
      <c r="A4932" s="2">
        <v>43066</v>
      </c>
      <c r="B4932" s="1">
        <v>1.1911</v>
      </c>
    </row>
    <row r="4933" spans="1:2">
      <c r="A4933" s="2">
        <v>43067</v>
      </c>
      <c r="B4933" s="1">
        <v>1.1878</v>
      </c>
    </row>
    <row r="4934" spans="1:2">
      <c r="A4934" s="2">
        <v>43068</v>
      </c>
      <c r="B4934" s="1">
        <v>1.1858</v>
      </c>
    </row>
    <row r="4935" spans="1:2">
      <c r="A4935" s="2">
        <v>43069</v>
      </c>
      <c r="B4935" s="1">
        <v>1.1898</v>
      </c>
    </row>
    <row r="4936" spans="1:2">
      <c r="A4936" s="2">
        <v>43070</v>
      </c>
      <c r="B4936" s="1">
        <v>1.1910000000000001</v>
      </c>
    </row>
    <row r="4937" spans="1:2">
      <c r="A4937" s="2">
        <v>43073</v>
      </c>
      <c r="B4937" s="1">
        <v>1.1848000000000001</v>
      </c>
    </row>
    <row r="4938" spans="1:2">
      <c r="A4938" s="2">
        <v>43074</v>
      </c>
      <c r="B4938" s="1">
        <v>1.1819999999999999</v>
      </c>
    </row>
    <row r="4939" spans="1:2">
      <c r="A4939" s="2">
        <v>43075</v>
      </c>
      <c r="B4939" s="1">
        <v>1.1788000000000001</v>
      </c>
    </row>
    <row r="4940" spans="1:2">
      <c r="A4940" s="2">
        <v>43076</v>
      </c>
      <c r="B4940" s="1">
        <v>1.179</v>
      </c>
    </row>
    <row r="4941" spans="1:2">
      <c r="A4941" s="2">
        <v>43077</v>
      </c>
      <c r="B4941" s="1">
        <v>1.1760999999999999</v>
      </c>
    </row>
    <row r="4942" spans="1:2">
      <c r="A4942" s="2">
        <v>43080</v>
      </c>
      <c r="B4942" s="1">
        <v>1.1801999999999999</v>
      </c>
    </row>
    <row r="4943" spans="1:2">
      <c r="A4943" s="2">
        <v>43081</v>
      </c>
      <c r="B4943" s="1">
        <v>1.1725000000000001</v>
      </c>
    </row>
    <row r="4944" spans="1:2">
      <c r="A4944" s="2">
        <v>43082</v>
      </c>
      <c r="B4944" s="1">
        <v>1.1761999999999999</v>
      </c>
    </row>
    <row r="4945" spans="1:2">
      <c r="A4945" s="2">
        <v>43083</v>
      </c>
      <c r="B4945" s="1">
        <v>1.1778</v>
      </c>
    </row>
    <row r="4946" spans="1:2">
      <c r="A4946" s="2">
        <v>43084</v>
      </c>
      <c r="B4946" s="1">
        <v>1.1778</v>
      </c>
    </row>
    <row r="4947" spans="1:2">
      <c r="A4947" s="2">
        <v>43087</v>
      </c>
      <c r="B4947" s="1">
        <v>1.1803999999999999</v>
      </c>
    </row>
    <row r="4948" spans="1:2">
      <c r="A4948" s="2">
        <v>43088</v>
      </c>
      <c r="B4948" s="1">
        <v>1.1821999999999999</v>
      </c>
    </row>
    <row r="4949" spans="1:2">
      <c r="A4949" s="2">
        <v>43089</v>
      </c>
      <c r="B4949" s="1">
        <v>1.1880999999999999</v>
      </c>
    </row>
    <row r="4950" spans="1:2">
      <c r="A4950" s="2">
        <v>43090</v>
      </c>
      <c r="B4950" s="1">
        <v>1.1872</v>
      </c>
    </row>
    <row r="4951" spans="1:2">
      <c r="A4951" s="2">
        <v>43091</v>
      </c>
      <c r="B4951" s="1">
        <v>1.1839</v>
      </c>
    </row>
    <row r="4952" spans="1:2">
      <c r="A4952" s="2">
        <v>43094</v>
      </c>
      <c r="B4952" s="1" t="s">
        <v>4</v>
      </c>
    </row>
    <row r="4953" spans="1:2">
      <c r="A4953" s="2">
        <v>43095</v>
      </c>
      <c r="B4953" s="1">
        <v>1.1867000000000001</v>
      </c>
    </row>
    <row r="4954" spans="1:2">
      <c r="A4954" s="2">
        <v>43096</v>
      </c>
      <c r="B4954" s="1">
        <v>1.1901999999999999</v>
      </c>
    </row>
    <row r="4955" spans="1:2">
      <c r="A4955" s="2">
        <v>43097</v>
      </c>
      <c r="B4955" s="1">
        <v>1.1952</v>
      </c>
    </row>
    <row r="4956" spans="1:2">
      <c r="A4956" s="2">
        <v>43098</v>
      </c>
      <c r="B4956" s="1">
        <v>1.2021999999999999</v>
      </c>
    </row>
    <row r="4957" spans="1:2">
      <c r="A4957" s="2">
        <v>43101</v>
      </c>
      <c r="B4957" s="1" t="s">
        <v>4</v>
      </c>
    </row>
    <row r="4958" spans="1:2">
      <c r="A4958" s="2">
        <v>43102</v>
      </c>
      <c r="B4958" s="1">
        <v>1.2050000000000001</v>
      </c>
    </row>
    <row r="4959" spans="1:2">
      <c r="A4959" s="2">
        <v>43103</v>
      </c>
      <c r="B4959" s="1">
        <v>1.2030000000000001</v>
      </c>
    </row>
    <row r="4960" spans="1:2">
      <c r="A4960" s="2">
        <v>43104</v>
      </c>
      <c r="B4960" s="1">
        <v>1.2063999999999999</v>
      </c>
    </row>
    <row r="4961" spans="1:2">
      <c r="A4961" s="2">
        <v>43105</v>
      </c>
      <c r="B4961" s="1">
        <v>1.2039</v>
      </c>
    </row>
    <row r="4962" spans="1:2">
      <c r="A4962" s="2">
        <v>43108</v>
      </c>
      <c r="B4962" s="1">
        <v>1.1973</v>
      </c>
    </row>
    <row r="4963" spans="1:2">
      <c r="A4963" s="2">
        <v>43109</v>
      </c>
      <c r="B4963" s="1">
        <v>1.1921999999999999</v>
      </c>
    </row>
    <row r="4964" spans="1:2">
      <c r="A4964" s="2">
        <v>43110</v>
      </c>
      <c r="B4964" s="1">
        <v>1.1958</v>
      </c>
    </row>
    <row r="4965" spans="1:2">
      <c r="A4965" s="2">
        <v>43111</v>
      </c>
      <c r="B4965" s="1">
        <v>1.2035</v>
      </c>
    </row>
    <row r="4966" spans="1:2">
      <c r="A4966" s="2">
        <v>43112</v>
      </c>
      <c r="B4966" s="1">
        <v>1.2130000000000001</v>
      </c>
    </row>
    <row r="4967" spans="1:2">
      <c r="A4967" s="2">
        <v>43115</v>
      </c>
      <c r="B4967" s="1" t="s">
        <v>4</v>
      </c>
    </row>
    <row r="4968" spans="1:2">
      <c r="A4968" s="2">
        <v>43116</v>
      </c>
      <c r="B4968" s="1">
        <v>1.2243999999999999</v>
      </c>
    </row>
    <row r="4969" spans="1:2">
      <c r="A4969" s="2">
        <v>43117</v>
      </c>
      <c r="B4969" s="1">
        <v>1.2229000000000001</v>
      </c>
    </row>
    <row r="4970" spans="1:2">
      <c r="A4970" s="2">
        <v>43118</v>
      </c>
      <c r="B4970" s="1">
        <v>1.2238</v>
      </c>
    </row>
    <row r="4971" spans="1:2">
      <c r="A4971" s="2">
        <v>43119</v>
      </c>
      <c r="B4971" s="1">
        <v>1.2238</v>
      </c>
    </row>
    <row r="4972" spans="1:2">
      <c r="A4972" s="2">
        <v>43122</v>
      </c>
      <c r="B4972" s="1">
        <v>1.2230000000000001</v>
      </c>
    </row>
    <row r="4973" spans="1:2">
      <c r="A4973" s="2">
        <v>43123</v>
      </c>
      <c r="B4973" s="1">
        <v>1.2277</v>
      </c>
    </row>
    <row r="4974" spans="1:2">
      <c r="A4974" s="2">
        <v>43124</v>
      </c>
      <c r="B4974" s="1">
        <v>1.2390000000000001</v>
      </c>
    </row>
    <row r="4975" spans="1:2">
      <c r="A4975" s="2">
        <v>43125</v>
      </c>
      <c r="B4975" s="1">
        <v>1.2487999999999999</v>
      </c>
    </row>
    <row r="4976" spans="1:2">
      <c r="A4976" s="2">
        <v>43126</v>
      </c>
      <c r="B4976" s="1">
        <v>1.2422</v>
      </c>
    </row>
    <row r="4977" spans="1:2">
      <c r="A4977" s="2">
        <v>43129</v>
      </c>
      <c r="B4977" s="1">
        <v>1.2352000000000001</v>
      </c>
    </row>
    <row r="4978" spans="1:2">
      <c r="A4978" s="2">
        <v>43130</v>
      </c>
      <c r="B4978" s="1">
        <v>1.2390000000000001</v>
      </c>
    </row>
    <row r="4979" spans="1:2">
      <c r="A4979" s="2">
        <v>43131</v>
      </c>
      <c r="B4979" s="1">
        <v>1.2427999999999999</v>
      </c>
    </row>
    <row r="4980" spans="1:2">
      <c r="A4980" s="2">
        <v>43132</v>
      </c>
      <c r="B4980" s="1">
        <v>1.2482</v>
      </c>
    </row>
    <row r="4981" spans="1:2">
      <c r="A4981" s="2">
        <v>43133</v>
      </c>
      <c r="B4981" s="1">
        <v>1.2445999999999999</v>
      </c>
    </row>
    <row r="4982" spans="1:2">
      <c r="A4982" s="2">
        <v>43136</v>
      </c>
      <c r="B4982" s="1">
        <v>1.2418</v>
      </c>
    </row>
    <row r="4983" spans="1:2">
      <c r="A4983" s="2">
        <v>43137</v>
      </c>
      <c r="B4983" s="1">
        <v>1.2381</v>
      </c>
    </row>
    <row r="4984" spans="1:2">
      <c r="A4984" s="2">
        <v>43138</v>
      </c>
      <c r="B4984" s="1">
        <v>1.2281</v>
      </c>
    </row>
    <row r="4985" spans="1:2">
      <c r="A4985" s="2">
        <v>43139</v>
      </c>
      <c r="B4985" s="1">
        <v>1.2238</v>
      </c>
    </row>
    <row r="4986" spans="1:2">
      <c r="A4986" s="2">
        <v>43140</v>
      </c>
      <c r="B4986" s="1">
        <v>1.2225999999999999</v>
      </c>
    </row>
    <row r="4987" spans="1:2">
      <c r="A4987" s="2">
        <v>43143</v>
      </c>
      <c r="B4987" s="1">
        <v>1.2266999999999999</v>
      </c>
    </row>
    <row r="4988" spans="1:2">
      <c r="A4988" s="2">
        <v>43144</v>
      </c>
      <c r="B4988" s="1">
        <v>1.2363</v>
      </c>
    </row>
    <row r="4989" spans="1:2">
      <c r="A4989" s="2">
        <v>43145</v>
      </c>
      <c r="B4989" s="1">
        <v>1.2396</v>
      </c>
    </row>
    <row r="4990" spans="1:2">
      <c r="A4990" s="2">
        <v>43146</v>
      </c>
      <c r="B4990" s="1">
        <v>1.2482</v>
      </c>
    </row>
    <row r="4991" spans="1:2">
      <c r="A4991" s="2">
        <v>43147</v>
      </c>
      <c r="B4991" s="1">
        <v>1.2442</v>
      </c>
    </row>
    <row r="4992" spans="1:2">
      <c r="A4992" s="2">
        <v>43150</v>
      </c>
      <c r="B4992" s="1" t="s">
        <v>4</v>
      </c>
    </row>
    <row r="4993" spans="1:2">
      <c r="A4993" s="2">
        <v>43151</v>
      </c>
      <c r="B4993" s="1">
        <v>1.2347999999999999</v>
      </c>
    </row>
    <row r="4994" spans="1:2">
      <c r="A4994" s="2">
        <v>43152</v>
      </c>
      <c r="B4994" s="1">
        <v>1.2314000000000001</v>
      </c>
    </row>
    <row r="4995" spans="1:2">
      <c r="A4995" s="2">
        <v>43153</v>
      </c>
      <c r="B4995" s="1">
        <v>1.2325999999999999</v>
      </c>
    </row>
    <row r="4996" spans="1:2">
      <c r="A4996" s="2">
        <v>43154</v>
      </c>
      <c r="B4996" s="1">
        <v>1.2298</v>
      </c>
    </row>
    <row r="4997" spans="1:2">
      <c r="A4997" s="2">
        <v>43157</v>
      </c>
      <c r="B4997" s="1">
        <v>1.2296</v>
      </c>
    </row>
    <row r="4998" spans="1:2">
      <c r="A4998" s="2">
        <v>43158</v>
      </c>
      <c r="B4998" s="1">
        <v>1.2239</v>
      </c>
    </row>
    <row r="4999" spans="1:2">
      <c r="A4999" s="2">
        <v>43159</v>
      </c>
      <c r="B4999" s="1">
        <v>1.2211000000000001</v>
      </c>
    </row>
    <row r="5000" spans="1:2">
      <c r="A5000" s="2">
        <v>43160</v>
      </c>
      <c r="B5000" s="1">
        <v>1.2216</v>
      </c>
    </row>
    <row r="5001" spans="1:2">
      <c r="A5001" s="2">
        <v>43161</v>
      </c>
      <c r="B5001" s="1">
        <v>1.2314000000000001</v>
      </c>
    </row>
    <row r="5002" spans="1:2">
      <c r="A5002" s="2">
        <v>43164</v>
      </c>
      <c r="B5002" s="1">
        <v>1.2330000000000001</v>
      </c>
    </row>
    <row r="5003" spans="1:2">
      <c r="A5003" s="2">
        <v>43165</v>
      </c>
      <c r="B5003" s="1">
        <v>1.2415</v>
      </c>
    </row>
    <row r="5004" spans="1:2">
      <c r="A5004" s="2">
        <v>43166</v>
      </c>
      <c r="B5004" s="1">
        <v>1.2397</v>
      </c>
    </row>
    <row r="5005" spans="1:2">
      <c r="A5005" s="2">
        <v>43167</v>
      </c>
      <c r="B5005" s="1">
        <v>1.2314000000000001</v>
      </c>
    </row>
    <row r="5006" spans="1:2">
      <c r="A5006" s="2">
        <v>43168</v>
      </c>
      <c r="B5006" s="1">
        <v>1.2325999999999999</v>
      </c>
    </row>
    <row r="5007" spans="1:2">
      <c r="A5007" s="2">
        <v>43171</v>
      </c>
      <c r="B5007" s="1">
        <v>1.2318</v>
      </c>
    </row>
    <row r="5008" spans="1:2">
      <c r="A5008" s="2">
        <v>43172</v>
      </c>
      <c r="B5008" s="1">
        <v>1.2398</v>
      </c>
    </row>
    <row r="5009" spans="1:2">
      <c r="A5009" s="2">
        <v>43173</v>
      </c>
      <c r="B5009" s="1">
        <v>1.2362</v>
      </c>
    </row>
    <row r="5010" spans="1:2">
      <c r="A5010" s="2">
        <v>43174</v>
      </c>
      <c r="B5010" s="1">
        <v>1.2321</v>
      </c>
    </row>
    <row r="5011" spans="1:2">
      <c r="A5011" s="2">
        <v>43175</v>
      </c>
      <c r="B5011" s="1">
        <v>1.228</v>
      </c>
    </row>
    <row r="5012" spans="1:2">
      <c r="A5012" s="2">
        <v>43178</v>
      </c>
      <c r="B5012" s="1">
        <v>1.2329000000000001</v>
      </c>
    </row>
    <row r="5013" spans="1:2">
      <c r="A5013" s="2">
        <v>43179</v>
      </c>
      <c r="B5013" s="1">
        <v>1.2271000000000001</v>
      </c>
    </row>
    <row r="5014" spans="1:2">
      <c r="A5014" s="2">
        <v>43180</v>
      </c>
      <c r="B5014" s="1">
        <v>1.2267999999999999</v>
      </c>
    </row>
    <row r="5015" spans="1:2">
      <c r="A5015" s="2">
        <v>43181</v>
      </c>
      <c r="B5015" s="1">
        <v>1.2310000000000001</v>
      </c>
    </row>
    <row r="5016" spans="1:2">
      <c r="A5016" s="2">
        <v>43182</v>
      </c>
      <c r="B5016" s="1">
        <v>1.236</v>
      </c>
    </row>
    <row r="5017" spans="1:2">
      <c r="A5017" s="2">
        <v>43185</v>
      </c>
      <c r="B5017" s="1">
        <v>1.244</v>
      </c>
    </row>
    <row r="5018" spans="1:2">
      <c r="A5018" s="2">
        <v>43186</v>
      </c>
      <c r="B5018" s="1">
        <v>1.2410000000000001</v>
      </c>
    </row>
    <row r="5019" spans="1:2">
      <c r="A5019" s="2">
        <v>43187</v>
      </c>
      <c r="B5019" s="1">
        <v>1.2351000000000001</v>
      </c>
    </row>
    <row r="5020" spans="1:2">
      <c r="A5020" s="2">
        <v>43188</v>
      </c>
      <c r="B5020" s="1">
        <v>1.2297</v>
      </c>
    </row>
    <row r="5021" spans="1:2">
      <c r="A5021" s="2">
        <v>43189</v>
      </c>
      <c r="B5021" s="1">
        <v>1.232</v>
      </c>
    </row>
    <row r="5022" spans="1:2">
      <c r="A5022" s="2">
        <v>43192</v>
      </c>
      <c r="B5022" s="1">
        <v>1.2287999999999999</v>
      </c>
    </row>
    <row r="5023" spans="1:2">
      <c r="A5023" s="2">
        <v>43193</v>
      </c>
      <c r="B5023" s="1">
        <v>1.2261</v>
      </c>
    </row>
    <row r="5024" spans="1:2">
      <c r="A5024" s="2">
        <v>43194</v>
      </c>
      <c r="B5024" s="1">
        <v>1.2292000000000001</v>
      </c>
    </row>
    <row r="5025" spans="1:2">
      <c r="A5025" s="2">
        <v>43195</v>
      </c>
      <c r="B5025" s="1">
        <v>1.2230000000000001</v>
      </c>
    </row>
    <row r="5026" spans="1:2">
      <c r="A5026" s="2">
        <v>43196</v>
      </c>
      <c r="B5026" s="1">
        <v>1.2274</v>
      </c>
    </row>
    <row r="5027" spans="1:2">
      <c r="A5027" s="2">
        <v>43199</v>
      </c>
      <c r="B5027" s="1">
        <v>1.232</v>
      </c>
    </row>
    <row r="5028" spans="1:2">
      <c r="A5028" s="2">
        <v>43200</v>
      </c>
      <c r="B5028" s="1">
        <v>1.2338</v>
      </c>
    </row>
    <row r="5029" spans="1:2">
      <c r="A5029" s="2">
        <v>43201</v>
      </c>
      <c r="B5029" s="1">
        <v>1.2383999999999999</v>
      </c>
    </row>
    <row r="5030" spans="1:2">
      <c r="A5030" s="2">
        <v>43202</v>
      </c>
      <c r="B5030" s="1">
        <v>1.232</v>
      </c>
    </row>
    <row r="5031" spans="1:2">
      <c r="A5031" s="2">
        <v>43203</v>
      </c>
      <c r="B5031" s="1">
        <v>1.2322</v>
      </c>
    </row>
    <row r="5032" spans="1:2">
      <c r="A5032" s="2">
        <v>43206</v>
      </c>
      <c r="B5032" s="1">
        <v>1.2373000000000001</v>
      </c>
    </row>
    <row r="5033" spans="1:2">
      <c r="A5033" s="2">
        <v>43207</v>
      </c>
      <c r="B5033" s="1">
        <v>1.2344999999999999</v>
      </c>
    </row>
    <row r="5034" spans="1:2">
      <c r="A5034" s="2">
        <v>43208</v>
      </c>
      <c r="B5034" s="1">
        <v>1.238</v>
      </c>
    </row>
    <row r="5035" spans="1:2">
      <c r="A5035" s="2">
        <v>43209</v>
      </c>
      <c r="B5035" s="1">
        <v>1.2336</v>
      </c>
    </row>
    <row r="5036" spans="1:2">
      <c r="A5036" s="2">
        <v>43210</v>
      </c>
      <c r="B5036" s="1">
        <v>1.2282</v>
      </c>
    </row>
    <row r="5037" spans="1:2">
      <c r="A5037" s="2">
        <v>43213</v>
      </c>
      <c r="B5037" s="1">
        <v>1.2216</v>
      </c>
    </row>
    <row r="5038" spans="1:2">
      <c r="A5038" s="2">
        <v>43214</v>
      </c>
      <c r="B5038" s="1">
        <v>1.2225999999999999</v>
      </c>
    </row>
    <row r="5039" spans="1:2">
      <c r="A5039" s="2">
        <v>43215</v>
      </c>
      <c r="B5039" s="1">
        <v>1.2178</v>
      </c>
    </row>
    <row r="5040" spans="1:2">
      <c r="A5040" s="2">
        <v>43216</v>
      </c>
      <c r="B5040" s="1">
        <v>1.2113</v>
      </c>
    </row>
    <row r="5041" spans="1:2">
      <c r="A5041" s="2">
        <v>43217</v>
      </c>
      <c r="B5041" s="1">
        <v>1.2108000000000001</v>
      </c>
    </row>
    <row r="5042" spans="1:2">
      <c r="A5042" s="2">
        <v>43220</v>
      </c>
      <c r="B5042" s="1">
        <v>1.2074</v>
      </c>
    </row>
    <row r="5043" spans="1:2">
      <c r="A5043" s="2">
        <v>43221</v>
      </c>
      <c r="B5043" s="1">
        <v>1.2</v>
      </c>
    </row>
    <row r="5044" spans="1:2">
      <c r="A5044" s="2">
        <v>43222</v>
      </c>
      <c r="B5044" s="1">
        <v>1.1968000000000001</v>
      </c>
    </row>
    <row r="5045" spans="1:2">
      <c r="A5045" s="2">
        <v>43223</v>
      </c>
      <c r="B5045" s="1">
        <v>1.1970000000000001</v>
      </c>
    </row>
    <row r="5046" spans="1:2">
      <c r="A5046" s="2">
        <v>43224</v>
      </c>
      <c r="B5046" s="1">
        <v>1.1946000000000001</v>
      </c>
    </row>
    <row r="5047" spans="1:2">
      <c r="A5047" s="2">
        <v>43227</v>
      </c>
      <c r="B5047" s="1">
        <v>1.1927000000000001</v>
      </c>
    </row>
    <row r="5048" spans="1:2">
      <c r="A5048" s="2">
        <v>43228</v>
      </c>
      <c r="B5048" s="1">
        <v>1.1862999999999999</v>
      </c>
    </row>
    <row r="5049" spans="1:2">
      <c r="A5049" s="2">
        <v>43229</v>
      </c>
      <c r="B5049" s="1">
        <v>1.1852</v>
      </c>
    </row>
    <row r="5050" spans="1:2">
      <c r="A5050" s="2">
        <v>43230</v>
      </c>
      <c r="B5050" s="1">
        <v>1.1896</v>
      </c>
    </row>
    <row r="5051" spans="1:2">
      <c r="A5051" s="2">
        <v>43231</v>
      </c>
      <c r="B5051" s="1">
        <v>1.1951000000000001</v>
      </c>
    </row>
    <row r="5052" spans="1:2">
      <c r="A5052" s="2">
        <v>43234</v>
      </c>
      <c r="B5052" s="1">
        <v>1.1976</v>
      </c>
    </row>
    <row r="5053" spans="1:2">
      <c r="A5053" s="2">
        <v>43235</v>
      </c>
      <c r="B5053" s="1">
        <v>1.1863999999999999</v>
      </c>
    </row>
    <row r="5054" spans="1:2">
      <c r="A5054" s="2">
        <v>43236</v>
      </c>
      <c r="B5054" s="1">
        <v>1.1788000000000001</v>
      </c>
    </row>
    <row r="5055" spans="1:2">
      <c r="A5055" s="2">
        <v>43237</v>
      </c>
      <c r="B5055" s="1">
        <v>1.1798</v>
      </c>
    </row>
    <row r="5056" spans="1:2">
      <c r="A5056" s="2">
        <v>43238</v>
      </c>
      <c r="B5056" s="1">
        <v>1.1775</v>
      </c>
    </row>
    <row r="5057" spans="1:2">
      <c r="A5057" s="2">
        <v>43241</v>
      </c>
      <c r="B5057" s="1">
        <v>1.1768000000000001</v>
      </c>
    </row>
    <row r="5058" spans="1:2">
      <c r="A5058" s="2">
        <v>43242</v>
      </c>
      <c r="B5058" s="1">
        <v>1.1782999999999999</v>
      </c>
    </row>
    <row r="5059" spans="1:2">
      <c r="A5059" s="2">
        <v>43243</v>
      </c>
      <c r="B5059" s="1">
        <v>1.1693</v>
      </c>
    </row>
    <row r="5060" spans="1:2">
      <c r="A5060" s="2">
        <v>43244</v>
      </c>
      <c r="B5060" s="1">
        <v>1.1729000000000001</v>
      </c>
    </row>
    <row r="5061" spans="1:2">
      <c r="A5061" s="2">
        <v>43245</v>
      </c>
      <c r="B5061" s="1">
        <v>1.1666000000000001</v>
      </c>
    </row>
    <row r="5062" spans="1:2">
      <c r="A5062" s="2">
        <v>43248</v>
      </c>
      <c r="B5062" s="1" t="s">
        <v>4</v>
      </c>
    </row>
    <row r="5063" spans="1:2">
      <c r="A5063" s="2">
        <v>43249</v>
      </c>
      <c r="B5063" s="1">
        <v>1.1551</v>
      </c>
    </row>
    <row r="5064" spans="1:2">
      <c r="A5064" s="2">
        <v>43250</v>
      </c>
      <c r="B5064" s="1">
        <v>1.1664000000000001</v>
      </c>
    </row>
    <row r="5065" spans="1:2">
      <c r="A5065" s="2">
        <v>43251</v>
      </c>
      <c r="B5065" s="1">
        <v>1.167</v>
      </c>
    </row>
    <row r="5066" spans="1:2">
      <c r="A5066" s="2">
        <v>43252</v>
      </c>
      <c r="B5066" s="1">
        <v>1.1678999999999999</v>
      </c>
    </row>
    <row r="5067" spans="1:2">
      <c r="A5067" s="2">
        <v>43255</v>
      </c>
      <c r="B5067" s="1">
        <v>1.1696</v>
      </c>
    </row>
    <row r="5068" spans="1:2">
      <c r="A5068" s="2">
        <v>43256</v>
      </c>
      <c r="B5068" s="1">
        <v>1.1672</v>
      </c>
    </row>
    <row r="5069" spans="1:2">
      <c r="A5069" s="2">
        <v>43257</v>
      </c>
      <c r="B5069" s="1">
        <v>1.1778</v>
      </c>
    </row>
    <row r="5070" spans="1:2">
      <c r="A5070" s="2">
        <v>43258</v>
      </c>
      <c r="B5070" s="1">
        <v>1.1815</v>
      </c>
    </row>
    <row r="5071" spans="1:2">
      <c r="A5071" s="2">
        <v>43259</v>
      </c>
      <c r="B5071" s="1">
        <v>1.1773</v>
      </c>
    </row>
    <row r="5072" spans="1:2">
      <c r="A5072" s="2">
        <v>43262</v>
      </c>
      <c r="B5072" s="1">
        <v>1.1801999999999999</v>
      </c>
    </row>
    <row r="5073" spans="1:2">
      <c r="A5073" s="2">
        <v>43263</v>
      </c>
      <c r="B5073" s="1">
        <v>1.1792</v>
      </c>
    </row>
    <row r="5074" spans="1:2">
      <c r="A5074" s="2">
        <v>43264</v>
      </c>
      <c r="B5074" s="1">
        <v>1.1783999999999999</v>
      </c>
    </row>
    <row r="5075" spans="1:2">
      <c r="A5075" s="2">
        <v>43265</v>
      </c>
      <c r="B5075" s="1">
        <v>1.1634</v>
      </c>
    </row>
    <row r="5076" spans="1:2">
      <c r="A5076" s="2">
        <v>43266</v>
      </c>
      <c r="B5076" s="1">
        <v>1.1616</v>
      </c>
    </row>
    <row r="5077" spans="1:2">
      <c r="A5077" s="2">
        <v>43269</v>
      </c>
      <c r="B5077" s="1">
        <v>1.1606000000000001</v>
      </c>
    </row>
    <row r="5078" spans="1:2">
      <c r="A5078" s="2">
        <v>43270</v>
      </c>
      <c r="B5078" s="1">
        <v>1.1577</v>
      </c>
    </row>
    <row r="5079" spans="1:2">
      <c r="A5079" s="2">
        <v>43271</v>
      </c>
      <c r="B5079" s="1">
        <v>1.1592</v>
      </c>
    </row>
    <row r="5080" spans="1:2">
      <c r="A5080" s="2">
        <v>43272</v>
      </c>
      <c r="B5080" s="1">
        <v>1.1599999999999999</v>
      </c>
    </row>
    <row r="5081" spans="1:2">
      <c r="A5081" s="2">
        <v>43273</v>
      </c>
      <c r="B5081" s="1">
        <v>1.163</v>
      </c>
    </row>
    <row r="5082" spans="1:2">
      <c r="A5082" s="2">
        <v>43276</v>
      </c>
      <c r="B5082" s="1">
        <v>1.1694</v>
      </c>
    </row>
    <row r="5083" spans="1:2">
      <c r="A5083" s="2">
        <v>43277</v>
      </c>
      <c r="B5083" s="1">
        <v>1.1675</v>
      </c>
    </row>
    <row r="5084" spans="1:2">
      <c r="A5084" s="2">
        <v>43278</v>
      </c>
      <c r="B5084" s="1">
        <v>1.1588000000000001</v>
      </c>
    </row>
    <row r="5085" spans="1:2">
      <c r="A5085" s="2">
        <v>43279</v>
      </c>
      <c r="B5085" s="1">
        <v>1.1581999999999999</v>
      </c>
    </row>
    <row r="5086" spans="1:2">
      <c r="A5086" s="2">
        <v>43280</v>
      </c>
      <c r="B5086" s="1">
        <v>1.1677</v>
      </c>
    </row>
    <row r="5087" spans="1:2">
      <c r="A5087" s="2">
        <v>43283</v>
      </c>
      <c r="B5087" s="1">
        <v>1.1604000000000001</v>
      </c>
    </row>
    <row r="5088" spans="1:2">
      <c r="A5088" s="2">
        <v>43284</v>
      </c>
      <c r="B5088" s="1">
        <v>1.1653</v>
      </c>
    </row>
    <row r="5089" spans="1:2">
      <c r="A5089" s="2">
        <v>43285</v>
      </c>
      <c r="B5089" s="1" t="s">
        <v>4</v>
      </c>
    </row>
    <row r="5090" spans="1:2">
      <c r="A5090" s="2">
        <v>43286</v>
      </c>
      <c r="B5090" s="1">
        <v>1.1697</v>
      </c>
    </row>
    <row r="5091" spans="1:2">
      <c r="A5091" s="2">
        <v>43287</v>
      </c>
      <c r="B5091" s="1">
        <v>1.1738</v>
      </c>
    </row>
    <row r="5092" spans="1:2">
      <c r="A5092" s="2">
        <v>43290</v>
      </c>
      <c r="B5092" s="1">
        <v>1.1744000000000001</v>
      </c>
    </row>
    <row r="5093" spans="1:2">
      <c r="A5093" s="2">
        <v>43291</v>
      </c>
      <c r="B5093" s="1">
        <v>1.1728000000000001</v>
      </c>
    </row>
    <row r="5094" spans="1:2">
      <c r="A5094" s="2">
        <v>43292</v>
      </c>
      <c r="B5094" s="1">
        <v>1.1721999999999999</v>
      </c>
    </row>
    <row r="5095" spans="1:2">
      <c r="A5095" s="2">
        <v>43293</v>
      </c>
      <c r="B5095" s="1">
        <v>1.1692</v>
      </c>
    </row>
    <row r="5096" spans="1:2">
      <c r="A5096" s="2">
        <v>43294</v>
      </c>
      <c r="B5096" s="1">
        <v>1.1667000000000001</v>
      </c>
    </row>
    <row r="5097" spans="1:2">
      <c r="A5097" s="2">
        <v>43297</v>
      </c>
      <c r="B5097" s="1">
        <v>1.171</v>
      </c>
    </row>
    <row r="5098" spans="1:2">
      <c r="A5098" s="2">
        <v>43298</v>
      </c>
      <c r="B5098" s="1">
        <v>1.1664000000000001</v>
      </c>
    </row>
    <row r="5099" spans="1:2">
      <c r="A5099" s="2">
        <v>43299</v>
      </c>
      <c r="B5099" s="1">
        <v>1.1645000000000001</v>
      </c>
    </row>
    <row r="5100" spans="1:2">
      <c r="A5100" s="2">
        <v>43300</v>
      </c>
      <c r="B5100" s="1">
        <v>1.1604000000000001</v>
      </c>
    </row>
    <row r="5101" spans="1:2">
      <c r="A5101" s="2">
        <v>43301</v>
      </c>
      <c r="B5101" s="1">
        <v>1.1708000000000001</v>
      </c>
    </row>
    <row r="5102" spans="1:2">
      <c r="A5102" s="2">
        <v>43304</v>
      </c>
      <c r="B5102" s="1">
        <v>1.1701999999999999</v>
      </c>
    </row>
    <row r="5103" spans="1:2">
      <c r="A5103" s="2">
        <v>43305</v>
      </c>
      <c r="B5103" s="1">
        <v>1.1684000000000001</v>
      </c>
    </row>
    <row r="5104" spans="1:2">
      <c r="A5104" s="2">
        <v>43306</v>
      </c>
      <c r="B5104" s="1">
        <v>1.1677</v>
      </c>
    </row>
    <row r="5105" spans="1:2">
      <c r="A5105" s="2">
        <v>43307</v>
      </c>
      <c r="B5105" s="1">
        <v>1.1654</v>
      </c>
    </row>
    <row r="5106" spans="1:2">
      <c r="A5106" s="2">
        <v>43308</v>
      </c>
      <c r="B5106" s="1">
        <v>1.1659999999999999</v>
      </c>
    </row>
    <row r="5107" spans="1:2">
      <c r="A5107" s="2">
        <v>43311</v>
      </c>
      <c r="B5107" s="1">
        <v>1.1718</v>
      </c>
    </row>
    <row r="5108" spans="1:2">
      <c r="A5108" s="2">
        <v>43312</v>
      </c>
      <c r="B5108" s="1">
        <v>1.1706000000000001</v>
      </c>
    </row>
    <row r="5109" spans="1:2">
      <c r="A5109" s="2">
        <v>43313</v>
      </c>
      <c r="B5109" s="1">
        <v>1.1666000000000001</v>
      </c>
    </row>
    <row r="5110" spans="1:2">
      <c r="A5110" s="2">
        <v>43314</v>
      </c>
      <c r="B5110" s="1">
        <v>1.1612</v>
      </c>
    </row>
    <row r="5111" spans="1:2">
      <c r="A5111" s="2">
        <v>43315</v>
      </c>
      <c r="B5111" s="1">
        <v>1.1597</v>
      </c>
    </row>
    <row r="5112" spans="1:2">
      <c r="A5112" s="2">
        <v>43318</v>
      </c>
      <c r="B5112" s="1">
        <v>1.1564000000000001</v>
      </c>
    </row>
    <row r="5113" spans="1:2">
      <c r="A5113" s="2">
        <v>43319</v>
      </c>
      <c r="B5113" s="1">
        <v>1.1597</v>
      </c>
    </row>
    <row r="5114" spans="1:2">
      <c r="A5114" s="2">
        <v>43320</v>
      </c>
      <c r="B5114" s="1">
        <v>1.1597999999999999</v>
      </c>
    </row>
    <row r="5115" spans="1:2">
      <c r="A5115" s="2">
        <v>43321</v>
      </c>
      <c r="B5115" s="1">
        <v>1.1566000000000001</v>
      </c>
    </row>
    <row r="5116" spans="1:2">
      <c r="A5116" s="2">
        <v>43322</v>
      </c>
      <c r="B5116" s="1">
        <v>1.1398999999999999</v>
      </c>
    </row>
    <row r="5117" spans="1:2">
      <c r="A5117" s="2">
        <v>43325</v>
      </c>
      <c r="B5117" s="1">
        <v>1.1395999999999999</v>
      </c>
    </row>
    <row r="5118" spans="1:2">
      <c r="A5118" s="2">
        <v>43326</v>
      </c>
      <c r="B5118" s="1">
        <v>1.1351</v>
      </c>
    </row>
    <row r="5119" spans="1:2">
      <c r="A5119" s="2">
        <v>43327</v>
      </c>
      <c r="B5119" s="1">
        <v>1.1332</v>
      </c>
    </row>
    <row r="5120" spans="1:2">
      <c r="A5120" s="2">
        <v>43328</v>
      </c>
      <c r="B5120" s="1">
        <v>1.1388</v>
      </c>
    </row>
    <row r="5121" spans="1:2">
      <c r="A5121" s="2">
        <v>43329</v>
      </c>
      <c r="B5121" s="1">
        <v>1.141</v>
      </c>
    </row>
    <row r="5122" spans="1:2">
      <c r="A5122" s="2">
        <v>43332</v>
      </c>
      <c r="B5122" s="1">
        <v>1.1437999999999999</v>
      </c>
    </row>
    <row r="5123" spans="1:2">
      <c r="A5123" s="2">
        <v>43333</v>
      </c>
      <c r="B5123" s="1">
        <v>1.1534</v>
      </c>
    </row>
    <row r="5124" spans="1:2">
      <c r="A5124" s="2">
        <v>43334</v>
      </c>
      <c r="B5124" s="1">
        <v>1.1595</v>
      </c>
    </row>
    <row r="5125" spans="1:2">
      <c r="A5125" s="2">
        <v>43335</v>
      </c>
      <c r="B5125" s="1">
        <v>1.1567000000000001</v>
      </c>
    </row>
    <row r="5126" spans="1:2">
      <c r="A5126" s="2">
        <v>43336</v>
      </c>
      <c r="B5126" s="1">
        <v>1.1625000000000001</v>
      </c>
    </row>
    <row r="5127" spans="1:2">
      <c r="A5127" s="2">
        <v>43339</v>
      </c>
      <c r="B5127" s="1">
        <v>1.1676</v>
      </c>
    </row>
    <row r="5128" spans="1:2">
      <c r="A5128" s="2">
        <v>43340</v>
      </c>
      <c r="B5128" s="1">
        <v>1.1719999999999999</v>
      </c>
    </row>
    <row r="5129" spans="1:2">
      <c r="A5129" s="2">
        <v>43341</v>
      </c>
      <c r="B5129" s="1">
        <v>1.1698999999999999</v>
      </c>
    </row>
    <row r="5130" spans="1:2">
      <c r="A5130" s="2">
        <v>43342</v>
      </c>
      <c r="B5130" s="1">
        <v>1.1646000000000001</v>
      </c>
    </row>
    <row r="5131" spans="1:2">
      <c r="A5131" s="2">
        <v>43343</v>
      </c>
      <c r="B5131" s="1">
        <v>1.1596</v>
      </c>
    </row>
    <row r="5132" spans="1:2">
      <c r="A5132" s="2">
        <v>43346</v>
      </c>
      <c r="B5132" s="1" t="s">
        <v>4</v>
      </c>
    </row>
    <row r="5133" spans="1:2">
      <c r="A5133" s="2">
        <v>43347</v>
      </c>
      <c r="B5133" s="1">
        <v>1.1566000000000001</v>
      </c>
    </row>
    <row r="5134" spans="1:2">
      <c r="A5134" s="2">
        <v>43348</v>
      </c>
      <c r="B5134" s="1">
        <v>1.1619999999999999</v>
      </c>
    </row>
    <row r="5135" spans="1:2">
      <c r="A5135" s="2">
        <v>43349</v>
      </c>
      <c r="B5135" s="1">
        <v>1.1624000000000001</v>
      </c>
    </row>
    <row r="5136" spans="1:2">
      <c r="A5136" s="2">
        <v>43350</v>
      </c>
      <c r="B5136" s="1">
        <v>1.1572</v>
      </c>
    </row>
    <row r="5137" spans="1:2">
      <c r="A5137" s="2">
        <v>43353</v>
      </c>
      <c r="B5137" s="1">
        <v>1.1604000000000001</v>
      </c>
    </row>
    <row r="5138" spans="1:2">
      <c r="A5138" s="2">
        <v>43354</v>
      </c>
      <c r="B5138" s="1">
        <v>1.1591</v>
      </c>
    </row>
    <row r="5139" spans="1:2">
      <c r="A5139" s="2">
        <v>43355</v>
      </c>
      <c r="B5139" s="1">
        <v>1.1626000000000001</v>
      </c>
    </row>
    <row r="5140" spans="1:2">
      <c r="A5140" s="2">
        <v>43356</v>
      </c>
      <c r="B5140" s="1">
        <v>1.1672</v>
      </c>
    </row>
    <row r="5141" spans="1:2">
      <c r="A5141" s="2">
        <v>43357</v>
      </c>
      <c r="B5141" s="1">
        <v>1.1656</v>
      </c>
    </row>
    <row r="5142" spans="1:2">
      <c r="A5142" s="2">
        <v>43360</v>
      </c>
      <c r="B5142" s="1">
        <v>1.1687000000000001</v>
      </c>
    </row>
    <row r="5143" spans="1:2">
      <c r="A5143" s="2">
        <v>43361</v>
      </c>
      <c r="B5143" s="1">
        <v>1.1693</v>
      </c>
    </row>
    <row r="5144" spans="1:2">
      <c r="A5144" s="2">
        <v>43362</v>
      </c>
      <c r="B5144" s="1">
        <v>1.1685000000000001</v>
      </c>
    </row>
    <row r="5145" spans="1:2">
      <c r="A5145" s="2">
        <v>43363</v>
      </c>
      <c r="B5145" s="1">
        <v>1.1744000000000001</v>
      </c>
    </row>
    <row r="5146" spans="1:2">
      <c r="A5146" s="2">
        <v>43364</v>
      </c>
      <c r="B5146" s="1">
        <v>1.1738999999999999</v>
      </c>
    </row>
    <row r="5147" spans="1:2">
      <c r="A5147" s="2">
        <v>43367</v>
      </c>
      <c r="B5147" s="1">
        <v>1.1773</v>
      </c>
    </row>
    <row r="5148" spans="1:2">
      <c r="A5148" s="2">
        <v>43368</v>
      </c>
      <c r="B5148" s="1">
        <v>1.177</v>
      </c>
    </row>
    <row r="5149" spans="1:2">
      <c r="A5149" s="2">
        <v>43369</v>
      </c>
      <c r="B5149" s="1">
        <v>1.1758</v>
      </c>
    </row>
    <row r="5150" spans="1:2">
      <c r="A5150" s="2">
        <v>43370</v>
      </c>
      <c r="B5150" s="1">
        <v>1.167</v>
      </c>
    </row>
    <row r="5151" spans="1:2">
      <c r="A5151" s="2">
        <v>43371</v>
      </c>
      <c r="B5151" s="1">
        <v>1.1621999999999999</v>
      </c>
    </row>
    <row r="5152" spans="1:2">
      <c r="A5152" s="2">
        <v>43374</v>
      </c>
      <c r="B5152" s="1">
        <v>1.1567000000000001</v>
      </c>
    </row>
    <row r="5153" spans="1:2">
      <c r="A5153" s="2">
        <v>43375</v>
      </c>
      <c r="B5153" s="1">
        <v>1.1559999999999999</v>
      </c>
    </row>
    <row r="5154" spans="1:2">
      <c r="A5154" s="2">
        <v>43376</v>
      </c>
      <c r="B5154" s="1">
        <v>1.1525000000000001</v>
      </c>
    </row>
    <row r="5155" spans="1:2">
      <c r="A5155" s="2">
        <v>43377</v>
      </c>
      <c r="B5155" s="1">
        <v>1.1508</v>
      </c>
    </row>
    <row r="5156" spans="1:2">
      <c r="A5156" s="2">
        <v>43378</v>
      </c>
      <c r="B5156" s="1">
        <v>1.1501999999999999</v>
      </c>
    </row>
    <row r="5157" spans="1:2">
      <c r="A5157" s="2">
        <v>43381</v>
      </c>
      <c r="B5157" s="1" t="s">
        <v>4</v>
      </c>
    </row>
    <row r="5158" spans="1:2">
      <c r="A5158" s="2">
        <v>43382</v>
      </c>
      <c r="B5158" s="1">
        <v>1.1482000000000001</v>
      </c>
    </row>
    <row r="5159" spans="1:2">
      <c r="A5159" s="2">
        <v>43383</v>
      </c>
      <c r="B5159" s="1">
        <v>1.1540999999999999</v>
      </c>
    </row>
    <row r="5160" spans="1:2">
      <c r="A5160" s="2">
        <v>43384</v>
      </c>
      <c r="B5160" s="1">
        <v>1.1565000000000001</v>
      </c>
    </row>
    <row r="5161" spans="1:2">
      <c r="A5161" s="2">
        <v>43385</v>
      </c>
      <c r="B5161" s="1">
        <v>1.1558999999999999</v>
      </c>
    </row>
    <row r="5162" spans="1:2">
      <c r="A5162" s="2">
        <v>43388</v>
      </c>
      <c r="B5162" s="1">
        <v>1.1594</v>
      </c>
    </row>
    <row r="5163" spans="1:2">
      <c r="A5163" s="2">
        <v>43389</v>
      </c>
      <c r="B5163" s="1">
        <v>1.1593</v>
      </c>
    </row>
    <row r="5164" spans="1:2">
      <c r="A5164" s="2">
        <v>43390</v>
      </c>
      <c r="B5164" s="1">
        <v>1.1539999999999999</v>
      </c>
    </row>
    <row r="5165" spans="1:2">
      <c r="A5165" s="2">
        <v>43391</v>
      </c>
      <c r="B5165" s="1">
        <v>1.1494</v>
      </c>
    </row>
    <row r="5166" spans="1:2">
      <c r="A5166" s="2">
        <v>43392</v>
      </c>
      <c r="B5166" s="1">
        <v>1.1513</v>
      </c>
    </row>
    <row r="5167" spans="1:2">
      <c r="A5167" s="2">
        <v>43395</v>
      </c>
      <c r="B5167" s="1">
        <v>1.1467000000000001</v>
      </c>
    </row>
    <row r="5168" spans="1:2">
      <c r="A5168" s="2">
        <v>43396</v>
      </c>
      <c r="B5168" s="1">
        <v>1.1479999999999999</v>
      </c>
    </row>
    <row r="5169" spans="1:2">
      <c r="A5169" s="2">
        <v>43397</v>
      </c>
      <c r="B5169" s="1">
        <v>1.1389</v>
      </c>
    </row>
    <row r="5170" spans="1:2">
      <c r="A5170" s="2">
        <v>43398</v>
      </c>
      <c r="B5170" s="1">
        <v>1.1374</v>
      </c>
    </row>
    <row r="5171" spans="1:2">
      <c r="A5171" s="2">
        <v>43399</v>
      </c>
      <c r="B5171" s="1">
        <v>1.1388</v>
      </c>
    </row>
    <row r="5172" spans="1:2">
      <c r="A5172" s="2">
        <v>43402</v>
      </c>
      <c r="B5172" s="1">
        <v>1.139</v>
      </c>
    </row>
    <row r="5173" spans="1:2">
      <c r="A5173" s="2">
        <v>43403</v>
      </c>
      <c r="B5173" s="1">
        <v>1.1364000000000001</v>
      </c>
    </row>
    <row r="5174" spans="1:2">
      <c r="A5174" s="2">
        <v>43404</v>
      </c>
      <c r="B5174" s="1">
        <v>1.1332</v>
      </c>
    </row>
    <row r="5175" spans="1:2">
      <c r="A5175" s="2">
        <v>43405</v>
      </c>
      <c r="B5175" s="1">
        <v>1.1395999999999999</v>
      </c>
    </row>
    <row r="5176" spans="1:2">
      <c r="A5176" s="2">
        <v>43406</v>
      </c>
      <c r="B5176" s="1">
        <v>1.1377999999999999</v>
      </c>
    </row>
    <row r="5177" spans="1:2">
      <c r="A5177" s="2">
        <v>43409</v>
      </c>
      <c r="B5177" s="1">
        <v>1.1394</v>
      </c>
    </row>
    <row r="5178" spans="1:2">
      <c r="A5178" s="2">
        <v>43410</v>
      </c>
      <c r="B5178" s="1">
        <v>1.1412</v>
      </c>
    </row>
    <row r="5179" spans="1:2">
      <c r="A5179" s="2">
        <v>43411</v>
      </c>
      <c r="B5179" s="1">
        <v>1.1458999999999999</v>
      </c>
    </row>
    <row r="5180" spans="1:2">
      <c r="A5180" s="2">
        <v>43412</v>
      </c>
      <c r="B5180" s="1">
        <v>1.1415999999999999</v>
      </c>
    </row>
    <row r="5181" spans="1:2">
      <c r="A5181" s="2">
        <v>43413</v>
      </c>
      <c r="B5181" s="1">
        <v>1.1325000000000001</v>
      </c>
    </row>
    <row r="5182" spans="1:2">
      <c r="A5182" s="2">
        <v>43416</v>
      </c>
      <c r="B5182" s="1" t="s">
        <v>4</v>
      </c>
    </row>
    <row r="5183" spans="1:2">
      <c r="A5183" s="2">
        <v>43417</v>
      </c>
      <c r="B5183" s="1">
        <v>1.1288</v>
      </c>
    </row>
    <row r="5184" spans="1:2">
      <c r="A5184" s="2">
        <v>43418</v>
      </c>
      <c r="B5184" s="1">
        <v>1.1312</v>
      </c>
    </row>
    <row r="5185" spans="1:2">
      <c r="A5185" s="2">
        <v>43419</v>
      </c>
      <c r="B5185" s="1">
        <v>1.1324000000000001</v>
      </c>
    </row>
    <row r="5186" spans="1:2">
      <c r="A5186" s="2">
        <v>43420</v>
      </c>
      <c r="B5186" s="1">
        <v>1.1402000000000001</v>
      </c>
    </row>
    <row r="5187" spans="1:2">
      <c r="A5187" s="2">
        <v>43423</v>
      </c>
      <c r="B5187" s="1">
        <v>1.1448</v>
      </c>
    </row>
    <row r="5188" spans="1:2">
      <c r="A5188" s="2">
        <v>43424</v>
      </c>
      <c r="B5188" s="1">
        <v>1.1391</v>
      </c>
    </row>
    <row r="5189" spans="1:2">
      <c r="A5189" s="2">
        <v>43425</v>
      </c>
      <c r="B5189" s="1">
        <v>1.1393</v>
      </c>
    </row>
    <row r="5190" spans="1:2">
      <c r="A5190" s="2">
        <v>43426</v>
      </c>
      <c r="B5190" s="1" t="s">
        <v>4</v>
      </c>
    </row>
    <row r="5191" spans="1:2">
      <c r="A5191" s="2">
        <v>43427</v>
      </c>
      <c r="B5191" s="1">
        <v>1.1332</v>
      </c>
    </row>
    <row r="5192" spans="1:2">
      <c r="A5192" s="2">
        <v>43430</v>
      </c>
      <c r="B5192" s="1">
        <v>1.1335999999999999</v>
      </c>
    </row>
    <row r="5193" spans="1:2">
      <c r="A5193" s="2">
        <v>43431</v>
      </c>
      <c r="B5193" s="1">
        <v>1.1281000000000001</v>
      </c>
    </row>
    <row r="5194" spans="1:2">
      <c r="A5194" s="2">
        <v>43432</v>
      </c>
      <c r="B5194" s="1">
        <v>1.1286</v>
      </c>
    </row>
    <row r="5195" spans="1:2">
      <c r="A5195" s="2">
        <v>43433</v>
      </c>
      <c r="B5195" s="1">
        <v>1.1382000000000001</v>
      </c>
    </row>
    <row r="5196" spans="1:2">
      <c r="A5196" s="2">
        <v>43434</v>
      </c>
      <c r="B5196" s="1">
        <v>1.1323000000000001</v>
      </c>
    </row>
    <row r="5197" spans="1:2">
      <c r="A5197" s="2">
        <v>43437</v>
      </c>
      <c r="B5197" s="1">
        <v>1.1355999999999999</v>
      </c>
    </row>
    <row r="5198" spans="1:2">
      <c r="A5198" s="2">
        <v>43438</v>
      </c>
      <c r="B5198" s="1">
        <v>1.1345000000000001</v>
      </c>
    </row>
    <row r="5199" spans="1:2">
      <c r="A5199" s="2">
        <v>43439</v>
      </c>
      <c r="B5199" s="1" t="s">
        <v>4</v>
      </c>
    </row>
    <row r="5200" spans="1:2">
      <c r="A5200" s="2">
        <v>43440</v>
      </c>
      <c r="B5200" s="1">
        <v>1.1374</v>
      </c>
    </row>
    <row r="5201" spans="1:2">
      <c r="A5201" s="2">
        <v>43441</v>
      </c>
      <c r="B5201" s="1">
        <v>1.139</v>
      </c>
    </row>
    <row r="5202" spans="1:2">
      <c r="A5202" s="2">
        <v>43444</v>
      </c>
      <c r="B5202" s="1">
        <v>1.1368</v>
      </c>
    </row>
    <row r="5203" spans="1:2">
      <c r="A5203" s="2">
        <v>43445</v>
      </c>
      <c r="B5203" s="1">
        <v>1.1314</v>
      </c>
    </row>
    <row r="5204" spans="1:2">
      <c r="A5204" s="2">
        <v>43446</v>
      </c>
      <c r="B5204" s="1">
        <v>1.1362000000000001</v>
      </c>
    </row>
    <row r="5205" spans="1:2">
      <c r="A5205" s="2">
        <v>43447</v>
      </c>
      <c r="B5205" s="1">
        <v>1.1357999999999999</v>
      </c>
    </row>
    <row r="5206" spans="1:2">
      <c r="A5206" s="2">
        <v>43448</v>
      </c>
      <c r="B5206" s="1">
        <v>1.1299999999999999</v>
      </c>
    </row>
    <row r="5207" spans="1:2">
      <c r="A5207" s="2">
        <v>43451</v>
      </c>
      <c r="B5207" s="1">
        <v>1.1338999999999999</v>
      </c>
    </row>
    <row r="5208" spans="1:2">
      <c r="A5208" s="2">
        <v>43452</v>
      </c>
      <c r="B5208" s="1">
        <v>1.1364000000000001</v>
      </c>
    </row>
    <row r="5209" spans="1:2">
      <c r="A5209" s="2">
        <v>43453</v>
      </c>
      <c r="B5209" s="1">
        <v>1.1422000000000001</v>
      </c>
    </row>
    <row r="5210" spans="1:2">
      <c r="A5210" s="2">
        <v>43454</v>
      </c>
      <c r="B5210" s="1">
        <v>1.1432</v>
      </c>
    </row>
    <row r="5211" spans="1:2">
      <c r="A5211" s="2">
        <v>43455</v>
      </c>
      <c r="B5211" s="1">
        <v>1.1402000000000001</v>
      </c>
    </row>
    <row r="5212" spans="1:2">
      <c r="A5212" s="2">
        <v>43458</v>
      </c>
      <c r="B5212" s="1" t="s">
        <v>4</v>
      </c>
    </row>
    <row r="5213" spans="1:2">
      <c r="A5213" s="2">
        <v>43459</v>
      </c>
      <c r="B5213" s="1" t="s">
        <v>4</v>
      </c>
    </row>
    <row r="5214" spans="1:2">
      <c r="A5214" s="2">
        <v>43460</v>
      </c>
      <c r="B5214" s="1">
        <v>1.1408</v>
      </c>
    </row>
    <row r="5215" spans="1:2">
      <c r="A5215" s="2">
        <v>43461</v>
      </c>
      <c r="B5215" s="1">
        <v>1.1412</v>
      </c>
    </row>
    <row r="5216" spans="1:2">
      <c r="A5216" s="2">
        <v>43462</v>
      </c>
      <c r="B5216" s="1">
        <v>1.1445000000000001</v>
      </c>
    </row>
    <row r="5217" spans="1:2">
      <c r="A5217" s="2">
        <v>43465</v>
      </c>
      <c r="B5217" s="1">
        <v>1.1456</v>
      </c>
    </row>
    <row r="5218" spans="1:2">
      <c r="A5218" s="2">
        <v>43466</v>
      </c>
      <c r="B5218" s="1" t="s">
        <v>4</v>
      </c>
    </row>
    <row r="5219" spans="1:2">
      <c r="A5219" s="2">
        <v>43467</v>
      </c>
      <c r="B5219" s="1">
        <v>1.1356999999999999</v>
      </c>
    </row>
    <row r="5220" spans="1:2">
      <c r="A5220" s="2">
        <v>43468</v>
      </c>
      <c r="B5220" s="1">
        <v>1.1398999999999999</v>
      </c>
    </row>
    <row r="5221" spans="1:2">
      <c r="A5221" s="2">
        <v>43469</v>
      </c>
      <c r="B5221" s="1">
        <v>1.141</v>
      </c>
    </row>
    <row r="5222" spans="1:2">
      <c r="A5222" s="2">
        <v>43472</v>
      </c>
      <c r="B5222" s="1">
        <v>1.1468</v>
      </c>
    </row>
    <row r="5223" spans="1:2">
      <c r="A5223" s="2">
        <v>43473</v>
      </c>
      <c r="B5223" s="1">
        <v>1.1444000000000001</v>
      </c>
    </row>
    <row r="5224" spans="1:2">
      <c r="A5224" s="2">
        <v>43474</v>
      </c>
      <c r="B5224" s="1">
        <v>1.1524000000000001</v>
      </c>
    </row>
    <row r="5225" spans="1:2">
      <c r="A5225" s="2">
        <v>43475</v>
      </c>
      <c r="B5225" s="1">
        <v>1.1516999999999999</v>
      </c>
    </row>
    <row r="5226" spans="1:2">
      <c r="A5226" s="2">
        <v>43476</v>
      </c>
      <c r="B5226" s="1">
        <v>1.1478999999999999</v>
      </c>
    </row>
    <row r="5227" spans="1:2">
      <c r="A5227" s="2">
        <v>43479</v>
      </c>
      <c r="B5227" s="1" t="s">
        <v>4</v>
      </c>
    </row>
    <row r="5228" spans="1:2">
      <c r="A5228" s="2">
        <v>43480</v>
      </c>
      <c r="B5228" s="1">
        <v>1.1392</v>
      </c>
    </row>
    <row r="5229" spans="1:2">
      <c r="A5229" s="2">
        <v>43481</v>
      </c>
      <c r="B5229" s="1">
        <v>1.1408</v>
      </c>
    </row>
    <row r="5230" spans="1:2">
      <c r="A5230" s="2">
        <v>43482</v>
      </c>
      <c r="B5230" s="1">
        <v>1.1386000000000001</v>
      </c>
    </row>
    <row r="5231" spans="1:2">
      <c r="A5231" s="2">
        <v>43483</v>
      </c>
      <c r="B5231" s="1">
        <v>1.1362000000000001</v>
      </c>
    </row>
    <row r="5232" spans="1:2">
      <c r="A5232" s="2">
        <v>43486</v>
      </c>
      <c r="B5232" s="1" t="s">
        <v>4</v>
      </c>
    </row>
    <row r="5233" spans="1:2">
      <c r="A5233" s="2">
        <v>43487</v>
      </c>
      <c r="B5233" s="1">
        <v>1.1358999999999999</v>
      </c>
    </row>
    <row r="5234" spans="1:2">
      <c r="A5234" s="2">
        <v>43488</v>
      </c>
      <c r="B5234" s="1">
        <v>1.139</v>
      </c>
    </row>
    <row r="5235" spans="1:2">
      <c r="A5235" s="2">
        <v>43489</v>
      </c>
      <c r="B5235" s="1">
        <v>1.1322000000000001</v>
      </c>
    </row>
    <row r="5236" spans="1:2">
      <c r="A5236" s="2">
        <v>43490</v>
      </c>
      <c r="B5236" s="1">
        <v>1.1407</v>
      </c>
    </row>
    <row r="5237" spans="1:2">
      <c r="A5237" s="2">
        <v>43493</v>
      </c>
      <c r="B5237" s="1">
        <v>1.1437999999999999</v>
      </c>
    </row>
    <row r="5238" spans="1:2">
      <c r="A5238" s="2">
        <v>43494</v>
      </c>
      <c r="B5238" s="1">
        <v>1.1424000000000001</v>
      </c>
    </row>
    <row r="5239" spans="1:2">
      <c r="A5239" s="2">
        <v>43495</v>
      </c>
      <c r="B5239" s="1">
        <v>1.1417999999999999</v>
      </c>
    </row>
    <row r="5240" spans="1:2">
      <c r="A5240" s="2">
        <v>43496</v>
      </c>
      <c r="B5240" s="1">
        <v>1.1454</v>
      </c>
    </row>
    <row r="5241" spans="1:2">
      <c r="A5241" s="2">
        <v>43497</v>
      </c>
      <c r="B5241" s="1">
        <v>1.1474</v>
      </c>
    </row>
    <row r="5242" spans="1:2">
      <c r="A5242" s="2">
        <v>43500</v>
      </c>
      <c r="B5242" s="1">
        <v>1.1437999999999999</v>
      </c>
    </row>
    <row r="5243" spans="1:2">
      <c r="A5243" s="2">
        <v>43501</v>
      </c>
      <c r="B5243" s="1">
        <v>1.1406000000000001</v>
      </c>
    </row>
    <row r="5244" spans="1:2">
      <c r="A5244" s="2">
        <v>43502</v>
      </c>
      <c r="B5244" s="1">
        <v>1.1379999999999999</v>
      </c>
    </row>
    <row r="5245" spans="1:2">
      <c r="A5245" s="2">
        <v>43503</v>
      </c>
      <c r="B5245" s="1">
        <v>1.1356999999999999</v>
      </c>
    </row>
    <row r="5246" spans="1:2">
      <c r="A5246" s="2">
        <v>43504</v>
      </c>
      <c r="B5246" s="1">
        <v>1.1326000000000001</v>
      </c>
    </row>
    <row r="5247" spans="1:2">
      <c r="A5247" s="2">
        <v>43507</v>
      </c>
      <c r="B5247" s="1">
        <v>1.1276999999999999</v>
      </c>
    </row>
    <row r="5248" spans="1:2">
      <c r="A5248" s="2">
        <v>43508</v>
      </c>
      <c r="B5248" s="1">
        <v>1.1315999999999999</v>
      </c>
    </row>
    <row r="5249" spans="1:2">
      <c r="A5249" s="2">
        <v>43509</v>
      </c>
      <c r="B5249" s="1">
        <v>1.1288</v>
      </c>
    </row>
    <row r="5250" spans="1:2">
      <c r="A5250" s="2">
        <v>43510</v>
      </c>
      <c r="B5250" s="1">
        <v>1.1284000000000001</v>
      </c>
    </row>
    <row r="5251" spans="1:2">
      <c r="A5251" s="2">
        <v>43511</v>
      </c>
      <c r="B5251" s="1">
        <v>1.1268</v>
      </c>
    </row>
    <row r="5252" spans="1:2">
      <c r="A5252" s="2">
        <v>43514</v>
      </c>
      <c r="B5252" s="1" t="s">
        <v>4</v>
      </c>
    </row>
    <row r="5253" spans="1:2">
      <c r="A5253" s="2">
        <v>43515</v>
      </c>
      <c r="B5253" s="1">
        <v>1.1328</v>
      </c>
    </row>
    <row r="5254" spans="1:2">
      <c r="A5254" s="2">
        <v>43516</v>
      </c>
      <c r="B5254" s="1" t="s">
        <v>4</v>
      </c>
    </row>
    <row r="5255" spans="1:2">
      <c r="A5255" s="2">
        <v>43517</v>
      </c>
      <c r="B5255" s="1">
        <v>1.1337999999999999</v>
      </c>
    </row>
    <row r="5256" spans="1:2">
      <c r="A5256" s="2">
        <v>43518</v>
      </c>
      <c r="B5256" s="1">
        <v>1.1342000000000001</v>
      </c>
    </row>
    <row r="5257" spans="1:2">
      <c r="A5257" s="2">
        <v>43521</v>
      </c>
      <c r="B5257" s="1">
        <v>1.1345000000000001</v>
      </c>
    </row>
    <row r="5258" spans="1:2">
      <c r="A5258" s="2">
        <v>43522</v>
      </c>
      <c r="B5258" s="1">
        <v>1.1374</v>
      </c>
    </row>
    <row r="5259" spans="1:2">
      <c r="A5259" s="2">
        <v>43523</v>
      </c>
      <c r="B5259" s="1">
        <v>1.137</v>
      </c>
    </row>
    <row r="5260" spans="1:2">
      <c r="A5260" s="2">
        <v>43524</v>
      </c>
      <c r="B5260" s="1">
        <v>1.1378999999999999</v>
      </c>
    </row>
    <row r="5261" spans="1:2">
      <c r="A5261" s="2">
        <v>43525</v>
      </c>
      <c r="B5261" s="1">
        <v>1.1375999999999999</v>
      </c>
    </row>
    <row r="5262" spans="1:2">
      <c r="A5262" s="2">
        <v>43528</v>
      </c>
      <c r="B5262" s="1">
        <v>1.1328</v>
      </c>
    </row>
    <row r="5263" spans="1:2">
      <c r="A5263" s="2">
        <v>43529</v>
      </c>
      <c r="B5263" s="1">
        <v>1.1299999999999999</v>
      </c>
    </row>
    <row r="5264" spans="1:2">
      <c r="A5264" s="2">
        <v>43530</v>
      </c>
      <c r="B5264" s="1">
        <v>1.1319999999999999</v>
      </c>
    </row>
    <row r="5265" spans="1:2">
      <c r="A5265" s="2">
        <v>43531</v>
      </c>
      <c r="B5265" s="1">
        <v>1.1214</v>
      </c>
    </row>
    <row r="5266" spans="1:2">
      <c r="A5266" s="2">
        <v>43532</v>
      </c>
      <c r="B5266" s="1">
        <v>1.1243000000000001</v>
      </c>
    </row>
    <row r="5267" spans="1:2">
      <c r="A5267" s="2">
        <v>43535</v>
      </c>
      <c r="B5267" s="1">
        <v>1.1226</v>
      </c>
    </row>
    <row r="5268" spans="1:2">
      <c r="A5268" s="2">
        <v>43536</v>
      </c>
      <c r="B5268" s="1">
        <v>1.1275999999999999</v>
      </c>
    </row>
    <row r="5269" spans="1:2">
      <c r="A5269" s="2">
        <v>43537</v>
      </c>
      <c r="B5269" s="1">
        <v>1.131</v>
      </c>
    </row>
    <row r="5270" spans="1:2">
      <c r="A5270" s="2">
        <v>43538</v>
      </c>
      <c r="B5270" s="1">
        <v>1.1304000000000001</v>
      </c>
    </row>
    <row r="5271" spans="1:2">
      <c r="A5271" s="2">
        <v>43539</v>
      </c>
      <c r="B5271" s="1">
        <v>1.1326000000000001</v>
      </c>
    </row>
    <row r="5272" spans="1:2">
      <c r="A5272" s="2">
        <v>43542</v>
      </c>
      <c r="B5272" s="1">
        <v>1.1336999999999999</v>
      </c>
    </row>
    <row r="5273" spans="1:2">
      <c r="A5273" s="2">
        <v>43543</v>
      </c>
      <c r="B5273" s="1">
        <v>1.1346000000000001</v>
      </c>
    </row>
    <row r="5274" spans="1:2">
      <c r="A5274" s="2">
        <v>43544</v>
      </c>
      <c r="B5274" s="1">
        <v>1.1352</v>
      </c>
    </row>
    <row r="5275" spans="1:2">
      <c r="A5275" s="2">
        <v>43545</v>
      </c>
      <c r="B5275" s="1">
        <v>1.1361000000000001</v>
      </c>
    </row>
    <row r="5276" spans="1:2">
      <c r="A5276" s="2">
        <v>43546</v>
      </c>
      <c r="B5276" s="1">
        <v>1.1282000000000001</v>
      </c>
    </row>
    <row r="5277" spans="1:2">
      <c r="A5277" s="2">
        <v>43549</v>
      </c>
      <c r="B5277" s="1">
        <v>1.1324000000000001</v>
      </c>
    </row>
    <row r="5278" spans="1:2">
      <c r="A5278" s="2">
        <v>43550</v>
      </c>
      <c r="B5278" s="1">
        <v>1.1279999999999999</v>
      </c>
    </row>
    <row r="5279" spans="1:2">
      <c r="A5279" s="2">
        <v>43551</v>
      </c>
      <c r="B5279" s="1">
        <v>1.125</v>
      </c>
    </row>
    <row r="5280" spans="1:2">
      <c r="A5280" s="2">
        <v>43552</v>
      </c>
      <c r="B5280" s="1">
        <v>1.1235999999999999</v>
      </c>
    </row>
    <row r="5281" spans="1:2">
      <c r="A5281" s="2">
        <v>43553</v>
      </c>
      <c r="B5281" s="1">
        <v>1.1228</v>
      </c>
    </row>
    <row r="5282" spans="1:2">
      <c r="A5282" s="2">
        <v>43556</v>
      </c>
      <c r="B5282" s="1">
        <v>1.121</v>
      </c>
    </row>
    <row r="5283" spans="1:2">
      <c r="A5283" s="2">
        <v>43557</v>
      </c>
      <c r="B5283" s="1">
        <v>1.1186</v>
      </c>
    </row>
    <row r="5284" spans="1:2">
      <c r="A5284" s="2">
        <v>43558</v>
      </c>
      <c r="B5284" s="1">
        <v>1.1242000000000001</v>
      </c>
    </row>
    <row r="5285" spans="1:2">
      <c r="A5285" s="2">
        <v>43559</v>
      </c>
      <c r="B5285" s="1">
        <v>1.1215999999999999</v>
      </c>
    </row>
    <row r="5286" spans="1:2">
      <c r="A5286" s="2">
        <v>43560</v>
      </c>
      <c r="B5286" s="1">
        <v>1.1216999999999999</v>
      </c>
    </row>
    <row r="5287" spans="1:2">
      <c r="A5287" s="2">
        <v>43563</v>
      </c>
      <c r="B5287" s="1">
        <v>1.1262000000000001</v>
      </c>
    </row>
    <row r="5288" spans="1:2">
      <c r="A5288" s="2">
        <v>43564</v>
      </c>
      <c r="B5288" s="1">
        <v>1.1277999999999999</v>
      </c>
    </row>
    <row r="5289" spans="1:2">
      <c r="A5289" s="2">
        <v>43565</v>
      </c>
      <c r="B5289" s="1">
        <v>1.1266</v>
      </c>
    </row>
    <row r="5290" spans="1:2">
      <c r="A5290" s="2">
        <v>43566</v>
      </c>
      <c r="B5290" s="1">
        <v>1.1262000000000001</v>
      </c>
    </row>
    <row r="5291" spans="1:2">
      <c r="A5291" s="2">
        <v>43567</v>
      </c>
      <c r="B5291" s="1">
        <v>1.1304000000000001</v>
      </c>
    </row>
    <row r="5292" spans="1:2">
      <c r="A5292" s="2">
        <v>43570</v>
      </c>
      <c r="B5292" s="1">
        <v>1.1304000000000001</v>
      </c>
    </row>
    <row r="5293" spans="1:2">
      <c r="A5293" s="2">
        <v>43571</v>
      </c>
      <c r="B5293" s="1">
        <v>1.1293</v>
      </c>
    </row>
    <row r="5294" spans="1:2">
      <c r="A5294" s="2">
        <v>43572</v>
      </c>
      <c r="B5294" s="1">
        <v>1.1296999999999999</v>
      </c>
    </row>
    <row r="5295" spans="1:2">
      <c r="A5295" s="2">
        <v>43573</v>
      </c>
      <c r="B5295" s="1">
        <v>1.1241000000000001</v>
      </c>
    </row>
    <row r="5296" spans="1:2">
      <c r="A5296" s="2">
        <v>43574</v>
      </c>
      <c r="B5296" s="1">
        <v>1.1246</v>
      </c>
    </row>
    <row r="5297" spans="1:2">
      <c r="A5297" s="2">
        <v>43577</v>
      </c>
      <c r="B5297" s="1">
        <v>1.1257999999999999</v>
      </c>
    </row>
    <row r="5298" spans="1:2">
      <c r="A5298" s="2">
        <v>43578</v>
      </c>
      <c r="B5298" s="1">
        <v>1.1213</v>
      </c>
    </row>
    <row r="5299" spans="1:2">
      <c r="A5299" s="2">
        <v>43579</v>
      </c>
      <c r="B5299" s="1">
        <v>1.1192</v>
      </c>
    </row>
    <row r="5300" spans="1:2">
      <c r="A5300" s="2">
        <v>43580</v>
      </c>
      <c r="B5300" s="1">
        <v>1.1140000000000001</v>
      </c>
    </row>
    <row r="5301" spans="1:2">
      <c r="A5301" s="2">
        <v>43581</v>
      </c>
      <c r="B5301" s="1">
        <v>1.1153999999999999</v>
      </c>
    </row>
    <row r="5302" spans="1:2">
      <c r="A5302" s="2">
        <v>43584</v>
      </c>
      <c r="B5302" s="1">
        <v>1.1166</v>
      </c>
    </row>
    <row r="5303" spans="1:2">
      <c r="A5303" s="2">
        <v>43585</v>
      </c>
      <c r="B5303" s="1">
        <v>1.1201000000000001</v>
      </c>
    </row>
    <row r="5304" spans="1:2">
      <c r="A5304" s="2">
        <v>43586</v>
      </c>
      <c r="B5304" s="1">
        <v>1.1246</v>
      </c>
    </row>
    <row r="5305" spans="1:2">
      <c r="A5305" s="2">
        <v>43587</v>
      </c>
      <c r="B5305" s="1">
        <v>1.1184000000000001</v>
      </c>
    </row>
    <row r="5306" spans="1:2">
      <c r="A5306" s="2">
        <v>43588</v>
      </c>
      <c r="B5306" s="1">
        <v>1.1186</v>
      </c>
    </row>
    <row r="5307" spans="1:2">
      <c r="A5307" s="2">
        <v>43591</v>
      </c>
      <c r="B5307" s="1">
        <v>1.1196999999999999</v>
      </c>
    </row>
    <row r="5308" spans="1:2">
      <c r="A5308" s="2">
        <v>43592</v>
      </c>
      <c r="B5308" s="1">
        <v>1.1177999999999999</v>
      </c>
    </row>
    <row r="5309" spans="1:2">
      <c r="A5309" s="2">
        <v>43593</v>
      </c>
      <c r="B5309" s="1">
        <v>1.1206</v>
      </c>
    </row>
    <row r="5310" spans="1:2">
      <c r="A5310" s="2">
        <v>43594</v>
      </c>
      <c r="B5310" s="1">
        <v>1.1228</v>
      </c>
    </row>
    <row r="5311" spans="1:2">
      <c r="A5311" s="2">
        <v>43595</v>
      </c>
      <c r="B5311" s="1">
        <v>1.1241000000000001</v>
      </c>
    </row>
    <row r="5312" spans="1:2">
      <c r="A5312" s="2">
        <v>43598</v>
      </c>
      <c r="B5312" s="1">
        <v>1.1232</v>
      </c>
    </row>
    <row r="5313" spans="1:2">
      <c r="A5313" s="2">
        <v>43599</v>
      </c>
      <c r="B5313" s="1">
        <v>1.1207</v>
      </c>
    </row>
    <row r="5314" spans="1:2">
      <c r="A5314" s="2">
        <v>43600</v>
      </c>
      <c r="B5314" s="1">
        <v>1.1208</v>
      </c>
    </row>
    <row r="5315" spans="1:2">
      <c r="A5315" s="2">
        <v>43601</v>
      </c>
      <c r="B5315" s="1">
        <v>1.1177999999999999</v>
      </c>
    </row>
    <row r="5316" spans="1:2">
      <c r="A5316" s="2">
        <v>43602</v>
      </c>
      <c r="B5316" s="1">
        <v>1.1166</v>
      </c>
    </row>
    <row r="5317" spans="1:2">
      <c r="A5317" s="2">
        <v>43605</v>
      </c>
      <c r="B5317" s="1">
        <v>1.117</v>
      </c>
    </row>
    <row r="5318" spans="1:2">
      <c r="A5318" s="2">
        <v>43606</v>
      </c>
      <c r="B5318" s="1">
        <v>1.1157999999999999</v>
      </c>
    </row>
    <row r="5319" spans="1:2">
      <c r="A5319" s="2">
        <v>43607</v>
      </c>
      <c r="B5319" s="1">
        <v>1.1155999999999999</v>
      </c>
    </row>
    <row r="5320" spans="1:2">
      <c r="A5320" s="2">
        <v>43608</v>
      </c>
      <c r="B5320" s="1">
        <v>1.1172</v>
      </c>
    </row>
    <row r="5321" spans="1:2">
      <c r="A5321" s="2">
        <v>43609</v>
      </c>
      <c r="B5321" s="1">
        <v>1.1196999999999999</v>
      </c>
    </row>
    <row r="5322" spans="1:2">
      <c r="A5322" s="2">
        <v>43612</v>
      </c>
      <c r="B5322" s="1" t="s">
        <v>4</v>
      </c>
    </row>
    <row r="5323" spans="1:2">
      <c r="A5323" s="2">
        <v>43613</v>
      </c>
      <c r="B5323" s="1">
        <v>1.1176999999999999</v>
      </c>
    </row>
    <row r="5324" spans="1:2">
      <c r="A5324" s="2">
        <v>43614</v>
      </c>
      <c r="B5324" s="1">
        <v>1.1135999999999999</v>
      </c>
    </row>
    <row r="5325" spans="1:2">
      <c r="A5325" s="2">
        <v>43615</v>
      </c>
      <c r="B5325" s="1">
        <v>1.1140000000000001</v>
      </c>
    </row>
    <row r="5326" spans="1:2">
      <c r="A5326" s="2">
        <v>43616</v>
      </c>
      <c r="B5326" s="1">
        <v>1.1149</v>
      </c>
    </row>
    <row r="5327" spans="1:2">
      <c r="A5327" s="2">
        <v>43619</v>
      </c>
      <c r="B5327" s="1">
        <v>1.1206</v>
      </c>
    </row>
    <row r="5328" spans="1:2">
      <c r="A5328" s="2">
        <v>43620</v>
      </c>
      <c r="B5328" s="1">
        <v>1.1235999999999999</v>
      </c>
    </row>
    <row r="5329" spans="1:2">
      <c r="A5329" s="2">
        <v>43621</v>
      </c>
      <c r="B5329" s="1">
        <v>1.1242000000000001</v>
      </c>
    </row>
    <row r="5330" spans="1:2">
      <c r="A5330" s="2">
        <v>43622</v>
      </c>
      <c r="B5330" s="1">
        <v>1.1294</v>
      </c>
    </row>
    <row r="5331" spans="1:2">
      <c r="A5331" s="2">
        <v>43623</v>
      </c>
      <c r="B5331" s="1">
        <v>1.1324000000000001</v>
      </c>
    </row>
    <row r="5332" spans="1:2">
      <c r="A5332" s="2">
        <v>43626</v>
      </c>
      <c r="B5332" s="1">
        <v>1.1311</v>
      </c>
    </row>
    <row r="5333" spans="1:2">
      <c r="A5333" s="2">
        <v>43627</v>
      </c>
      <c r="B5333" s="1">
        <v>1.1315999999999999</v>
      </c>
    </row>
    <row r="5334" spans="1:2">
      <c r="A5334" s="2">
        <v>43628</v>
      </c>
      <c r="B5334" s="1">
        <v>1.131</v>
      </c>
    </row>
    <row r="5335" spans="1:2">
      <c r="A5335" s="2">
        <v>43629</v>
      </c>
      <c r="B5335" s="1">
        <v>1.1274999999999999</v>
      </c>
    </row>
    <row r="5336" spans="1:2">
      <c r="A5336" s="2">
        <v>43630</v>
      </c>
      <c r="B5336" s="1">
        <v>1.1216999999999999</v>
      </c>
    </row>
    <row r="5337" spans="1:2">
      <c r="A5337" s="2">
        <v>43633</v>
      </c>
      <c r="B5337" s="1">
        <v>1.1234999999999999</v>
      </c>
    </row>
    <row r="5338" spans="1:2">
      <c r="A5338" s="2">
        <v>43634</v>
      </c>
      <c r="B5338" s="1">
        <v>1.1195999999999999</v>
      </c>
    </row>
    <row r="5339" spans="1:2">
      <c r="A5339" s="2">
        <v>43635</v>
      </c>
      <c r="B5339" s="1">
        <v>1.1214</v>
      </c>
    </row>
    <row r="5340" spans="1:2">
      <c r="A5340" s="2">
        <v>43636</v>
      </c>
      <c r="B5340" s="1">
        <v>1.1284000000000001</v>
      </c>
    </row>
    <row r="5341" spans="1:2">
      <c r="A5341" s="2">
        <v>43637</v>
      </c>
      <c r="B5341" s="1">
        <v>1.1328</v>
      </c>
    </row>
    <row r="5342" spans="1:2">
      <c r="A5342" s="2">
        <v>43640</v>
      </c>
      <c r="B5342" s="1">
        <v>1.1393</v>
      </c>
    </row>
    <row r="5343" spans="1:2">
      <c r="A5343" s="2">
        <v>43641</v>
      </c>
      <c r="B5343" s="1">
        <v>1.1386000000000001</v>
      </c>
    </row>
    <row r="5344" spans="1:2">
      <c r="A5344" s="2">
        <v>43642</v>
      </c>
      <c r="B5344" s="1">
        <v>1.139</v>
      </c>
    </row>
    <row r="5345" spans="1:2">
      <c r="A5345" s="2">
        <v>43643</v>
      </c>
      <c r="B5345" s="1">
        <v>1.1372</v>
      </c>
    </row>
    <row r="5346" spans="1:2">
      <c r="A5346" s="2">
        <v>43644</v>
      </c>
      <c r="B5346" s="1">
        <v>1.1374</v>
      </c>
    </row>
    <row r="5347" spans="1:2">
      <c r="A5347" s="2">
        <v>43647</v>
      </c>
      <c r="B5347" s="1">
        <v>1.1307</v>
      </c>
    </row>
    <row r="5348" spans="1:2">
      <c r="A5348" s="2">
        <v>43648</v>
      </c>
      <c r="B5348" s="1">
        <v>1.1301000000000001</v>
      </c>
    </row>
    <row r="5349" spans="1:2">
      <c r="A5349" s="2">
        <v>43649</v>
      </c>
      <c r="B5349" s="1">
        <v>1.1274999999999999</v>
      </c>
    </row>
    <row r="5350" spans="1:2">
      <c r="A5350" s="2">
        <v>43650</v>
      </c>
      <c r="B5350" s="1" t="s">
        <v>4</v>
      </c>
    </row>
    <row r="5351" spans="1:2">
      <c r="A5351" s="2">
        <v>43651</v>
      </c>
      <c r="B5351" s="1">
        <v>1.1215999999999999</v>
      </c>
    </row>
    <row r="5352" spans="1:2">
      <c r="A5352" s="2">
        <v>43654</v>
      </c>
      <c r="B5352" s="1">
        <v>1.1208</v>
      </c>
    </row>
    <row r="5353" spans="1:2">
      <c r="A5353" s="2">
        <v>43655</v>
      </c>
      <c r="B5353" s="1">
        <v>1.121</v>
      </c>
    </row>
    <row r="5354" spans="1:2">
      <c r="A5354" s="2">
        <v>43656</v>
      </c>
      <c r="B5354" s="1">
        <v>1.1259999999999999</v>
      </c>
    </row>
    <row r="5355" spans="1:2">
      <c r="A5355" s="2">
        <v>43657</v>
      </c>
      <c r="B5355" s="1">
        <v>1.1261000000000001</v>
      </c>
    </row>
    <row r="5356" spans="1:2">
      <c r="A5356" s="2">
        <v>43658</v>
      </c>
      <c r="B5356" s="1">
        <v>1.1254</v>
      </c>
    </row>
    <row r="5357" spans="1:2">
      <c r="A5357" s="2">
        <v>43661</v>
      </c>
      <c r="B5357" s="1">
        <v>1.1259999999999999</v>
      </c>
    </row>
    <row r="5358" spans="1:2">
      <c r="A5358" s="2">
        <v>43662</v>
      </c>
      <c r="B5358" s="1">
        <v>1.1212</v>
      </c>
    </row>
    <row r="5359" spans="1:2">
      <c r="A5359" s="2">
        <v>43663</v>
      </c>
      <c r="B5359" s="1">
        <v>1.1232</v>
      </c>
    </row>
    <row r="5360" spans="1:2">
      <c r="A5360" s="2">
        <v>43664</v>
      </c>
      <c r="B5360" s="1">
        <v>1.1228</v>
      </c>
    </row>
    <row r="5361" spans="1:2">
      <c r="A5361" s="2">
        <v>43665</v>
      </c>
      <c r="B5361" s="1">
        <v>1.1220000000000001</v>
      </c>
    </row>
    <row r="5362" spans="1:2">
      <c r="A5362" s="2">
        <v>43668</v>
      </c>
      <c r="B5362" s="1">
        <v>1.1214</v>
      </c>
    </row>
    <row r="5363" spans="1:2">
      <c r="A5363" s="2">
        <v>43669</v>
      </c>
      <c r="B5363" s="1">
        <v>1.1155999999999999</v>
      </c>
    </row>
    <row r="5364" spans="1:2">
      <c r="A5364" s="2">
        <v>43670</v>
      </c>
      <c r="B5364" s="1">
        <v>1.1141000000000001</v>
      </c>
    </row>
    <row r="5365" spans="1:2">
      <c r="A5365" s="2">
        <v>43671</v>
      </c>
      <c r="B5365" s="1">
        <v>1.1155999999999999</v>
      </c>
    </row>
    <row r="5366" spans="1:2">
      <c r="A5366" s="2">
        <v>43672</v>
      </c>
      <c r="B5366" s="1">
        <v>1.1121000000000001</v>
      </c>
    </row>
    <row r="5367" spans="1:2">
      <c r="A5367" s="2">
        <v>43675</v>
      </c>
      <c r="B5367" s="1">
        <v>1.1142000000000001</v>
      </c>
    </row>
    <row r="5368" spans="1:2">
      <c r="A5368" s="2">
        <v>43676</v>
      </c>
      <c r="B5368" s="1">
        <v>1.1148</v>
      </c>
    </row>
    <row r="5369" spans="1:2">
      <c r="A5369" s="2">
        <v>43677</v>
      </c>
      <c r="B5369" s="1">
        <v>1.113</v>
      </c>
    </row>
    <row r="5370" spans="1:2">
      <c r="A5370" s="2">
        <v>43678</v>
      </c>
      <c r="B5370" s="1">
        <v>1.1062000000000001</v>
      </c>
    </row>
    <row r="5371" spans="1:2">
      <c r="A5371" s="2">
        <v>43679</v>
      </c>
      <c r="B5371" s="1">
        <v>1.1112</v>
      </c>
    </row>
    <row r="5372" spans="1:2">
      <c r="A5372" s="2">
        <v>43682</v>
      </c>
      <c r="B5372" s="1">
        <v>1.1196999999999999</v>
      </c>
    </row>
    <row r="5373" spans="1:2">
      <c r="A5373" s="2">
        <v>43683</v>
      </c>
      <c r="B5373" s="1">
        <v>1.1195999999999999</v>
      </c>
    </row>
    <row r="5374" spans="1:2">
      <c r="A5374" s="2">
        <v>43684</v>
      </c>
      <c r="B5374" s="1">
        <v>1.1235999999999999</v>
      </c>
    </row>
    <row r="5375" spans="1:2">
      <c r="A5375" s="2">
        <v>43685</v>
      </c>
      <c r="B5375" s="1">
        <v>1.121</v>
      </c>
    </row>
    <row r="5376" spans="1:2">
      <c r="A5376" s="2">
        <v>43686</v>
      </c>
      <c r="B5376" s="1">
        <v>1.1222000000000001</v>
      </c>
    </row>
    <row r="5377" spans="1:2">
      <c r="A5377" s="2">
        <v>43689</v>
      </c>
      <c r="B5377" s="1">
        <v>1.1212</v>
      </c>
    </row>
    <row r="5378" spans="1:2">
      <c r="A5378" s="2">
        <v>43690</v>
      </c>
      <c r="B5378" s="1">
        <v>1.1182000000000001</v>
      </c>
    </row>
    <row r="5379" spans="1:2">
      <c r="A5379" s="2">
        <v>43691</v>
      </c>
      <c r="B5379" s="1">
        <v>1.1144000000000001</v>
      </c>
    </row>
    <row r="5380" spans="1:2">
      <c r="A5380" s="2">
        <v>43692</v>
      </c>
      <c r="B5380" s="1">
        <v>1.1106</v>
      </c>
    </row>
    <row r="5381" spans="1:2">
      <c r="A5381" s="2">
        <v>43693</v>
      </c>
      <c r="B5381" s="1">
        <v>1.1091</v>
      </c>
    </row>
    <row r="5382" spans="1:2">
      <c r="A5382" s="2">
        <v>43696</v>
      </c>
      <c r="B5382" s="1">
        <v>1.1095999999999999</v>
      </c>
    </row>
    <row r="5383" spans="1:2">
      <c r="A5383" s="2">
        <v>43697</v>
      </c>
      <c r="B5383" s="1">
        <v>1.1092</v>
      </c>
    </row>
    <row r="5384" spans="1:2">
      <c r="A5384" s="2">
        <v>43698</v>
      </c>
      <c r="B5384" s="1">
        <v>1.1097999999999999</v>
      </c>
    </row>
    <row r="5385" spans="1:2">
      <c r="A5385" s="2">
        <v>43699</v>
      </c>
      <c r="B5385" s="1">
        <v>1.1089</v>
      </c>
    </row>
    <row r="5386" spans="1:2">
      <c r="A5386" s="2">
        <v>43700</v>
      </c>
      <c r="B5386" s="1">
        <v>1.1148</v>
      </c>
    </row>
    <row r="5387" spans="1:2">
      <c r="A5387" s="2">
        <v>43703</v>
      </c>
      <c r="B5387" s="1">
        <v>1.1112</v>
      </c>
    </row>
    <row r="5388" spans="1:2">
      <c r="A5388" s="2">
        <v>43704</v>
      </c>
      <c r="B5388" s="1">
        <v>1.1093999999999999</v>
      </c>
    </row>
    <row r="5389" spans="1:2">
      <c r="A5389" s="2">
        <v>43705</v>
      </c>
      <c r="B5389" s="1">
        <v>1.1084000000000001</v>
      </c>
    </row>
    <row r="5390" spans="1:2">
      <c r="A5390" s="2">
        <v>43706</v>
      </c>
      <c r="B5390" s="1">
        <v>1.1059000000000001</v>
      </c>
    </row>
    <row r="5391" spans="1:2">
      <c r="A5391" s="2">
        <v>43707</v>
      </c>
      <c r="B5391" s="1">
        <v>1.0989</v>
      </c>
    </row>
    <row r="5392" spans="1:2">
      <c r="A5392" s="2">
        <v>43710</v>
      </c>
      <c r="B5392" s="1" t="s">
        <v>4</v>
      </c>
    </row>
    <row r="5393" spans="1:2">
      <c r="A5393" s="2">
        <v>43711</v>
      </c>
      <c r="B5393" s="1">
        <v>1.0968</v>
      </c>
    </row>
    <row r="5394" spans="1:2">
      <c r="A5394" s="2">
        <v>43712</v>
      </c>
      <c r="B5394" s="1">
        <v>1.1025</v>
      </c>
    </row>
    <row r="5395" spans="1:2">
      <c r="A5395" s="2">
        <v>43713</v>
      </c>
      <c r="B5395" s="1">
        <v>1.1037999999999999</v>
      </c>
    </row>
    <row r="5396" spans="1:2">
      <c r="A5396" s="2">
        <v>43714</v>
      </c>
      <c r="B5396" s="1">
        <v>1.1042000000000001</v>
      </c>
    </row>
    <row r="5397" spans="1:2">
      <c r="A5397" s="2">
        <v>43717</v>
      </c>
      <c r="B5397" s="1">
        <v>1.1055999999999999</v>
      </c>
    </row>
    <row r="5398" spans="1:2">
      <c r="A5398" s="2">
        <v>43718</v>
      </c>
      <c r="B5398" s="1">
        <v>1.1042000000000001</v>
      </c>
    </row>
    <row r="5399" spans="1:2">
      <c r="A5399" s="2">
        <v>43719</v>
      </c>
      <c r="B5399" s="1">
        <v>1.1001000000000001</v>
      </c>
    </row>
    <row r="5400" spans="1:2">
      <c r="A5400" s="2">
        <v>43720</v>
      </c>
      <c r="B5400" s="1">
        <v>1.1073999999999999</v>
      </c>
    </row>
    <row r="5401" spans="1:2">
      <c r="A5401" s="2">
        <v>43721</v>
      </c>
      <c r="B5401" s="1">
        <v>1.1073999999999999</v>
      </c>
    </row>
    <row r="5402" spans="1:2">
      <c r="A5402" s="2">
        <v>43724</v>
      </c>
      <c r="B5402" s="1">
        <v>1.1006</v>
      </c>
    </row>
    <row r="5403" spans="1:2">
      <c r="A5403" s="2">
        <v>43725</v>
      </c>
      <c r="B5403" s="1">
        <v>1.1063000000000001</v>
      </c>
    </row>
    <row r="5404" spans="1:2">
      <c r="A5404" s="2">
        <v>43726</v>
      </c>
      <c r="B5404" s="1">
        <v>1.1061000000000001</v>
      </c>
    </row>
    <row r="5405" spans="1:2">
      <c r="A5405" s="2">
        <v>43727</v>
      </c>
      <c r="B5405" s="1">
        <v>1.1046</v>
      </c>
    </row>
    <row r="5406" spans="1:2">
      <c r="A5406" s="2">
        <v>43728</v>
      </c>
      <c r="B5406" s="1">
        <v>1.1004</v>
      </c>
    </row>
    <row r="5407" spans="1:2">
      <c r="A5407" s="2">
        <v>43731</v>
      </c>
      <c r="B5407" s="1">
        <v>1.0991</v>
      </c>
    </row>
    <row r="5408" spans="1:2">
      <c r="A5408" s="2">
        <v>43732</v>
      </c>
      <c r="B5408" s="1">
        <v>1.0999000000000001</v>
      </c>
    </row>
    <row r="5409" spans="1:2">
      <c r="A5409" s="2">
        <v>43733</v>
      </c>
      <c r="B5409" s="1">
        <v>1.0949</v>
      </c>
    </row>
    <row r="5410" spans="1:2">
      <c r="A5410" s="2">
        <v>43734</v>
      </c>
      <c r="B5410" s="1">
        <v>1.0938000000000001</v>
      </c>
    </row>
    <row r="5411" spans="1:2">
      <c r="A5411" s="2">
        <v>43735</v>
      </c>
      <c r="B5411" s="1">
        <v>1.0942000000000001</v>
      </c>
    </row>
    <row r="5412" spans="1:2">
      <c r="A5412" s="2">
        <v>43738</v>
      </c>
      <c r="B5412" s="1">
        <v>1.0905</v>
      </c>
    </row>
    <row r="5413" spans="1:2">
      <c r="A5413" s="2">
        <v>43739</v>
      </c>
      <c r="B5413" s="1">
        <v>1.0931999999999999</v>
      </c>
    </row>
    <row r="5414" spans="1:2">
      <c r="A5414" s="2">
        <v>43740</v>
      </c>
      <c r="B5414" s="1">
        <v>1.0951</v>
      </c>
    </row>
    <row r="5415" spans="1:2">
      <c r="A5415" s="2">
        <v>43741</v>
      </c>
      <c r="B5415" s="1">
        <v>1.0991</v>
      </c>
    </row>
    <row r="5416" spans="1:2">
      <c r="A5416" s="2">
        <v>43742</v>
      </c>
      <c r="B5416" s="1">
        <v>1.0973999999999999</v>
      </c>
    </row>
    <row r="5417" spans="1:2">
      <c r="A5417" s="2">
        <v>43745</v>
      </c>
      <c r="B5417" s="1">
        <v>1.0984</v>
      </c>
    </row>
    <row r="5418" spans="1:2">
      <c r="A5418" s="2">
        <v>43746</v>
      </c>
      <c r="B5418" s="1">
        <v>1.0949</v>
      </c>
    </row>
    <row r="5419" spans="1:2">
      <c r="A5419" s="2">
        <v>43747</v>
      </c>
      <c r="B5419" s="1">
        <v>1.0978000000000001</v>
      </c>
    </row>
    <row r="5420" spans="1:2">
      <c r="A5420" s="2">
        <v>43748</v>
      </c>
      <c r="B5420" s="1">
        <v>1.1017999999999999</v>
      </c>
    </row>
    <row r="5421" spans="1:2">
      <c r="A5421" s="2">
        <v>43749</v>
      </c>
      <c r="B5421" s="1">
        <v>1.1039000000000001</v>
      </c>
    </row>
    <row r="5422" spans="1:2">
      <c r="A5422" s="2">
        <v>43752</v>
      </c>
      <c r="B5422" s="1" t="s">
        <v>4</v>
      </c>
    </row>
    <row r="5423" spans="1:2">
      <c r="A5423" s="2">
        <v>43753</v>
      </c>
      <c r="B5423" s="1">
        <v>1.1035999999999999</v>
      </c>
    </row>
    <row r="5424" spans="1:2">
      <c r="A5424" s="2">
        <v>43754</v>
      </c>
      <c r="B5424" s="1">
        <v>1.1074999999999999</v>
      </c>
    </row>
    <row r="5425" spans="1:2">
      <c r="A5425" s="2">
        <v>43755</v>
      </c>
      <c r="B5425" s="1">
        <v>1.1129</v>
      </c>
    </row>
    <row r="5426" spans="1:2">
      <c r="A5426" s="2">
        <v>43756</v>
      </c>
      <c r="B5426" s="1">
        <v>1.1154999999999999</v>
      </c>
    </row>
    <row r="5427" spans="1:2">
      <c r="A5427" s="2">
        <v>43759</v>
      </c>
      <c r="B5427" s="1">
        <v>1.1145</v>
      </c>
    </row>
    <row r="5428" spans="1:2">
      <c r="A5428" s="2">
        <v>43760</v>
      </c>
      <c r="B5428" s="1">
        <v>1.1137999999999999</v>
      </c>
    </row>
    <row r="5429" spans="1:2">
      <c r="A5429" s="2">
        <v>43761</v>
      </c>
      <c r="B5429" s="1">
        <v>1.1117999999999999</v>
      </c>
    </row>
    <row r="5430" spans="1:2">
      <c r="A5430" s="2">
        <v>43762</v>
      </c>
      <c r="B5430" s="1">
        <v>1.1097999999999999</v>
      </c>
    </row>
    <row r="5431" spans="1:2">
      <c r="A5431" s="2">
        <v>43763</v>
      </c>
      <c r="B5431" s="1">
        <v>1.1081000000000001</v>
      </c>
    </row>
    <row r="5432" spans="1:2">
      <c r="A5432" s="2">
        <v>43766</v>
      </c>
      <c r="B5432" s="1">
        <v>1.1093999999999999</v>
      </c>
    </row>
    <row r="5433" spans="1:2">
      <c r="A5433" s="2">
        <v>43767</v>
      </c>
      <c r="B5433" s="1">
        <v>1.1116999999999999</v>
      </c>
    </row>
    <row r="5434" spans="1:2">
      <c r="A5434" s="2">
        <v>43768</v>
      </c>
      <c r="B5434" s="1">
        <v>1.1123000000000001</v>
      </c>
    </row>
    <row r="5435" spans="1:2">
      <c r="A5435" s="2">
        <v>43769</v>
      </c>
      <c r="B5435" s="1">
        <v>1.1154999999999999</v>
      </c>
    </row>
    <row r="5436" spans="1:2">
      <c r="A5436" s="2">
        <v>43770</v>
      </c>
      <c r="B5436" s="1">
        <v>1.1169</v>
      </c>
    </row>
    <row r="5437" spans="1:2">
      <c r="A5437" s="2">
        <v>43773</v>
      </c>
      <c r="B5437" s="1">
        <v>1.1144000000000001</v>
      </c>
    </row>
    <row r="5438" spans="1:2">
      <c r="A5438" s="2">
        <v>43774</v>
      </c>
      <c r="B5438" s="1">
        <v>1.107</v>
      </c>
    </row>
    <row r="5439" spans="1:2">
      <c r="A5439" s="2">
        <v>43775</v>
      </c>
      <c r="B5439" s="1">
        <v>1.1075999999999999</v>
      </c>
    </row>
    <row r="5440" spans="1:2">
      <c r="A5440" s="2">
        <v>43776</v>
      </c>
      <c r="B5440" s="1">
        <v>1.1045</v>
      </c>
    </row>
    <row r="5441" spans="1:2">
      <c r="A5441" s="2">
        <v>43777</v>
      </c>
      <c r="B5441" s="1">
        <v>1.1019000000000001</v>
      </c>
    </row>
    <row r="5442" spans="1:2">
      <c r="A5442" s="2">
        <v>43780</v>
      </c>
      <c r="B5442" s="1" t="s">
        <v>4</v>
      </c>
    </row>
    <row r="5443" spans="1:2">
      <c r="A5443" s="2">
        <v>43781</v>
      </c>
      <c r="B5443" s="1">
        <v>1.1016999999999999</v>
      </c>
    </row>
    <row r="5444" spans="1:2">
      <c r="A5444" s="2">
        <v>43782</v>
      </c>
      <c r="B5444" s="1">
        <v>1.1004</v>
      </c>
    </row>
    <row r="5445" spans="1:2">
      <c r="A5445" s="2">
        <v>43783</v>
      </c>
      <c r="B5445" s="1">
        <v>1.1015999999999999</v>
      </c>
    </row>
    <row r="5446" spans="1:2">
      <c r="A5446" s="2">
        <v>43784</v>
      </c>
      <c r="B5446" s="1">
        <v>1.1046</v>
      </c>
    </row>
    <row r="5447" spans="1:2">
      <c r="A5447" s="2">
        <v>43787</v>
      </c>
      <c r="B5447" s="1">
        <v>1.1079000000000001</v>
      </c>
    </row>
    <row r="5448" spans="1:2">
      <c r="A5448" s="2">
        <v>43788</v>
      </c>
      <c r="B5448" s="1">
        <v>1.1074999999999999</v>
      </c>
    </row>
    <row r="5449" spans="1:2">
      <c r="A5449" s="2">
        <v>43789</v>
      </c>
      <c r="B5449" s="1">
        <v>1.1063000000000001</v>
      </c>
    </row>
    <row r="5450" spans="1:2">
      <c r="A5450" s="2">
        <v>43790</v>
      </c>
      <c r="B5450" s="1">
        <v>1.1067</v>
      </c>
    </row>
    <row r="5451" spans="1:2">
      <c r="A5451" s="2">
        <v>43791</v>
      </c>
      <c r="B5451" s="1">
        <v>1.1029</v>
      </c>
    </row>
    <row r="5452" spans="1:2">
      <c r="A5452" s="2">
        <v>43794</v>
      </c>
      <c r="B5452" s="1">
        <v>1.1009</v>
      </c>
    </row>
    <row r="5453" spans="1:2">
      <c r="A5453" s="2">
        <v>43795</v>
      </c>
      <c r="B5453" s="1">
        <v>1.1012</v>
      </c>
    </row>
    <row r="5454" spans="1:2">
      <c r="A5454" s="2">
        <v>43796</v>
      </c>
      <c r="B5454" s="1">
        <v>1.1002000000000001</v>
      </c>
    </row>
    <row r="5455" spans="1:2">
      <c r="A5455" s="2">
        <v>43797</v>
      </c>
      <c r="B5455" s="1" t="s">
        <v>4</v>
      </c>
    </row>
    <row r="5456" spans="1:2">
      <c r="A5456" s="2">
        <v>43798</v>
      </c>
      <c r="B5456" s="1">
        <v>1.1019000000000001</v>
      </c>
    </row>
    <row r="5457" spans="1:2">
      <c r="A5457" s="2">
        <v>43801</v>
      </c>
      <c r="B5457" s="1">
        <v>1.1074999999999999</v>
      </c>
    </row>
    <row r="5458" spans="1:2">
      <c r="A5458" s="2">
        <v>43802</v>
      </c>
      <c r="B5458" s="1">
        <v>1.1089</v>
      </c>
    </row>
    <row r="5459" spans="1:2">
      <c r="A5459" s="2">
        <v>43803</v>
      </c>
      <c r="B5459" s="1">
        <v>1.1075999999999999</v>
      </c>
    </row>
    <row r="5460" spans="1:2">
      <c r="A5460" s="2">
        <v>43804</v>
      </c>
      <c r="B5460" s="1">
        <v>1.1104000000000001</v>
      </c>
    </row>
    <row r="5461" spans="1:2">
      <c r="A5461" s="2">
        <v>43805</v>
      </c>
      <c r="B5461" s="1">
        <v>1.1052</v>
      </c>
    </row>
    <row r="5462" spans="1:2">
      <c r="A5462" s="2">
        <v>43808</v>
      </c>
      <c r="B5462" s="1">
        <v>1.1067</v>
      </c>
    </row>
    <row r="5463" spans="1:2">
      <c r="A5463" s="2">
        <v>43809</v>
      </c>
      <c r="B5463" s="1">
        <v>1.109</v>
      </c>
    </row>
    <row r="5464" spans="1:2">
      <c r="A5464" s="2">
        <v>43810</v>
      </c>
      <c r="B5464" s="1">
        <v>1.1092</v>
      </c>
    </row>
    <row r="5465" spans="1:2">
      <c r="A5465" s="2">
        <v>43811</v>
      </c>
      <c r="B5465" s="1">
        <v>1.1114999999999999</v>
      </c>
    </row>
    <row r="5466" spans="1:2">
      <c r="A5466" s="2">
        <v>43812</v>
      </c>
      <c r="B5466" s="1">
        <v>1.1128</v>
      </c>
    </row>
    <row r="5467" spans="1:2">
      <c r="A5467" s="2">
        <v>43815</v>
      </c>
      <c r="B5467" s="1">
        <v>1.1138999999999999</v>
      </c>
    </row>
    <row r="5468" spans="1:2">
      <c r="A5468" s="2">
        <v>43816</v>
      </c>
      <c r="B5468" s="1">
        <v>1.1148</v>
      </c>
    </row>
    <row r="5469" spans="1:2">
      <c r="A5469" s="2">
        <v>43817</v>
      </c>
      <c r="B5469" s="1">
        <v>1.1113</v>
      </c>
    </row>
    <row r="5470" spans="1:2">
      <c r="A5470" s="2">
        <v>43818</v>
      </c>
      <c r="B5470" s="1">
        <v>1.1128</v>
      </c>
    </row>
    <row r="5471" spans="1:2">
      <c r="A5471" s="2">
        <v>43819</v>
      </c>
      <c r="B5471" s="1">
        <v>1.1075999999999999</v>
      </c>
    </row>
    <row r="5472" spans="1:2">
      <c r="A5472" s="2">
        <v>43822</v>
      </c>
      <c r="B5472" s="1">
        <v>1.1091</v>
      </c>
    </row>
    <row r="5473" spans="1:2">
      <c r="A5473" s="2">
        <v>43823</v>
      </c>
      <c r="B5473" s="1">
        <v>1.1084000000000001</v>
      </c>
    </row>
    <row r="5474" spans="1:2">
      <c r="A5474" s="2">
        <v>43824</v>
      </c>
      <c r="B5474" s="1" t="s">
        <v>4</v>
      </c>
    </row>
    <row r="5475" spans="1:2">
      <c r="A5475" s="2">
        <v>43825</v>
      </c>
      <c r="B5475" s="1">
        <v>1.1102000000000001</v>
      </c>
    </row>
    <row r="5476" spans="1:2">
      <c r="A5476" s="2">
        <v>43826</v>
      </c>
      <c r="B5476" s="1">
        <v>1.1173999999999999</v>
      </c>
    </row>
    <row r="5477" spans="1:2">
      <c r="A5477" s="2">
        <v>43829</v>
      </c>
      <c r="B5477" s="1">
        <v>1.1216999999999999</v>
      </c>
    </row>
    <row r="5478" spans="1:2">
      <c r="A5478" s="2">
        <v>43830</v>
      </c>
      <c r="B5478" s="1">
        <v>1.1227</v>
      </c>
    </row>
    <row r="5479" spans="1:2">
      <c r="A5479" s="2">
        <v>43831</v>
      </c>
      <c r="B5479" s="1" t="s">
        <v>4</v>
      </c>
    </row>
    <row r="5480" spans="1:2">
      <c r="A5480" s="2">
        <v>43832</v>
      </c>
      <c r="B5480" s="1">
        <v>1.1166</v>
      </c>
    </row>
    <row r="5481" spans="1:2">
      <c r="A5481" s="2">
        <v>43833</v>
      </c>
      <c r="B5481" s="1">
        <v>1.1173</v>
      </c>
    </row>
    <row r="5482" spans="1:2">
      <c r="A5482" s="2">
        <v>43836</v>
      </c>
      <c r="B5482" s="1">
        <v>1.1187</v>
      </c>
    </row>
    <row r="5483" spans="1:2">
      <c r="A5483" s="2">
        <v>43837</v>
      </c>
      <c r="B5483" s="1">
        <v>1.1137999999999999</v>
      </c>
    </row>
    <row r="5484" spans="1:2">
      <c r="A5484" s="2">
        <v>43838</v>
      </c>
      <c r="B5484" s="1">
        <v>1.1116999999999999</v>
      </c>
    </row>
    <row r="5485" spans="1:2">
      <c r="A5485" s="2">
        <v>43839</v>
      </c>
      <c r="B5485" s="1">
        <v>1.1106</v>
      </c>
    </row>
    <row r="5486" spans="1:2">
      <c r="A5486" s="2">
        <v>43840</v>
      </c>
      <c r="B5486" s="1">
        <v>1.1119000000000001</v>
      </c>
    </row>
    <row r="5487" spans="1:2">
      <c r="A5487" s="2">
        <v>43843</v>
      </c>
      <c r="B5487" s="1">
        <v>1.1137999999999999</v>
      </c>
    </row>
    <row r="5488" spans="1:2">
      <c r="A5488" s="2">
        <v>43844</v>
      </c>
      <c r="B5488" s="1">
        <v>1.113</v>
      </c>
    </row>
    <row r="5489" spans="1:2">
      <c r="A5489" s="2">
        <v>43845</v>
      </c>
      <c r="B5489" s="1">
        <v>1.1160000000000001</v>
      </c>
    </row>
    <row r="5490" spans="1:2">
      <c r="A5490" s="2">
        <v>43846</v>
      </c>
      <c r="B5490" s="1">
        <v>1.1131</v>
      </c>
    </row>
    <row r="5491" spans="1:2">
      <c r="A5491" s="2">
        <v>43847</v>
      </c>
      <c r="B5491" s="1">
        <v>1.1093</v>
      </c>
    </row>
    <row r="5492" spans="1:2">
      <c r="A5492" s="2">
        <v>43850</v>
      </c>
      <c r="B5492" s="1" t="s">
        <v>4</v>
      </c>
    </row>
    <row r="5493" spans="1:2">
      <c r="A5493" s="2">
        <v>43851</v>
      </c>
      <c r="B5493" s="1">
        <v>1.1095999999999999</v>
      </c>
    </row>
    <row r="5494" spans="1:2">
      <c r="A5494" s="2">
        <v>43852</v>
      </c>
      <c r="B5494" s="1">
        <v>1.1085</v>
      </c>
    </row>
    <row r="5495" spans="1:2">
      <c r="A5495" s="2">
        <v>43853</v>
      </c>
      <c r="B5495" s="1">
        <v>1.1041000000000001</v>
      </c>
    </row>
    <row r="5496" spans="1:2">
      <c r="A5496" s="2">
        <v>43854</v>
      </c>
      <c r="B5496" s="1">
        <v>1.1026</v>
      </c>
    </row>
    <row r="5497" spans="1:2">
      <c r="A5497" s="2">
        <v>43857</v>
      </c>
      <c r="B5497" s="1">
        <v>1.1019000000000001</v>
      </c>
    </row>
    <row r="5498" spans="1:2">
      <c r="A5498" s="2">
        <v>43858</v>
      </c>
      <c r="B5498" s="1">
        <v>1.1008</v>
      </c>
    </row>
    <row r="5499" spans="1:2">
      <c r="A5499" s="2">
        <v>43859</v>
      </c>
      <c r="B5499" s="1">
        <v>1.1004</v>
      </c>
    </row>
    <row r="5500" spans="1:2">
      <c r="A5500" s="2">
        <v>43860</v>
      </c>
      <c r="B5500" s="1">
        <v>1.1032</v>
      </c>
    </row>
    <row r="5501" spans="1:2">
      <c r="A5501" s="2">
        <v>43861</v>
      </c>
      <c r="B5501" s="1">
        <v>1.1082000000000001</v>
      </c>
    </row>
    <row r="5502" spans="1:2">
      <c r="A5502" s="2">
        <v>43864</v>
      </c>
      <c r="B5502" s="1">
        <v>1.1062000000000001</v>
      </c>
    </row>
    <row r="5503" spans="1:2">
      <c r="A5503" s="2">
        <v>43865</v>
      </c>
      <c r="B5503" s="1">
        <v>1.1043000000000001</v>
      </c>
    </row>
    <row r="5504" spans="1:2">
      <c r="A5504" s="2">
        <v>43866</v>
      </c>
      <c r="B5504" s="1">
        <v>1.1006</v>
      </c>
    </row>
    <row r="5505" spans="1:2">
      <c r="A5505" s="2">
        <v>43867</v>
      </c>
      <c r="B5505" s="1">
        <v>1.0979000000000001</v>
      </c>
    </row>
    <row r="5506" spans="1:2">
      <c r="A5506" s="2">
        <v>43868</v>
      </c>
      <c r="B5506" s="1">
        <v>1.095</v>
      </c>
    </row>
    <row r="5507" spans="1:2">
      <c r="A5507" s="2">
        <v>43871</v>
      </c>
      <c r="B5507" s="1">
        <v>1.0915999999999999</v>
      </c>
    </row>
    <row r="5508" spans="1:2">
      <c r="A5508" s="2">
        <v>43872</v>
      </c>
      <c r="B5508" s="1">
        <v>1.0916999999999999</v>
      </c>
    </row>
    <row r="5509" spans="1:2">
      <c r="A5509" s="2">
        <v>43873</v>
      </c>
      <c r="B5509" s="1">
        <v>1.0892999999999999</v>
      </c>
    </row>
    <row r="5510" spans="1:2">
      <c r="A5510" s="2">
        <v>43874</v>
      </c>
      <c r="B5510" s="1">
        <v>1.0848</v>
      </c>
    </row>
    <row r="5511" spans="1:2">
      <c r="A5511" s="2">
        <v>43875</v>
      </c>
      <c r="B5511" s="1">
        <v>1.0839000000000001</v>
      </c>
    </row>
    <row r="5512" spans="1:2">
      <c r="A5512" s="2">
        <v>43878</v>
      </c>
      <c r="B5512" s="1" t="s">
        <v>4</v>
      </c>
    </row>
    <row r="5513" spans="1:2">
      <c r="A5513" s="2">
        <v>43879</v>
      </c>
      <c r="B5513" s="1">
        <v>1.0814999999999999</v>
      </c>
    </row>
    <row r="5514" spans="1:2">
      <c r="A5514" s="2">
        <v>43880</v>
      </c>
      <c r="B5514" s="1">
        <v>1.0793999999999999</v>
      </c>
    </row>
    <row r="5515" spans="1:2">
      <c r="A5515" s="2">
        <v>43881</v>
      </c>
      <c r="B5515" s="1">
        <v>1.0797000000000001</v>
      </c>
    </row>
    <row r="5516" spans="1:2">
      <c r="A5516" s="2">
        <v>43882</v>
      </c>
      <c r="B5516" s="1">
        <v>1.0854999999999999</v>
      </c>
    </row>
    <row r="5517" spans="1:2">
      <c r="A5517" s="2">
        <v>43885</v>
      </c>
      <c r="B5517" s="1">
        <v>1.0857000000000001</v>
      </c>
    </row>
    <row r="5518" spans="1:2">
      <c r="A5518" s="2">
        <v>43886</v>
      </c>
      <c r="B5518" s="1">
        <v>1.0868</v>
      </c>
    </row>
    <row r="5519" spans="1:2">
      <c r="A5519" s="2">
        <v>43887</v>
      </c>
      <c r="B5519" s="1">
        <v>1.0887</v>
      </c>
    </row>
    <row r="5520" spans="1:2">
      <c r="A5520" s="2">
        <v>43888</v>
      </c>
      <c r="B5520" s="1">
        <v>1.0976999999999999</v>
      </c>
    </row>
    <row r="5521" spans="1:2">
      <c r="A5521" s="2">
        <v>43889</v>
      </c>
      <c r="B5521" s="1">
        <v>1.1001000000000001</v>
      </c>
    </row>
    <row r="5522" spans="1:2">
      <c r="A5522" s="2">
        <v>43892</v>
      </c>
      <c r="B5522" s="1">
        <v>1.1164000000000001</v>
      </c>
    </row>
    <row r="5523" spans="1:2">
      <c r="A5523" s="2">
        <v>43893</v>
      </c>
      <c r="B5523" s="1">
        <v>1.1174999999999999</v>
      </c>
    </row>
    <row r="5524" spans="1:2">
      <c r="A5524" s="2">
        <v>43894</v>
      </c>
      <c r="B5524" s="1">
        <v>1.113</v>
      </c>
    </row>
    <row r="5525" spans="1:2">
      <c r="A5525" s="2">
        <v>43895</v>
      </c>
      <c r="B5525" s="1">
        <v>1.1202000000000001</v>
      </c>
    </row>
    <row r="5526" spans="1:2">
      <c r="A5526" s="2">
        <v>43896</v>
      </c>
      <c r="B5526" s="1">
        <v>1.1318999999999999</v>
      </c>
    </row>
    <row r="5527" spans="1:2">
      <c r="A5527" s="2">
        <v>43899</v>
      </c>
      <c r="B5527" s="1">
        <v>1.1419999999999999</v>
      </c>
    </row>
    <row r="5528" spans="1:2">
      <c r="A5528" s="2">
        <v>43900</v>
      </c>
      <c r="B5528" s="1">
        <v>1.1342000000000001</v>
      </c>
    </row>
    <row r="5529" spans="1:2">
      <c r="A5529" s="2">
        <v>43901</v>
      </c>
      <c r="B5529" s="1">
        <v>1.1279999999999999</v>
      </c>
    </row>
    <row r="5530" spans="1:2">
      <c r="A5530" s="2">
        <v>43902</v>
      </c>
      <c r="B5530" s="1">
        <v>1.1081000000000001</v>
      </c>
    </row>
    <row r="5531" spans="1:2">
      <c r="A5531" s="2">
        <v>43903</v>
      </c>
      <c r="B5531" s="1">
        <v>1.1066</v>
      </c>
    </row>
    <row r="5532" spans="1:2">
      <c r="A5532" s="2">
        <v>43906</v>
      </c>
      <c r="B5532" s="1">
        <v>1.1138999999999999</v>
      </c>
    </row>
    <row r="5533" spans="1:2">
      <c r="A5533" s="2">
        <v>43907</v>
      </c>
      <c r="B5533" s="1">
        <v>1.0971</v>
      </c>
    </row>
    <row r="5534" spans="1:2">
      <c r="A5534" s="2">
        <v>43908</v>
      </c>
      <c r="B5534" s="1">
        <v>1.0832999999999999</v>
      </c>
    </row>
    <row r="5535" spans="1:2">
      <c r="A5535" s="2">
        <v>43909</v>
      </c>
      <c r="B5535" s="1">
        <v>1.0699000000000001</v>
      </c>
    </row>
    <row r="5536" spans="1:2">
      <c r="A5536" s="2">
        <v>43910</v>
      </c>
      <c r="B5536" s="1">
        <v>1.0682</v>
      </c>
    </row>
    <row r="5537" spans="1:2">
      <c r="A5537" s="2">
        <v>43913</v>
      </c>
      <c r="B5537" s="1">
        <v>1.0760000000000001</v>
      </c>
    </row>
    <row r="5538" spans="1:2">
      <c r="A5538" s="2">
        <v>43914</v>
      </c>
      <c r="B5538" s="1">
        <v>1.0793999999999999</v>
      </c>
    </row>
    <row r="5539" spans="1:2">
      <c r="A5539" s="2">
        <v>43915</v>
      </c>
      <c r="B5539" s="1">
        <v>1.0834999999999999</v>
      </c>
    </row>
    <row r="5540" spans="1:2">
      <c r="A5540" s="2">
        <v>43916</v>
      </c>
      <c r="B5540" s="1">
        <v>1.1025</v>
      </c>
    </row>
    <row r="5541" spans="1:2">
      <c r="A5541" s="2">
        <v>43917</v>
      </c>
      <c r="B5541" s="1">
        <v>1.1059000000000001</v>
      </c>
    </row>
    <row r="5542" spans="1:2">
      <c r="A5542" s="2">
        <v>43920</v>
      </c>
      <c r="B5542" s="1">
        <v>1.1017999999999999</v>
      </c>
    </row>
    <row r="5543" spans="1:2">
      <c r="A5543" s="2">
        <v>43921</v>
      </c>
      <c r="B5543" s="1">
        <v>1.1015999999999999</v>
      </c>
    </row>
    <row r="5544" spans="1:2">
      <c r="A5544" s="2">
        <v>43922</v>
      </c>
      <c r="B5544" s="1">
        <v>1.0933999999999999</v>
      </c>
    </row>
    <row r="5545" spans="1:2">
      <c r="A5545" s="2">
        <v>43923</v>
      </c>
      <c r="B5545" s="1">
        <v>1.0862000000000001</v>
      </c>
    </row>
    <row r="5546" spans="1:2">
      <c r="A5546" s="2">
        <v>43924</v>
      </c>
      <c r="B5546" s="1">
        <v>1.0797000000000001</v>
      </c>
    </row>
    <row r="5547" spans="1:2">
      <c r="A5547" s="2">
        <v>43927</v>
      </c>
      <c r="B5547" s="1">
        <v>1.0808</v>
      </c>
    </row>
    <row r="5548" spans="1:2">
      <c r="A5548" s="2">
        <v>43928</v>
      </c>
      <c r="B5548" s="1">
        <v>1.0886</v>
      </c>
    </row>
    <row r="5549" spans="1:2">
      <c r="A5549" s="2">
        <v>43929</v>
      </c>
      <c r="B5549" s="1">
        <v>1.0864</v>
      </c>
    </row>
    <row r="5550" spans="1:2">
      <c r="A5550" s="2">
        <v>43930</v>
      </c>
      <c r="B5550" s="1">
        <v>1.0931</v>
      </c>
    </row>
    <row r="5551" spans="1:2">
      <c r="A5551" s="2">
        <v>43931</v>
      </c>
      <c r="B5551" s="1">
        <v>1.0951</v>
      </c>
    </row>
    <row r="5552" spans="1:2">
      <c r="A5552" s="2">
        <v>43934</v>
      </c>
      <c r="B5552" s="1">
        <v>1.0906</v>
      </c>
    </row>
    <row r="5553" spans="1:2">
      <c r="A5553" s="2">
        <v>43935</v>
      </c>
      <c r="B5553" s="1">
        <v>1.0971</v>
      </c>
    </row>
    <row r="5554" spans="1:2">
      <c r="A5554" s="2">
        <v>43936</v>
      </c>
      <c r="B5554" s="1">
        <v>1.0909</v>
      </c>
    </row>
    <row r="5555" spans="1:2">
      <c r="A5555" s="2">
        <v>43937</v>
      </c>
      <c r="B5555" s="1">
        <v>1.0840000000000001</v>
      </c>
    </row>
    <row r="5556" spans="1:2">
      <c r="A5556" s="2">
        <v>43938</v>
      </c>
      <c r="B5556" s="1">
        <v>1.0883</v>
      </c>
    </row>
    <row r="5557" spans="1:2">
      <c r="A5557" s="2">
        <v>43941</v>
      </c>
      <c r="B5557" s="1">
        <v>1.0873999999999999</v>
      </c>
    </row>
    <row r="5558" spans="1:2">
      <c r="A5558" s="2">
        <v>43942</v>
      </c>
      <c r="B5558" s="1">
        <v>1.0853999999999999</v>
      </c>
    </row>
    <row r="5559" spans="1:2">
      <c r="A5559" s="2">
        <v>43943</v>
      </c>
      <c r="B5559" s="1">
        <v>1.0829</v>
      </c>
    </row>
    <row r="5560" spans="1:2">
      <c r="A5560" s="2">
        <v>43944</v>
      </c>
      <c r="B5560" s="1">
        <v>1.0814999999999999</v>
      </c>
    </row>
    <row r="5561" spans="1:2">
      <c r="A5561" s="2">
        <v>43945</v>
      </c>
      <c r="B5561" s="1">
        <v>1.0798000000000001</v>
      </c>
    </row>
    <row r="5562" spans="1:2">
      <c r="A5562" s="2">
        <v>43948</v>
      </c>
      <c r="B5562" s="1">
        <v>1.0829</v>
      </c>
    </row>
    <row r="5563" spans="1:2">
      <c r="A5563" s="2">
        <v>43949</v>
      </c>
      <c r="B5563" s="1">
        <v>1.0835999999999999</v>
      </c>
    </row>
    <row r="5564" spans="1:2">
      <c r="A5564" s="2">
        <v>43950</v>
      </c>
      <c r="B5564" s="1">
        <v>1.0852999999999999</v>
      </c>
    </row>
    <row r="5565" spans="1:2">
      <c r="A5565" s="2">
        <v>43951</v>
      </c>
      <c r="B5565" s="1">
        <v>1.0933999999999999</v>
      </c>
    </row>
    <row r="5566" spans="1:2">
      <c r="A5566" s="2">
        <v>43952</v>
      </c>
      <c r="B5566" s="1">
        <v>1.0998000000000001</v>
      </c>
    </row>
    <row r="5567" spans="1:2">
      <c r="A5567" s="2">
        <v>43955</v>
      </c>
      <c r="B5567" s="1">
        <v>1.0911</v>
      </c>
    </row>
    <row r="5568" spans="1:2">
      <c r="A5568" s="2">
        <v>43956</v>
      </c>
      <c r="B5568" s="1">
        <v>1.0844</v>
      </c>
    </row>
    <row r="5569" spans="1:2">
      <c r="A5569" s="2">
        <v>43957</v>
      </c>
      <c r="B5569" s="1">
        <v>1.0806</v>
      </c>
    </row>
    <row r="5570" spans="1:2">
      <c r="A5570" s="2">
        <v>43958</v>
      </c>
      <c r="B5570" s="1">
        <v>1.0814999999999999</v>
      </c>
    </row>
    <row r="5571" spans="1:2">
      <c r="A5571" s="2">
        <v>43959</v>
      </c>
      <c r="B5571" s="1">
        <v>1.0853999999999999</v>
      </c>
    </row>
    <row r="5572" spans="1:2">
      <c r="A5572" s="2">
        <v>43962</v>
      </c>
      <c r="B5572" s="1">
        <v>1.0818000000000001</v>
      </c>
    </row>
    <row r="5573" spans="1:2">
      <c r="A5573" s="2">
        <v>43963</v>
      </c>
      <c r="B5573" s="1">
        <v>1.0864</v>
      </c>
    </row>
    <row r="5574" spans="1:2">
      <c r="A5574" s="2">
        <v>43964</v>
      </c>
      <c r="B5574" s="1">
        <v>1.0837000000000001</v>
      </c>
    </row>
    <row r="5575" spans="1:2">
      <c r="A5575" s="2">
        <v>43965</v>
      </c>
      <c r="B5575" s="1">
        <v>1.08</v>
      </c>
    </row>
    <row r="5576" spans="1:2">
      <c r="A5576" s="2">
        <v>43966</v>
      </c>
      <c r="B5576" s="1">
        <v>1.0815999999999999</v>
      </c>
    </row>
    <row r="5577" spans="1:2">
      <c r="A5577" s="2">
        <v>43969</v>
      </c>
      <c r="B5577" s="1">
        <v>1.0904</v>
      </c>
    </row>
    <row r="5578" spans="1:2">
      <c r="A5578" s="2">
        <v>43970</v>
      </c>
      <c r="B5578" s="1">
        <v>1.0936999999999999</v>
      </c>
    </row>
    <row r="5579" spans="1:2">
      <c r="A5579" s="2">
        <v>43971</v>
      </c>
      <c r="B5579" s="1">
        <v>1.0980000000000001</v>
      </c>
    </row>
    <row r="5580" spans="1:2">
      <c r="A5580" s="2">
        <v>43972</v>
      </c>
      <c r="B5580" s="1">
        <v>1.0952999999999999</v>
      </c>
    </row>
    <row r="5581" spans="1:2">
      <c r="A5581" s="2">
        <v>43973</v>
      </c>
      <c r="B5581" s="1">
        <v>1.0893999999999999</v>
      </c>
    </row>
    <row r="5582" spans="1:2">
      <c r="A5582" s="2">
        <v>43976</v>
      </c>
      <c r="B5582" s="1" t="s">
        <v>4</v>
      </c>
    </row>
    <row r="5583" spans="1:2">
      <c r="A5583" s="2">
        <v>43977</v>
      </c>
      <c r="B5583" s="1">
        <v>1.097</v>
      </c>
    </row>
    <row r="5584" spans="1:2">
      <c r="A5584" s="2">
        <v>43978</v>
      </c>
      <c r="B5584" s="1">
        <v>1.0969</v>
      </c>
    </row>
    <row r="5585" spans="1:2">
      <c r="A5585" s="2">
        <v>43979</v>
      </c>
      <c r="B5585" s="1">
        <v>1.1069</v>
      </c>
    </row>
    <row r="5586" spans="1:2">
      <c r="A5586" s="2">
        <v>43980</v>
      </c>
      <c r="B5586" s="1">
        <v>1.1107</v>
      </c>
    </row>
    <row r="5587" spans="1:2">
      <c r="A5587" s="2">
        <v>43983</v>
      </c>
      <c r="B5587" s="1">
        <v>1.1123000000000001</v>
      </c>
    </row>
    <row r="5588" spans="1:2">
      <c r="A5588" s="2">
        <v>43984</v>
      </c>
      <c r="B5588" s="1">
        <v>1.1166</v>
      </c>
    </row>
    <row r="5589" spans="1:2">
      <c r="A5589" s="2">
        <v>43985</v>
      </c>
      <c r="B5589" s="1">
        <v>1.1246</v>
      </c>
    </row>
    <row r="5590" spans="1:2">
      <c r="A5590" s="2">
        <v>43986</v>
      </c>
      <c r="B5590" s="1">
        <v>1.1322000000000001</v>
      </c>
    </row>
    <row r="5591" spans="1:2">
      <c r="A5591" s="2">
        <v>43987</v>
      </c>
      <c r="B5591" s="1">
        <v>1.1296999999999999</v>
      </c>
    </row>
    <row r="5592" spans="1:2">
      <c r="A5592" s="2">
        <v>43990</v>
      </c>
      <c r="B5592" s="1">
        <v>1.1293</v>
      </c>
    </row>
    <row r="5593" spans="1:2">
      <c r="A5593" s="2">
        <v>43991</v>
      </c>
      <c r="B5593" s="1">
        <v>1.1348</v>
      </c>
    </row>
    <row r="5594" spans="1:2">
      <c r="A5594" s="2">
        <v>43992</v>
      </c>
      <c r="B5594" s="1">
        <v>1.1355</v>
      </c>
    </row>
    <row r="5595" spans="1:2">
      <c r="A5595" s="2">
        <v>43993</v>
      </c>
      <c r="B5595" s="1">
        <v>1.1377999999999999</v>
      </c>
    </row>
    <row r="5596" spans="1:2">
      <c r="A5596" s="2">
        <v>43994</v>
      </c>
      <c r="B5596" s="1">
        <v>1.1253</v>
      </c>
    </row>
    <row r="5597" spans="1:2">
      <c r="A5597" s="2">
        <v>43997</v>
      </c>
      <c r="B5597" s="1">
        <v>1.127</v>
      </c>
    </row>
    <row r="5598" spans="1:2">
      <c r="A5598" s="2">
        <v>43998</v>
      </c>
      <c r="B5598" s="1">
        <v>1.1258999999999999</v>
      </c>
    </row>
    <row r="5599" spans="1:2">
      <c r="A5599" s="2">
        <v>43999</v>
      </c>
      <c r="B5599" s="1">
        <v>1.1218999999999999</v>
      </c>
    </row>
    <row r="5600" spans="1:2">
      <c r="A5600" s="2">
        <v>44000</v>
      </c>
      <c r="B5600" s="1">
        <v>1.1215999999999999</v>
      </c>
    </row>
    <row r="5601" spans="1:2">
      <c r="A5601" s="2">
        <v>44001</v>
      </c>
      <c r="B5601" s="1">
        <v>1.1189</v>
      </c>
    </row>
    <row r="5602" spans="1:2">
      <c r="A5602" s="2">
        <v>44004</v>
      </c>
      <c r="B5602" s="1">
        <v>1.1259999999999999</v>
      </c>
    </row>
    <row r="5603" spans="1:2">
      <c r="A5603" s="2">
        <v>44005</v>
      </c>
      <c r="B5603" s="1">
        <v>1.1322000000000001</v>
      </c>
    </row>
    <row r="5604" spans="1:2">
      <c r="A5604" s="2">
        <v>44006</v>
      </c>
      <c r="B5604" s="1">
        <v>1.1272</v>
      </c>
    </row>
    <row r="5605" spans="1:2">
      <c r="A5605" s="2">
        <v>44007</v>
      </c>
      <c r="B5605" s="1">
        <v>1.1221000000000001</v>
      </c>
    </row>
    <row r="5606" spans="1:2">
      <c r="A5606" s="2">
        <v>44008</v>
      </c>
      <c r="B5606" s="1">
        <v>1.1214999999999999</v>
      </c>
    </row>
    <row r="5607" spans="1:2">
      <c r="A5607" s="2">
        <v>44011</v>
      </c>
      <c r="B5607" s="1">
        <v>1.1236999999999999</v>
      </c>
    </row>
    <row r="5608" spans="1:2">
      <c r="A5608" s="2">
        <v>44012</v>
      </c>
      <c r="B5608" s="1">
        <v>1.1236999999999999</v>
      </c>
    </row>
    <row r="5609" spans="1:2">
      <c r="A5609" s="2">
        <v>44013</v>
      </c>
      <c r="B5609" s="1">
        <v>1.1258999999999999</v>
      </c>
    </row>
    <row r="5610" spans="1:2">
      <c r="A5610" s="2">
        <v>44014</v>
      </c>
      <c r="B5610" s="1">
        <v>1.1236999999999999</v>
      </c>
    </row>
    <row r="5611" spans="1:2">
      <c r="A5611" s="2">
        <v>44015</v>
      </c>
      <c r="B5611" s="1" t="s">
        <v>4</v>
      </c>
    </row>
    <row r="5612" spans="1:2">
      <c r="A5612" s="2">
        <v>44018</v>
      </c>
      <c r="B5612" s="1">
        <v>1.1307</v>
      </c>
    </row>
    <row r="5613" spans="1:2">
      <c r="A5613" s="2">
        <v>44019</v>
      </c>
      <c r="B5613" s="1">
        <v>1.1298999999999999</v>
      </c>
    </row>
    <row r="5614" spans="1:2">
      <c r="A5614" s="2">
        <v>44020</v>
      </c>
      <c r="B5614" s="1">
        <v>1.1329</v>
      </c>
    </row>
    <row r="5615" spans="1:2">
      <c r="A5615" s="2">
        <v>44021</v>
      </c>
      <c r="B5615" s="1">
        <v>1.1297999999999999</v>
      </c>
    </row>
    <row r="5616" spans="1:2">
      <c r="A5616" s="2">
        <v>44022</v>
      </c>
      <c r="B5616" s="1">
        <v>1.1317999999999999</v>
      </c>
    </row>
    <row r="5617" spans="1:2">
      <c r="A5617" s="2">
        <v>44025</v>
      </c>
      <c r="B5617" s="1">
        <v>1.1364000000000001</v>
      </c>
    </row>
    <row r="5618" spans="1:2">
      <c r="A5618" s="2">
        <v>44026</v>
      </c>
      <c r="B5618" s="1">
        <v>1.1406000000000001</v>
      </c>
    </row>
    <row r="5619" spans="1:2">
      <c r="A5619" s="2">
        <v>44027</v>
      </c>
      <c r="B5619" s="1">
        <v>1.1406000000000001</v>
      </c>
    </row>
    <row r="5620" spans="1:2">
      <c r="A5620" s="2">
        <v>44028</v>
      </c>
      <c r="B5620" s="1">
        <v>1.1433</v>
      </c>
    </row>
    <row r="5621" spans="1:2">
      <c r="A5621" s="2">
        <v>44029</v>
      </c>
      <c r="B5621" s="1">
        <v>1.1437999999999999</v>
      </c>
    </row>
    <row r="5622" spans="1:2">
      <c r="A5622" s="2">
        <v>44032</v>
      </c>
      <c r="B5622" s="1">
        <v>1.1442000000000001</v>
      </c>
    </row>
    <row r="5623" spans="1:2">
      <c r="A5623" s="2">
        <v>44033</v>
      </c>
      <c r="B5623" s="1">
        <v>1.1495</v>
      </c>
    </row>
    <row r="5624" spans="1:2">
      <c r="A5624" s="2">
        <v>44034</v>
      </c>
      <c r="B5624" s="1">
        <v>1.1587000000000001</v>
      </c>
    </row>
    <row r="5625" spans="1:2">
      <c r="A5625" s="2">
        <v>44035</v>
      </c>
      <c r="B5625" s="1">
        <v>1.1623000000000001</v>
      </c>
    </row>
    <row r="5626" spans="1:2">
      <c r="A5626" s="2">
        <v>44036</v>
      </c>
      <c r="B5626" s="1">
        <v>1.1635</v>
      </c>
    </row>
    <row r="5627" spans="1:2">
      <c r="A5627" s="2">
        <v>44039</v>
      </c>
      <c r="B5627" s="1">
        <v>1.175</v>
      </c>
    </row>
    <row r="5628" spans="1:2">
      <c r="A5628" s="2">
        <v>44040</v>
      </c>
      <c r="B5628" s="1">
        <v>1.1733</v>
      </c>
    </row>
    <row r="5629" spans="1:2">
      <c r="A5629" s="2">
        <v>44041</v>
      </c>
      <c r="B5629" s="1">
        <v>1.177</v>
      </c>
    </row>
    <row r="5630" spans="1:2">
      <c r="A5630" s="2">
        <v>44042</v>
      </c>
      <c r="B5630" s="1">
        <v>1.1791</v>
      </c>
    </row>
    <row r="5631" spans="1:2">
      <c r="A5631" s="2">
        <v>44043</v>
      </c>
      <c r="B5631" s="1">
        <v>1.1821999999999999</v>
      </c>
    </row>
    <row r="5632" spans="1:2">
      <c r="A5632" s="2">
        <v>44046</v>
      </c>
      <c r="B5632" s="1">
        <v>1.175</v>
      </c>
    </row>
    <row r="5633" spans="1:2">
      <c r="A5633" s="2">
        <v>44047</v>
      </c>
      <c r="B5633" s="1">
        <v>1.1766000000000001</v>
      </c>
    </row>
    <row r="5634" spans="1:2">
      <c r="A5634" s="2">
        <v>44048</v>
      </c>
      <c r="B5634" s="1">
        <v>1.1898</v>
      </c>
    </row>
    <row r="5635" spans="1:2">
      <c r="A5635" s="2">
        <v>44049</v>
      </c>
      <c r="B5635" s="1">
        <v>1.1856</v>
      </c>
    </row>
    <row r="5636" spans="1:2">
      <c r="A5636" s="2">
        <v>44050</v>
      </c>
      <c r="B5636" s="1">
        <v>1.1776</v>
      </c>
    </row>
    <row r="5637" spans="1:2">
      <c r="A5637" s="2">
        <v>44053</v>
      </c>
      <c r="B5637" s="1">
        <v>1.1756</v>
      </c>
    </row>
    <row r="5638" spans="1:2">
      <c r="A5638" s="2">
        <v>44054</v>
      </c>
      <c r="B5638" s="1">
        <v>1.1763999999999999</v>
      </c>
    </row>
    <row r="5639" spans="1:2">
      <c r="A5639" s="2">
        <v>44055</v>
      </c>
      <c r="B5639" s="1">
        <v>1.1796</v>
      </c>
    </row>
    <row r="5640" spans="1:2">
      <c r="A5640" s="2">
        <v>44056</v>
      </c>
      <c r="B5640" s="1">
        <v>1.1818</v>
      </c>
    </row>
    <row r="5641" spans="1:2">
      <c r="A5641" s="2">
        <v>44057</v>
      </c>
      <c r="B5641" s="1">
        <v>1.1833</v>
      </c>
    </row>
    <row r="5642" spans="1:2">
      <c r="A5642" s="2">
        <v>44060</v>
      </c>
      <c r="B5642" s="1">
        <v>1.1869000000000001</v>
      </c>
    </row>
    <row r="5643" spans="1:2">
      <c r="A5643" s="2">
        <v>44061</v>
      </c>
      <c r="B5643" s="1">
        <v>1.1928000000000001</v>
      </c>
    </row>
    <row r="5644" spans="1:2">
      <c r="A5644" s="2">
        <v>44062</v>
      </c>
      <c r="B5644" s="1">
        <v>1.1898</v>
      </c>
    </row>
    <row r="5645" spans="1:2">
      <c r="A5645" s="2">
        <v>44063</v>
      </c>
      <c r="B5645" s="1">
        <v>1.1861999999999999</v>
      </c>
    </row>
    <row r="5646" spans="1:2">
      <c r="A5646" s="2">
        <v>44064</v>
      </c>
      <c r="B5646" s="1">
        <v>1.1775</v>
      </c>
    </row>
    <row r="5647" spans="1:2">
      <c r="A5647" s="2">
        <v>44067</v>
      </c>
      <c r="B5647" s="1">
        <v>1.1802999999999999</v>
      </c>
    </row>
    <row r="5648" spans="1:2">
      <c r="A5648" s="2">
        <v>44068</v>
      </c>
      <c r="B5648" s="1">
        <v>1.1818</v>
      </c>
    </row>
    <row r="5649" spans="1:2">
      <c r="A5649" s="2">
        <v>44069</v>
      </c>
      <c r="B5649" s="1">
        <v>1.1813</v>
      </c>
    </row>
    <row r="5650" spans="1:2">
      <c r="A5650" s="2">
        <v>44070</v>
      </c>
      <c r="B5650" s="1">
        <v>1.1823999999999999</v>
      </c>
    </row>
    <row r="5651" spans="1:2">
      <c r="A5651" s="2">
        <v>44071</v>
      </c>
      <c r="B5651" s="1">
        <v>1.1900999999999999</v>
      </c>
    </row>
    <row r="5652" spans="1:2">
      <c r="A5652" s="2">
        <v>44074</v>
      </c>
      <c r="B5652" s="1">
        <v>1.1950000000000001</v>
      </c>
    </row>
    <row r="5653" spans="1:2">
      <c r="A5653" s="2">
        <v>44075</v>
      </c>
      <c r="B5653" s="1">
        <v>1.1949000000000001</v>
      </c>
    </row>
    <row r="5654" spans="1:2">
      <c r="A5654" s="2">
        <v>44076</v>
      </c>
      <c r="B5654" s="1">
        <v>1.1839999999999999</v>
      </c>
    </row>
    <row r="5655" spans="1:2">
      <c r="A5655" s="2">
        <v>44077</v>
      </c>
      <c r="B5655" s="1">
        <v>1.1832</v>
      </c>
    </row>
    <row r="5656" spans="1:2">
      <c r="A5656" s="2">
        <v>44078</v>
      </c>
      <c r="B5656" s="1">
        <v>1.1819999999999999</v>
      </c>
    </row>
    <row r="5657" spans="1:2">
      <c r="A5657" s="2">
        <v>44081</v>
      </c>
      <c r="B5657" s="1" t="s">
        <v>4</v>
      </c>
    </row>
    <row r="5658" spans="1:2">
      <c r="A5658" s="2">
        <v>44082</v>
      </c>
      <c r="B5658" s="1">
        <v>1.1789000000000001</v>
      </c>
    </row>
    <row r="5659" spans="1:2">
      <c r="A5659" s="2">
        <v>44083</v>
      </c>
      <c r="B5659" s="1">
        <v>1.181</v>
      </c>
    </row>
    <row r="5660" spans="1:2">
      <c r="A5660" s="2">
        <v>44084</v>
      </c>
      <c r="B5660" s="1">
        <v>1.1879999999999999</v>
      </c>
    </row>
    <row r="5661" spans="1:2">
      <c r="A5661" s="2">
        <v>44085</v>
      </c>
      <c r="B5661" s="1">
        <v>1.1831</v>
      </c>
    </row>
    <row r="5662" spans="1:2">
      <c r="A5662" s="2">
        <v>44088</v>
      </c>
      <c r="B5662" s="1">
        <v>1.1874</v>
      </c>
    </row>
    <row r="5663" spans="1:2">
      <c r="A5663" s="2">
        <v>44089</v>
      </c>
      <c r="B5663" s="1">
        <v>1.1846000000000001</v>
      </c>
    </row>
    <row r="5664" spans="1:2">
      <c r="A5664" s="2">
        <v>44090</v>
      </c>
      <c r="B5664" s="1">
        <v>1.1835</v>
      </c>
    </row>
    <row r="5665" spans="1:2">
      <c r="A5665" s="2">
        <v>44091</v>
      </c>
      <c r="B5665" s="1">
        <v>1.1822999999999999</v>
      </c>
    </row>
    <row r="5666" spans="1:2">
      <c r="A5666" s="2">
        <v>44092</v>
      </c>
      <c r="B5666" s="1">
        <v>1.1857</v>
      </c>
    </row>
    <row r="5667" spans="1:2">
      <c r="A5667" s="2">
        <v>44095</v>
      </c>
      <c r="B5667" s="1">
        <v>1.1737</v>
      </c>
    </row>
    <row r="5668" spans="1:2">
      <c r="A5668" s="2">
        <v>44096</v>
      </c>
      <c r="B5668" s="1">
        <v>1.1702999999999999</v>
      </c>
    </row>
    <row r="5669" spans="1:2">
      <c r="A5669" s="2">
        <v>44097</v>
      </c>
      <c r="B5669" s="1">
        <v>1.1677</v>
      </c>
    </row>
    <row r="5670" spans="1:2">
      <c r="A5670" s="2">
        <v>44098</v>
      </c>
      <c r="B5670" s="1">
        <v>1.1666000000000001</v>
      </c>
    </row>
    <row r="5671" spans="1:2">
      <c r="A5671" s="2">
        <v>44099</v>
      </c>
      <c r="B5671" s="1">
        <v>1.1617999999999999</v>
      </c>
    </row>
    <row r="5672" spans="1:2">
      <c r="A5672" s="2">
        <v>44102</v>
      </c>
      <c r="B5672" s="1">
        <v>1.1659999999999999</v>
      </c>
    </row>
    <row r="5673" spans="1:2">
      <c r="A5673" s="2">
        <v>44103</v>
      </c>
      <c r="B5673" s="1">
        <v>1.1717</v>
      </c>
    </row>
    <row r="5674" spans="1:2">
      <c r="A5674" s="2">
        <v>44104</v>
      </c>
      <c r="B5674" s="1">
        <v>1.1722999999999999</v>
      </c>
    </row>
    <row r="5675" spans="1:2">
      <c r="A5675" s="2">
        <v>44105</v>
      </c>
      <c r="B5675" s="1">
        <v>1.1752</v>
      </c>
    </row>
    <row r="5676" spans="1:2">
      <c r="A5676" s="2">
        <v>44106</v>
      </c>
      <c r="B5676" s="1">
        <v>1.1706000000000001</v>
      </c>
    </row>
    <row r="5677" spans="1:2">
      <c r="A5677" s="2">
        <v>44109</v>
      </c>
      <c r="B5677" s="1">
        <v>1.1783999999999999</v>
      </c>
    </row>
    <row r="5678" spans="1:2">
      <c r="A5678" s="2">
        <v>44110</v>
      </c>
      <c r="B5678" s="1">
        <v>1.1778</v>
      </c>
    </row>
    <row r="5679" spans="1:2">
      <c r="A5679" s="2">
        <v>44111</v>
      </c>
      <c r="B5679" s="1">
        <v>1.1766000000000001</v>
      </c>
    </row>
    <row r="5680" spans="1:2">
      <c r="A5680" s="2">
        <v>44112</v>
      </c>
      <c r="B5680" s="1">
        <v>1.1753</v>
      </c>
    </row>
    <row r="5681" spans="1:2">
      <c r="A5681" s="2">
        <v>44113</v>
      </c>
      <c r="B5681" s="1">
        <v>1.1819</v>
      </c>
    </row>
    <row r="5682" spans="1:2">
      <c r="A5682" s="2">
        <v>44116</v>
      </c>
      <c r="B5682" s="1" t="s">
        <v>4</v>
      </c>
    </row>
    <row r="5683" spans="1:2">
      <c r="A5683" s="2">
        <v>44117</v>
      </c>
      <c r="B5683" s="1">
        <v>1.1737</v>
      </c>
    </row>
    <row r="5684" spans="1:2">
      <c r="A5684" s="2">
        <v>44118</v>
      </c>
      <c r="B5684" s="1">
        <v>1.1755</v>
      </c>
    </row>
    <row r="5685" spans="1:2">
      <c r="A5685" s="2">
        <v>44119</v>
      </c>
      <c r="B5685" s="1">
        <v>1.1700999999999999</v>
      </c>
    </row>
    <row r="5686" spans="1:2">
      <c r="A5686" s="2">
        <v>44120</v>
      </c>
      <c r="B5686" s="1">
        <v>1.1717</v>
      </c>
    </row>
    <row r="5687" spans="1:2">
      <c r="A5687" s="2">
        <v>44123</v>
      </c>
      <c r="B5687" s="1">
        <v>1.1788000000000001</v>
      </c>
    </row>
    <row r="5688" spans="1:2">
      <c r="A5688" s="2">
        <v>44124</v>
      </c>
      <c r="B5688" s="1">
        <v>1.1823999999999999</v>
      </c>
    </row>
    <row r="5689" spans="1:2">
      <c r="A5689" s="2">
        <v>44125</v>
      </c>
      <c r="B5689" s="1">
        <v>1.1870000000000001</v>
      </c>
    </row>
    <row r="5690" spans="1:2">
      <c r="A5690" s="2">
        <v>44126</v>
      </c>
      <c r="B5690" s="1">
        <v>1.1823999999999999</v>
      </c>
    </row>
    <row r="5691" spans="1:2">
      <c r="A5691" s="2">
        <v>44127</v>
      </c>
      <c r="B5691" s="1">
        <v>1.1843999999999999</v>
      </c>
    </row>
    <row r="5692" spans="1:2">
      <c r="A5692" s="2">
        <v>44130</v>
      </c>
      <c r="B5692" s="1">
        <v>1.1816</v>
      </c>
    </row>
    <row r="5693" spans="1:2">
      <c r="A5693" s="2">
        <v>44131</v>
      </c>
      <c r="B5693" s="1">
        <v>1.1834</v>
      </c>
    </row>
    <row r="5694" spans="1:2">
      <c r="A5694" s="2">
        <v>44132</v>
      </c>
      <c r="B5694" s="1">
        <v>1.1751</v>
      </c>
    </row>
    <row r="5695" spans="1:2">
      <c r="A5695" s="2">
        <v>44133</v>
      </c>
      <c r="B5695" s="1">
        <v>1.1657999999999999</v>
      </c>
    </row>
    <row r="5696" spans="1:2">
      <c r="A5696" s="2">
        <v>44134</v>
      </c>
      <c r="B5696" s="1">
        <v>1.1647000000000001</v>
      </c>
    </row>
    <row r="5697" spans="1:2">
      <c r="A5697" s="2">
        <v>44137</v>
      </c>
      <c r="B5697" s="1">
        <v>1.1634</v>
      </c>
    </row>
    <row r="5698" spans="1:2">
      <c r="A5698" s="2">
        <v>44138</v>
      </c>
      <c r="B5698" s="1">
        <v>1.1724000000000001</v>
      </c>
    </row>
    <row r="5699" spans="1:2">
      <c r="A5699" s="2">
        <v>44139</v>
      </c>
      <c r="B5699" s="1">
        <v>1.173</v>
      </c>
    </row>
    <row r="5700" spans="1:2">
      <c r="A5700" s="2">
        <v>44140</v>
      </c>
      <c r="B5700" s="1">
        <v>1.1809000000000001</v>
      </c>
    </row>
    <row r="5701" spans="1:2">
      <c r="A5701" s="2">
        <v>44141</v>
      </c>
      <c r="B5701" s="1">
        <v>1.1886000000000001</v>
      </c>
    </row>
    <row r="5702" spans="1:2">
      <c r="A5702" s="2">
        <v>44144</v>
      </c>
      <c r="B5702" s="1">
        <v>1.1811</v>
      </c>
    </row>
    <row r="5703" spans="1:2">
      <c r="A5703" s="2">
        <v>44145</v>
      </c>
      <c r="B5703" s="1">
        <v>1.181</v>
      </c>
    </row>
    <row r="5704" spans="1:2">
      <c r="A5704" s="2">
        <v>44146</v>
      </c>
      <c r="B5704" s="1" t="s">
        <v>4</v>
      </c>
    </row>
    <row r="5705" spans="1:2">
      <c r="A5705" s="2">
        <v>44147</v>
      </c>
      <c r="B5705" s="1">
        <v>1.1814</v>
      </c>
    </row>
    <row r="5706" spans="1:2">
      <c r="A5706" s="2">
        <v>44148</v>
      </c>
      <c r="B5706" s="1">
        <v>1.1823999999999999</v>
      </c>
    </row>
    <row r="5707" spans="1:2">
      <c r="A5707" s="2">
        <v>44151</v>
      </c>
      <c r="B5707" s="1">
        <v>1.1843999999999999</v>
      </c>
    </row>
    <row r="5708" spans="1:2">
      <c r="A5708" s="2">
        <v>44152</v>
      </c>
      <c r="B5708" s="1">
        <v>1.1861999999999999</v>
      </c>
    </row>
    <row r="5709" spans="1:2">
      <c r="A5709" s="2">
        <v>44153</v>
      </c>
      <c r="B5709" s="1">
        <v>1.1869000000000001</v>
      </c>
    </row>
    <row r="5710" spans="1:2">
      <c r="A5710" s="2">
        <v>44154</v>
      </c>
      <c r="B5710" s="1">
        <v>1.1842999999999999</v>
      </c>
    </row>
    <row r="5711" spans="1:2">
      <c r="A5711" s="2">
        <v>44155</v>
      </c>
      <c r="B5711" s="1">
        <v>1.1857</v>
      </c>
    </row>
    <row r="5712" spans="1:2">
      <c r="A5712" s="2">
        <v>44158</v>
      </c>
      <c r="B5712" s="1">
        <v>1.1826000000000001</v>
      </c>
    </row>
    <row r="5713" spans="1:2">
      <c r="A5713" s="2">
        <v>44159</v>
      </c>
      <c r="B5713" s="1">
        <v>1.1874</v>
      </c>
    </row>
    <row r="5714" spans="1:2">
      <c r="A5714" s="2">
        <v>44160</v>
      </c>
      <c r="B5714" s="1">
        <v>1.1908000000000001</v>
      </c>
    </row>
    <row r="5715" spans="1:2">
      <c r="A5715" s="2">
        <v>44161</v>
      </c>
      <c r="B5715" s="1" t="s">
        <v>4</v>
      </c>
    </row>
    <row r="5716" spans="1:2">
      <c r="A5716" s="2">
        <v>44162</v>
      </c>
      <c r="B5716" s="1" t="s">
        <v>4</v>
      </c>
    </row>
    <row r="5717" spans="1:2">
      <c r="A5717" s="2">
        <v>44165</v>
      </c>
      <c r="B5717" s="1">
        <v>1.1948000000000001</v>
      </c>
    </row>
    <row r="5718" spans="1:2">
      <c r="A5718" s="2">
        <v>44166</v>
      </c>
      <c r="B5718" s="1">
        <v>1.2039</v>
      </c>
    </row>
    <row r="5719" spans="1:2">
      <c r="A5719" s="2">
        <v>44167</v>
      </c>
      <c r="B5719" s="1">
        <v>1.2093</v>
      </c>
    </row>
    <row r="5720" spans="1:2">
      <c r="A5720" s="2">
        <v>44168</v>
      </c>
      <c r="B5720" s="1">
        <v>1.2152000000000001</v>
      </c>
    </row>
    <row r="5721" spans="1:2">
      <c r="A5721" s="2">
        <v>44169</v>
      </c>
      <c r="B5721" s="1">
        <v>1.2141999999999999</v>
      </c>
    </row>
    <row r="5722" spans="1:2">
      <c r="A5722" s="2">
        <v>44172</v>
      </c>
      <c r="B5722" s="1">
        <v>1.2138</v>
      </c>
    </row>
    <row r="5723" spans="1:2">
      <c r="A5723" s="2">
        <v>44173</v>
      </c>
      <c r="B5723" s="1">
        <v>1.2111000000000001</v>
      </c>
    </row>
    <row r="5724" spans="1:2">
      <c r="A5724" s="2">
        <v>44174</v>
      </c>
      <c r="B5724" s="1">
        <v>1.208</v>
      </c>
    </row>
    <row r="5725" spans="1:2">
      <c r="A5725" s="2">
        <v>44175</v>
      </c>
      <c r="B5725" s="1">
        <v>1.2118</v>
      </c>
    </row>
    <row r="5726" spans="1:2">
      <c r="A5726" s="2">
        <v>44176</v>
      </c>
      <c r="B5726" s="1">
        <v>1.2112000000000001</v>
      </c>
    </row>
    <row r="5727" spans="1:2">
      <c r="A5727" s="2">
        <v>44179</v>
      </c>
      <c r="B5727" s="1">
        <v>1.2144999999999999</v>
      </c>
    </row>
    <row r="5728" spans="1:2">
      <c r="A5728" s="2">
        <v>44180</v>
      </c>
      <c r="B5728" s="1">
        <v>1.2158</v>
      </c>
    </row>
    <row r="5729" spans="1:2">
      <c r="A5729" s="2">
        <v>44181</v>
      </c>
      <c r="B5729" s="1">
        <v>1.2175</v>
      </c>
    </row>
    <row r="5730" spans="1:2">
      <c r="A5730" s="2">
        <v>44182</v>
      </c>
      <c r="B5730" s="1">
        <v>1.2258</v>
      </c>
    </row>
    <row r="5731" spans="1:2">
      <c r="A5731" s="2">
        <v>44183</v>
      </c>
      <c r="B5731" s="1">
        <v>1.2236</v>
      </c>
    </row>
    <row r="5732" spans="1:2">
      <c r="A5732" s="2">
        <v>44186</v>
      </c>
      <c r="B5732" s="1">
        <v>1.2230000000000001</v>
      </c>
    </row>
    <row r="5733" spans="1:2">
      <c r="A5733" s="2">
        <v>44187</v>
      </c>
      <c r="B5733" s="1">
        <v>1.2172000000000001</v>
      </c>
    </row>
    <row r="5734" spans="1:2">
      <c r="A5734" s="2">
        <v>44188</v>
      </c>
      <c r="B5734" s="1">
        <v>1.2194</v>
      </c>
    </row>
    <row r="5735" spans="1:2">
      <c r="A5735" s="2">
        <v>44189</v>
      </c>
      <c r="B5735" s="1" t="s">
        <v>4</v>
      </c>
    </row>
    <row r="5736" spans="1:2">
      <c r="A5736" s="2">
        <v>44190</v>
      </c>
      <c r="B5736" s="1" t="s">
        <v>4</v>
      </c>
    </row>
    <row r="5737" spans="1:2">
      <c r="A5737" s="2">
        <v>44193</v>
      </c>
      <c r="B5737" s="1">
        <v>1.2213000000000001</v>
      </c>
    </row>
    <row r="5738" spans="1:2">
      <c r="A5738" s="2">
        <v>44194</v>
      </c>
      <c r="B5738" s="1">
        <v>1.2252000000000001</v>
      </c>
    </row>
    <row r="5739" spans="1:2">
      <c r="A5739" s="2">
        <v>44195</v>
      </c>
      <c r="B5739" s="1">
        <v>1.228</v>
      </c>
    </row>
    <row r="5740" spans="1:2">
      <c r="A5740" s="2">
        <v>44196</v>
      </c>
      <c r="B5740" s="1">
        <v>1.2230000000000001</v>
      </c>
    </row>
    <row r="5741" spans="1:2">
      <c r="A5741" s="2">
        <v>44197</v>
      </c>
      <c r="B5741" s="1" t="s">
        <v>4</v>
      </c>
    </row>
    <row r="5742" spans="1:2">
      <c r="A5742" s="2">
        <v>44200</v>
      </c>
      <c r="B5742" s="1">
        <v>1.2254</v>
      </c>
    </row>
    <row r="5743" spans="1:2">
      <c r="A5743" s="2">
        <v>44201</v>
      </c>
      <c r="B5743" s="1">
        <v>1.2295</v>
      </c>
    </row>
    <row r="5744" spans="1:2">
      <c r="A5744" s="2">
        <v>44202</v>
      </c>
      <c r="B5744" s="1">
        <v>1.2290000000000001</v>
      </c>
    </row>
    <row r="5745" spans="1:2">
      <c r="A5745" s="2">
        <v>44203</v>
      </c>
      <c r="B5745" s="1">
        <v>1.2264999999999999</v>
      </c>
    </row>
    <row r="5746" spans="1:2">
      <c r="A5746" s="2">
        <v>44204</v>
      </c>
      <c r="B5746" s="1">
        <v>1.2252000000000001</v>
      </c>
    </row>
    <row r="5747" spans="1:2">
      <c r="A5747" s="2">
        <v>44207</v>
      </c>
      <c r="B5747" s="1">
        <v>1.2169000000000001</v>
      </c>
    </row>
    <row r="5748" spans="1:2">
      <c r="A5748" s="2">
        <v>44208</v>
      </c>
      <c r="B5748" s="1">
        <v>1.2168000000000001</v>
      </c>
    </row>
    <row r="5749" spans="1:2">
      <c r="A5749" s="2">
        <v>44209</v>
      </c>
      <c r="B5749" s="1">
        <v>1.2159</v>
      </c>
    </row>
    <row r="5750" spans="1:2">
      <c r="A5750" s="2">
        <v>44210</v>
      </c>
      <c r="B5750" s="1">
        <v>1.2156</v>
      </c>
    </row>
    <row r="5751" spans="1:2">
      <c r="A5751" s="2">
        <v>44211</v>
      </c>
      <c r="B5751" s="1">
        <v>1.2099</v>
      </c>
    </row>
    <row r="5752" spans="1:2">
      <c r="A5752" s="2">
        <v>44214</v>
      </c>
      <c r="B5752" s="1" t="s">
        <v>4</v>
      </c>
    </row>
    <row r="5753" spans="1:2">
      <c r="A5753" s="2">
        <v>44215</v>
      </c>
      <c r="B5753" s="1">
        <v>1.2125999999999999</v>
      </c>
    </row>
    <row r="5754" spans="1:2">
      <c r="A5754" s="2">
        <v>44216</v>
      </c>
      <c r="B5754" s="1" t="s">
        <v>4</v>
      </c>
    </row>
    <row r="5755" spans="1:2">
      <c r="A5755" s="2">
        <v>44217</v>
      </c>
      <c r="B5755" s="1">
        <v>1.2142999999999999</v>
      </c>
    </row>
    <row r="5756" spans="1:2">
      <c r="A5756" s="2">
        <v>44218</v>
      </c>
      <c r="B5756" s="1">
        <v>1.2179</v>
      </c>
    </row>
    <row r="5757" spans="1:2">
      <c r="A5757" s="2">
        <v>44221</v>
      </c>
      <c r="B5757" s="1">
        <v>1.2138</v>
      </c>
    </row>
    <row r="5758" spans="1:2">
      <c r="A5758" s="2">
        <v>44222</v>
      </c>
      <c r="B5758" s="1">
        <v>1.2146999999999999</v>
      </c>
    </row>
    <row r="5759" spans="1:2">
      <c r="A5759" s="2">
        <v>44223</v>
      </c>
      <c r="B5759" s="1">
        <v>1.2101</v>
      </c>
    </row>
    <row r="5760" spans="1:2">
      <c r="A5760" s="2">
        <v>44224</v>
      </c>
      <c r="B5760" s="1">
        <v>1.2121999999999999</v>
      </c>
    </row>
    <row r="5761" spans="1:2">
      <c r="A5761" s="2">
        <v>44225</v>
      </c>
      <c r="B5761" s="1">
        <v>1.2135</v>
      </c>
    </row>
    <row r="5762" spans="1:2">
      <c r="A5762" s="2">
        <v>44228</v>
      </c>
      <c r="B5762" s="1">
        <v>1.2070000000000001</v>
      </c>
    </row>
    <row r="5763" spans="1:2">
      <c r="A5763" s="2">
        <v>44229</v>
      </c>
      <c r="B5763" s="1">
        <v>1.202</v>
      </c>
    </row>
    <row r="5764" spans="1:2">
      <c r="A5764" s="2">
        <v>44230</v>
      </c>
      <c r="B5764" s="1">
        <v>1.2024999999999999</v>
      </c>
    </row>
    <row r="5765" spans="1:2">
      <c r="A5765" s="2">
        <v>44231</v>
      </c>
      <c r="B5765" s="1">
        <v>1.1974</v>
      </c>
    </row>
    <row r="5766" spans="1:2">
      <c r="A5766" s="2">
        <v>44232</v>
      </c>
      <c r="B5766" s="1">
        <v>1.2035</v>
      </c>
    </row>
    <row r="5767" spans="1:2">
      <c r="A5767" s="2">
        <v>44235</v>
      </c>
      <c r="B5767" s="1">
        <v>1.2044999999999999</v>
      </c>
    </row>
    <row r="5768" spans="1:2">
      <c r="A5768" s="2">
        <v>44236</v>
      </c>
      <c r="B5768" s="1">
        <v>1.2105999999999999</v>
      </c>
    </row>
    <row r="5769" spans="1:2">
      <c r="A5769" s="2">
        <v>44237</v>
      </c>
      <c r="B5769" s="1">
        <v>1.2132000000000001</v>
      </c>
    </row>
    <row r="5770" spans="1:2">
      <c r="A5770" s="2">
        <v>44238</v>
      </c>
      <c r="B5770" s="1">
        <v>1.2126999999999999</v>
      </c>
    </row>
    <row r="5771" spans="1:2">
      <c r="A5771" s="2">
        <v>44239</v>
      </c>
      <c r="B5771" s="1">
        <v>1.2125999999999999</v>
      </c>
    </row>
    <row r="5772" spans="1:2">
      <c r="A5772" s="2">
        <v>44242</v>
      </c>
      <c r="B5772" s="1" t="s">
        <v>4</v>
      </c>
    </row>
    <row r="5773" spans="1:2">
      <c r="A5773" s="2">
        <v>44243</v>
      </c>
      <c r="B5773" s="1">
        <v>1.2107000000000001</v>
      </c>
    </row>
    <row r="5774" spans="1:2">
      <c r="A5774" s="2">
        <v>44244</v>
      </c>
      <c r="B5774" s="1">
        <v>1.2041999999999999</v>
      </c>
    </row>
    <row r="5775" spans="1:2">
      <c r="A5775" s="2">
        <v>44245</v>
      </c>
      <c r="B5775" s="1">
        <v>1.2078</v>
      </c>
    </row>
    <row r="5776" spans="1:2">
      <c r="A5776" s="2">
        <v>44246</v>
      </c>
      <c r="B5776" s="1">
        <v>1.2136</v>
      </c>
    </row>
    <row r="5777" spans="1:2">
      <c r="A5777" s="2">
        <v>44249</v>
      </c>
      <c r="B5777" s="1">
        <v>1.2155</v>
      </c>
    </row>
    <row r="5778" spans="1:2">
      <c r="A5778" s="2">
        <v>44250</v>
      </c>
      <c r="B5778" s="1">
        <v>1.2141999999999999</v>
      </c>
    </row>
    <row r="5779" spans="1:2">
      <c r="A5779" s="2">
        <v>44251</v>
      </c>
      <c r="B5779" s="1">
        <v>1.2142999999999999</v>
      </c>
    </row>
    <row r="5780" spans="1:2">
      <c r="A5780" s="2">
        <v>44252</v>
      </c>
      <c r="B5780" s="1">
        <v>1.2229000000000001</v>
      </c>
    </row>
    <row r="5781" spans="1:2">
      <c r="A5781" s="2">
        <v>44253</v>
      </c>
      <c r="B5781" s="1">
        <v>1.2093</v>
      </c>
    </row>
    <row r="5782" spans="1:2">
      <c r="A5782" s="2">
        <v>44256</v>
      </c>
      <c r="B5782" s="1">
        <v>1.2054</v>
      </c>
    </row>
    <row r="5783" spans="1:2">
      <c r="A5783" s="2">
        <v>44257</v>
      </c>
      <c r="B5783" s="1">
        <v>1.2079</v>
      </c>
    </row>
    <row r="5784" spans="1:2">
      <c r="A5784" s="2">
        <v>44258</v>
      </c>
      <c r="B5784" s="1">
        <v>1.2073</v>
      </c>
    </row>
    <row r="5785" spans="1:2">
      <c r="A5785" s="2">
        <v>44259</v>
      </c>
      <c r="B5785" s="1">
        <v>1.2044999999999999</v>
      </c>
    </row>
    <row r="5786" spans="1:2">
      <c r="A5786" s="2">
        <v>44260</v>
      </c>
      <c r="B5786" s="1">
        <v>1.1914</v>
      </c>
    </row>
    <row r="5787" spans="1:2">
      <c r="A5787" s="2">
        <v>44263</v>
      </c>
      <c r="B5787" s="1">
        <v>1.1849000000000001</v>
      </c>
    </row>
    <row r="5788" spans="1:2">
      <c r="A5788" s="2">
        <v>44264</v>
      </c>
      <c r="B5788" s="1">
        <v>1.1884999999999999</v>
      </c>
    </row>
    <row r="5789" spans="1:2">
      <c r="A5789" s="2">
        <v>44265</v>
      </c>
      <c r="B5789" s="1">
        <v>1.19</v>
      </c>
    </row>
    <row r="5790" spans="1:2">
      <c r="A5790" s="2">
        <v>44266</v>
      </c>
      <c r="B5790" s="1">
        <v>1.1978</v>
      </c>
    </row>
    <row r="5791" spans="1:2">
      <c r="A5791" s="2">
        <v>44267</v>
      </c>
      <c r="B5791" s="1">
        <v>1.1952</v>
      </c>
    </row>
    <row r="5792" spans="1:2">
      <c r="A5792" s="2">
        <v>44270</v>
      </c>
      <c r="B5792" s="1">
        <v>1.1917</v>
      </c>
    </row>
    <row r="5793" spans="1:2">
      <c r="A5793" s="2">
        <v>44271</v>
      </c>
      <c r="B5793" s="1">
        <v>1.1895</v>
      </c>
    </row>
    <row r="5794" spans="1:2">
      <c r="A5794" s="2">
        <v>44272</v>
      </c>
      <c r="B5794" s="1">
        <v>1.1904999999999999</v>
      </c>
    </row>
    <row r="5795" spans="1:2">
      <c r="A5795" s="2">
        <v>44273</v>
      </c>
      <c r="B5795" s="1">
        <v>1.1926000000000001</v>
      </c>
    </row>
    <row r="5796" spans="1:2">
      <c r="A5796" s="2">
        <v>44274</v>
      </c>
      <c r="B5796" s="1">
        <v>1.1909000000000001</v>
      </c>
    </row>
    <row r="5797" spans="1:2">
      <c r="A5797" s="2">
        <v>44277</v>
      </c>
      <c r="B5797" s="1">
        <v>1.1932</v>
      </c>
    </row>
    <row r="5798" spans="1:2">
      <c r="A5798" s="2">
        <v>44278</v>
      </c>
      <c r="B5798" s="1">
        <v>1.1872</v>
      </c>
    </row>
    <row r="5799" spans="1:2">
      <c r="A5799" s="2">
        <v>44279</v>
      </c>
      <c r="B5799" s="1">
        <v>1.1831</v>
      </c>
    </row>
    <row r="5800" spans="1:2">
      <c r="A5800" s="2">
        <v>44280</v>
      </c>
      <c r="B5800" s="1">
        <v>1.1777</v>
      </c>
    </row>
    <row r="5801" spans="1:2">
      <c r="A5801" s="2">
        <v>44281</v>
      </c>
      <c r="B5801" s="1">
        <v>1.1798</v>
      </c>
    </row>
    <row r="5802" spans="1:2">
      <c r="A5802" s="2">
        <v>44284</v>
      </c>
      <c r="B5802" s="1">
        <v>1.1778999999999999</v>
      </c>
    </row>
    <row r="5803" spans="1:2">
      <c r="A5803" s="2">
        <v>44285</v>
      </c>
      <c r="B5803" s="1">
        <v>1.1724000000000001</v>
      </c>
    </row>
    <row r="5804" spans="1:2">
      <c r="A5804" s="2">
        <v>44286</v>
      </c>
      <c r="B5804" s="1">
        <v>1.1742999999999999</v>
      </c>
    </row>
    <row r="5805" spans="1:2">
      <c r="A5805" s="2">
        <v>44287</v>
      </c>
      <c r="B5805" s="1">
        <v>1.1772</v>
      </c>
    </row>
    <row r="5806" spans="1:2">
      <c r="A5806" s="2">
        <v>44288</v>
      </c>
      <c r="B5806" s="1">
        <v>1.1762999999999999</v>
      </c>
    </row>
    <row r="5807" spans="1:2">
      <c r="A5807" s="2">
        <v>44291</v>
      </c>
      <c r="B5807" s="1">
        <v>1.181</v>
      </c>
    </row>
    <row r="5808" spans="1:2">
      <c r="A5808" s="2">
        <v>44292</v>
      </c>
      <c r="B5808" s="1">
        <v>1.1852</v>
      </c>
    </row>
    <row r="5809" spans="1:2">
      <c r="A5809" s="2">
        <v>44293</v>
      </c>
      <c r="B5809" s="1">
        <v>1.1890000000000001</v>
      </c>
    </row>
    <row r="5810" spans="1:2">
      <c r="A5810" s="2">
        <v>44294</v>
      </c>
      <c r="B5810" s="1">
        <v>1.1903999999999999</v>
      </c>
    </row>
    <row r="5811" spans="1:2">
      <c r="A5811" s="2">
        <v>44295</v>
      </c>
      <c r="B5811" s="1">
        <v>1.1897</v>
      </c>
    </row>
    <row r="5812" spans="1:2">
      <c r="A5812" s="2">
        <v>44298</v>
      </c>
      <c r="B5812" s="1">
        <v>1.1907000000000001</v>
      </c>
    </row>
    <row r="5813" spans="1:2">
      <c r="A5813" s="2">
        <v>44299</v>
      </c>
      <c r="B5813" s="1">
        <v>1.1939</v>
      </c>
    </row>
    <row r="5814" spans="1:2">
      <c r="A5814" s="2">
        <v>44300</v>
      </c>
      <c r="B5814" s="1">
        <v>1.1974</v>
      </c>
    </row>
    <row r="5815" spans="1:2">
      <c r="A5815" s="2">
        <v>44301</v>
      </c>
      <c r="B5815" s="1">
        <v>1.1963999999999999</v>
      </c>
    </row>
    <row r="5816" spans="1:2">
      <c r="A5816" s="2">
        <v>44302</v>
      </c>
      <c r="B5816" s="1">
        <v>1.198</v>
      </c>
    </row>
    <row r="5817" spans="1:2">
      <c r="A5817" s="2">
        <v>44305</v>
      </c>
      <c r="B5817" s="1">
        <v>1.2028000000000001</v>
      </c>
    </row>
    <row r="5818" spans="1:2">
      <c r="A5818" s="2">
        <v>44306</v>
      </c>
      <c r="B5818" s="1">
        <v>1.2044999999999999</v>
      </c>
    </row>
    <row r="5819" spans="1:2">
      <c r="A5819" s="2">
        <v>44307</v>
      </c>
      <c r="B5819" s="1">
        <v>1.2033</v>
      </c>
    </row>
    <row r="5820" spans="1:2">
      <c r="A5820" s="2">
        <v>44308</v>
      </c>
      <c r="B5820" s="1">
        <v>1.2012</v>
      </c>
    </row>
    <row r="5821" spans="1:2">
      <c r="A5821" s="2">
        <v>44309</v>
      </c>
      <c r="B5821" s="1">
        <v>1.2069000000000001</v>
      </c>
    </row>
    <row r="5822" spans="1:2">
      <c r="A5822" s="2">
        <v>44312</v>
      </c>
      <c r="B5822" s="1">
        <v>1.2082999999999999</v>
      </c>
    </row>
    <row r="5823" spans="1:2">
      <c r="A5823" s="2">
        <v>44313</v>
      </c>
      <c r="B5823" s="1">
        <v>1.2079</v>
      </c>
    </row>
    <row r="5824" spans="1:2">
      <c r="A5824" s="2">
        <v>44314</v>
      </c>
      <c r="B5824" s="1">
        <v>1.2098</v>
      </c>
    </row>
    <row r="5825" spans="1:2">
      <c r="A5825" s="2">
        <v>44315</v>
      </c>
      <c r="B5825" s="1">
        <v>1.2110000000000001</v>
      </c>
    </row>
    <row r="5826" spans="1:2">
      <c r="A5826" s="2">
        <v>44316</v>
      </c>
      <c r="B5826" s="1">
        <v>1.2030000000000001</v>
      </c>
    </row>
    <row r="5827" spans="1:2">
      <c r="A5827" s="2">
        <v>44319</v>
      </c>
      <c r="B5827" s="1">
        <v>1.2059</v>
      </c>
    </row>
    <row r="5828" spans="1:2">
      <c r="A5828" s="2">
        <v>44320</v>
      </c>
      <c r="B5828" s="1">
        <v>1.2014</v>
      </c>
    </row>
    <row r="5829" spans="1:2">
      <c r="A5829" s="2">
        <v>44321</v>
      </c>
      <c r="B5829" s="1">
        <v>1.2002999999999999</v>
      </c>
    </row>
    <row r="5830" spans="1:2">
      <c r="A5830" s="2">
        <v>44322</v>
      </c>
      <c r="B5830" s="1">
        <v>1.2049000000000001</v>
      </c>
    </row>
    <row r="5831" spans="1:2">
      <c r="A5831" s="2">
        <v>44323</v>
      </c>
      <c r="B5831" s="1">
        <v>1.2164999999999999</v>
      </c>
    </row>
    <row r="5832" spans="1:2">
      <c r="A5832" s="2">
        <v>44326</v>
      </c>
      <c r="B5832" s="1">
        <v>1.2170000000000001</v>
      </c>
    </row>
    <row r="5833" spans="1:2">
      <c r="A5833" s="2">
        <v>44327</v>
      </c>
      <c r="B5833" s="1">
        <v>1.2169000000000001</v>
      </c>
    </row>
    <row r="5834" spans="1:2">
      <c r="A5834" s="2">
        <v>44328</v>
      </c>
      <c r="B5834" s="1">
        <v>1.2074</v>
      </c>
    </row>
    <row r="5835" spans="1:2">
      <c r="A5835" s="2">
        <v>44329</v>
      </c>
      <c r="B5835" s="1">
        <v>1.2070000000000001</v>
      </c>
    </row>
    <row r="5836" spans="1:2">
      <c r="A5836" s="2">
        <v>44330</v>
      </c>
      <c r="B5836" s="1">
        <v>1.2141</v>
      </c>
    </row>
    <row r="5837" spans="1:2">
      <c r="A5837" s="2">
        <v>44333</v>
      </c>
      <c r="B5837" s="1">
        <v>1.2155</v>
      </c>
    </row>
    <row r="5838" spans="1:2">
      <c r="A5838" s="2">
        <v>44334</v>
      </c>
      <c r="B5838" s="1">
        <v>1.2202999999999999</v>
      </c>
    </row>
    <row r="5839" spans="1:2">
      <c r="A5839" s="2">
        <v>44335</v>
      </c>
      <c r="B5839" s="1">
        <v>1.2216</v>
      </c>
    </row>
    <row r="5840" spans="1:2">
      <c r="A5840" s="2">
        <v>44336</v>
      </c>
      <c r="B5840" s="1">
        <v>1.2224999999999999</v>
      </c>
    </row>
    <row r="5841" spans="1:2">
      <c r="A5841" s="2">
        <v>44337</v>
      </c>
      <c r="B5841" s="1">
        <v>1.2178</v>
      </c>
    </row>
    <row r="5842" spans="1:2">
      <c r="A5842" s="2">
        <v>44340</v>
      </c>
      <c r="B5842" s="1">
        <v>1.2210000000000001</v>
      </c>
    </row>
    <row r="5843" spans="1:2">
      <c r="A5843" s="2">
        <v>44341</v>
      </c>
      <c r="B5843" s="1">
        <v>1.2233000000000001</v>
      </c>
    </row>
    <row r="5844" spans="1:2">
      <c r="A5844" s="2">
        <v>44342</v>
      </c>
      <c r="B5844" s="1">
        <v>1.2203999999999999</v>
      </c>
    </row>
    <row r="5845" spans="1:2">
      <c r="A5845" s="2">
        <v>44343</v>
      </c>
      <c r="B5845" s="1">
        <v>1.2194</v>
      </c>
    </row>
    <row r="5846" spans="1:2">
      <c r="A5846" s="2">
        <v>44344</v>
      </c>
      <c r="B5846" s="1">
        <v>1.2194</v>
      </c>
    </row>
    <row r="5847" spans="1:2">
      <c r="A5847" s="2">
        <v>44347</v>
      </c>
      <c r="B5847" s="1" t="s">
        <v>4</v>
      </c>
    </row>
    <row r="5848" spans="1:2">
      <c r="A5848" s="2">
        <v>44348</v>
      </c>
      <c r="B5848" s="1">
        <v>1.2241</v>
      </c>
    </row>
    <row r="5849" spans="1:2">
      <c r="A5849" s="2">
        <v>44349</v>
      </c>
      <c r="B5849" s="1">
        <v>1.2213000000000001</v>
      </c>
    </row>
    <row r="5850" spans="1:2">
      <c r="A5850" s="2">
        <v>44350</v>
      </c>
      <c r="B5850" s="1">
        <v>1.2121999999999999</v>
      </c>
    </row>
    <row r="5851" spans="1:2">
      <c r="A5851" s="2">
        <v>44351</v>
      </c>
      <c r="B5851" s="1">
        <v>1.2173</v>
      </c>
    </row>
    <row r="5852" spans="1:2">
      <c r="A5852" s="2">
        <v>44354</v>
      </c>
      <c r="B5852" s="1">
        <v>1.22</v>
      </c>
    </row>
    <row r="5853" spans="1:2">
      <c r="A5853" s="2">
        <v>44355</v>
      </c>
      <c r="B5853" s="1">
        <v>1.218</v>
      </c>
    </row>
    <row r="5854" spans="1:2">
      <c r="A5854" s="2">
        <v>44356</v>
      </c>
      <c r="B5854" s="1">
        <v>1.2183999999999999</v>
      </c>
    </row>
    <row r="5855" spans="1:2">
      <c r="A5855" s="2">
        <v>44357</v>
      </c>
      <c r="B5855" s="1">
        <v>1.2173</v>
      </c>
    </row>
    <row r="5856" spans="1:2">
      <c r="A5856" s="2">
        <v>44358</v>
      </c>
      <c r="B5856" s="1">
        <v>1.2101</v>
      </c>
    </row>
    <row r="5857" spans="1:2">
      <c r="A5857" s="2">
        <v>44361</v>
      </c>
      <c r="B5857" s="1">
        <v>1.2125999999999999</v>
      </c>
    </row>
    <row r="5858" spans="1:2">
      <c r="A5858" s="2">
        <v>44362</v>
      </c>
      <c r="B5858" s="1">
        <v>1.212</v>
      </c>
    </row>
    <row r="5859" spans="1:2">
      <c r="A5859" s="2">
        <v>44363</v>
      </c>
      <c r="B5859" s="1">
        <v>1.2119</v>
      </c>
    </row>
    <row r="5860" spans="1:2">
      <c r="A5860" s="2">
        <v>44364</v>
      </c>
      <c r="B5860" s="1">
        <v>1.1911</v>
      </c>
    </row>
    <row r="5861" spans="1:2">
      <c r="A5861" s="2">
        <v>44365</v>
      </c>
      <c r="B5861" s="1">
        <v>1.1872</v>
      </c>
    </row>
    <row r="5862" spans="1:2">
      <c r="A5862" s="2">
        <v>44368</v>
      </c>
      <c r="B5862" s="1">
        <v>1.1909000000000001</v>
      </c>
    </row>
    <row r="5863" spans="1:2">
      <c r="A5863" s="2">
        <v>44369</v>
      </c>
      <c r="B5863" s="1">
        <v>1.1910000000000001</v>
      </c>
    </row>
    <row r="5864" spans="1:2">
      <c r="A5864" s="2">
        <v>44370</v>
      </c>
      <c r="B5864" s="1">
        <v>1.1950000000000001</v>
      </c>
    </row>
    <row r="5865" spans="1:2">
      <c r="A5865" s="2">
        <v>44371</v>
      </c>
      <c r="B5865" s="1">
        <v>1.1927000000000001</v>
      </c>
    </row>
    <row r="5866" spans="1:2">
      <c r="A5866" s="2">
        <v>44372</v>
      </c>
      <c r="B5866" s="1">
        <v>1.194</v>
      </c>
    </row>
    <row r="5867" spans="1:2">
      <c r="A5867" s="2">
        <v>44375</v>
      </c>
      <c r="B5867" s="1">
        <v>1.1938</v>
      </c>
    </row>
    <row r="5868" spans="1:2">
      <c r="A5868" s="2">
        <v>44376</v>
      </c>
      <c r="B5868" s="1">
        <v>1.1904999999999999</v>
      </c>
    </row>
    <row r="5869" spans="1:2">
      <c r="A5869" s="2">
        <v>44377</v>
      </c>
      <c r="B5869" s="1">
        <v>1.1848000000000001</v>
      </c>
    </row>
    <row r="5870" spans="1:2">
      <c r="A5870" s="2">
        <v>44378</v>
      </c>
      <c r="B5870" s="1">
        <v>1.1857</v>
      </c>
    </row>
    <row r="5871" spans="1:2">
      <c r="A5871" s="2">
        <v>44379</v>
      </c>
      <c r="B5871" s="1">
        <v>1.1848000000000001</v>
      </c>
    </row>
    <row r="5872" spans="1:2">
      <c r="A5872" s="2">
        <v>44382</v>
      </c>
      <c r="B5872" s="1" t="s">
        <v>4</v>
      </c>
    </row>
    <row r="5873" spans="1:2">
      <c r="A5873" s="2">
        <v>44383</v>
      </c>
      <c r="B5873" s="1">
        <v>1.1816</v>
      </c>
    </row>
    <row r="5874" spans="1:2">
      <c r="A5874" s="2">
        <v>44384</v>
      </c>
      <c r="B5874" s="1">
        <v>1.1802999999999999</v>
      </c>
    </row>
    <row r="5875" spans="1:2">
      <c r="A5875" s="2">
        <v>44385</v>
      </c>
      <c r="B5875" s="1">
        <v>1.1839999999999999</v>
      </c>
    </row>
    <row r="5876" spans="1:2">
      <c r="A5876" s="2">
        <v>44386</v>
      </c>
      <c r="B5876" s="1">
        <v>1.1860999999999999</v>
      </c>
    </row>
    <row r="5877" spans="1:2">
      <c r="A5877" s="2">
        <v>44389</v>
      </c>
      <c r="B5877" s="1">
        <v>1.1858</v>
      </c>
    </row>
    <row r="5878" spans="1:2">
      <c r="A5878" s="2">
        <v>44390</v>
      </c>
      <c r="B5878" s="1">
        <v>1.1813</v>
      </c>
    </row>
    <row r="5879" spans="1:2">
      <c r="A5879" s="2">
        <v>44391</v>
      </c>
      <c r="B5879" s="1">
        <v>1.1826000000000001</v>
      </c>
    </row>
    <row r="5880" spans="1:2">
      <c r="A5880" s="2">
        <v>44392</v>
      </c>
      <c r="B5880" s="1">
        <v>1.1806000000000001</v>
      </c>
    </row>
    <row r="5881" spans="1:2">
      <c r="A5881" s="2">
        <v>44393</v>
      </c>
      <c r="B5881" s="1">
        <v>1.181</v>
      </c>
    </row>
    <row r="5882" spans="1:2">
      <c r="A5882" s="2">
        <v>44396</v>
      </c>
      <c r="B5882" s="1">
        <v>1.1803999999999999</v>
      </c>
    </row>
    <row r="5883" spans="1:2">
      <c r="A5883" s="2">
        <v>44397</v>
      </c>
      <c r="B5883" s="1">
        <v>1.1776</v>
      </c>
    </row>
    <row r="5884" spans="1:2">
      <c r="A5884" s="2">
        <v>44398</v>
      </c>
      <c r="B5884" s="1">
        <v>1.1798999999999999</v>
      </c>
    </row>
    <row r="5885" spans="1:2">
      <c r="A5885" s="2">
        <v>44399</v>
      </c>
      <c r="B5885" s="1">
        <v>1.1771</v>
      </c>
    </row>
    <row r="5886" spans="1:2">
      <c r="A5886" s="2">
        <v>44400</v>
      </c>
      <c r="B5886" s="1">
        <v>1.1760999999999999</v>
      </c>
    </row>
    <row r="5887" spans="1:2">
      <c r="A5887" s="2">
        <v>44403</v>
      </c>
      <c r="B5887" s="1">
        <v>1.181</v>
      </c>
    </row>
    <row r="5888" spans="1:2">
      <c r="A5888" s="2">
        <v>44404</v>
      </c>
      <c r="B5888" s="1">
        <v>1.1831</v>
      </c>
    </row>
    <row r="5889" spans="1:2">
      <c r="A5889" s="2">
        <v>44405</v>
      </c>
      <c r="B5889" s="1">
        <v>1.1809000000000001</v>
      </c>
    </row>
    <row r="5890" spans="1:2">
      <c r="A5890" s="2">
        <v>44406</v>
      </c>
      <c r="B5890" s="1">
        <v>1.1886000000000001</v>
      </c>
    </row>
    <row r="5891" spans="1:2">
      <c r="A5891" s="2">
        <v>44407</v>
      </c>
      <c r="B5891" s="1">
        <v>1.1863999999999999</v>
      </c>
    </row>
    <row r="5892" spans="1:2">
      <c r="A5892" s="2">
        <v>44410</v>
      </c>
      <c r="B5892" s="1">
        <v>1.1873</v>
      </c>
    </row>
    <row r="5893" spans="1:2">
      <c r="A5893" s="2">
        <v>44411</v>
      </c>
      <c r="B5893" s="1">
        <v>1.1859</v>
      </c>
    </row>
    <row r="5894" spans="1:2">
      <c r="A5894" s="2">
        <v>44412</v>
      </c>
      <c r="B5894" s="1">
        <v>1.1840999999999999</v>
      </c>
    </row>
    <row r="5895" spans="1:2">
      <c r="A5895" s="2">
        <v>44413</v>
      </c>
      <c r="B5895" s="1">
        <v>1.1838</v>
      </c>
    </row>
    <row r="5896" spans="1:2">
      <c r="A5896" s="2">
        <v>44414</v>
      </c>
      <c r="B5896" s="1">
        <v>1.1760999999999999</v>
      </c>
    </row>
    <row r="5897" spans="1:2">
      <c r="A5897" s="2">
        <v>44417</v>
      </c>
      <c r="B5897" s="1">
        <v>1.1749000000000001</v>
      </c>
    </row>
    <row r="5898" spans="1:2">
      <c r="A5898" s="2">
        <v>44418</v>
      </c>
      <c r="B5898" s="1">
        <v>1.1721999999999999</v>
      </c>
    </row>
    <row r="5899" spans="1:2">
      <c r="A5899" s="2">
        <v>44419</v>
      </c>
      <c r="B5899" s="1">
        <v>1.1737</v>
      </c>
    </row>
    <row r="5900" spans="1:2">
      <c r="A5900" s="2">
        <v>44420</v>
      </c>
      <c r="B5900" s="1">
        <v>1.1736</v>
      </c>
    </row>
    <row r="5901" spans="1:2">
      <c r="A5901" s="2">
        <v>44421</v>
      </c>
      <c r="B5901" s="1">
        <v>1.1796</v>
      </c>
    </row>
    <row r="5902" spans="1:2">
      <c r="A5902" s="2">
        <v>44424</v>
      </c>
      <c r="B5902" s="1">
        <v>1.1776</v>
      </c>
    </row>
    <row r="5903" spans="1:2">
      <c r="A5903" s="2">
        <v>44425</v>
      </c>
      <c r="B5903" s="1">
        <v>1.1714</v>
      </c>
    </row>
    <row r="5904" spans="1:2">
      <c r="A5904" s="2">
        <v>44426</v>
      </c>
      <c r="B5904" s="1">
        <v>1.1701999999999999</v>
      </c>
    </row>
    <row r="5905" spans="1:2">
      <c r="A5905" s="2">
        <v>44427</v>
      </c>
      <c r="B5905" s="1">
        <v>1.1693</v>
      </c>
    </row>
    <row r="5906" spans="1:2">
      <c r="A5906" s="2">
        <v>44428</v>
      </c>
      <c r="B5906" s="1">
        <v>1.169</v>
      </c>
    </row>
    <row r="5907" spans="1:2">
      <c r="A5907" s="2">
        <v>44431</v>
      </c>
      <c r="B5907" s="1">
        <v>1.1732</v>
      </c>
    </row>
    <row r="5908" spans="1:2">
      <c r="A5908" s="2">
        <v>44432</v>
      </c>
      <c r="B5908" s="1">
        <v>1.1746000000000001</v>
      </c>
    </row>
    <row r="5909" spans="1:2">
      <c r="A5909" s="2">
        <v>44433</v>
      </c>
      <c r="B5909" s="1">
        <v>1.1758</v>
      </c>
    </row>
    <row r="5910" spans="1:2">
      <c r="A5910" s="2">
        <v>44434</v>
      </c>
      <c r="B5910" s="1">
        <v>1.1760999999999999</v>
      </c>
    </row>
    <row r="5911" spans="1:2">
      <c r="A5911" s="2">
        <v>44435</v>
      </c>
      <c r="B5911" s="1">
        <v>1.1794</v>
      </c>
    </row>
    <row r="5912" spans="1:2">
      <c r="A5912" s="2">
        <v>44438</v>
      </c>
      <c r="B5912" s="1">
        <v>1.1795</v>
      </c>
    </row>
    <row r="5913" spans="1:2">
      <c r="A5913" s="2">
        <v>44439</v>
      </c>
      <c r="B5913" s="1">
        <v>1.18</v>
      </c>
    </row>
    <row r="5914" spans="1:2">
      <c r="A5914" s="2">
        <v>44440</v>
      </c>
      <c r="B5914" s="1">
        <v>1.1850000000000001</v>
      </c>
    </row>
    <row r="5915" spans="1:2">
      <c r="A5915" s="2">
        <v>44441</v>
      </c>
      <c r="B5915" s="1">
        <v>1.1858</v>
      </c>
    </row>
    <row r="5916" spans="1:2">
      <c r="A5916" s="2">
        <v>44442</v>
      </c>
      <c r="B5916" s="1">
        <v>1.1883999999999999</v>
      </c>
    </row>
    <row r="5917" spans="1:2">
      <c r="A5917" s="2">
        <v>44445</v>
      </c>
      <c r="B5917" s="1" t="s">
        <v>4</v>
      </c>
    </row>
    <row r="5918" spans="1:2">
      <c r="A5918" s="2">
        <v>44446</v>
      </c>
      <c r="B5918" s="1">
        <v>1.1849000000000001</v>
      </c>
    </row>
    <row r="5919" spans="1:2">
      <c r="A5919" s="2">
        <v>44447</v>
      </c>
      <c r="B5919" s="1">
        <v>1.1818</v>
      </c>
    </row>
    <row r="5920" spans="1:2">
      <c r="A5920" s="2">
        <v>44448</v>
      </c>
      <c r="B5920" s="1">
        <v>1.1827000000000001</v>
      </c>
    </row>
    <row r="5921" spans="1:2">
      <c r="A5921" s="2">
        <v>44449</v>
      </c>
      <c r="B5921" s="1">
        <v>1.1820999999999999</v>
      </c>
    </row>
    <row r="5922" spans="1:2">
      <c r="A5922" s="2">
        <v>44452</v>
      </c>
      <c r="B5922" s="1">
        <v>1.1809000000000001</v>
      </c>
    </row>
    <row r="5923" spans="1:2">
      <c r="A5923" s="2">
        <v>44453</v>
      </c>
      <c r="B5923" s="1">
        <v>1.1823999999999999</v>
      </c>
    </row>
    <row r="5924" spans="1:2">
      <c r="A5924" s="2">
        <v>44454</v>
      </c>
      <c r="B5924" s="1">
        <v>1.1811</v>
      </c>
    </row>
    <row r="5925" spans="1:2">
      <c r="A5925" s="2">
        <v>44455</v>
      </c>
      <c r="B5925" s="1">
        <v>1.1763999999999999</v>
      </c>
    </row>
    <row r="5926" spans="1:2">
      <c r="A5926" s="2">
        <v>44456</v>
      </c>
      <c r="B5926" s="1">
        <v>1.1734</v>
      </c>
    </row>
    <row r="5927" spans="1:2">
      <c r="A5927" s="2">
        <v>44459</v>
      </c>
      <c r="B5927" s="1">
        <v>1.1729000000000001</v>
      </c>
    </row>
    <row r="5928" spans="1:2">
      <c r="A5928" s="2">
        <v>44460</v>
      </c>
      <c r="B5928" s="1">
        <v>1.1724000000000001</v>
      </c>
    </row>
    <row r="5929" spans="1:2">
      <c r="A5929" s="2">
        <v>44461</v>
      </c>
      <c r="B5929" s="1">
        <v>1.1738999999999999</v>
      </c>
    </row>
    <row r="5930" spans="1:2">
      <c r="A5930" s="2">
        <v>44462</v>
      </c>
      <c r="B5930" s="1">
        <v>1.1735</v>
      </c>
    </row>
    <row r="5931" spans="1:2">
      <c r="A5931" s="2">
        <v>44463</v>
      </c>
      <c r="B5931" s="1">
        <v>1.1715</v>
      </c>
    </row>
    <row r="5932" spans="1:2">
      <c r="A5932" s="2">
        <v>44466</v>
      </c>
      <c r="B5932" s="1">
        <v>1.1701999999999999</v>
      </c>
    </row>
    <row r="5933" spans="1:2">
      <c r="A5933" s="2">
        <v>44467</v>
      </c>
      <c r="B5933" s="1">
        <v>1.1680999999999999</v>
      </c>
    </row>
    <row r="5934" spans="1:2">
      <c r="A5934" s="2">
        <v>44468</v>
      </c>
      <c r="B5934" s="1">
        <v>1.1612</v>
      </c>
    </row>
    <row r="5935" spans="1:2">
      <c r="A5935" s="2">
        <v>44469</v>
      </c>
      <c r="B5935" s="1">
        <v>1.1577</v>
      </c>
    </row>
    <row r="5936" spans="1:2">
      <c r="A5936" s="2">
        <v>44470</v>
      </c>
      <c r="B5936" s="1">
        <v>1.1597999999999999</v>
      </c>
    </row>
    <row r="5937" spans="1:2">
      <c r="A5937" s="2">
        <v>44473</v>
      </c>
      <c r="B5937" s="1">
        <v>1.1621999999999999</v>
      </c>
    </row>
    <row r="5938" spans="1:2">
      <c r="A5938" s="2">
        <v>44474</v>
      </c>
      <c r="B5938" s="1">
        <v>1.1609</v>
      </c>
    </row>
    <row r="5939" spans="1:2">
      <c r="A5939" s="2">
        <v>44475</v>
      </c>
      <c r="B5939" s="1">
        <v>1.1546000000000001</v>
      </c>
    </row>
    <row r="5940" spans="1:2">
      <c r="A5940" s="2">
        <v>44476</v>
      </c>
      <c r="B5940" s="1">
        <v>1.1560999999999999</v>
      </c>
    </row>
    <row r="5941" spans="1:2">
      <c r="A5941" s="2">
        <v>44477</v>
      </c>
      <c r="B5941" s="1">
        <v>1.1572</v>
      </c>
    </row>
    <row r="5942" spans="1:2">
      <c r="A5942" s="2">
        <v>44480</v>
      </c>
      <c r="B5942" s="1" t="s">
        <v>4</v>
      </c>
    </row>
    <row r="5943" spans="1:2">
      <c r="A5943" s="2">
        <v>44481</v>
      </c>
      <c r="B5943" s="1">
        <v>1.1540999999999999</v>
      </c>
    </row>
    <row r="5944" spans="1:2">
      <c r="A5944" s="2">
        <v>44482</v>
      </c>
      <c r="B5944" s="1">
        <v>1.1568000000000001</v>
      </c>
    </row>
    <row r="5945" spans="1:2">
      <c r="A5945" s="2">
        <v>44483</v>
      </c>
      <c r="B5945" s="1">
        <v>1.1591</v>
      </c>
    </row>
    <row r="5946" spans="1:2">
      <c r="A5946" s="2">
        <v>44484</v>
      </c>
      <c r="B5946" s="1">
        <v>1.1594</v>
      </c>
    </row>
    <row r="5947" spans="1:2">
      <c r="A5947" s="2">
        <v>44487</v>
      </c>
      <c r="B5947" s="1">
        <v>1.1609</v>
      </c>
    </row>
    <row r="5948" spans="1:2">
      <c r="A5948" s="2">
        <v>44488</v>
      </c>
      <c r="B5948" s="1">
        <v>1.1632</v>
      </c>
    </row>
    <row r="5949" spans="1:2">
      <c r="A5949" s="2">
        <v>44489</v>
      </c>
      <c r="B5949" s="1">
        <v>1.1642999999999999</v>
      </c>
    </row>
    <row r="5950" spans="1:2">
      <c r="A5950" s="2">
        <v>44490</v>
      </c>
      <c r="B5950" s="1">
        <v>1.1642999999999999</v>
      </c>
    </row>
    <row r="5951" spans="1:2">
      <c r="A5951" s="2">
        <v>44491</v>
      </c>
      <c r="B5951" s="1">
        <v>1.1632</v>
      </c>
    </row>
    <row r="5952" spans="1:2">
      <c r="A5952" s="2">
        <v>44494</v>
      </c>
      <c r="B5952" s="1">
        <v>1.1609</v>
      </c>
    </row>
    <row r="5953" spans="1:2">
      <c r="A5953" s="2">
        <v>44495</v>
      </c>
      <c r="B5953" s="1">
        <v>1.159</v>
      </c>
    </row>
    <row r="5954" spans="1:2">
      <c r="A5954" s="2">
        <v>44496</v>
      </c>
      <c r="B5954" s="1">
        <v>1.1599999999999999</v>
      </c>
    </row>
    <row r="5955" spans="1:2">
      <c r="A5955" s="2">
        <v>44497</v>
      </c>
      <c r="B5955" s="1">
        <v>1.1685000000000001</v>
      </c>
    </row>
    <row r="5956" spans="1:2">
      <c r="A5956" s="2">
        <v>44498</v>
      </c>
      <c r="B5956" s="1">
        <v>1.1552</v>
      </c>
    </row>
    <row r="5957" spans="1:2">
      <c r="A5957" s="2">
        <v>44501</v>
      </c>
      <c r="B5957" s="1">
        <v>1.1591</v>
      </c>
    </row>
    <row r="5958" spans="1:2">
      <c r="A5958" s="2">
        <v>44502</v>
      </c>
      <c r="B5958" s="1">
        <v>1.1580999999999999</v>
      </c>
    </row>
    <row r="5959" spans="1:2">
      <c r="A5959" s="2">
        <v>44503</v>
      </c>
      <c r="B5959" s="1">
        <v>1.1584000000000001</v>
      </c>
    </row>
    <row r="5960" spans="1:2">
      <c r="A5960" s="2">
        <v>44504</v>
      </c>
      <c r="B5960" s="1">
        <v>1.1546000000000001</v>
      </c>
    </row>
    <row r="5961" spans="1:2">
      <c r="A5961" s="2">
        <v>44505</v>
      </c>
      <c r="B5961" s="1">
        <v>1.1554</v>
      </c>
    </row>
    <row r="5962" spans="1:2">
      <c r="A5962" s="2">
        <v>44508</v>
      </c>
      <c r="B5962" s="1">
        <v>1.159</v>
      </c>
    </row>
    <row r="5963" spans="1:2">
      <c r="A5963" s="2">
        <v>44509</v>
      </c>
      <c r="B5963" s="1">
        <v>1.1589</v>
      </c>
    </row>
    <row r="5964" spans="1:2">
      <c r="A5964" s="2">
        <v>44510</v>
      </c>
      <c r="B5964" s="1">
        <v>1.1516999999999999</v>
      </c>
    </row>
    <row r="5965" spans="1:2">
      <c r="A5965" s="2">
        <v>44511</v>
      </c>
      <c r="B5965" s="1" t="s">
        <v>4</v>
      </c>
    </row>
    <row r="5966" spans="1:2">
      <c r="A5966" s="2">
        <v>44512</v>
      </c>
      <c r="B5966" s="1">
        <v>1.1443000000000001</v>
      </c>
    </row>
    <row r="5967" spans="1:2">
      <c r="A5967" s="2">
        <v>44515</v>
      </c>
      <c r="B5967" s="1">
        <v>1.1420999999999999</v>
      </c>
    </row>
    <row r="5968" spans="1:2">
      <c r="A5968" s="2">
        <v>44516</v>
      </c>
      <c r="B5968" s="1">
        <v>1.1333</v>
      </c>
    </row>
    <row r="5969" spans="1:2">
      <c r="A5969" s="2">
        <v>44517</v>
      </c>
      <c r="B5969" s="1">
        <v>1.1322000000000001</v>
      </c>
    </row>
    <row r="5970" spans="1:2">
      <c r="A5970" s="2">
        <v>44518</v>
      </c>
      <c r="B5970" s="1">
        <v>1.1357999999999999</v>
      </c>
    </row>
    <row r="5971" spans="1:2">
      <c r="A5971" s="2">
        <v>44519</v>
      </c>
      <c r="B5971" s="1">
        <v>1.1317999999999999</v>
      </c>
    </row>
    <row r="5972" spans="1:2">
      <c r="A5972" s="2">
        <v>44522</v>
      </c>
      <c r="B5972" s="1">
        <v>1.1259999999999999</v>
      </c>
    </row>
    <row r="5973" spans="1:2">
      <c r="A5973" s="2">
        <v>44523</v>
      </c>
      <c r="B5973" s="1">
        <v>1.1265000000000001</v>
      </c>
    </row>
    <row r="5974" spans="1:2">
      <c r="A5974" s="2">
        <v>44524</v>
      </c>
      <c r="B5974" s="1">
        <v>1.1195999999999999</v>
      </c>
    </row>
    <row r="5975" spans="1:2">
      <c r="A5975" s="2">
        <v>44525</v>
      </c>
      <c r="B5975" s="1" t="s">
        <v>4</v>
      </c>
    </row>
    <row r="5976" spans="1:2">
      <c r="A5976" s="2">
        <v>44526</v>
      </c>
      <c r="B5976" s="1">
        <v>1.1302000000000001</v>
      </c>
    </row>
    <row r="5977" spans="1:2">
      <c r="A5977" s="2">
        <v>44529</v>
      </c>
      <c r="B5977" s="1">
        <v>1.1261000000000001</v>
      </c>
    </row>
    <row r="5978" spans="1:2">
      <c r="A5978" s="2">
        <v>44530</v>
      </c>
      <c r="B5978" s="1">
        <v>1.1287</v>
      </c>
    </row>
    <row r="5979" spans="1:2">
      <c r="A5979" s="2">
        <v>44531</v>
      </c>
      <c r="B5979" s="1">
        <v>1.1323000000000001</v>
      </c>
    </row>
    <row r="5980" spans="1:2">
      <c r="A5980" s="2">
        <v>44532</v>
      </c>
      <c r="B5980" s="1">
        <v>1.1306</v>
      </c>
    </row>
    <row r="5981" spans="1:2">
      <c r="A5981" s="2">
        <v>44533</v>
      </c>
      <c r="B5981" s="1">
        <v>1.1308</v>
      </c>
    </row>
    <row r="5982" spans="1:2">
      <c r="A5982" s="2">
        <v>44536</v>
      </c>
      <c r="B5982" s="1">
        <v>1.1282000000000001</v>
      </c>
    </row>
    <row r="5983" spans="1:2">
      <c r="A5983" s="2">
        <v>44537</v>
      </c>
      <c r="B5983" s="1">
        <v>1.1247</v>
      </c>
    </row>
    <row r="5984" spans="1:2">
      <c r="A5984" s="2">
        <v>44538</v>
      </c>
      <c r="B5984" s="1">
        <v>1.133</v>
      </c>
    </row>
    <row r="5985" spans="1:2">
      <c r="A5985" s="2">
        <v>44539</v>
      </c>
      <c r="B5985" s="1">
        <v>1.1285000000000001</v>
      </c>
    </row>
    <row r="5986" spans="1:2">
      <c r="A5986" s="2">
        <v>44540</v>
      </c>
      <c r="B5986" s="1">
        <v>1.1312</v>
      </c>
    </row>
    <row r="5987" spans="1:2">
      <c r="A5987" s="2">
        <v>44543</v>
      </c>
      <c r="B5987" s="1">
        <v>1.1297999999999999</v>
      </c>
    </row>
    <row r="5988" spans="1:2">
      <c r="A5988" s="2">
        <v>44544</v>
      </c>
      <c r="B5988" s="1">
        <v>1.1267</v>
      </c>
    </row>
    <row r="5989" spans="1:2">
      <c r="A5989" s="2">
        <v>44545</v>
      </c>
      <c r="B5989" s="1">
        <v>1.1261000000000001</v>
      </c>
    </row>
    <row r="5990" spans="1:2">
      <c r="A5990" s="2">
        <v>44546</v>
      </c>
      <c r="B5990" s="1">
        <v>1.1309</v>
      </c>
    </row>
    <row r="5991" spans="1:2">
      <c r="A5991" s="2">
        <v>44547</v>
      </c>
      <c r="B5991" s="1">
        <v>1.1276999999999999</v>
      </c>
    </row>
    <row r="5992" spans="1:2">
      <c r="A5992" s="2">
        <v>44550</v>
      </c>
      <c r="B5992" s="1">
        <v>1.1297999999999999</v>
      </c>
    </row>
    <row r="5993" spans="1:2">
      <c r="A5993" s="2">
        <v>44551</v>
      </c>
      <c r="B5993" s="1">
        <v>1.1272</v>
      </c>
    </row>
    <row r="5994" spans="1:2">
      <c r="A5994" s="2">
        <v>44552</v>
      </c>
      <c r="B5994" s="1">
        <v>1.1324000000000001</v>
      </c>
    </row>
    <row r="5995" spans="1:2">
      <c r="A5995" s="2">
        <v>44553</v>
      </c>
      <c r="B5995" s="1">
        <v>1.1319999999999999</v>
      </c>
    </row>
    <row r="5996" spans="1:2">
      <c r="A5996" s="2">
        <v>44554</v>
      </c>
      <c r="B5996" s="1" t="s">
        <v>4</v>
      </c>
    </row>
    <row r="5997" spans="1:2">
      <c r="A5997" s="2">
        <v>44557</v>
      </c>
      <c r="B5997" s="1">
        <v>1.1329</v>
      </c>
    </row>
    <row r="5998" spans="1:2">
      <c r="A5998" s="2">
        <v>44558</v>
      </c>
      <c r="B5998" s="1">
        <v>1.1314</v>
      </c>
    </row>
    <row r="5999" spans="1:2">
      <c r="A5999" s="2">
        <v>44559</v>
      </c>
      <c r="B5999" s="1">
        <v>1.1336999999999999</v>
      </c>
    </row>
    <row r="6000" spans="1:2">
      <c r="A6000" s="2">
        <v>44560</v>
      </c>
      <c r="B6000" s="1">
        <v>1.1317999999999999</v>
      </c>
    </row>
    <row r="6001" spans="1:2">
      <c r="A6001" s="2">
        <v>44561</v>
      </c>
      <c r="B6001" s="1" t="s">
        <v>4</v>
      </c>
    </row>
    <row r="6002" spans="1:2">
      <c r="A6002" s="2">
        <v>44564</v>
      </c>
      <c r="B6002" s="1">
        <v>1.129</v>
      </c>
    </row>
    <row r="6003" spans="1:2">
      <c r="A6003" s="2">
        <v>44565</v>
      </c>
      <c r="B6003" s="1">
        <v>1.1295999999999999</v>
      </c>
    </row>
    <row r="6004" spans="1:2">
      <c r="A6004" s="2">
        <v>44566</v>
      </c>
      <c r="B6004" s="1">
        <v>1.1335</v>
      </c>
    </row>
    <row r="6005" spans="1:2">
      <c r="A6005" s="2">
        <v>44567</v>
      </c>
      <c r="B6005" s="1">
        <v>1.1307</v>
      </c>
    </row>
    <row r="6006" spans="1:2">
      <c r="A6006" s="2">
        <v>44568</v>
      </c>
      <c r="B6006" s="1">
        <v>1.1357999999999999</v>
      </c>
    </row>
    <row r="6007" spans="1:2">
      <c r="A6007" s="2">
        <v>44571</v>
      </c>
      <c r="B6007" s="1">
        <v>1.1328</v>
      </c>
    </row>
    <row r="6008" spans="1:2">
      <c r="A6008" s="2">
        <v>44572</v>
      </c>
      <c r="B6008" s="1">
        <v>1.1363000000000001</v>
      </c>
    </row>
    <row r="6009" spans="1:2">
      <c r="A6009" s="2">
        <v>44573</v>
      </c>
      <c r="B6009" s="1">
        <v>1.1431</v>
      </c>
    </row>
    <row r="6010" spans="1:2">
      <c r="A6010" s="2">
        <v>44574</v>
      </c>
      <c r="B6010" s="1">
        <v>1.1464000000000001</v>
      </c>
    </row>
    <row r="6011" spans="1:2">
      <c r="A6011" s="2">
        <v>44575</v>
      </c>
      <c r="B6011" s="1">
        <v>1.1414</v>
      </c>
    </row>
    <row r="6012" spans="1:2">
      <c r="A6012" s="2">
        <v>44578</v>
      </c>
      <c r="B6012" s="1" t="s">
        <v>4</v>
      </c>
    </row>
    <row r="6013" spans="1:2">
      <c r="A6013" s="2">
        <v>44579</v>
      </c>
      <c r="B6013" s="1">
        <v>1.1335999999999999</v>
      </c>
    </row>
    <row r="6014" spans="1:2">
      <c r="A6014" s="2">
        <v>44580</v>
      </c>
      <c r="B6014" s="1">
        <v>1.1346000000000001</v>
      </c>
    </row>
    <row r="6015" spans="1:2">
      <c r="A6015" s="2">
        <v>44581</v>
      </c>
      <c r="B6015" s="1">
        <v>1.1335999999999999</v>
      </c>
    </row>
    <row r="6016" spans="1:2">
      <c r="A6016" s="2">
        <v>44582</v>
      </c>
      <c r="B6016" s="1">
        <v>1.1346000000000001</v>
      </c>
    </row>
    <row r="6017" spans="1:2">
      <c r="A6017" s="2">
        <v>44585</v>
      </c>
      <c r="B6017" s="1">
        <v>1.131</v>
      </c>
    </row>
    <row r="6018" spans="1:2">
      <c r="A6018" s="2">
        <v>44586</v>
      </c>
      <c r="B6018" s="1">
        <v>1.1283000000000001</v>
      </c>
    </row>
    <row r="6019" spans="1:2">
      <c r="A6019" s="2">
        <v>44587</v>
      </c>
      <c r="B6019" s="1">
        <v>1.1278999999999999</v>
      </c>
    </row>
    <row r="6020" spans="1:2">
      <c r="A6020" s="2">
        <v>44588</v>
      </c>
      <c r="B6020" s="1">
        <v>1.1141000000000001</v>
      </c>
    </row>
    <row r="6021" spans="1:2">
      <c r="A6021" s="2">
        <v>44589</v>
      </c>
      <c r="B6021" s="1">
        <v>1.1160000000000001</v>
      </c>
    </row>
    <row r="6022" spans="1:2">
      <c r="A6022" s="2">
        <v>44592</v>
      </c>
      <c r="B6022" s="1">
        <v>1.1212</v>
      </c>
    </row>
    <row r="6023" spans="1:2">
      <c r="A6023" s="2">
        <v>44593</v>
      </c>
      <c r="B6023" s="1">
        <v>1.1238999999999999</v>
      </c>
    </row>
    <row r="6024" spans="1:2">
      <c r="A6024" s="2">
        <v>44594</v>
      </c>
      <c r="B6024" s="1">
        <v>1.1298999999999999</v>
      </c>
    </row>
    <row r="6025" spans="1:2">
      <c r="A6025" s="2">
        <v>44595</v>
      </c>
      <c r="B6025" s="1">
        <v>1.1425000000000001</v>
      </c>
    </row>
    <row r="6026" spans="1:2">
      <c r="A6026" s="2">
        <v>44596</v>
      </c>
      <c r="B6026" s="1">
        <v>1.1455</v>
      </c>
    </row>
    <row r="6027" spans="1:2">
      <c r="A6027" s="2">
        <v>44599</v>
      </c>
      <c r="B6027" s="1">
        <v>1.1434</v>
      </c>
    </row>
    <row r="6028" spans="1:2">
      <c r="A6028" s="2">
        <v>44600</v>
      </c>
      <c r="B6028" s="1">
        <v>1.1415999999999999</v>
      </c>
    </row>
    <row r="6029" spans="1:2">
      <c r="A6029" s="2">
        <v>44601</v>
      </c>
      <c r="B6029" s="1">
        <v>1.1435</v>
      </c>
    </row>
    <row r="6030" spans="1:2">
      <c r="A6030" s="2">
        <v>44602</v>
      </c>
      <c r="B6030" s="1">
        <v>1.1487000000000001</v>
      </c>
    </row>
    <row r="6031" spans="1:2">
      <c r="A6031" s="2">
        <v>44603</v>
      </c>
      <c r="B6031" s="1">
        <v>1.1404000000000001</v>
      </c>
    </row>
    <row r="6032" spans="1:2">
      <c r="A6032" s="2">
        <v>44606</v>
      </c>
      <c r="B6032" s="1">
        <v>1.1306</v>
      </c>
    </row>
    <row r="6033" spans="1:2">
      <c r="A6033" s="2">
        <v>44607</v>
      </c>
      <c r="B6033" s="1">
        <v>1.1363000000000001</v>
      </c>
    </row>
    <row r="6034" spans="1:2">
      <c r="A6034" s="2">
        <v>44608</v>
      </c>
      <c r="B6034" s="1">
        <v>1.1380999999999999</v>
      </c>
    </row>
    <row r="6035" spans="1:2">
      <c r="A6035" s="2">
        <v>44609</v>
      </c>
      <c r="B6035" s="1">
        <v>1.1364000000000001</v>
      </c>
    </row>
    <row r="6036" spans="1:2">
      <c r="A6036" s="2">
        <v>44610</v>
      </c>
      <c r="B6036" s="1">
        <v>1.1327</v>
      </c>
    </row>
    <row r="6037" spans="1:2">
      <c r="A6037" s="2">
        <v>44613</v>
      </c>
      <c r="B6037" s="1" t="s">
        <v>4</v>
      </c>
    </row>
    <row r="6038" spans="1:2">
      <c r="A6038" s="2">
        <v>44614</v>
      </c>
      <c r="B6038" s="1">
        <v>1.1342000000000001</v>
      </c>
    </row>
    <row r="6039" spans="1:2">
      <c r="A6039" s="2">
        <v>44615</v>
      </c>
      <c r="B6039" s="1">
        <v>1.1315999999999999</v>
      </c>
    </row>
    <row r="6040" spans="1:2">
      <c r="A6040" s="2">
        <v>44616</v>
      </c>
      <c r="B6040" s="1">
        <v>1.1153999999999999</v>
      </c>
    </row>
    <row r="6041" spans="1:2">
      <c r="A6041" s="2">
        <v>44617</v>
      </c>
      <c r="B6041" s="1">
        <v>1.1261000000000001</v>
      </c>
    </row>
    <row r="6042" spans="1:2">
      <c r="A6042" s="2">
        <v>44620</v>
      </c>
      <c r="B6042" s="1">
        <v>1.1224000000000001</v>
      </c>
    </row>
    <row r="6043" spans="1:2">
      <c r="A6043" s="2">
        <v>44621</v>
      </c>
      <c r="B6043" s="1">
        <v>1.1103000000000001</v>
      </c>
    </row>
    <row r="6044" spans="1:2">
      <c r="A6044" s="2">
        <v>44622</v>
      </c>
      <c r="B6044" s="1">
        <v>1.1102000000000001</v>
      </c>
    </row>
    <row r="6045" spans="1:2">
      <c r="A6045" s="2">
        <v>44623</v>
      </c>
      <c r="B6045" s="1">
        <v>1.1052999999999999</v>
      </c>
    </row>
    <row r="6046" spans="1:2">
      <c r="A6046" s="2">
        <v>44624</v>
      </c>
      <c r="B6046" s="1">
        <v>1.0911999999999999</v>
      </c>
    </row>
    <row r="6047" spans="1:2">
      <c r="A6047" s="2">
        <v>44627</v>
      </c>
      <c r="B6047" s="1">
        <v>1.0860000000000001</v>
      </c>
    </row>
    <row r="6048" spans="1:2">
      <c r="A6048" s="2">
        <v>44628</v>
      </c>
      <c r="B6048" s="1">
        <v>1.0881000000000001</v>
      </c>
    </row>
    <row r="6049" spans="1:2">
      <c r="A6049" s="2">
        <v>44629</v>
      </c>
      <c r="B6049" s="1">
        <v>1.1069</v>
      </c>
    </row>
    <row r="6050" spans="1:2">
      <c r="A6050" s="2">
        <v>44630</v>
      </c>
      <c r="B6050" s="1">
        <v>1.1007</v>
      </c>
    </row>
    <row r="6051" spans="1:2">
      <c r="A6051" s="2">
        <v>44631</v>
      </c>
      <c r="B6051" s="1">
        <v>1.0936999999999999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48F5F-E35B-4547-95D1-BE2B35FCBB9D}">
  <sheetPr>
    <tabColor theme="9"/>
  </sheetPr>
  <dimension ref="A1:E5941"/>
  <sheetViews>
    <sheetView workbookViewId="0">
      <selection activeCell="F8" sqref="F8"/>
    </sheetView>
  </sheetViews>
  <sheetFormatPr defaultRowHeight="12.75"/>
  <cols>
    <col min="1" max="1" width="10.140625" style="17" bestFit="1" customWidth="1"/>
    <col min="2" max="2" width="15.5703125" bestFit="1" customWidth="1"/>
  </cols>
  <sheetData>
    <row r="1" spans="1:5" ht="15">
      <c r="A1" s="32" t="s">
        <v>1</v>
      </c>
      <c r="B1" s="32" t="s">
        <v>6</v>
      </c>
      <c r="E1" s="18" t="s">
        <v>511</v>
      </c>
    </row>
    <row r="2" spans="1:5" ht="15">
      <c r="A2" s="33">
        <v>36342</v>
      </c>
      <c r="B2" s="32">
        <v>1003</v>
      </c>
    </row>
    <row r="3" spans="1:5" ht="15">
      <c r="A3" s="33">
        <v>36373</v>
      </c>
      <c r="B3" s="32">
        <v>1038</v>
      </c>
    </row>
    <row r="4" spans="1:5" ht="15">
      <c r="A4" s="33">
        <v>36404</v>
      </c>
      <c r="B4" s="32">
        <v>1243</v>
      </c>
    </row>
    <row r="5" spans="1:5" ht="15">
      <c r="A5" s="33">
        <v>36434</v>
      </c>
      <c r="B5" s="32">
        <v>1351</v>
      </c>
    </row>
    <row r="6" spans="1:5" ht="15">
      <c r="A6" s="33">
        <v>36465</v>
      </c>
      <c r="B6" s="32">
        <v>1351</v>
      </c>
    </row>
    <row r="7" spans="1:5" ht="15">
      <c r="A7" s="33">
        <v>36495</v>
      </c>
      <c r="B7" s="32">
        <v>1319</v>
      </c>
    </row>
    <row r="8" spans="1:5" ht="15">
      <c r="A8" s="33">
        <v>36526</v>
      </c>
      <c r="B8" s="32">
        <v>1319</v>
      </c>
    </row>
    <row r="9" spans="1:5" ht="15">
      <c r="A9" s="33">
        <v>36557</v>
      </c>
      <c r="B9" s="32">
        <v>1531</v>
      </c>
    </row>
    <row r="10" spans="1:5" ht="15">
      <c r="A10" s="33">
        <v>36586</v>
      </c>
      <c r="B10" s="32">
        <v>1660</v>
      </c>
    </row>
    <row r="11" spans="1:5" ht="15">
      <c r="A11" s="33">
        <v>36617</v>
      </c>
      <c r="B11" s="32">
        <v>1628</v>
      </c>
    </row>
    <row r="12" spans="1:5" ht="15">
      <c r="A12" s="33">
        <v>36647</v>
      </c>
      <c r="B12" s="32">
        <v>1566</v>
      </c>
    </row>
    <row r="13" spans="1:5" ht="15">
      <c r="A13" s="33">
        <v>36678</v>
      </c>
      <c r="B13" s="32">
        <v>1616</v>
      </c>
    </row>
    <row r="14" spans="1:5" ht="15">
      <c r="A14" s="33">
        <v>36708</v>
      </c>
      <c r="B14" s="32">
        <v>1642</v>
      </c>
    </row>
    <row r="15" spans="1:5" ht="15">
      <c r="A15" s="33">
        <v>36739</v>
      </c>
      <c r="B15" s="32">
        <v>1652</v>
      </c>
    </row>
    <row r="16" spans="1:5" ht="15">
      <c r="A16" s="33">
        <v>36770</v>
      </c>
      <c r="B16" s="32">
        <v>1739</v>
      </c>
    </row>
    <row r="17" spans="1:2" ht="15">
      <c r="A17" s="33">
        <v>36800</v>
      </c>
      <c r="B17" s="32">
        <v>1759</v>
      </c>
    </row>
    <row r="18" spans="1:2" ht="15">
      <c r="A18" s="33">
        <v>36831</v>
      </c>
      <c r="B18" s="32">
        <v>1672</v>
      </c>
    </row>
    <row r="19" spans="1:2" ht="15">
      <c r="A19" s="33">
        <v>36861</v>
      </c>
      <c r="B19" s="32">
        <v>1599</v>
      </c>
    </row>
    <row r="20" spans="1:2" ht="15">
      <c r="A20" s="33">
        <v>36892</v>
      </c>
      <c r="B20" s="32">
        <v>1504</v>
      </c>
    </row>
    <row r="21" spans="1:2" ht="15">
      <c r="A21" s="33">
        <v>36923</v>
      </c>
      <c r="B21" s="32">
        <v>1537</v>
      </c>
    </row>
    <row r="22" spans="1:2" ht="15">
      <c r="A22" s="33">
        <v>36951</v>
      </c>
      <c r="B22" s="32">
        <v>1438</v>
      </c>
    </row>
    <row r="23" spans="1:2" ht="15">
      <c r="A23" s="33">
        <v>36982</v>
      </c>
      <c r="B23" s="32">
        <v>1459</v>
      </c>
    </row>
    <row r="24" spans="1:2" ht="15">
      <c r="A24" s="33">
        <v>37012</v>
      </c>
      <c r="B24" s="32">
        <v>1389</v>
      </c>
    </row>
    <row r="25" spans="1:2" ht="15">
      <c r="A25" s="33">
        <v>37043</v>
      </c>
      <c r="B25" s="32">
        <v>1386</v>
      </c>
    </row>
    <row r="26" spans="1:2" ht="15">
      <c r="A26" s="33">
        <v>37073</v>
      </c>
      <c r="B26" s="32">
        <v>1049</v>
      </c>
    </row>
    <row r="27" spans="1:2" ht="15">
      <c r="A27" s="33">
        <v>37104</v>
      </c>
      <c r="B27" s="32">
        <v>927</v>
      </c>
    </row>
    <row r="28" spans="1:2" ht="15">
      <c r="A28" s="33">
        <v>37135</v>
      </c>
      <c r="B28" s="32">
        <v>952</v>
      </c>
    </row>
    <row r="29" spans="1:2" ht="15">
      <c r="A29" s="33">
        <v>37165</v>
      </c>
      <c r="B29" s="32">
        <v>861</v>
      </c>
    </row>
    <row r="30" spans="1:2" ht="15">
      <c r="A30" s="33">
        <v>37196</v>
      </c>
      <c r="B30" s="32">
        <v>868</v>
      </c>
    </row>
    <row r="31" spans="1:2" ht="15">
      <c r="A31" s="33">
        <v>37226</v>
      </c>
      <c r="B31" s="32">
        <v>876</v>
      </c>
    </row>
    <row r="32" spans="1:2" ht="15">
      <c r="A32" s="33">
        <v>37257</v>
      </c>
      <c r="B32" s="32">
        <v>908</v>
      </c>
    </row>
    <row r="33" spans="1:2" ht="15">
      <c r="A33" s="33">
        <v>37288</v>
      </c>
      <c r="B33" s="32">
        <v>1031</v>
      </c>
    </row>
    <row r="34" spans="1:2" ht="15">
      <c r="A34" s="33">
        <v>37316</v>
      </c>
      <c r="B34" s="32">
        <v>1082</v>
      </c>
    </row>
    <row r="35" spans="1:2" ht="15">
      <c r="A35" s="33">
        <v>37347</v>
      </c>
      <c r="B35" s="32">
        <v>1027</v>
      </c>
    </row>
    <row r="36" spans="1:2" ht="15">
      <c r="A36" s="33">
        <v>37377</v>
      </c>
      <c r="B36" s="32">
        <v>1042</v>
      </c>
    </row>
    <row r="37" spans="1:2" ht="15">
      <c r="A37" s="33">
        <v>37408</v>
      </c>
      <c r="B37" s="32">
        <v>1005</v>
      </c>
    </row>
    <row r="38" spans="1:2" ht="15">
      <c r="A38" s="33">
        <v>37438</v>
      </c>
      <c r="B38" s="32">
        <v>968</v>
      </c>
    </row>
    <row r="39" spans="1:2" ht="15">
      <c r="A39" s="33">
        <v>37469</v>
      </c>
      <c r="B39" s="32">
        <v>1036</v>
      </c>
    </row>
    <row r="40" spans="1:2" ht="15">
      <c r="A40" s="33">
        <v>37500</v>
      </c>
      <c r="B40" s="32">
        <v>1367</v>
      </c>
    </row>
    <row r="41" spans="1:2" ht="15">
      <c r="A41" s="33">
        <v>37530</v>
      </c>
      <c r="B41" s="32">
        <v>1417</v>
      </c>
    </row>
    <row r="42" spans="1:2" ht="15">
      <c r="A42" s="33">
        <v>37561</v>
      </c>
      <c r="B42" s="32">
        <v>1560</v>
      </c>
    </row>
    <row r="43" spans="1:2" ht="15">
      <c r="A43" s="33">
        <v>37591</v>
      </c>
      <c r="B43" s="32">
        <v>1738</v>
      </c>
    </row>
    <row r="44" spans="1:2" ht="15">
      <c r="A44" s="33">
        <v>37622</v>
      </c>
      <c r="B44" s="32">
        <v>1530</v>
      </c>
    </row>
    <row r="45" spans="1:2" ht="15">
      <c r="A45" s="33">
        <v>37653</v>
      </c>
      <c r="B45" s="32">
        <v>1764</v>
      </c>
    </row>
    <row r="46" spans="1:2" ht="15">
      <c r="A46" s="33">
        <v>37681</v>
      </c>
      <c r="B46" s="32">
        <v>1939</v>
      </c>
    </row>
    <row r="47" spans="1:2" ht="15">
      <c r="A47" s="33">
        <v>37712</v>
      </c>
      <c r="B47" s="32">
        <v>2142</v>
      </c>
    </row>
    <row r="48" spans="1:2" ht="15">
      <c r="A48" s="33">
        <v>37742</v>
      </c>
      <c r="B48" s="32">
        <v>2127</v>
      </c>
    </row>
    <row r="49" spans="1:2" ht="15">
      <c r="A49" s="33">
        <v>37773</v>
      </c>
      <c r="B49" s="32">
        <v>2125</v>
      </c>
    </row>
    <row r="50" spans="1:2" ht="15">
      <c r="A50" s="33">
        <v>37803</v>
      </c>
      <c r="B50" s="32">
        <v>2181</v>
      </c>
    </row>
    <row r="51" spans="1:2" ht="15">
      <c r="A51" s="33">
        <v>37834</v>
      </c>
      <c r="B51" s="32">
        <v>2265</v>
      </c>
    </row>
    <row r="52" spans="1:2" ht="15">
      <c r="A52" s="33">
        <v>37865</v>
      </c>
      <c r="B52" s="32">
        <v>2993</v>
      </c>
    </row>
    <row r="53" spans="1:2" ht="15">
      <c r="A53" s="33">
        <v>37895</v>
      </c>
      <c r="B53" s="32">
        <v>4555</v>
      </c>
    </row>
    <row r="54" spans="1:2" ht="15">
      <c r="A54" s="33">
        <v>37926</v>
      </c>
      <c r="B54" s="32">
        <v>4417</v>
      </c>
    </row>
    <row r="55" spans="1:2" ht="15">
      <c r="A55" s="33">
        <v>37956</v>
      </c>
      <c r="B55" s="32">
        <v>4765</v>
      </c>
    </row>
    <row r="56" spans="1:2" ht="15">
      <c r="A56" s="33">
        <v>37987</v>
      </c>
      <c r="B56" s="32">
        <v>5551</v>
      </c>
    </row>
    <row r="57" spans="1:2" ht="15">
      <c r="A57" s="33">
        <v>38018</v>
      </c>
      <c r="B57" s="32">
        <v>5263</v>
      </c>
    </row>
    <row r="58" spans="1:2" ht="15">
      <c r="A58" s="33">
        <v>38047</v>
      </c>
      <c r="B58" s="32">
        <v>4822</v>
      </c>
    </row>
    <row r="59" spans="1:2" ht="15">
      <c r="A59" s="33">
        <v>38078</v>
      </c>
      <c r="B59" s="32">
        <v>3958</v>
      </c>
    </row>
    <row r="60" spans="1:2" ht="15">
      <c r="A60" s="33">
        <v>38108</v>
      </c>
      <c r="B60" s="32">
        <v>3286</v>
      </c>
    </row>
    <row r="61" spans="1:2" ht="15">
      <c r="A61" s="33">
        <v>38139</v>
      </c>
      <c r="B61" s="32">
        <v>3005</v>
      </c>
    </row>
    <row r="62" spans="1:2" ht="15">
      <c r="A62" s="33">
        <v>38169</v>
      </c>
      <c r="B62" s="32">
        <v>4048</v>
      </c>
    </row>
    <row r="63" spans="1:2" ht="15">
      <c r="A63" s="33">
        <v>38200</v>
      </c>
      <c r="B63" s="32">
        <v>4186</v>
      </c>
    </row>
    <row r="64" spans="1:2" ht="15">
      <c r="A64" s="33">
        <v>38231</v>
      </c>
      <c r="B64" s="32">
        <v>4105</v>
      </c>
    </row>
    <row r="65" spans="1:2" ht="15">
      <c r="A65" s="33">
        <v>38261</v>
      </c>
      <c r="B65" s="32">
        <v>4922</v>
      </c>
    </row>
    <row r="66" spans="1:2" ht="15">
      <c r="A66" s="33">
        <v>38292</v>
      </c>
      <c r="B66" s="32">
        <v>6051</v>
      </c>
    </row>
    <row r="67" spans="1:2" ht="15">
      <c r="A67" s="33">
        <v>38322</v>
      </c>
      <c r="B67" s="32">
        <v>4598</v>
      </c>
    </row>
    <row r="68" spans="1:2" ht="15">
      <c r="A68" s="33">
        <v>38353</v>
      </c>
      <c r="B68" s="32">
        <v>4488</v>
      </c>
    </row>
    <row r="69" spans="1:2" ht="15">
      <c r="A69" s="33">
        <v>38384</v>
      </c>
      <c r="B69" s="32">
        <v>4726</v>
      </c>
    </row>
    <row r="70" spans="1:2" ht="15">
      <c r="A70" s="33">
        <v>38412</v>
      </c>
      <c r="B70" s="32">
        <v>4637</v>
      </c>
    </row>
    <row r="71" spans="1:2" ht="15">
      <c r="A71" s="33">
        <v>38443</v>
      </c>
      <c r="B71" s="32">
        <v>3850</v>
      </c>
    </row>
    <row r="72" spans="1:2" ht="15">
      <c r="A72" s="33">
        <v>38473</v>
      </c>
      <c r="B72" s="32">
        <v>3219</v>
      </c>
    </row>
    <row r="73" spans="1:2" ht="15">
      <c r="A73" s="33">
        <v>38504</v>
      </c>
      <c r="B73" s="32">
        <v>2521</v>
      </c>
    </row>
    <row r="74" spans="1:2" ht="15">
      <c r="A74" s="33">
        <v>38534</v>
      </c>
      <c r="B74" s="32">
        <v>1804</v>
      </c>
    </row>
    <row r="75" spans="1:2" ht="15">
      <c r="A75" s="33">
        <v>38565</v>
      </c>
      <c r="B75" s="32">
        <v>2592</v>
      </c>
    </row>
    <row r="76" spans="1:2" ht="15">
      <c r="A76" s="33">
        <v>38596</v>
      </c>
      <c r="B76" s="32">
        <v>2907</v>
      </c>
    </row>
    <row r="77" spans="1:2" ht="15">
      <c r="A77" s="33">
        <v>38626</v>
      </c>
      <c r="B77" s="32">
        <v>3113</v>
      </c>
    </row>
    <row r="78" spans="1:2" ht="15">
      <c r="A78" s="33">
        <v>38657</v>
      </c>
      <c r="B78" s="32">
        <v>2770</v>
      </c>
    </row>
    <row r="79" spans="1:2" ht="15">
      <c r="A79" s="33">
        <v>38687</v>
      </c>
      <c r="B79" s="32">
        <v>2407</v>
      </c>
    </row>
    <row r="80" spans="1:2" ht="15">
      <c r="A80" s="33">
        <v>38718</v>
      </c>
      <c r="B80" s="32">
        <v>2081</v>
      </c>
    </row>
    <row r="81" spans="1:2" ht="15">
      <c r="A81" s="33">
        <v>38749</v>
      </c>
      <c r="B81" s="32">
        <v>2680</v>
      </c>
    </row>
    <row r="82" spans="1:2" ht="15">
      <c r="A82" s="33">
        <v>38777</v>
      </c>
      <c r="B82" s="32">
        <v>2496</v>
      </c>
    </row>
    <row r="83" spans="1:2" ht="15">
      <c r="A83" s="33">
        <v>38808</v>
      </c>
      <c r="B83" s="32">
        <v>2368</v>
      </c>
    </row>
    <row r="84" spans="1:2" ht="15">
      <c r="A84" s="33">
        <v>38838</v>
      </c>
      <c r="B84" s="32">
        <v>2436</v>
      </c>
    </row>
    <row r="85" spans="1:2" ht="15">
      <c r="A85" s="33">
        <v>38869</v>
      </c>
      <c r="B85" s="32">
        <v>2964</v>
      </c>
    </row>
    <row r="86" spans="1:2" ht="15">
      <c r="A86" s="33">
        <v>38899</v>
      </c>
      <c r="B86" s="32">
        <v>3285</v>
      </c>
    </row>
    <row r="87" spans="1:2" ht="15">
      <c r="A87" s="33">
        <v>38930</v>
      </c>
      <c r="B87" s="32">
        <v>3847</v>
      </c>
    </row>
    <row r="88" spans="1:2" ht="15">
      <c r="A88" s="33">
        <v>38961</v>
      </c>
      <c r="B88" s="32">
        <v>3944</v>
      </c>
    </row>
    <row r="89" spans="1:2" ht="15">
      <c r="A89" s="33">
        <v>38991</v>
      </c>
      <c r="B89" s="32">
        <v>4037</v>
      </c>
    </row>
    <row r="90" spans="1:2" ht="15">
      <c r="A90" s="33">
        <v>39022</v>
      </c>
      <c r="B90" s="32">
        <v>4336</v>
      </c>
    </row>
    <row r="91" spans="1:2" ht="15">
      <c r="A91" s="33">
        <v>39052</v>
      </c>
      <c r="B91" s="32">
        <v>4397</v>
      </c>
    </row>
    <row r="92" spans="1:2" ht="15">
      <c r="A92" s="33">
        <v>39083</v>
      </c>
      <c r="B92" s="32">
        <v>4225</v>
      </c>
    </row>
    <row r="93" spans="1:2" ht="15">
      <c r="A93" s="33">
        <v>39114</v>
      </c>
      <c r="B93" s="32">
        <v>4765</v>
      </c>
    </row>
    <row r="94" spans="1:2" ht="15">
      <c r="A94" s="33">
        <v>39142</v>
      </c>
      <c r="B94" s="32">
        <v>5388</v>
      </c>
    </row>
    <row r="95" spans="1:2" ht="15">
      <c r="A95" s="33">
        <v>39173</v>
      </c>
      <c r="B95" s="32">
        <v>6248</v>
      </c>
    </row>
    <row r="96" spans="1:2" ht="15">
      <c r="A96" s="33">
        <v>39203</v>
      </c>
      <c r="B96" s="32">
        <v>5971</v>
      </c>
    </row>
    <row r="97" spans="1:2" ht="15">
      <c r="A97" s="33">
        <v>39234</v>
      </c>
      <c r="B97" s="32">
        <v>6278</v>
      </c>
    </row>
    <row r="98" spans="1:2" ht="15">
      <c r="A98" s="33">
        <v>39264</v>
      </c>
      <c r="B98" s="32">
        <v>6967</v>
      </c>
    </row>
    <row r="99" spans="1:2" ht="15">
      <c r="A99" s="33">
        <v>39295</v>
      </c>
      <c r="B99" s="32">
        <v>7702</v>
      </c>
    </row>
    <row r="100" spans="1:2" ht="15">
      <c r="A100" s="33">
        <v>39326</v>
      </c>
      <c r="B100" s="32">
        <v>9474</v>
      </c>
    </row>
    <row r="101" spans="1:2" ht="15">
      <c r="A101" s="33">
        <v>39356</v>
      </c>
      <c r="B101" s="32">
        <v>10656</v>
      </c>
    </row>
    <row r="102" spans="1:2" ht="15">
      <c r="A102" s="33">
        <v>39387</v>
      </c>
      <c r="B102" s="32">
        <v>10210</v>
      </c>
    </row>
    <row r="103" spans="1:2" ht="15">
      <c r="A103" s="33">
        <v>39417</v>
      </c>
      <c r="B103" s="32">
        <v>9143</v>
      </c>
    </row>
    <row r="104" spans="1:2" ht="15">
      <c r="A104" s="33">
        <v>39448</v>
      </c>
      <c r="B104" s="32">
        <v>6052</v>
      </c>
    </row>
    <row r="105" spans="1:2" ht="15">
      <c r="A105" s="33">
        <v>39479</v>
      </c>
      <c r="B105" s="32">
        <v>7613</v>
      </c>
    </row>
    <row r="106" spans="1:2" ht="15">
      <c r="A106" s="33">
        <v>39508</v>
      </c>
      <c r="B106" s="32">
        <v>8081</v>
      </c>
    </row>
    <row r="107" spans="1:2" ht="15">
      <c r="A107" s="33">
        <v>39539</v>
      </c>
      <c r="B107" s="32">
        <v>9356</v>
      </c>
    </row>
    <row r="108" spans="1:2" ht="15">
      <c r="A108" s="33">
        <v>39569</v>
      </c>
      <c r="B108" s="32">
        <v>11440</v>
      </c>
    </row>
    <row r="109" spans="1:2" ht="15">
      <c r="A109" s="33">
        <v>39600</v>
      </c>
      <c r="B109" s="32">
        <v>9589</v>
      </c>
    </row>
    <row r="110" spans="1:2" ht="15">
      <c r="A110" s="33">
        <v>39630</v>
      </c>
      <c r="B110" s="32">
        <v>8341</v>
      </c>
    </row>
    <row r="111" spans="1:2" ht="15">
      <c r="A111" s="33">
        <v>39661</v>
      </c>
      <c r="B111" s="32">
        <v>6809</v>
      </c>
    </row>
    <row r="112" spans="1:2" ht="15">
      <c r="A112" s="33">
        <v>39692</v>
      </c>
      <c r="B112" s="32">
        <v>3217</v>
      </c>
    </row>
    <row r="113" spans="1:2" ht="15">
      <c r="A113" s="33">
        <v>39722</v>
      </c>
      <c r="B113" s="32">
        <v>851</v>
      </c>
    </row>
    <row r="114" spans="1:2" ht="15">
      <c r="A114" s="33">
        <v>39753</v>
      </c>
      <c r="B114" s="32">
        <v>715</v>
      </c>
    </row>
    <row r="115" spans="1:2" ht="15">
      <c r="A115" s="33">
        <v>39783</v>
      </c>
      <c r="B115" s="32">
        <v>774</v>
      </c>
    </row>
    <row r="116" spans="1:2" ht="15">
      <c r="A116" s="33">
        <v>39814</v>
      </c>
      <c r="B116" s="32">
        <v>1070</v>
      </c>
    </row>
    <row r="117" spans="1:2" ht="15">
      <c r="A117" s="33">
        <v>39845</v>
      </c>
      <c r="B117" s="32">
        <v>1986</v>
      </c>
    </row>
    <row r="118" spans="1:2" ht="15">
      <c r="A118" s="33">
        <v>39873</v>
      </c>
      <c r="B118" s="32">
        <v>1615</v>
      </c>
    </row>
    <row r="119" spans="1:2" ht="15">
      <c r="A119" s="33">
        <v>39904</v>
      </c>
      <c r="B119" s="32">
        <v>1786</v>
      </c>
    </row>
    <row r="120" spans="1:2" ht="15">
      <c r="A120" s="33">
        <v>39934</v>
      </c>
      <c r="B120" s="32">
        <v>3494</v>
      </c>
    </row>
    <row r="121" spans="1:2" ht="15">
      <c r="A121" s="33">
        <v>39965</v>
      </c>
      <c r="B121" s="32">
        <v>3757</v>
      </c>
    </row>
    <row r="122" spans="1:2" ht="15">
      <c r="A122" s="33">
        <v>39995</v>
      </c>
      <c r="B122" s="32">
        <v>3350</v>
      </c>
    </row>
    <row r="123" spans="1:2" ht="15">
      <c r="A123" s="33">
        <v>40026</v>
      </c>
      <c r="B123" s="32">
        <v>2421</v>
      </c>
    </row>
    <row r="124" spans="1:2" ht="15">
      <c r="A124" s="33">
        <v>40057</v>
      </c>
      <c r="B124" s="32">
        <v>2220</v>
      </c>
    </row>
    <row r="125" spans="1:2" ht="15">
      <c r="A125" s="33">
        <v>40087</v>
      </c>
      <c r="B125" s="32">
        <v>3103</v>
      </c>
    </row>
    <row r="126" spans="1:2" ht="15">
      <c r="A126" s="33">
        <v>40118</v>
      </c>
      <c r="B126" s="32">
        <v>3887</v>
      </c>
    </row>
    <row r="127" spans="1:2" ht="15">
      <c r="A127" s="33">
        <v>40148</v>
      </c>
      <c r="B127" s="32">
        <v>3005</v>
      </c>
    </row>
    <row r="128" spans="1:2" ht="15">
      <c r="A128" s="33">
        <v>40179</v>
      </c>
      <c r="B128" s="32">
        <v>2848</v>
      </c>
    </row>
    <row r="129" spans="1:2" ht="15">
      <c r="A129" s="33">
        <v>40210</v>
      </c>
      <c r="B129" s="32">
        <v>2738</v>
      </c>
    </row>
    <row r="130" spans="1:2" ht="15">
      <c r="A130" s="33">
        <v>40238</v>
      </c>
      <c r="B130" s="32">
        <v>2998</v>
      </c>
    </row>
    <row r="131" spans="1:2" ht="15">
      <c r="A131" s="33">
        <v>40269</v>
      </c>
      <c r="B131" s="32">
        <v>3354</v>
      </c>
    </row>
    <row r="132" spans="1:2" ht="15">
      <c r="A132" s="33">
        <v>40299</v>
      </c>
      <c r="B132" s="32">
        <v>4078</v>
      </c>
    </row>
    <row r="133" spans="1:2" ht="15">
      <c r="A133" s="33">
        <v>40330</v>
      </c>
      <c r="B133" s="32">
        <v>2406</v>
      </c>
    </row>
    <row r="134" spans="1:2" ht="15">
      <c r="A134" s="33">
        <v>40360</v>
      </c>
      <c r="B134" s="32">
        <v>1967</v>
      </c>
    </row>
    <row r="135" spans="1:2" ht="15">
      <c r="A135" s="33">
        <v>40391</v>
      </c>
      <c r="B135" s="32">
        <v>2713</v>
      </c>
    </row>
    <row r="136" spans="1:2" ht="15">
      <c r="A136" s="33">
        <v>40422</v>
      </c>
      <c r="B136" s="32">
        <v>2446</v>
      </c>
    </row>
    <row r="137" spans="1:2" ht="15">
      <c r="A137" s="33">
        <v>40452</v>
      </c>
      <c r="B137" s="32">
        <v>2678</v>
      </c>
    </row>
    <row r="138" spans="1:2" ht="15">
      <c r="A138" s="33">
        <v>40483</v>
      </c>
      <c r="B138" s="32">
        <v>2099</v>
      </c>
    </row>
    <row r="139" spans="1:2" ht="15">
      <c r="A139" s="33">
        <v>40513</v>
      </c>
      <c r="B139" s="32">
        <v>1773</v>
      </c>
    </row>
    <row r="140" spans="1:2" ht="15">
      <c r="A140" s="33">
        <v>40544</v>
      </c>
      <c r="B140" s="32">
        <v>1107</v>
      </c>
    </row>
    <row r="141" spans="1:2" ht="15">
      <c r="A141" s="33">
        <v>40575</v>
      </c>
      <c r="B141" s="32">
        <v>1251</v>
      </c>
    </row>
    <row r="142" spans="1:2" ht="15">
      <c r="A142" s="33">
        <v>40603</v>
      </c>
      <c r="B142" s="32">
        <v>1530</v>
      </c>
    </row>
    <row r="143" spans="1:2" ht="15">
      <c r="A143" s="33">
        <v>40634</v>
      </c>
      <c r="B143" s="32">
        <v>1269</v>
      </c>
    </row>
    <row r="144" spans="1:2" ht="15">
      <c r="A144" s="33">
        <v>40664</v>
      </c>
      <c r="B144" s="32">
        <v>1480</v>
      </c>
    </row>
    <row r="145" spans="1:2" ht="15">
      <c r="A145" s="33">
        <v>40695</v>
      </c>
      <c r="B145" s="32">
        <v>1413</v>
      </c>
    </row>
    <row r="146" spans="1:2" ht="15">
      <c r="A146" s="33">
        <v>40725</v>
      </c>
      <c r="B146" s="32">
        <v>1264</v>
      </c>
    </row>
    <row r="147" spans="1:2" ht="15">
      <c r="A147" s="33">
        <v>40756</v>
      </c>
      <c r="B147" s="32">
        <v>1619</v>
      </c>
    </row>
    <row r="148" spans="1:2" ht="15">
      <c r="A148" s="33">
        <v>40787</v>
      </c>
      <c r="B148" s="32">
        <v>1899</v>
      </c>
    </row>
    <row r="149" spans="1:2" ht="15">
      <c r="A149" s="33">
        <v>40817</v>
      </c>
      <c r="B149" s="32">
        <v>1965</v>
      </c>
    </row>
    <row r="150" spans="1:2" ht="15">
      <c r="A150" s="33">
        <v>40848</v>
      </c>
      <c r="B150" s="32">
        <v>1846</v>
      </c>
    </row>
    <row r="151" spans="1:2" ht="15">
      <c r="A151" s="33">
        <v>40878</v>
      </c>
      <c r="B151" s="32">
        <v>1738</v>
      </c>
    </row>
    <row r="152" spans="1:2" ht="15">
      <c r="A152" s="33">
        <v>40909</v>
      </c>
      <c r="B152" s="32">
        <v>680</v>
      </c>
    </row>
    <row r="153" spans="1:2" ht="15">
      <c r="A153" s="33">
        <v>40940</v>
      </c>
      <c r="B153" s="32">
        <v>750</v>
      </c>
    </row>
    <row r="154" spans="1:2" ht="15">
      <c r="A154" s="33">
        <v>40969</v>
      </c>
      <c r="B154" s="32">
        <v>934</v>
      </c>
    </row>
    <row r="155" spans="1:2" ht="15">
      <c r="A155" s="33">
        <v>41000</v>
      </c>
      <c r="B155" s="32">
        <v>1155</v>
      </c>
    </row>
    <row r="156" spans="1:2" ht="15">
      <c r="A156" s="33">
        <v>41030</v>
      </c>
      <c r="B156" s="32">
        <v>923</v>
      </c>
    </row>
    <row r="157" spans="1:2" ht="15">
      <c r="A157" s="33">
        <v>41061</v>
      </c>
      <c r="B157" s="32">
        <v>1004</v>
      </c>
    </row>
    <row r="158" spans="1:2" ht="15">
      <c r="A158" s="33">
        <v>41091</v>
      </c>
      <c r="B158" s="32">
        <v>897</v>
      </c>
    </row>
    <row r="159" spans="1:2" ht="15">
      <c r="A159" s="33">
        <v>41122</v>
      </c>
      <c r="B159" s="32">
        <v>703</v>
      </c>
    </row>
    <row r="160" spans="1:2" ht="15">
      <c r="A160" s="33">
        <v>41153</v>
      </c>
      <c r="B160" s="32">
        <v>766</v>
      </c>
    </row>
    <row r="161" spans="1:2" ht="15">
      <c r="A161" s="33">
        <v>41183</v>
      </c>
      <c r="B161" s="32">
        <v>1026</v>
      </c>
    </row>
    <row r="162" spans="1:2" ht="15">
      <c r="A162" s="33">
        <v>41214</v>
      </c>
      <c r="B162" s="32">
        <v>1086</v>
      </c>
    </row>
    <row r="163" spans="1:2" ht="15">
      <c r="A163" s="33">
        <v>41244</v>
      </c>
      <c r="B163" s="32">
        <v>699</v>
      </c>
    </row>
    <row r="164" spans="1:2" ht="15">
      <c r="A164" s="33">
        <v>41275</v>
      </c>
      <c r="B164" s="32">
        <v>760</v>
      </c>
    </row>
    <row r="165" spans="1:2" ht="15">
      <c r="A165" s="33">
        <v>41306</v>
      </c>
      <c r="B165" s="32">
        <v>757</v>
      </c>
    </row>
    <row r="166" spans="1:2" ht="15">
      <c r="A166" s="33">
        <v>41334</v>
      </c>
      <c r="B166" s="32">
        <v>910</v>
      </c>
    </row>
    <row r="167" spans="1:2" ht="15">
      <c r="A167" s="33">
        <v>41365</v>
      </c>
      <c r="B167" s="32">
        <v>863</v>
      </c>
    </row>
    <row r="168" spans="1:2" ht="15">
      <c r="A168" s="33">
        <v>41395</v>
      </c>
      <c r="B168" s="32">
        <v>809</v>
      </c>
    </row>
    <row r="169" spans="1:2" ht="15">
      <c r="A169" s="33">
        <v>41426</v>
      </c>
      <c r="B169" s="32">
        <v>1171</v>
      </c>
    </row>
    <row r="170" spans="1:2" ht="15">
      <c r="A170" s="33">
        <v>41456</v>
      </c>
      <c r="B170" s="32">
        <v>1062</v>
      </c>
    </row>
    <row r="171" spans="1:2" ht="15">
      <c r="A171" s="33">
        <v>41487</v>
      </c>
      <c r="B171" s="32">
        <v>1132</v>
      </c>
    </row>
    <row r="172" spans="1:2" ht="15">
      <c r="A172" s="33">
        <v>41518</v>
      </c>
      <c r="B172" s="32">
        <v>2003</v>
      </c>
    </row>
    <row r="173" spans="1:2" ht="15">
      <c r="A173" s="33">
        <v>41548</v>
      </c>
      <c r="B173" s="32">
        <v>1504</v>
      </c>
    </row>
    <row r="174" spans="1:2" ht="15">
      <c r="A174" s="33">
        <v>41579</v>
      </c>
      <c r="B174" s="32">
        <v>1821</v>
      </c>
    </row>
    <row r="175" spans="1:2" ht="15">
      <c r="A175" s="33">
        <v>41609</v>
      </c>
      <c r="B175" s="32">
        <v>2277</v>
      </c>
    </row>
    <row r="176" spans="1:2" ht="15">
      <c r="A176" s="33">
        <v>41640</v>
      </c>
      <c r="B176" s="32">
        <v>1110</v>
      </c>
    </row>
    <row r="177" spans="1:2" ht="15">
      <c r="A177" s="33">
        <v>41671</v>
      </c>
      <c r="B177" s="32">
        <v>1258</v>
      </c>
    </row>
    <row r="178" spans="1:2" ht="15">
      <c r="A178" s="33">
        <v>41699</v>
      </c>
      <c r="B178" s="32">
        <v>1362</v>
      </c>
    </row>
    <row r="179" spans="1:2" ht="15">
      <c r="A179" s="33">
        <v>41730</v>
      </c>
      <c r="B179" s="32">
        <v>943</v>
      </c>
    </row>
    <row r="180" spans="1:2" ht="15">
      <c r="A180" s="33">
        <v>41760</v>
      </c>
      <c r="B180" s="32">
        <v>934</v>
      </c>
    </row>
    <row r="181" spans="1:2" ht="15">
      <c r="A181" s="33">
        <v>41791</v>
      </c>
      <c r="B181" s="32">
        <v>850</v>
      </c>
    </row>
    <row r="182" spans="1:2" ht="15">
      <c r="A182" s="33">
        <v>41821</v>
      </c>
      <c r="B182" s="32">
        <v>755</v>
      </c>
    </row>
    <row r="183" spans="1:2" ht="15">
      <c r="A183" s="33">
        <v>41852</v>
      </c>
      <c r="B183" s="32">
        <v>1147</v>
      </c>
    </row>
    <row r="184" spans="1:2" ht="15">
      <c r="A184" s="33">
        <v>41883</v>
      </c>
      <c r="B184" s="32">
        <v>1063</v>
      </c>
    </row>
    <row r="185" spans="1:2" ht="15">
      <c r="A185" s="33">
        <v>41913</v>
      </c>
      <c r="B185" s="32">
        <v>1428</v>
      </c>
    </row>
    <row r="186" spans="1:2" ht="15">
      <c r="A186" s="33">
        <v>41944</v>
      </c>
      <c r="B186" s="32">
        <v>1153</v>
      </c>
    </row>
    <row r="187" spans="1:2" ht="15">
      <c r="A187" s="33">
        <v>41974</v>
      </c>
      <c r="B187" s="32">
        <v>782</v>
      </c>
    </row>
    <row r="188" spans="1:2" ht="15">
      <c r="A188" s="33">
        <v>42005</v>
      </c>
      <c r="B188" s="32">
        <v>608</v>
      </c>
    </row>
    <row r="189" spans="1:2" ht="15">
      <c r="A189" s="33">
        <v>42036</v>
      </c>
      <c r="B189" s="32">
        <v>540</v>
      </c>
    </row>
    <row r="190" spans="1:2" ht="15">
      <c r="A190" s="33">
        <v>42064</v>
      </c>
      <c r="B190" s="32">
        <v>602</v>
      </c>
    </row>
    <row r="191" spans="1:2" ht="15">
      <c r="A191" s="33">
        <v>42095</v>
      </c>
      <c r="B191" s="32">
        <v>591</v>
      </c>
    </row>
    <row r="192" spans="1:2" ht="15">
      <c r="A192" s="33">
        <v>42125</v>
      </c>
      <c r="B192" s="32">
        <v>589</v>
      </c>
    </row>
    <row r="193" spans="1:2" ht="15">
      <c r="A193" s="33">
        <v>42156</v>
      </c>
      <c r="B193" s="32">
        <v>800</v>
      </c>
    </row>
    <row r="194" spans="1:2" ht="15">
      <c r="A194" s="33">
        <v>42186</v>
      </c>
      <c r="B194" s="32">
        <v>1131</v>
      </c>
    </row>
    <row r="195" spans="1:2" ht="15">
      <c r="A195" s="33">
        <v>42217</v>
      </c>
      <c r="B195" s="32">
        <v>903</v>
      </c>
    </row>
    <row r="196" spans="1:2" ht="15">
      <c r="A196" s="33">
        <v>42248</v>
      </c>
      <c r="B196" s="32">
        <v>900</v>
      </c>
    </row>
    <row r="197" spans="1:2" ht="15">
      <c r="A197" s="33">
        <v>42278</v>
      </c>
      <c r="B197" s="32">
        <v>721</v>
      </c>
    </row>
    <row r="198" spans="1:2" ht="15">
      <c r="A198" s="33">
        <v>42309</v>
      </c>
      <c r="B198" s="32">
        <v>584</v>
      </c>
    </row>
    <row r="199" spans="1:2" ht="15">
      <c r="A199" s="33">
        <v>42339</v>
      </c>
      <c r="B199" s="32">
        <v>478</v>
      </c>
    </row>
    <row r="200" spans="1:2" ht="15">
      <c r="A200" s="33">
        <v>42370</v>
      </c>
      <c r="B200" s="32">
        <v>317</v>
      </c>
    </row>
    <row r="201" spans="1:2" ht="15">
      <c r="A201" s="33">
        <v>42401</v>
      </c>
      <c r="B201" s="32">
        <v>329</v>
      </c>
    </row>
    <row r="202" spans="1:2" ht="15">
      <c r="A202" s="33">
        <v>42430</v>
      </c>
      <c r="B202" s="32">
        <v>429</v>
      </c>
    </row>
    <row r="203" spans="1:2" ht="15">
      <c r="A203" s="33">
        <v>42461</v>
      </c>
      <c r="B203" s="32">
        <v>703</v>
      </c>
    </row>
    <row r="204" spans="1:2" ht="15">
      <c r="A204" s="33">
        <v>42491</v>
      </c>
      <c r="B204" s="32">
        <v>612</v>
      </c>
    </row>
    <row r="205" spans="1:2" ht="15">
      <c r="A205" s="33">
        <v>42522</v>
      </c>
      <c r="B205" s="32">
        <v>660</v>
      </c>
    </row>
    <row r="206" spans="1:2" ht="15">
      <c r="A206" s="33">
        <v>42552</v>
      </c>
      <c r="B206" s="32">
        <v>656</v>
      </c>
    </row>
    <row r="207" spans="1:2" ht="15">
      <c r="A207" s="33">
        <v>42583</v>
      </c>
      <c r="B207" s="32">
        <v>711</v>
      </c>
    </row>
    <row r="208" spans="1:2" ht="15">
      <c r="A208" s="33">
        <v>42614</v>
      </c>
      <c r="B208" s="32">
        <v>875</v>
      </c>
    </row>
    <row r="209" spans="1:2" ht="15">
      <c r="A209" s="33">
        <v>42644</v>
      </c>
      <c r="B209" s="32">
        <v>857</v>
      </c>
    </row>
    <row r="210" spans="1:2" ht="15">
      <c r="A210" s="33">
        <v>42675</v>
      </c>
      <c r="B210" s="32">
        <v>1204</v>
      </c>
    </row>
    <row r="211" spans="1:2" ht="15">
      <c r="A211" s="33">
        <v>42705</v>
      </c>
      <c r="B211" s="32">
        <v>961</v>
      </c>
    </row>
    <row r="212" spans="1:2" ht="15">
      <c r="A212" s="33">
        <v>42736</v>
      </c>
      <c r="B212" s="32">
        <v>800</v>
      </c>
    </row>
    <row r="213" spans="1:2" ht="15">
      <c r="A213" s="33">
        <v>42767</v>
      </c>
      <c r="B213" s="32">
        <v>859</v>
      </c>
    </row>
    <row r="214" spans="1:2" ht="15">
      <c r="A214" s="33">
        <v>42795</v>
      </c>
      <c r="B214" s="32">
        <v>1297</v>
      </c>
    </row>
    <row r="215" spans="1:2" ht="15">
      <c r="A215" s="33">
        <v>42826</v>
      </c>
      <c r="B215" s="32">
        <v>1109</v>
      </c>
    </row>
    <row r="216" spans="1:2" ht="15">
      <c r="A216" s="33">
        <v>42856</v>
      </c>
      <c r="B216" s="32">
        <v>878</v>
      </c>
    </row>
    <row r="217" spans="1:2" ht="15">
      <c r="A217" s="33">
        <v>42887</v>
      </c>
      <c r="B217" s="32">
        <v>901</v>
      </c>
    </row>
    <row r="218" spans="1:2" ht="15">
      <c r="A218" s="33">
        <v>42917</v>
      </c>
      <c r="B218" s="32">
        <v>946</v>
      </c>
    </row>
    <row r="219" spans="1:2" ht="15">
      <c r="A219" s="33">
        <v>42948</v>
      </c>
      <c r="B219" s="32">
        <v>1184</v>
      </c>
    </row>
    <row r="220" spans="1:2" ht="15">
      <c r="A220" s="33">
        <v>42979</v>
      </c>
      <c r="B220" s="32">
        <v>1356</v>
      </c>
    </row>
    <row r="221" spans="1:2" ht="15">
      <c r="A221" s="33">
        <v>43009</v>
      </c>
      <c r="B221" s="32">
        <v>1522</v>
      </c>
    </row>
    <row r="222" spans="1:2" ht="15">
      <c r="A222" s="33">
        <v>43040</v>
      </c>
      <c r="B222" s="32">
        <v>1578</v>
      </c>
    </row>
    <row r="223" spans="1:2" ht="15">
      <c r="A223" s="33">
        <v>43070</v>
      </c>
      <c r="B223" s="32">
        <v>1366</v>
      </c>
    </row>
    <row r="224" spans="1:2" ht="15">
      <c r="A224" s="33">
        <v>43101</v>
      </c>
      <c r="B224" s="32">
        <v>1152</v>
      </c>
    </row>
    <row r="225" spans="1:2" ht="15">
      <c r="A225" s="33">
        <v>43132</v>
      </c>
      <c r="B225" s="32">
        <v>1192</v>
      </c>
    </row>
    <row r="226" spans="1:2" ht="15">
      <c r="A226" s="33">
        <v>43160</v>
      </c>
      <c r="B226" s="32">
        <v>1055</v>
      </c>
    </row>
    <row r="227" spans="1:2" ht="15">
      <c r="A227" s="33">
        <v>43191</v>
      </c>
      <c r="B227" s="32">
        <v>1341</v>
      </c>
    </row>
    <row r="228" spans="1:2" ht="15">
      <c r="A228" s="33">
        <v>43221</v>
      </c>
      <c r="B228" s="32">
        <v>1090</v>
      </c>
    </row>
    <row r="229" spans="1:2" ht="15">
      <c r="A229" s="33">
        <v>43252</v>
      </c>
      <c r="B229" s="32">
        <v>1385</v>
      </c>
    </row>
    <row r="230" spans="1:2" ht="15">
      <c r="A230" s="33">
        <v>43282</v>
      </c>
      <c r="B230" s="32">
        <v>1747</v>
      </c>
    </row>
    <row r="231" spans="1:2" ht="15">
      <c r="A231" s="33">
        <v>43313</v>
      </c>
      <c r="B231" s="32">
        <v>1579</v>
      </c>
    </row>
    <row r="232" spans="1:2" ht="15">
      <c r="A232" s="33">
        <v>43344</v>
      </c>
      <c r="B232" s="32">
        <v>1540</v>
      </c>
    </row>
    <row r="233" spans="1:2" ht="15">
      <c r="A233" s="33">
        <v>43374</v>
      </c>
      <c r="B233" s="32">
        <v>1490</v>
      </c>
    </row>
    <row r="234" spans="1:2" ht="15">
      <c r="A234" s="33">
        <v>43405</v>
      </c>
      <c r="B234" s="32">
        <v>1231</v>
      </c>
    </row>
    <row r="235" spans="1:2" ht="15">
      <c r="A235" s="33">
        <v>43435</v>
      </c>
      <c r="B235" s="32">
        <v>1271</v>
      </c>
    </row>
    <row r="236" spans="1:2" ht="15">
      <c r="A236" s="33">
        <v>43466</v>
      </c>
      <c r="B236" s="32">
        <v>668</v>
      </c>
    </row>
    <row r="237" spans="1:2" ht="15">
      <c r="A237" s="33">
        <v>43497</v>
      </c>
      <c r="B237" s="32">
        <v>658</v>
      </c>
    </row>
    <row r="238" spans="1:2" ht="15">
      <c r="A238" s="33">
        <v>43525</v>
      </c>
      <c r="B238" s="32">
        <v>689</v>
      </c>
    </row>
    <row r="239" spans="1:2" ht="15">
      <c r="A239" s="33">
        <v>43556</v>
      </c>
      <c r="B239" s="32">
        <v>1011</v>
      </c>
    </row>
    <row r="240" spans="1:2" ht="15">
      <c r="A240" s="33">
        <v>43586</v>
      </c>
      <c r="B240" s="32">
        <v>1096</v>
      </c>
    </row>
    <row r="241" spans="1:2" ht="15">
      <c r="A241" s="33">
        <v>43617</v>
      </c>
      <c r="B241" s="32">
        <v>1354</v>
      </c>
    </row>
    <row r="242" spans="1:2" ht="15">
      <c r="A242" s="33">
        <v>43647</v>
      </c>
      <c r="B242" s="32">
        <v>1868</v>
      </c>
    </row>
    <row r="243" spans="1:2" ht="15">
      <c r="A243" s="33">
        <v>43678</v>
      </c>
      <c r="B243" s="32">
        <v>2378</v>
      </c>
    </row>
    <row r="244" spans="1:2" ht="15">
      <c r="A244" s="33">
        <v>43709</v>
      </c>
      <c r="B244" s="32">
        <v>1823</v>
      </c>
    </row>
    <row r="245" spans="1:2" ht="15">
      <c r="A245" s="33">
        <v>43739</v>
      </c>
      <c r="B245" s="32">
        <v>1731</v>
      </c>
    </row>
    <row r="246" spans="1:2" ht="15">
      <c r="A246" s="33">
        <v>43770</v>
      </c>
      <c r="B246" s="32">
        <v>1528</v>
      </c>
    </row>
    <row r="247" spans="1:2" ht="15">
      <c r="A247" s="33">
        <v>43800</v>
      </c>
      <c r="B247" s="32">
        <v>1090</v>
      </c>
    </row>
    <row r="248" spans="1:2" ht="15">
      <c r="A248" s="33">
        <v>43831</v>
      </c>
      <c r="B248" s="32">
        <v>487</v>
      </c>
    </row>
    <row r="249" spans="1:2" ht="15">
      <c r="A249" s="33">
        <v>43862</v>
      </c>
      <c r="B249" s="32">
        <v>535</v>
      </c>
    </row>
    <row r="250" spans="1:2" ht="15">
      <c r="A250" s="33">
        <v>43891</v>
      </c>
      <c r="B250" s="32">
        <v>626</v>
      </c>
    </row>
    <row r="251" spans="1:2" ht="15">
      <c r="A251" s="33">
        <v>43922</v>
      </c>
      <c r="B251" s="32">
        <v>635</v>
      </c>
    </row>
    <row r="252" spans="1:2" ht="15">
      <c r="A252" s="33">
        <v>43952</v>
      </c>
      <c r="B252" s="32">
        <v>504</v>
      </c>
    </row>
    <row r="253" spans="1:2" ht="15">
      <c r="A253" s="33">
        <v>43983</v>
      </c>
      <c r="B253" s="32">
        <v>1799</v>
      </c>
    </row>
    <row r="254" spans="1:2" ht="15">
      <c r="A254" s="33">
        <v>44013</v>
      </c>
      <c r="B254" s="32">
        <v>1350</v>
      </c>
    </row>
    <row r="255" spans="1:2" ht="15">
      <c r="A255" s="33">
        <v>44044</v>
      </c>
      <c r="B255" s="32">
        <v>1488</v>
      </c>
    </row>
    <row r="256" spans="1:2" ht="15">
      <c r="A256" s="33">
        <v>44075</v>
      </c>
      <c r="B256" s="32">
        <v>1725</v>
      </c>
    </row>
    <row r="257" spans="1:2" ht="15">
      <c r="A257" s="33">
        <v>44105</v>
      </c>
      <c r="B257" s="32">
        <v>1283</v>
      </c>
    </row>
    <row r="258" spans="1:2" ht="15">
      <c r="A258" s="33">
        <v>44136</v>
      </c>
      <c r="B258" s="32">
        <v>1227</v>
      </c>
    </row>
    <row r="259" spans="1:2" ht="15">
      <c r="A259" s="33">
        <v>44166</v>
      </c>
      <c r="B259" s="32">
        <v>1366</v>
      </c>
    </row>
    <row r="260" spans="1:2" ht="15">
      <c r="A260" s="33">
        <v>44197</v>
      </c>
      <c r="B260" s="32">
        <v>1452</v>
      </c>
    </row>
    <row r="261" spans="1:2" ht="15">
      <c r="A261" s="33">
        <v>44228</v>
      </c>
      <c r="B261" s="32">
        <v>1675</v>
      </c>
    </row>
    <row r="262" spans="1:2" ht="15">
      <c r="A262" s="33">
        <v>44256</v>
      </c>
      <c r="B262" s="32">
        <v>2046</v>
      </c>
    </row>
    <row r="263" spans="1:2" ht="15">
      <c r="A263" s="33">
        <v>44287</v>
      </c>
      <c r="B263" s="32">
        <v>3053</v>
      </c>
    </row>
    <row r="264" spans="1:2" ht="15">
      <c r="A264" s="33">
        <v>44317</v>
      </c>
      <c r="B264" s="32">
        <v>2596</v>
      </c>
    </row>
    <row r="265" spans="1:2" ht="15">
      <c r="A265" s="33">
        <v>44348</v>
      </c>
      <c r="B265" s="32">
        <v>3383</v>
      </c>
    </row>
    <row r="266" spans="1:2" ht="15">
      <c r="A266" s="33">
        <v>44378</v>
      </c>
      <c r="B266" s="32">
        <v>3292</v>
      </c>
    </row>
    <row r="267" spans="1:2" ht="15">
      <c r="A267" s="33">
        <v>44409</v>
      </c>
      <c r="B267" s="32">
        <v>4132</v>
      </c>
    </row>
    <row r="268" spans="1:2" ht="15">
      <c r="A268" s="33">
        <v>44440</v>
      </c>
      <c r="B268" s="32">
        <v>5167</v>
      </c>
    </row>
    <row r="269" spans="1:2" ht="15">
      <c r="A269" s="33">
        <v>44470</v>
      </c>
      <c r="B269" s="32">
        <v>3519</v>
      </c>
    </row>
    <row r="270" spans="1:2" ht="15">
      <c r="A270" s="33">
        <v>44501</v>
      </c>
      <c r="B270" s="32">
        <v>3018</v>
      </c>
    </row>
    <row r="271" spans="1:2" ht="15">
      <c r="A271" s="33">
        <v>44531</v>
      </c>
      <c r="B271" s="32">
        <v>2217</v>
      </c>
    </row>
    <row r="272" spans="1:2" ht="15">
      <c r="A272" s="33">
        <v>44562</v>
      </c>
      <c r="B272" s="32">
        <v>1418</v>
      </c>
    </row>
    <row r="273" spans="1:2" ht="15">
      <c r="A273" s="33">
        <v>44593</v>
      </c>
      <c r="B273" s="32">
        <v>2040</v>
      </c>
    </row>
    <row r="274" spans="1:2" ht="15">
      <c r="A274" s="33"/>
      <c r="B274" s="32"/>
    </row>
    <row r="275" spans="1:2" ht="15">
      <c r="A275" s="33"/>
      <c r="B275" s="32"/>
    </row>
    <row r="276" spans="1:2" ht="15">
      <c r="A276" s="33"/>
      <c r="B276" s="32"/>
    </row>
    <row r="277" spans="1:2" ht="15">
      <c r="A277" s="33"/>
      <c r="B277" s="32"/>
    </row>
    <row r="278" spans="1:2" ht="15">
      <c r="A278" s="33"/>
      <c r="B278" s="32"/>
    </row>
    <row r="279" spans="1:2" ht="15">
      <c r="A279" s="33"/>
      <c r="B279" s="32"/>
    </row>
    <row r="280" spans="1:2" ht="15">
      <c r="A280" s="33"/>
      <c r="B280" s="32"/>
    </row>
    <row r="281" spans="1:2" ht="15">
      <c r="A281" s="33"/>
      <c r="B281" s="32"/>
    </row>
    <row r="282" spans="1:2" ht="15">
      <c r="A282" s="33"/>
      <c r="B282" s="32"/>
    </row>
    <row r="283" spans="1:2" ht="15">
      <c r="A283" s="33"/>
      <c r="B283" s="32"/>
    </row>
    <row r="284" spans="1:2" ht="15">
      <c r="A284" s="33"/>
      <c r="B284" s="32"/>
    </row>
    <row r="285" spans="1:2" ht="15">
      <c r="A285" s="33"/>
      <c r="B285" s="32"/>
    </row>
    <row r="286" spans="1:2" ht="15">
      <c r="A286" s="33"/>
      <c r="B286" s="32"/>
    </row>
    <row r="287" spans="1:2" ht="15">
      <c r="A287" s="33"/>
      <c r="B287" s="32"/>
    </row>
    <row r="288" spans="1:2" ht="15">
      <c r="A288" s="33"/>
      <c r="B288" s="32"/>
    </row>
    <row r="289" spans="1:2" ht="15">
      <c r="A289" s="33"/>
      <c r="B289" s="32"/>
    </row>
    <row r="290" spans="1:2" ht="15">
      <c r="A290" s="33"/>
      <c r="B290" s="32"/>
    </row>
    <row r="291" spans="1:2" ht="15">
      <c r="A291" s="33"/>
      <c r="B291" s="32"/>
    </row>
    <row r="292" spans="1:2" ht="15">
      <c r="A292" s="33"/>
      <c r="B292" s="32"/>
    </row>
    <row r="293" spans="1:2" ht="15">
      <c r="A293" s="33"/>
      <c r="B293" s="32"/>
    </row>
    <row r="294" spans="1:2" ht="15">
      <c r="A294" s="33"/>
      <c r="B294" s="32"/>
    </row>
    <row r="295" spans="1:2" ht="15">
      <c r="A295" s="33"/>
      <c r="B295" s="32"/>
    </row>
    <row r="296" spans="1:2" ht="15">
      <c r="A296" s="33"/>
      <c r="B296" s="32"/>
    </row>
    <row r="297" spans="1:2" ht="15">
      <c r="A297" s="33"/>
      <c r="B297" s="32"/>
    </row>
    <row r="298" spans="1:2" ht="15">
      <c r="A298" s="33"/>
      <c r="B298" s="32"/>
    </row>
    <row r="299" spans="1:2" ht="15">
      <c r="A299" s="33"/>
      <c r="B299" s="32"/>
    </row>
    <row r="300" spans="1:2" ht="15">
      <c r="A300" s="33"/>
      <c r="B300" s="32"/>
    </row>
    <row r="301" spans="1:2" ht="15">
      <c r="A301" s="33"/>
      <c r="B301" s="32"/>
    </row>
    <row r="302" spans="1:2" ht="15">
      <c r="A302" s="33"/>
      <c r="B302" s="32"/>
    </row>
    <row r="303" spans="1:2" ht="15">
      <c r="A303" s="33"/>
      <c r="B303" s="32"/>
    </row>
    <row r="304" spans="1:2" ht="15">
      <c r="A304" s="33"/>
      <c r="B304" s="32"/>
    </row>
    <row r="305" spans="1:2" ht="15">
      <c r="A305" s="33"/>
      <c r="B305" s="32"/>
    </row>
    <row r="306" spans="1:2" ht="15">
      <c r="A306" s="33"/>
      <c r="B306" s="32"/>
    </row>
    <row r="307" spans="1:2" ht="15">
      <c r="A307" s="33"/>
      <c r="B307" s="32"/>
    </row>
    <row r="308" spans="1:2" ht="15">
      <c r="A308" s="33"/>
      <c r="B308" s="32"/>
    </row>
    <row r="309" spans="1:2" ht="15">
      <c r="A309" s="33"/>
      <c r="B309" s="32"/>
    </row>
    <row r="310" spans="1:2" ht="15">
      <c r="A310" s="33"/>
      <c r="B310" s="32"/>
    </row>
    <row r="311" spans="1:2" ht="15">
      <c r="A311" s="33"/>
      <c r="B311" s="32"/>
    </row>
    <row r="312" spans="1:2" ht="15">
      <c r="A312" s="33"/>
      <c r="B312" s="32"/>
    </row>
    <row r="313" spans="1:2" ht="15">
      <c r="A313" s="33"/>
      <c r="B313" s="32"/>
    </row>
    <row r="314" spans="1:2" ht="15">
      <c r="A314" s="33"/>
      <c r="B314" s="32"/>
    </row>
    <row r="315" spans="1:2" ht="15">
      <c r="A315" s="33"/>
      <c r="B315" s="32"/>
    </row>
    <row r="316" spans="1:2" ht="15">
      <c r="A316" s="33"/>
      <c r="B316" s="32"/>
    </row>
    <row r="317" spans="1:2" ht="15">
      <c r="A317" s="33"/>
      <c r="B317" s="32"/>
    </row>
    <row r="318" spans="1:2" ht="15">
      <c r="A318" s="33"/>
      <c r="B318" s="32"/>
    </row>
    <row r="319" spans="1:2" ht="15">
      <c r="A319" s="33"/>
      <c r="B319" s="32"/>
    </row>
    <row r="320" spans="1:2" ht="15">
      <c r="A320" s="33"/>
      <c r="B320" s="32"/>
    </row>
    <row r="321" spans="1:2" ht="15">
      <c r="A321" s="33"/>
      <c r="B321" s="32"/>
    </row>
    <row r="322" spans="1:2" ht="15">
      <c r="A322" s="33"/>
      <c r="B322" s="32"/>
    </row>
    <row r="323" spans="1:2" ht="15">
      <c r="A323" s="33"/>
      <c r="B323" s="32"/>
    </row>
    <row r="324" spans="1:2" ht="15">
      <c r="A324" s="33"/>
      <c r="B324" s="32"/>
    </row>
    <row r="325" spans="1:2" ht="15">
      <c r="A325" s="33"/>
      <c r="B325" s="32"/>
    </row>
    <row r="326" spans="1:2" ht="15">
      <c r="A326" s="33"/>
      <c r="B326" s="32"/>
    </row>
    <row r="327" spans="1:2" ht="15">
      <c r="A327" s="33"/>
      <c r="B327" s="32"/>
    </row>
    <row r="328" spans="1:2" ht="15">
      <c r="A328" s="33"/>
      <c r="B328" s="32"/>
    </row>
    <row r="329" spans="1:2" ht="15">
      <c r="A329" s="33"/>
      <c r="B329" s="32"/>
    </row>
    <row r="330" spans="1:2" ht="15">
      <c r="A330" s="33"/>
      <c r="B330" s="32"/>
    </row>
    <row r="331" spans="1:2" ht="15">
      <c r="A331" s="33"/>
      <c r="B331" s="32"/>
    </row>
    <row r="332" spans="1:2" ht="15">
      <c r="A332" s="33"/>
      <c r="B332" s="32"/>
    </row>
    <row r="333" spans="1:2" ht="15">
      <c r="A333" s="33"/>
      <c r="B333" s="32"/>
    </row>
    <row r="334" spans="1:2" ht="15">
      <c r="A334" s="33"/>
      <c r="B334" s="32"/>
    </row>
    <row r="335" spans="1:2" ht="15">
      <c r="A335" s="33"/>
      <c r="B335" s="32"/>
    </row>
    <row r="336" spans="1:2" ht="15">
      <c r="A336" s="33"/>
      <c r="B336" s="32"/>
    </row>
    <row r="337" spans="1:2" ht="15">
      <c r="A337" s="33"/>
      <c r="B337" s="32"/>
    </row>
    <row r="338" spans="1:2" ht="15">
      <c r="A338" s="33"/>
      <c r="B338" s="32"/>
    </row>
    <row r="339" spans="1:2" ht="15">
      <c r="A339" s="33"/>
      <c r="B339" s="32"/>
    </row>
    <row r="340" spans="1:2" ht="15">
      <c r="A340" s="33"/>
      <c r="B340" s="32"/>
    </row>
    <row r="341" spans="1:2" ht="15">
      <c r="A341" s="33"/>
      <c r="B341" s="32"/>
    </row>
    <row r="342" spans="1:2" ht="15">
      <c r="A342" s="33"/>
      <c r="B342" s="32"/>
    </row>
    <row r="343" spans="1:2" ht="15">
      <c r="A343" s="33"/>
      <c r="B343" s="32"/>
    </row>
    <row r="344" spans="1:2" ht="15">
      <c r="A344" s="33"/>
      <c r="B344" s="32"/>
    </row>
    <row r="345" spans="1:2" ht="15">
      <c r="A345" s="33"/>
      <c r="B345" s="32"/>
    </row>
    <row r="346" spans="1:2" ht="15">
      <c r="A346" s="33"/>
      <c r="B346" s="32"/>
    </row>
    <row r="347" spans="1:2" ht="15">
      <c r="A347" s="33"/>
      <c r="B347" s="32"/>
    </row>
    <row r="348" spans="1:2" ht="15">
      <c r="A348" s="33"/>
      <c r="B348" s="32"/>
    </row>
    <row r="349" spans="1:2" ht="15">
      <c r="A349" s="33"/>
      <c r="B349" s="32"/>
    </row>
    <row r="350" spans="1:2" ht="15">
      <c r="A350" s="33"/>
      <c r="B350" s="32"/>
    </row>
    <row r="351" spans="1:2" ht="15">
      <c r="A351" s="33"/>
      <c r="B351" s="32"/>
    </row>
    <row r="352" spans="1:2" ht="15">
      <c r="A352" s="33"/>
      <c r="B352" s="32"/>
    </row>
    <row r="353" spans="1:2" ht="15">
      <c r="A353" s="33"/>
      <c r="B353" s="32"/>
    </row>
    <row r="354" spans="1:2" ht="15">
      <c r="A354" s="33"/>
      <c r="B354" s="32"/>
    </row>
    <row r="355" spans="1:2" ht="15">
      <c r="A355" s="33"/>
      <c r="B355" s="32"/>
    </row>
    <row r="356" spans="1:2" ht="15">
      <c r="A356" s="33"/>
      <c r="B356" s="32"/>
    </row>
    <row r="357" spans="1:2" ht="15">
      <c r="A357" s="33"/>
      <c r="B357" s="32"/>
    </row>
    <row r="358" spans="1:2" ht="15">
      <c r="A358" s="33"/>
      <c r="B358" s="32"/>
    </row>
    <row r="359" spans="1:2" ht="15">
      <c r="A359" s="33"/>
      <c r="B359" s="32"/>
    </row>
    <row r="360" spans="1:2" ht="15">
      <c r="A360" s="33"/>
      <c r="B360" s="32"/>
    </row>
    <row r="361" spans="1:2" ht="15">
      <c r="A361" s="33"/>
      <c r="B361" s="32"/>
    </row>
    <row r="362" spans="1:2" ht="15">
      <c r="A362" s="33"/>
      <c r="B362" s="32"/>
    </row>
    <row r="363" spans="1:2" ht="15">
      <c r="A363" s="33"/>
      <c r="B363" s="32"/>
    </row>
    <row r="364" spans="1:2" ht="15">
      <c r="A364" s="33"/>
      <c r="B364" s="32"/>
    </row>
    <row r="365" spans="1:2" ht="15">
      <c r="A365" s="33"/>
      <c r="B365" s="32"/>
    </row>
    <row r="366" spans="1:2" ht="15">
      <c r="A366" s="33"/>
      <c r="B366" s="32"/>
    </row>
    <row r="367" spans="1:2" ht="15">
      <c r="A367" s="33"/>
      <c r="B367" s="32"/>
    </row>
    <row r="368" spans="1:2" ht="15">
      <c r="A368" s="33"/>
      <c r="B368" s="32"/>
    </row>
    <row r="369" spans="1:2" ht="15">
      <c r="A369" s="33"/>
      <c r="B369" s="32"/>
    </row>
    <row r="370" spans="1:2" ht="15">
      <c r="A370" s="33"/>
      <c r="B370" s="32"/>
    </row>
    <row r="371" spans="1:2" ht="15">
      <c r="A371" s="33"/>
      <c r="B371" s="32"/>
    </row>
    <row r="372" spans="1:2" ht="15">
      <c r="A372" s="33"/>
      <c r="B372" s="32"/>
    </row>
    <row r="373" spans="1:2" ht="15">
      <c r="A373" s="33"/>
      <c r="B373" s="32"/>
    </row>
    <row r="374" spans="1:2" ht="15">
      <c r="A374" s="33"/>
      <c r="B374" s="32"/>
    </row>
    <row r="375" spans="1:2" ht="15">
      <c r="A375" s="33"/>
      <c r="B375" s="32"/>
    </row>
    <row r="376" spans="1:2" ht="15">
      <c r="A376" s="33"/>
      <c r="B376" s="32"/>
    </row>
    <row r="377" spans="1:2" ht="15">
      <c r="A377" s="33"/>
      <c r="B377" s="32"/>
    </row>
    <row r="378" spans="1:2" ht="15">
      <c r="A378" s="33"/>
      <c r="B378" s="32"/>
    </row>
    <row r="379" spans="1:2" ht="15">
      <c r="A379" s="33"/>
      <c r="B379" s="32"/>
    </row>
    <row r="380" spans="1:2" ht="15">
      <c r="A380" s="33"/>
      <c r="B380" s="32"/>
    </row>
    <row r="381" spans="1:2" ht="15">
      <c r="A381" s="33"/>
      <c r="B381" s="32"/>
    </row>
    <row r="382" spans="1:2" ht="15">
      <c r="A382" s="33"/>
      <c r="B382" s="32"/>
    </row>
    <row r="383" spans="1:2" ht="15">
      <c r="A383" s="33"/>
      <c r="B383" s="32"/>
    </row>
    <row r="384" spans="1:2" ht="15">
      <c r="A384" s="33"/>
      <c r="B384" s="32"/>
    </row>
    <row r="385" spans="1:2" ht="15">
      <c r="A385" s="33"/>
      <c r="B385" s="32"/>
    </row>
    <row r="386" spans="1:2" ht="15">
      <c r="A386" s="33"/>
      <c r="B386" s="32"/>
    </row>
    <row r="387" spans="1:2" ht="15">
      <c r="A387" s="33"/>
      <c r="B387" s="32"/>
    </row>
    <row r="388" spans="1:2" ht="15">
      <c r="A388" s="33"/>
      <c r="B388" s="32"/>
    </row>
    <row r="389" spans="1:2" ht="15">
      <c r="A389" s="33"/>
      <c r="B389" s="32"/>
    </row>
    <row r="390" spans="1:2" ht="15">
      <c r="A390" s="33"/>
      <c r="B390" s="32"/>
    </row>
    <row r="391" spans="1:2" ht="15">
      <c r="A391" s="33"/>
      <c r="B391" s="32"/>
    </row>
    <row r="392" spans="1:2" ht="15">
      <c r="A392" s="33"/>
      <c r="B392" s="32"/>
    </row>
    <row r="393" spans="1:2" ht="15">
      <c r="A393" s="33"/>
      <c r="B393" s="32"/>
    </row>
    <row r="394" spans="1:2" ht="15">
      <c r="A394" s="33"/>
      <c r="B394" s="32"/>
    </row>
    <row r="395" spans="1:2" ht="15">
      <c r="A395" s="33"/>
      <c r="B395" s="32"/>
    </row>
    <row r="396" spans="1:2" ht="15">
      <c r="A396" s="33"/>
      <c r="B396" s="32"/>
    </row>
    <row r="397" spans="1:2" ht="15">
      <c r="A397" s="33"/>
      <c r="B397" s="32"/>
    </row>
    <row r="398" spans="1:2" ht="15">
      <c r="A398" s="33"/>
      <c r="B398" s="32"/>
    </row>
    <row r="399" spans="1:2" ht="15">
      <c r="A399" s="33"/>
      <c r="B399" s="32"/>
    </row>
    <row r="400" spans="1:2" ht="15">
      <c r="A400" s="33"/>
      <c r="B400" s="32"/>
    </row>
    <row r="401" spans="1:2" ht="15">
      <c r="A401" s="33"/>
      <c r="B401" s="32"/>
    </row>
    <row r="402" spans="1:2" ht="15">
      <c r="A402" s="33"/>
      <c r="B402" s="32"/>
    </row>
    <row r="403" spans="1:2" ht="15">
      <c r="A403" s="33"/>
      <c r="B403" s="32"/>
    </row>
    <row r="404" spans="1:2" ht="15">
      <c r="A404" s="33"/>
      <c r="B404" s="32"/>
    </row>
    <row r="405" spans="1:2" ht="15">
      <c r="A405" s="33"/>
      <c r="B405" s="32"/>
    </row>
    <row r="406" spans="1:2" ht="15">
      <c r="A406" s="33"/>
      <c r="B406" s="32"/>
    </row>
    <row r="407" spans="1:2" ht="15">
      <c r="A407" s="33"/>
      <c r="B407" s="32"/>
    </row>
    <row r="408" spans="1:2" ht="15">
      <c r="A408" s="33"/>
      <c r="B408" s="32"/>
    </row>
    <row r="409" spans="1:2" ht="15">
      <c r="A409" s="33"/>
      <c r="B409" s="32"/>
    </row>
    <row r="410" spans="1:2" ht="15">
      <c r="A410" s="33"/>
      <c r="B410" s="32"/>
    </row>
    <row r="411" spans="1:2" ht="15">
      <c r="A411" s="33"/>
      <c r="B411" s="32"/>
    </row>
    <row r="412" spans="1:2" ht="15">
      <c r="A412" s="33"/>
      <c r="B412" s="32"/>
    </row>
    <row r="413" spans="1:2" ht="15">
      <c r="A413" s="33"/>
      <c r="B413" s="32"/>
    </row>
    <row r="414" spans="1:2" ht="15">
      <c r="A414" s="33"/>
      <c r="B414" s="32"/>
    </row>
    <row r="415" spans="1:2">
      <c r="A415" s="2"/>
      <c r="B415" s="1"/>
    </row>
    <row r="416" spans="1:2">
      <c r="A416" s="2"/>
      <c r="B416" s="1"/>
    </row>
    <row r="417" spans="1:2">
      <c r="A417" s="2"/>
      <c r="B417" s="1"/>
    </row>
    <row r="418" spans="1:2">
      <c r="A418" s="2"/>
      <c r="B418" s="1"/>
    </row>
    <row r="419" spans="1:2">
      <c r="A419" s="2"/>
      <c r="B419" s="1"/>
    </row>
    <row r="420" spans="1:2">
      <c r="A420" s="2"/>
      <c r="B420" s="1"/>
    </row>
    <row r="421" spans="1:2">
      <c r="A421" s="2"/>
      <c r="B421" s="1"/>
    </row>
    <row r="422" spans="1:2">
      <c r="A422" s="2"/>
      <c r="B422" s="1"/>
    </row>
    <row r="423" spans="1:2">
      <c r="A423" s="2"/>
      <c r="B423" s="1"/>
    </row>
    <row r="424" spans="1:2">
      <c r="A424" s="2"/>
      <c r="B424" s="1"/>
    </row>
    <row r="425" spans="1:2">
      <c r="A425" s="2"/>
      <c r="B425" s="1"/>
    </row>
    <row r="426" spans="1:2">
      <c r="A426" s="2"/>
      <c r="B426" s="1"/>
    </row>
    <row r="427" spans="1:2">
      <c r="A427" s="2"/>
      <c r="B427" s="1"/>
    </row>
    <row r="428" spans="1:2">
      <c r="A428" s="2"/>
      <c r="B428" s="1"/>
    </row>
    <row r="429" spans="1:2">
      <c r="A429" s="2"/>
      <c r="B429" s="1"/>
    </row>
    <row r="430" spans="1:2">
      <c r="A430" s="2"/>
      <c r="B430" s="1"/>
    </row>
    <row r="431" spans="1:2">
      <c r="A431" s="2"/>
      <c r="B431" s="1"/>
    </row>
    <row r="432" spans="1:2">
      <c r="A432" s="2"/>
      <c r="B432" s="1"/>
    </row>
    <row r="433" spans="1:2">
      <c r="A433" s="2"/>
      <c r="B433" s="1"/>
    </row>
    <row r="434" spans="1:2">
      <c r="A434" s="2"/>
      <c r="B434" s="1"/>
    </row>
    <row r="435" spans="1:2">
      <c r="A435" s="2"/>
      <c r="B435" s="1"/>
    </row>
    <row r="436" spans="1:2">
      <c r="A436" s="2"/>
      <c r="B436" s="1"/>
    </row>
    <row r="437" spans="1:2">
      <c r="A437" s="2"/>
      <c r="B437" s="1"/>
    </row>
    <row r="438" spans="1:2">
      <c r="A438" s="2"/>
      <c r="B438" s="1"/>
    </row>
    <row r="439" spans="1:2">
      <c r="A439" s="2"/>
      <c r="B439" s="1"/>
    </row>
    <row r="440" spans="1:2">
      <c r="A440" s="2"/>
      <c r="B440" s="1"/>
    </row>
    <row r="441" spans="1:2">
      <c r="A441" s="2"/>
      <c r="B441" s="1"/>
    </row>
    <row r="442" spans="1:2">
      <c r="A442" s="2"/>
      <c r="B442" s="1"/>
    </row>
    <row r="443" spans="1:2">
      <c r="A443" s="2"/>
      <c r="B443" s="1"/>
    </row>
    <row r="444" spans="1:2">
      <c r="A444" s="2"/>
      <c r="B444" s="1"/>
    </row>
    <row r="445" spans="1:2">
      <c r="A445" s="2"/>
      <c r="B445" s="1"/>
    </row>
    <row r="446" spans="1:2">
      <c r="A446" s="2"/>
      <c r="B446" s="1"/>
    </row>
    <row r="447" spans="1:2">
      <c r="A447" s="2"/>
      <c r="B447" s="1"/>
    </row>
    <row r="448" spans="1:2">
      <c r="A448" s="2"/>
      <c r="B448" s="1"/>
    </row>
    <row r="449" spans="1:2">
      <c r="A449" s="2"/>
      <c r="B449" s="1"/>
    </row>
    <row r="450" spans="1:2">
      <c r="A450" s="2"/>
      <c r="B450" s="1"/>
    </row>
    <row r="451" spans="1:2">
      <c r="A451" s="2"/>
      <c r="B451" s="1"/>
    </row>
    <row r="452" spans="1:2">
      <c r="A452" s="2"/>
      <c r="B452" s="1"/>
    </row>
    <row r="453" spans="1:2">
      <c r="A453" s="2"/>
      <c r="B453" s="1"/>
    </row>
    <row r="454" spans="1:2">
      <c r="A454" s="2"/>
      <c r="B454" s="1"/>
    </row>
    <row r="455" spans="1:2">
      <c r="A455" s="2"/>
      <c r="B455" s="1"/>
    </row>
    <row r="456" spans="1:2">
      <c r="A456" s="2"/>
      <c r="B456" s="1"/>
    </row>
    <row r="457" spans="1:2">
      <c r="A457" s="2"/>
      <c r="B457" s="1"/>
    </row>
    <row r="458" spans="1:2">
      <c r="A458" s="2"/>
      <c r="B458" s="1"/>
    </row>
    <row r="459" spans="1:2">
      <c r="A459" s="2"/>
      <c r="B459" s="1"/>
    </row>
    <row r="460" spans="1:2">
      <c r="A460" s="2"/>
      <c r="B460" s="1"/>
    </row>
    <row r="461" spans="1:2">
      <c r="A461" s="2"/>
      <c r="B461" s="1"/>
    </row>
    <row r="462" spans="1:2">
      <c r="A462" s="2"/>
      <c r="B462" s="1"/>
    </row>
    <row r="463" spans="1:2">
      <c r="A463" s="2"/>
      <c r="B463" s="1"/>
    </row>
    <row r="464" spans="1:2">
      <c r="A464" s="2"/>
      <c r="B464" s="1"/>
    </row>
    <row r="465" spans="1:2">
      <c r="A465" s="2"/>
      <c r="B465" s="1"/>
    </row>
    <row r="466" spans="1:2">
      <c r="A466" s="2"/>
      <c r="B466" s="1"/>
    </row>
    <row r="467" spans="1:2">
      <c r="A467" s="2"/>
      <c r="B467" s="1"/>
    </row>
    <row r="468" spans="1:2">
      <c r="A468" s="2"/>
      <c r="B468" s="1"/>
    </row>
    <row r="469" spans="1:2">
      <c r="A469" s="2"/>
      <c r="B469" s="1"/>
    </row>
    <row r="470" spans="1:2">
      <c r="A470" s="2"/>
      <c r="B470" s="1"/>
    </row>
    <row r="471" spans="1:2">
      <c r="A471" s="2"/>
      <c r="B471" s="1"/>
    </row>
    <row r="472" spans="1:2">
      <c r="A472" s="2"/>
      <c r="B472" s="1"/>
    </row>
    <row r="473" spans="1:2">
      <c r="A473" s="2"/>
      <c r="B473" s="1"/>
    </row>
    <row r="474" spans="1:2">
      <c r="A474" s="2"/>
      <c r="B474" s="1"/>
    </row>
    <row r="475" spans="1:2">
      <c r="A475" s="2"/>
      <c r="B475" s="1"/>
    </row>
    <row r="476" spans="1:2">
      <c r="A476" s="2"/>
      <c r="B476" s="1"/>
    </row>
    <row r="477" spans="1:2">
      <c r="A477" s="2"/>
      <c r="B477" s="1"/>
    </row>
    <row r="478" spans="1:2">
      <c r="A478" s="2"/>
      <c r="B478" s="1"/>
    </row>
    <row r="479" spans="1:2">
      <c r="A479" s="2"/>
      <c r="B479" s="1"/>
    </row>
    <row r="480" spans="1:2">
      <c r="A480" s="2"/>
      <c r="B480" s="1"/>
    </row>
    <row r="481" spans="1:2">
      <c r="A481" s="2"/>
      <c r="B481" s="1"/>
    </row>
    <row r="482" spans="1:2">
      <c r="A482" s="2"/>
      <c r="B482" s="1"/>
    </row>
    <row r="483" spans="1:2">
      <c r="A483" s="2"/>
      <c r="B483" s="1"/>
    </row>
    <row r="484" spans="1:2">
      <c r="A484" s="2"/>
      <c r="B484" s="1"/>
    </row>
    <row r="485" spans="1:2">
      <c r="A485" s="2"/>
      <c r="B485" s="1"/>
    </row>
    <row r="486" spans="1:2">
      <c r="A486" s="2"/>
      <c r="B486" s="1"/>
    </row>
    <row r="487" spans="1:2">
      <c r="A487" s="2"/>
      <c r="B487" s="1"/>
    </row>
    <row r="488" spans="1:2">
      <c r="A488" s="2"/>
      <c r="B488" s="1"/>
    </row>
    <row r="489" spans="1:2">
      <c r="A489" s="2"/>
      <c r="B489" s="1"/>
    </row>
    <row r="490" spans="1:2">
      <c r="A490" s="2"/>
      <c r="B490" s="1"/>
    </row>
    <row r="491" spans="1:2">
      <c r="A491" s="2"/>
      <c r="B491" s="1"/>
    </row>
    <row r="492" spans="1:2">
      <c r="A492" s="2"/>
      <c r="B492" s="1"/>
    </row>
    <row r="493" spans="1:2">
      <c r="A493" s="2"/>
      <c r="B493" s="1"/>
    </row>
    <row r="494" spans="1:2">
      <c r="A494" s="2"/>
      <c r="B494" s="1"/>
    </row>
    <row r="495" spans="1:2">
      <c r="A495" s="2"/>
      <c r="B495" s="1"/>
    </row>
    <row r="496" spans="1:2">
      <c r="A496" s="2"/>
      <c r="B496" s="1"/>
    </row>
    <row r="497" spans="1:2">
      <c r="A497" s="2"/>
      <c r="B497" s="1"/>
    </row>
    <row r="498" spans="1:2">
      <c r="A498" s="2"/>
      <c r="B498" s="1"/>
    </row>
    <row r="499" spans="1:2">
      <c r="A499" s="2"/>
      <c r="B499" s="1"/>
    </row>
    <row r="500" spans="1:2">
      <c r="A500" s="2"/>
      <c r="B500" s="1"/>
    </row>
    <row r="501" spans="1:2">
      <c r="A501" s="2"/>
      <c r="B501" s="1"/>
    </row>
    <row r="502" spans="1:2">
      <c r="A502" s="2"/>
      <c r="B502" s="1"/>
    </row>
    <row r="503" spans="1:2">
      <c r="A503" s="2"/>
      <c r="B503" s="1"/>
    </row>
    <row r="504" spans="1:2">
      <c r="A504" s="2"/>
      <c r="B504" s="1"/>
    </row>
    <row r="505" spans="1:2">
      <c r="A505" s="2"/>
      <c r="B505" s="1"/>
    </row>
    <row r="506" spans="1:2">
      <c r="A506" s="2"/>
      <c r="B506" s="1"/>
    </row>
    <row r="507" spans="1:2">
      <c r="A507" s="2"/>
      <c r="B507" s="1"/>
    </row>
    <row r="508" spans="1:2">
      <c r="A508" s="2"/>
      <c r="B508" s="1"/>
    </row>
    <row r="509" spans="1:2">
      <c r="A509" s="2"/>
      <c r="B509" s="1"/>
    </row>
    <row r="510" spans="1:2">
      <c r="A510" s="2"/>
      <c r="B510" s="1"/>
    </row>
    <row r="511" spans="1:2">
      <c r="A511" s="2"/>
      <c r="B511" s="1"/>
    </row>
    <row r="512" spans="1:2">
      <c r="A512" s="2"/>
      <c r="B512" s="1"/>
    </row>
    <row r="513" spans="1:2">
      <c r="A513" s="2"/>
      <c r="B513" s="1"/>
    </row>
    <row r="514" spans="1:2">
      <c r="A514" s="2"/>
      <c r="B514" s="1"/>
    </row>
    <row r="515" spans="1:2">
      <c r="A515" s="2"/>
      <c r="B515" s="1"/>
    </row>
    <row r="516" spans="1:2">
      <c r="A516" s="2"/>
      <c r="B516" s="1"/>
    </row>
    <row r="517" spans="1:2">
      <c r="A517" s="2"/>
      <c r="B517" s="1"/>
    </row>
    <row r="518" spans="1:2">
      <c r="A518" s="2"/>
      <c r="B518" s="1"/>
    </row>
    <row r="519" spans="1:2">
      <c r="A519" s="2"/>
      <c r="B519" s="1"/>
    </row>
    <row r="520" spans="1:2">
      <c r="A520" s="2"/>
      <c r="B520" s="1"/>
    </row>
    <row r="521" spans="1:2">
      <c r="A521" s="2"/>
      <c r="B521" s="1"/>
    </row>
    <row r="522" spans="1:2">
      <c r="A522" s="2"/>
      <c r="B522" s="1"/>
    </row>
    <row r="523" spans="1:2">
      <c r="A523" s="2"/>
      <c r="B523" s="1"/>
    </row>
    <row r="524" spans="1:2">
      <c r="A524" s="2"/>
      <c r="B524" s="1"/>
    </row>
    <row r="525" spans="1:2">
      <c r="A525" s="2"/>
      <c r="B525" s="1"/>
    </row>
    <row r="526" spans="1:2">
      <c r="A526" s="2"/>
      <c r="B526" s="1"/>
    </row>
    <row r="527" spans="1:2">
      <c r="A527" s="2"/>
      <c r="B527" s="1"/>
    </row>
    <row r="528" spans="1:2">
      <c r="A528" s="2"/>
      <c r="B528" s="1"/>
    </row>
    <row r="529" spans="1:2">
      <c r="A529" s="2"/>
      <c r="B529" s="1"/>
    </row>
    <row r="530" spans="1:2">
      <c r="A530" s="2"/>
      <c r="B530" s="1"/>
    </row>
    <row r="531" spans="1:2">
      <c r="A531" s="2"/>
      <c r="B531" s="1"/>
    </row>
    <row r="532" spans="1:2">
      <c r="A532" s="2"/>
      <c r="B532" s="1"/>
    </row>
    <row r="533" spans="1:2">
      <c r="A533" s="2"/>
      <c r="B533" s="1"/>
    </row>
    <row r="534" spans="1:2">
      <c r="A534" s="2"/>
      <c r="B534" s="1"/>
    </row>
    <row r="535" spans="1:2">
      <c r="A535" s="2"/>
      <c r="B535" s="1"/>
    </row>
    <row r="536" spans="1:2">
      <c r="A536" s="2"/>
      <c r="B536" s="1"/>
    </row>
    <row r="537" spans="1:2">
      <c r="A537" s="2"/>
      <c r="B537" s="1"/>
    </row>
    <row r="538" spans="1:2">
      <c r="A538" s="2"/>
      <c r="B538" s="1"/>
    </row>
    <row r="539" spans="1:2">
      <c r="A539" s="2"/>
      <c r="B539" s="1"/>
    </row>
    <row r="540" spans="1:2">
      <c r="A540" s="2"/>
      <c r="B540" s="1"/>
    </row>
    <row r="541" spans="1:2">
      <c r="A541" s="2"/>
      <c r="B541" s="1"/>
    </row>
    <row r="542" spans="1:2">
      <c r="A542" s="2"/>
      <c r="B542" s="1"/>
    </row>
    <row r="543" spans="1:2">
      <c r="A543" s="2"/>
      <c r="B543" s="1"/>
    </row>
    <row r="544" spans="1:2">
      <c r="A544" s="2"/>
      <c r="B544" s="1"/>
    </row>
    <row r="545" spans="1:2">
      <c r="A545" s="2"/>
      <c r="B545" s="1"/>
    </row>
    <row r="546" spans="1:2">
      <c r="A546" s="2"/>
      <c r="B546" s="1"/>
    </row>
    <row r="547" spans="1:2">
      <c r="A547" s="2"/>
      <c r="B547" s="1"/>
    </row>
    <row r="548" spans="1:2">
      <c r="A548" s="2"/>
      <c r="B548" s="1"/>
    </row>
    <row r="549" spans="1:2">
      <c r="A549" s="2"/>
      <c r="B549" s="1"/>
    </row>
    <row r="550" spans="1:2">
      <c r="A550" s="2"/>
      <c r="B550" s="1"/>
    </row>
    <row r="551" spans="1:2">
      <c r="A551" s="2"/>
      <c r="B551" s="1"/>
    </row>
    <row r="552" spans="1:2">
      <c r="A552" s="2"/>
      <c r="B552" s="1"/>
    </row>
    <row r="553" spans="1:2">
      <c r="A553" s="2"/>
      <c r="B553" s="1"/>
    </row>
    <row r="554" spans="1:2">
      <c r="A554" s="2"/>
      <c r="B554" s="1"/>
    </row>
    <row r="555" spans="1:2">
      <c r="A555" s="2"/>
      <c r="B555" s="1"/>
    </row>
    <row r="556" spans="1:2">
      <c r="A556" s="2"/>
      <c r="B556" s="1"/>
    </row>
    <row r="557" spans="1:2">
      <c r="A557" s="2"/>
      <c r="B557" s="1"/>
    </row>
    <row r="558" spans="1:2">
      <c r="A558" s="2"/>
      <c r="B558" s="1"/>
    </row>
    <row r="559" spans="1:2">
      <c r="A559" s="2"/>
      <c r="B559" s="1"/>
    </row>
    <row r="560" spans="1:2">
      <c r="A560" s="2"/>
      <c r="B560" s="1"/>
    </row>
    <row r="561" spans="1:2">
      <c r="A561" s="2"/>
      <c r="B561" s="1"/>
    </row>
    <row r="562" spans="1:2">
      <c r="A562" s="2"/>
      <c r="B562" s="1"/>
    </row>
    <row r="563" spans="1:2">
      <c r="A563" s="2"/>
      <c r="B563" s="1"/>
    </row>
    <row r="564" spans="1:2">
      <c r="A564" s="2"/>
      <c r="B564" s="1"/>
    </row>
    <row r="565" spans="1:2">
      <c r="A565" s="2"/>
      <c r="B565" s="1"/>
    </row>
    <row r="566" spans="1:2">
      <c r="A566" s="2"/>
      <c r="B566" s="1"/>
    </row>
    <row r="567" spans="1:2">
      <c r="A567" s="2"/>
      <c r="B567" s="1"/>
    </row>
    <row r="568" spans="1:2">
      <c r="A568" s="2"/>
      <c r="B568" s="1"/>
    </row>
    <row r="569" spans="1:2">
      <c r="A569" s="2"/>
      <c r="B569" s="1"/>
    </row>
    <row r="570" spans="1:2">
      <c r="A570" s="2"/>
      <c r="B570" s="1"/>
    </row>
    <row r="571" spans="1:2">
      <c r="A571" s="2"/>
      <c r="B571" s="1"/>
    </row>
    <row r="572" spans="1:2">
      <c r="A572" s="2"/>
      <c r="B572" s="1"/>
    </row>
    <row r="573" spans="1:2">
      <c r="A573" s="2"/>
      <c r="B573" s="1"/>
    </row>
    <row r="574" spans="1:2">
      <c r="A574" s="2"/>
      <c r="B574" s="1"/>
    </row>
    <row r="575" spans="1:2">
      <c r="A575" s="2"/>
      <c r="B575" s="1"/>
    </row>
    <row r="576" spans="1:2">
      <c r="A576" s="2"/>
      <c r="B576" s="1"/>
    </row>
    <row r="577" spans="1:2">
      <c r="A577" s="2"/>
      <c r="B577" s="1"/>
    </row>
    <row r="578" spans="1:2">
      <c r="A578" s="2"/>
      <c r="B578" s="1"/>
    </row>
    <row r="579" spans="1:2">
      <c r="A579" s="2"/>
      <c r="B579" s="1"/>
    </row>
    <row r="580" spans="1:2">
      <c r="A580" s="2"/>
      <c r="B580" s="1"/>
    </row>
    <row r="581" spans="1:2">
      <c r="A581" s="2"/>
      <c r="B581" s="1"/>
    </row>
    <row r="582" spans="1:2">
      <c r="A582" s="2"/>
      <c r="B582" s="1"/>
    </row>
    <row r="583" spans="1:2">
      <c r="A583" s="2"/>
      <c r="B583" s="1"/>
    </row>
    <row r="584" spans="1:2">
      <c r="A584" s="2"/>
      <c r="B584" s="1"/>
    </row>
    <row r="585" spans="1:2">
      <c r="A585" s="2"/>
      <c r="B585" s="1"/>
    </row>
    <row r="586" spans="1:2">
      <c r="A586" s="2"/>
      <c r="B586" s="1"/>
    </row>
    <row r="587" spans="1:2">
      <c r="A587" s="2"/>
      <c r="B587" s="1"/>
    </row>
    <row r="588" spans="1:2">
      <c r="A588" s="2"/>
      <c r="B588" s="1"/>
    </row>
    <row r="589" spans="1:2">
      <c r="A589" s="2"/>
      <c r="B589" s="1"/>
    </row>
    <row r="590" spans="1:2">
      <c r="A590" s="2"/>
      <c r="B590" s="1"/>
    </row>
    <row r="591" spans="1:2">
      <c r="A591" s="2"/>
      <c r="B591" s="1"/>
    </row>
    <row r="592" spans="1:2">
      <c r="A592" s="2"/>
      <c r="B592" s="1"/>
    </row>
    <row r="593" spans="1:2">
      <c r="A593" s="2"/>
      <c r="B593" s="1"/>
    </row>
    <row r="594" spans="1:2">
      <c r="A594" s="2"/>
      <c r="B594" s="1"/>
    </row>
    <row r="595" spans="1:2">
      <c r="A595" s="2"/>
      <c r="B595" s="1"/>
    </row>
    <row r="596" spans="1:2">
      <c r="A596" s="2"/>
      <c r="B596" s="1"/>
    </row>
    <row r="597" spans="1:2">
      <c r="A597" s="2"/>
      <c r="B597" s="1"/>
    </row>
    <row r="598" spans="1:2">
      <c r="A598" s="2"/>
      <c r="B598" s="1"/>
    </row>
    <row r="599" spans="1:2">
      <c r="A599" s="2"/>
      <c r="B599" s="1"/>
    </row>
    <row r="600" spans="1:2">
      <c r="A600" s="2"/>
      <c r="B600" s="1"/>
    </row>
    <row r="601" spans="1:2">
      <c r="A601" s="2"/>
      <c r="B601" s="1"/>
    </row>
    <row r="602" spans="1:2">
      <c r="A602" s="2"/>
      <c r="B602" s="1"/>
    </row>
    <row r="603" spans="1:2">
      <c r="A603" s="2"/>
      <c r="B603" s="1"/>
    </row>
    <row r="604" spans="1:2">
      <c r="A604" s="2"/>
      <c r="B604" s="1"/>
    </row>
    <row r="605" spans="1:2">
      <c r="A605" s="2"/>
      <c r="B605" s="1"/>
    </row>
    <row r="606" spans="1:2">
      <c r="A606" s="2"/>
      <c r="B606" s="1"/>
    </row>
    <row r="607" spans="1:2">
      <c r="A607" s="2"/>
      <c r="B607" s="1"/>
    </row>
    <row r="608" spans="1:2">
      <c r="A608" s="2"/>
      <c r="B608" s="1"/>
    </row>
    <row r="609" spans="1:2">
      <c r="A609" s="2"/>
      <c r="B609" s="1"/>
    </row>
    <row r="610" spans="1:2">
      <c r="A610" s="2"/>
      <c r="B610" s="1"/>
    </row>
    <row r="611" spans="1:2">
      <c r="A611" s="2"/>
      <c r="B611" s="1"/>
    </row>
    <row r="612" spans="1:2">
      <c r="A612" s="2"/>
      <c r="B612" s="1"/>
    </row>
    <row r="613" spans="1:2">
      <c r="A613" s="2"/>
      <c r="B613" s="1"/>
    </row>
    <row r="614" spans="1:2">
      <c r="A614" s="2"/>
      <c r="B614" s="1"/>
    </row>
    <row r="615" spans="1:2">
      <c r="A615" s="2"/>
      <c r="B615" s="1"/>
    </row>
    <row r="616" spans="1:2">
      <c r="A616" s="2"/>
      <c r="B616" s="1"/>
    </row>
    <row r="617" spans="1:2">
      <c r="A617" s="2"/>
      <c r="B617" s="1"/>
    </row>
    <row r="618" spans="1:2">
      <c r="A618" s="2"/>
      <c r="B618" s="1"/>
    </row>
    <row r="619" spans="1:2">
      <c r="A619" s="2"/>
      <c r="B619" s="1"/>
    </row>
    <row r="620" spans="1:2">
      <c r="A620" s="2"/>
      <c r="B620" s="1"/>
    </row>
    <row r="621" spans="1:2">
      <c r="A621" s="2"/>
      <c r="B621" s="1"/>
    </row>
    <row r="622" spans="1:2">
      <c r="A622" s="2"/>
      <c r="B622" s="1"/>
    </row>
    <row r="623" spans="1:2">
      <c r="A623" s="2"/>
      <c r="B623" s="1"/>
    </row>
    <row r="624" spans="1:2">
      <c r="A624" s="2"/>
      <c r="B624" s="1"/>
    </row>
    <row r="625" spans="1:2">
      <c r="A625" s="2"/>
      <c r="B625" s="1"/>
    </row>
    <row r="626" spans="1:2">
      <c r="A626" s="2"/>
      <c r="B626" s="1"/>
    </row>
    <row r="627" spans="1:2">
      <c r="A627" s="2"/>
      <c r="B627" s="1"/>
    </row>
    <row r="628" spans="1:2">
      <c r="A628" s="2"/>
      <c r="B628" s="1"/>
    </row>
    <row r="629" spans="1:2">
      <c r="A629" s="2"/>
      <c r="B629" s="1"/>
    </row>
    <row r="630" spans="1:2">
      <c r="A630" s="2"/>
      <c r="B630" s="1"/>
    </row>
    <row r="631" spans="1:2">
      <c r="A631" s="2"/>
      <c r="B631" s="1"/>
    </row>
    <row r="632" spans="1:2">
      <c r="A632" s="2"/>
      <c r="B632" s="1"/>
    </row>
    <row r="633" spans="1:2">
      <c r="A633" s="2"/>
      <c r="B633" s="1"/>
    </row>
    <row r="634" spans="1:2">
      <c r="A634" s="2"/>
      <c r="B634" s="1"/>
    </row>
    <row r="635" spans="1:2">
      <c r="A635" s="2"/>
      <c r="B635" s="1"/>
    </row>
    <row r="636" spans="1:2">
      <c r="A636" s="2"/>
      <c r="B636" s="1"/>
    </row>
    <row r="637" spans="1:2">
      <c r="A637" s="2"/>
      <c r="B637" s="1"/>
    </row>
    <row r="638" spans="1:2">
      <c r="A638" s="2"/>
      <c r="B638" s="1"/>
    </row>
    <row r="639" spans="1:2">
      <c r="A639" s="2"/>
      <c r="B639" s="1"/>
    </row>
    <row r="640" spans="1:2">
      <c r="A640" s="2"/>
      <c r="B640" s="1"/>
    </row>
    <row r="641" spans="1:2">
      <c r="A641" s="2"/>
      <c r="B641" s="1"/>
    </row>
    <row r="642" spans="1:2">
      <c r="A642" s="2"/>
      <c r="B642" s="1"/>
    </row>
    <row r="643" spans="1:2">
      <c r="A643" s="2"/>
      <c r="B643" s="1"/>
    </row>
    <row r="644" spans="1:2">
      <c r="A644" s="2"/>
      <c r="B644" s="1"/>
    </row>
    <row r="645" spans="1:2">
      <c r="A645" s="2"/>
      <c r="B645" s="1"/>
    </row>
    <row r="646" spans="1:2">
      <c r="A646" s="2"/>
      <c r="B646" s="1"/>
    </row>
    <row r="647" spans="1:2">
      <c r="A647" s="2"/>
      <c r="B647" s="1"/>
    </row>
    <row r="648" spans="1:2">
      <c r="A648" s="2"/>
      <c r="B648" s="1"/>
    </row>
    <row r="649" spans="1:2">
      <c r="A649" s="2"/>
      <c r="B649" s="1"/>
    </row>
    <row r="650" spans="1:2">
      <c r="A650" s="2"/>
      <c r="B650" s="1"/>
    </row>
    <row r="651" spans="1:2">
      <c r="A651" s="2"/>
      <c r="B651" s="1"/>
    </row>
    <row r="652" spans="1:2">
      <c r="A652" s="2"/>
      <c r="B652" s="1"/>
    </row>
    <row r="653" spans="1:2">
      <c r="A653" s="2"/>
      <c r="B653" s="1"/>
    </row>
    <row r="654" spans="1:2">
      <c r="A654" s="2"/>
      <c r="B654" s="1"/>
    </row>
    <row r="655" spans="1:2">
      <c r="A655" s="2"/>
      <c r="B655" s="1"/>
    </row>
    <row r="656" spans="1:2">
      <c r="A656" s="2"/>
      <c r="B656" s="1"/>
    </row>
    <row r="657" spans="1:2">
      <c r="A657" s="2"/>
      <c r="B657" s="1"/>
    </row>
    <row r="658" spans="1:2">
      <c r="A658" s="2"/>
      <c r="B658" s="1"/>
    </row>
    <row r="659" spans="1:2">
      <c r="A659" s="2"/>
      <c r="B659" s="1"/>
    </row>
    <row r="660" spans="1:2">
      <c r="A660" s="2"/>
      <c r="B660" s="1"/>
    </row>
    <row r="661" spans="1:2">
      <c r="A661" s="2"/>
      <c r="B661" s="1"/>
    </row>
    <row r="662" spans="1:2">
      <c r="A662" s="2"/>
      <c r="B662" s="1"/>
    </row>
    <row r="663" spans="1:2">
      <c r="A663" s="2"/>
      <c r="B663" s="1"/>
    </row>
    <row r="664" spans="1:2">
      <c r="A664" s="2"/>
      <c r="B664" s="1"/>
    </row>
    <row r="665" spans="1:2">
      <c r="A665" s="2"/>
      <c r="B665" s="1"/>
    </row>
    <row r="666" spans="1:2">
      <c r="A666" s="2"/>
      <c r="B666" s="1"/>
    </row>
    <row r="667" spans="1:2">
      <c r="A667" s="2"/>
      <c r="B667" s="1"/>
    </row>
    <row r="668" spans="1:2">
      <c r="A668" s="2"/>
      <c r="B668" s="1"/>
    </row>
    <row r="669" spans="1:2">
      <c r="A669" s="2"/>
      <c r="B669" s="1"/>
    </row>
    <row r="670" spans="1:2">
      <c r="A670" s="2"/>
      <c r="B670" s="1"/>
    </row>
    <row r="671" spans="1:2">
      <c r="A671" s="2"/>
      <c r="B671" s="1"/>
    </row>
    <row r="672" spans="1:2">
      <c r="A672" s="2"/>
      <c r="B672" s="1"/>
    </row>
    <row r="673" spans="1:2">
      <c r="A673" s="2"/>
      <c r="B673" s="1"/>
    </row>
    <row r="674" spans="1:2">
      <c r="A674" s="2"/>
      <c r="B674" s="1"/>
    </row>
    <row r="675" spans="1:2">
      <c r="A675" s="2"/>
      <c r="B675" s="1"/>
    </row>
    <row r="676" spans="1:2">
      <c r="A676" s="2"/>
      <c r="B676" s="1"/>
    </row>
    <row r="677" spans="1:2">
      <c r="A677" s="2"/>
      <c r="B677" s="1"/>
    </row>
    <row r="678" spans="1:2">
      <c r="A678" s="2"/>
      <c r="B678" s="1"/>
    </row>
    <row r="679" spans="1:2">
      <c r="A679" s="2"/>
      <c r="B679" s="1"/>
    </row>
    <row r="680" spans="1:2">
      <c r="A680" s="2"/>
      <c r="B680" s="1"/>
    </row>
    <row r="681" spans="1:2">
      <c r="A681" s="2"/>
      <c r="B681" s="1"/>
    </row>
    <row r="682" spans="1:2">
      <c r="A682" s="2"/>
      <c r="B682" s="1"/>
    </row>
    <row r="683" spans="1:2">
      <c r="A683" s="2"/>
      <c r="B683" s="1"/>
    </row>
    <row r="684" spans="1:2">
      <c r="A684" s="2"/>
      <c r="B684" s="1"/>
    </row>
    <row r="685" spans="1:2">
      <c r="A685" s="2"/>
      <c r="B685" s="1"/>
    </row>
    <row r="686" spans="1:2">
      <c r="A686" s="2"/>
      <c r="B686" s="1"/>
    </row>
    <row r="687" spans="1:2">
      <c r="A687" s="2"/>
      <c r="B687" s="1"/>
    </row>
    <row r="688" spans="1:2">
      <c r="A688" s="2"/>
      <c r="B688" s="1"/>
    </row>
    <row r="689" spans="1:2">
      <c r="A689" s="2"/>
      <c r="B689" s="1"/>
    </row>
    <row r="690" spans="1:2">
      <c r="A690" s="2"/>
      <c r="B690" s="1"/>
    </row>
    <row r="691" spans="1:2">
      <c r="A691" s="2"/>
      <c r="B691" s="1"/>
    </row>
    <row r="692" spans="1:2">
      <c r="A692" s="2"/>
      <c r="B692" s="1"/>
    </row>
    <row r="693" spans="1:2">
      <c r="A693" s="2"/>
      <c r="B693" s="1"/>
    </row>
    <row r="694" spans="1:2">
      <c r="A694" s="2"/>
      <c r="B694" s="1"/>
    </row>
    <row r="695" spans="1:2">
      <c r="A695" s="2"/>
      <c r="B695" s="1"/>
    </row>
    <row r="696" spans="1:2">
      <c r="A696" s="2"/>
      <c r="B696" s="1"/>
    </row>
    <row r="697" spans="1:2">
      <c r="A697" s="2"/>
      <c r="B697" s="1"/>
    </row>
    <row r="698" spans="1:2">
      <c r="A698" s="2"/>
      <c r="B698" s="1"/>
    </row>
    <row r="699" spans="1:2">
      <c r="A699" s="2"/>
      <c r="B699" s="1"/>
    </row>
    <row r="700" spans="1:2">
      <c r="A700" s="2"/>
      <c r="B700" s="1"/>
    </row>
    <row r="701" spans="1:2">
      <c r="A701" s="2"/>
      <c r="B701" s="1"/>
    </row>
    <row r="702" spans="1:2">
      <c r="A702" s="2"/>
      <c r="B702" s="1"/>
    </row>
    <row r="703" spans="1:2">
      <c r="A703" s="2"/>
      <c r="B703" s="1"/>
    </row>
    <row r="704" spans="1:2">
      <c r="A704" s="2"/>
      <c r="B704" s="1"/>
    </row>
    <row r="705" spans="1:2">
      <c r="A705" s="2"/>
      <c r="B705" s="1"/>
    </row>
    <row r="706" spans="1:2">
      <c r="A706" s="2"/>
      <c r="B706" s="1"/>
    </row>
    <row r="707" spans="1:2">
      <c r="A707" s="2"/>
      <c r="B707" s="1"/>
    </row>
    <row r="708" spans="1:2">
      <c r="A708" s="2"/>
      <c r="B708" s="1"/>
    </row>
    <row r="709" spans="1:2">
      <c r="A709" s="2"/>
      <c r="B709" s="1"/>
    </row>
    <row r="710" spans="1:2">
      <c r="A710" s="2"/>
      <c r="B710" s="1"/>
    </row>
    <row r="711" spans="1:2">
      <c r="A711" s="2"/>
      <c r="B711" s="1"/>
    </row>
    <row r="712" spans="1:2">
      <c r="A712" s="2"/>
      <c r="B712" s="1"/>
    </row>
    <row r="713" spans="1:2">
      <c r="A713" s="2"/>
      <c r="B713" s="1"/>
    </row>
    <row r="714" spans="1:2">
      <c r="A714" s="2"/>
      <c r="B714" s="1"/>
    </row>
    <row r="715" spans="1:2">
      <c r="A715" s="2"/>
      <c r="B715" s="1"/>
    </row>
    <row r="716" spans="1:2">
      <c r="A716" s="2"/>
      <c r="B716" s="1"/>
    </row>
    <row r="717" spans="1:2">
      <c r="A717" s="2"/>
      <c r="B717" s="1"/>
    </row>
    <row r="718" spans="1:2">
      <c r="A718" s="2"/>
      <c r="B718" s="1"/>
    </row>
    <row r="719" spans="1:2">
      <c r="A719" s="2"/>
      <c r="B719" s="1"/>
    </row>
    <row r="720" spans="1:2">
      <c r="A720" s="2"/>
      <c r="B720" s="1"/>
    </row>
    <row r="721" spans="1:2">
      <c r="A721" s="2"/>
      <c r="B721" s="1"/>
    </row>
    <row r="722" spans="1:2">
      <c r="A722" s="2"/>
      <c r="B722" s="1"/>
    </row>
    <row r="723" spans="1:2">
      <c r="A723" s="2"/>
      <c r="B723" s="1"/>
    </row>
    <row r="724" spans="1:2">
      <c r="A724" s="2"/>
      <c r="B724" s="1"/>
    </row>
    <row r="725" spans="1:2">
      <c r="A725" s="2"/>
      <c r="B725" s="1"/>
    </row>
    <row r="726" spans="1:2">
      <c r="A726" s="2"/>
      <c r="B726" s="1"/>
    </row>
    <row r="727" spans="1:2">
      <c r="A727" s="2"/>
      <c r="B727" s="1"/>
    </row>
    <row r="728" spans="1:2">
      <c r="A728" s="2"/>
      <c r="B728" s="1"/>
    </row>
    <row r="729" spans="1:2">
      <c r="A729" s="2"/>
      <c r="B729" s="1"/>
    </row>
    <row r="730" spans="1:2">
      <c r="A730" s="2"/>
      <c r="B730" s="1"/>
    </row>
    <row r="731" spans="1:2">
      <c r="A731" s="2"/>
      <c r="B731" s="1"/>
    </row>
    <row r="732" spans="1:2">
      <c r="A732" s="2"/>
      <c r="B732" s="1"/>
    </row>
    <row r="733" spans="1:2">
      <c r="A733" s="2"/>
      <c r="B733" s="1"/>
    </row>
    <row r="734" spans="1:2">
      <c r="A734" s="2"/>
      <c r="B734" s="1"/>
    </row>
    <row r="735" spans="1:2">
      <c r="A735" s="2"/>
      <c r="B735" s="1"/>
    </row>
    <row r="736" spans="1:2">
      <c r="A736" s="2"/>
      <c r="B736" s="1"/>
    </row>
    <row r="737" spans="1:2">
      <c r="A737" s="2"/>
      <c r="B737" s="1"/>
    </row>
    <row r="738" spans="1:2">
      <c r="A738" s="2"/>
      <c r="B738" s="1"/>
    </row>
    <row r="739" spans="1:2">
      <c r="A739" s="2"/>
      <c r="B739" s="1"/>
    </row>
    <row r="740" spans="1:2">
      <c r="A740" s="2"/>
      <c r="B740" s="1"/>
    </row>
    <row r="741" spans="1:2">
      <c r="A741" s="2"/>
      <c r="B741" s="1"/>
    </row>
    <row r="742" spans="1:2">
      <c r="A742" s="2"/>
      <c r="B742" s="1"/>
    </row>
    <row r="743" spans="1:2">
      <c r="A743" s="2"/>
      <c r="B743" s="1"/>
    </row>
    <row r="744" spans="1:2">
      <c r="A744" s="2"/>
      <c r="B744" s="1"/>
    </row>
    <row r="745" spans="1:2">
      <c r="A745" s="2"/>
      <c r="B745" s="1"/>
    </row>
    <row r="746" spans="1:2">
      <c r="A746" s="2"/>
      <c r="B746" s="1"/>
    </row>
    <row r="747" spans="1:2">
      <c r="A747" s="2"/>
      <c r="B747" s="1"/>
    </row>
    <row r="748" spans="1:2">
      <c r="A748" s="2"/>
      <c r="B748" s="1"/>
    </row>
    <row r="749" spans="1:2">
      <c r="A749" s="2"/>
      <c r="B749" s="1"/>
    </row>
    <row r="750" spans="1:2">
      <c r="A750" s="2"/>
      <c r="B750" s="1"/>
    </row>
    <row r="751" spans="1:2">
      <c r="A751" s="2"/>
      <c r="B751" s="1"/>
    </row>
    <row r="752" spans="1:2">
      <c r="A752" s="2"/>
      <c r="B752" s="1"/>
    </row>
    <row r="753" spans="1:2">
      <c r="A753" s="2"/>
      <c r="B753" s="1"/>
    </row>
    <row r="754" spans="1:2">
      <c r="A754" s="2"/>
      <c r="B754" s="1"/>
    </row>
    <row r="755" spans="1:2">
      <c r="A755" s="2"/>
      <c r="B755" s="1"/>
    </row>
    <row r="756" spans="1:2">
      <c r="A756" s="2"/>
      <c r="B756" s="1"/>
    </row>
    <row r="757" spans="1:2">
      <c r="A757" s="2"/>
      <c r="B757" s="1"/>
    </row>
    <row r="758" spans="1:2">
      <c r="A758" s="2"/>
      <c r="B758" s="1"/>
    </row>
    <row r="759" spans="1:2">
      <c r="A759" s="2"/>
      <c r="B759" s="1"/>
    </row>
    <row r="760" spans="1:2">
      <c r="A760" s="2"/>
      <c r="B760" s="1"/>
    </row>
    <row r="761" spans="1:2">
      <c r="A761" s="2"/>
      <c r="B761" s="1"/>
    </row>
    <row r="762" spans="1:2">
      <c r="A762" s="2"/>
      <c r="B762" s="1"/>
    </row>
    <row r="763" spans="1:2">
      <c r="A763" s="2"/>
      <c r="B763" s="1"/>
    </row>
    <row r="764" spans="1:2">
      <c r="A764" s="2"/>
      <c r="B764" s="1"/>
    </row>
    <row r="765" spans="1:2">
      <c r="A765" s="2"/>
      <c r="B765" s="1"/>
    </row>
    <row r="766" spans="1:2">
      <c r="A766" s="2"/>
      <c r="B766" s="1"/>
    </row>
    <row r="767" spans="1:2">
      <c r="A767" s="2"/>
      <c r="B767" s="1"/>
    </row>
    <row r="768" spans="1:2">
      <c r="A768" s="2"/>
      <c r="B768" s="1"/>
    </row>
    <row r="769" spans="1:2">
      <c r="A769" s="2"/>
      <c r="B769" s="1"/>
    </row>
    <row r="770" spans="1:2">
      <c r="A770" s="2"/>
      <c r="B770" s="1"/>
    </row>
    <row r="771" spans="1:2">
      <c r="A771" s="2"/>
      <c r="B771" s="1"/>
    </row>
    <row r="772" spans="1:2">
      <c r="A772" s="2"/>
      <c r="B772" s="1"/>
    </row>
    <row r="773" spans="1:2">
      <c r="A773" s="2"/>
      <c r="B773" s="1"/>
    </row>
    <row r="774" spans="1:2">
      <c r="A774" s="2"/>
      <c r="B774" s="1"/>
    </row>
    <row r="775" spans="1:2">
      <c r="A775" s="2"/>
      <c r="B775" s="1"/>
    </row>
    <row r="776" spans="1:2">
      <c r="A776" s="2"/>
      <c r="B776" s="1"/>
    </row>
    <row r="777" spans="1:2">
      <c r="A777" s="2"/>
      <c r="B777" s="1"/>
    </row>
    <row r="778" spans="1:2">
      <c r="A778" s="2"/>
      <c r="B778" s="1"/>
    </row>
    <row r="779" spans="1:2">
      <c r="A779" s="2"/>
      <c r="B779" s="1"/>
    </row>
    <row r="780" spans="1:2">
      <c r="A780" s="2"/>
      <c r="B780" s="1"/>
    </row>
    <row r="781" spans="1:2">
      <c r="A781" s="2"/>
      <c r="B781" s="1"/>
    </row>
    <row r="782" spans="1:2">
      <c r="A782" s="2"/>
      <c r="B782" s="1"/>
    </row>
    <row r="783" spans="1:2">
      <c r="A783" s="2"/>
      <c r="B783" s="1"/>
    </row>
    <row r="784" spans="1:2">
      <c r="A784" s="2"/>
      <c r="B784" s="1"/>
    </row>
    <row r="785" spans="1:2">
      <c r="A785" s="2"/>
      <c r="B785" s="1"/>
    </row>
    <row r="786" spans="1:2">
      <c r="A786" s="2"/>
      <c r="B786" s="1"/>
    </row>
    <row r="787" spans="1:2">
      <c r="A787" s="2"/>
      <c r="B787" s="1"/>
    </row>
    <row r="788" spans="1:2">
      <c r="A788" s="2"/>
      <c r="B788" s="1"/>
    </row>
    <row r="789" spans="1:2">
      <c r="A789" s="2"/>
      <c r="B789" s="1"/>
    </row>
    <row r="790" spans="1:2">
      <c r="A790" s="2"/>
      <c r="B790" s="1"/>
    </row>
    <row r="791" spans="1:2">
      <c r="A791" s="2"/>
      <c r="B791" s="1"/>
    </row>
    <row r="792" spans="1:2">
      <c r="A792" s="2"/>
      <c r="B792" s="1"/>
    </row>
    <row r="793" spans="1:2">
      <c r="A793" s="2"/>
      <c r="B793" s="1"/>
    </row>
    <row r="794" spans="1:2">
      <c r="A794" s="2"/>
      <c r="B794" s="1"/>
    </row>
    <row r="795" spans="1:2">
      <c r="A795" s="2"/>
      <c r="B795" s="1"/>
    </row>
    <row r="796" spans="1:2">
      <c r="A796" s="2"/>
      <c r="B796" s="1"/>
    </row>
    <row r="797" spans="1:2">
      <c r="A797" s="2"/>
      <c r="B797" s="1"/>
    </row>
    <row r="798" spans="1:2">
      <c r="A798" s="2"/>
      <c r="B798" s="1"/>
    </row>
    <row r="799" spans="1:2">
      <c r="A799" s="2"/>
      <c r="B799" s="1"/>
    </row>
    <row r="800" spans="1:2">
      <c r="A800" s="2"/>
      <c r="B800" s="1"/>
    </row>
    <row r="801" spans="1:2">
      <c r="A801" s="2"/>
      <c r="B801" s="1"/>
    </row>
    <row r="802" spans="1:2">
      <c r="A802" s="2"/>
      <c r="B802" s="1"/>
    </row>
    <row r="803" spans="1:2">
      <c r="A803" s="2"/>
      <c r="B803" s="1"/>
    </row>
    <row r="804" spans="1:2">
      <c r="A804" s="2"/>
      <c r="B804" s="1"/>
    </row>
    <row r="805" spans="1:2">
      <c r="A805" s="2"/>
      <c r="B805" s="1"/>
    </row>
    <row r="806" spans="1:2">
      <c r="A806" s="2"/>
      <c r="B806" s="1"/>
    </row>
    <row r="807" spans="1:2">
      <c r="A807" s="2"/>
      <c r="B807" s="1"/>
    </row>
    <row r="808" spans="1:2">
      <c r="A808" s="2"/>
      <c r="B808" s="1"/>
    </row>
    <row r="809" spans="1:2">
      <c r="A809" s="2"/>
      <c r="B809" s="1"/>
    </row>
    <row r="810" spans="1:2">
      <c r="A810" s="2"/>
      <c r="B810" s="1"/>
    </row>
    <row r="811" spans="1:2">
      <c r="A811" s="2"/>
      <c r="B811" s="1"/>
    </row>
    <row r="812" spans="1:2">
      <c r="A812" s="2"/>
      <c r="B812" s="1"/>
    </row>
    <row r="813" spans="1:2">
      <c r="A813" s="2"/>
      <c r="B813" s="1"/>
    </row>
    <row r="814" spans="1:2">
      <c r="A814" s="2"/>
      <c r="B814" s="1"/>
    </row>
    <row r="815" spans="1:2">
      <c r="A815" s="2"/>
      <c r="B815" s="1"/>
    </row>
    <row r="816" spans="1:2">
      <c r="A816" s="2"/>
      <c r="B816" s="1"/>
    </row>
    <row r="817" spans="1:2">
      <c r="A817" s="2"/>
      <c r="B817" s="1"/>
    </row>
    <row r="818" spans="1:2">
      <c r="A818" s="2"/>
      <c r="B818" s="1"/>
    </row>
    <row r="819" spans="1:2">
      <c r="A819" s="2"/>
      <c r="B819" s="1"/>
    </row>
    <row r="820" spans="1:2">
      <c r="A820" s="2"/>
      <c r="B820" s="1"/>
    </row>
    <row r="821" spans="1:2">
      <c r="A821" s="2"/>
      <c r="B821" s="1"/>
    </row>
    <row r="822" spans="1:2">
      <c r="A822" s="2"/>
      <c r="B822" s="1"/>
    </row>
    <row r="823" spans="1:2">
      <c r="A823" s="2"/>
      <c r="B823" s="1"/>
    </row>
    <row r="824" spans="1:2">
      <c r="A824" s="2"/>
      <c r="B824" s="1"/>
    </row>
    <row r="825" spans="1:2">
      <c r="A825" s="2"/>
      <c r="B825" s="1"/>
    </row>
    <row r="826" spans="1:2">
      <c r="A826" s="2"/>
      <c r="B826" s="1"/>
    </row>
    <row r="827" spans="1:2">
      <c r="A827" s="2"/>
      <c r="B827" s="1"/>
    </row>
    <row r="828" spans="1:2">
      <c r="A828" s="2"/>
      <c r="B828" s="1"/>
    </row>
    <row r="829" spans="1:2">
      <c r="A829" s="2"/>
      <c r="B829" s="1"/>
    </row>
    <row r="830" spans="1:2">
      <c r="A830" s="2"/>
      <c r="B830" s="1"/>
    </row>
    <row r="831" spans="1:2">
      <c r="A831" s="2"/>
      <c r="B831" s="1"/>
    </row>
    <row r="832" spans="1:2">
      <c r="A832" s="2"/>
      <c r="B832" s="1"/>
    </row>
    <row r="833" spans="1:2">
      <c r="A833" s="2"/>
      <c r="B833" s="1"/>
    </row>
    <row r="834" spans="1:2">
      <c r="A834" s="2"/>
      <c r="B834" s="1"/>
    </row>
    <row r="835" spans="1:2">
      <c r="A835" s="2"/>
      <c r="B835" s="1"/>
    </row>
    <row r="836" spans="1:2">
      <c r="A836" s="2"/>
      <c r="B836" s="1"/>
    </row>
    <row r="837" spans="1:2">
      <c r="A837" s="2"/>
      <c r="B837" s="1"/>
    </row>
    <row r="838" spans="1:2">
      <c r="A838" s="2"/>
      <c r="B838" s="1"/>
    </row>
    <row r="839" spans="1:2">
      <c r="A839" s="2"/>
      <c r="B839" s="1"/>
    </row>
    <row r="840" spans="1:2">
      <c r="A840" s="2"/>
      <c r="B840" s="1"/>
    </row>
    <row r="841" spans="1:2">
      <c r="A841" s="2"/>
      <c r="B841" s="1"/>
    </row>
    <row r="842" spans="1:2">
      <c r="A842" s="2"/>
      <c r="B842" s="1"/>
    </row>
    <row r="843" spans="1:2">
      <c r="A843" s="2"/>
      <c r="B843" s="1"/>
    </row>
    <row r="844" spans="1:2">
      <c r="A844" s="2"/>
      <c r="B844" s="1"/>
    </row>
    <row r="845" spans="1:2">
      <c r="A845" s="2"/>
      <c r="B845" s="1"/>
    </row>
    <row r="846" spans="1:2">
      <c r="A846" s="2"/>
      <c r="B846" s="1"/>
    </row>
    <row r="847" spans="1:2">
      <c r="A847" s="2"/>
      <c r="B847" s="1"/>
    </row>
    <row r="848" spans="1:2">
      <c r="A848" s="2"/>
      <c r="B848" s="1"/>
    </row>
    <row r="849" spans="1:2">
      <c r="A849" s="2"/>
      <c r="B849" s="1"/>
    </row>
    <row r="850" spans="1:2">
      <c r="A850" s="2"/>
      <c r="B850" s="1"/>
    </row>
    <row r="851" spans="1:2">
      <c r="A851" s="2"/>
      <c r="B851" s="1"/>
    </row>
    <row r="852" spans="1:2">
      <c r="A852" s="2"/>
      <c r="B852" s="1"/>
    </row>
    <row r="853" spans="1:2">
      <c r="A853" s="2"/>
      <c r="B853" s="1"/>
    </row>
    <row r="854" spans="1:2">
      <c r="A854" s="2"/>
      <c r="B854" s="1"/>
    </row>
    <row r="855" spans="1:2">
      <c r="A855" s="2"/>
      <c r="B855" s="1"/>
    </row>
    <row r="856" spans="1:2">
      <c r="A856" s="2"/>
      <c r="B856" s="1"/>
    </row>
    <row r="857" spans="1:2">
      <c r="A857" s="2"/>
      <c r="B857" s="1"/>
    </row>
    <row r="858" spans="1:2">
      <c r="A858" s="2"/>
      <c r="B858" s="1"/>
    </row>
    <row r="859" spans="1:2">
      <c r="A859" s="2"/>
      <c r="B859" s="1"/>
    </row>
    <row r="860" spans="1:2">
      <c r="A860" s="2"/>
      <c r="B860" s="1"/>
    </row>
    <row r="861" spans="1:2">
      <c r="A861" s="2"/>
      <c r="B861" s="1"/>
    </row>
    <row r="862" spans="1:2">
      <c r="A862" s="2"/>
      <c r="B862" s="1"/>
    </row>
    <row r="863" spans="1:2">
      <c r="A863" s="2"/>
      <c r="B863" s="1"/>
    </row>
    <row r="864" spans="1:2">
      <c r="A864" s="2"/>
      <c r="B864" s="1"/>
    </row>
    <row r="865" spans="1:2">
      <c r="A865" s="2"/>
      <c r="B865" s="1"/>
    </row>
    <row r="866" spans="1:2">
      <c r="A866" s="2"/>
      <c r="B866" s="1"/>
    </row>
    <row r="867" spans="1:2">
      <c r="A867" s="2"/>
      <c r="B867" s="1"/>
    </row>
    <row r="868" spans="1:2">
      <c r="A868" s="2"/>
      <c r="B868" s="1"/>
    </row>
    <row r="869" spans="1:2">
      <c r="A869" s="2"/>
      <c r="B869" s="1"/>
    </row>
    <row r="870" spans="1:2">
      <c r="A870" s="2"/>
      <c r="B870" s="1"/>
    </row>
    <row r="871" spans="1:2">
      <c r="A871" s="2"/>
      <c r="B871" s="1"/>
    </row>
    <row r="872" spans="1:2">
      <c r="A872" s="2"/>
      <c r="B872" s="1"/>
    </row>
    <row r="873" spans="1:2">
      <c r="A873" s="2"/>
      <c r="B873" s="1"/>
    </row>
    <row r="874" spans="1:2">
      <c r="A874" s="2"/>
      <c r="B874" s="1"/>
    </row>
    <row r="875" spans="1:2">
      <c r="A875" s="2"/>
      <c r="B875" s="1"/>
    </row>
    <row r="876" spans="1:2">
      <c r="A876" s="2"/>
      <c r="B876" s="1"/>
    </row>
    <row r="877" spans="1:2">
      <c r="A877" s="2"/>
      <c r="B877" s="1"/>
    </row>
    <row r="878" spans="1:2">
      <c r="A878" s="2"/>
      <c r="B878" s="1"/>
    </row>
    <row r="879" spans="1:2">
      <c r="A879" s="2"/>
      <c r="B879" s="1"/>
    </row>
    <row r="880" spans="1:2">
      <c r="A880" s="2"/>
      <c r="B880" s="1"/>
    </row>
    <row r="881" spans="1:2">
      <c r="A881" s="2"/>
      <c r="B881" s="1"/>
    </row>
    <row r="882" spans="1:2">
      <c r="A882" s="2"/>
      <c r="B882" s="1"/>
    </row>
    <row r="883" spans="1:2">
      <c r="A883" s="2"/>
      <c r="B883" s="1"/>
    </row>
    <row r="884" spans="1:2">
      <c r="A884" s="2"/>
      <c r="B884" s="1"/>
    </row>
    <row r="885" spans="1:2">
      <c r="A885" s="2"/>
      <c r="B885" s="1"/>
    </row>
    <row r="886" spans="1:2">
      <c r="A886" s="2"/>
      <c r="B886" s="1"/>
    </row>
    <row r="887" spans="1:2">
      <c r="A887" s="2"/>
      <c r="B887" s="1"/>
    </row>
    <row r="888" spans="1:2">
      <c r="A888" s="2"/>
      <c r="B888" s="1"/>
    </row>
    <row r="889" spans="1:2">
      <c r="A889" s="2"/>
      <c r="B889" s="1"/>
    </row>
    <row r="890" spans="1:2">
      <c r="A890" s="2"/>
      <c r="B890" s="1"/>
    </row>
    <row r="891" spans="1:2">
      <c r="A891" s="2"/>
      <c r="B891" s="1"/>
    </row>
    <row r="892" spans="1:2">
      <c r="A892" s="2"/>
      <c r="B892" s="1"/>
    </row>
    <row r="893" spans="1:2">
      <c r="A893" s="2"/>
      <c r="B893" s="1"/>
    </row>
    <row r="894" spans="1:2">
      <c r="A894" s="2"/>
      <c r="B894" s="1"/>
    </row>
    <row r="895" spans="1:2">
      <c r="A895" s="2"/>
      <c r="B895" s="1"/>
    </row>
    <row r="896" spans="1:2">
      <c r="A896" s="2"/>
      <c r="B896" s="1"/>
    </row>
    <row r="897" spans="1:2">
      <c r="A897" s="2"/>
      <c r="B897" s="1"/>
    </row>
    <row r="898" spans="1:2">
      <c r="A898" s="2"/>
      <c r="B898" s="1"/>
    </row>
    <row r="899" spans="1:2">
      <c r="A899" s="2"/>
      <c r="B899" s="1"/>
    </row>
    <row r="900" spans="1:2">
      <c r="A900" s="2"/>
      <c r="B900" s="1"/>
    </row>
    <row r="901" spans="1:2">
      <c r="A901" s="2"/>
      <c r="B901" s="1"/>
    </row>
    <row r="902" spans="1:2">
      <c r="A902" s="2"/>
      <c r="B902" s="1"/>
    </row>
    <row r="903" spans="1:2">
      <c r="A903" s="2"/>
      <c r="B903" s="1"/>
    </row>
    <row r="904" spans="1:2">
      <c r="A904" s="2"/>
      <c r="B904" s="1"/>
    </row>
    <row r="905" spans="1:2">
      <c r="A905" s="2"/>
      <c r="B905" s="1"/>
    </row>
    <row r="906" spans="1:2">
      <c r="A906" s="2"/>
      <c r="B906" s="1"/>
    </row>
    <row r="907" spans="1:2">
      <c r="A907" s="2"/>
      <c r="B907" s="1"/>
    </row>
    <row r="908" spans="1:2">
      <c r="A908" s="2"/>
      <c r="B908" s="1"/>
    </row>
    <row r="909" spans="1:2">
      <c r="A909" s="2"/>
      <c r="B909" s="1"/>
    </row>
    <row r="910" spans="1:2">
      <c r="A910" s="2"/>
      <c r="B910" s="1"/>
    </row>
    <row r="911" spans="1:2">
      <c r="A911" s="2"/>
      <c r="B911" s="1"/>
    </row>
    <row r="912" spans="1:2">
      <c r="A912" s="2"/>
      <c r="B912" s="1"/>
    </row>
    <row r="913" spans="1:2">
      <c r="A913" s="2"/>
      <c r="B913" s="1"/>
    </row>
    <row r="914" spans="1:2">
      <c r="A914" s="2"/>
      <c r="B914" s="1"/>
    </row>
    <row r="915" spans="1:2">
      <c r="A915" s="2"/>
      <c r="B915" s="1"/>
    </row>
    <row r="916" spans="1:2">
      <c r="A916" s="2"/>
      <c r="B916" s="1"/>
    </row>
    <row r="917" spans="1:2">
      <c r="A917" s="2"/>
      <c r="B917" s="1"/>
    </row>
    <row r="918" spans="1:2">
      <c r="A918" s="2"/>
      <c r="B918" s="1"/>
    </row>
    <row r="919" spans="1:2">
      <c r="A919" s="2"/>
      <c r="B919" s="1"/>
    </row>
    <row r="920" spans="1:2">
      <c r="A920" s="2"/>
      <c r="B920" s="1"/>
    </row>
    <row r="921" spans="1:2">
      <c r="A921" s="2"/>
      <c r="B921" s="1"/>
    </row>
    <row r="922" spans="1:2">
      <c r="A922" s="2"/>
      <c r="B922" s="1"/>
    </row>
    <row r="923" spans="1:2">
      <c r="A923" s="2"/>
      <c r="B923" s="1"/>
    </row>
    <row r="924" spans="1:2">
      <c r="A924" s="2"/>
      <c r="B924" s="1"/>
    </row>
    <row r="925" spans="1:2">
      <c r="A925" s="2"/>
      <c r="B925" s="1"/>
    </row>
    <row r="926" spans="1:2">
      <c r="A926" s="2"/>
      <c r="B926" s="1"/>
    </row>
    <row r="927" spans="1:2">
      <c r="A927" s="2"/>
      <c r="B927" s="1"/>
    </row>
    <row r="928" spans="1:2">
      <c r="A928" s="2"/>
      <c r="B928" s="1"/>
    </row>
    <row r="929" spans="1:2">
      <c r="A929" s="2"/>
      <c r="B929" s="1"/>
    </row>
    <row r="930" spans="1:2">
      <c r="A930" s="2"/>
      <c r="B930" s="1"/>
    </row>
    <row r="931" spans="1:2">
      <c r="A931" s="2"/>
      <c r="B931" s="1"/>
    </row>
    <row r="932" spans="1:2">
      <c r="A932" s="2"/>
      <c r="B932" s="1"/>
    </row>
    <row r="933" spans="1:2">
      <c r="A933" s="2"/>
      <c r="B933" s="1"/>
    </row>
    <row r="934" spans="1:2">
      <c r="A934" s="2"/>
      <c r="B934" s="1"/>
    </row>
    <row r="935" spans="1:2">
      <c r="A935" s="2"/>
      <c r="B935" s="1"/>
    </row>
    <row r="936" spans="1:2">
      <c r="A936" s="2"/>
      <c r="B936" s="1"/>
    </row>
    <row r="937" spans="1:2">
      <c r="A937" s="2"/>
      <c r="B937" s="1"/>
    </row>
    <row r="938" spans="1:2">
      <c r="A938" s="2"/>
      <c r="B938" s="1"/>
    </row>
    <row r="939" spans="1:2">
      <c r="A939" s="2"/>
      <c r="B939" s="1"/>
    </row>
    <row r="940" spans="1:2">
      <c r="A940" s="2"/>
      <c r="B940" s="1"/>
    </row>
    <row r="941" spans="1:2">
      <c r="A941" s="2"/>
      <c r="B941" s="1"/>
    </row>
    <row r="942" spans="1:2">
      <c r="A942" s="2"/>
      <c r="B942" s="1"/>
    </row>
    <row r="943" spans="1:2">
      <c r="A943" s="2"/>
      <c r="B943" s="1"/>
    </row>
    <row r="944" spans="1:2">
      <c r="A944" s="2"/>
      <c r="B944" s="1"/>
    </row>
    <row r="945" spans="1:2">
      <c r="A945" s="2"/>
      <c r="B945" s="1"/>
    </row>
    <row r="946" spans="1:2">
      <c r="A946" s="2"/>
      <c r="B946" s="1"/>
    </row>
    <row r="947" spans="1:2">
      <c r="A947" s="2"/>
      <c r="B947" s="1"/>
    </row>
    <row r="948" spans="1:2">
      <c r="A948" s="2"/>
      <c r="B948" s="1"/>
    </row>
    <row r="949" spans="1:2">
      <c r="A949" s="2"/>
      <c r="B949" s="1"/>
    </row>
    <row r="950" spans="1:2">
      <c r="A950" s="2"/>
      <c r="B950" s="1"/>
    </row>
    <row r="951" spans="1:2">
      <c r="A951" s="2"/>
      <c r="B951" s="1"/>
    </row>
    <row r="952" spans="1:2">
      <c r="A952" s="2"/>
      <c r="B952" s="1"/>
    </row>
    <row r="953" spans="1:2">
      <c r="A953" s="2"/>
      <c r="B953" s="1"/>
    </row>
    <row r="954" spans="1:2">
      <c r="A954" s="2"/>
      <c r="B954" s="1"/>
    </row>
    <row r="955" spans="1:2">
      <c r="A955" s="2"/>
      <c r="B955" s="1"/>
    </row>
    <row r="956" spans="1:2">
      <c r="A956" s="2"/>
      <c r="B956" s="1"/>
    </row>
    <row r="957" spans="1:2">
      <c r="A957" s="2"/>
      <c r="B957" s="1"/>
    </row>
    <row r="958" spans="1:2">
      <c r="A958" s="2"/>
      <c r="B958" s="1"/>
    </row>
    <row r="959" spans="1:2">
      <c r="A959" s="2"/>
      <c r="B959" s="1"/>
    </row>
    <row r="960" spans="1:2">
      <c r="A960" s="2"/>
      <c r="B960" s="1"/>
    </row>
    <row r="961" spans="1:2">
      <c r="A961" s="2"/>
      <c r="B961" s="1"/>
    </row>
    <row r="962" spans="1:2">
      <c r="A962" s="2"/>
      <c r="B962" s="1"/>
    </row>
    <row r="963" spans="1:2">
      <c r="A963" s="2"/>
      <c r="B963" s="1"/>
    </row>
    <row r="964" spans="1:2">
      <c r="A964" s="2"/>
      <c r="B964" s="1"/>
    </row>
    <row r="965" spans="1:2">
      <c r="A965" s="2"/>
      <c r="B965" s="1"/>
    </row>
    <row r="966" spans="1:2">
      <c r="A966" s="2"/>
      <c r="B966" s="1"/>
    </row>
    <row r="967" spans="1:2">
      <c r="A967" s="2"/>
      <c r="B967" s="1"/>
    </row>
    <row r="968" spans="1:2">
      <c r="A968" s="2"/>
      <c r="B968" s="1"/>
    </row>
    <row r="969" spans="1:2">
      <c r="A969" s="2"/>
      <c r="B969" s="1"/>
    </row>
    <row r="970" spans="1:2">
      <c r="A970" s="2"/>
      <c r="B970" s="1"/>
    </row>
    <row r="971" spans="1:2">
      <c r="A971" s="2"/>
      <c r="B971" s="1"/>
    </row>
    <row r="972" spans="1:2">
      <c r="A972" s="2"/>
      <c r="B972" s="1"/>
    </row>
    <row r="973" spans="1:2">
      <c r="A973" s="2"/>
      <c r="B973" s="1"/>
    </row>
    <row r="974" spans="1:2">
      <c r="A974" s="2"/>
      <c r="B974" s="1"/>
    </row>
    <row r="975" spans="1:2">
      <c r="A975" s="2"/>
      <c r="B975" s="1"/>
    </row>
    <row r="976" spans="1:2">
      <c r="A976" s="2"/>
      <c r="B976" s="1"/>
    </row>
    <row r="977" spans="1:2">
      <c r="A977" s="2"/>
      <c r="B977" s="1"/>
    </row>
    <row r="978" spans="1:2">
      <c r="A978" s="2"/>
      <c r="B978" s="1"/>
    </row>
    <row r="979" spans="1:2">
      <c r="A979" s="2"/>
      <c r="B979" s="1"/>
    </row>
    <row r="980" spans="1:2">
      <c r="A980" s="2"/>
      <c r="B980" s="1"/>
    </row>
    <row r="981" spans="1:2">
      <c r="A981" s="2"/>
      <c r="B981" s="1"/>
    </row>
    <row r="982" spans="1:2">
      <c r="A982" s="2"/>
      <c r="B982" s="1"/>
    </row>
    <row r="983" spans="1:2">
      <c r="A983" s="2"/>
      <c r="B983" s="1"/>
    </row>
    <row r="984" spans="1:2">
      <c r="A984" s="2"/>
      <c r="B984" s="1"/>
    </row>
    <row r="985" spans="1:2">
      <c r="A985" s="2"/>
      <c r="B985" s="1"/>
    </row>
    <row r="986" spans="1:2">
      <c r="A986" s="2"/>
      <c r="B986" s="1"/>
    </row>
    <row r="987" spans="1:2">
      <c r="A987" s="2"/>
      <c r="B987" s="1"/>
    </row>
    <row r="988" spans="1:2">
      <c r="A988" s="2"/>
      <c r="B988" s="1"/>
    </row>
    <row r="989" spans="1:2">
      <c r="A989" s="2"/>
      <c r="B989" s="1"/>
    </row>
    <row r="990" spans="1:2">
      <c r="A990" s="2"/>
      <c r="B990" s="1"/>
    </row>
    <row r="991" spans="1:2">
      <c r="A991" s="2"/>
      <c r="B991" s="1"/>
    </row>
    <row r="992" spans="1:2">
      <c r="A992" s="2"/>
      <c r="B992" s="1"/>
    </row>
    <row r="993" spans="1:2">
      <c r="A993" s="2"/>
      <c r="B993" s="1"/>
    </row>
    <row r="994" spans="1:2">
      <c r="A994" s="2"/>
      <c r="B994" s="1"/>
    </row>
    <row r="995" spans="1:2">
      <c r="A995" s="2"/>
      <c r="B995" s="1"/>
    </row>
    <row r="996" spans="1:2">
      <c r="A996" s="2"/>
      <c r="B996" s="1"/>
    </row>
    <row r="997" spans="1:2">
      <c r="A997" s="2"/>
      <c r="B997" s="1"/>
    </row>
    <row r="998" spans="1:2">
      <c r="A998" s="2"/>
      <c r="B998" s="1"/>
    </row>
    <row r="999" spans="1:2">
      <c r="A999" s="2"/>
      <c r="B999" s="1"/>
    </row>
    <row r="1000" spans="1:2">
      <c r="A1000" s="2"/>
      <c r="B1000" s="1"/>
    </row>
    <row r="1001" spans="1:2">
      <c r="A1001" s="2"/>
      <c r="B1001" s="1"/>
    </row>
    <row r="1002" spans="1:2">
      <c r="A1002" s="2"/>
      <c r="B1002" s="1"/>
    </row>
    <row r="1003" spans="1:2">
      <c r="A1003" s="2"/>
      <c r="B1003" s="1"/>
    </row>
    <row r="1004" spans="1:2">
      <c r="A1004" s="2"/>
      <c r="B1004" s="1"/>
    </row>
    <row r="1005" spans="1:2">
      <c r="A1005" s="2"/>
      <c r="B1005" s="1"/>
    </row>
    <row r="1006" spans="1:2">
      <c r="A1006" s="2"/>
      <c r="B1006" s="1"/>
    </row>
    <row r="1007" spans="1:2">
      <c r="A1007" s="2"/>
      <c r="B1007" s="1"/>
    </row>
    <row r="1008" spans="1:2">
      <c r="A1008" s="2"/>
      <c r="B1008" s="1"/>
    </row>
    <row r="1009" spans="1:2">
      <c r="A1009" s="2"/>
      <c r="B1009" s="1"/>
    </row>
    <row r="1010" spans="1:2">
      <c r="A1010" s="2"/>
      <c r="B1010" s="1"/>
    </row>
    <row r="1011" spans="1:2">
      <c r="A1011" s="2"/>
      <c r="B1011" s="1"/>
    </row>
    <row r="1012" spans="1:2">
      <c r="A1012" s="2"/>
      <c r="B1012" s="1"/>
    </row>
    <row r="1013" spans="1:2">
      <c r="A1013" s="2"/>
      <c r="B1013" s="1"/>
    </row>
    <row r="1014" spans="1:2">
      <c r="A1014" s="2"/>
      <c r="B1014" s="1"/>
    </row>
    <row r="1015" spans="1:2">
      <c r="A1015" s="2"/>
      <c r="B1015" s="1"/>
    </row>
    <row r="1016" spans="1:2">
      <c r="A1016" s="2"/>
      <c r="B1016" s="1"/>
    </row>
    <row r="1017" spans="1:2">
      <c r="A1017" s="2"/>
      <c r="B1017" s="1"/>
    </row>
    <row r="1018" spans="1:2">
      <c r="A1018" s="2"/>
      <c r="B1018" s="1"/>
    </row>
    <row r="1019" spans="1:2">
      <c r="A1019" s="2"/>
      <c r="B1019" s="1"/>
    </row>
    <row r="1020" spans="1:2">
      <c r="A1020" s="2"/>
      <c r="B1020" s="1"/>
    </row>
    <row r="1021" spans="1:2">
      <c r="A1021" s="2"/>
      <c r="B1021" s="1"/>
    </row>
    <row r="1022" spans="1:2">
      <c r="A1022" s="2"/>
      <c r="B1022" s="1"/>
    </row>
    <row r="1023" spans="1:2">
      <c r="A1023" s="2"/>
      <c r="B1023" s="1"/>
    </row>
    <row r="1024" spans="1:2">
      <c r="A1024" s="2"/>
      <c r="B1024" s="1"/>
    </row>
    <row r="1025" spans="1:2">
      <c r="A1025" s="2"/>
      <c r="B1025" s="1"/>
    </row>
    <row r="1026" spans="1:2">
      <c r="A1026" s="2"/>
      <c r="B1026" s="1"/>
    </row>
    <row r="1027" spans="1:2">
      <c r="A1027" s="2"/>
      <c r="B1027" s="1"/>
    </row>
    <row r="1028" spans="1:2">
      <c r="A1028" s="2"/>
      <c r="B1028" s="1"/>
    </row>
    <row r="1029" spans="1:2">
      <c r="A1029" s="2"/>
      <c r="B1029" s="1"/>
    </row>
    <row r="1030" spans="1:2">
      <c r="A1030" s="2"/>
      <c r="B1030" s="1"/>
    </row>
    <row r="1031" spans="1:2">
      <c r="A1031" s="2"/>
      <c r="B1031" s="1"/>
    </row>
    <row r="1032" spans="1:2">
      <c r="A1032" s="2"/>
      <c r="B1032" s="1"/>
    </row>
    <row r="1033" spans="1:2">
      <c r="A1033" s="2"/>
      <c r="B1033" s="1"/>
    </row>
    <row r="1034" spans="1:2">
      <c r="A1034" s="2"/>
      <c r="B1034" s="1"/>
    </row>
    <row r="1035" spans="1:2">
      <c r="A1035" s="2"/>
      <c r="B1035" s="1"/>
    </row>
    <row r="1036" spans="1:2">
      <c r="A1036" s="2"/>
      <c r="B1036" s="1"/>
    </row>
    <row r="1037" spans="1:2">
      <c r="A1037" s="2"/>
      <c r="B1037" s="1"/>
    </row>
    <row r="1038" spans="1:2">
      <c r="A1038" s="2"/>
      <c r="B1038" s="1"/>
    </row>
    <row r="1039" spans="1:2">
      <c r="A1039" s="2"/>
      <c r="B1039" s="1"/>
    </row>
    <row r="1040" spans="1:2">
      <c r="A1040" s="2"/>
      <c r="B1040" s="1"/>
    </row>
    <row r="1041" spans="1:2">
      <c r="A1041" s="2"/>
      <c r="B1041" s="1"/>
    </row>
    <row r="1042" spans="1:2">
      <c r="A1042" s="2"/>
      <c r="B1042" s="1"/>
    </row>
    <row r="1043" spans="1:2">
      <c r="A1043" s="2"/>
      <c r="B1043" s="1"/>
    </row>
    <row r="1044" spans="1:2">
      <c r="A1044" s="2"/>
      <c r="B1044" s="1"/>
    </row>
    <row r="1045" spans="1:2">
      <c r="A1045" s="2"/>
      <c r="B1045" s="1"/>
    </row>
    <row r="1046" spans="1:2">
      <c r="A1046" s="2"/>
      <c r="B1046" s="1"/>
    </row>
    <row r="1047" spans="1:2">
      <c r="A1047" s="2"/>
      <c r="B1047" s="1"/>
    </row>
    <row r="1048" spans="1:2">
      <c r="A1048" s="2"/>
      <c r="B1048" s="1"/>
    </row>
    <row r="1049" spans="1:2">
      <c r="A1049" s="2"/>
      <c r="B1049" s="1"/>
    </row>
    <row r="1050" spans="1:2">
      <c r="A1050" s="2"/>
      <c r="B1050" s="1"/>
    </row>
    <row r="1051" spans="1:2">
      <c r="A1051" s="2"/>
      <c r="B1051" s="1"/>
    </row>
    <row r="1052" spans="1:2">
      <c r="A1052" s="2"/>
      <c r="B1052" s="1"/>
    </row>
    <row r="1053" spans="1:2">
      <c r="A1053" s="2"/>
      <c r="B1053" s="1"/>
    </row>
    <row r="1054" spans="1:2">
      <c r="A1054" s="2"/>
      <c r="B1054" s="1"/>
    </row>
    <row r="1055" spans="1:2">
      <c r="A1055" s="2"/>
      <c r="B1055" s="1"/>
    </row>
    <row r="1056" spans="1:2">
      <c r="A1056" s="2"/>
      <c r="B1056" s="1"/>
    </row>
    <row r="1057" spans="1:2">
      <c r="A1057" s="2"/>
      <c r="B1057" s="1"/>
    </row>
    <row r="1058" spans="1:2">
      <c r="A1058" s="2"/>
      <c r="B1058" s="1"/>
    </row>
    <row r="1059" spans="1:2">
      <c r="A1059" s="2"/>
      <c r="B1059" s="1"/>
    </row>
    <row r="1060" spans="1:2">
      <c r="A1060" s="2"/>
      <c r="B1060" s="1"/>
    </row>
    <row r="1061" spans="1:2">
      <c r="A1061" s="2"/>
      <c r="B1061" s="1"/>
    </row>
    <row r="1062" spans="1:2">
      <c r="A1062" s="2"/>
      <c r="B1062" s="1"/>
    </row>
    <row r="1063" spans="1:2">
      <c r="A1063" s="2"/>
      <c r="B1063" s="1"/>
    </row>
    <row r="1064" spans="1:2">
      <c r="A1064" s="2"/>
      <c r="B1064" s="1"/>
    </row>
    <row r="1065" spans="1:2">
      <c r="A1065" s="2"/>
      <c r="B1065" s="1"/>
    </row>
    <row r="1066" spans="1:2">
      <c r="A1066" s="2"/>
      <c r="B1066" s="1"/>
    </row>
    <row r="1067" spans="1:2">
      <c r="A1067" s="2"/>
      <c r="B1067" s="1"/>
    </row>
    <row r="1068" spans="1:2">
      <c r="A1068" s="2"/>
      <c r="B1068" s="1"/>
    </row>
    <row r="1069" spans="1:2">
      <c r="A1069" s="2"/>
      <c r="B1069" s="1"/>
    </row>
    <row r="1070" spans="1:2">
      <c r="A1070" s="2"/>
      <c r="B1070" s="1"/>
    </row>
    <row r="1071" spans="1:2">
      <c r="A1071" s="2"/>
      <c r="B1071" s="1"/>
    </row>
    <row r="1072" spans="1:2">
      <c r="A1072" s="2"/>
      <c r="B1072" s="1"/>
    </row>
    <row r="1073" spans="1:2">
      <c r="A1073" s="2"/>
      <c r="B1073" s="1"/>
    </row>
    <row r="1074" spans="1:2">
      <c r="A1074" s="2"/>
      <c r="B1074" s="1"/>
    </row>
    <row r="1075" spans="1:2">
      <c r="A1075" s="2"/>
      <c r="B1075" s="1"/>
    </row>
    <row r="1076" spans="1:2">
      <c r="A1076" s="2"/>
      <c r="B1076" s="1"/>
    </row>
    <row r="1077" spans="1:2">
      <c r="A1077" s="2"/>
      <c r="B1077" s="1"/>
    </row>
    <row r="1078" spans="1:2">
      <c r="A1078" s="2"/>
      <c r="B1078" s="1"/>
    </row>
    <row r="1079" spans="1:2">
      <c r="A1079" s="2"/>
      <c r="B1079" s="1"/>
    </row>
    <row r="1080" spans="1:2">
      <c r="A1080" s="2"/>
      <c r="B1080" s="1"/>
    </row>
    <row r="1081" spans="1:2">
      <c r="A1081" s="2"/>
      <c r="B1081" s="1"/>
    </row>
    <row r="1082" spans="1:2">
      <c r="A1082" s="2"/>
      <c r="B1082" s="1"/>
    </row>
    <row r="1083" spans="1:2">
      <c r="A1083" s="2"/>
      <c r="B1083" s="1"/>
    </row>
    <row r="1084" spans="1:2">
      <c r="A1084" s="2"/>
      <c r="B1084" s="1"/>
    </row>
    <row r="1085" spans="1:2">
      <c r="A1085" s="2"/>
      <c r="B1085" s="1"/>
    </row>
    <row r="1086" spans="1:2">
      <c r="A1086" s="2"/>
      <c r="B1086" s="1"/>
    </row>
    <row r="1087" spans="1:2">
      <c r="A1087" s="2"/>
      <c r="B1087" s="1"/>
    </row>
    <row r="1088" spans="1:2">
      <c r="A1088" s="2"/>
      <c r="B1088" s="1"/>
    </row>
    <row r="1089" spans="1:2">
      <c r="A1089" s="2"/>
      <c r="B1089" s="1"/>
    </row>
    <row r="1090" spans="1:2">
      <c r="A1090" s="2"/>
      <c r="B1090" s="1"/>
    </row>
    <row r="1091" spans="1:2">
      <c r="A1091" s="2"/>
      <c r="B1091" s="1"/>
    </row>
    <row r="1092" spans="1:2">
      <c r="A1092" s="2"/>
      <c r="B1092" s="1"/>
    </row>
    <row r="1093" spans="1:2">
      <c r="A1093" s="2"/>
      <c r="B1093" s="1"/>
    </row>
    <row r="1094" spans="1:2">
      <c r="A1094" s="2"/>
      <c r="B1094" s="1"/>
    </row>
    <row r="1095" spans="1:2">
      <c r="A1095" s="2"/>
      <c r="B1095" s="1"/>
    </row>
    <row r="1096" spans="1:2">
      <c r="A1096" s="2"/>
      <c r="B1096" s="1"/>
    </row>
    <row r="1097" spans="1:2">
      <c r="A1097" s="2"/>
      <c r="B1097" s="1"/>
    </row>
    <row r="1098" spans="1:2">
      <c r="A1098" s="2"/>
      <c r="B1098" s="1"/>
    </row>
    <row r="1099" spans="1:2">
      <c r="A1099" s="2"/>
      <c r="B1099" s="1"/>
    </row>
    <row r="1100" spans="1:2">
      <c r="A1100" s="2"/>
      <c r="B1100" s="1"/>
    </row>
    <row r="1101" spans="1:2">
      <c r="A1101" s="2"/>
      <c r="B1101" s="1"/>
    </row>
    <row r="1102" spans="1:2">
      <c r="A1102" s="2"/>
      <c r="B1102" s="1"/>
    </row>
    <row r="1103" spans="1:2">
      <c r="A1103" s="2"/>
      <c r="B1103" s="1"/>
    </row>
    <row r="1104" spans="1:2">
      <c r="A1104" s="2"/>
      <c r="B1104" s="1"/>
    </row>
    <row r="1105" spans="1:2">
      <c r="A1105" s="2"/>
      <c r="B1105" s="1"/>
    </row>
    <row r="1106" spans="1:2">
      <c r="A1106" s="2"/>
      <c r="B1106" s="1"/>
    </row>
    <row r="1107" spans="1:2">
      <c r="A1107" s="2"/>
      <c r="B1107" s="1"/>
    </row>
    <row r="1108" spans="1:2">
      <c r="A1108" s="2"/>
      <c r="B1108" s="1"/>
    </row>
    <row r="1109" spans="1:2">
      <c r="A1109" s="2"/>
      <c r="B1109" s="1"/>
    </row>
    <row r="1110" spans="1:2">
      <c r="A1110" s="2"/>
      <c r="B1110" s="1"/>
    </row>
    <row r="1111" spans="1:2">
      <c r="A1111" s="2"/>
      <c r="B1111" s="1"/>
    </row>
    <row r="1112" spans="1:2">
      <c r="A1112" s="2"/>
      <c r="B1112" s="1"/>
    </row>
    <row r="1113" spans="1:2">
      <c r="A1113" s="2"/>
      <c r="B1113" s="1"/>
    </row>
    <row r="1114" spans="1:2">
      <c r="A1114" s="2"/>
      <c r="B1114" s="1"/>
    </row>
    <row r="1115" spans="1:2">
      <c r="A1115" s="2"/>
      <c r="B1115" s="1"/>
    </row>
    <row r="1116" spans="1:2">
      <c r="A1116" s="2"/>
      <c r="B1116" s="1"/>
    </row>
    <row r="1117" spans="1:2">
      <c r="A1117" s="2"/>
      <c r="B1117" s="1"/>
    </row>
    <row r="1118" spans="1:2">
      <c r="A1118" s="2"/>
      <c r="B1118" s="1"/>
    </row>
    <row r="1119" spans="1:2">
      <c r="A1119" s="2"/>
      <c r="B1119" s="1"/>
    </row>
    <row r="1120" spans="1:2">
      <c r="A1120" s="2"/>
      <c r="B1120" s="1"/>
    </row>
    <row r="1121" spans="1:2">
      <c r="A1121" s="2"/>
      <c r="B1121" s="1"/>
    </row>
    <row r="1122" spans="1:2">
      <c r="A1122" s="2"/>
      <c r="B1122" s="1"/>
    </row>
    <row r="1123" spans="1:2">
      <c r="A1123" s="2"/>
      <c r="B1123" s="1"/>
    </row>
    <row r="1124" spans="1:2">
      <c r="A1124" s="2"/>
      <c r="B1124" s="1"/>
    </row>
    <row r="1125" spans="1:2">
      <c r="A1125" s="2"/>
      <c r="B1125" s="1"/>
    </row>
    <row r="1126" spans="1:2">
      <c r="A1126" s="2"/>
      <c r="B1126" s="1"/>
    </row>
    <row r="1127" spans="1:2">
      <c r="A1127" s="2"/>
      <c r="B1127" s="1"/>
    </row>
    <row r="1128" spans="1:2">
      <c r="A1128" s="2"/>
      <c r="B1128" s="1"/>
    </row>
    <row r="1129" spans="1:2">
      <c r="A1129" s="2"/>
      <c r="B1129" s="1"/>
    </row>
    <row r="1130" spans="1:2">
      <c r="A1130" s="2"/>
      <c r="B1130" s="1"/>
    </row>
    <row r="1131" spans="1:2">
      <c r="A1131" s="2"/>
      <c r="B1131" s="1"/>
    </row>
    <row r="1132" spans="1:2">
      <c r="A1132" s="2"/>
      <c r="B1132" s="1"/>
    </row>
    <row r="1133" spans="1:2">
      <c r="A1133" s="2"/>
      <c r="B1133" s="1"/>
    </row>
    <row r="1134" spans="1:2">
      <c r="A1134" s="2"/>
      <c r="B1134" s="1"/>
    </row>
    <row r="1135" spans="1:2">
      <c r="A1135" s="2"/>
      <c r="B1135" s="1"/>
    </row>
    <row r="1136" spans="1:2">
      <c r="A1136" s="2"/>
      <c r="B1136" s="1"/>
    </row>
    <row r="1137" spans="1:2">
      <c r="A1137" s="2"/>
      <c r="B1137" s="1"/>
    </row>
    <row r="1138" spans="1:2">
      <c r="A1138" s="2"/>
      <c r="B1138" s="1"/>
    </row>
    <row r="1139" spans="1:2">
      <c r="A1139" s="2"/>
      <c r="B1139" s="1"/>
    </row>
    <row r="1140" spans="1:2">
      <c r="A1140" s="2"/>
      <c r="B1140" s="1"/>
    </row>
    <row r="1141" spans="1:2">
      <c r="A1141" s="2"/>
      <c r="B1141" s="1"/>
    </row>
    <row r="1142" spans="1:2">
      <c r="A1142" s="2"/>
      <c r="B1142" s="1"/>
    </row>
    <row r="1143" spans="1:2">
      <c r="A1143" s="2"/>
      <c r="B1143" s="1"/>
    </row>
    <row r="1144" spans="1:2">
      <c r="A1144" s="2"/>
      <c r="B1144" s="1"/>
    </row>
    <row r="1145" spans="1:2">
      <c r="A1145" s="2"/>
      <c r="B1145" s="1"/>
    </row>
    <row r="1146" spans="1:2">
      <c r="A1146" s="2"/>
      <c r="B1146" s="1"/>
    </row>
    <row r="1147" spans="1:2">
      <c r="A1147" s="2"/>
      <c r="B1147" s="1"/>
    </row>
    <row r="1148" spans="1:2">
      <c r="A1148" s="2"/>
      <c r="B1148" s="1"/>
    </row>
    <row r="1149" spans="1:2">
      <c r="A1149" s="2"/>
      <c r="B1149" s="1"/>
    </row>
    <row r="1150" spans="1:2">
      <c r="A1150" s="2"/>
      <c r="B1150" s="1"/>
    </row>
    <row r="1151" spans="1:2">
      <c r="A1151" s="2"/>
      <c r="B1151" s="1"/>
    </row>
    <row r="1152" spans="1:2">
      <c r="A1152" s="2"/>
      <c r="B1152" s="1"/>
    </row>
    <row r="1153" spans="1:2">
      <c r="A1153" s="2"/>
      <c r="B1153" s="1"/>
    </row>
    <row r="1154" spans="1:2">
      <c r="A1154" s="2"/>
      <c r="B1154" s="1"/>
    </row>
    <row r="1155" spans="1:2">
      <c r="A1155" s="2"/>
      <c r="B1155" s="1"/>
    </row>
    <row r="1156" spans="1:2">
      <c r="A1156" s="2"/>
      <c r="B1156" s="1"/>
    </row>
    <row r="1157" spans="1:2">
      <c r="A1157" s="2"/>
      <c r="B1157" s="1"/>
    </row>
    <row r="1158" spans="1:2">
      <c r="A1158" s="2"/>
      <c r="B1158" s="1"/>
    </row>
    <row r="1159" spans="1:2">
      <c r="A1159" s="2"/>
      <c r="B1159" s="1"/>
    </row>
    <row r="1160" spans="1:2">
      <c r="A1160" s="2"/>
      <c r="B1160" s="1"/>
    </row>
    <row r="1161" spans="1:2">
      <c r="A1161" s="2"/>
      <c r="B1161" s="1"/>
    </row>
    <row r="1162" spans="1:2">
      <c r="A1162" s="2"/>
      <c r="B1162" s="1"/>
    </row>
    <row r="1163" spans="1:2">
      <c r="A1163" s="2"/>
      <c r="B1163" s="1"/>
    </row>
    <row r="1164" spans="1:2">
      <c r="A1164" s="2"/>
      <c r="B1164" s="1"/>
    </row>
    <row r="1165" spans="1:2">
      <c r="A1165" s="2"/>
      <c r="B1165" s="1"/>
    </row>
    <row r="1166" spans="1:2">
      <c r="A1166" s="2"/>
      <c r="B1166" s="1"/>
    </row>
    <row r="1167" spans="1:2">
      <c r="A1167" s="2"/>
      <c r="B1167" s="1"/>
    </row>
    <row r="1168" spans="1:2">
      <c r="A1168" s="2"/>
      <c r="B1168" s="1"/>
    </row>
    <row r="1169" spans="1:2">
      <c r="A1169" s="2"/>
      <c r="B1169" s="1"/>
    </row>
    <row r="1170" spans="1:2">
      <c r="A1170" s="2"/>
      <c r="B1170" s="1"/>
    </row>
    <row r="1171" spans="1:2">
      <c r="A1171" s="2"/>
      <c r="B1171" s="1"/>
    </row>
    <row r="1172" spans="1:2">
      <c r="A1172" s="2"/>
      <c r="B1172" s="1"/>
    </row>
    <row r="1173" spans="1:2">
      <c r="A1173" s="2"/>
      <c r="B1173" s="1"/>
    </row>
    <row r="1174" spans="1:2">
      <c r="A1174" s="2"/>
      <c r="B1174" s="1"/>
    </row>
    <row r="1175" spans="1:2">
      <c r="A1175" s="2"/>
      <c r="B1175" s="1"/>
    </row>
    <row r="1176" spans="1:2">
      <c r="A1176" s="2"/>
      <c r="B1176" s="1"/>
    </row>
    <row r="1177" spans="1:2">
      <c r="A1177" s="2"/>
      <c r="B1177" s="1"/>
    </row>
    <row r="1178" spans="1:2">
      <c r="A1178" s="2"/>
      <c r="B1178" s="1"/>
    </row>
    <row r="1179" spans="1:2">
      <c r="A1179" s="2"/>
      <c r="B1179" s="1"/>
    </row>
    <row r="1180" spans="1:2">
      <c r="A1180" s="2"/>
      <c r="B1180" s="1"/>
    </row>
    <row r="1181" spans="1:2">
      <c r="A1181" s="2"/>
      <c r="B1181" s="1"/>
    </row>
    <row r="1182" spans="1:2">
      <c r="A1182" s="2"/>
      <c r="B1182" s="1"/>
    </row>
    <row r="1183" spans="1:2">
      <c r="A1183" s="2"/>
      <c r="B1183" s="1"/>
    </row>
    <row r="1184" spans="1:2">
      <c r="A1184" s="2"/>
      <c r="B1184" s="1"/>
    </row>
    <row r="1185" spans="1:2">
      <c r="A1185" s="2"/>
      <c r="B1185" s="1"/>
    </row>
    <row r="1186" spans="1:2">
      <c r="A1186" s="2"/>
      <c r="B1186" s="1"/>
    </row>
    <row r="1187" spans="1:2">
      <c r="A1187" s="2"/>
      <c r="B1187" s="1"/>
    </row>
    <row r="1188" spans="1:2">
      <c r="A1188" s="2"/>
      <c r="B1188" s="1"/>
    </row>
    <row r="1189" spans="1:2">
      <c r="A1189" s="2"/>
      <c r="B1189" s="1"/>
    </row>
    <row r="1190" spans="1:2">
      <c r="A1190" s="2"/>
      <c r="B1190" s="1"/>
    </row>
    <row r="1191" spans="1:2">
      <c r="A1191" s="2"/>
      <c r="B1191" s="1"/>
    </row>
    <row r="1192" spans="1:2">
      <c r="A1192" s="2"/>
      <c r="B1192" s="1"/>
    </row>
    <row r="1193" spans="1:2">
      <c r="A1193" s="2"/>
      <c r="B1193" s="1"/>
    </row>
    <row r="1194" spans="1:2">
      <c r="A1194" s="2"/>
      <c r="B1194" s="1"/>
    </row>
    <row r="1195" spans="1:2">
      <c r="A1195" s="2"/>
      <c r="B1195" s="1"/>
    </row>
    <row r="1196" spans="1:2">
      <c r="A1196" s="2"/>
      <c r="B1196" s="1"/>
    </row>
    <row r="1197" spans="1:2">
      <c r="A1197" s="2"/>
      <c r="B1197" s="1"/>
    </row>
    <row r="1198" spans="1:2">
      <c r="A1198" s="2"/>
      <c r="B1198" s="1"/>
    </row>
    <row r="1199" spans="1:2">
      <c r="A1199" s="2"/>
      <c r="B1199" s="1"/>
    </row>
    <row r="1200" spans="1:2">
      <c r="A1200" s="2"/>
      <c r="B1200" s="1"/>
    </row>
    <row r="1201" spans="1:2">
      <c r="A1201" s="2"/>
      <c r="B1201" s="1"/>
    </row>
    <row r="1202" spans="1:2">
      <c r="A1202" s="2"/>
      <c r="B1202" s="1"/>
    </row>
    <row r="1203" spans="1:2">
      <c r="A1203" s="2"/>
      <c r="B1203" s="1"/>
    </row>
    <row r="1204" spans="1:2">
      <c r="A1204" s="2"/>
      <c r="B1204" s="1"/>
    </row>
    <row r="1205" spans="1:2">
      <c r="A1205" s="2"/>
      <c r="B1205" s="1"/>
    </row>
    <row r="1206" spans="1:2">
      <c r="A1206" s="2"/>
      <c r="B1206" s="1"/>
    </row>
    <row r="1207" spans="1:2">
      <c r="A1207" s="2"/>
      <c r="B1207" s="1"/>
    </row>
    <row r="1208" spans="1:2">
      <c r="A1208" s="2"/>
      <c r="B1208" s="1"/>
    </row>
    <row r="1209" spans="1:2">
      <c r="A1209" s="2"/>
      <c r="B1209" s="1"/>
    </row>
    <row r="1210" spans="1:2">
      <c r="A1210" s="2"/>
      <c r="B1210" s="1"/>
    </row>
    <row r="1211" spans="1:2">
      <c r="A1211" s="2"/>
      <c r="B1211" s="1"/>
    </row>
    <row r="1212" spans="1:2">
      <c r="A1212" s="2"/>
      <c r="B1212" s="1"/>
    </row>
    <row r="1213" spans="1:2">
      <c r="A1213" s="2"/>
      <c r="B1213" s="1"/>
    </row>
    <row r="1214" spans="1:2">
      <c r="A1214" s="2"/>
      <c r="B1214" s="1"/>
    </row>
    <row r="1215" spans="1:2">
      <c r="A1215" s="2"/>
      <c r="B1215" s="1"/>
    </row>
    <row r="1216" spans="1:2">
      <c r="A1216" s="2"/>
      <c r="B1216" s="1"/>
    </row>
    <row r="1217" spans="1:2">
      <c r="A1217" s="2"/>
      <c r="B1217" s="1"/>
    </row>
    <row r="1218" spans="1:2">
      <c r="A1218" s="2"/>
      <c r="B1218" s="1"/>
    </row>
    <row r="1219" spans="1:2">
      <c r="A1219" s="2"/>
      <c r="B1219" s="1"/>
    </row>
    <row r="1220" spans="1:2">
      <c r="A1220" s="2"/>
      <c r="B1220" s="1"/>
    </row>
    <row r="1221" spans="1:2">
      <c r="A1221" s="2"/>
      <c r="B1221" s="1"/>
    </row>
    <row r="1222" spans="1:2">
      <c r="A1222" s="2"/>
      <c r="B1222" s="1"/>
    </row>
    <row r="1223" spans="1:2">
      <c r="A1223" s="2"/>
      <c r="B1223" s="1"/>
    </row>
    <row r="1224" spans="1:2">
      <c r="A1224" s="2"/>
      <c r="B1224" s="1"/>
    </row>
    <row r="1225" spans="1:2">
      <c r="A1225" s="2"/>
      <c r="B1225" s="1"/>
    </row>
    <row r="1226" spans="1:2">
      <c r="A1226" s="2"/>
      <c r="B1226" s="1"/>
    </row>
    <row r="1227" spans="1:2">
      <c r="A1227" s="2"/>
      <c r="B1227" s="1"/>
    </row>
    <row r="1228" spans="1:2">
      <c r="A1228" s="2"/>
      <c r="B1228" s="1"/>
    </row>
    <row r="1229" spans="1:2">
      <c r="A1229" s="2"/>
      <c r="B1229" s="1"/>
    </row>
    <row r="1230" spans="1:2">
      <c r="A1230" s="2"/>
      <c r="B1230" s="1"/>
    </row>
    <row r="1231" spans="1:2">
      <c r="A1231" s="2"/>
      <c r="B1231" s="1"/>
    </row>
    <row r="1232" spans="1:2">
      <c r="A1232" s="2"/>
      <c r="B1232" s="1"/>
    </row>
    <row r="1233" spans="1:2">
      <c r="A1233" s="2"/>
      <c r="B1233" s="1"/>
    </row>
    <row r="1234" spans="1:2">
      <c r="A1234" s="2"/>
      <c r="B1234" s="1"/>
    </row>
    <row r="1235" spans="1:2">
      <c r="A1235" s="2"/>
      <c r="B1235" s="1"/>
    </row>
    <row r="1236" spans="1:2">
      <c r="A1236" s="2"/>
      <c r="B1236" s="1"/>
    </row>
    <row r="1237" spans="1:2">
      <c r="A1237" s="2"/>
      <c r="B1237" s="1"/>
    </row>
    <row r="1238" spans="1:2">
      <c r="A1238" s="2"/>
      <c r="B1238" s="1"/>
    </row>
    <row r="1239" spans="1:2">
      <c r="A1239" s="2"/>
      <c r="B1239" s="1"/>
    </row>
    <row r="1240" spans="1:2">
      <c r="A1240" s="2"/>
      <c r="B1240" s="1"/>
    </row>
    <row r="1241" spans="1:2">
      <c r="A1241" s="2"/>
      <c r="B1241" s="1"/>
    </row>
    <row r="1242" spans="1:2">
      <c r="A1242" s="2"/>
      <c r="B1242" s="1"/>
    </row>
    <row r="1243" spans="1:2">
      <c r="A1243" s="2"/>
      <c r="B1243" s="1"/>
    </row>
    <row r="1244" spans="1:2">
      <c r="A1244" s="2"/>
      <c r="B1244" s="1"/>
    </row>
    <row r="1245" spans="1:2">
      <c r="A1245" s="2"/>
      <c r="B1245" s="1"/>
    </row>
    <row r="1246" spans="1:2">
      <c r="A1246" s="2"/>
      <c r="B1246" s="1"/>
    </row>
    <row r="1247" spans="1:2">
      <c r="A1247" s="2"/>
      <c r="B1247" s="1"/>
    </row>
    <row r="1248" spans="1:2">
      <c r="A1248" s="2"/>
      <c r="B1248" s="1"/>
    </row>
    <row r="1249" spans="1:2">
      <c r="A1249" s="2"/>
      <c r="B1249" s="1"/>
    </row>
    <row r="1250" spans="1:2">
      <c r="A1250" s="2"/>
      <c r="B1250" s="1"/>
    </row>
    <row r="1251" spans="1:2">
      <c r="A1251" s="2"/>
      <c r="B1251" s="1"/>
    </row>
    <row r="1252" spans="1:2">
      <c r="A1252" s="2"/>
      <c r="B1252" s="1"/>
    </row>
    <row r="1253" spans="1:2">
      <c r="A1253" s="2"/>
      <c r="B1253" s="1"/>
    </row>
    <row r="1254" spans="1:2">
      <c r="A1254" s="2"/>
      <c r="B1254" s="1"/>
    </row>
    <row r="1255" spans="1:2">
      <c r="A1255" s="2"/>
      <c r="B1255" s="1"/>
    </row>
    <row r="1256" spans="1:2">
      <c r="A1256" s="2"/>
      <c r="B1256" s="1"/>
    </row>
    <row r="1257" spans="1:2">
      <c r="A1257" s="2"/>
      <c r="B1257" s="1"/>
    </row>
    <row r="1258" spans="1:2">
      <c r="A1258" s="2"/>
      <c r="B1258" s="1"/>
    </row>
    <row r="1259" spans="1:2">
      <c r="A1259" s="2"/>
      <c r="B1259" s="1"/>
    </row>
    <row r="1260" spans="1:2">
      <c r="A1260" s="2"/>
      <c r="B1260" s="1"/>
    </row>
    <row r="1261" spans="1:2">
      <c r="A1261" s="2"/>
      <c r="B1261" s="1"/>
    </row>
    <row r="1262" spans="1:2">
      <c r="A1262" s="2"/>
      <c r="B1262" s="1"/>
    </row>
    <row r="1263" spans="1:2">
      <c r="A1263" s="2"/>
      <c r="B1263" s="1"/>
    </row>
    <row r="1264" spans="1:2">
      <c r="A1264" s="2"/>
      <c r="B1264" s="1"/>
    </row>
    <row r="1265" spans="1:2">
      <c r="A1265" s="2"/>
      <c r="B1265" s="1"/>
    </row>
    <row r="1266" spans="1:2">
      <c r="A1266" s="2"/>
      <c r="B1266" s="1"/>
    </row>
    <row r="1267" spans="1:2">
      <c r="A1267" s="2"/>
      <c r="B1267" s="1"/>
    </row>
    <row r="1268" spans="1:2">
      <c r="A1268" s="2"/>
      <c r="B1268" s="1"/>
    </row>
    <row r="1269" spans="1:2">
      <c r="A1269" s="2"/>
      <c r="B1269" s="1"/>
    </row>
    <row r="1270" spans="1:2">
      <c r="A1270" s="2"/>
      <c r="B1270" s="1"/>
    </row>
    <row r="1271" spans="1:2">
      <c r="A1271" s="2"/>
      <c r="B1271" s="1"/>
    </row>
    <row r="1272" spans="1:2">
      <c r="A1272" s="2"/>
      <c r="B1272" s="1"/>
    </row>
    <row r="1273" spans="1:2">
      <c r="A1273" s="2"/>
      <c r="B1273" s="1"/>
    </row>
    <row r="1274" spans="1:2">
      <c r="A1274" s="2"/>
      <c r="B1274" s="1"/>
    </row>
    <row r="1275" spans="1:2">
      <c r="A1275" s="2"/>
      <c r="B1275" s="1"/>
    </row>
    <row r="1276" spans="1:2">
      <c r="A1276" s="2"/>
      <c r="B1276" s="1"/>
    </row>
    <row r="1277" spans="1:2">
      <c r="A1277" s="2"/>
      <c r="B1277" s="1"/>
    </row>
    <row r="1278" spans="1:2">
      <c r="A1278" s="2"/>
      <c r="B1278" s="1"/>
    </row>
    <row r="1279" spans="1:2">
      <c r="A1279" s="2"/>
      <c r="B1279" s="1"/>
    </row>
    <row r="1280" spans="1:2">
      <c r="A1280" s="2"/>
      <c r="B1280" s="1"/>
    </row>
    <row r="1281" spans="1:2">
      <c r="A1281" s="2"/>
      <c r="B1281" s="1"/>
    </row>
    <row r="1282" spans="1:2">
      <c r="A1282" s="2"/>
      <c r="B1282" s="1"/>
    </row>
    <row r="1283" spans="1:2">
      <c r="A1283" s="2"/>
      <c r="B1283" s="1"/>
    </row>
    <row r="1284" spans="1:2">
      <c r="A1284" s="2"/>
      <c r="B1284" s="1"/>
    </row>
    <row r="1285" spans="1:2">
      <c r="A1285" s="2"/>
      <c r="B1285" s="1"/>
    </row>
    <row r="1286" spans="1:2">
      <c r="A1286" s="2"/>
      <c r="B1286" s="1"/>
    </row>
    <row r="1287" spans="1:2">
      <c r="A1287" s="2"/>
      <c r="B1287" s="1"/>
    </row>
    <row r="1288" spans="1:2">
      <c r="A1288" s="2"/>
      <c r="B1288" s="1"/>
    </row>
    <row r="1289" spans="1:2">
      <c r="A1289" s="2"/>
      <c r="B1289" s="1"/>
    </row>
    <row r="1290" spans="1:2">
      <c r="A1290" s="2"/>
      <c r="B1290" s="1"/>
    </row>
    <row r="1291" spans="1:2">
      <c r="A1291" s="2"/>
      <c r="B1291" s="1"/>
    </row>
    <row r="1292" spans="1:2">
      <c r="A1292" s="2"/>
      <c r="B1292" s="1"/>
    </row>
    <row r="1293" spans="1:2">
      <c r="A1293" s="2"/>
      <c r="B1293" s="1"/>
    </row>
    <row r="1294" spans="1:2">
      <c r="A1294" s="2"/>
      <c r="B1294" s="1"/>
    </row>
    <row r="1295" spans="1:2">
      <c r="A1295" s="2"/>
      <c r="B1295" s="1"/>
    </row>
    <row r="1296" spans="1:2">
      <c r="A1296" s="2"/>
      <c r="B1296" s="1"/>
    </row>
    <row r="1297" spans="1:2">
      <c r="A1297" s="2"/>
      <c r="B1297" s="1"/>
    </row>
    <row r="1298" spans="1:2">
      <c r="A1298" s="2"/>
      <c r="B1298" s="1"/>
    </row>
    <row r="1299" spans="1:2">
      <c r="A1299" s="2"/>
      <c r="B1299" s="1"/>
    </row>
    <row r="1300" spans="1:2">
      <c r="A1300" s="2"/>
      <c r="B1300" s="1"/>
    </row>
    <row r="1301" spans="1:2">
      <c r="A1301" s="2"/>
      <c r="B1301" s="1"/>
    </row>
    <row r="1302" spans="1:2">
      <c r="A1302" s="2"/>
      <c r="B1302" s="1"/>
    </row>
    <row r="1303" spans="1:2">
      <c r="A1303" s="2"/>
      <c r="B1303" s="1"/>
    </row>
    <row r="1304" spans="1:2">
      <c r="A1304" s="2"/>
      <c r="B1304" s="1"/>
    </row>
    <row r="1305" spans="1:2">
      <c r="A1305" s="2"/>
      <c r="B1305" s="1"/>
    </row>
    <row r="1306" spans="1:2">
      <c r="A1306" s="2"/>
      <c r="B1306" s="1"/>
    </row>
    <row r="1307" spans="1:2">
      <c r="A1307" s="2"/>
      <c r="B1307" s="1"/>
    </row>
    <row r="1308" spans="1:2">
      <c r="A1308" s="2"/>
      <c r="B1308" s="1"/>
    </row>
    <row r="1309" spans="1:2">
      <c r="A1309" s="2"/>
      <c r="B1309" s="1"/>
    </row>
    <row r="1310" spans="1:2">
      <c r="A1310" s="2"/>
      <c r="B1310" s="1"/>
    </row>
    <row r="1311" spans="1:2">
      <c r="A1311" s="2"/>
      <c r="B1311" s="1"/>
    </row>
    <row r="1312" spans="1:2">
      <c r="A1312" s="2"/>
      <c r="B1312" s="1"/>
    </row>
    <row r="1313" spans="1:2">
      <c r="A1313" s="2"/>
      <c r="B1313" s="1"/>
    </row>
    <row r="1314" spans="1:2">
      <c r="A1314" s="2"/>
      <c r="B1314" s="1"/>
    </row>
    <row r="1315" spans="1:2">
      <c r="A1315" s="2"/>
      <c r="B1315" s="1"/>
    </row>
    <row r="1316" spans="1:2">
      <c r="A1316" s="2"/>
      <c r="B1316" s="1"/>
    </row>
    <row r="1317" spans="1:2">
      <c r="A1317" s="2"/>
      <c r="B1317" s="1"/>
    </row>
    <row r="1318" spans="1:2">
      <c r="A1318" s="2"/>
      <c r="B1318" s="1"/>
    </row>
    <row r="1319" spans="1:2">
      <c r="A1319" s="2"/>
      <c r="B1319" s="1"/>
    </row>
    <row r="1320" spans="1:2">
      <c r="A1320" s="2"/>
      <c r="B1320" s="1"/>
    </row>
    <row r="1321" spans="1:2">
      <c r="A1321" s="2"/>
      <c r="B1321" s="1"/>
    </row>
    <row r="1322" spans="1:2">
      <c r="A1322" s="2"/>
      <c r="B1322" s="1"/>
    </row>
    <row r="1323" spans="1:2">
      <c r="A1323" s="2"/>
      <c r="B1323" s="1"/>
    </row>
    <row r="1324" spans="1:2">
      <c r="A1324" s="2"/>
      <c r="B1324" s="1"/>
    </row>
    <row r="1325" spans="1:2">
      <c r="A1325" s="2"/>
      <c r="B1325" s="1"/>
    </row>
    <row r="1326" spans="1:2">
      <c r="A1326" s="2"/>
      <c r="B1326" s="1"/>
    </row>
    <row r="1327" spans="1:2">
      <c r="A1327" s="2"/>
      <c r="B1327" s="1"/>
    </row>
    <row r="1328" spans="1:2">
      <c r="A1328" s="2"/>
      <c r="B1328" s="1"/>
    </row>
    <row r="1329" spans="1:2">
      <c r="A1329" s="2"/>
      <c r="B1329" s="1"/>
    </row>
    <row r="1330" spans="1:2">
      <c r="A1330" s="2"/>
      <c r="B1330" s="1"/>
    </row>
    <row r="1331" spans="1:2">
      <c r="A1331" s="2"/>
      <c r="B1331" s="1"/>
    </row>
    <row r="1332" spans="1:2">
      <c r="A1332" s="2"/>
      <c r="B1332" s="1"/>
    </row>
    <row r="1333" spans="1:2">
      <c r="A1333" s="2"/>
      <c r="B1333" s="1"/>
    </row>
    <row r="1334" spans="1:2">
      <c r="A1334" s="2"/>
      <c r="B1334" s="1"/>
    </row>
    <row r="1335" spans="1:2">
      <c r="A1335" s="2"/>
      <c r="B1335" s="1"/>
    </row>
    <row r="1336" spans="1:2">
      <c r="A1336" s="2"/>
      <c r="B1336" s="1"/>
    </row>
    <row r="1337" spans="1:2">
      <c r="A1337" s="2"/>
      <c r="B1337" s="1"/>
    </row>
    <row r="1338" spans="1:2">
      <c r="A1338" s="2"/>
      <c r="B1338" s="1"/>
    </row>
    <row r="1339" spans="1:2">
      <c r="A1339" s="2"/>
      <c r="B1339" s="1"/>
    </row>
    <row r="1340" spans="1:2">
      <c r="A1340" s="2"/>
      <c r="B1340" s="1"/>
    </row>
    <row r="1341" spans="1:2">
      <c r="A1341" s="2"/>
      <c r="B1341" s="1"/>
    </row>
    <row r="1342" spans="1:2">
      <c r="A1342" s="2"/>
      <c r="B1342" s="1"/>
    </row>
    <row r="1343" spans="1:2">
      <c r="A1343" s="2"/>
      <c r="B1343" s="1"/>
    </row>
    <row r="1344" spans="1:2">
      <c r="A1344" s="2"/>
      <c r="B1344" s="1"/>
    </row>
    <row r="1345" spans="1:2">
      <c r="A1345" s="2"/>
      <c r="B1345" s="1"/>
    </row>
    <row r="1346" spans="1:2">
      <c r="A1346" s="2"/>
      <c r="B1346" s="1"/>
    </row>
    <row r="1347" spans="1:2">
      <c r="A1347" s="2"/>
      <c r="B1347" s="1"/>
    </row>
    <row r="1348" spans="1:2">
      <c r="A1348" s="2"/>
      <c r="B1348" s="1"/>
    </row>
    <row r="1349" spans="1:2">
      <c r="A1349" s="2"/>
      <c r="B1349" s="1"/>
    </row>
    <row r="1350" spans="1:2">
      <c r="A1350" s="2"/>
      <c r="B1350" s="1"/>
    </row>
    <row r="1351" spans="1:2">
      <c r="A1351" s="2"/>
      <c r="B1351" s="1"/>
    </row>
    <row r="1352" spans="1:2">
      <c r="A1352" s="2"/>
      <c r="B1352" s="1"/>
    </row>
    <row r="1353" spans="1:2">
      <c r="A1353" s="2"/>
      <c r="B1353" s="1"/>
    </row>
    <row r="1354" spans="1:2">
      <c r="A1354" s="2"/>
      <c r="B1354" s="1"/>
    </row>
    <row r="1355" spans="1:2">
      <c r="A1355" s="2"/>
      <c r="B1355" s="1"/>
    </row>
    <row r="1356" spans="1:2">
      <c r="A1356" s="2"/>
      <c r="B1356" s="1"/>
    </row>
    <row r="1357" spans="1:2">
      <c r="A1357" s="2"/>
      <c r="B1357" s="1"/>
    </row>
    <row r="1358" spans="1:2">
      <c r="A1358" s="2"/>
      <c r="B1358" s="1"/>
    </row>
    <row r="1359" spans="1:2">
      <c r="A1359" s="2"/>
      <c r="B1359" s="1"/>
    </row>
    <row r="1360" spans="1:2">
      <c r="A1360" s="2"/>
      <c r="B1360" s="1"/>
    </row>
    <row r="1361" spans="1:2">
      <c r="A1361" s="2"/>
      <c r="B1361" s="1"/>
    </row>
    <row r="1362" spans="1:2">
      <c r="A1362" s="2"/>
      <c r="B1362" s="1"/>
    </row>
    <row r="1363" spans="1:2">
      <c r="A1363" s="2"/>
      <c r="B1363" s="1"/>
    </row>
    <row r="1364" spans="1:2">
      <c r="A1364" s="2"/>
      <c r="B1364" s="1"/>
    </row>
    <row r="1365" spans="1:2">
      <c r="A1365" s="2"/>
      <c r="B1365" s="1"/>
    </row>
    <row r="1366" spans="1:2">
      <c r="A1366" s="2"/>
      <c r="B1366" s="1"/>
    </row>
    <row r="1367" spans="1:2">
      <c r="A1367" s="2"/>
      <c r="B1367" s="1"/>
    </row>
    <row r="1368" spans="1:2">
      <c r="A1368" s="2"/>
      <c r="B1368" s="1"/>
    </row>
    <row r="1369" spans="1:2">
      <c r="A1369" s="2"/>
      <c r="B1369" s="1"/>
    </row>
    <row r="1370" spans="1:2">
      <c r="A1370" s="2"/>
      <c r="B1370" s="1"/>
    </row>
    <row r="1371" spans="1:2">
      <c r="A1371" s="2"/>
      <c r="B1371" s="1"/>
    </row>
    <row r="1372" spans="1:2">
      <c r="A1372" s="2"/>
      <c r="B1372" s="1"/>
    </row>
    <row r="1373" spans="1:2">
      <c r="A1373" s="2"/>
      <c r="B1373" s="1"/>
    </row>
    <row r="1374" spans="1:2">
      <c r="A1374" s="2"/>
      <c r="B1374" s="1"/>
    </row>
    <row r="1375" spans="1:2">
      <c r="A1375" s="2"/>
      <c r="B1375" s="1"/>
    </row>
    <row r="1376" spans="1:2">
      <c r="A1376" s="2"/>
      <c r="B1376" s="1"/>
    </row>
    <row r="1377" spans="1:2">
      <c r="A1377" s="2"/>
      <c r="B1377" s="1"/>
    </row>
    <row r="1378" spans="1:2">
      <c r="A1378" s="2"/>
      <c r="B1378" s="1"/>
    </row>
    <row r="1379" spans="1:2">
      <c r="A1379" s="2"/>
      <c r="B1379" s="1"/>
    </row>
    <row r="1380" spans="1:2">
      <c r="A1380" s="2"/>
      <c r="B1380" s="1"/>
    </row>
    <row r="1381" spans="1:2">
      <c r="A1381" s="2"/>
      <c r="B1381" s="1"/>
    </row>
    <row r="1382" spans="1:2">
      <c r="A1382" s="2"/>
      <c r="B1382" s="1"/>
    </row>
    <row r="1383" spans="1:2">
      <c r="A1383" s="2"/>
      <c r="B1383" s="1"/>
    </row>
    <row r="1384" spans="1:2">
      <c r="A1384" s="2"/>
      <c r="B1384" s="1"/>
    </row>
    <row r="1385" spans="1:2">
      <c r="A1385" s="2"/>
      <c r="B1385" s="1"/>
    </row>
    <row r="1386" spans="1:2">
      <c r="A1386" s="2"/>
      <c r="B1386" s="1"/>
    </row>
    <row r="1387" spans="1:2">
      <c r="A1387" s="2"/>
      <c r="B1387" s="1"/>
    </row>
    <row r="1388" spans="1:2">
      <c r="A1388" s="2"/>
      <c r="B1388" s="1"/>
    </row>
    <row r="1389" spans="1:2">
      <c r="A1389" s="2"/>
      <c r="B1389" s="1"/>
    </row>
    <row r="1390" spans="1:2">
      <c r="A1390" s="2"/>
      <c r="B1390" s="1"/>
    </row>
    <row r="1391" spans="1:2">
      <c r="A1391" s="2"/>
      <c r="B1391" s="1"/>
    </row>
    <row r="1392" spans="1:2">
      <c r="A1392" s="2"/>
      <c r="B1392" s="1"/>
    </row>
    <row r="1393" spans="1:2">
      <c r="A1393" s="2"/>
      <c r="B1393" s="1"/>
    </row>
    <row r="1394" spans="1:2">
      <c r="A1394" s="2"/>
      <c r="B1394" s="1"/>
    </row>
    <row r="1395" spans="1:2">
      <c r="A1395" s="2"/>
      <c r="B1395" s="1"/>
    </row>
    <row r="1396" spans="1:2">
      <c r="A1396" s="2"/>
      <c r="B1396" s="1"/>
    </row>
    <row r="1397" spans="1:2">
      <c r="A1397" s="2"/>
      <c r="B1397" s="1"/>
    </row>
    <row r="1398" spans="1:2">
      <c r="A1398" s="2"/>
      <c r="B1398" s="1"/>
    </row>
    <row r="1399" spans="1:2">
      <c r="A1399" s="2"/>
      <c r="B1399" s="1"/>
    </row>
    <row r="1400" spans="1:2">
      <c r="A1400" s="2"/>
      <c r="B1400" s="1"/>
    </row>
    <row r="1401" spans="1:2">
      <c r="A1401" s="2"/>
      <c r="B1401" s="1"/>
    </row>
    <row r="1402" spans="1:2">
      <c r="A1402" s="2"/>
      <c r="B1402" s="1"/>
    </row>
    <row r="1403" spans="1:2">
      <c r="A1403" s="2"/>
      <c r="B1403" s="1"/>
    </row>
    <row r="1404" spans="1:2">
      <c r="A1404" s="2"/>
      <c r="B1404" s="1"/>
    </row>
    <row r="1405" spans="1:2">
      <c r="A1405" s="2"/>
      <c r="B1405" s="1"/>
    </row>
    <row r="1406" spans="1:2">
      <c r="A1406" s="2"/>
      <c r="B1406" s="1"/>
    </row>
    <row r="1407" spans="1:2">
      <c r="A1407" s="2"/>
      <c r="B1407" s="1"/>
    </row>
    <row r="1408" spans="1:2">
      <c r="A1408" s="2"/>
      <c r="B1408" s="1"/>
    </row>
    <row r="1409" spans="1:2">
      <c r="A1409" s="2"/>
      <c r="B1409" s="1"/>
    </row>
    <row r="1410" spans="1:2">
      <c r="A1410" s="2"/>
      <c r="B1410" s="1"/>
    </row>
    <row r="1411" spans="1:2">
      <c r="A1411" s="2"/>
      <c r="B1411" s="1"/>
    </row>
    <row r="1412" spans="1:2">
      <c r="A1412" s="2"/>
      <c r="B1412" s="1"/>
    </row>
    <row r="1413" spans="1:2">
      <c r="A1413" s="2"/>
      <c r="B1413" s="1"/>
    </row>
    <row r="1414" spans="1:2">
      <c r="A1414" s="2"/>
      <c r="B1414" s="1"/>
    </row>
    <row r="1415" spans="1:2">
      <c r="A1415" s="2"/>
      <c r="B1415" s="1"/>
    </row>
    <row r="1416" spans="1:2">
      <c r="A1416" s="2"/>
      <c r="B1416" s="1"/>
    </row>
    <row r="1417" spans="1:2">
      <c r="A1417" s="2"/>
      <c r="B1417" s="1"/>
    </row>
    <row r="1418" spans="1:2">
      <c r="A1418" s="2"/>
      <c r="B1418" s="1"/>
    </row>
    <row r="1419" spans="1:2">
      <c r="A1419" s="2"/>
      <c r="B1419" s="1"/>
    </row>
    <row r="1420" spans="1:2">
      <c r="A1420" s="2"/>
      <c r="B1420" s="1"/>
    </row>
    <row r="1421" spans="1:2">
      <c r="A1421" s="2"/>
      <c r="B1421" s="1"/>
    </row>
    <row r="1422" spans="1:2">
      <c r="A1422" s="2"/>
      <c r="B1422" s="1"/>
    </row>
    <row r="1423" spans="1:2">
      <c r="A1423" s="2"/>
      <c r="B1423" s="1"/>
    </row>
    <row r="1424" spans="1:2">
      <c r="A1424" s="2"/>
      <c r="B1424" s="1"/>
    </row>
    <row r="1425" spans="1:2">
      <c r="A1425" s="2"/>
      <c r="B1425" s="1"/>
    </row>
    <row r="1426" spans="1:2">
      <c r="A1426" s="2"/>
      <c r="B1426" s="1"/>
    </row>
    <row r="1427" spans="1:2">
      <c r="A1427" s="2"/>
      <c r="B1427" s="1"/>
    </row>
    <row r="1428" spans="1:2">
      <c r="A1428" s="2"/>
      <c r="B1428" s="1"/>
    </row>
    <row r="1429" spans="1:2">
      <c r="A1429" s="2"/>
      <c r="B1429" s="1"/>
    </row>
    <row r="1430" spans="1:2">
      <c r="A1430" s="2"/>
      <c r="B1430" s="1"/>
    </row>
    <row r="1431" spans="1:2">
      <c r="A1431" s="2"/>
      <c r="B1431" s="1"/>
    </row>
    <row r="1432" spans="1:2">
      <c r="A1432" s="2"/>
      <c r="B1432" s="1"/>
    </row>
    <row r="1433" spans="1:2">
      <c r="A1433" s="2"/>
      <c r="B1433" s="1"/>
    </row>
    <row r="1434" spans="1:2">
      <c r="A1434" s="2"/>
      <c r="B1434" s="1"/>
    </row>
    <row r="1435" spans="1:2">
      <c r="A1435" s="2"/>
      <c r="B1435" s="1"/>
    </row>
    <row r="1436" spans="1:2">
      <c r="A1436" s="2"/>
      <c r="B1436" s="1"/>
    </row>
    <row r="1437" spans="1:2">
      <c r="A1437" s="2"/>
      <c r="B1437" s="1"/>
    </row>
    <row r="1438" spans="1:2">
      <c r="A1438" s="2"/>
      <c r="B1438" s="1"/>
    </row>
    <row r="1439" spans="1:2">
      <c r="A1439" s="2"/>
      <c r="B1439" s="1"/>
    </row>
    <row r="1440" spans="1:2">
      <c r="A1440" s="2"/>
      <c r="B1440" s="1"/>
    </row>
    <row r="1441" spans="1:2">
      <c r="A1441" s="2"/>
      <c r="B1441" s="1"/>
    </row>
    <row r="1442" spans="1:2">
      <c r="A1442" s="2"/>
      <c r="B1442" s="1"/>
    </row>
    <row r="1443" spans="1:2">
      <c r="A1443" s="2"/>
      <c r="B1443" s="1"/>
    </row>
    <row r="1444" spans="1:2">
      <c r="A1444" s="2"/>
      <c r="B1444" s="1"/>
    </row>
    <row r="1445" spans="1:2">
      <c r="A1445" s="2"/>
      <c r="B1445" s="1"/>
    </row>
    <row r="1446" spans="1:2">
      <c r="A1446" s="2"/>
      <c r="B1446" s="1"/>
    </row>
    <row r="1447" spans="1:2">
      <c r="A1447" s="2"/>
      <c r="B1447" s="1"/>
    </row>
    <row r="1448" spans="1:2">
      <c r="A1448" s="2"/>
      <c r="B1448" s="1"/>
    </row>
    <row r="1449" spans="1:2">
      <c r="A1449" s="2"/>
      <c r="B1449" s="1"/>
    </row>
    <row r="1450" spans="1:2">
      <c r="A1450" s="2"/>
      <c r="B1450" s="1"/>
    </row>
    <row r="1451" spans="1:2">
      <c r="A1451" s="2"/>
      <c r="B1451" s="1"/>
    </row>
    <row r="1452" spans="1:2">
      <c r="A1452" s="2"/>
      <c r="B1452" s="1"/>
    </row>
    <row r="1453" spans="1:2">
      <c r="A1453" s="2"/>
      <c r="B1453" s="1"/>
    </row>
    <row r="1454" spans="1:2">
      <c r="A1454" s="2"/>
      <c r="B1454" s="1"/>
    </row>
    <row r="1455" spans="1:2">
      <c r="A1455" s="2"/>
      <c r="B1455" s="1"/>
    </row>
    <row r="1456" spans="1:2">
      <c r="A1456" s="2"/>
      <c r="B1456" s="1"/>
    </row>
    <row r="1457" spans="1:2">
      <c r="A1457" s="2"/>
      <c r="B1457" s="1"/>
    </row>
    <row r="1458" spans="1:2">
      <c r="A1458" s="2"/>
      <c r="B1458" s="1"/>
    </row>
    <row r="1459" spans="1:2">
      <c r="A1459" s="2"/>
      <c r="B1459" s="1"/>
    </row>
    <row r="1460" spans="1:2">
      <c r="A1460" s="2"/>
      <c r="B1460" s="1"/>
    </row>
    <row r="1461" spans="1:2">
      <c r="A1461" s="2"/>
      <c r="B1461" s="1"/>
    </row>
    <row r="1462" spans="1:2">
      <c r="A1462" s="2"/>
      <c r="B1462" s="1"/>
    </row>
    <row r="1463" spans="1:2">
      <c r="A1463" s="2"/>
      <c r="B1463" s="1"/>
    </row>
    <row r="1464" spans="1:2">
      <c r="A1464" s="2"/>
      <c r="B1464" s="1"/>
    </row>
    <row r="1465" spans="1:2">
      <c r="A1465" s="2"/>
      <c r="B1465" s="1"/>
    </row>
    <row r="1466" spans="1:2">
      <c r="A1466" s="2"/>
      <c r="B1466" s="1"/>
    </row>
    <row r="1467" spans="1:2">
      <c r="A1467" s="2"/>
      <c r="B1467" s="1"/>
    </row>
    <row r="1468" spans="1:2">
      <c r="A1468" s="2"/>
      <c r="B1468" s="1"/>
    </row>
    <row r="1469" spans="1:2">
      <c r="A1469" s="2"/>
      <c r="B1469" s="1"/>
    </row>
    <row r="1470" spans="1:2">
      <c r="A1470" s="2"/>
      <c r="B1470" s="1"/>
    </row>
    <row r="1471" spans="1:2">
      <c r="A1471" s="2"/>
      <c r="B1471" s="1"/>
    </row>
    <row r="1472" spans="1:2">
      <c r="A1472" s="2"/>
      <c r="B1472" s="1"/>
    </row>
    <row r="1473" spans="1:2">
      <c r="A1473" s="2"/>
      <c r="B1473" s="1"/>
    </row>
    <row r="1474" spans="1:2">
      <c r="A1474" s="2"/>
      <c r="B1474" s="1"/>
    </row>
    <row r="1475" spans="1:2">
      <c r="A1475" s="2"/>
      <c r="B1475" s="1"/>
    </row>
    <row r="1476" spans="1:2">
      <c r="A1476" s="2"/>
      <c r="B1476" s="1"/>
    </row>
    <row r="1477" spans="1:2">
      <c r="A1477" s="2"/>
      <c r="B1477" s="1"/>
    </row>
    <row r="1478" spans="1:2">
      <c r="A1478" s="2"/>
      <c r="B1478" s="1"/>
    </row>
    <row r="1479" spans="1:2">
      <c r="A1479" s="2"/>
      <c r="B1479" s="1"/>
    </row>
    <row r="1480" spans="1:2">
      <c r="A1480" s="2"/>
      <c r="B1480" s="1"/>
    </row>
    <row r="1481" spans="1:2">
      <c r="A1481" s="2"/>
      <c r="B1481" s="1"/>
    </row>
    <row r="1482" spans="1:2">
      <c r="A1482" s="2"/>
      <c r="B1482" s="1"/>
    </row>
    <row r="1483" spans="1:2">
      <c r="A1483" s="2"/>
      <c r="B1483" s="1"/>
    </row>
    <row r="1484" spans="1:2">
      <c r="A1484" s="2"/>
      <c r="B1484" s="1"/>
    </row>
    <row r="1485" spans="1:2">
      <c r="A1485" s="2"/>
      <c r="B1485" s="1"/>
    </row>
    <row r="1486" spans="1:2">
      <c r="A1486" s="2"/>
      <c r="B1486" s="1"/>
    </row>
    <row r="1487" spans="1:2">
      <c r="A1487" s="2"/>
      <c r="B1487" s="1"/>
    </row>
    <row r="1488" spans="1:2">
      <c r="A1488" s="2"/>
      <c r="B1488" s="1"/>
    </row>
    <row r="1489" spans="1:2">
      <c r="A1489" s="2"/>
      <c r="B1489" s="1"/>
    </row>
    <row r="1490" spans="1:2">
      <c r="A1490" s="2"/>
      <c r="B1490" s="1"/>
    </row>
    <row r="1491" spans="1:2">
      <c r="A1491" s="2"/>
      <c r="B1491" s="1"/>
    </row>
    <row r="1492" spans="1:2">
      <c r="A1492" s="2"/>
      <c r="B1492" s="1"/>
    </row>
    <row r="1493" spans="1:2">
      <c r="A1493" s="2"/>
      <c r="B1493" s="1"/>
    </row>
    <row r="1494" spans="1:2">
      <c r="A1494" s="2"/>
      <c r="B1494" s="1"/>
    </row>
    <row r="1495" spans="1:2">
      <c r="A1495" s="2"/>
      <c r="B1495" s="1"/>
    </row>
    <row r="1496" spans="1:2">
      <c r="A1496" s="2"/>
      <c r="B1496" s="1"/>
    </row>
    <row r="1497" spans="1:2">
      <c r="A1497" s="2"/>
      <c r="B1497" s="1"/>
    </row>
    <row r="1498" spans="1:2">
      <c r="A1498" s="2"/>
      <c r="B1498" s="1"/>
    </row>
    <row r="1499" spans="1:2">
      <c r="A1499" s="2"/>
      <c r="B1499" s="1"/>
    </row>
    <row r="1500" spans="1:2">
      <c r="A1500" s="2"/>
      <c r="B1500" s="1"/>
    </row>
    <row r="1501" spans="1:2">
      <c r="A1501" s="2"/>
      <c r="B1501" s="1"/>
    </row>
    <row r="1502" spans="1:2">
      <c r="A1502" s="2"/>
      <c r="B1502" s="1"/>
    </row>
    <row r="1503" spans="1:2">
      <c r="A1503" s="2"/>
      <c r="B1503" s="1"/>
    </row>
    <row r="1504" spans="1:2">
      <c r="A1504" s="2"/>
      <c r="B1504" s="1"/>
    </row>
    <row r="1505" spans="1:2">
      <c r="A1505" s="2"/>
      <c r="B1505" s="1"/>
    </row>
    <row r="1506" spans="1:2">
      <c r="A1506" s="2"/>
      <c r="B1506" s="1"/>
    </row>
    <row r="1507" spans="1:2">
      <c r="A1507" s="2"/>
      <c r="B1507" s="1"/>
    </row>
    <row r="1508" spans="1:2">
      <c r="A1508" s="2"/>
      <c r="B1508" s="1"/>
    </row>
    <row r="1509" spans="1:2">
      <c r="A1509" s="2"/>
      <c r="B1509" s="1"/>
    </row>
    <row r="1510" spans="1:2">
      <c r="A1510" s="2"/>
      <c r="B1510" s="1"/>
    </row>
    <row r="1511" spans="1:2">
      <c r="A1511" s="2"/>
      <c r="B1511" s="1"/>
    </row>
    <row r="1512" spans="1:2">
      <c r="A1512" s="2"/>
      <c r="B1512" s="1"/>
    </row>
    <row r="1513" spans="1:2">
      <c r="A1513" s="2"/>
      <c r="B1513" s="1"/>
    </row>
    <row r="1514" spans="1:2">
      <c r="A1514" s="2"/>
      <c r="B1514" s="1"/>
    </row>
    <row r="1515" spans="1:2">
      <c r="A1515" s="2"/>
      <c r="B1515" s="1"/>
    </row>
    <row r="1516" spans="1:2">
      <c r="A1516" s="2"/>
      <c r="B1516" s="1"/>
    </row>
    <row r="1517" spans="1:2">
      <c r="A1517" s="2"/>
      <c r="B1517" s="1"/>
    </row>
    <row r="1518" spans="1:2">
      <c r="A1518" s="2"/>
      <c r="B1518" s="1"/>
    </row>
    <row r="1519" spans="1:2">
      <c r="A1519" s="2"/>
      <c r="B1519" s="1"/>
    </row>
    <row r="1520" spans="1:2">
      <c r="A1520" s="2"/>
      <c r="B1520" s="1"/>
    </row>
    <row r="1521" spans="1:2">
      <c r="A1521" s="2"/>
      <c r="B1521" s="1"/>
    </row>
    <row r="1522" spans="1:2">
      <c r="A1522" s="2"/>
      <c r="B1522" s="1"/>
    </row>
    <row r="1523" spans="1:2">
      <c r="A1523" s="2"/>
      <c r="B1523" s="1"/>
    </row>
    <row r="1524" spans="1:2">
      <c r="A1524" s="2"/>
      <c r="B1524" s="1"/>
    </row>
    <row r="1525" spans="1:2">
      <c r="A1525" s="2"/>
      <c r="B1525" s="1"/>
    </row>
    <row r="1526" spans="1:2">
      <c r="A1526" s="2"/>
      <c r="B1526" s="1"/>
    </row>
    <row r="1527" spans="1:2">
      <c r="A1527" s="2"/>
      <c r="B1527" s="1"/>
    </row>
    <row r="1528" spans="1:2">
      <c r="A1528" s="2"/>
      <c r="B1528" s="1"/>
    </row>
    <row r="1529" spans="1:2">
      <c r="A1529" s="2"/>
      <c r="B1529" s="1"/>
    </row>
    <row r="1530" spans="1:2">
      <c r="A1530" s="2"/>
      <c r="B1530" s="1"/>
    </row>
    <row r="1531" spans="1:2">
      <c r="A1531" s="2"/>
      <c r="B1531" s="1"/>
    </row>
    <row r="1532" spans="1:2">
      <c r="A1532" s="2"/>
      <c r="B1532" s="1"/>
    </row>
    <row r="1533" spans="1:2">
      <c r="A1533" s="2"/>
      <c r="B1533" s="1"/>
    </row>
    <row r="1534" spans="1:2">
      <c r="A1534" s="2"/>
      <c r="B1534" s="1"/>
    </row>
    <row r="1535" spans="1:2">
      <c r="A1535" s="2"/>
      <c r="B1535" s="1"/>
    </row>
    <row r="1536" spans="1:2">
      <c r="A1536" s="2"/>
      <c r="B1536" s="1"/>
    </row>
    <row r="1537" spans="1:2">
      <c r="A1537" s="2"/>
      <c r="B1537" s="1"/>
    </row>
    <row r="1538" spans="1:2">
      <c r="A1538" s="2"/>
      <c r="B1538" s="1"/>
    </row>
    <row r="1539" spans="1:2">
      <c r="A1539" s="2"/>
      <c r="B1539" s="1"/>
    </row>
    <row r="1540" spans="1:2">
      <c r="A1540" s="2"/>
      <c r="B1540" s="1"/>
    </row>
    <row r="1541" spans="1:2">
      <c r="A1541" s="2"/>
      <c r="B1541" s="1"/>
    </row>
    <row r="1542" spans="1:2">
      <c r="A1542" s="2"/>
      <c r="B1542" s="1"/>
    </row>
    <row r="1543" spans="1:2">
      <c r="A1543" s="2"/>
      <c r="B1543" s="1"/>
    </row>
    <row r="1544" spans="1:2">
      <c r="A1544" s="2"/>
      <c r="B1544" s="1"/>
    </row>
    <row r="1545" spans="1:2">
      <c r="A1545" s="2"/>
      <c r="B1545" s="1"/>
    </row>
    <row r="1546" spans="1:2">
      <c r="A1546" s="2"/>
      <c r="B1546" s="1"/>
    </row>
    <row r="1547" spans="1:2">
      <c r="A1547" s="2"/>
      <c r="B1547" s="1"/>
    </row>
    <row r="1548" spans="1:2">
      <c r="A1548" s="2"/>
      <c r="B1548" s="1"/>
    </row>
    <row r="1549" spans="1:2">
      <c r="A1549" s="2"/>
      <c r="B1549" s="1"/>
    </row>
    <row r="1550" spans="1:2">
      <c r="A1550" s="2"/>
      <c r="B1550" s="1"/>
    </row>
    <row r="1551" spans="1:2">
      <c r="A1551" s="2"/>
      <c r="B1551" s="1"/>
    </row>
    <row r="1552" spans="1:2">
      <c r="A1552" s="2"/>
      <c r="B1552" s="1"/>
    </row>
    <row r="1553" spans="1:2">
      <c r="A1553" s="2"/>
      <c r="B1553" s="1"/>
    </row>
    <row r="1554" spans="1:2">
      <c r="A1554" s="2"/>
      <c r="B1554" s="1"/>
    </row>
    <row r="1555" spans="1:2">
      <c r="A1555" s="2"/>
      <c r="B1555" s="1"/>
    </row>
    <row r="1556" spans="1:2">
      <c r="A1556" s="2"/>
      <c r="B1556" s="1"/>
    </row>
    <row r="1557" spans="1:2">
      <c r="A1557" s="2"/>
      <c r="B1557" s="1"/>
    </row>
    <row r="1558" spans="1:2">
      <c r="A1558" s="2"/>
      <c r="B1558" s="1"/>
    </row>
    <row r="1559" spans="1:2">
      <c r="A1559" s="2"/>
      <c r="B1559" s="1"/>
    </row>
    <row r="1560" spans="1:2">
      <c r="A1560" s="2"/>
      <c r="B1560" s="1"/>
    </row>
    <row r="1561" spans="1:2">
      <c r="A1561" s="2"/>
      <c r="B1561" s="1"/>
    </row>
    <row r="1562" spans="1:2">
      <c r="A1562" s="2"/>
      <c r="B1562" s="1"/>
    </row>
    <row r="1563" spans="1:2">
      <c r="A1563" s="2"/>
      <c r="B1563" s="1"/>
    </row>
    <row r="1564" spans="1:2">
      <c r="A1564" s="2"/>
      <c r="B1564" s="1"/>
    </row>
    <row r="1565" spans="1:2">
      <c r="A1565" s="2"/>
      <c r="B1565" s="1"/>
    </row>
    <row r="1566" spans="1:2">
      <c r="A1566" s="2"/>
      <c r="B1566" s="1"/>
    </row>
    <row r="1567" spans="1:2">
      <c r="A1567" s="2"/>
      <c r="B1567" s="1"/>
    </row>
    <row r="1568" spans="1:2">
      <c r="A1568" s="2"/>
      <c r="B1568" s="1"/>
    </row>
    <row r="1569" spans="1:2">
      <c r="A1569" s="2"/>
      <c r="B1569" s="1"/>
    </row>
    <row r="1570" spans="1:2">
      <c r="A1570" s="2"/>
      <c r="B1570" s="1"/>
    </row>
    <row r="1571" spans="1:2">
      <c r="A1571" s="2"/>
      <c r="B1571" s="1"/>
    </row>
    <row r="1572" spans="1:2">
      <c r="A1572" s="2"/>
      <c r="B1572" s="1"/>
    </row>
    <row r="1573" spans="1:2">
      <c r="A1573" s="2"/>
      <c r="B1573" s="1"/>
    </row>
    <row r="1574" spans="1:2">
      <c r="A1574" s="2"/>
      <c r="B1574" s="1"/>
    </row>
    <row r="1575" spans="1:2">
      <c r="A1575" s="2"/>
      <c r="B1575" s="1"/>
    </row>
    <row r="1576" spans="1:2">
      <c r="A1576" s="2"/>
      <c r="B1576" s="1"/>
    </row>
    <row r="1577" spans="1:2">
      <c r="A1577" s="2"/>
      <c r="B1577" s="1"/>
    </row>
    <row r="1578" spans="1:2">
      <c r="A1578" s="2"/>
      <c r="B1578" s="1"/>
    </row>
    <row r="1579" spans="1:2">
      <c r="A1579" s="2"/>
      <c r="B1579" s="1"/>
    </row>
    <row r="1580" spans="1:2">
      <c r="A1580" s="2"/>
      <c r="B1580" s="1"/>
    </row>
    <row r="1581" spans="1:2">
      <c r="A1581" s="2"/>
      <c r="B1581" s="1"/>
    </row>
    <row r="1582" spans="1:2">
      <c r="A1582" s="2"/>
      <c r="B1582" s="1"/>
    </row>
    <row r="1583" spans="1:2">
      <c r="A1583" s="2"/>
      <c r="B1583" s="1"/>
    </row>
    <row r="1584" spans="1:2">
      <c r="A1584" s="2"/>
      <c r="B1584" s="1"/>
    </row>
    <row r="1585" spans="1:2">
      <c r="A1585" s="2"/>
      <c r="B1585" s="1"/>
    </row>
    <row r="1586" spans="1:2">
      <c r="A1586" s="2"/>
      <c r="B1586" s="1"/>
    </row>
    <row r="1587" spans="1:2">
      <c r="A1587" s="2"/>
      <c r="B1587" s="1"/>
    </row>
    <row r="1588" spans="1:2">
      <c r="A1588" s="2"/>
      <c r="B1588" s="1"/>
    </row>
    <row r="1589" spans="1:2">
      <c r="A1589" s="2"/>
      <c r="B1589" s="1"/>
    </row>
    <row r="1590" spans="1:2">
      <c r="A1590" s="2"/>
      <c r="B1590" s="1"/>
    </row>
    <row r="1591" spans="1:2">
      <c r="A1591" s="2"/>
      <c r="B1591" s="1"/>
    </row>
    <row r="1592" spans="1:2">
      <c r="A1592" s="2"/>
      <c r="B1592" s="1"/>
    </row>
    <row r="1593" spans="1:2">
      <c r="A1593" s="2"/>
      <c r="B1593" s="1"/>
    </row>
    <row r="1594" spans="1:2">
      <c r="A1594" s="2"/>
      <c r="B1594" s="1"/>
    </row>
    <row r="1595" spans="1:2">
      <c r="A1595" s="2"/>
      <c r="B1595" s="1"/>
    </row>
    <row r="1596" spans="1:2">
      <c r="A1596" s="2"/>
      <c r="B1596" s="1"/>
    </row>
    <row r="1597" spans="1:2">
      <c r="A1597" s="2"/>
      <c r="B1597" s="1"/>
    </row>
    <row r="1598" spans="1:2">
      <c r="A1598" s="2"/>
      <c r="B1598" s="1"/>
    </row>
    <row r="1599" spans="1:2">
      <c r="A1599" s="2"/>
      <c r="B1599" s="1"/>
    </row>
    <row r="1600" spans="1:2">
      <c r="A1600" s="2"/>
      <c r="B1600" s="1"/>
    </row>
    <row r="1601" spans="1:2">
      <c r="A1601" s="2"/>
      <c r="B1601" s="1"/>
    </row>
    <row r="1602" spans="1:2">
      <c r="A1602" s="2"/>
      <c r="B1602" s="1"/>
    </row>
    <row r="1603" spans="1:2">
      <c r="A1603" s="2"/>
      <c r="B1603" s="1"/>
    </row>
    <row r="1604" spans="1:2">
      <c r="A1604" s="2"/>
      <c r="B1604" s="1"/>
    </row>
    <row r="1605" spans="1:2">
      <c r="A1605" s="2"/>
      <c r="B1605" s="1"/>
    </row>
    <row r="1606" spans="1:2">
      <c r="A1606" s="2"/>
      <c r="B1606" s="1"/>
    </row>
    <row r="1607" spans="1:2">
      <c r="A1607" s="2"/>
      <c r="B1607" s="1"/>
    </row>
    <row r="1608" spans="1:2">
      <c r="A1608" s="2"/>
      <c r="B1608" s="1"/>
    </row>
    <row r="1609" spans="1:2">
      <c r="A1609" s="2"/>
      <c r="B1609" s="1"/>
    </row>
    <row r="1610" spans="1:2">
      <c r="A1610" s="2"/>
      <c r="B1610" s="1"/>
    </row>
    <row r="1611" spans="1:2">
      <c r="A1611" s="2"/>
      <c r="B1611" s="1"/>
    </row>
    <row r="1612" spans="1:2">
      <c r="A1612" s="2"/>
      <c r="B1612" s="1"/>
    </row>
    <row r="1613" spans="1:2">
      <c r="A1613" s="2"/>
      <c r="B1613" s="1"/>
    </row>
    <row r="1614" spans="1:2">
      <c r="A1614" s="2"/>
      <c r="B1614" s="1"/>
    </row>
    <row r="1615" spans="1:2">
      <c r="A1615" s="2"/>
      <c r="B1615" s="1"/>
    </row>
    <row r="1616" spans="1:2">
      <c r="A1616" s="2"/>
      <c r="B1616" s="1"/>
    </row>
    <row r="1617" spans="1:2">
      <c r="A1617" s="2"/>
      <c r="B1617" s="1"/>
    </row>
    <row r="1618" spans="1:2">
      <c r="A1618" s="2"/>
      <c r="B1618" s="1"/>
    </row>
    <row r="1619" spans="1:2">
      <c r="A1619" s="2"/>
      <c r="B1619" s="1"/>
    </row>
    <row r="1620" spans="1:2">
      <c r="A1620" s="2"/>
      <c r="B1620" s="1"/>
    </row>
    <row r="1621" spans="1:2">
      <c r="A1621" s="2"/>
      <c r="B1621" s="1"/>
    </row>
    <row r="1622" spans="1:2">
      <c r="A1622" s="2"/>
      <c r="B1622" s="1"/>
    </row>
    <row r="1623" spans="1:2">
      <c r="A1623" s="2"/>
      <c r="B1623" s="1"/>
    </row>
    <row r="1624" spans="1:2">
      <c r="A1624" s="2"/>
      <c r="B1624" s="1"/>
    </row>
    <row r="1625" spans="1:2">
      <c r="A1625" s="2"/>
      <c r="B1625" s="1"/>
    </row>
    <row r="1626" spans="1:2">
      <c r="A1626" s="2"/>
      <c r="B1626" s="1"/>
    </row>
    <row r="1627" spans="1:2">
      <c r="A1627" s="2"/>
      <c r="B1627" s="1"/>
    </row>
    <row r="1628" spans="1:2">
      <c r="A1628" s="2"/>
      <c r="B1628" s="1"/>
    </row>
    <row r="1629" spans="1:2">
      <c r="A1629" s="2"/>
      <c r="B1629" s="1"/>
    </row>
    <row r="1630" spans="1:2">
      <c r="A1630" s="2"/>
      <c r="B1630" s="1"/>
    </row>
    <row r="1631" spans="1:2">
      <c r="A1631" s="2"/>
      <c r="B1631" s="1"/>
    </row>
    <row r="1632" spans="1:2">
      <c r="A1632" s="2"/>
      <c r="B1632" s="1"/>
    </row>
    <row r="1633" spans="1:2">
      <c r="A1633" s="2"/>
      <c r="B1633" s="1"/>
    </row>
    <row r="1634" spans="1:2">
      <c r="A1634" s="2"/>
      <c r="B1634" s="1"/>
    </row>
    <row r="1635" spans="1:2">
      <c r="A1635" s="2"/>
      <c r="B1635" s="1"/>
    </row>
    <row r="1636" spans="1:2">
      <c r="A1636" s="2"/>
      <c r="B1636" s="1"/>
    </row>
    <row r="1637" spans="1:2">
      <c r="A1637" s="2"/>
      <c r="B1637" s="1"/>
    </row>
    <row r="1638" spans="1:2">
      <c r="A1638" s="2"/>
      <c r="B1638" s="1"/>
    </row>
    <row r="1639" spans="1:2">
      <c r="A1639" s="2"/>
      <c r="B1639" s="1"/>
    </row>
    <row r="1640" spans="1:2">
      <c r="A1640" s="2"/>
      <c r="B1640" s="1"/>
    </row>
    <row r="1641" spans="1:2">
      <c r="A1641" s="2"/>
      <c r="B1641" s="1"/>
    </row>
    <row r="1642" spans="1:2">
      <c r="A1642" s="2"/>
      <c r="B1642" s="1"/>
    </row>
    <row r="1643" spans="1:2">
      <c r="A1643" s="2"/>
      <c r="B1643" s="1"/>
    </row>
    <row r="1644" spans="1:2">
      <c r="A1644" s="2"/>
      <c r="B1644" s="1"/>
    </row>
    <row r="1645" spans="1:2">
      <c r="A1645" s="2"/>
      <c r="B1645" s="1"/>
    </row>
    <row r="1646" spans="1:2">
      <c r="A1646" s="2"/>
      <c r="B1646" s="1"/>
    </row>
    <row r="1647" spans="1:2">
      <c r="A1647" s="2"/>
      <c r="B1647" s="1"/>
    </row>
    <row r="1648" spans="1:2">
      <c r="A1648" s="2"/>
      <c r="B1648" s="1"/>
    </row>
    <row r="1649" spans="1:2">
      <c r="A1649" s="2"/>
      <c r="B1649" s="1"/>
    </row>
    <row r="1650" spans="1:2">
      <c r="A1650" s="2"/>
      <c r="B1650" s="1"/>
    </row>
    <row r="1651" spans="1:2">
      <c r="A1651" s="2"/>
      <c r="B1651" s="1"/>
    </row>
    <row r="1652" spans="1:2">
      <c r="A1652" s="2"/>
      <c r="B1652" s="1"/>
    </row>
    <row r="1653" spans="1:2">
      <c r="A1653" s="2"/>
      <c r="B1653" s="1"/>
    </row>
    <row r="1654" spans="1:2">
      <c r="A1654" s="2"/>
      <c r="B1654" s="1"/>
    </row>
    <row r="1655" spans="1:2">
      <c r="A1655" s="2"/>
      <c r="B1655" s="1"/>
    </row>
    <row r="1656" spans="1:2">
      <c r="A1656" s="2"/>
      <c r="B1656" s="1"/>
    </row>
    <row r="1657" spans="1:2">
      <c r="A1657" s="2"/>
      <c r="B1657" s="1"/>
    </row>
    <row r="1658" spans="1:2">
      <c r="A1658" s="2"/>
      <c r="B1658" s="1"/>
    </row>
    <row r="1659" spans="1:2">
      <c r="A1659" s="2"/>
      <c r="B1659" s="1"/>
    </row>
    <row r="1660" spans="1:2">
      <c r="A1660" s="2"/>
      <c r="B1660" s="1"/>
    </row>
    <row r="1661" spans="1:2">
      <c r="A1661" s="2"/>
      <c r="B1661" s="1"/>
    </row>
    <row r="1662" spans="1:2">
      <c r="A1662" s="2"/>
      <c r="B1662" s="1"/>
    </row>
    <row r="1663" spans="1:2">
      <c r="A1663" s="2"/>
      <c r="B1663" s="1"/>
    </row>
    <row r="1664" spans="1:2">
      <c r="A1664" s="2"/>
      <c r="B1664" s="1"/>
    </row>
    <row r="1665" spans="1:2">
      <c r="A1665" s="2"/>
      <c r="B1665" s="1"/>
    </row>
    <row r="1666" spans="1:2">
      <c r="A1666" s="2"/>
      <c r="B1666" s="1"/>
    </row>
    <row r="1667" spans="1:2">
      <c r="A1667" s="2"/>
      <c r="B1667" s="1"/>
    </row>
    <row r="1668" spans="1:2">
      <c r="A1668" s="2"/>
      <c r="B1668" s="1"/>
    </row>
    <row r="1669" spans="1:2">
      <c r="A1669" s="2"/>
      <c r="B1669" s="1"/>
    </row>
    <row r="1670" spans="1:2">
      <c r="A1670" s="2"/>
      <c r="B1670" s="1"/>
    </row>
    <row r="1671" spans="1:2">
      <c r="A1671" s="2"/>
      <c r="B1671" s="1"/>
    </row>
    <row r="1672" spans="1:2">
      <c r="A1672" s="2"/>
      <c r="B1672" s="1"/>
    </row>
    <row r="1673" spans="1:2">
      <c r="A1673" s="2"/>
      <c r="B1673" s="1"/>
    </row>
    <row r="1674" spans="1:2">
      <c r="A1674" s="2"/>
      <c r="B1674" s="1"/>
    </row>
    <row r="1675" spans="1:2">
      <c r="A1675" s="2"/>
      <c r="B1675" s="1"/>
    </row>
    <row r="1676" spans="1:2">
      <c r="A1676" s="2"/>
      <c r="B1676" s="1"/>
    </row>
    <row r="1677" spans="1:2">
      <c r="A1677" s="2"/>
      <c r="B1677" s="1"/>
    </row>
    <row r="1678" spans="1:2">
      <c r="A1678" s="2"/>
      <c r="B1678" s="1"/>
    </row>
    <row r="1679" spans="1:2">
      <c r="A1679" s="2"/>
      <c r="B1679" s="1"/>
    </row>
    <row r="1680" spans="1:2">
      <c r="A1680" s="2"/>
      <c r="B1680" s="1"/>
    </row>
    <row r="1681" spans="1:2">
      <c r="A1681" s="2"/>
      <c r="B1681" s="1"/>
    </row>
    <row r="1682" spans="1:2">
      <c r="A1682" s="2"/>
      <c r="B1682" s="1"/>
    </row>
    <row r="1683" spans="1:2">
      <c r="A1683" s="2"/>
      <c r="B1683" s="1"/>
    </row>
    <row r="1684" spans="1:2">
      <c r="A1684" s="2"/>
      <c r="B1684" s="1"/>
    </row>
    <row r="1685" spans="1:2">
      <c r="A1685" s="2"/>
      <c r="B1685" s="1"/>
    </row>
    <row r="1686" spans="1:2">
      <c r="A1686" s="2"/>
      <c r="B1686" s="1"/>
    </row>
    <row r="1687" spans="1:2">
      <c r="A1687" s="2"/>
      <c r="B1687" s="1"/>
    </row>
    <row r="1688" spans="1:2">
      <c r="A1688" s="2"/>
      <c r="B1688" s="1"/>
    </row>
    <row r="1689" spans="1:2">
      <c r="A1689" s="2"/>
      <c r="B1689" s="1"/>
    </row>
    <row r="1690" spans="1:2">
      <c r="A1690" s="2"/>
      <c r="B1690" s="1"/>
    </row>
    <row r="1691" spans="1:2">
      <c r="A1691" s="2"/>
      <c r="B1691" s="1"/>
    </row>
    <row r="1692" spans="1:2">
      <c r="A1692" s="2"/>
      <c r="B1692" s="1"/>
    </row>
    <row r="1693" spans="1:2">
      <c r="A1693" s="2"/>
      <c r="B1693" s="1"/>
    </row>
    <row r="1694" spans="1:2">
      <c r="A1694" s="2"/>
      <c r="B1694" s="1"/>
    </row>
    <row r="1695" spans="1:2">
      <c r="A1695" s="2"/>
      <c r="B1695" s="1"/>
    </row>
    <row r="1696" spans="1:2">
      <c r="A1696" s="2"/>
      <c r="B1696" s="1"/>
    </row>
    <row r="1697" spans="1:2">
      <c r="A1697" s="2"/>
      <c r="B1697" s="1"/>
    </row>
    <row r="1698" spans="1:2">
      <c r="A1698" s="2"/>
      <c r="B1698" s="1"/>
    </row>
    <row r="1699" spans="1:2">
      <c r="A1699" s="2"/>
      <c r="B1699" s="1"/>
    </row>
    <row r="1700" spans="1:2">
      <c r="A1700" s="2"/>
      <c r="B1700" s="1"/>
    </row>
    <row r="1701" spans="1:2">
      <c r="A1701" s="2"/>
      <c r="B1701" s="1"/>
    </row>
    <row r="1702" spans="1:2">
      <c r="A1702" s="2"/>
      <c r="B1702" s="1"/>
    </row>
    <row r="1703" spans="1:2">
      <c r="A1703" s="2"/>
      <c r="B1703" s="1"/>
    </row>
    <row r="1704" spans="1:2">
      <c r="A1704" s="2"/>
      <c r="B1704" s="1"/>
    </row>
    <row r="1705" spans="1:2">
      <c r="A1705" s="2"/>
      <c r="B1705" s="1"/>
    </row>
    <row r="1706" spans="1:2">
      <c r="A1706" s="2"/>
      <c r="B1706" s="1"/>
    </row>
    <row r="1707" spans="1:2">
      <c r="A1707" s="2"/>
      <c r="B1707" s="1"/>
    </row>
    <row r="1708" spans="1:2">
      <c r="A1708" s="2"/>
      <c r="B1708" s="1"/>
    </row>
    <row r="1709" spans="1:2">
      <c r="A1709" s="2"/>
      <c r="B1709" s="1"/>
    </row>
    <row r="1710" spans="1:2">
      <c r="A1710" s="2"/>
      <c r="B1710" s="1"/>
    </row>
    <row r="1711" spans="1:2">
      <c r="A1711" s="2"/>
      <c r="B1711" s="1"/>
    </row>
    <row r="1712" spans="1:2">
      <c r="A1712" s="2"/>
      <c r="B1712" s="1"/>
    </row>
    <row r="1713" spans="1:2">
      <c r="A1713" s="2"/>
      <c r="B1713" s="1"/>
    </row>
    <row r="1714" spans="1:2">
      <c r="A1714" s="2"/>
      <c r="B1714" s="1"/>
    </row>
    <row r="1715" spans="1:2">
      <c r="A1715" s="2"/>
      <c r="B1715" s="1"/>
    </row>
    <row r="1716" spans="1:2">
      <c r="A1716" s="2"/>
      <c r="B1716" s="1"/>
    </row>
    <row r="1717" spans="1:2">
      <c r="A1717" s="2"/>
      <c r="B1717" s="1"/>
    </row>
    <row r="1718" spans="1:2">
      <c r="A1718" s="2"/>
      <c r="B1718" s="1"/>
    </row>
    <row r="1719" spans="1:2">
      <c r="A1719" s="2"/>
      <c r="B1719" s="1"/>
    </row>
    <row r="1720" spans="1:2">
      <c r="A1720" s="2"/>
      <c r="B1720" s="1"/>
    </row>
    <row r="1721" spans="1:2">
      <c r="A1721" s="2"/>
      <c r="B1721" s="1"/>
    </row>
    <row r="1722" spans="1:2">
      <c r="A1722" s="2"/>
      <c r="B1722" s="1"/>
    </row>
    <row r="1723" spans="1:2">
      <c r="A1723" s="2"/>
      <c r="B1723" s="1"/>
    </row>
    <row r="1724" spans="1:2">
      <c r="A1724" s="2"/>
      <c r="B1724" s="1"/>
    </row>
    <row r="1725" spans="1:2">
      <c r="A1725" s="2"/>
      <c r="B1725" s="1"/>
    </row>
    <row r="1726" spans="1:2">
      <c r="A1726" s="2"/>
      <c r="B1726" s="1"/>
    </row>
    <row r="1727" spans="1:2">
      <c r="A1727" s="2"/>
      <c r="B1727" s="1"/>
    </row>
    <row r="1728" spans="1:2">
      <c r="A1728" s="2"/>
      <c r="B1728" s="1"/>
    </row>
    <row r="1729" spans="1:2">
      <c r="A1729" s="2"/>
      <c r="B1729" s="1"/>
    </row>
    <row r="1730" spans="1:2">
      <c r="A1730" s="2"/>
      <c r="B1730" s="1"/>
    </row>
    <row r="1731" spans="1:2">
      <c r="A1731" s="2"/>
      <c r="B1731" s="1"/>
    </row>
    <row r="1732" spans="1:2">
      <c r="A1732" s="2"/>
      <c r="B1732" s="1"/>
    </row>
    <row r="1733" spans="1:2">
      <c r="A1733" s="2"/>
      <c r="B1733" s="1"/>
    </row>
    <row r="1734" spans="1:2">
      <c r="A1734" s="2"/>
      <c r="B1734" s="1"/>
    </row>
    <row r="1735" spans="1:2">
      <c r="A1735" s="2"/>
      <c r="B1735" s="1"/>
    </row>
    <row r="1736" spans="1:2">
      <c r="A1736" s="2"/>
      <c r="B1736" s="1"/>
    </row>
    <row r="1737" spans="1:2">
      <c r="A1737" s="2"/>
      <c r="B1737" s="1"/>
    </row>
    <row r="1738" spans="1:2">
      <c r="A1738" s="2"/>
      <c r="B1738" s="1"/>
    </row>
    <row r="1739" spans="1:2">
      <c r="A1739" s="2"/>
      <c r="B1739" s="1"/>
    </row>
    <row r="1740" spans="1:2">
      <c r="A1740" s="2"/>
      <c r="B1740" s="1"/>
    </row>
    <row r="1741" spans="1:2">
      <c r="A1741" s="2"/>
      <c r="B1741" s="1"/>
    </row>
    <row r="1742" spans="1:2">
      <c r="A1742" s="2"/>
      <c r="B1742" s="1"/>
    </row>
    <row r="1743" spans="1:2">
      <c r="A1743" s="2"/>
      <c r="B1743" s="1"/>
    </row>
    <row r="1744" spans="1:2">
      <c r="A1744" s="2"/>
      <c r="B1744" s="1"/>
    </row>
    <row r="1745" spans="1:2">
      <c r="A1745" s="2"/>
      <c r="B1745" s="1"/>
    </row>
    <row r="1746" spans="1:2">
      <c r="A1746" s="2"/>
      <c r="B1746" s="1"/>
    </row>
    <row r="1747" spans="1:2">
      <c r="A1747" s="2"/>
      <c r="B1747" s="1"/>
    </row>
    <row r="1748" spans="1:2">
      <c r="A1748" s="2"/>
      <c r="B1748" s="1"/>
    </row>
    <row r="1749" spans="1:2">
      <c r="A1749" s="2"/>
      <c r="B1749" s="1"/>
    </row>
    <row r="1750" spans="1:2">
      <c r="A1750" s="2"/>
      <c r="B1750" s="1"/>
    </row>
    <row r="1751" spans="1:2">
      <c r="A1751" s="2"/>
      <c r="B1751" s="1"/>
    </row>
    <row r="1752" spans="1:2">
      <c r="A1752" s="2"/>
      <c r="B1752" s="1"/>
    </row>
    <row r="1753" spans="1:2">
      <c r="A1753" s="2"/>
      <c r="B1753" s="1"/>
    </row>
    <row r="1754" spans="1:2">
      <c r="A1754" s="2"/>
      <c r="B1754" s="1"/>
    </row>
    <row r="1755" spans="1:2">
      <c r="A1755" s="2"/>
      <c r="B1755" s="1"/>
    </row>
    <row r="1756" spans="1:2">
      <c r="A1756" s="2"/>
      <c r="B1756" s="1"/>
    </row>
    <row r="1757" spans="1:2">
      <c r="A1757" s="2"/>
      <c r="B1757" s="1"/>
    </row>
    <row r="1758" spans="1:2">
      <c r="A1758" s="2"/>
      <c r="B1758" s="1"/>
    </row>
    <row r="1759" spans="1:2">
      <c r="A1759" s="2"/>
      <c r="B1759" s="1"/>
    </row>
    <row r="1760" spans="1:2">
      <c r="A1760" s="2"/>
      <c r="B1760" s="1"/>
    </row>
    <row r="1761" spans="1:2">
      <c r="A1761" s="2"/>
      <c r="B1761" s="1"/>
    </row>
    <row r="1762" spans="1:2">
      <c r="A1762" s="2"/>
      <c r="B1762" s="1"/>
    </row>
    <row r="1763" spans="1:2">
      <c r="A1763" s="2"/>
      <c r="B1763" s="1"/>
    </row>
    <row r="1764" spans="1:2">
      <c r="A1764" s="2"/>
      <c r="B1764" s="1"/>
    </row>
    <row r="1765" spans="1:2">
      <c r="A1765" s="2"/>
      <c r="B1765" s="1"/>
    </row>
    <row r="1766" spans="1:2">
      <c r="A1766" s="2"/>
      <c r="B1766" s="1"/>
    </row>
    <row r="1767" spans="1:2">
      <c r="A1767" s="2"/>
      <c r="B1767" s="1"/>
    </row>
    <row r="1768" spans="1:2">
      <c r="A1768" s="2"/>
      <c r="B1768" s="1"/>
    </row>
    <row r="1769" spans="1:2">
      <c r="A1769" s="2"/>
      <c r="B1769" s="1"/>
    </row>
    <row r="1770" spans="1:2">
      <c r="A1770" s="2"/>
      <c r="B1770" s="1"/>
    </row>
    <row r="1771" spans="1:2">
      <c r="A1771" s="2"/>
      <c r="B1771" s="1"/>
    </row>
    <row r="1772" spans="1:2">
      <c r="A1772" s="2"/>
      <c r="B1772" s="1"/>
    </row>
    <row r="1773" spans="1:2">
      <c r="A1773" s="2"/>
      <c r="B1773" s="1"/>
    </row>
    <row r="1774" spans="1:2">
      <c r="A1774" s="2"/>
      <c r="B1774" s="1"/>
    </row>
    <row r="1775" spans="1:2">
      <c r="A1775" s="2"/>
      <c r="B1775" s="1"/>
    </row>
    <row r="1776" spans="1:2">
      <c r="A1776" s="2"/>
      <c r="B1776" s="1"/>
    </row>
    <row r="1777" spans="1:2">
      <c r="A1777" s="2"/>
      <c r="B1777" s="1"/>
    </row>
    <row r="1778" spans="1:2">
      <c r="A1778" s="2"/>
      <c r="B1778" s="1"/>
    </row>
    <row r="1779" spans="1:2">
      <c r="A1779" s="2"/>
      <c r="B1779" s="1"/>
    </row>
    <row r="1780" spans="1:2">
      <c r="A1780" s="2"/>
      <c r="B1780" s="1"/>
    </row>
    <row r="1781" spans="1:2">
      <c r="A1781" s="2"/>
      <c r="B1781" s="1"/>
    </row>
    <row r="1782" spans="1:2">
      <c r="A1782" s="2"/>
      <c r="B1782" s="1"/>
    </row>
    <row r="1783" spans="1:2">
      <c r="A1783" s="2"/>
      <c r="B1783" s="1"/>
    </row>
    <row r="1784" spans="1:2">
      <c r="A1784" s="2"/>
      <c r="B1784" s="1"/>
    </row>
    <row r="1785" spans="1:2">
      <c r="A1785" s="2"/>
      <c r="B1785" s="1"/>
    </row>
    <row r="1786" spans="1:2">
      <c r="A1786" s="2"/>
      <c r="B1786" s="1"/>
    </row>
    <row r="1787" spans="1:2">
      <c r="A1787" s="2"/>
      <c r="B1787" s="1"/>
    </row>
    <row r="1788" spans="1:2">
      <c r="A1788" s="2"/>
      <c r="B1788" s="1"/>
    </row>
    <row r="1789" spans="1:2">
      <c r="A1789" s="2"/>
      <c r="B1789" s="1"/>
    </row>
    <row r="1790" spans="1:2">
      <c r="A1790" s="2"/>
      <c r="B1790" s="1"/>
    </row>
    <row r="1791" spans="1:2">
      <c r="A1791" s="2"/>
      <c r="B1791" s="1"/>
    </row>
    <row r="1792" spans="1:2">
      <c r="A1792" s="2"/>
      <c r="B1792" s="1"/>
    </row>
    <row r="1793" spans="1:2">
      <c r="A1793" s="2"/>
      <c r="B1793" s="1"/>
    </row>
    <row r="1794" spans="1:2">
      <c r="A1794" s="2"/>
      <c r="B1794" s="1"/>
    </row>
    <row r="1795" spans="1:2">
      <c r="A1795" s="2"/>
      <c r="B1795" s="1"/>
    </row>
    <row r="1796" spans="1:2">
      <c r="A1796" s="2"/>
      <c r="B1796" s="1"/>
    </row>
    <row r="1797" spans="1:2">
      <c r="A1797" s="2"/>
      <c r="B1797" s="1"/>
    </row>
    <row r="1798" spans="1:2">
      <c r="A1798" s="2"/>
      <c r="B1798" s="1"/>
    </row>
    <row r="1799" spans="1:2">
      <c r="A1799" s="2"/>
      <c r="B1799" s="1"/>
    </row>
    <row r="1800" spans="1:2">
      <c r="A1800" s="2"/>
      <c r="B1800" s="1"/>
    </row>
    <row r="1801" spans="1:2">
      <c r="A1801" s="2"/>
      <c r="B1801" s="1"/>
    </row>
    <row r="1802" spans="1:2">
      <c r="A1802" s="2"/>
      <c r="B1802" s="1"/>
    </row>
    <row r="1803" spans="1:2">
      <c r="A1803" s="2"/>
      <c r="B1803" s="1"/>
    </row>
    <row r="1804" spans="1:2">
      <c r="A1804" s="2"/>
      <c r="B1804" s="1"/>
    </row>
    <row r="1805" spans="1:2">
      <c r="A1805" s="2"/>
      <c r="B1805" s="1"/>
    </row>
    <row r="1806" spans="1:2">
      <c r="A1806" s="2"/>
      <c r="B1806" s="1"/>
    </row>
    <row r="1807" spans="1:2">
      <c r="A1807" s="2"/>
      <c r="B1807" s="1"/>
    </row>
    <row r="1808" spans="1:2">
      <c r="A1808" s="2"/>
      <c r="B1808" s="1"/>
    </row>
    <row r="1809" spans="1:2">
      <c r="A1809" s="2"/>
      <c r="B1809" s="1"/>
    </row>
    <row r="1810" spans="1:2">
      <c r="A1810" s="2"/>
      <c r="B1810" s="1"/>
    </row>
    <row r="1811" spans="1:2">
      <c r="A1811" s="2"/>
      <c r="B1811" s="1"/>
    </row>
    <row r="1812" spans="1:2">
      <c r="A1812" s="2"/>
      <c r="B1812" s="1"/>
    </row>
    <row r="1813" spans="1:2">
      <c r="A1813" s="2"/>
      <c r="B1813" s="1"/>
    </row>
    <row r="1814" spans="1:2">
      <c r="A1814" s="2"/>
      <c r="B1814" s="1"/>
    </row>
    <row r="1815" spans="1:2">
      <c r="A1815" s="2"/>
      <c r="B1815" s="1"/>
    </row>
    <row r="1816" spans="1:2">
      <c r="A1816" s="2"/>
      <c r="B1816" s="1"/>
    </row>
    <row r="1817" spans="1:2">
      <c r="A1817" s="2"/>
      <c r="B1817" s="1"/>
    </row>
    <row r="1818" spans="1:2">
      <c r="A1818" s="2"/>
      <c r="B1818" s="1"/>
    </row>
    <row r="1819" spans="1:2">
      <c r="A1819" s="2"/>
      <c r="B1819" s="1"/>
    </row>
    <row r="1820" spans="1:2">
      <c r="A1820" s="2"/>
      <c r="B1820" s="1"/>
    </row>
    <row r="1821" spans="1:2">
      <c r="A1821" s="2"/>
      <c r="B1821" s="1"/>
    </row>
    <row r="1822" spans="1:2">
      <c r="A1822" s="2"/>
      <c r="B1822" s="1"/>
    </row>
    <row r="1823" spans="1:2">
      <c r="A1823" s="2"/>
      <c r="B1823" s="1"/>
    </row>
    <row r="1824" spans="1:2">
      <c r="A1824" s="2"/>
      <c r="B1824" s="1"/>
    </row>
    <row r="1825" spans="1:2">
      <c r="A1825" s="2"/>
      <c r="B1825" s="1"/>
    </row>
    <row r="1826" spans="1:2">
      <c r="A1826" s="2"/>
      <c r="B1826" s="1"/>
    </row>
    <row r="1827" spans="1:2">
      <c r="A1827" s="2"/>
      <c r="B1827" s="1"/>
    </row>
    <row r="1828" spans="1:2">
      <c r="A1828" s="2"/>
      <c r="B1828" s="1"/>
    </row>
    <row r="1829" spans="1:2">
      <c r="A1829" s="2"/>
      <c r="B1829" s="1"/>
    </row>
    <row r="1830" spans="1:2">
      <c r="A1830" s="2"/>
      <c r="B1830" s="1"/>
    </row>
    <row r="1831" spans="1:2">
      <c r="A1831" s="2"/>
      <c r="B1831" s="1"/>
    </row>
    <row r="1832" spans="1:2">
      <c r="A1832" s="2"/>
      <c r="B1832" s="1"/>
    </row>
    <row r="1833" spans="1:2">
      <c r="A1833" s="2"/>
      <c r="B1833" s="1"/>
    </row>
    <row r="1834" spans="1:2">
      <c r="A1834" s="2"/>
      <c r="B1834" s="1"/>
    </row>
    <row r="1835" spans="1:2">
      <c r="A1835" s="2"/>
      <c r="B1835" s="1"/>
    </row>
    <row r="1836" spans="1:2">
      <c r="A1836" s="2"/>
      <c r="B1836" s="1"/>
    </row>
    <row r="1837" spans="1:2">
      <c r="A1837" s="2"/>
      <c r="B1837" s="1"/>
    </row>
    <row r="1838" spans="1:2">
      <c r="A1838" s="2"/>
      <c r="B1838" s="1"/>
    </row>
    <row r="1839" spans="1:2">
      <c r="A1839" s="2"/>
      <c r="B1839" s="1"/>
    </row>
    <row r="1840" spans="1:2">
      <c r="A1840" s="2"/>
      <c r="B1840" s="1"/>
    </row>
    <row r="1841" spans="1:2">
      <c r="A1841" s="2"/>
      <c r="B1841" s="1"/>
    </row>
    <row r="1842" spans="1:2">
      <c r="A1842" s="2"/>
      <c r="B1842" s="1"/>
    </row>
    <row r="1843" spans="1:2">
      <c r="A1843" s="2"/>
      <c r="B1843" s="1"/>
    </row>
    <row r="1844" spans="1:2">
      <c r="A1844" s="2"/>
      <c r="B1844" s="1"/>
    </row>
    <row r="1845" spans="1:2">
      <c r="A1845" s="2"/>
      <c r="B1845" s="1"/>
    </row>
    <row r="1846" spans="1:2">
      <c r="A1846" s="2"/>
      <c r="B1846" s="1"/>
    </row>
    <row r="1847" spans="1:2">
      <c r="A1847" s="2"/>
      <c r="B1847" s="1"/>
    </row>
    <row r="1848" spans="1:2">
      <c r="A1848" s="2"/>
      <c r="B1848" s="1"/>
    </row>
    <row r="1849" spans="1:2">
      <c r="A1849" s="2"/>
      <c r="B1849" s="1"/>
    </row>
    <row r="1850" spans="1:2">
      <c r="A1850" s="2"/>
      <c r="B1850" s="1"/>
    </row>
    <row r="1851" spans="1:2">
      <c r="A1851" s="2"/>
      <c r="B1851" s="1"/>
    </row>
    <row r="1852" spans="1:2">
      <c r="A1852" s="2"/>
      <c r="B1852" s="1"/>
    </row>
    <row r="1853" spans="1:2">
      <c r="A1853" s="2"/>
      <c r="B1853" s="1"/>
    </row>
    <row r="1854" spans="1:2">
      <c r="A1854" s="2"/>
      <c r="B1854" s="1"/>
    </row>
    <row r="1855" spans="1:2">
      <c r="A1855" s="2"/>
      <c r="B1855" s="1"/>
    </row>
    <row r="1856" spans="1:2">
      <c r="A1856" s="2"/>
      <c r="B1856" s="1"/>
    </row>
    <row r="1857" spans="1:2">
      <c r="A1857" s="2"/>
      <c r="B1857" s="1"/>
    </row>
    <row r="1858" spans="1:2">
      <c r="A1858" s="2"/>
      <c r="B1858" s="1"/>
    </row>
    <row r="1859" spans="1:2">
      <c r="A1859" s="2"/>
      <c r="B1859" s="1"/>
    </row>
    <row r="1860" spans="1:2">
      <c r="A1860" s="2"/>
      <c r="B1860" s="1"/>
    </row>
    <row r="1861" spans="1:2">
      <c r="A1861" s="2"/>
      <c r="B1861" s="1"/>
    </row>
    <row r="1862" spans="1:2">
      <c r="A1862" s="2"/>
      <c r="B1862" s="1"/>
    </row>
    <row r="1863" spans="1:2">
      <c r="A1863" s="2"/>
      <c r="B1863" s="1"/>
    </row>
    <row r="1864" spans="1:2">
      <c r="A1864" s="2"/>
      <c r="B1864" s="1"/>
    </row>
    <row r="1865" spans="1:2">
      <c r="A1865" s="2"/>
      <c r="B1865" s="1"/>
    </row>
    <row r="1866" spans="1:2">
      <c r="A1866" s="2"/>
      <c r="B1866" s="1"/>
    </row>
    <row r="1867" spans="1:2">
      <c r="A1867" s="2"/>
      <c r="B1867" s="1"/>
    </row>
    <row r="1868" spans="1:2">
      <c r="A1868" s="2"/>
      <c r="B1868" s="1"/>
    </row>
    <row r="1869" spans="1:2">
      <c r="A1869" s="2"/>
      <c r="B1869" s="1"/>
    </row>
    <row r="1870" spans="1:2">
      <c r="A1870" s="2"/>
      <c r="B1870" s="1"/>
    </row>
    <row r="1871" spans="1:2">
      <c r="A1871" s="2"/>
      <c r="B1871" s="1"/>
    </row>
    <row r="1872" spans="1:2">
      <c r="A1872" s="2"/>
      <c r="B1872" s="1"/>
    </row>
    <row r="1873" spans="1:2">
      <c r="A1873" s="2"/>
      <c r="B1873" s="1"/>
    </row>
    <row r="1874" spans="1:2">
      <c r="A1874" s="2"/>
      <c r="B1874" s="1"/>
    </row>
    <row r="1875" spans="1:2">
      <c r="A1875" s="2"/>
      <c r="B1875" s="1"/>
    </row>
    <row r="1876" spans="1:2">
      <c r="A1876" s="2"/>
      <c r="B1876" s="1"/>
    </row>
    <row r="1877" spans="1:2">
      <c r="A1877" s="2"/>
      <c r="B1877" s="1"/>
    </row>
    <row r="1878" spans="1:2">
      <c r="A1878" s="2"/>
      <c r="B1878" s="1"/>
    </row>
    <row r="1879" spans="1:2">
      <c r="A1879" s="2"/>
      <c r="B1879" s="1"/>
    </row>
    <row r="1880" spans="1:2">
      <c r="A1880" s="2"/>
      <c r="B1880" s="1"/>
    </row>
    <row r="1881" spans="1:2">
      <c r="A1881" s="2"/>
      <c r="B1881" s="1"/>
    </row>
    <row r="1882" spans="1:2">
      <c r="A1882" s="2"/>
      <c r="B1882" s="1"/>
    </row>
    <row r="1883" spans="1:2">
      <c r="A1883" s="2"/>
      <c r="B1883" s="1"/>
    </row>
    <row r="1884" spans="1:2">
      <c r="A1884" s="2"/>
      <c r="B1884" s="1"/>
    </row>
    <row r="1885" spans="1:2">
      <c r="A1885" s="2"/>
      <c r="B1885" s="1"/>
    </row>
    <row r="1886" spans="1:2">
      <c r="A1886" s="2"/>
      <c r="B1886" s="1"/>
    </row>
    <row r="1887" spans="1:2">
      <c r="A1887" s="2"/>
      <c r="B1887" s="1"/>
    </row>
    <row r="1888" spans="1:2">
      <c r="A1888" s="2"/>
      <c r="B1888" s="1"/>
    </row>
    <row r="1889" spans="1:2">
      <c r="A1889" s="2"/>
      <c r="B1889" s="1"/>
    </row>
    <row r="1890" spans="1:2">
      <c r="A1890" s="2"/>
      <c r="B1890" s="1"/>
    </row>
    <row r="1891" spans="1:2">
      <c r="A1891" s="2"/>
      <c r="B1891" s="1"/>
    </row>
    <row r="1892" spans="1:2">
      <c r="A1892" s="2"/>
      <c r="B1892" s="1"/>
    </row>
    <row r="1893" spans="1:2">
      <c r="A1893" s="2"/>
      <c r="B1893" s="1"/>
    </row>
    <row r="1894" spans="1:2">
      <c r="A1894" s="2"/>
      <c r="B1894" s="1"/>
    </row>
    <row r="1895" spans="1:2">
      <c r="A1895" s="2"/>
      <c r="B1895" s="1"/>
    </row>
    <row r="1896" spans="1:2">
      <c r="A1896" s="2"/>
      <c r="B1896" s="1"/>
    </row>
    <row r="1897" spans="1:2">
      <c r="A1897" s="2"/>
      <c r="B1897" s="1"/>
    </row>
    <row r="1898" spans="1:2">
      <c r="A1898" s="2"/>
      <c r="B1898" s="1"/>
    </row>
    <row r="1899" spans="1:2">
      <c r="A1899" s="2"/>
      <c r="B1899" s="1"/>
    </row>
    <row r="1900" spans="1:2">
      <c r="A1900" s="2"/>
      <c r="B1900" s="1"/>
    </row>
    <row r="1901" spans="1:2">
      <c r="A1901" s="2"/>
      <c r="B1901" s="1"/>
    </row>
    <row r="1902" spans="1:2">
      <c r="A1902" s="2"/>
      <c r="B1902" s="1"/>
    </row>
    <row r="1903" spans="1:2">
      <c r="A1903" s="2"/>
      <c r="B1903" s="1"/>
    </row>
    <row r="1904" spans="1:2">
      <c r="A1904" s="2"/>
      <c r="B1904" s="1"/>
    </row>
    <row r="1905" spans="1:2">
      <c r="A1905" s="2"/>
      <c r="B1905" s="1"/>
    </row>
    <row r="1906" spans="1:2">
      <c r="A1906" s="2"/>
      <c r="B1906" s="1"/>
    </row>
    <row r="1907" spans="1:2">
      <c r="A1907" s="2"/>
      <c r="B1907" s="1"/>
    </row>
    <row r="1908" spans="1:2">
      <c r="A1908" s="2"/>
      <c r="B1908" s="1"/>
    </row>
    <row r="1909" spans="1:2">
      <c r="A1909" s="2"/>
      <c r="B1909" s="1"/>
    </row>
    <row r="1910" spans="1:2">
      <c r="A1910" s="2"/>
      <c r="B1910" s="1"/>
    </row>
    <row r="1911" spans="1:2">
      <c r="A1911" s="2"/>
      <c r="B1911" s="1"/>
    </row>
    <row r="1912" spans="1:2">
      <c r="A1912" s="2"/>
      <c r="B1912" s="1"/>
    </row>
    <row r="1913" spans="1:2">
      <c r="A1913" s="2"/>
      <c r="B1913" s="1"/>
    </row>
    <row r="1914" spans="1:2">
      <c r="A1914" s="2"/>
      <c r="B1914" s="1"/>
    </row>
    <row r="1915" spans="1:2">
      <c r="A1915" s="2"/>
      <c r="B1915" s="1"/>
    </row>
    <row r="1916" spans="1:2">
      <c r="A1916" s="2"/>
      <c r="B1916" s="1"/>
    </row>
    <row r="1917" spans="1:2">
      <c r="A1917" s="2"/>
      <c r="B1917" s="1"/>
    </row>
    <row r="1918" spans="1:2">
      <c r="A1918" s="2"/>
      <c r="B1918" s="1"/>
    </row>
    <row r="1919" spans="1:2">
      <c r="A1919" s="2"/>
      <c r="B1919" s="1"/>
    </row>
    <row r="1920" spans="1:2">
      <c r="A1920" s="2"/>
      <c r="B1920" s="1"/>
    </row>
    <row r="1921" spans="1:2">
      <c r="A1921" s="2"/>
      <c r="B1921" s="1"/>
    </row>
    <row r="1922" spans="1:2">
      <c r="A1922" s="2"/>
      <c r="B1922" s="1"/>
    </row>
    <row r="1923" spans="1:2">
      <c r="A1923" s="2"/>
      <c r="B1923" s="1"/>
    </row>
    <row r="1924" spans="1:2">
      <c r="A1924" s="2"/>
      <c r="B1924" s="1"/>
    </row>
    <row r="1925" spans="1:2">
      <c r="A1925" s="2"/>
      <c r="B1925" s="1"/>
    </row>
    <row r="1926" spans="1:2">
      <c r="A1926" s="2"/>
      <c r="B1926" s="1"/>
    </row>
    <row r="1927" spans="1:2">
      <c r="A1927" s="2"/>
      <c r="B1927" s="1"/>
    </row>
    <row r="1928" spans="1:2">
      <c r="A1928" s="2"/>
      <c r="B1928" s="1"/>
    </row>
    <row r="1929" spans="1:2">
      <c r="A1929" s="2"/>
      <c r="B1929" s="1"/>
    </row>
    <row r="1930" spans="1:2">
      <c r="A1930" s="2"/>
      <c r="B1930" s="1"/>
    </row>
    <row r="1931" spans="1:2">
      <c r="A1931" s="2"/>
      <c r="B1931" s="1"/>
    </row>
    <row r="1932" spans="1:2">
      <c r="A1932" s="2"/>
      <c r="B1932" s="1"/>
    </row>
    <row r="1933" spans="1:2">
      <c r="A1933" s="2"/>
      <c r="B1933" s="1"/>
    </row>
    <row r="1934" spans="1:2">
      <c r="A1934" s="2"/>
      <c r="B1934" s="1"/>
    </row>
    <row r="1935" spans="1:2">
      <c r="A1935" s="2"/>
      <c r="B1935" s="1"/>
    </row>
    <row r="1936" spans="1:2">
      <c r="A1936" s="2"/>
      <c r="B1936" s="1"/>
    </row>
    <row r="1937" spans="1:2">
      <c r="A1937" s="2"/>
      <c r="B1937" s="1"/>
    </row>
    <row r="1938" spans="1:2">
      <c r="A1938" s="2"/>
      <c r="B1938" s="1"/>
    </row>
    <row r="1939" spans="1:2">
      <c r="A1939" s="2"/>
      <c r="B1939" s="1"/>
    </row>
    <row r="1940" spans="1:2">
      <c r="A1940" s="2"/>
      <c r="B1940" s="1"/>
    </row>
    <row r="1941" spans="1:2">
      <c r="A1941" s="2"/>
      <c r="B1941" s="1"/>
    </row>
    <row r="1942" spans="1:2">
      <c r="A1942" s="2"/>
      <c r="B1942" s="1"/>
    </row>
    <row r="1943" spans="1:2">
      <c r="A1943" s="2"/>
      <c r="B1943" s="1"/>
    </row>
    <row r="1944" spans="1:2">
      <c r="A1944" s="2"/>
      <c r="B1944" s="1"/>
    </row>
    <row r="1945" spans="1:2">
      <c r="A1945" s="2"/>
      <c r="B1945" s="1"/>
    </row>
    <row r="1946" spans="1:2">
      <c r="A1946" s="2"/>
      <c r="B1946" s="1"/>
    </row>
    <row r="1947" spans="1:2">
      <c r="A1947" s="2"/>
      <c r="B1947" s="1"/>
    </row>
    <row r="1948" spans="1:2">
      <c r="A1948" s="2"/>
      <c r="B1948" s="1"/>
    </row>
    <row r="1949" spans="1:2">
      <c r="A1949" s="2"/>
      <c r="B1949" s="1"/>
    </row>
    <row r="1950" spans="1:2">
      <c r="A1950" s="2"/>
      <c r="B1950" s="1"/>
    </row>
    <row r="1951" spans="1:2">
      <c r="A1951" s="2"/>
      <c r="B1951" s="1"/>
    </row>
    <row r="1952" spans="1:2">
      <c r="A1952" s="2"/>
      <c r="B1952" s="1"/>
    </row>
    <row r="1953" spans="1:2">
      <c r="A1953" s="2"/>
      <c r="B1953" s="1"/>
    </row>
    <row r="1954" spans="1:2">
      <c r="A1954" s="2"/>
      <c r="B1954" s="1"/>
    </row>
    <row r="1955" spans="1:2">
      <c r="A1955" s="2"/>
      <c r="B1955" s="1"/>
    </row>
    <row r="1956" spans="1:2">
      <c r="A1956" s="2"/>
      <c r="B1956" s="1"/>
    </row>
    <row r="1957" spans="1:2">
      <c r="A1957" s="2"/>
      <c r="B1957" s="1"/>
    </row>
    <row r="1958" spans="1:2">
      <c r="A1958" s="2"/>
      <c r="B1958" s="1"/>
    </row>
    <row r="1959" spans="1:2">
      <c r="A1959" s="2"/>
      <c r="B1959" s="1"/>
    </row>
    <row r="1960" spans="1:2">
      <c r="A1960" s="2"/>
      <c r="B1960" s="1"/>
    </row>
    <row r="1961" spans="1:2">
      <c r="A1961" s="2"/>
      <c r="B1961" s="1"/>
    </row>
    <row r="1962" spans="1:2">
      <c r="A1962" s="2"/>
      <c r="B1962" s="1"/>
    </row>
    <row r="1963" spans="1:2">
      <c r="A1963" s="2"/>
      <c r="B1963" s="1"/>
    </row>
    <row r="1964" spans="1:2">
      <c r="A1964" s="2"/>
      <c r="B1964" s="1"/>
    </row>
    <row r="1965" spans="1:2">
      <c r="A1965" s="2"/>
      <c r="B1965" s="1"/>
    </row>
    <row r="1966" spans="1:2">
      <c r="A1966" s="2"/>
      <c r="B1966" s="1"/>
    </row>
    <row r="1967" spans="1:2">
      <c r="A1967" s="2"/>
      <c r="B1967" s="1"/>
    </row>
    <row r="1968" spans="1:2">
      <c r="A1968" s="2"/>
      <c r="B1968" s="1"/>
    </row>
    <row r="1969" spans="1:2">
      <c r="A1969" s="2"/>
      <c r="B1969" s="1"/>
    </row>
    <row r="1970" spans="1:2">
      <c r="A1970" s="2"/>
      <c r="B1970" s="1"/>
    </row>
    <row r="1971" spans="1:2">
      <c r="A1971" s="2"/>
      <c r="B1971" s="1"/>
    </row>
    <row r="1972" spans="1:2">
      <c r="A1972" s="2"/>
      <c r="B1972" s="1"/>
    </row>
    <row r="1973" spans="1:2">
      <c r="A1973" s="2"/>
      <c r="B1973" s="1"/>
    </row>
    <row r="1974" spans="1:2">
      <c r="A1974" s="2"/>
      <c r="B1974" s="1"/>
    </row>
    <row r="1975" spans="1:2">
      <c r="A1975" s="2"/>
      <c r="B1975" s="1"/>
    </row>
    <row r="1976" spans="1:2">
      <c r="A1976" s="2"/>
      <c r="B1976" s="1"/>
    </row>
    <row r="1977" spans="1:2">
      <c r="A1977" s="2"/>
      <c r="B1977" s="1"/>
    </row>
    <row r="1978" spans="1:2">
      <c r="A1978" s="2"/>
      <c r="B1978" s="1"/>
    </row>
    <row r="1979" spans="1:2">
      <c r="A1979" s="2"/>
      <c r="B1979" s="1"/>
    </row>
    <row r="1980" spans="1:2">
      <c r="A1980" s="2"/>
      <c r="B1980" s="1"/>
    </row>
    <row r="1981" spans="1:2">
      <c r="A1981" s="2"/>
      <c r="B1981" s="1"/>
    </row>
    <row r="1982" spans="1:2">
      <c r="A1982" s="2"/>
      <c r="B1982" s="1"/>
    </row>
    <row r="1983" spans="1:2">
      <c r="A1983" s="2"/>
      <c r="B1983" s="1"/>
    </row>
    <row r="1984" spans="1:2">
      <c r="A1984" s="2"/>
      <c r="B1984" s="1"/>
    </row>
    <row r="1985" spans="1:2">
      <c r="A1985" s="2"/>
      <c r="B1985" s="1"/>
    </row>
    <row r="1986" spans="1:2">
      <c r="A1986" s="2"/>
      <c r="B1986" s="1"/>
    </row>
    <row r="1987" spans="1:2">
      <c r="A1987" s="2"/>
      <c r="B1987" s="1"/>
    </row>
    <row r="1988" spans="1:2">
      <c r="A1988" s="2"/>
      <c r="B1988" s="1"/>
    </row>
    <row r="1989" spans="1:2">
      <c r="A1989" s="2"/>
      <c r="B1989" s="1"/>
    </row>
    <row r="1990" spans="1:2">
      <c r="A1990" s="2"/>
      <c r="B1990" s="1"/>
    </row>
    <row r="1991" spans="1:2">
      <c r="A1991" s="2"/>
      <c r="B1991" s="1"/>
    </row>
    <row r="1992" spans="1:2">
      <c r="A1992" s="2"/>
      <c r="B1992" s="1"/>
    </row>
    <row r="1993" spans="1:2">
      <c r="A1993" s="2"/>
      <c r="B1993" s="1"/>
    </row>
    <row r="1994" spans="1:2">
      <c r="A1994" s="2"/>
      <c r="B1994" s="1"/>
    </row>
    <row r="1995" spans="1:2">
      <c r="A1995" s="2"/>
      <c r="B1995" s="1"/>
    </row>
    <row r="1996" spans="1:2">
      <c r="A1996" s="2"/>
      <c r="B1996" s="1"/>
    </row>
    <row r="1997" spans="1:2">
      <c r="A1997" s="2"/>
      <c r="B1997" s="1"/>
    </row>
    <row r="1998" spans="1:2">
      <c r="A1998" s="2"/>
      <c r="B1998" s="1"/>
    </row>
    <row r="1999" spans="1:2">
      <c r="A1999" s="2"/>
      <c r="B1999" s="1"/>
    </row>
    <row r="2000" spans="1:2">
      <c r="A2000" s="2"/>
      <c r="B2000" s="1"/>
    </row>
    <row r="2001" spans="1:2">
      <c r="A2001" s="2"/>
      <c r="B2001" s="1"/>
    </row>
    <row r="2002" spans="1:2">
      <c r="A2002" s="2"/>
      <c r="B2002" s="1"/>
    </row>
    <row r="2003" spans="1:2">
      <c r="A2003" s="2"/>
      <c r="B2003" s="1"/>
    </row>
    <row r="2004" spans="1:2">
      <c r="A2004" s="2"/>
      <c r="B2004" s="1"/>
    </row>
    <row r="2005" spans="1:2">
      <c r="A2005" s="2"/>
      <c r="B2005" s="1"/>
    </row>
    <row r="2006" spans="1:2">
      <c r="A2006" s="2"/>
      <c r="B2006" s="1"/>
    </row>
    <row r="2007" spans="1:2">
      <c r="A2007" s="2"/>
      <c r="B2007" s="1"/>
    </row>
    <row r="2008" spans="1:2">
      <c r="A2008" s="2"/>
      <c r="B2008" s="1"/>
    </row>
    <row r="2009" spans="1:2">
      <c r="A2009" s="2"/>
      <c r="B2009" s="1"/>
    </row>
    <row r="2010" spans="1:2">
      <c r="A2010" s="2"/>
      <c r="B2010" s="1"/>
    </row>
    <row r="2011" spans="1:2">
      <c r="A2011" s="2"/>
      <c r="B2011" s="1"/>
    </row>
    <row r="2012" spans="1:2">
      <c r="A2012" s="2"/>
      <c r="B2012" s="1"/>
    </row>
    <row r="2013" spans="1:2">
      <c r="A2013" s="2"/>
      <c r="B2013" s="1"/>
    </row>
    <row r="2014" spans="1:2">
      <c r="A2014" s="2"/>
      <c r="B2014" s="1"/>
    </row>
    <row r="2015" spans="1:2">
      <c r="A2015" s="2"/>
      <c r="B2015" s="1"/>
    </row>
    <row r="2016" spans="1:2">
      <c r="A2016" s="2"/>
      <c r="B2016" s="1"/>
    </row>
    <row r="2017" spans="1:2">
      <c r="A2017" s="2"/>
      <c r="B2017" s="1"/>
    </row>
    <row r="2018" spans="1:2">
      <c r="A2018" s="2"/>
      <c r="B2018" s="1"/>
    </row>
    <row r="2019" spans="1:2">
      <c r="A2019" s="2"/>
      <c r="B2019" s="1"/>
    </row>
    <row r="2020" spans="1:2">
      <c r="A2020" s="2"/>
      <c r="B2020" s="1"/>
    </row>
    <row r="2021" spans="1:2">
      <c r="A2021" s="2"/>
      <c r="B2021" s="1"/>
    </row>
    <row r="2022" spans="1:2">
      <c r="A2022" s="2"/>
      <c r="B2022" s="1"/>
    </row>
    <row r="2023" spans="1:2">
      <c r="A2023" s="2"/>
      <c r="B2023" s="1"/>
    </row>
    <row r="2024" spans="1:2">
      <c r="A2024" s="2"/>
      <c r="B2024" s="1"/>
    </row>
    <row r="2025" spans="1:2">
      <c r="A2025" s="2"/>
      <c r="B2025" s="1"/>
    </row>
    <row r="2026" spans="1:2">
      <c r="A2026" s="2"/>
      <c r="B2026" s="1"/>
    </row>
    <row r="2027" spans="1:2">
      <c r="A2027" s="2"/>
      <c r="B2027" s="1"/>
    </row>
    <row r="2028" spans="1:2">
      <c r="A2028" s="2"/>
      <c r="B2028" s="1"/>
    </row>
    <row r="2029" spans="1:2">
      <c r="A2029" s="2"/>
      <c r="B2029" s="1"/>
    </row>
    <row r="2030" spans="1:2">
      <c r="A2030" s="2"/>
      <c r="B2030" s="1"/>
    </row>
    <row r="2031" spans="1:2">
      <c r="A2031" s="2"/>
      <c r="B2031" s="1"/>
    </row>
    <row r="2032" spans="1:2">
      <c r="A2032" s="2"/>
      <c r="B2032" s="1"/>
    </row>
    <row r="2033" spans="1:2">
      <c r="A2033" s="2"/>
      <c r="B2033" s="1"/>
    </row>
    <row r="2034" spans="1:2">
      <c r="A2034" s="2"/>
      <c r="B2034" s="1"/>
    </row>
    <row r="2035" spans="1:2">
      <c r="A2035" s="2"/>
      <c r="B2035" s="1"/>
    </row>
    <row r="2036" spans="1:2">
      <c r="A2036" s="2"/>
      <c r="B2036" s="1"/>
    </row>
    <row r="2037" spans="1:2">
      <c r="A2037" s="2"/>
      <c r="B2037" s="1"/>
    </row>
    <row r="2038" spans="1:2">
      <c r="A2038" s="2"/>
      <c r="B2038" s="1"/>
    </row>
    <row r="2039" spans="1:2">
      <c r="A2039" s="2"/>
      <c r="B2039" s="1"/>
    </row>
    <row r="2040" spans="1:2">
      <c r="A2040" s="2"/>
      <c r="B2040" s="1"/>
    </row>
    <row r="2041" spans="1:2">
      <c r="A2041" s="2"/>
      <c r="B2041" s="1"/>
    </row>
    <row r="2042" spans="1:2">
      <c r="A2042" s="2"/>
      <c r="B2042" s="1"/>
    </row>
    <row r="2043" spans="1:2">
      <c r="A2043" s="2"/>
      <c r="B2043" s="1"/>
    </row>
    <row r="2044" spans="1:2">
      <c r="A2044" s="2"/>
      <c r="B2044" s="1"/>
    </row>
    <row r="2045" spans="1:2">
      <c r="A2045" s="2"/>
      <c r="B2045" s="1"/>
    </row>
    <row r="2046" spans="1:2">
      <c r="A2046" s="2"/>
      <c r="B2046" s="1"/>
    </row>
    <row r="2047" spans="1:2">
      <c r="A2047" s="2"/>
      <c r="B2047" s="1"/>
    </row>
    <row r="2048" spans="1:2">
      <c r="A2048" s="2"/>
      <c r="B2048" s="1"/>
    </row>
    <row r="2049" spans="1:2">
      <c r="A2049" s="2"/>
      <c r="B2049" s="1"/>
    </row>
    <row r="2050" spans="1:2">
      <c r="A2050" s="2"/>
      <c r="B2050" s="1"/>
    </row>
    <row r="2051" spans="1:2">
      <c r="A2051" s="2"/>
      <c r="B2051" s="1"/>
    </row>
    <row r="2052" spans="1:2">
      <c r="A2052" s="2"/>
      <c r="B2052" s="1"/>
    </row>
    <row r="2053" spans="1:2">
      <c r="A2053" s="2"/>
      <c r="B2053" s="1"/>
    </row>
    <row r="2054" spans="1:2">
      <c r="A2054" s="2"/>
      <c r="B2054" s="1"/>
    </row>
    <row r="2055" spans="1:2">
      <c r="A2055" s="2"/>
      <c r="B2055" s="1"/>
    </row>
    <row r="2056" spans="1:2">
      <c r="A2056" s="2"/>
      <c r="B2056" s="1"/>
    </row>
    <row r="2057" spans="1:2">
      <c r="A2057" s="2"/>
      <c r="B2057" s="1"/>
    </row>
    <row r="2058" spans="1:2">
      <c r="A2058" s="2"/>
      <c r="B2058" s="1"/>
    </row>
    <row r="2059" spans="1:2">
      <c r="A2059" s="2"/>
      <c r="B2059" s="1"/>
    </row>
    <row r="2060" spans="1:2">
      <c r="A2060" s="2"/>
      <c r="B2060" s="1"/>
    </row>
    <row r="2061" spans="1:2">
      <c r="A2061" s="2"/>
      <c r="B2061" s="1"/>
    </row>
    <row r="2062" spans="1:2">
      <c r="A2062" s="2"/>
      <c r="B2062" s="1"/>
    </row>
    <row r="2063" spans="1:2">
      <c r="A2063" s="2"/>
      <c r="B2063" s="1"/>
    </row>
    <row r="2064" spans="1:2">
      <c r="A2064" s="2"/>
      <c r="B2064" s="1"/>
    </row>
    <row r="2065" spans="1:2">
      <c r="A2065" s="2"/>
      <c r="B2065" s="1"/>
    </row>
    <row r="2066" spans="1:2">
      <c r="A2066" s="2"/>
      <c r="B2066" s="1"/>
    </row>
    <row r="2067" spans="1:2">
      <c r="A2067" s="2"/>
      <c r="B2067" s="1"/>
    </row>
    <row r="2068" spans="1:2">
      <c r="A2068" s="2"/>
      <c r="B2068" s="1"/>
    </row>
    <row r="2069" spans="1:2">
      <c r="A2069" s="2"/>
      <c r="B2069" s="1"/>
    </row>
    <row r="2070" spans="1:2">
      <c r="A2070" s="2"/>
      <c r="B2070" s="1"/>
    </row>
    <row r="2071" spans="1:2">
      <c r="A2071" s="2"/>
      <c r="B2071" s="1"/>
    </row>
    <row r="2072" spans="1:2">
      <c r="A2072" s="2"/>
      <c r="B2072" s="1"/>
    </row>
    <row r="2073" spans="1:2">
      <c r="A2073" s="2"/>
      <c r="B2073" s="1"/>
    </row>
    <row r="2074" spans="1:2">
      <c r="A2074" s="2"/>
      <c r="B2074" s="1"/>
    </row>
    <row r="2075" spans="1:2">
      <c r="A2075" s="2"/>
      <c r="B2075" s="1"/>
    </row>
    <row r="2076" spans="1:2">
      <c r="A2076" s="2"/>
      <c r="B2076" s="1"/>
    </row>
    <row r="2077" spans="1:2">
      <c r="A2077" s="2"/>
      <c r="B2077" s="1"/>
    </row>
    <row r="2078" spans="1:2">
      <c r="A2078" s="2"/>
      <c r="B2078" s="1"/>
    </row>
    <row r="2079" spans="1:2">
      <c r="A2079" s="2"/>
      <c r="B2079" s="1"/>
    </row>
    <row r="2080" spans="1:2">
      <c r="A2080" s="2"/>
      <c r="B2080" s="1"/>
    </row>
    <row r="2081" spans="1:2">
      <c r="A2081" s="2"/>
      <c r="B2081" s="1"/>
    </row>
    <row r="2082" spans="1:2">
      <c r="A2082" s="2"/>
      <c r="B2082" s="1"/>
    </row>
    <row r="2083" spans="1:2">
      <c r="A2083" s="2"/>
      <c r="B2083" s="1"/>
    </row>
    <row r="2084" spans="1:2">
      <c r="A2084" s="2"/>
      <c r="B2084" s="1"/>
    </row>
    <row r="2085" spans="1:2">
      <c r="A2085" s="2"/>
      <c r="B2085" s="1"/>
    </row>
    <row r="2086" spans="1:2">
      <c r="A2086" s="2"/>
      <c r="B2086" s="1"/>
    </row>
    <row r="2087" spans="1:2">
      <c r="A2087" s="2"/>
      <c r="B2087" s="1"/>
    </row>
    <row r="2088" spans="1:2">
      <c r="A2088" s="2"/>
      <c r="B2088" s="1"/>
    </row>
    <row r="2089" spans="1:2">
      <c r="A2089" s="2"/>
      <c r="B2089" s="1"/>
    </row>
    <row r="2090" spans="1:2">
      <c r="A2090" s="2"/>
      <c r="B2090" s="1"/>
    </row>
    <row r="2091" spans="1:2">
      <c r="A2091" s="2"/>
      <c r="B2091" s="1"/>
    </row>
    <row r="2092" spans="1:2">
      <c r="A2092" s="2"/>
      <c r="B2092" s="1"/>
    </row>
    <row r="2093" spans="1:2">
      <c r="A2093" s="2"/>
      <c r="B2093" s="1"/>
    </row>
    <row r="2094" spans="1:2">
      <c r="A2094" s="2"/>
      <c r="B2094" s="1"/>
    </row>
    <row r="2095" spans="1:2">
      <c r="A2095" s="2"/>
      <c r="B2095" s="1"/>
    </row>
    <row r="2096" spans="1:2">
      <c r="A2096" s="2"/>
      <c r="B2096" s="1"/>
    </row>
    <row r="2097" spans="1:2">
      <c r="A2097" s="2"/>
      <c r="B2097" s="1"/>
    </row>
    <row r="2098" spans="1:2">
      <c r="A2098" s="2"/>
      <c r="B2098" s="1"/>
    </row>
    <row r="2099" spans="1:2">
      <c r="A2099" s="2"/>
      <c r="B2099" s="1"/>
    </row>
    <row r="2100" spans="1:2">
      <c r="A2100" s="2"/>
      <c r="B2100" s="1"/>
    </row>
    <row r="2101" spans="1:2">
      <c r="A2101" s="2"/>
      <c r="B2101" s="1"/>
    </row>
    <row r="2102" spans="1:2">
      <c r="A2102" s="2"/>
      <c r="B2102" s="1"/>
    </row>
    <row r="2103" spans="1:2">
      <c r="A2103" s="2"/>
      <c r="B2103" s="1"/>
    </row>
    <row r="2104" spans="1:2">
      <c r="A2104" s="2"/>
      <c r="B2104" s="1"/>
    </row>
    <row r="2105" spans="1:2">
      <c r="A2105" s="2"/>
      <c r="B2105" s="1"/>
    </row>
    <row r="2106" spans="1:2">
      <c r="A2106" s="2"/>
      <c r="B2106" s="1"/>
    </row>
    <row r="2107" spans="1:2">
      <c r="A2107" s="2"/>
      <c r="B2107" s="1"/>
    </row>
    <row r="2108" spans="1:2">
      <c r="A2108" s="2"/>
      <c r="B2108" s="1"/>
    </row>
    <row r="2109" spans="1:2">
      <c r="A2109" s="2"/>
      <c r="B2109" s="1"/>
    </row>
    <row r="2110" spans="1:2">
      <c r="A2110" s="2"/>
      <c r="B2110" s="1"/>
    </row>
    <row r="2111" spans="1:2">
      <c r="A2111" s="2"/>
      <c r="B2111" s="1"/>
    </row>
    <row r="2112" spans="1:2">
      <c r="A2112" s="2"/>
      <c r="B2112" s="1"/>
    </row>
    <row r="2113" spans="1:2">
      <c r="A2113" s="2"/>
      <c r="B2113" s="1"/>
    </row>
    <row r="2114" spans="1:2">
      <c r="A2114" s="2"/>
      <c r="B2114" s="1"/>
    </row>
    <row r="2115" spans="1:2">
      <c r="A2115" s="2"/>
      <c r="B2115" s="1"/>
    </row>
    <row r="2116" spans="1:2">
      <c r="A2116" s="2"/>
      <c r="B2116" s="1"/>
    </row>
    <row r="2117" spans="1:2">
      <c r="A2117" s="2"/>
      <c r="B2117" s="1"/>
    </row>
    <row r="2118" spans="1:2">
      <c r="A2118" s="2"/>
      <c r="B2118" s="1"/>
    </row>
    <row r="2119" spans="1:2">
      <c r="A2119" s="2"/>
      <c r="B2119" s="1"/>
    </row>
    <row r="2120" spans="1:2">
      <c r="A2120" s="2"/>
      <c r="B2120" s="1"/>
    </row>
    <row r="2121" spans="1:2">
      <c r="A2121" s="2"/>
      <c r="B2121" s="1"/>
    </row>
    <row r="2122" spans="1:2">
      <c r="A2122" s="2"/>
      <c r="B2122" s="1"/>
    </row>
    <row r="2123" spans="1:2">
      <c r="A2123" s="2"/>
      <c r="B2123" s="1"/>
    </row>
    <row r="2124" spans="1:2">
      <c r="A2124" s="2"/>
      <c r="B2124" s="1"/>
    </row>
    <row r="2125" spans="1:2">
      <c r="A2125" s="2"/>
      <c r="B2125" s="1"/>
    </row>
    <row r="2126" spans="1:2">
      <c r="A2126" s="2"/>
      <c r="B2126" s="1"/>
    </row>
    <row r="2127" spans="1:2">
      <c r="A2127" s="2"/>
      <c r="B2127" s="1"/>
    </row>
    <row r="2128" spans="1:2">
      <c r="A2128" s="2"/>
      <c r="B2128" s="1"/>
    </row>
    <row r="2129" spans="1:2">
      <c r="A2129" s="2"/>
      <c r="B2129" s="1"/>
    </row>
    <row r="2130" spans="1:2">
      <c r="A2130" s="2"/>
      <c r="B2130" s="1"/>
    </row>
    <row r="2131" spans="1:2">
      <c r="A2131" s="2"/>
      <c r="B2131" s="1"/>
    </row>
    <row r="2132" spans="1:2">
      <c r="A2132" s="2"/>
      <c r="B2132" s="1"/>
    </row>
    <row r="2133" spans="1:2">
      <c r="A2133" s="2"/>
      <c r="B2133" s="1"/>
    </row>
    <row r="2134" spans="1:2">
      <c r="A2134" s="2"/>
      <c r="B2134" s="1"/>
    </row>
    <row r="2135" spans="1:2">
      <c r="A2135" s="2"/>
      <c r="B2135" s="1"/>
    </row>
    <row r="2136" spans="1:2">
      <c r="A2136" s="2"/>
      <c r="B2136" s="1"/>
    </row>
    <row r="2137" spans="1:2">
      <c r="A2137" s="2"/>
      <c r="B2137" s="1"/>
    </row>
    <row r="2138" spans="1:2">
      <c r="A2138" s="2"/>
      <c r="B2138" s="1"/>
    </row>
    <row r="2139" spans="1:2">
      <c r="A2139" s="2"/>
      <c r="B2139" s="1"/>
    </row>
    <row r="2140" spans="1:2">
      <c r="A2140" s="2"/>
      <c r="B2140" s="1"/>
    </row>
    <row r="2141" spans="1:2">
      <c r="A2141" s="2"/>
      <c r="B2141" s="1"/>
    </row>
    <row r="2142" spans="1:2">
      <c r="A2142" s="2"/>
      <c r="B2142" s="1"/>
    </row>
    <row r="2143" spans="1:2">
      <c r="A2143" s="2"/>
      <c r="B2143" s="1"/>
    </row>
    <row r="2144" spans="1:2">
      <c r="A2144" s="2"/>
      <c r="B2144" s="1"/>
    </row>
    <row r="2145" spans="1:2">
      <c r="A2145" s="2"/>
      <c r="B2145" s="1"/>
    </row>
    <row r="2146" spans="1:2">
      <c r="A2146" s="2"/>
      <c r="B2146" s="1"/>
    </row>
    <row r="2147" spans="1:2">
      <c r="A2147" s="2"/>
      <c r="B2147" s="1"/>
    </row>
    <row r="2148" spans="1:2">
      <c r="A2148" s="2"/>
      <c r="B2148" s="1"/>
    </row>
    <row r="2149" spans="1:2">
      <c r="A2149" s="2"/>
      <c r="B2149" s="1"/>
    </row>
    <row r="2150" spans="1:2">
      <c r="A2150" s="2"/>
      <c r="B2150" s="1"/>
    </row>
    <row r="2151" spans="1:2">
      <c r="A2151" s="2"/>
      <c r="B2151" s="1"/>
    </row>
    <row r="2152" spans="1:2">
      <c r="A2152" s="2"/>
      <c r="B2152" s="1"/>
    </row>
    <row r="2153" spans="1:2">
      <c r="A2153" s="2"/>
      <c r="B2153" s="1"/>
    </row>
    <row r="2154" spans="1:2">
      <c r="A2154" s="2"/>
      <c r="B2154" s="1"/>
    </row>
    <row r="2155" spans="1:2">
      <c r="A2155" s="2"/>
      <c r="B2155" s="1"/>
    </row>
    <row r="2156" spans="1:2">
      <c r="A2156" s="2"/>
      <c r="B2156" s="1"/>
    </row>
    <row r="2157" spans="1:2">
      <c r="A2157" s="2"/>
      <c r="B2157" s="1"/>
    </row>
    <row r="2158" spans="1:2">
      <c r="A2158" s="2"/>
      <c r="B2158" s="1"/>
    </row>
    <row r="2159" spans="1:2">
      <c r="A2159" s="2"/>
      <c r="B2159" s="1"/>
    </row>
    <row r="2160" spans="1:2">
      <c r="A2160" s="2"/>
      <c r="B2160" s="1"/>
    </row>
    <row r="2161" spans="1:2">
      <c r="A2161" s="2"/>
      <c r="B2161" s="1"/>
    </row>
    <row r="2162" spans="1:2">
      <c r="A2162" s="2"/>
      <c r="B2162" s="1"/>
    </row>
    <row r="2163" spans="1:2">
      <c r="A2163" s="2"/>
      <c r="B2163" s="1"/>
    </row>
    <row r="2164" spans="1:2">
      <c r="A2164" s="2"/>
      <c r="B2164" s="1"/>
    </row>
    <row r="2165" spans="1:2">
      <c r="A2165" s="2"/>
      <c r="B2165" s="1"/>
    </row>
    <row r="2166" spans="1:2">
      <c r="A2166" s="2"/>
      <c r="B2166" s="1"/>
    </row>
    <row r="2167" spans="1:2">
      <c r="A2167" s="2"/>
      <c r="B2167" s="1"/>
    </row>
    <row r="2168" spans="1:2">
      <c r="A2168" s="2"/>
      <c r="B2168" s="1"/>
    </row>
    <row r="2169" spans="1:2">
      <c r="A2169" s="2"/>
      <c r="B2169" s="1"/>
    </row>
    <row r="2170" spans="1:2">
      <c r="A2170" s="2"/>
      <c r="B2170" s="1"/>
    </row>
    <row r="2171" spans="1:2">
      <c r="A2171" s="2"/>
      <c r="B2171" s="1"/>
    </row>
    <row r="2172" spans="1:2">
      <c r="A2172" s="2"/>
      <c r="B2172" s="1"/>
    </row>
    <row r="2173" spans="1:2">
      <c r="A2173" s="2"/>
      <c r="B2173" s="1"/>
    </row>
    <row r="2174" spans="1:2">
      <c r="A2174" s="2"/>
      <c r="B2174" s="1"/>
    </row>
    <row r="2175" spans="1:2">
      <c r="A2175" s="2"/>
      <c r="B2175" s="1"/>
    </row>
    <row r="2176" spans="1:2">
      <c r="A2176" s="2"/>
      <c r="B2176" s="1"/>
    </row>
    <row r="2177" spans="1:2">
      <c r="A2177" s="2"/>
      <c r="B2177" s="1"/>
    </row>
    <row r="2178" spans="1:2">
      <c r="A2178" s="2"/>
      <c r="B2178" s="1"/>
    </row>
    <row r="2179" spans="1:2">
      <c r="A2179" s="2"/>
      <c r="B2179" s="1"/>
    </row>
    <row r="2180" spans="1:2">
      <c r="A2180" s="2"/>
      <c r="B2180" s="1"/>
    </row>
    <row r="2181" spans="1:2">
      <c r="A2181" s="2"/>
      <c r="B2181" s="1"/>
    </row>
    <row r="2182" spans="1:2">
      <c r="A2182" s="2"/>
      <c r="B2182" s="1"/>
    </row>
    <row r="2183" spans="1:2">
      <c r="A2183" s="2"/>
      <c r="B2183" s="1"/>
    </row>
    <row r="2184" spans="1:2">
      <c r="A2184" s="2"/>
      <c r="B2184" s="1"/>
    </row>
    <row r="2185" spans="1:2">
      <c r="A2185" s="2"/>
      <c r="B2185" s="1"/>
    </row>
    <row r="2186" spans="1:2">
      <c r="A2186" s="2"/>
      <c r="B2186" s="1"/>
    </row>
    <row r="2187" spans="1:2">
      <c r="A2187" s="2"/>
      <c r="B2187" s="1"/>
    </row>
    <row r="2188" spans="1:2">
      <c r="A2188" s="2"/>
      <c r="B2188" s="1"/>
    </row>
    <row r="2189" spans="1:2">
      <c r="A2189" s="2"/>
      <c r="B2189" s="1"/>
    </row>
    <row r="2190" spans="1:2">
      <c r="A2190" s="2"/>
      <c r="B2190" s="1"/>
    </row>
    <row r="2191" spans="1:2">
      <c r="A2191" s="2"/>
      <c r="B2191" s="1"/>
    </row>
    <row r="2192" spans="1:2">
      <c r="A2192" s="2"/>
      <c r="B2192" s="1"/>
    </row>
    <row r="2193" spans="1:2">
      <c r="A2193" s="2"/>
      <c r="B2193" s="1"/>
    </row>
    <row r="2194" spans="1:2">
      <c r="A2194" s="2"/>
      <c r="B2194" s="1"/>
    </row>
    <row r="2195" spans="1:2">
      <c r="A2195" s="2"/>
      <c r="B2195" s="1"/>
    </row>
    <row r="2196" spans="1:2">
      <c r="A2196" s="2"/>
      <c r="B2196" s="1"/>
    </row>
    <row r="2197" spans="1:2">
      <c r="A2197" s="2"/>
      <c r="B2197" s="1"/>
    </row>
    <row r="2198" spans="1:2">
      <c r="A2198" s="2"/>
      <c r="B2198" s="1"/>
    </row>
    <row r="2199" spans="1:2">
      <c r="A2199" s="2"/>
      <c r="B2199" s="1"/>
    </row>
    <row r="2200" spans="1:2">
      <c r="A2200" s="2"/>
      <c r="B2200" s="1"/>
    </row>
    <row r="2201" spans="1:2">
      <c r="A2201" s="2"/>
      <c r="B2201" s="1"/>
    </row>
    <row r="2202" spans="1:2">
      <c r="A2202" s="2"/>
      <c r="B2202" s="1"/>
    </row>
    <row r="2203" spans="1:2">
      <c r="A2203" s="2"/>
      <c r="B2203" s="1"/>
    </row>
    <row r="2204" spans="1:2">
      <c r="A2204" s="2"/>
      <c r="B2204" s="1"/>
    </row>
    <row r="2205" spans="1:2">
      <c r="A2205" s="2"/>
      <c r="B2205" s="1"/>
    </row>
    <row r="2206" spans="1:2">
      <c r="A2206" s="2"/>
      <c r="B2206" s="1"/>
    </row>
    <row r="2207" spans="1:2">
      <c r="A2207" s="2"/>
      <c r="B2207" s="1"/>
    </row>
    <row r="2208" spans="1:2">
      <c r="A2208" s="2"/>
      <c r="B2208" s="1"/>
    </row>
    <row r="2209" spans="1:2">
      <c r="A2209" s="2"/>
      <c r="B2209" s="1"/>
    </row>
    <row r="2210" spans="1:2">
      <c r="A2210" s="2"/>
      <c r="B2210" s="1"/>
    </row>
    <row r="2211" spans="1:2">
      <c r="A2211" s="2"/>
      <c r="B2211" s="1"/>
    </row>
    <row r="2212" spans="1:2">
      <c r="A2212" s="2"/>
      <c r="B2212" s="1"/>
    </row>
    <row r="2213" spans="1:2">
      <c r="A2213" s="2"/>
      <c r="B2213" s="1"/>
    </row>
    <row r="2214" spans="1:2">
      <c r="A2214" s="2"/>
      <c r="B2214" s="1"/>
    </row>
    <row r="2215" spans="1:2">
      <c r="A2215" s="2"/>
      <c r="B2215" s="1"/>
    </row>
    <row r="2216" spans="1:2">
      <c r="A2216" s="2"/>
      <c r="B2216" s="1"/>
    </row>
    <row r="2217" spans="1:2">
      <c r="A2217" s="2"/>
      <c r="B2217" s="1"/>
    </row>
    <row r="2218" spans="1:2">
      <c r="A2218" s="2"/>
      <c r="B2218" s="1"/>
    </row>
    <row r="2219" spans="1:2">
      <c r="A2219" s="2"/>
      <c r="B2219" s="1"/>
    </row>
    <row r="2220" spans="1:2">
      <c r="A2220" s="2"/>
      <c r="B2220" s="1"/>
    </row>
    <row r="2221" spans="1:2">
      <c r="A2221" s="2"/>
      <c r="B2221" s="1"/>
    </row>
    <row r="2222" spans="1:2">
      <c r="A2222" s="2"/>
      <c r="B2222" s="1"/>
    </row>
    <row r="2223" spans="1:2">
      <c r="A2223" s="2"/>
      <c r="B2223" s="1"/>
    </row>
    <row r="2224" spans="1:2">
      <c r="A2224" s="2"/>
      <c r="B2224" s="1"/>
    </row>
    <row r="2225" spans="1:2">
      <c r="A2225" s="2"/>
      <c r="B2225" s="1"/>
    </row>
    <row r="2226" spans="1:2">
      <c r="A2226" s="2"/>
      <c r="B2226" s="1"/>
    </row>
    <row r="2227" spans="1:2">
      <c r="A2227" s="2"/>
      <c r="B2227" s="1"/>
    </row>
    <row r="2228" spans="1:2">
      <c r="A2228" s="2"/>
      <c r="B2228" s="1"/>
    </row>
    <row r="2229" spans="1:2">
      <c r="A2229" s="2"/>
      <c r="B2229" s="1"/>
    </row>
    <row r="2230" spans="1:2">
      <c r="A2230" s="2"/>
      <c r="B2230" s="1"/>
    </row>
    <row r="2231" spans="1:2">
      <c r="A2231" s="2"/>
      <c r="B2231" s="1"/>
    </row>
    <row r="2232" spans="1:2">
      <c r="A2232" s="2"/>
      <c r="B2232" s="1"/>
    </row>
    <row r="2233" spans="1:2">
      <c r="A2233" s="2"/>
      <c r="B2233" s="1"/>
    </row>
    <row r="2234" spans="1:2">
      <c r="A2234" s="2"/>
      <c r="B2234" s="1"/>
    </row>
    <row r="2235" spans="1:2">
      <c r="A2235" s="2"/>
      <c r="B2235" s="1"/>
    </row>
    <row r="2236" spans="1:2">
      <c r="A2236" s="2"/>
      <c r="B2236" s="1"/>
    </row>
    <row r="2237" spans="1:2">
      <c r="A2237" s="2"/>
      <c r="B2237" s="1"/>
    </row>
    <row r="2238" spans="1:2">
      <c r="A2238" s="2"/>
      <c r="B2238" s="1"/>
    </row>
    <row r="2239" spans="1:2">
      <c r="A2239" s="2"/>
      <c r="B2239" s="1"/>
    </row>
    <row r="2240" spans="1:2">
      <c r="A2240" s="2"/>
      <c r="B2240" s="1"/>
    </row>
    <row r="2241" spans="1:2">
      <c r="A2241" s="2"/>
      <c r="B2241" s="1"/>
    </row>
    <row r="2242" spans="1:2">
      <c r="A2242" s="2"/>
      <c r="B2242" s="1"/>
    </row>
    <row r="2243" spans="1:2">
      <c r="A2243" s="2"/>
      <c r="B2243" s="1"/>
    </row>
    <row r="2244" spans="1:2">
      <c r="A2244" s="2"/>
      <c r="B2244" s="1"/>
    </row>
    <row r="2245" spans="1:2">
      <c r="A2245" s="2"/>
      <c r="B2245" s="1"/>
    </row>
    <row r="2246" spans="1:2">
      <c r="A2246" s="2"/>
      <c r="B2246" s="1"/>
    </row>
    <row r="2247" spans="1:2">
      <c r="A2247" s="2"/>
      <c r="B2247" s="1"/>
    </row>
    <row r="2248" spans="1:2">
      <c r="A2248" s="2"/>
      <c r="B2248" s="1"/>
    </row>
    <row r="2249" spans="1:2">
      <c r="A2249" s="2"/>
      <c r="B2249" s="1"/>
    </row>
    <row r="2250" spans="1:2">
      <c r="A2250" s="2"/>
      <c r="B2250" s="1"/>
    </row>
    <row r="2251" spans="1:2">
      <c r="A2251" s="2"/>
      <c r="B2251" s="1"/>
    </row>
    <row r="2252" spans="1:2">
      <c r="A2252" s="2"/>
      <c r="B2252" s="1"/>
    </row>
    <row r="2253" spans="1:2">
      <c r="A2253" s="2"/>
      <c r="B2253" s="1"/>
    </row>
    <row r="2254" spans="1:2">
      <c r="A2254" s="2"/>
      <c r="B2254" s="1"/>
    </row>
    <row r="2255" spans="1:2">
      <c r="A2255" s="2"/>
      <c r="B2255" s="1"/>
    </row>
    <row r="2256" spans="1:2">
      <c r="A2256" s="2"/>
      <c r="B2256" s="1"/>
    </row>
    <row r="2257" spans="1:2">
      <c r="A2257" s="2"/>
      <c r="B2257" s="1"/>
    </row>
    <row r="2258" spans="1:2">
      <c r="A2258" s="2"/>
      <c r="B2258" s="1"/>
    </row>
    <row r="2259" spans="1:2">
      <c r="A2259" s="2"/>
      <c r="B2259" s="1"/>
    </row>
    <row r="2260" spans="1:2">
      <c r="A2260" s="2"/>
      <c r="B2260" s="1"/>
    </row>
    <row r="2261" spans="1:2">
      <c r="A2261" s="2"/>
      <c r="B2261" s="1"/>
    </row>
    <row r="2262" spans="1:2">
      <c r="A2262" s="2"/>
      <c r="B2262" s="1"/>
    </row>
    <row r="2263" spans="1:2">
      <c r="A2263" s="2"/>
      <c r="B2263" s="1"/>
    </row>
    <row r="2264" spans="1:2">
      <c r="A2264" s="2"/>
      <c r="B2264" s="1"/>
    </row>
    <row r="2265" spans="1:2">
      <c r="A2265" s="2"/>
      <c r="B2265" s="1"/>
    </row>
    <row r="2266" spans="1:2">
      <c r="A2266" s="2"/>
      <c r="B2266" s="1"/>
    </row>
    <row r="2267" spans="1:2">
      <c r="A2267" s="2"/>
      <c r="B2267" s="1"/>
    </row>
    <row r="2268" spans="1:2">
      <c r="A2268" s="2"/>
      <c r="B2268" s="1"/>
    </row>
    <row r="2269" spans="1:2">
      <c r="A2269" s="2"/>
      <c r="B2269" s="1"/>
    </row>
    <row r="2270" spans="1:2">
      <c r="A2270" s="2"/>
      <c r="B2270" s="1"/>
    </row>
    <row r="2271" spans="1:2">
      <c r="A2271" s="2"/>
      <c r="B2271" s="1"/>
    </row>
    <row r="2272" spans="1:2">
      <c r="A2272" s="2"/>
      <c r="B2272" s="1"/>
    </row>
    <row r="2273" spans="1:2">
      <c r="A2273" s="2"/>
      <c r="B2273" s="1"/>
    </row>
    <row r="2274" spans="1:2">
      <c r="A2274" s="2"/>
      <c r="B2274" s="1"/>
    </row>
    <row r="2275" spans="1:2">
      <c r="A2275" s="2"/>
      <c r="B2275" s="1"/>
    </row>
    <row r="2276" spans="1:2">
      <c r="A2276" s="2"/>
      <c r="B2276" s="1"/>
    </row>
    <row r="2277" spans="1:2">
      <c r="A2277" s="2"/>
      <c r="B2277" s="1"/>
    </row>
    <row r="2278" spans="1:2">
      <c r="A2278" s="2"/>
      <c r="B2278" s="1"/>
    </row>
    <row r="2279" spans="1:2">
      <c r="A2279" s="2"/>
      <c r="B2279" s="1"/>
    </row>
    <row r="2280" spans="1:2">
      <c r="A2280" s="2"/>
      <c r="B2280" s="1"/>
    </row>
    <row r="2281" spans="1:2">
      <c r="A2281" s="2"/>
      <c r="B2281" s="1"/>
    </row>
    <row r="2282" spans="1:2">
      <c r="A2282" s="2"/>
      <c r="B2282" s="1"/>
    </row>
    <row r="2283" spans="1:2">
      <c r="A2283" s="2"/>
      <c r="B2283" s="1"/>
    </row>
    <row r="2284" spans="1:2">
      <c r="A2284" s="2"/>
      <c r="B2284" s="1"/>
    </row>
    <row r="2285" spans="1:2">
      <c r="A2285" s="2"/>
      <c r="B2285" s="1"/>
    </row>
    <row r="2286" spans="1:2">
      <c r="A2286" s="2"/>
      <c r="B2286" s="1"/>
    </row>
    <row r="2287" spans="1:2">
      <c r="A2287" s="2"/>
      <c r="B2287" s="1"/>
    </row>
    <row r="2288" spans="1:2">
      <c r="A2288" s="2"/>
      <c r="B2288" s="1"/>
    </row>
    <row r="2289" spans="1:2">
      <c r="A2289" s="2"/>
      <c r="B2289" s="1"/>
    </row>
    <row r="2290" spans="1:2">
      <c r="A2290" s="2"/>
      <c r="B2290" s="1"/>
    </row>
    <row r="2291" spans="1:2">
      <c r="A2291" s="2"/>
      <c r="B2291" s="1"/>
    </row>
    <row r="2292" spans="1:2">
      <c r="A2292" s="2"/>
      <c r="B2292" s="1"/>
    </row>
    <row r="2293" spans="1:2">
      <c r="A2293" s="2"/>
      <c r="B2293" s="1"/>
    </row>
    <row r="2294" spans="1:2">
      <c r="A2294" s="2"/>
      <c r="B2294" s="1"/>
    </row>
    <row r="2295" spans="1:2">
      <c r="A2295" s="2"/>
      <c r="B2295" s="1"/>
    </row>
    <row r="2296" spans="1:2">
      <c r="A2296" s="2"/>
      <c r="B2296" s="1"/>
    </row>
    <row r="2297" spans="1:2">
      <c r="A2297" s="2"/>
      <c r="B2297" s="1"/>
    </row>
    <row r="2298" spans="1:2">
      <c r="A2298" s="2"/>
      <c r="B2298" s="1"/>
    </row>
    <row r="2299" spans="1:2">
      <c r="A2299" s="2"/>
      <c r="B2299" s="1"/>
    </row>
    <row r="2300" spans="1:2">
      <c r="A2300" s="2"/>
      <c r="B2300" s="1"/>
    </row>
    <row r="2301" spans="1:2">
      <c r="A2301" s="2"/>
      <c r="B2301" s="1"/>
    </row>
    <row r="2302" spans="1:2">
      <c r="A2302" s="2"/>
      <c r="B2302" s="1"/>
    </row>
    <row r="2303" spans="1:2">
      <c r="A2303" s="2"/>
      <c r="B2303" s="1"/>
    </row>
    <row r="2304" spans="1:2">
      <c r="A2304" s="2"/>
      <c r="B2304" s="1"/>
    </row>
    <row r="2305" spans="1:2">
      <c r="A2305" s="2"/>
      <c r="B2305" s="1"/>
    </row>
    <row r="2306" spans="1:2">
      <c r="A2306" s="2"/>
      <c r="B2306" s="1"/>
    </row>
    <row r="2307" spans="1:2">
      <c r="A2307" s="2"/>
      <c r="B2307" s="1"/>
    </row>
    <row r="2308" spans="1:2">
      <c r="A2308" s="2"/>
      <c r="B2308" s="1"/>
    </row>
    <row r="2309" spans="1:2">
      <c r="A2309" s="2"/>
      <c r="B2309" s="1"/>
    </row>
    <row r="2310" spans="1:2">
      <c r="A2310" s="2"/>
      <c r="B2310" s="1"/>
    </row>
    <row r="2311" spans="1:2">
      <c r="A2311" s="2"/>
      <c r="B2311" s="1"/>
    </row>
    <row r="2312" spans="1:2">
      <c r="A2312" s="2"/>
      <c r="B2312" s="1"/>
    </row>
    <row r="2313" spans="1:2">
      <c r="A2313" s="2"/>
      <c r="B2313" s="1"/>
    </row>
    <row r="2314" spans="1:2">
      <c r="A2314" s="2"/>
      <c r="B2314" s="1"/>
    </row>
    <row r="2315" spans="1:2">
      <c r="A2315" s="2"/>
      <c r="B2315" s="1"/>
    </row>
    <row r="2316" spans="1:2">
      <c r="A2316" s="2"/>
      <c r="B2316" s="1"/>
    </row>
    <row r="2317" spans="1:2">
      <c r="A2317" s="2"/>
      <c r="B2317" s="1"/>
    </row>
    <row r="2318" spans="1:2">
      <c r="A2318" s="2"/>
      <c r="B2318" s="1"/>
    </row>
    <row r="2319" spans="1:2">
      <c r="A2319" s="2"/>
      <c r="B2319" s="1"/>
    </row>
    <row r="2320" spans="1:2">
      <c r="A2320" s="2"/>
      <c r="B2320" s="1"/>
    </row>
    <row r="2321" spans="1:2">
      <c r="A2321" s="2"/>
      <c r="B2321" s="1"/>
    </row>
    <row r="2322" spans="1:2">
      <c r="A2322" s="2"/>
      <c r="B2322" s="1"/>
    </row>
    <row r="2323" spans="1:2">
      <c r="A2323" s="2"/>
      <c r="B2323" s="1"/>
    </row>
    <row r="2324" spans="1:2">
      <c r="A2324" s="2"/>
      <c r="B2324" s="1"/>
    </row>
    <row r="2325" spans="1:2">
      <c r="A2325" s="2"/>
      <c r="B2325" s="1"/>
    </row>
    <row r="2326" spans="1:2">
      <c r="A2326" s="2"/>
      <c r="B2326" s="1"/>
    </row>
    <row r="2327" spans="1:2">
      <c r="A2327" s="2"/>
      <c r="B2327" s="1"/>
    </row>
    <row r="2328" spans="1:2">
      <c r="A2328" s="2"/>
      <c r="B2328" s="1"/>
    </row>
    <row r="2329" spans="1:2">
      <c r="A2329" s="2"/>
      <c r="B2329" s="1"/>
    </row>
    <row r="2330" spans="1:2">
      <c r="A2330" s="2"/>
      <c r="B2330" s="1"/>
    </row>
    <row r="2331" spans="1:2">
      <c r="A2331" s="2"/>
      <c r="B2331" s="1"/>
    </row>
    <row r="2332" spans="1:2">
      <c r="A2332" s="2"/>
      <c r="B2332" s="1"/>
    </row>
    <row r="2333" spans="1:2">
      <c r="A2333" s="2"/>
      <c r="B2333" s="1"/>
    </row>
    <row r="2334" spans="1:2">
      <c r="A2334" s="2"/>
      <c r="B2334" s="1"/>
    </row>
    <row r="2335" spans="1:2">
      <c r="A2335" s="2"/>
      <c r="B2335" s="1"/>
    </row>
    <row r="2336" spans="1:2">
      <c r="A2336" s="2"/>
      <c r="B2336" s="1"/>
    </row>
    <row r="2337" spans="1:2">
      <c r="A2337" s="2"/>
      <c r="B2337" s="1"/>
    </row>
    <row r="2338" spans="1:2">
      <c r="A2338" s="2"/>
      <c r="B2338" s="1"/>
    </row>
    <row r="2339" spans="1:2">
      <c r="A2339" s="2"/>
      <c r="B2339" s="1"/>
    </row>
    <row r="2340" spans="1:2">
      <c r="A2340" s="2"/>
      <c r="B2340" s="1"/>
    </row>
    <row r="2341" spans="1:2">
      <c r="A2341" s="2"/>
      <c r="B2341" s="1"/>
    </row>
    <row r="2342" spans="1:2">
      <c r="A2342" s="2"/>
      <c r="B2342" s="1"/>
    </row>
    <row r="2343" spans="1:2">
      <c r="A2343" s="2"/>
      <c r="B2343" s="1"/>
    </row>
    <row r="2344" spans="1:2">
      <c r="A2344" s="2"/>
      <c r="B2344" s="1"/>
    </row>
    <row r="2345" spans="1:2">
      <c r="A2345" s="2"/>
      <c r="B2345" s="1"/>
    </row>
    <row r="2346" spans="1:2">
      <c r="A2346" s="2"/>
      <c r="B2346" s="1"/>
    </row>
    <row r="2347" spans="1:2">
      <c r="A2347" s="2"/>
      <c r="B2347" s="1"/>
    </row>
    <row r="2348" spans="1:2">
      <c r="A2348" s="2"/>
      <c r="B2348" s="1"/>
    </row>
    <row r="2349" spans="1:2">
      <c r="A2349" s="2"/>
      <c r="B2349" s="1"/>
    </row>
    <row r="2350" spans="1:2">
      <c r="A2350" s="2"/>
      <c r="B2350" s="1"/>
    </row>
    <row r="2351" spans="1:2">
      <c r="A2351" s="2"/>
      <c r="B2351" s="1"/>
    </row>
    <row r="2352" spans="1:2">
      <c r="A2352" s="2"/>
      <c r="B2352" s="1"/>
    </row>
    <row r="2353" spans="1:2">
      <c r="A2353" s="2"/>
      <c r="B2353" s="1"/>
    </row>
    <row r="2354" spans="1:2">
      <c r="A2354" s="2"/>
      <c r="B2354" s="1"/>
    </row>
    <row r="2355" spans="1:2">
      <c r="A2355" s="2"/>
      <c r="B2355" s="1"/>
    </row>
    <row r="2356" spans="1:2">
      <c r="A2356" s="2"/>
      <c r="B2356" s="1"/>
    </row>
    <row r="2357" spans="1:2">
      <c r="A2357" s="2"/>
      <c r="B2357" s="1"/>
    </row>
    <row r="2358" spans="1:2">
      <c r="A2358" s="2"/>
      <c r="B2358" s="1"/>
    </row>
    <row r="2359" spans="1:2">
      <c r="A2359" s="2"/>
      <c r="B2359" s="1"/>
    </row>
    <row r="2360" spans="1:2">
      <c r="A2360" s="2"/>
      <c r="B2360" s="1"/>
    </row>
    <row r="2361" spans="1:2">
      <c r="A2361" s="2"/>
      <c r="B2361" s="1"/>
    </row>
    <row r="2362" spans="1:2">
      <c r="A2362" s="2"/>
      <c r="B2362" s="1"/>
    </row>
    <row r="2363" spans="1:2">
      <c r="A2363" s="2"/>
      <c r="B2363" s="1"/>
    </row>
    <row r="2364" spans="1:2">
      <c r="A2364" s="2"/>
      <c r="B2364" s="1"/>
    </row>
    <row r="2365" spans="1:2">
      <c r="A2365" s="2"/>
      <c r="B2365" s="1"/>
    </row>
    <row r="2366" spans="1:2">
      <c r="A2366" s="2"/>
      <c r="B2366" s="1"/>
    </row>
    <row r="2367" spans="1:2">
      <c r="A2367" s="2"/>
      <c r="B2367" s="1"/>
    </row>
    <row r="2368" spans="1:2">
      <c r="A2368" s="2"/>
      <c r="B2368" s="1"/>
    </row>
    <row r="2369" spans="1:2">
      <c r="A2369" s="2"/>
      <c r="B2369" s="1"/>
    </row>
    <row r="2370" spans="1:2">
      <c r="A2370" s="2"/>
      <c r="B2370" s="1"/>
    </row>
    <row r="2371" spans="1:2">
      <c r="A2371" s="2"/>
      <c r="B2371" s="1"/>
    </row>
    <row r="2372" spans="1:2">
      <c r="A2372" s="2"/>
      <c r="B2372" s="1"/>
    </row>
    <row r="2373" spans="1:2">
      <c r="A2373" s="2"/>
      <c r="B2373" s="1"/>
    </row>
    <row r="2374" spans="1:2">
      <c r="A2374" s="2"/>
      <c r="B2374" s="1"/>
    </row>
    <row r="2375" spans="1:2">
      <c r="A2375" s="2"/>
      <c r="B2375" s="1"/>
    </row>
    <row r="2376" spans="1:2">
      <c r="A2376" s="2"/>
      <c r="B2376" s="1"/>
    </row>
    <row r="2377" spans="1:2">
      <c r="A2377" s="2"/>
      <c r="B2377" s="1"/>
    </row>
    <row r="2378" spans="1:2">
      <c r="A2378" s="2"/>
      <c r="B2378" s="1"/>
    </row>
    <row r="2379" spans="1:2">
      <c r="A2379" s="2"/>
      <c r="B2379" s="1"/>
    </row>
    <row r="2380" spans="1:2">
      <c r="A2380" s="2"/>
      <c r="B2380" s="1"/>
    </row>
    <row r="2381" spans="1:2">
      <c r="A2381" s="2"/>
      <c r="B2381" s="1"/>
    </row>
    <row r="2382" spans="1:2">
      <c r="A2382" s="2"/>
      <c r="B2382" s="1"/>
    </row>
    <row r="2383" spans="1:2">
      <c r="A2383" s="2"/>
      <c r="B2383" s="1"/>
    </row>
    <row r="2384" spans="1:2">
      <c r="A2384" s="2"/>
      <c r="B2384" s="1"/>
    </row>
    <row r="2385" spans="1:2">
      <c r="A2385" s="2"/>
      <c r="B2385" s="1"/>
    </row>
    <row r="2386" spans="1:2">
      <c r="A2386" s="2"/>
      <c r="B2386" s="1"/>
    </row>
    <row r="2387" spans="1:2">
      <c r="A2387" s="2"/>
      <c r="B2387" s="1"/>
    </row>
    <row r="2388" spans="1:2">
      <c r="A2388" s="2"/>
      <c r="B2388" s="1"/>
    </row>
    <row r="2389" spans="1:2">
      <c r="A2389" s="2"/>
      <c r="B2389" s="1"/>
    </row>
    <row r="2390" spans="1:2">
      <c r="A2390" s="2"/>
      <c r="B2390" s="1"/>
    </row>
    <row r="2391" spans="1:2">
      <c r="A2391" s="2"/>
      <c r="B2391" s="1"/>
    </row>
    <row r="2392" spans="1:2">
      <c r="A2392" s="2"/>
      <c r="B2392" s="1"/>
    </row>
    <row r="2393" spans="1:2">
      <c r="A2393" s="2"/>
      <c r="B2393" s="1"/>
    </row>
    <row r="2394" spans="1:2">
      <c r="A2394" s="2"/>
      <c r="B2394" s="1"/>
    </row>
    <row r="2395" spans="1:2">
      <c r="A2395" s="2"/>
      <c r="B2395" s="1"/>
    </row>
    <row r="2396" spans="1:2">
      <c r="A2396" s="2"/>
      <c r="B2396" s="1"/>
    </row>
    <row r="2397" spans="1:2">
      <c r="A2397" s="2"/>
      <c r="B2397" s="1"/>
    </row>
    <row r="2398" spans="1:2">
      <c r="A2398" s="2"/>
      <c r="B2398" s="1"/>
    </row>
    <row r="2399" spans="1:2">
      <c r="A2399" s="2"/>
      <c r="B2399" s="1"/>
    </row>
    <row r="2400" spans="1:2">
      <c r="A2400" s="2"/>
      <c r="B2400" s="1"/>
    </row>
    <row r="2401" spans="1:2">
      <c r="A2401" s="2"/>
      <c r="B2401" s="1"/>
    </row>
    <row r="2402" spans="1:2">
      <c r="A2402" s="2"/>
      <c r="B2402" s="1"/>
    </row>
    <row r="2403" spans="1:2">
      <c r="A2403" s="2"/>
      <c r="B2403" s="1"/>
    </row>
    <row r="2404" spans="1:2">
      <c r="A2404" s="2"/>
      <c r="B2404" s="1"/>
    </row>
    <row r="2405" spans="1:2">
      <c r="A2405" s="2"/>
      <c r="B2405" s="1"/>
    </row>
    <row r="2406" spans="1:2">
      <c r="A2406" s="2"/>
      <c r="B2406" s="1"/>
    </row>
    <row r="2407" spans="1:2">
      <c r="A2407" s="2"/>
      <c r="B2407" s="1"/>
    </row>
    <row r="2408" spans="1:2">
      <c r="A2408" s="2"/>
      <c r="B2408" s="1"/>
    </row>
    <row r="2409" spans="1:2">
      <c r="A2409" s="2"/>
      <c r="B2409" s="1"/>
    </row>
    <row r="2410" spans="1:2">
      <c r="A2410" s="2"/>
      <c r="B2410" s="1"/>
    </row>
    <row r="2411" spans="1:2">
      <c r="A2411" s="2"/>
      <c r="B2411" s="1"/>
    </row>
    <row r="2412" spans="1:2">
      <c r="A2412" s="2"/>
      <c r="B2412" s="1"/>
    </row>
    <row r="2413" spans="1:2">
      <c r="A2413" s="2"/>
      <c r="B2413" s="1"/>
    </row>
    <row r="2414" spans="1:2">
      <c r="A2414" s="2"/>
      <c r="B2414" s="1"/>
    </row>
    <row r="2415" spans="1:2">
      <c r="A2415" s="2"/>
      <c r="B2415" s="1"/>
    </row>
    <row r="2416" spans="1:2">
      <c r="A2416" s="2"/>
      <c r="B2416" s="1"/>
    </row>
    <row r="2417" spans="1:2">
      <c r="A2417" s="2"/>
      <c r="B2417" s="1"/>
    </row>
    <row r="2418" spans="1:2">
      <c r="A2418" s="2"/>
      <c r="B2418" s="1"/>
    </row>
    <row r="2419" spans="1:2">
      <c r="A2419" s="2"/>
      <c r="B2419" s="1"/>
    </row>
    <row r="2420" spans="1:2">
      <c r="A2420" s="2"/>
      <c r="B2420" s="1"/>
    </row>
    <row r="2421" spans="1:2">
      <c r="A2421" s="2"/>
      <c r="B2421" s="1"/>
    </row>
    <row r="2422" spans="1:2">
      <c r="A2422" s="2"/>
      <c r="B2422" s="1"/>
    </row>
    <row r="2423" spans="1:2">
      <c r="A2423" s="2"/>
      <c r="B2423" s="1"/>
    </row>
    <row r="2424" spans="1:2">
      <c r="A2424" s="2"/>
      <c r="B2424" s="1"/>
    </row>
    <row r="2425" spans="1:2">
      <c r="A2425" s="2"/>
      <c r="B2425" s="1"/>
    </row>
    <row r="2426" spans="1:2">
      <c r="A2426" s="2"/>
      <c r="B2426" s="1"/>
    </row>
    <row r="2427" spans="1:2">
      <c r="A2427" s="2"/>
      <c r="B2427" s="1"/>
    </row>
    <row r="2428" spans="1:2">
      <c r="A2428" s="2"/>
      <c r="B2428" s="1"/>
    </row>
    <row r="2429" spans="1:2">
      <c r="A2429" s="2"/>
      <c r="B2429" s="1"/>
    </row>
    <row r="2430" spans="1:2">
      <c r="A2430" s="2"/>
      <c r="B2430" s="1"/>
    </row>
    <row r="2431" spans="1:2">
      <c r="A2431" s="2"/>
      <c r="B2431" s="1"/>
    </row>
    <row r="2432" spans="1:2">
      <c r="A2432" s="2"/>
      <c r="B2432" s="1"/>
    </row>
    <row r="2433" spans="1:2">
      <c r="A2433" s="2"/>
      <c r="B2433" s="1"/>
    </row>
    <row r="2434" spans="1:2">
      <c r="A2434" s="2"/>
      <c r="B2434" s="1"/>
    </row>
    <row r="2435" spans="1:2">
      <c r="A2435" s="2"/>
      <c r="B2435" s="1"/>
    </row>
    <row r="2436" spans="1:2">
      <c r="A2436" s="2"/>
      <c r="B2436" s="1"/>
    </row>
    <row r="2437" spans="1:2">
      <c r="A2437" s="2"/>
      <c r="B2437" s="1"/>
    </row>
    <row r="2438" spans="1:2">
      <c r="A2438" s="2"/>
      <c r="B2438" s="1"/>
    </row>
    <row r="2439" spans="1:2">
      <c r="A2439" s="2"/>
      <c r="B2439" s="1"/>
    </row>
    <row r="2440" spans="1:2">
      <c r="A2440" s="2"/>
      <c r="B2440" s="1"/>
    </row>
    <row r="2441" spans="1:2">
      <c r="A2441" s="2"/>
      <c r="B2441" s="1"/>
    </row>
    <row r="2442" spans="1:2">
      <c r="A2442" s="2"/>
      <c r="B2442" s="1"/>
    </row>
    <row r="2443" spans="1:2">
      <c r="A2443" s="2"/>
      <c r="B2443" s="1"/>
    </row>
    <row r="2444" spans="1:2">
      <c r="A2444" s="2"/>
      <c r="B2444" s="1"/>
    </row>
    <row r="2445" spans="1:2">
      <c r="A2445" s="2"/>
      <c r="B2445" s="1"/>
    </row>
    <row r="2446" spans="1:2">
      <c r="A2446" s="2"/>
      <c r="B2446" s="1"/>
    </row>
    <row r="2447" spans="1:2">
      <c r="A2447" s="2"/>
      <c r="B2447" s="1"/>
    </row>
    <row r="2448" spans="1:2">
      <c r="A2448" s="2"/>
      <c r="B2448" s="1"/>
    </row>
    <row r="2449" spans="1:2">
      <c r="A2449" s="2"/>
      <c r="B2449" s="1"/>
    </row>
    <row r="2450" spans="1:2">
      <c r="A2450" s="2"/>
      <c r="B2450" s="1"/>
    </row>
    <row r="2451" spans="1:2">
      <c r="A2451" s="2"/>
      <c r="B2451" s="1"/>
    </row>
    <row r="2452" spans="1:2">
      <c r="A2452" s="2"/>
      <c r="B2452" s="1"/>
    </row>
    <row r="2453" spans="1:2">
      <c r="A2453" s="2"/>
      <c r="B2453" s="1"/>
    </row>
    <row r="2454" spans="1:2">
      <c r="A2454" s="2"/>
      <c r="B2454" s="1"/>
    </row>
    <row r="2455" spans="1:2">
      <c r="A2455" s="2"/>
      <c r="B2455" s="1"/>
    </row>
    <row r="2456" spans="1:2">
      <c r="A2456" s="2"/>
      <c r="B2456" s="1"/>
    </row>
    <row r="2457" spans="1:2">
      <c r="A2457" s="2"/>
      <c r="B2457" s="1"/>
    </row>
    <row r="2458" spans="1:2">
      <c r="A2458" s="2"/>
      <c r="B2458" s="1"/>
    </row>
    <row r="2459" spans="1:2">
      <c r="A2459" s="2"/>
      <c r="B2459" s="1"/>
    </row>
    <row r="2460" spans="1:2">
      <c r="A2460" s="2"/>
      <c r="B2460" s="1"/>
    </row>
    <row r="2461" spans="1:2">
      <c r="A2461" s="2"/>
      <c r="B2461" s="1"/>
    </row>
    <row r="2462" spans="1:2">
      <c r="A2462" s="2"/>
      <c r="B2462" s="1"/>
    </row>
    <row r="2463" spans="1:2">
      <c r="A2463" s="2"/>
      <c r="B2463" s="1"/>
    </row>
    <row r="2464" spans="1:2">
      <c r="A2464" s="2"/>
      <c r="B2464" s="1"/>
    </row>
    <row r="2465" spans="1:2">
      <c r="A2465" s="2"/>
      <c r="B2465" s="1"/>
    </row>
    <row r="2466" spans="1:2">
      <c r="A2466" s="2"/>
      <c r="B2466" s="1"/>
    </row>
    <row r="2467" spans="1:2">
      <c r="A2467" s="2"/>
      <c r="B2467" s="1"/>
    </row>
    <row r="2468" spans="1:2">
      <c r="A2468" s="2"/>
      <c r="B2468" s="1"/>
    </row>
    <row r="2469" spans="1:2">
      <c r="A2469" s="2"/>
      <c r="B2469" s="1"/>
    </row>
    <row r="2470" spans="1:2">
      <c r="A2470" s="2"/>
      <c r="B2470" s="1"/>
    </row>
    <row r="2471" spans="1:2">
      <c r="A2471" s="2"/>
      <c r="B2471" s="1"/>
    </row>
    <row r="2472" spans="1:2">
      <c r="A2472" s="2"/>
      <c r="B2472" s="1"/>
    </row>
    <row r="2473" spans="1:2">
      <c r="A2473" s="2"/>
      <c r="B2473" s="1"/>
    </row>
    <row r="2474" spans="1:2">
      <c r="A2474" s="2"/>
      <c r="B2474" s="1"/>
    </row>
    <row r="2475" spans="1:2">
      <c r="A2475" s="2"/>
      <c r="B2475" s="1"/>
    </row>
    <row r="2476" spans="1:2">
      <c r="A2476" s="2"/>
      <c r="B2476" s="1"/>
    </row>
    <row r="2477" spans="1:2">
      <c r="A2477" s="2"/>
      <c r="B2477" s="1"/>
    </row>
    <row r="2478" spans="1:2">
      <c r="A2478" s="2"/>
      <c r="B2478" s="1"/>
    </row>
    <row r="2479" spans="1:2">
      <c r="A2479" s="2"/>
      <c r="B2479" s="1"/>
    </row>
    <row r="2480" spans="1:2">
      <c r="A2480" s="2"/>
      <c r="B2480" s="1"/>
    </row>
    <row r="2481" spans="1:2">
      <c r="A2481" s="2"/>
      <c r="B2481" s="1"/>
    </row>
    <row r="2482" spans="1:2">
      <c r="A2482" s="2"/>
      <c r="B2482" s="1"/>
    </row>
    <row r="2483" spans="1:2">
      <c r="A2483" s="2"/>
      <c r="B2483" s="1"/>
    </row>
    <row r="2484" spans="1:2">
      <c r="A2484" s="2"/>
      <c r="B2484" s="1"/>
    </row>
    <row r="2485" spans="1:2">
      <c r="A2485" s="2"/>
      <c r="B2485" s="1"/>
    </row>
    <row r="2486" spans="1:2">
      <c r="A2486" s="2"/>
      <c r="B2486" s="1"/>
    </row>
    <row r="2487" spans="1:2">
      <c r="A2487" s="2"/>
      <c r="B2487" s="1"/>
    </row>
    <row r="2488" spans="1:2">
      <c r="A2488" s="2"/>
      <c r="B2488" s="1"/>
    </row>
    <row r="2489" spans="1:2">
      <c r="A2489" s="2"/>
      <c r="B2489" s="1"/>
    </row>
    <row r="2490" spans="1:2">
      <c r="A2490" s="2"/>
      <c r="B2490" s="1"/>
    </row>
    <row r="2491" spans="1:2">
      <c r="A2491" s="2"/>
      <c r="B2491" s="1"/>
    </row>
    <row r="2492" spans="1:2">
      <c r="A2492" s="2"/>
      <c r="B2492" s="1"/>
    </row>
    <row r="2493" spans="1:2">
      <c r="A2493" s="2"/>
      <c r="B2493" s="1"/>
    </row>
    <row r="2494" spans="1:2">
      <c r="A2494" s="2"/>
      <c r="B2494" s="1"/>
    </row>
    <row r="2495" spans="1:2">
      <c r="A2495" s="2"/>
      <c r="B2495" s="1"/>
    </row>
    <row r="2496" spans="1:2">
      <c r="A2496" s="2"/>
      <c r="B2496" s="1"/>
    </row>
    <row r="2497" spans="1:2">
      <c r="A2497" s="2"/>
      <c r="B2497" s="1"/>
    </row>
    <row r="2498" spans="1:2">
      <c r="A2498" s="2"/>
      <c r="B2498" s="1"/>
    </row>
    <row r="2499" spans="1:2">
      <c r="A2499" s="2"/>
      <c r="B2499" s="1"/>
    </row>
    <row r="2500" spans="1:2">
      <c r="A2500" s="2"/>
      <c r="B2500" s="1"/>
    </row>
    <row r="2501" spans="1:2">
      <c r="A2501" s="2"/>
      <c r="B2501" s="1"/>
    </row>
    <row r="2502" spans="1:2">
      <c r="A2502" s="2"/>
      <c r="B2502" s="1"/>
    </row>
    <row r="2503" spans="1:2">
      <c r="A2503" s="2"/>
      <c r="B2503" s="1"/>
    </row>
    <row r="2504" spans="1:2">
      <c r="A2504" s="2"/>
      <c r="B2504" s="1"/>
    </row>
    <row r="2505" spans="1:2">
      <c r="A2505" s="2"/>
      <c r="B2505" s="1"/>
    </row>
    <row r="2506" spans="1:2">
      <c r="A2506" s="2"/>
      <c r="B2506" s="1"/>
    </row>
    <row r="2507" spans="1:2">
      <c r="A2507" s="2"/>
      <c r="B2507" s="1"/>
    </row>
    <row r="2508" spans="1:2">
      <c r="A2508" s="2"/>
      <c r="B2508" s="1"/>
    </row>
    <row r="2509" spans="1:2">
      <c r="A2509" s="2"/>
      <c r="B2509" s="1"/>
    </row>
    <row r="2510" spans="1:2">
      <c r="A2510" s="2"/>
      <c r="B2510" s="1"/>
    </row>
    <row r="2511" spans="1:2">
      <c r="A2511" s="2"/>
      <c r="B2511" s="1"/>
    </row>
    <row r="2512" spans="1:2">
      <c r="A2512" s="2"/>
      <c r="B2512" s="1"/>
    </row>
    <row r="2513" spans="1:2">
      <c r="A2513" s="2"/>
      <c r="B2513" s="1"/>
    </row>
    <row r="2514" spans="1:2">
      <c r="A2514" s="2"/>
      <c r="B2514" s="1"/>
    </row>
    <row r="2515" spans="1:2">
      <c r="A2515" s="2"/>
      <c r="B2515" s="1"/>
    </row>
    <row r="2516" spans="1:2">
      <c r="A2516" s="2"/>
      <c r="B2516" s="1"/>
    </row>
    <row r="2517" spans="1:2">
      <c r="A2517" s="2"/>
      <c r="B2517" s="1"/>
    </row>
    <row r="2518" spans="1:2">
      <c r="A2518" s="2"/>
      <c r="B2518" s="1"/>
    </row>
    <row r="2519" spans="1:2">
      <c r="A2519" s="2"/>
      <c r="B2519" s="1"/>
    </row>
    <row r="2520" spans="1:2">
      <c r="A2520" s="2"/>
      <c r="B2520" s="1"/>
    </row>
    <row r="2521" spans="1:2">
      <c r="A2521" s="2"/>
      <c r="B2521" s="1"/>
    </row>
    <row r="2522" spans="1:2">
      <c r="A2522" s="2"/>
      <c r="B2522" s="1"/>
    </row>
    <row r="2523" spans="1:2">
      <c r="A2523" s="2"/>
      <c r="B2523" s="1"/>
    </row>
    <row r="2524" spans="1:2">
      <c r="A2524" s="2"/>
      <c r="B2524" s="1"/>
    </row>
    <row r="2525" spans="1:2">
      <c r="A2525" s="2"/>
      <c r="B2525" s="1"/>
    </row>
    <row r="2526" spans="1:2">
      <c r="A2526" s="2"/>
      <c r="B2526" s="1"/>
    </row>
    <row r="2527" spans="1:2">
      <c r="A2527" s="2"/>
      <c r="B2527" s="1"/>
    </row>
    <row r="2528" spans="1:2">
      <c r="A2528" s="2"/>
      <c r="B2528" s="1"/>
    </row>
    <row r="2529" spans="1:2">
      <c r="A2529" s="2"/>
      <c r="B2529" s="1"/>
    </row>
    <row r="2530" spans="1:2">
      <c r="A2530" s="2"/>
      <c r="B2530" s="1"/>
    </row>
    <row r="2531" spans="1:2">
      <c r="A2531" s="2"/>
      <c r="B2531" s="1"/>
    </row>
    <row r="2532" spans="1:2">
      <c r="A2532" s="2"/>
      <c r="B2532" s="1"/>
    </row>
    <row r="2533" spans="1:2">
      <c r="A2533" s="2"/>
      <c r="B2533" s="1"/>
    </row>
    <row r="2534" spans="1:2">
      <c r="A2534" s="2"/>
      <c r="B2534" s="1"/>
    </row>
    <row r="2535" spans="1:2">
      <c r="A2535" s="2"/>
      <c r="B2535" s="1"/>
    </row>
    <row r="2536" spans="1:2">
      <c r="A2536" s="2"/>
      <c r="B2536" s="1"/>
    </row>
    <row r="2537" spans="1:2">
      <c r="A2537" s="2"/>
      <c r="B2537" s="1"/>
    </row>
    <row r="2538" spans="1:2">
      <c r="A2538" s="2"/>
      <c r="B2538" s="1"/>
    </row>
    <row r="2539" spans="1:2">
      <c r="A2539" s="2"/>
      <c r="B2539" s="1"/>
    </row>
    <row r="2540" spans="1:2">
      <c r="A2540" s="2"/>
      <c r="B2540" s="1"/>
    </row>
    <row r="2541" spans="1:2">
      <c r="A2541" s="2"/>
      <c r="B2541" s="1"/>
    </row>
    <row r="2542" spans="1:2">
      <c r="A2542" s="2"/>
      <c r="B2542" s="1"/>
    </row>
    <row r="2543" spans="1:2">
      <c r="A2543" s="2"/>
      <c r="B2543" s="1"/>
    </row>
    <row r="2544" spans="1:2">
      <c r="A2544" s="2"/>
      <c r="B2544" s="1"/>
    </row>
    <row r="2545" spans="1:2">
      <c r="A2545" s="2"/>
      <c r="B2545" s="1"/>
    </row>
    <row r="2546" spans="1:2">
      <c r="A2546" s="2"/>
      <c r="B2546" s="1"/>
    </row>
    <row r="2547" spans="1:2">
      <c r="A2547" s="2"/>
      <c r="B2547" s="1"/>
    </row>
    <row r="2548" spans="1:2">
      <c r="A2548" s="2"/>
      <c r="B2548" s="1"/>
    </row>
    <row r="2549" spans="1:2">
      <c r="A2549" s="2"/>
      <c r="B2549" s="1"/>
    </row>
    <row r="2550" spans="1:2">
      <c r="A2550" s="2"/>
      <c r="B2550" s="1"/>
    </row>
    <row r="2551" spans="1:2">
      <c r="A2551" s="2"/>
      <c r="B2551" s="1"/>
    </row>
    <row r="2552" spans="1:2">
      <c r="A2552" s="2"/>
      <c r="B2552" s="1"/>
    </row>
    <row r="2553" spans="1:2">
      <c r="A2553" s="2"/>
      <c r="B2553" s="1"/>
    </row>
    <row r="2554" spans="1:2">
      <c r="A2554" s="2"/>
      <c r="B2554" s="1"/>
    </row>
    <row r="2555" spans="1:2">
      <c r="A2555" s="2"/>
      <c r="B2555" s="1"/>
    </row>
    <row r="2556" spans="1:2">
      <c r="A2556" s="2"/>
      <c r="B2556" s="1"/>
    </row>
    <row r="2557" spans="1:2">
      <c r="A2557" s="2"/>
      <c r="B2557" s="1"/>
    </row>
    <row r="2558" spans="1:2">
      <c r="A2558" s="2"/>
      <c r="B2558" s="1"/>
    </row>
    <row r="2559" spans="1:2">
      <c r="A2559" s="2"/>
      <c r="B2559" s="1"/>
    </row>
    <row r="2560" spans="1:2">
      <c r="A2560" s="2"/>
      <c r="B2560" s="1"/>
    </row>
    <row r="2561" spans="1:2">
      <c r="A2561" s="2"/>
      <c r="B2561" s="1"/>
    </row>
    <row r="2562" spans="1:2">
      <c r="A2562" s="2"/>
      <c r="B2562" s="1"/>
    </row>
    <row r="2563" spans="1:2">
      <c r="A2563" s="2"/>
      <c r="B2563" s="1"/>
    </row>
    <row r="2564" spans="1:2">
      <c r="A2564" s="2"/>
      <c r="B2564" s="1"/>
    </row>
    <row r="2565" spans="1:2">
      <c r="A2565" s="2"/>
      <c r="B2565" s="1"/>
    </row>
    <row r="2566" spans="1:2">
      <c r="A2566" s="2"/>
      <c r="B2566" s="1"/>
    </row>
    <row r="2567" spans="1:2">
      <c r="A2567" s="2"/>
      <c r="B2567" s="1"/>
    </row>
    <row r="2568" spans="1:2">
      <c r="A2568" s="2"/>
      <c r="B2568" s="1"/>
    </row>
    <row r="2569" spans="1:2">
      <c r="A2569" s="2"/>
      <c r="B2569" s="1"/>
    </row>
    <row r="2570" spans="1:2">
      <c r="A2570" s="2"/>
      <c r="B2570" s="1"/>
    </row>
    <row r="2571" spans="1:2">
      <c r="A2571" s="2"/>
      <c r="B2571" s="1"/>
    </row>
    <row r="2572" spans="1:2">
      <c r="A2572" s="2"/>
      <c r="B2572" s="1"/>
    </row>
    <row r="2573" spans="1:2">
      <c r="A2573" s="2"/>
      <c r="B2573" s="1"/>
    </row>
    <row r="2574" spans="1:2">
      <c r="A2574" s="2"/>
      <c r="B2574" s="1"/>
    </row>
    <row r="2575" spans="1:2">
      <c r="A2575" s="2"/>
      <c r="B2575" s="1"/>
    </row>
    <row r="2576" spans="1:2">
      <c r="A2576" s="2"/>
      <c r="B2576" s="1"/>
    </row>
    <row r="2577" spans="1:2">
      <c r="A2577" s="2"/>
      <c r="B2577" s="1"/>
    </row>
    <row r="2578" spans="1:2">
      <c r="A2578" s="2"/>
      <c r="B2578" s="1"/>
    </row>
    <row r="2579" spans="1:2">
      <c r="A2579" s="2"/>
      <c r="B2579" s="1"/>
    </row>
    <row r="2580" spans="1:2">
      <c r="A2580" s="2"/>
      <c r="B2580" s="1"/>
    </row>
    <row r="2581" spans="1:2">
      <c r="A2581" s="2"/>
      <c r="B2581" s="1"/>
    </row>
    <row r="2582" spans="1:2">
      <c r="A2582" s="2"/>
      <c r="B2582" s="1"/>
    </row>
    <row r="2583" spans="1:2">
      <c r="A2583" s="2"/>
      <c r="B2583" s="1"/>
    </row>
    <row r="2584" spans="1:2">
      <c r="A2584" s="2"/>
      <c r="B2584" s="1"/>
    </row>
    <row r="2585" spans="1:2">
      <c r="A2585" s="2"/>
      <c r="B2585" s="1"/>
    </row>
    <row r="2586" spans="1:2">
      <c r="A2586" s="2"/>
      <c r="B2586" s="1"/>
    </row>
    <row r="2587" spans="1:2">
      <c r="A2587" s="2"/>
      <c r="B2587" s="1"/>
    </row>
    <row r="2588" spans="1:2">
      <c r="A2588" s="2"/>
      <c r="B2588" s="1"/>
    </row>
    <row r="2589" spans="1:2">
      <c r="A2589" s="2"/>
      <c r="B2589" s="1"/>
    </row>
    <row r="2590" spans="1:2">
      <c r="A2590" s="2"/>
      <c r="B2590" s="1"/>
    </row>
    <row r="2591" spans="1:2">
      <c r="A2591" s="2"/>
      <c r="B2591" s="1"/>
    </row>
    <row r="2592" spans="1:2">
      <c r="A2592" s="2"/>
      <c r="B2592" s="1"/>
    </row>
    <row r="2593" spans="1:2">
      <c r="A2593" s="2"/>
      <c r="B2593" s="1"/>
    </row>
    <row r="2594" spans="1:2">
      <c r="A2594" s="2"/>
      <c r="B2594" s="1"/>
    </row>
    <row r="2595" spans="1:2">
      <c r="A2595" s="2"/>
      <c r="B2595" s="1"/>
    </row>
    <row r="2596" spans="1:2">
      <c r="A2596" s="2"/>
      <c r="B2596" s="1"/>
    </row>
    <row r="2597" spans="1:2">
      <c r="A2597" s="2"/>
      <c r="B2597" s="1"/>
    </row>
    <row r="2598" spans="1:2">
      <c r="A2598" s="2"/>
      <c r="B2598" s="1"/>
    </row>
    <row r="2599" spans="1:2">
      <c r="A2599" s="2"/>
      <c r="B2599" s="1"/>
    </row>
    <row r="2600" spans="1:2">
      <c r="A2600" s="2"/>
      <c r="B2600" s="1"/>
    </row>
    <row r="2601" spans="1:2">
      <c r="A2601" s="2"/>
      <c r="B2601" s="1"/>
    </row>
    <row r="2602" spans="1:2">
      <c r="A2602" s="2"/>
      <c r="B2602" s="1"/>
    </row>
    <row r="2603" spans="1:2">
      <c r="A2603" s="2"/>
      <c r="B2603" s="1"/>
    </row>
    <row r="2604" spans="1:2">
      <c r="A2604" s="2"/>
      <c r="B2604" s="1"/>
    </row>
    <row r="2605" spans="1:2">
      <c r="A2605" s="2"/>
      <c r="B2605" s="1"/>
    </row>
    <row r="2606" spans="1:2">
      <c r="A2606" s="2"/>
      <c r="B2606" s="1"/>
    </row>
    <row r="2607" spans="1:2">
      <c r="A2607" s="2"/>
      <c r="B2607" s="1"/>
    </row>
    <row r="2608" spans="1:2">
      <c r="A2608" s="2"/>
      <c r="B2608" s="1"/>
    </row>
    <row r="2609" spans="1:2">
      <c r="A2609" s="2"/>
      <c r="B2609" s="1"/>
    </row>
    <row r="2610" spans="1:2">
      <c r="A2610" s="2"/>
      <c r="B2610" s="1"/>
    </row>
    <row r="2611" spans="1:2">
      <c r="A2611" s="2"/>
      <c r="B2611" s="1"/>
    </row>
    <row r="2612" spans="1:2">
      <c r="A2612" s="2"/>
      <c r="B2612" s="1"/>
    </row>
    <row r="2613" spans="1:2">
      <c r="A2613" s="2"/>
      <c r="B2613" s="1"/>
    </row>
    <row r="2614" spans="1:2">
      <c r="A2614" s="2"/>
      <c r="B2614" s="1"/>
    </row>
    <row r="2615" spans="1:2">
      <c r="A2615" s="2"/>
      <c r="B2615" s="1"/>
    </row>
    <row r="2616" spans="1:2">
      <c r="A2616" s="2"/>
      <c r="B2616" s="1"/>
    </row>
    <row r="2617" spans="1:2">
      <c r="A2617" s="2"/>
      <c r="B2617" s="1"/>
    </row>
    <row r="2618" spans="1:2">
      <c r="A2618" s="2"/>
      <c r="B2618" s="1"/>
    </row>
    <row r="2619" spans="1:2">
      <c r="A2619" s="2"/>
      <c r="B2619" s="1"/>
    </row>
    <row r="2620" spans="1:2">
      <c r="A2620" s="2"/>
      <c r="B2620" s="1"/>
    </row>
    <row r="2621" spans="1:2">
      <c r="A2621" s="2"/>
      <c r="B2621" s="1"/>
    </row>
    <row r="2622" spans="1:2">
      <c r="A2622" s="2"/>
      <c r="B2622" s="1"/>
    </row>
    <row r="2623" spans="1:2">
      <c r="A2623" s="2"/>
      <c r="B2623" s="1"/>
    </row>
    <row r="2624" spans="1:2">
      <c r="A2624" s="2"/>
      <c r="B2624" s="1"/>
    </row>
    <row r="2625" spans="1:2">
      <c r="A2625" s="2"/>
      <c r="B2625" s="1"/>
    </row>
    <row r="2626" spans="1:2">
      <c r="A2626" s="2"/>
      <c r="B2626" s="1"/>
    </row>
    <row r="2627" spans="1:2">
      <c r="A2627" s="2"/>
      <c r="B2627" s="1"/>
    </row>
    <row r="2628" spans="1:2">
      <c r="A2628" s="2"/>
      <c r="B2628" s="1"/>
    </row>
    <row r="2629" spans="1:2">
      <c r="A2629" s="2"/>
      <c r="B2629" s="1"/>
    </row>
    <row r="2630" spans="1:2">
      <c r="A2630" s="2"/>
      <c r="B2630" s="1"/>
    </row>
    <row r="2631" spans="1:2">
      <c r="A2631" s="2"/>
      <c r="B2631" s="1"/>
    </row>
    <row r="2632" spans="1:2">
      <c r="A2632" s="2"/>
      <c r="B2632" s="1"/>
    </row>
    <row r="2633" spans="1:2">
      <c r="A2633" s="2"/>
      <c r="B2633" s="1"/>
    </row>
    <row r="2634" spans="1:2">
      <c r="A2634" s="2"/>
      <c r="B2634" s="1"/>
    </row>
    <row r="2635" spans="1:2">
      <c r="A2635" s="2"/>
      <c r="B2635" s="1"/>
    </row>
    <row r="2636" spans="1:2">
      <c r="A2636" s="2"/>
      <c r="B2636" s="1"/>
    </row>
    <row r="2637" spans="1:2">
      <c r="A2637" s="2"/>
      <c r="B2637" s="1"/>
    </row>
    <row r="2638" spans="1:2">
      <c r="A2638" s="2"/>
      <c r="B2638" s="1"/>
    </row>
    <row r="2639" spans="1:2">
      <c r="A2639" s="2"/>
      <c r="B2639" s="1"/>
    </row>
    <row r="2640" spans="1:2">
      <c r="A2640" s="2"/>
      <c r="B2640" s="1"/>
    </row>
    <row r="2641" spans="1:2">
      <c r="A2641" s="2"/>
      <c r="B2641" s="1"/>
    </row>
    <row r="2642" spans="1:2">
      <c r="A2642" s="2"/>
      <c r="B2642" s="1"/>
    </row>
    <row r="2643" spans="1:2">
      <c r="A2643" s="2"/>
      <c r="B2643" s="1"/>
    </row>
    <row r="2644" spans="1:2">
      <c r="A2644" s="2"/>
      <c r="B2644" s="1"/>
    </row>
    <row r="2645" spans="1:2">
      <c r="A2645" s="2"/>
      <c r="B2645" s="1"/>
    </row>
    <row r="2646" spans="1:2">
      <c r="A2646" s="2"/>
      <c r="B2646" s="1"/>
    </row>
    <row r="2647" spans="1:2">
      <c r="A2647" s="2"/>
      <c r="B2647" s="1"/>
    </row>
    <row r="2648" spans="1:2">
      <c r="A2648" s="2"/>
      <c r="B2648" s="1"/>
    </row>
    <row r="2649" spans="1:2">
      <c r="A2649" s="2"/>
      <c r="B2649" s="1"/>
    </row>
    <row r="2650" spans="1:2">
      <c r="A2650" s="2"/>
      <c r="B2650" s="1"/>
    </row>
    <row r="2651" spans="1:2">
      <c r="A2651" s="2"/>
      <c r="B2651" s="1"/>
    </row>
    <row r="2652" spans="1:2">
      <c r="A2652" s="2"/>
      <c r="B2652" s="1"/>
    </row>
    <row r="2653" spans="1:2">
      <c r="A2653" s="2"/>
      <c r="B2653" s="1"/>
    </row>
    <row r="2654" spans="1:2">
      <c r="A2654" s="2"/>
      <c r="B2654" s="1"/>
    </row>
    <row r="2655" spans="1:2">
      <c r="A2655" s="2"/>
      <c r="B2655" s="1"/>
    </row>
    <row r="2656" spans="1:2">
      <c r="A2656" s="2"/>
      <c r="B2656" s="1"/>
    </row>
    <row r="2657" spans="1:2">
      <c r="A2657" s="2"/>
      <c r="B2657" s="1"/>
    </row>
    <row r="2658" spans="1:2">
      <c r="A2658" s="2"/>
      <c r="B2658" s="1"/>
    </row>
    <row r="2659" spans="1:2">
      <c r="A2659" s="2"/>
      <c r="B2659" s="1"/>
    </row>
    <row r="2660" spans="1:2">
      <c r="A2660" s="2"/>
      <c r="B2660" s="1"/>
    </row>
    <row r="2661" spans="1:2">
      <c r="A2661" s="2"/>
      <c r="B2661" s="1"/>
    </row>
    <row r="2662" spans="1:2">
      <c r="A2662" s="2"/>
      <c r="B2662" s="1"/>
    </row>
    <row r="2663" spans="1:2">
      <c r="A2663" s="2"/>
      <c r="B2663" s="1"/>
    </row>
    <row r="2664" spans="1:2">
      <c r="A2664" s="2"/>
      <c r="B2664" s="1"/>
    </row>
    <row r="2665" spans="1:2">
      <c r="A2665" s="2"/>
      <c r="B2665" s="1"/>
    </row>
    <row r="2666" spans="1:2">
      <c r="A2666" s="2"/>
      <c r="B2666" s="1"/>
    </row>
    <row r="2667" spans="1:2">
      <c r="A2667" s="2"/>
      <c r="B2667" s="1"/>
    </row>
    <row r="2668" spans="1:2">
      <c r="A2668" s="2"/>
      <c r="B2668" s="1"/>
    </row>
    <row r="2669" spans="1:2">
      <c r="A2669" s="2"/>
      <c r="B2669" s="1"/>
    </row>
    <row r="2670" spans="1:2">
      <c r="A2670" s="2"/>
      <c r="B2670" s="1"/>
    </row>
    <row r="2671" spans="1:2">
      <c r="A2671" s="2"/>
      <c r="B2671" s="1"/>
    </row>
    <row r="2672" spans="1:2">
      <c r="A2672" s="2"/>
      <c r="B2672" s="1"/>
    </row>
    <row r="2673" spans="1:2">
      <c r="A2673" s="2"/>
      <c r="B2673" s="1"/>
    </row>
    <row r="2674" spans="1:2">
      <c r="A2674" s="2"/>
      <c r="B2674" s="1"/>
    </row>
    <row r="2675" spans="1:2">
      <c r="A2675" s="2"/>
      <c r="B2675" s="1"/>
    </row>
    <row r="2676" spans="1:2">
      <c r="A2676" s="2"/>
      <c r="B2676" s="1"/>
    </row>
    <row r="2677" spans="1:2">
      <c r="A2677" s="2"/>
      <c r="B2677" s="1"/>
    </row>
    <row r="2678" spans="1:2">
      <c r="A2678" s="2"/>
      <c r="B2678" s="1"/>
    </row>
    <row r="2679" spans="1:2">
      <c r="A2679" s="2"/>
      <c r="B2679" s="1"/>
    </row>
    <row r="2680" spans="1:2">
      <c r="A2680" s="2"/>
      <c r="B2680" s="1"/>
    </row>
    <row r="2681" spans="1:2">
      <c r="A2681" s="2"/>
      <c r="B2681" s="1"/>
    </row>
    <row r="2682" spans="1:2">
      <c r="A2682" s="2"/>
      <c r="B2682" s="1"/>
    </row>
    <row r="2683" spans="1:2">
      <c r="A2683" s="2"/>
      <c r="B2683" s="1"/>
    </row>
    <row r="2684" spans="1:2">
      <c r="A2684" s="2"/>
      <c r="B2684" s="1"/>
    </row>
    <row r="2685" spans="1:2">
      <c r="A2685" s="2"/>
      <c r="B2685" s="1"/>
    </row>
    <row r="2686" spans="1:2">
      <c r="A2686" s="2"/>
      <c r="B2686" s="1"/>
    </row>
    <row r="2687" spans="1:2">
      <c r="A2687" s="2"/>
      <c r="B2687" s="1"/>
    </row>
    <row r="2688" spans="1:2">
      <c r="A2688" s="2"/>
      <c r="B2688" s="1"/>
    </row>
    <row r="2689" spans="1:2">
      <c r="A2689" s="2"/>
      <c r="B2689" s="1"/>
    </row>
    <row r="2690" spans="1:2">
      <c r="A2690" s="2"/>
      <c r="B2690" s="1"/>
    </row>
    <row r="2691" spans="1:2">
      <c r="A2691" s="2"/>
      <c r="B2691" s="1"/>
    </row>
    <row r="2692" spans="1:2">
      <c r="A2692" s="2"/>
      <c r="B2692" s="1"/>
    </row>
    <row r="2693" spans="1:2">
      <c r="A2693" s="2"/>
      <c r="B2693" s="1"/>
    </row>
    <row r="2694" spans="1:2">
      <c r="A2694" s="2"/>
      <c r="B2694" s="1"/>
    </row>
    <row r="2695" spans="1:2">
      <c r="A2695" s="2"/>
      <c r="B2695" s="1"/>
    </row>
    <row r="2696" spans="1:2">
      <c r="A2696" s="2"/>
      <c r="B2696" s="1"/>
    </row>
    <row r="2697" spans="1:2">
      <c r="A2697" s="2"/>
      <c r="B2697" s="1"/>
    </row>
    <row r="2698" spans="1:2">
      <c r="A2698" s="2"/>
      <c r="B2698" s="1"/>
    </row>
    <row r="2699" spans="1:2">
      <c r="A2699" s="2"/>
      <c r="B2699" s="1"/>
    </row>
    <row r="2700" spans="1:2">
      <c r="A2700" s="2"/>
      <c r="B2700" s="1"/>
    </row>
    <row r="2701" spans="1:2">
      <c r="A2701" s="2"/>
      <c r="B2701" s="1"/>
    </row>
    <row r="2702" spans="1:2">
      <c r="A2702" s="2"/>
      <c r="B2702" s="1"/>
    </row>
    <row r="2703" spans="1:2">
      <c r="A2703" s="2"/>
      <c r="B2703" s="1"/>
    </row>
    <row r="2704" spans="1:2">
      <c r="A2704" s="2"/>
      <c r="B2704" s="1"/>
    </row>
    <row r="2705" spans="1:2">
      <c r="A2705" s="2"/>
      <c r="B2705" s="1"/>
    </row>
    <row r="2706" spans="1:2">
      <c r="A2706" s="2"/>
      <c r="B2706" s="1"/>
    </row>
    <row r="2707" spans="1:2">
      <c r="A2707" s="2"/>
      <c r="B2707" s="1"/>
    </row>
    <row r="2708" spans="1:2">
      <c r="A2708" s="2"/>
      <c r="B2708" s="1"/>
    </row>
    <row r="2709" spans="1:2">
      <c r="A2709" s="2"/>
      <c r="B2709" s="1"/>
    </row>
    <row r="2710" spans="1:2">
      <c r="A2710" s="2"/>
      <c r="B2710" s="1"/>
    </row>
    <row r="2711" spans="1:2">
      <c r="A2711" s="2"/>
      <c r="B2711" s="1"/>
    </row>
    <row r="2712" spans="1:2">
      <c r="A2712" s="2"/>
      <c r="B2712" s="1"/>
    </row>
    <row r="2713" spans="1:2">
      <c r="A2713" s="2"/>
      <c r="B2713" s="1"/>
    </row>
    <row r="2714" spans="1:2">
      <c r="A2714" s="2"/>
      <c r="B2714" s="1"/>
    </row>
    <row r="2715" spans="1:2">
      <c r="A2715" s="2"/>
      <c r="B2715" s="1"/>
    </row>
    <row r="2716" spans="1:2">
      <c r="A2716" s="2"/>
      <c r="B2716" s="1"/>
    </row>
    <row r="2717" spans="1:2">
      <c r="A2717" s="2"/>
      <c r="B2717" s="1"/>
    </row>
    <row r="2718" spans="1:2">
      <c r="A2718" s="2"/>
      <c r="B2718" s="1"/>
    </row>
    <row r="2719" spans="1:2">
      <c r="A2719" s="2"/>
      <c r="B2719" s="1"/>
    </row>
    <row r="2720" spans="1:2">
      <c r="A2720" s="2"/>
      <c r="B2720" s="1"/>
    </row>
    <row r="2721" spans="1:2">
      <c r="A2721" s="2"/>
      <c r="B2721" s="1"/>
    </row>
    <row r="2722" spans="1:2">
      <c r="A2722" s="2"/>
      <c r="B2722" s="1"/>
    </row>
    <row r="2723" spans="1:2">
      <c r="A2723" s="2"/>
      <c r="B2723" s="1"/>
    </row>
    <row r="2724" spans="1:2">
      <c r="A2724" s="2"/>
      <c r="B2724" s="1"/>
    </row>
    <row r="2725" spans="1:2">
      <c r="A2725" s="2"/>
      <c r="B2725" s="1"/>
    </row>
    <row r="2726" spans="1:2">
      <c r="A2726" s="2"/>
      <c r="B2726" s="1"/>
    </row>
    <row r="2727" spans="1:2">
      <c r="A2727" s="2"/>
      <c r="B2727" s="1"/>
    </row>
    <row r="2728" spans="1:2">
      <c r="A2728" s="2"/>
      <c r="B2728" s="1"/>
    </row>
    <row r="2729" spans="1:2">
      <c r="A2729" s="2"/>
      <c r="B2729" s="1"/>
    </row>
    <row r="2730" spans="1:2">
      <c r="A2730" s="2"/>
      <c r="B2730" s="1"/>
    </row>
    <row r="2731" spans="1:2">
      <c r="A2731" s="2"/>
      <c r="B2731" s="1"/>
    </row>
    <row r="2732" spans="1:2">
      <c r="A2732" s="2"/>
      <c r="B2732" s="1"/>
    </row>
    <row r="2733" spans="1:2">
      <c r="A2733" s="2"/>
      <c r="B2733" s="1"/>
    </row>
    <row r="2734" spans="1:2">
      <c r="A2734" s="2"/>
      <c r="B2734" s="1"/>
    </row>
    <row r="2735" spans="1:2">
      <c r="A2735" s="2"/>
      <c r="B2735" s="1"/>
    </row>
    <row r="2736" spans="1:2">
      <c r="A2736" s="2"/>
      <c r="B2736" s="1"/>
    </row>
    <row r="2737" spans="1:2">
      <c r="A2737" s="2"/>
      <c r="B2737" s="1"/>
    </row>
    <row r="2738" spans="1:2">
      <c r="A2738" s="2"/>
      <c r="B2738" s="1"/>
    </row>
    <row r="2739" spans="1:2">
      <c r="A2739" s="2"/>
      <c r="B2739" s="1"/>
    </row>
    <row r="2740" spans="1:2">
      <c r="A2740" s="2"/>
      <c r="B2740" s="1"/>
    </row>
    <row r="2741" spans="1:2">
      <c r="A2741" s="2"/>
      <c r="B2741" s="1"/>
    </row>
    <row r="2742" spans="1:2">
      <c r="A2742" s="2"/>
      <c r="B2742" s="1"/>
    </row>
    <row r="2743" spans="1:2">
      <c r="A2743" s="2"/>
      <c r="B2743" s="1"/>
    </row>
    <row r="2744" spans="1:2">
      <c r="A2744" s="2"/>
      <c r="B2744" s="1"/>
    </row>
    <row r="2745" spans="1:2">
      <c r="A2745" s="2"/>
      <c r="B2745" s="1"/>
    </row>
    <row r="2746" spans="1:2">
      <c r="A2746" s="2"/>
      <c r="B2746" s="1"/>
    </row>
    <row r="2747" spans="1:2">
      <c r="A2747" s="2"/>
      <c r="B2747" s="1"/>
    </row>
    <row r="2748" spans="1:2">
      <c r="A2748" s="2"/>
      <c r="B2748" s="1"/>
    </row>
    <row r="2749" spans="1:2">
      <c r="A2749" s="2"/>
      <c r="B2749" s="1"/>
    </row>
    <row r="2750" spans="1:2">
      <c r="A2750" s="2"/>
      <c r="B2750" s="1"/>
    </row>
    <row r="2751" spans="1:2">
      <c r="A2751" s="2"/>
      <c r="B2751" s="1"/>
    </row>
    <row r="2752" spans="1:2">
      <c r="A2752" s="2"/>
      <c r="B2752" s="1"/>
    </row>
    <row r="2753" spans="1:2">
      <c r="A2753" s="2"/>
      <c r="B2753" s="1"/>
    </row>
    <row r="2754" spans="1:2">
      <c r="A2754" s="2"/>
      <c r="B2754" s="1"/>
    </row>
    <row r="2755" spans="1:2">
      <c r="A2755" s="2"/>
      <c r="B2755" s="1"/>
    </row>
    <row r="2756" spans="1:2">
      <c r="A2756" s="2"/>
      <c r="B2756" s="1"/>
    </row>
    <row r="2757" spans="1:2">
      <c r="A2757" s="2"/>
      <c r="B2757" s="1"/>
    </row>
    <row r="2758" spans="1:2">
      <c r="A2758" s="2"/>
      <c r="B2758" s="1"/>
    </row>
    <row r="2759" spans="1:2">
      <c r="A2759" s="2"/>
      <c r="B2759" s="1"/>
    </row>
    <row r="2760" spans="1:2">
      <c r="A2760" s="2"/>
      <c r="B2760" s="1"/>
    </row>
    <row r="2761" spans="1:2">
      <c r="A2761" s="2"/>
      <c r="B2761" s="1"/>
    </row>
    <row r="2762" spans="1:2">
      <c r="A2762" s="2"/>
      <c r="B2762" s="1"/>
    </row>
    <row r="2763" spans="1:2">
      <c r="A2763" s="2"/>
      <c r="B2763" s="1"/>
    </row>
    <row r="2764" spans="1:2">
      <c r="A2764" s="2"/>
      <c r="B2764" s="1"/>
    </row>
    <row r="2765" spans="1:2">
      <c r="A2765" s="2"/>
      <c r="B2765" s="1"/>
    </row>
    <row r="2766" spans="1:2">
      <c r="A2766" s="2"/>
      <c r="B2766" s="1"/>
    </row>
    <row r="2767" spans="1:2">
      <c r="A2767" s="2"/>
      <c r="B2767" s="1"/>
    </row>
    <row r="2768" spans="1:2">
      <c r="A2768" s="2"/>
      <c r="B2768" s="1"/>
    </row>
    <row r="2769" spans="1:2">
      <c r="A2769" s="2"/>
      <c r="B2769" s="1"/>
    </row>
    <row r="2770" spans="1:2">
      <c r="A2770" s="2"/>
      <c r="B2770" s="1"/>
    </row>
    <row r="2771" spans="1:2">
      <c r="A2771" s="2"/>
      <c r="B2771" s="1"/>
    </row>
    <row r="2772" spans="1:2">
      <c r="A2772" s="2"/>
      <c r="B2772" s="1"/>
    </row>
    <row r="2773" spans="1:2">
      <c r="A2773" s="2"/>
      <c r="B2773" s="1"/>
    </row>
    <row r="2774" spans="1:2">
      <c r="A2774" s="2"/>
      <c r="B2774" s="1"/>
    </row>
    <row r="2775" spans="1:2">
      <c r="A2775" s="2"/>
      <c r="B2775" s="1"/>
    </row>
    <row r="2776" spans="1:2">
      <c r="A2776" s="2"/>
      <c r="B2776" s="1"/>
    </row>
    <row r="2777" spans="1:2">
      <c r="A2777" s="2"/>
      <c r="B2777" s="1"/>
    </row>
    <row r="2778" spans="1:2">
      <c r="A2778" s="2"/>
      <c r="B2778" s="1"/>
    </row>
    <row r="2779" spans="1:2">
      <c r="A2779" s="2"/>
      <c r="B2779" s="1"/>
    </row>
    <row r="2780" spans="1:2">
      <c r="A2780" s="2"/>
      <c r="B2780" s="1"/>
    </row>
    <row r="2781" spans="1:2">
      <c r="A2781" s="2"/>
      <c r="B2781" s="1"/>
    </row>
    <row r="2782" spans="1:2">
      <c r="A2782" s="2"/>
      <c r="B2782" s="1"/>
    </row>
    <row r="2783" spans="1:2">
      <c r="A2783" s="2"/>
      <c r="B2783" s="1"/>
    </row>
    <row r="2784" spans="1:2">
      <c r="A2784" s="2"/>
      <c r="B2784" s="1"/>
    </row>
    <row r="2785" spans="1:2">
      <c r="A2785" s="2"/>
      <c r="B2785" s="1"/>
    </row>
    <row r="2786" spans="1:2">
      <c r="A2786" s="2"/>
      <c r="B2786" s="1"/>
    </row>
    <row r="2787" spans="1:2">
      <c r="A2787" s="2"/>
      <c r="B2787" s="1"/>
    </row>
    <row r="2788" spans="1:2">
      <c r="A2788" s="2"/>
      <c r="B2788" s="1"/>
    </row>
    <row r="2789" spans="1:2">
      <c r="A2789" s="2"/>
      <c r="B2789" s="1"/>
    </row>
    <row r="2790" spans="1:2">
      <c r="A2790" s="2"/>
      <c r="B2790" s="1"/>
    </row>
    <row r="2791" spans="1:2">
      <c r="A2791" s="2"/>
      <c r="B2791" s="1"/>
    </row>
    <row r="2792" spans="1:2">
      <c r="A2792" s="2"/>
      <c r="B2792" s="1"/>
    </row>
    <row r="2793" spans="1:2">
      <c r="A2793" s="2"/>
      <c r="B2793" s="1"/>
    </row>
    <row r="2794" spans="1:2">
      <c r="A2794" s="2"/>
      <c r="B2794" s="1"/>
    </row>
    <row r="2795" spans="1:2">
      <c r="A2795" s="2"/>
      <c r="B2795" s="1"/>
    </row>
    <row r="2796" spans="1:2">
      <c r="A2796" s="2"/>
      <c r="B2796" s="1"/>
    </row>
    <row r="2797" spans="1:2">
      <c r="A2797" s="2"/>
      <c r="B2797" s="1"/>
    </row>
    <row r="2798" spans="1:2">
      <c r="A2798" s="2"/>
      <c r="B2798" s="1"/>
    </row>
    <row r="2799" spans="1:2">
      <c r="A2799" s="2"/>
      <c r="B2799" s="1"/>
    </row>
    <row r="2800" spans="1:2">
      <c r="A2800" s="2"/>
      <c r="B2800" s="1"/>
    </row>
    <row r="2801" spans="1:2">
      <c r="A2801" s="2"/>
      <c r="B2801" s="1"/>
    </row>
    <row r="2802" spans="1:2">
      <c r="A2802" s="2"/>
      <c r="B2802" s="1"/>
    </row>
    <row r="2803" spans="1:2">
      <c r="A2803" s="2"/>
      <c r="B2803" s="1"/>
    </row>
    <row r="2804" spans="1:2">
      <c r="A2804" s="2"/>
      <c r="B2804" s="1"/>
    </row>
    <row r="2805" spans="1:2">
      <c r="A2805" s="2"/>
      <c r="B2805" s="1"/>
    </row>
    <row r="2806" spans="1:2">
      <c r="A2806" s="2"/>
      <c r="B2806" s="1"/>
    </row>
    <row r="2807" spans="1:2">
      <c r="A2807" s="2"/>
      <c r="B2807" s="1"/>
    </row>
    <row r="2808" spans="1:2">
      <c r="A2808" s="2"/>
      <c r="B2808" s="1"/>
    </row>
    <row r="2809" spans="1:2">
      <c r="A2809" s="2"/>
      <c r="B2809" s="1"/>
    </row>
    <row r="2810" spans="1:2">
      <c r="A2810" s="2"/>
      <c r="B2810" s="1"/>
    </row>
    <row r="2811" spans="1:2">
      <c r="A2811" s="2"/>
      <c r="B2811" s="1"/>
    </row>
    <row r="2812" spans="1:2">
      <c r="A2812" s="2"/>
      <c r="B2812" s="1"/>
    </row>
    <row r="2813" spans="1:2">
      <c r="A2813" s="2"/>
      <c r="B2813" s="1"/>
    </row>
    <row r="2814" spans="1:2">
      <c r="A2814" s="2"/>
      <c r="B2814" s="1"/>
    </row>
    <row r="2815" spans="1:2">
      <c r="A2815" s="2"/>
      <c r="B2815" s="1"/>
    </row>
    <row r="2816" spans="1:2">
      <c r="A2816" s="2"/>
      <c r="B2816" s="1"/>
    </row>
    <row r="2817" spans="1:2">
      <c r="A2817" s="2"/>
      <c r="B2817" s="1"/>
    </row>
    <row r="2818" spans="1:2">
      <c r="A2818" s="2"/>
      <c r="B2818" s="1"/>
    </row>
    <row r="2819" spans="1:2">
      <c r="A2819" s="2"/>
      <c r="B2819" s="1"/>
    </row>
    <row r="2820" spans="1:2">
      <c r="A2820" s="2"/>
      <c r="B2820" s="1"/>
    </row>
    <row r="2821" spans="1:2">
      <c r="A2821" s="2"/>
      <c r="B2821" s="1"/>
    </row>
    <row r="2822" spans="1:2">
      <c r="A2822" s="2"/>
      <c r="B2822" s="1"/>
    </row>
    <row r="2823" spans="1:2">
      <c r="A2823" s="2"/>
      <c r="B2823" s="1"/>
    </row>
    <row r="2824" spans="1:2">
      <c r="A2824" s="2"/>
      <c r="B2824" s="1"/>
    </row>
    <row r="2825" spans="1:2">
      <c r="A2825" s="2"/>
      <c r="B2825" s="1"/>
    </row>
    <row r="2826" spans="1:2">
      <c r="A2826" s="2"/>
      <c r="B2826" s="1"/>
    </row>
    <row r="2827" spans="1:2">
      <c r="A2827" s="2"/>
      <c r="B2827" s="1"/>
    </row>
    <row r="2828" spans="1:2">
      <c r="A2828" s="2"/>
      <c r="B2828" s="1"/>
    </row>
    <row r="2829" spans="1:2">
      <c r="A2829" s="2"/>
      <c r="B2829" s="1"/>
    </row>
    <row r="2830" spans="1:2">
      <c r="A2830" s="2"/>
      <c r="B2830" s="1"/>
    </row>
    <row r="2831" spans="1:2">
      <c r="A2831" s="2"/>
      <c r="B2831" s="1"/>
    </row>
    <row r="2832" spans="1:2">
      <c r="A2832" s="2"/>
      <c r="B2832" s="1"/>
    </row>
    <row r="2833" spans="1:2">
      <c r="A2833" s="2"/>
      <c r="B2833" s="1"/>
    </row>
    <row r="2834" spans="1:2">
      <c r="A2834" s="2"/>
      <c r="B2834" s="1"/>
    </row>
    <row r="2835" spans="1:2">
      <c r="A2835" s="2"/>
      <c r="B2835" s="1"/>
    </row>
    <row r="2836" spans="1:2">
      <c r="A2836" s="2"/>
      <c r="B2836" s="1"/>
    </row>
    <row r="2837" spans="1:2">
      <c r="A2837" s="2"/>
      <c r="B2837" s="1"/>
    </row>
    <row r="2838" spans="1:2">
      <c r="A2838" s="2"/>
      <c r="B2838" s="1"/>
    </row>
    <row r="2839" spans="1:2">
      <c r="A2839" s="2"/>
      <c r="B2839" s="1"/>
    </row>
    <row r="2840" spans="1:2">
      <c r="A2840" s="2"/>
      <c r="B2840" s="1"/>
    </row>
    <row r="2841" spans="1:2">
      <c r="A2841" s="2"/>
      <c r="B2841" s="1"/>
    </row>
    <row r="2842" spans="1:2">
      <c r="A2842" s="2"/>
      <c r="B2842" s="1"/>
    </row>
    <row r="2843" spans="1:2">
      <c r="A2843" s="2"/>
      <c r="B2843" s="1"/>
    </row>
    <row r="2844" spans="1:2">
      <c r="A2844" s="2"/>
      <c r="B2844" s="1"/>
    </row>
    <row r="2845" spans="1:2">
      <c r="A2845" s="2"/>
      <c r="B2845" s="1"/>
    </row>
    <row r="2846" spans="1:2">
      <c r="A2846" s="2"/>
      <c r="B2846" s="1"/>
    </row>
    <row r="2847" spans="1:2">
      <c r="A2847" s="2"/>
      <c r="B2847" s="1"/>
    </row>
    <row r="2848" spans="1:2">
      <c r="A2848" s="2"/>
      <c r="B2848" s="1"/>
    </row>
    <row r="2849" spans="1:2">
      <c r="A2849" s="2"/>
      <c r="B2849" s="1"/>
    </row>
    <row r="2850" spans="1:2">
      <c r="A2850" s="2"/>
      <c r="B2850" s="1"/>
    </row>
    <row r="2851" spans="1:2">
      <c r="A2851" s="2"/>
      <c r="B2851" s="1"/>
    </row>
    <row r="2852" spans="1:2">
      <c r="A2852" s="2"/>
      <c r="B2852" s="1"/>
    </row>
    <row r="2853" spans="1:2">
      <c r="A2853" s="2"/>
      <c r="B2853" s="1"/>
    </row>
    <row r="2854" spans="1:2">
      <c r="A2854" s="2"/>
      <c r="B2854" s="1"/>
    </row>
    <row r="2855" spans="1:2">
      <c r="A2855" s="2"/>
      <c r="B2855" s="1"/>
    </row>
    <row r="2856" spans="1:2">
      <c r="A2856" s="2"/>
      <c r="B2856" s="1"/>
    </row>
    <row r="2857" spans="1:2">
      <c r="A2857" s="2"/>
      <c r="B2857" s="1"/>
    </row>
    <row r="2858" spans="1:2">
      <c r="A2858" s="2"/>
      <c r="B2858" s="1"/>
    </row>
    <row r="2859" spans="1:2">
      <c r="A2859" s="2"/>
      <c r="B2859" s="1"/>
    </row>
    <row r="2860" spans="1:2">
      <c r="A2860" s="2"/>
      <c r="B2860" s="1"/>
    </row>
    <row r="2861" spans="1:2">
      <c r="A2861" s="2"/>
      <c r="B2861" s="1"/>
    </row>
    <row r="2862" spans="1:2">
      <c r="A2862" s="2"/>
      <c r="B2862" s="1"/>
    </row>
    <row r="2863" spans="1:2">
      <c r="A2863" s="2"/>
      <c r="B2863" s="1"/>
    </row>
    <row r="2864" spans="1:2">
      <c r="A2864" s="2"/>
      <c r="B2864" s="1"/>
    </row>
    <row r="2865" spans="1:2">
      <c r="A2865" s="2"/>
      <c r="B2865" s="1"/>
    </row>
    <row r="2866" spans="1:2">
      <c r="A2866" s="2"/>
      <c r="B2866" s="1"/>
    </row>
    <row r="2867" spans="1:2">
      <c r="A2867" s="2"/>
      <c r="B2867" s="1"/>
    </row>
    <row r="2868" spans="1:2">
      <c r="A2868" s="2"/>
      <c r="B2868" s="1"/>
    </row>
    <row r="2869" spans="1:2">
      <c r="A2869" s="2"/>
      <c r="B2869" s="1"/>
    </row>
    <row r="2870" spans="1:2">
      <c r="A2870" s="2"/>
      <c r="B2870" s="1"/>
    </row>
    <row r="2871" spans="1:2">
      <c r="A2871" s="2"/>
      <c r="B2871" s="1"/>
    </row>
    <row r="2872" spans="1:2">
      <c r="A2872" s="2"/>
      <c r="B2872" s="1"/>
    </row>
    <row r="2873" spans="1:2">
      <c r="A2873" s="2"/>
      <c r="B2873" s="1"/>
    </row>
    <row r="2874" spans="1:2">
      <c r="A2874" s="2"/>
      <c r="B2874" s="1"/>
    </row>
    <row r="2875" spans="1:2">
      <c r="A2875" s="2"/>
      <c r="B2875" s="1"/>
    </row>
    <row r="2876" spans="1:2">
      <c r="A2876" s="2"/>
      <c r="B2876" s="1"/>
    </row>
    <row r="2877" spans="1:2">
      <c r="A2877" s="2"/>
      <c r="B2877" s="1"/>
    </row>
    <row r="2878" spans="1:2">
      <c r="A2878" s="2"/>
      <c r="B2878" s="1"/>
    </row>
    <row r="2879" spans="1:2">
      <c r="A2879" s="2"/>
      <c r="B2879" s="1"/>
    </row>
    <row r="2880" spans="1:2">
      <c r="A2880" s="2"/>
      <c r="B2880" s="1"/>
    </row>
    <row r="2881" spans="1:2">
      <c r="A2881" s="2"/>
      <c r="B2881" s="1"/>
    </row>
    <row r="2882" spans="1:2">
      <c r="A2882" s="2"/>
      <c r="B2882" s="1"/>
    </row>
    <row r="2883" spans="1:2">
      <c r="A2883" s="2"/>
      <c r="B2883" s="1"/>
    </row>
    <row r="2884" spans="1:2">
      <c r="A2884" s="2"/>
      <c r="B2884" s="1"/>
    </row>
    <row r="2885" spans="1:2">
      <c r="A2885" s="2"/>
      <c r="B2885" s="1"/>
    </row>
    <row r="2886" spans="1:2">
      <c r="A2886" s="2"/>
      <c r="B2886" s="1"/>
    </row>
    <row r="2887" spans="1:2">
      <c r="A2887" s="2"/>
      <c r="B2887" s="1"/>
    </row>
    <row r="2888" spans="1:2">
      <c r="A2888" s="2"/>
      <c r="B2888" s="1"/>
    </row>
    <row r="2889" spans="1:2">
      <c r="A2889" s="2"/>
      <c r="B2889" s="1"/>
    </row>
    <row r="2890" spans="1:2">
      <c r="A2890" s="2"/>
      <c r="B2890" s="1"/>
    </row>
    <row r="2891" spans="1:2">
      <c r="A2891" s="2"/>
      <c r="B2891" s="1"/>
    </row>
    <row r="2892" spans="1:2">
      <c r="A2892" s="2"/>
      <c r="B2892" s="1"/>
    </row>
    <row r="2893" spans="1:2">
      <c r="A2893" s="2"/>
      <c r="B2893" s="1"/>
    </row>
    <row r="2894" spans="1:2">
      <c r="A2894" s="2"/>
      <c r="B2894" s="1"/>
    </row>
    <row r="2895" spans="1:2">
      <c r="A2895" s="2"/>
      <c r="B2895" s="1"/>
    </row>
    <row r="2896" spans="1:2">
      <c r="A2896" s="2"/>
      <c r="B2896" s="1"/>
    </row>
    <row r="2897" spans="1:2">
      <c r="A2897" s="2"/>
      <c r="B2897" s="1"/>
    </row>
    <row r="2898" spans="1:2">
      <c r="A2898" s="2"/>
      <c r="B2898" s="1"/>
    </row>
    <row r="2899" spans="1:2">
      <c r="A2899" s="2"/>
      <c r="B2899" s="1"/>
    </row>
    <row r="2900" spans="1:2">
      <c r="A2900" s="2"/>
      <c r="B2900" s="1"/>
    </row>
    <row r="2901" spans="1:2">
      <c r="A2901" s="2"/>
      <c r="B2901" s="1"/>
    </row>
    <row r="2902" spans="1:2">
      <c r="A2902" s="2"/>
      <c r="B2902" s="1"/>
    </row>
    <row r="2903" spans="1:2">
      <c r="A2903" s="2"/>
      <c r="B2903" s="1"/>
    </row>
    <row r="2904" spans="1:2">
      <c r="A2904" s="2"/>
      <c r="B2904" s="1"/>
    </row>
    <row r="2905" spans="1:2">
      <c r="A2905" s="2"/>
      <c r="B2905" s="1"/>
    </row>
    <row r="2906" spans="1:2">
      <c r="A2906" s="2"/>
      <c r="B2906" s="1"/>
    </row>
    <row r="2907" spans="1:2">
      <c r="A2907" s="2"/>
      <c r="B2907" s="1"/>
    </row>
    <row r="2908" spans="1:2">
      <c r="A2908" s="2"/>
      <c r="B2908" s="1"/>
    </row>
    <row r="2909" spans="1:2">
      <c r="A2909" s="2"/>
      <c r="B2909" s="1"/>
    </row>
    <row r="2910" spans="1:2">
      <c r="A2910" s="2"/>
      <c r="B2910" s="1"/>
    </row>
    <row r="2911" spans="1:2">
      <c r="A2911" s="2"/>
      <c r="B2911" s="1"/>
    </row>
    <row r="2912" spans="1:2">
      <c r="A2912" s="2"/>
      <c r="B2912" s="1"/>
    </row>
    <row r="2913" spans="1:2">
      <c r="A2913" s="2"/>
      <c r="B2913" s="1"/>
    </row>
    <row r="2914" spans="1:2">
      <c r="A2914" s="2"/>
      <c r="B2914" s="1"/>
    </row>
    <row r="2915" spans="1:2">
      <c r="A2915" s="2"/>
      <c r="B2915" s="1"/>
    </row>
    <row r="2916" spans="1:2">
      <c r="A2916" s="2"/>
      <c r="B2916" s="1"/>
    </row>
    <row r="2917" spans="1:2">
      <c r="A2917" s="2"/>
      <c r="B2917" s="1"/>
    </row>
    <row r="2918" spans="1:2">
      <c r="A2918" s="2"/>
      <c r="B2918" s="1"/>
    </row>
    <row r="2919" spans="1:2">
      <c r="A2919" s="2"/>
      <c r="B2919" s="1"/>
    </row>
    <row r="2920" spans="1:2">
      <c r="A2920" s="2"/>
      <c r="B2920" s="1"/>
    </row>
    <row r="2921" spans="1:2">
      <c r="A2921" s="2"/>
      <c r="B2921" s="1"/>
    </row>
    <row r="2922" spans="1:2">
      <c r="A2922" s="2"/>
      <c r="B2922" s="1"/>
    </row>
    <row r="2923" spans="1:2">
      <c r="A2923" s="2"/>
      <c r="B2923" s="1"/>
    </row>
    <row r="2924" spans="1:2">
      <c r="A2924" s="2"/>
      <c r="B2924" s="1"/>
    </row>
    <row r="2925" spans="1:2">
      <c r="A2925" s="2"/>
      <c r="B2925" s="1"/>
    </row>
    <row r="2926" spans="1:2">
      <c r="A2926" s="2"/>
      <c r="B2926" s="1"/>
    </row>
    <row r="2927" spans="1:2">
      <c r="A2927" s="2"/>
      <c r="B2927" s="1"/>
    </row>
    <row r="2928" spans="1:2">
      <c r="A2928" s="2"/>
      <c r="B2928" s="1"/>
    </row>
    <row r="2929" spans="1:2">
      <c r="A2929" s="2"/>
      <c r="B2929" s="1"/>
    </row>
    <row r="2930" spans="1:2">
      <c r="A2930" s="2"/>
      <c r="B2930" s="1"/>
    </row>
    <row r="2931" spans="1:2">
      <c r="A2931" s="2"/>
      <c r="B2931" s="1"/>
    </row>
    <row r="2932" spans="1:2">
      <c r="A2932" s="2"/>
      <c r="B2932" s="1"/>
    </row>
    <row r="2933" spans="1:2">
      <c r="A2933" s="2"/>
      <c r="B2933" s="1"/>
    </row>
    <row r="2934" spans="1:2">
      <c r="A2934" s="2"/>
      <c r="B2934" s="1"/>
    </row>
    <row r="2935" spans="1:2">
      <c r="A2935" s="2"/>
      <c r="B2935" s="1"/>
    </row>
    <row r="2936" spans="1:2">
      <c r="A2936" s="2"/>
      <c r="B2936" s="1"/>
    </row>
    <row r="2937" spans="1:2">
      <c r="A2937" s="2"/>
      <c r="B2937" s="1"/>
    </row>
    <row r="2938" spans="1:2">
      <c r="A2938" s="2"/>
      <c r="B2938" s="1"/>
    </row>
    <row r="2939" spans="1:2">
      <c r="A2939" s="2"/>
      <c r="B2939" s="1"/>
    </row>
    <row r="2940" spans="1:2">
      <c r="A2940" s="2"/>
      <c r="B2940" s="1"/>
    </row>
    <row r="2941" spans="1:2">
      <c r="A2941" s="2"/>
      <c r="B2941" s="1"/>
    </row>
    <row r="2942" spans="1:2">
      <c r="A2942" s="2"/>
      <c r="B2942" s="1"/>
    </row>
    <row r="2943" spans="1:2">
      <c r="A2943" s="2"/>
      <c r="B2943" s="1"/>
    </row>
    <row r="2944" spans="1:2">
      <c r="A2944" s="2"/>
      <c r="B2944" s="1"/>
    </row>
    <row r="2945" spans="1:2">
      <c r="A2945" s="2"/>
      <c r="B2945" s="1"/>
    </row>
    <row r="2946" spans="1:2">
      <c r="A2946" s="2"/>
      <c r="B2946" s="1"/>
    </row>
    <row r="2947" spans="1:2">
      <c r="A2947" s="2"/>
      <c r="B2947" s="1"/>
    </row>
    <row r="2948" spans="1:2">
      <c r="A2948" s="2"/>
      <c r="B2948" s="1"/>
    </row>
    <row r="2949" spans="1:2">
      <c r="A2949" s="2"/>
      <c r="B2949" s="1"/>
    </row>
    <row r="2950" spans="1:2">
      <c r="A2950" s="2"/>
      <c r="B2950" s="1"/>
    </row>
    <row r="2951" spans="1:2">
      <c r="A2951" s="2"/>
      <c r="B2951" s="1"/>
    </row>
    <row r="2952" spans="1:2">
      <c r="A2952" s="2"/>
      <c r="B2952" s="1"/>
    </row>
    <row r="2953" spans="1:2">
      <c r="A2953" s="2"/>
      <c r="B2953" s="1"/>
    </row>
    <row r="2954" spans="1:2">
      <c r="A2954" s="2"/>
      <c r="B2954" s="1"/>
    </row>
    <row r="2955" spans="1:2">
      <c r="A2955" s="2"/>
      <c r="B2955" s="1"/>
    </row>
    <row r="2956" spans="1:2">
      <c r="A2956" s="2"/>
      <c r="B2956" s="1"/>
    </row>
    <row r="2957" spans="1:2">
      <c r="A2957" s="2"/>
      <c r="B2957" s="1"/>
    </row>
    <row r="2958" spans="1:2">
      <c r="A2958" s="2"/>
      <c r="B2958" s="1"/>
    </row>
    <row r="2959" spans="1:2">
      <c r="A2959" s="2"/>
      <c r="B2959" s="1"/>
    </row>
    <row r="2960" spans="1:2">
      <c r="A2960" s="2"/>
      <c r="B2960" s="1"/>
    </row>
    <row r="2961" spans="1:2">
      <c r="A2961" s="2"/>
      <c r="B2961" s="1"/>
    </row>
    <row r="2962" spans="1:2">
      <c r="A2962" s="2"/>
      <c r="B2962" s="1"/>
    </row>
    <row r="2963" spans="1:2">
      <c r="A2963" s="2"/>
      <c r="B2963" s="1"/>
    </row>
    <row r="2964" spans="1:2">
      <c r="A2964" s="2"/>
      <c r="B2964" s="1"/>
    </row>
    <row r="2965" spans="1:2">
      <c r="A2965" s="2"/>
      <c r="B2965" s="1"/>
    </row>
    <row r="2966" spans="1:2">
      <c r="A2966" s="2"/>
      <c r="B2966" s="1"/>
    </row>
    <row r="2967" spans="1:2">
      <c r="A2967" s="2"/>
      <c r="B2967" s="1"/>
    </row>
    <row r="2968" spans="1:2">
      <c r="A2968" s="2"/>
      <c r="B2968" s="1"/>
    </row>
    <row r="2969" spans="1:2">
      <c r="A2969" s="2"/>
      <c r="B2969" s="1"/>
    </row>
    <row r="2970" spans="1:2">
      <c r="A2970" s="2"/>
      <c r="B2970" s="1"/>
    </row>
    <row r="2971" spans="1:2">
      <c r="A2971" s="2"/>
      <c r="B2971" s="1"/>
    </row>
    <row r="2972" spans="1:2">
      <c r="A2972" s="2"/>
      <c r="B2972" s="1"/>
    </row>
    <row r="2973" spans="1:2">
      <c r="A2973" s="2"/>
      <c r="B2973" s="1"/>
    </row>
    <row r="2974" spans="1:2">
      <c r="A2974" s="2"/>
      <c r="B2974" s="1"/>
    </row>
    <row r="2975" spans="1:2">
      <c r="A2975" s="2"/>
      <c r="B2975" s="1"/>
    </row>
    <row r="2976" spans="1:2">
      <c r="A2976" s="2"/>
      <c r="B2976" s="1"/>
    </row>
    <row r="2977" spans="1:2">
      <c r="A2977" s="2"/>
      <c r="B2977" s="1"/>
    </row>
    <row r="2978" spans="1:2">
      <c r="A2978" s="2"/>
      <c r="B2978" s="1"/>
    </row>
    <row r="2979" spans="1:2">
      <c r="A2979" s="2"/>
      <c r="B2979" s="1"/>
    </row>
    <row r="2980" spans="1:2">
      <c r="A2980" s="2"/>
      <c r="B2980" s="1"/>
    </row>
    <row r="2981" spans="1:2">
      <c r="A2981" s="2"/>
      <c r="B2981" s="1"/>
    </row>
    <row r="2982" spans="1:2">
      <c r="A2982" s="2"/>
      <c r="B2982" s="1"/>
    </row>
    <row r="2983" spans="1:2">
      <c r="A2983" s="2"/>
      <c r="B2983" s="1"/>
    </row>
    <row r="2984" spans="1:2">
      <c r="A2984" s="2"/>
      <c r="B2984" s="1"/>
    </row>
    <row r="2985" spans="1:2">
      <c r="A2985" s="2"/>
      <c r="B2985" s="1"/>
    </row>
    <row r="2986" spans="1:2">
      <c r="A2986" s="2"/>
      <c r="B2986" s="1"/>
    </row>
    <row r="2987" spans="1:2">
      <c r="A2987" s="2"/>
      <c r="B2987" s="1"/>
    </row>
    <row r="2988" spans="1:2">
      <c r="A2988" s="2"/>
      <c r="B2988" s="1"/>
    </row>
    <row r="2989" spans="1:2">
      <c r="A2989" s="2"/>
      <c r="B2989" s="1"/>
    </row>
    <row r="2990" spans="1:2">
      <c r="A2990" s="2"/>
      <c r="B2990" s="1"/>
    </row>
    <row r="2991" spans="1:2">
      <c r="A2991" s="2"/>
      <c r="B2991" s="1"/>
    </row>
    <row r="2992" spans="1:2">
      <c r="A2992" s="2"/>
      <c r="B2992" s="1"/>
    </row>
    <row r="2993" spans="1:2">
      <c r="A2993" s="2"/>
      <c r="B2993" s="1"/>
    </row>
    <row r="2994" spans="1:2">
      <c r="A2994" s="2"/>
      <c r="B2994" s="1"/>
    </row>
    <row r="2995" spans="1:2">
      <c r="A2995" s="2"/>
      <c r="B2995" s="1"/>
    </row>
    <row r="2996" spans="1:2">
      <c r="A2996" s="2"/>
      <c r="B2996" s="1"/>
    </row>
    <row r="2997" spans="1:2">
      <c r="A2997" s="2"/>
      <c r="B2997" s="1"/>
    </row>
    <row r="2998" spans="1:2">
      <c r="A2998" s="2"/>
      <c r="B2998" s="1"/>
    </row>
    <row r="2999" spans="1:2">
      <c r="A2999" s="2"/>
      <c r="B2999" s="1"/>
    </row>
    <row r="3000" spans="1:2">
      <c r="A3000" s="2"/>
      <c r="B3000" s="1"/>
    </row>
    <row r="3001" spans="1:2">
      <c r="A3001" s="2"/>
      <c r="B3001" s="1"/>
    </row>
    <row r="3002" spans="1:2">
      <c r="A3002" s="2"/>
      <c r="B3002" s="1"/>
    </row>
    <row r="3003" spans="1:2">
      <c r="A3003" s="2"/>
      <c r="B3003" s="1"/>
    </row>
    <row r="3004" spans="1:2">
      <c r="A3004" s="2"/>
      <c r="B3004" s="1"/>
    </row>
    <row r="3005" spans="1:2">
      <c r="A3005" s="2"/>
      <c r="B3005" s="1"/>
    </row>
    <row r="3006" spans="1:2">
      <c r="A3006" s="2"/>
      <c r="B3006" s="1"/>
    </row>
    <row r="3007" spans="1:2">
      <c r="A3007" s="2"/>
      <c r="B3007" s="1"/>
    </row>
    <row r="3008" spans="1:2">
      <c r="A3008" s="2"/>
      <c r="B3008" s="1"/>
    </row>
    <row r="3009" spans="1:2">
      <c r="A3009" s="2"/>
      <c r="B3009" s="1"/>
    </row>
    <row r="3010" spans="1:2">
      <c r="A3010" s="2"/>
      <c r="B3010" s="1"/>
    </row>
    <row r="3011" spans="1:2">
      <c r="A3011" s="2"/>
      <c r="B3011" s="1"/>
    </row>
    <row r="3012" spans="1:2">
      <c r="A3012" s="2"/>
      <c r="B3012" s="1"/>
    </row>
    <row r="3013" spans="1:2">
      <c r="A3013" s="2"/>
      <c r="B3013" s="1"/>
    </row>
    <row r="3014" spans="1:2">
      <c r="A3014" s="2"/>
      <c r="B3014" s="1"/>
    </row>
    <row r="3015" spans="1:2">
      <c r="A3015" s="2"/>
      <c r="B3015" s="1"/>
    </row>
    <row r="3016" spans="1:2">
      <c r="A3016" s="2"/>
      <c r="B3016" s="1"/>
    </row>
    <row r="3017" spans="1:2">
      <c r="A3017" s="2"/>
      <c r="B3017" s="1"/>
    </row>
    <row r="3018" spans="1:2">
      <c r="A3018" s="2"/>
      <c r="B3018" s="1"/>
    </row>
    <row r="3019" spans="1:2">
      <c r="A3019" s="2"/>
      <c r="B3019" s="1"/>
    </row>
    <row r="3020" spans="1:2">
      <c r="A3020" s="2"/>
      <c r="B3020" s="1"/>
    </row>
    <row r="3021" spans="1:2">
      <c r="A3021" s="2"/>
      <c r="B3021" s="1"/>
    </row>
    <row r="3022" spans="1:2">
      <c r="A3022" s="2"/>
      <c r="B3022" s="1"/>
    </row>
    <row r="3023" spans="1:2">
      <c r="A3023" s="2"/>
      <c r="B3023" s="1"/>
    </row>
    <row r="3024" spans="1:2">
      <c r="A3024" s="2"/>
      <c r="B3024" s="1"/>
    </row>
    <row r="3025" spans="1:2">
      <c r="A3025" s="2"/>
      <c r="B3025" s="1"/>
    </row>
    <row r="3026" spans="1:2">
      <c r="A3026" s="2"/>
      <c r="B3026" s="1"/>
    </row>
    <row r="3027" spans="1:2">
      <c r="A3027" s="2"/>
      <c r="B3027" s="1"/>
    </row>
    <row r="3028" spans="1:2">
      <c r="A3028" s="2"/>
      <c r="B3028" s="1"/>
    </row>
    <row r="3029" spans="1:2">
      <c r="A3029" s="2"/>
      <c r="B3029" s="1"/>
    </row>
    <row r="3030" spans="1:2">
      <c r="A3030" s="2"/>
      <c r="B3030" s="1"/>
    </row>
    <row r="3031" spans="1:2">
      <c r="A3031" s="2"/>
      <c r="B3031" s="1"/>
    </row>
    <row r="3032" spans="1:2">
      <c r="A3032" s="2"/>
      <c r="B3032" s="1"/>
    </row>
    <row r="3033" spans="1:2">
      <c r="A3033" s="2"/>
      <c r="B3033" s="1"/>
    </row>
    <row r="3034" spans="1:2">
      <c r="A3034" s="2"/>
      <c r="B3034" s="1"/>
    </row>
    <row r="3035" spans="1:2">
      <c r="A3035" s="2"/>
      <c r="B3035" s="1"/>
    </row>
    <row r="3036" spans="1:2">
      <c r="A3036" s="2"/>
      <c r="B3036" s="1"/>
    </row>
    <row r="3037" spans="1:2">
      <c r="A3037" s="2"/>
      <c r="B3037" s="1"/>
    </row>
    <row r="3038" spans="1:2">
      <c r="A3038" s="2"/>
      <c r="B3038" s="1"/>
    </row>
    <row r="3039" spans="1:2">
      <c r="A3039" s="2"/>
      <c r="B3039" s="1"/>
    </row>
    <row r="3040" spans="1:2">
      <c r="A3040" s="2"/>
      <c r="B3040" s="1"/>
    </row>
    <row r="3041" spans="1:2">
      <c r="A3041" s="2"/>
      <c r="B3041" s="1"/>
    </row>
    <row r="3042" spans="1:2">
      <c r="A3042" s="2"/>
      <c r="B3042" s="1"/>
    </row>
    <row r="3043" spans="1:2">
      <c r="A3043" s="2"/>
      <c r="B3043" s="1"/>
    </row>
    <row r="3044" spans="1:2">
      <c r="A3044" s="2"/>
      <c r="B3044" s="1"/>
    </row>
    <row r="3045" spans="1:2">
      <c r="A3045" s="2"/>
      <c r="B3045" s="1"/>
    </row>
    <row r="3046" spans="1:2">
      <c r="A3046" s="2"/>
      <c r="B3046" s="1"/>
    </row>
    <row r="3047" spans="1:2">
      <c r="A3047" s="2"/>
      <c r="B3047" s="1"/>
    </row>
    <row r="3048" spans="1:2">
      <c r="A3048" s="2"/>
      <c r="B3048" s="1"/>
    </row>
    <row r="3049" spans="1:2">
      <c r="A3049" s="2"/>
      <c r="B3049" s="1"/>
    </row>
    <row r="3050" spans="1:2">
      <c r="A3050" s="2"/>
      <c r="B3050" s="1"/>
    </row>
    <row r="3051" spans="1:2">
      <c r="A3051" s="2"/>
      <c r="B3051" s="1"/>
    </row>
    <row r="3052" spans="1:2">
      <c r="A3052" s="2"/>
      <c r="B3052" s="1"/>
    </row>
    <row r="3053" spans="1:2">
      <c r="A3053" s="2"/>
      <c r="B3053" s="1"/>
    </row>
    <row r="3054" spans="1:2">
      <c r="A3054" s="2"/>
      <c r="B3054" s="1"/>
    </row>
    <row r="3055" spans="1:2">
      <c r="A3055" s="2"/>
      <c r="B3055" s="1"/>
    </row>
    <row r="3056" spans="1:2">
      <c r="A3056" s="2"/>
      <c r="B3056" s="1"/>
    </row>
    <row r="3057" spans="1:2">
      <c r="A3057" s="2"/>
      <c r="B3057" s="1"/>
    </row>
    <row r="3058" spans="1:2">
      <c r="A3058" s="2"/>
      <c r="B3058" s="1"/>
    </row>
    <row r="3059" spans="1:2">
      <c r="A3059" s="2"/>
      <c r="B3059" s="1"/>
    </row>
    <row r="3060" spans="1:2">
      <c r="A3060" s="2"/>
      <c r="B3060" s="1"/>
    </row>
    <row r="3061" spans="1:2">
      <c r="A3061" s="2"/>
      <c r="B3061" s="1"/>
    </row>
    <row r="3062" spans="1:2">
      <c r="A3062" s="2"/>
      <c r="B3062" s="1"/>
    </row>
    <row r="3063" spans="1:2">
      <c r="A3063" s="2"/>
      <c r="B3063" s="1"/>
    </row>
    <row r="3064" spans="1:2">
      <c r="A3064" s="2"/>
      <c r="B3064" s="1"/>
    </row>
    <row r="3065" spans="1:2">
      <c r="A3065" s="2"/>
      <c r="B3065" s="1"/>
    </row>
    <row r="3066" spans="1:2">
      <c r="A3066" s="2"/>
      <c r="B3066" s="1"/>
    </row>
    <row r="3067" spans="1:2">
      <c r="A3067" s="2"/>
      <c r="B3067" s="1"/>
    </row>
    <row r="3068" spans="1:2">
      <c r="A3068" s="2"/>
      <c r="B3068" s="1"/>
    </row>
    <row r="3069" spans="1:2">
      <c r="A3069" s="2"/>
      <c r="B3069" s="1"/>
    </row>
    <row r="3070" spans="1:2">
      <c r="A3070" s="2"/>
      <c r="B3070" s="1"/>
    </row>
    <row r="3071" spans="1:2">
      <c r="A3071" s="2"/>
      <c r="B3071" s="1"/>
    </row>
    <row r="3072" spans="1:2">
      <c r="A3072" s="2"/>
      <c r="B3072" s="1"/>
    </row>
    <row r="3073" spans="1:2">
      <c r="A3073" s="2"/>
      <c r="B3073" s="1"/>
    </row>
    <row r="3074" spans="1:2">
      <c r="A3074" s="2"/>
      <c r="B3074" s="1"/>
    </row>
    <row r="3075" spans="1:2">
      <c r="A3075" s="2"/>
      <c r="B3075" s="1"/>
    </row>
    <row r="3076" spans="1:2">
      <c r="A3076" s="2"/>
      <c r="B3076" s="1"/>
    </row>
    <row r="3077" spans="1:2">
      <c r="A3077" s="2"/>
      <c r="B3077" s="1"/>
    </row>
    <row r="3078" spans="1:2">
      <c r="A3078" s="2"/>
      <c r="B3078" s="1"/>
    </row>
    <row r="3079" spans="1:2">
      <c r="A3079" s="2"/>
      <c r="B3079" s="1"/>
    </row>
    <row r="3080" spans="1:2">
      <c r="A3080" s="2"/>
      <c r="B3080" s="1"/>
    </row>
    <row r="3081" spans="1:2">
      <c r="A3081" s="2"/>
      <c r="B3081" s="1"/>
    </row>
    <row r="3082" spans="1:2">
      <c r="A3082" s="2"/>
      <c r="B3082" s="1"/>
    </row>
    <row r="3083" spans="1:2">
      <c r="A3083" s="2"/>
      <c r="B3083" s="1"/>
    </row>
    <row r="3084" spans="1:2">
      <c r="A3084" s="2"/>
      <c r="B3084" s="1"/>
    </row>
    <row r="3085" spans="1:2">
      <c r="A3085" s="2"/>
      <c r="B3085" s="1"/>
    </row>
    <row r="3086" spans="1:2">
      <c r="A3086" s="2"/>
      <c r="B3086" s="1"/>
    </row>
    <row r="3087" spans="1:2">
      <c r="A3087" s="2"/>
      <c r="B3087" s="1"/>
    </row>
    <row r="3088" spans="1:2">
      <c r="A3088" s="2"/>
      <c r="B3088" s="1"/>
    </row>
    <row r="3089" spans="1:2">
      <c r="A3089" s="2"/>
      <c r="B3089" s="1"/>
    </row>
    <row r="3090" spans="1:2">
      <c r="A3090" s="2"/>
      <c r="B3090" s="1"/>
    </row>
    <row r="3091" spans="1:2">
      <c r="A3091" s="2"/>
      <c r="B3091" s="1"/>
    </row>
    <row r="3092" spans="1:2">
      <c r="A3092" s="2"/>
      <c r="B3092" s="1"/>
    </row>
    <row r="3093" spans="1:2">
      <c r="A3093" s="2"/>
      <c r="B3093" s="1"/>
    </row>
    <row r="3094" spans="1:2">
      <c r="A3094" s="2"/>
      <c r="B3094" s="1"/>
    </row>
    <row r="3095" spans="1:2">
      <c r="A3095" s="2"/>
      <c r="B3095" s="1"/>
    </row>
    <row r="3096" spans="1:2">
      <c r="A3096" s="2"/>
      <c r="B3096" s="1"/>
    </row>
    <row r="3097" spans="1:2">
      <c r="A3097" s="2"/>
      <c r="B3097" s="1"/>
    </row>
    <row r="3098" spans="1:2">
      <c r="A3098" s="2"/>
      <c r="B3098" s="1"/>
    </row>
    <row r="3099" spans="1:2">
      <c r="A3099" s="2"/>
      <c r="B3099" s="1"/>
    </row>
    <row r="3100" spans="1:2">
      <c r="A3100" s="2"/>
      <c r="B3100" s="1"/>
    </row>
    <row r="3101" spans="1:2">
      <c r="A3101" s="2"/>
      <c r="B3101" s="1"/>
    </row>
    <row r="3102" spans="1:2">
      <c r="A3102" s="2"/>
      <c r="B3102" s="1"/>
    </row>
    <row r="3103" spans="1:2">
      <c r="A3103" s="2"/>
      <c r="B3103" s="1"/>
    </row>
    <row r="3104" spans="1:2">
      <c r="A3104" s="2"/>
      <c r="B3104" s="1"/>
    </row>
    <row r="3105" spans="1:2">
      <c r="A3105" s="2"/>
      <c r="B3105" s="1"/>
    </row>
    <row r="3106" spans="1:2">
      <c r="A3106" s="2"/>
      <c r="B3106" s="1"/>
    </row>
    <row r="3107" spans="1:2">
      <c r="A3107" s="2"/>
      <c r="B3107" s="1"/>
    </row>
    <row r="3108" spans="1:2">
      <c r="A3108" s="2"/>
      <c r="B3108" s="1"/>
    </row>
    <row r="3109" spans="1:2">
      <c r="A3109" s="2"/>
      <c r="B3109" s="1"/>
    </row>
    <row r="3110" spans="1:2">
      <c r="A3110" s="2"/>
      <c r="B3110" s="1"/>
    </row>
    <row r="3111" spans="1:2">
      <c r="A3111" s="2"/>
      <c r="B3111" s="1"/>
    </row>
    <row r="3112" spans="1:2">
      <c r="A3112" s="2"/>
      <c r="B3112" s="1"/>
    </row>
    <row r="3113" spans="1:2">
      <c r="A3113" s="2"/>
      <c r="B3113" s="1"/>
    </row>
    <row r="3114" spans="1:2">
      <c r="A3114" s="2"/>
      <c r="B3114" s="1"/>
    </row>
    <row r="3115" spans="1:2">
      <c r="A3115" s="2"/>
      <c r="B3115" s="1"/>
    </row>
    <row r="3116" spans="1:2">
      <c r="A3116" s="2"/>
      <c r="B3116" s="1"/>
    </row>
    <row r="3117" spans="1:2">
      <c r="A3117" s="2"/>
      <c r="B3117" s="1"/>
    </row>
    <row r="3118" spans="1:2">
      <c r="A3118" s="2"/>
      <c r="B3118" s="1"/>
    </row>
    <row r="3119" spans="1:2">
      <c r="A3119" s="2"/>
      <c r="B3119" s="1"/>
    </row>
    <row r="3120" spans="1:2">
      <c r="A3120" s="2"/>
      <c r="B3120" s="1"/>
    </row>
    <row r="3121" spans="1:2">
      <c r="A3121" s="2"/>
      <c r="B3121" s="1"/>
    </row>
    <row r="3122" spans="1:2">
      <c r="A3122" s="2"/>
      <c r="B3122" s="1"/>
    </row>
    <row r="3123" spans="1:2">
      <c r="A3123" s="2"/>
      <c r="B3123" s="1"/>
    </row>
    <row r="3124" spans="1:2">
      <c r="A3124" s="2"/>
      <c r="B3124" s="1"/>
    </row>
    <row r="3125" spans="1:2">
      <c r="A3125" s="2"/>
      <c r="B3125" s="1"/>
    </row>
    <row r="3126" spans="1:2">
      <c r="A3126" s="2"/>
      <c r="B3126" s="1"/>
    </row>
    <row r="3127" spans="1:2">
      <c r="A3127" s="2"/>
      <c r="B3127" s="1"/>
    </row>
    <row r="3128" spans="1:2">
      <c r="A3128" s="2"/>
      <c r="B3128" s="1"/>
    </row>
    <row r="3129" spans="1:2">
      <c r="A3129" s="2"/>
      <c r="B3129" s="1"/>
    </row>
    <row r="3130" spans="1:2">
      <c r="A3130" s="2"/>
      <c r="B3130" s="1"/>
    </row>
    <row r="3131" spans="1:2">
      <c r="A3131" s="2"/>
      <c r="B3131" s="1"/>
    </row>
    <row r="3132" spans="1:2">
      <c r="A3132" s="2"/>
      <c r="B3132" s="1"/>
    </row>
    <row r="3133" spans="1:2">
      <c r="A3133" s="2"/>
      <c r="B3133" s="1"/>
    </row>
    <row r="3134" spans="1:2">
      <c r="A3134" s="2"/>
      <c r="B3134" s="1"/>
    </row>
    <row r="3135" spans="1:2">
      <c r="A3135" s="2"/>
      <c r="B3135" s="1"/>
    </row>
    <row r="3136" spans="1:2">
      <c r="A3136" s="2"/>
      <c r="B3136" s="1"/>
    </row>
    <row r="3137" spans="1:2">
      <c r="A3137" s="2"/>
      <c r="B3137" s="1"/>
    </row>
    <row r="3138" spans="1:2">
      <c r="A3138" s="2"/>
      <c r="B3138" s="1"/>
    </row>
    <row r="3139" spans="1:2">
      <c r="A3139" s="2"/>
      <c r="B3139" s="1"/>
    </row>
    <row r="3140" spans="1:2">
      <c r="A3140" s="2"/>
      <c r="B3140" s="1"/>
    </row>
    <row r="3141" spans="1:2">
      <c r="A3141" s="2"/>
      <c r="B3141" s="1"/>
    </row>
    <row r="3142" spans="1:2">
      <c r="A3142" s="2"/>
      <c r="B3142" s="1"/>
    </row>
    <row r="3143" spans="1:2">
      <c r="A3143" s="2"/>
      <c r="B3143" s="1"/>
    </row>
    <row r="3144" spans="1:2">
      <c r="A3144" s="2"/>
      <c r="B3144" s="1"/>
    </row>
    <row r="3145" spans="1:2">
      <c r="A3145" s="2"/>
      <c r="B3145" s="1"/>
    </row>
    <row r="3146" spans="1:2">
      <c r="A3146" s="2"/>
      <c r="B3146" s="1"/>
    </row>
    <row r="3147" spans="1:2">
      <c r="A3147" s="2"/>
      <c r="B3147" s="1"/>
    </row>
    <row r="3148" spans="1:2">
      <c r="A3148" s="2"/>
      <c r="B3148" s="1"/>
    </row>
    <row r="3149" spans="1:2">
      <c r="A3149" s="2"/>
      <c r="B3149" s="1"/>
    </row>
    <row r="3150" spans="1:2">
      <c r="A3150" s="2"/>
      <c r="B3150" s="1"/>
    </row>
    <row r="3151" spans="1:2">
      <c r="A3151" s="2"/>
      <c r="B3151" s="1"/>
    </row>
    <row r="3152" spans="1:2">
      <c r="A3152" s="2"/>
      <c r="B3152" s="1"/>
    </row>
    <row r="3153" spans="1:2">
      <c r="A3153" s="2"/>
      <c r="B3153" s="1"/>
    </row>
    <row r="3154" spans="1:2">
      <c r="A3154" s="2"/>
      <c r="B3154" s="1"/>
    </row>
    <row r="3155" spans="1:2">
      <c r="A3155" s="2"/>
      <c r="B3155" s="1"/>
    </row>
    <row r="3156" spans="1:2">
      <c r="A3156" s="2"/>
      <c r="B3156" s="1"/>
    </row>
    <row r="3157" spans="1:2">
      <c r="A3157" s="2"/>
      <c r="B3157" s="1"/>
    </row>
    <row r="3158" spans="1:2">
      <c r="A3158" s="2"/>
      <c r="B3158" s="1"/>
    </row>
    <row r="3159" spans="1:2">
      <c r="A3159" s="2"/>
      <c r="B3159" s="1"/>
    </row>
    <row r="3160" spans="1:2">
      <c r="A3160" s="2"/>
      <c r="B3160" s="1"/>
    </row>
    <row r="3161" spans="1:2">
      <c r="A3161" s="2"/>
      <c r="B3161" s="1"/>
    </row>
    <row r="3162" spans="1:2">
      <c r="A3162" s="2"/>
      <c r="B3162" s="1"/>
    </row>
    <row r="3163" spans="1:2">
      <c r="A3163" s="2"/>
      <c r="B3163" s="1"/>
    </row>
    <row r="3164" spans="1:2">
      <c r="A3164" s="2"/>
      <c r="B3164" s="1"/>
    </row>
    <row r="3165" spans="1:2">
      <c r="A3165" s="2"/>
      <c r="B3165" s="1"/>
    </row>
    <row r="3166" spans="1:2">
      <c r="A3166" s="2"/>
      <c r="B3166" s="1"/>
    </row>
    <row r="3167" spans="1:2">
      <c r="A3167" s="2"/>
      <c r="B3167" s="1"/>
    </row>
    <row r="3168" spans="1:2">
      <c r="A3168" s="2"/>
      <c r="B3168" s="1"/>
    </row>
    <row r="3169" spans="1:2">
      <c r="A3169" s="2"/>
      <c r="B3169" s="1"/>
    </row>
    <row r="3170" spans="1:2">
      <c r="A3170" s="2"/>
      <c r="B3170" s="1"/>
    </row>
    <row r="3171" spans="1:2">
      <c r="A3171" s="2"/>
      <c r="B3171" s="1"/>
    </row>
    <row r="3172" spans="1:2">
      <c r="A3172" s="2"/>
      <c r="B3172" s="1"/>
    </row>
    <row r="3173" spans="1:2">
      <c r="A3173" s="2"/>
      <c r="B3173" s="1"/>
    </row>
    <row r="3174" spans="1:2">
      <c r="A3174" s="2"/>
      <c r="B3174" s="1"/>
    </row>
    <row r="3175" spans="1:2">
      <c r="A3175" s="2"/>
      <c r="B3175" s="1"/>
    </row>
    <row r="3176" spans="1:2">
      <c r="A3176" s="2"/>
      <c r="B3176" s="1"/>
    </row>
    <row r="3177" spans="1:2">
      <c r="A3177" s="2"/>
      <c r="B3177" s="1"/>
    </row>
    <row r="3178" spans="1:2">
      <c r="A3178" s="2"/>
      <c r="B3178" s="1"/>
    </row>
    <row r="3179" spans="1:2">
      <c r="A3179" s="2"/>
      <c r="B3179" s="1"/>
    </row>
    <row r="3180" spans="1:2">
      <c r="A3180" s="2"/>
      <c r="B3180" s="1"/>
    </row>
    <row r="3181" spans="1:2">
      <c r="A3181" s="2"/>
      <c r="B3181" s="1"/>
    </row>
    <row r="3182" spans="1:2">
      <c r="A3182" s="2"/>
      <c r="B3182" s="1"/>
    </row>
    <row r="3183" spans="1:2">
      <c r="A3183" s="2"/>
      <c r="B3183" s="1"/>
    </row>
    <row r="3184" spans="1:2">
      <c r="A3184" s="2"/>
      <c r="B3184" s="1"/>
    </row>
    <row r="3185" spans="1:2">
      <c r="A3185" s="2"/>
      <c r="B3185" s="1"/>
    </row>
    <row r="3186" spans="1:2">
      <c r="A3186" s="2"/>
      <c r="B3186" s="1"/>
    </row>
    <row r="3187" spans="1:2">
      <c r="A3187" s="2"/>
      <c r="B3187" s="1"/>
    </row>
    <row r="3188" spans="1:2">
      <c r="A3188" s="2"/>
      <c r="B3188" s="1"/>
    </row>
    <row r="3189" spans="1:2">
      <c r="A3189" s="2"/>
      <c r="B3189" s="1"/>
    </row>
    <row r="3190" spans="1:2">
      <c r="A3190" s="2"/>
      <c r="B3190" s="1"/>
    </row>
    <row r="3191" spans="1:2">
      <c r="A3191" s="2"/>
      <c r="B3191" s="1"/>
    </row>
    <row r="3192" spans="1:2">
      <c r="A3192" s="2"/>
      <c r="B3192" s="1"/>
    </row>
    <row r="3193" spans="1:2">
      <c r="A3193" s="2"/>
      <c r="B3193" s="1"/>
    </row>
    <row r="3194" spans="1:2">
      <c r="A3194" s="2"/>
      <c r="B3194" s="1"/>
    </row>
    <row r="3195" spans="1:2">
      <c r="A3195" s="2"/>
      <c r="B3195" s="1"/>
    </row>
    <row r="3196" spans="1:2">
      <c r="A3196" s="2"/>
      <c r="B3196" s="1"/>
    </row>
    <row r="3197" spans="1:2">
      <c r="A3197" s="2"/>
      <c r="B3197" s="1"/>
    </row>
    <row r="3198" spans="1:2">
      <c r="A3198" s="2"/>
      <c r="B3198" s="1"/>
    </row>
    <row r="3199" spans="1:2">
      <c r="A3199" s="2"/>
      <c r="B3199" s="1"/>
    </row>
    <row r="3200" spans="1:2">
      <c r="A3200" s="2"/>
      <c r="B3200" s="1"/>
    </row>
    <row r="3201" spans="1:2">
      <c r="A3201" s="2"/>
      <c r="B3201" s="1"/>
    </row>
    <row r="3202" spans="1:2">
      <c r="A3202" s="2"/>
      <c r="B3202" s="1"/>
    </row>
    <row r="3203" spans="1:2">
      <c r="A3203" s="2"/>
      <c r="B3203" s="1"/>
    </row>
    <row r="3204" spans="1:2">
      <c r="A3204" s="2"/>
      <c r="B3204" s="1"/>
    </row>
    <row r="3205" spans="1:2">
      <c r="A3205" s="2"/>
      <c r="B3205" s="1"/>
    </row>
    <row r="3206" spans="1:2">
      <c r="A3206" s="2"/>
      <c r="B3206" s="1"/>
    </row>
    <row r="3207" spans="1:2">
      <c r="A3207" s="2"/>
      <c r="B3207" s="1"/>
    </row>
    <row r="3208" spans="1:2">
      <c r="A3208" s="2"/>
      <c r="B3208" s="1"/>
    </row>
    <row r="3209" spans="1:2">
      <c r="A3209" s="2"/>
      <c r="B3209" s="1"/>
    </row>
    <row r="3210" spans="1:2">
      <c r="A3210" s="2"/>
      <c r="B3210" s="1"/>
    </row>
    <row r="3211" spans="1:2">
      <c r="A3211" s="2"/>
      <c r="B3211" s="1"/>
    </row>
    <row r="3212" spans="1:2">
      <c r="A3212" s="2"/>
      <c r="B3212" s="1"/>
    </row>
    <row r="3213" spans="1:2">
      <c r="A3213" s="2"/>
      <c r="B3213" s="1"/>
    </row>
    <row r="3214" spans="1:2">
      <c r="A3214" s="2"/>
      <c r="B3214" s="1"/>
    </row>
    <row r="3215" spans="1:2">
      <c r="A3215" s="2"/>
      <c r="B3215" s="1"/>
    </row>
    <row r="3216" spans="1:2">
      <c r="A3216" s="2"/>
      <c r="B3216" s="1"/>
    </row>
    <row r="3217" spans="1:2">
      <c r="A3217" s="2"/>
      <c r="B3217" s="1"/>
    </row>
    <row r="3218" spans="1:2">
      <c r="A3218" s="2"/>
      <c r="B3218" s="1"/>
    </row>
    <row r="3219" spans="1:2">
      <c r="A3219" s="2"/>
      <c r="B3219" s="1"/>
    </row>
    <row r="3220" spans="1:2">
      <c r="A3220" s="2"/>
      <c r="B3220" s="1"/>
    </row>
    <row r="3221" spans="1:2">
      <c r="A3221" s="2"/>
      <c r="B3221" s="1"/>
    </row>
    <row r="3222" spans="1:2">
      <c r="A3222" s="2"/>
      <c r="B3222" s="1"/>
    </row>
    <row r="3223" spans="1:2">
      <c r="A3223" s="2"/>
      <c r="B3223" s="1"/>
    </row>
    <row r="3224" spans="1:2">
      <c r="A3224" s="2"/>
      <c r="B3224" s="1"/>
    </row>
    <row r="3225" spans="1:2">
      <c r="A3225" s="2"/>
      <c r="B3225" s="1"/>
    </row>
    <row r="3226" spans="1:2">
      <c r="A3226" s="2"/>
      <c r="B3226" s="1"/>
    </row>
    <row r="3227" spans="1:2">
      <c r="A3227" s="2"/>
      <c r="B3227" s="1"/>
    </row>
    <row r="3228" spans="1:2">
      <c r="A3228" s="2"/>
      <c r="B3228" s="1"/>
    </row>
    <row r="3229" spans="1:2">
      <c r="A3229" s="2"/>
      <c r="B3229" s="1"/>
    </row>
    <row r="3230" spans="1:2">
      <c r="A3230" s="2"/>
      <c r="B3230" s="1"/>
    </row>
    <row r="3231" spans="1:2">
      <c r="A3231" s="2"/>
      <c r="B3231" s="1"/>
    </row>
    <row r="3232" spans="1:2">
      <c r="A3232" s="2"/>
      <c r="B3232" s="1"/>
    </row>
    <row r="3233" spans="1:2">
      <c r="A3233" s="2"/>
      <c r="B3233" s="1"/>
    </row>
    <row r="3234" spans="1:2">
      <c r="A3234" s="2"/>
      <c r="B3234" s="1"/>
    </row>
    <row r="3235" spans="1:2">
      <c r="A3235" s="2"/>
      <c r="B3235" s="1"/>
    </row>
    <row r="3236" spans="1:2">
      <c r="A3236" s="2"/>
      <c r="B3236" s="1"/>
    </row>
    <row r="3237" spans="1:2">
      <c r="A3237" s="2"/>
      <c r="B3237" s="1"/>
    </row>
    <row r="3238" spans="1:2">
      <c r="A3238" s="2"/>
      <c r="B3238" s="1"/>
    </row>
    <row r="3239" spans="1:2">
      <c r="A3239" s="2"/>
      <c r="B3239" s="1"/>
    </row>
    <row r="3240" spans="1:2">
      <c r="A3240" s="2"/>
      <c r="B3240" s="1"/>
    </row>
    <row r="3241" spans="1:2">
      <c r="A3241" s="2"/>
      <c r="B3241" s="1"/>
    </row>
    <row r="3242" spans="1:2">
      <c r="A3242" s="2"/>
      <c r="B3242" s="1"/>
    </row>
    <row r="3243" spans="1:2">
      <c r="A3243" s="2"/>
      <c r="B3243" s="1"/>
    </row>
    <row r="3244" spans="1:2">
      <c r="A3244" s="2"/>
      <c r="B3244" s="1"/>
    </row>
    <row r="3245" spans="1:2">
      <c r="A3245" s="2"/>
      <c r="B3245" s="1"/>
    </row>
    <row r="3246" spans="1:2">
      <c r="A3246" s="2"/>
      <c r="B3246" s="1"/>
    </row>
    <row r="3247" spans="1:2">
      <c r="A3247" s="2"/>
      <c r="B3247" s="1"/>
    </row>
    <row r="3248" spans="1:2">
      <c r="A3248" s="2"/>
      <c r="B3248" s="1"/>
    </row>
    <row r="3249" spans="1:2">
      <c r="A3249" s="2"/>
      <c r="B3249" s="1"/>
    </row>
    <row r="3250" spans="1:2">
      <c r="A3250" s="2"/>
      <c r="B3250" s="1"/>
    </row>
    <row r="3251" spans="1:2">
      <c r="A3251" s="2"/>
      <c r="B3251" s="1"/>
    </row>
    <row r="3252" spans="1:2">
      <c r="A3252" s="2"/>
      <c r="B3252" s="1"/>
    </row>
    <row r="3253" spans="1:2">
      <c r="A3253" s="2"/>
      <c r="B3253" s="1"/>
    </row>
    <row r="3254" spans="1:2">
      <c r="A3254" s="2"/>
      <c r="B3254" s="1"/>
    </row>
    <row r="3255" spans="1:2">
      <c r="A3255" s="2"/>
      <c r="B3255" s="1"/>
    </row>
    <row r="3256" spans="1:2">
      <c r="A3256" s="2"/>
      <c r="B3256" s="1"/>
    </row>
    <row r="3257" spans="1:2">
      <c r="A3257" s="2"/>
      <c r="B3257" s="1"/>
    </row>
    <row r="3258" spans="1:2">
      <c r="A3258" s="2"/>
      <c r="B3258" s="1"/>
    </row>
    <row r="3259" spans="1:2">
      <c r="A3259" s="2"/>
      <c r="B3259" s="1"/>
    </row>
    <row r="3260" spans="1:2">
      <c r="A3260" s="2"/>
      <c r="B3260" s="1"/>
    </row>
    <row r="3261" spans="1:2">
      <c r="A3261" s="2"/>
      <c r="B3261" s="1"/>
    </row>
    <row r="3262" spans="1:2">
      <c r="A3262" s="2"/>
      <c r="B3262" s="1"/>
    </row>
    <row r="3263" spans="1:2">
      <c r="A3263" s="2"/>
      <c r="B3263" s="1"/>
    </row>
    <row r="3264" spans="1:2">
      <c r="A3264" s="2"/>
      <c r="B3264" s="1"/>
    </row>
    <row r="3265" spans="1:2">
      <c r="A3265" s="2"/>
      <c r="B3265" s="1"/>
    </row>
    <row r="3266" spans="1:2">
      <c r="A3266" s="2"/>
      <c r="B3266" s="1"/>
    </row>
    <row r="3267" spans="1:2">
      <c r="A3267" s="2"/>
      <c r="B3267" s="1"/>
    </row>
    <row r="3268" spans="1:2">
      <c r="A3268" s="2"/>
      <c r="B3268" s="1"/>
    </row>
    <row r="3269" spans="1:2">
      <c r="A3269" s="2"/>
      <c r="B3269" s="1"/>
    </row>
    <row r="3270" spans="1:2">
      <c r="A3270" s="2"/>
      <c r="B3270" s="1"/>
    </row>
    <row r="3271" spans="1:2">
      <c r="A3271" s="2"/>
      <c r="B3271" s="1"/>
    </row>
    <row r="3272" spans="1:2">
      <c r="A3272" s="2"/>
      <c r="B3272" s="1"/>
    </row>
    <row r="3273" spans="1:2">
      <c r="A3273" s="2"/>
      <c r="B3273" s="1"/>
    </row>
    <row r="3274" spans="1:2">
      <c r="A3274" s="2"/>
      <c r="B3274" s="1"/>
    </row>
    <row r="3275" spans="1:2">
      <c r="A3275" s="2"/>
      <c r="B3275" s="1"/>
    </row>
    <row r="3276" spans="1:2">
      <c r="A3276" s="2"/>
      <c r="B3276" s="1"/>
    </row>
    <row r="3277" spans="1:2">
      <c r="A3277" s="2"/>
      <c r="B3277" s="1"/>
    </row>
    <row r="3278" spans="1:2">
      <c r="A3278" s="2"/>
      <c r="B3278" s="1"/>
    </row>
    <row r="3279" spans="1:2">
      <c r="A3279" s="2"/>
      <c r="B3279" s="1"/>
    </row>
    <row r="3280" spans="1:2">
      <c r="A3280" s="2"/>
      <c r="B3280" s="1"/>
    </row>
    <row r="3281" spans="1:2">
      <c r="A3281" s="2"/>
      <c r="B3281" s="1"/>
    </row>
    <row r="3282" spans="1:2">
      <c r="A3282" s="2"/>
      <c r="B3282" s="1"/>
    </row>
    <row r="3283" spans="1:2">
      <c r="A3283" s="2"/>
      <c r="B3283" s="1"/>
    </row>
    <row r="3284" spans="1:2">
      <c r="A3284" s="2"/>
      <c r="B3284" s="1"/>
    </row>
    <row r="3285" spans="1:2">
      <c r="A3285" s="2"/>
      <c r="B3285" s="1"/>
    </row>
    <row r="3286" spans="1:2">
      <c r="A3286" s="2"/>
      <c r="B3286" s="1"/>
    </row>
    <row r="3287" spans="1:2">
      <c r="A3287" s="2"/>
      <c r="B3287" s="1"/>
    </row>
    <row r="3288" spans="1:2">
      <c r="A3288" s="2"/>
      <c r="B3288" s="1"/>
    </row>
    <row r="3289" spans="1:2">
      <c r="A3289" s="2"/>
      <c r="B3289" s="1"/>
    </row>
    <row r="3290" spans="1:2">
      <c r="A3290" s="2"/>
      <c r="B3290" s="1"/>
    </row>
    <row r="3291" spans="1:2">
      <c r="A3291" s="2"/>
      <c r="B3291" s="1"/>
    </row>
    <row r="3292" spans="1:2">
      <c r="A3292" s="2"/>
      <c r="B3292" s="1"/>
    </row>
    <row r="3293" spans="1:2">
      <c r="A3293" s="2"/>
      <c r="B3293" s="1"/>
    </row>
    <row r="3294" spans="1:2">
      <c r="A3294" s="2"/>
      <c r="B3294" s="1"/>
    </row>
    <row r="3295" spans="1:2">
      <c r="A3295" s="2"/>
      <c r="B3295" s="1"/>
    </row>
    <row r="3296" spans="1:2">
      <c r="A3296" s="2"/>
      <c r="B3296" s="1"/>
    </row>
    <row r="3297" spans="1:2">
      <c r="A3297" s="2"/>
      <c r="B3297" s="1"/>
    </row>
    <row r="3298" spans="1:2">
      <c r="A3298" s="2"/>
      <c r="B3298" s="1"/>
    </row>
    <row r="3299" spans="1:2">
      <c r="A3299" s="2"/>
      <c r="B3299" s="1"/>
    </row>
    <row r="3300" spans="1:2">
      <c r="A3300" s="2"/>
      <c r="B3300" s="1"/>
    </row>
    <row r="3301" spans="1:2">
      <c r="A3301" s="2"/>
      <c r="B3301" s="1"/>
    </row>
    <row r="3302" spans="1:2">
      <c r="A3302" s="2"/>
      <c r="B3302" s="1"/>
    </row>
    <row r="3303" spans="1:2">
      <c r="A3303" s="2"/>
      <c r="B3303" s="1"/>
    </row>
    <row r="3304" spans="1:2">
      <c r="A3304" s="2"/>
      <c r="B3304" s="1"/>
    </row>
    <row r="3305" spans="1:2">
      <c r="A3305" s="2"/>
      <c r="B3305" s="1"/>
    </row>
    <row r="3306" spans="1:2">
      <c r="A3306" s="2"/>
      <c r="B3306" s="1"/>
    </row>
    <row r="3307" spans="1:2">
      <c r="A3307" s="2"/>
      <c r="B3307" s="1"/>
    </row>
    <row r="3308" spans="1:2">
      <c r="A3308" s="2"/>
      <c r="B3308" s="1"/>
    </row>
    <row r="3309" spans="1:2">
      <c r="A3309" s="2"/>
      <c r="B3309" s="1"/>
    </row>
    <row r="3310" spans="1:2">
      <c r="A3310" s="2"/>
      <c r="B3310" s="1"/>
    </row>
    <row r="3311" spans="1:2">
      <c r="A3311" s="2"/>
      <c r="B3311" s="1"/>
    </row>
    <row r="3312" spans="1:2">
      <c r="A3312" s="2"/>
      <c r="B3312" s="1"/>
    </row>
    <row r="3313" spans="1:2">
      <c r="A3313" s="2"/>
      <c r="B3313" s="1"/>
    </row>
    <row r="3314" spans="1:2">
      <c r="A3314" s="2"/>
      <c r="B3314" s="1"/>
    </row>
    <row r="3315" spans="1:2">
      <c r="A3315" s="2"/>
      <c r="B3315" s="1"/>
    </row>
    <row r="3316" spans="1:2">
      <c r="A3316" s="2"/>
      <c r="B3316" s="1"/>
    </row>
    <row r="3317" spans="1:2">
      <c r="A3317" s="2"/>
      <c r="B3317" s="1"/>
    </row>
    <row r="3318" spans="1:2">
      <c r="A3318" s="2"/>
      <c r="B3318" s="1"/>
    </row>
    <row r="3319" spans="1:2">
      <c r="A3319" s="2"/>
      <c r="B3319" s="1"/>
    </row>
    <row r="3320" spans="1:2">
      <c r="A3320" s="2"/>
      <c r="B3320" s="1"/>
    </row>
    <row r="3321" spans="1:2">
      <c r="A3321" s="2"/>
      <c r="B3321" s="1"/>
    </row>
    <row r="3322" spans="1:2">
      <c r="A3322" s="2"/>
      <c r="B3322" s="1"/>
    </row>
    <row r="3323" spans="1:2">
      <c r="A3323" s="2"/>
      <c r="B3323" s="1"/>
    </row>
    <row r="3324" spans="1:2">
      <c r="A3324" s="2"/>
      <c r="B3324" s="1"/>
    </row>
    <row r="3325" spans="1:2">
      <c r="A3325" s="2"/>
      <c r="B3325" s="1"/>
    </row>
    <row r="3326" spans="1:2">
      <c r="A3326" s="2"/>
      <c r="B3326" s="1"/>
    </row>
    <row r="3327" spans="1:2">
      <c r="A3327" s="2"/>
      <c r="B3327" s="1"/>
    </row>
    <row r="3328" spans="1:2">
      <c r="A3328" s="2"/>
      <c r="B3328" s="1"/>
    </row>
    <row r="3329" spans="1:2">
      <c r="A3329" s="2"/>
      <c r="B3329" s="1"/>
    </row>
    <row r="3330" spans="1:2">
      <c r="A3330" s="2"/>
      <c r="B3330" s="1"/>
    </row>
    <row r="3331" spans="1:2">
      <c r="A3331" s="2"/>
      <c r="B3331" s="1"/>
    </row>
    <row r="3332" spans="1:2">
      <c r="A3332" s="2"/>
      <c r="B3332" s="1"/>
    </row>
    <row r="3333" spans="1:2">
      <c r="A3333" s="2"/>
      <c r="B3333" s="1"/>
    </row>
    <row r="3334" spans="1:2">
      <c r="A3334" s="2"/>
      <c r="B3334" s="1"/>
    </row>
    <row r="3335" spans="1:2">
      <c r="A3335" s="2"/>
      <c r="B3335" s="1"/>
    </row>
    <row r="3336" spans="1:2">
      <c r="A3336" s="2"/>
      <c r="B3336" s="1"/>
    </row>
    <row r="3337" spans="1:2">
      <c r="A3337" s="2"/>
      <c r="B3337" s="1"/>
    </row>
    <row r="3338" spans="1:2">
      <c r="A3338" s="2"/>
      <c r="B3338" s="1"/>
    </row>
    <row r="3339" spans="1:2">
      <c r="A3339" s="2"/>
      <c r="B3339" s="1"/>
    </row>
    <row r="3340" spans="1:2">
      <c r="A3340" s="2"/>
      <c r="B3340" s="1"/>
    </row>
    <row r="3341" spans="1:2">
      <c r="A3341" s="2"/>
      <c r="B3341" s="1"/>
    </row>
    <row r="3342" spans="1:2">
      <c r="A3342" s="2"/>
      <c r="B3342" s="1"/>
    </row>
    <row r="3343" spans="1:2">
      <c r="A3343" s="2"/>
      <c r="B3343" s="1"/>
    </row>
    <row r="3344" spans="1:2">
      <c r="A3344" s="2"/>
      <c r="B3344" s="1"/>
    </row>
    <row r="3345" spans="1:2">
      <c r="A3345" s="2"/>
      <c r="B3345" s="1"/>
    </row>
    <row r="3346" spans="1:2">
      <c r="A3346" s="2"/>
      <c r="B3346" s="1"/>
    </row>
    <row r="3347" spans="1:2">
      <c r="A3347" s="2"/>
      <c r="B3347" s="1"/>
    </row>
    <row r="3348" spans="1:2">
      <c r="A3348" s="2"/>
      <c r="B3348" s="1"/>
    </row>
    <row r="3349" spans="1:2">
      <c r="A3349" s="2"/>
      <c r="B3349" s="1"/>
    </row>
    <row r="3350" spans="1:2">
      <c r="A3350" s="2"/>
      <c r="B3350" s="1"/>
    </row>
    <row r="3351" spans="1:2">
      <c r="A3351" s="2"/>
      <c r="B3351" s="1"/>
    </row>
    <row r="3352" spans="1:2">
      <c r="A3352" s="2"/>
      <c r="B3352" s="1"/>
    </row>
    <row r="3353" spans="1:2">
      <c r="A3353" s="2"/>
      <c r="B3353" s="1"/>
    </row>
    <row r="3354" spans="1:2">
      <c r="A3354" s="2"/>
      <c r="B3354" s="1"/>
    </row>
    <row r="3355" spans="1:2">
      <c r="A3355" s="2"/>
      <c r="B3355" s="1"/>
    </row>
    <row r="3356" spans="1:2">
      <c r="A3356" s="2"/>
      <c r="B3356" s="1"/>
    </row>
    <row r="3357" spans="1:2">
      <c r="A3357" s="2"/>
      <c r="B3357" s="1"/>
    </row>
    <row r="3358" spans="1:2">
      <c r="A3358" s="2"/>
      <c r="B3358" s="1"/>
    </row>
    <row r="3359" spans="1:2">
      <c r="A3359" s="2"/>
      <c r="B3359" s="1"/>
    </row>
    <row r="3360" spans="1:2">
      <c r="A3360" s="2"/>
      <c r="B3360" s="1"/>
    </row>
    <row r="3361" spans="1:2">
      <c r="A3361" s="2"/>
      <c r="B3361" s="1"/>
    </row>
    <row r="3362" spans="1:2">
      <c r="A3362" s="2"/>
      <c r="B3362" s="1"/>
    </row>
    <row r="3363" spans="1:2">
      <c r="A3363" s="2"/>
      <c r="B3363" s="1"/>
    </row>
    <row r="3364" spans="1:2">
      <c r="A3364" s="2"/>
      <c r="B3364" s="1"/>
    </row>
    <row r="3365" spans="1:2">
      <c r="A3365" s="2"/>
      <c r="B3365" s="1"/>
    </row>
    <row r="3366" spans="1:2">
      <c r="A3366" s="2"/>
      <c r="B3366" s="1"/>
    </row>
    <row r="3367" spans="1:2">
      <c r="A3367" s="2"/>
      <c r="B3367" s="1"/>
    </row>
    <row r="3368" spans="1:2">
      <c r="A3368" s="2"/>
      <c r="B3368" s="1"/>
    </row>
    <row r="3369" spans="1:2">
      <c r="A3369" s="2"/>
      <c r="B3369" s="1"/>
    </row>
    <row r="3370" spans="1:2">
      <c r="A3370" s="2"/>
      <c r="B3370" s="1"/>
    </row>
    <row r="3371" spans="1:2">
      <c r="A3371" s="2"/>
      <c r="B3371" s="1"/>
    </row>
    <row r="3372" spans="1:2">
      <c r="A3372" s="2"/>
      <c r="B3372" s="1"/>
    </row>
    <row r="3373" spans="1:2">
      <c r="A3373" s="2"/>
      <c r="B3373" s="1"/>
    </row>
    <row r="3374" spans="1:2">
      <c r="A3374" s="2"/>
      <c r="B3374" s="1"/>
    </row>
    <row r="3375" spans="1:2">
      <c r="A3375" s="2"/>
      <c r="B3375" s="1"/>
    </row>
    <row r="3376" spans="1:2">
      <c r="A3376" s="2"/>
      <c r="B3376" s="1"/>
    </row>
    <row r="3377" spans="1:2">
      <c r="A3377" s="2"/>
      <c r="B3377" s="1"/>
    </row>
    <row r="3378" spans="1:2">
      <c r="A3378" s="2"/>
      <c r="B3378" s="1"/>
    </row>
    <row r="3379" spans="1:2">
      <c r="A3379" s="2"/>
      <c r="B3379" s="1"/>
    </row>
    <row r="3380" spans="1:2">
      <c r="A3380" s="2"/>
      <c r="B3380" s="1"/>
    </row>
    <row r="3381" spans="1:2">
      <c r="A3381" s="2"/>
      <c r="B3381" s="1"/>
    </row>
    <row r="3382" spans="1:2">
      <c r="A3382" s="2"/>
      <c r="B3382" s="1"/>
    </row>
    <row r="3383" spans="1:2">
      <c r="A3383" s="2"/>
      <c r="B3383" s="1"/>
    </row>
    <row r="3384" spans="1:2">
      <c r="A3384" s="2"/>
      <c r="B3384" s="1"/>
    </row>
    <row r="3385" spans="1:2">
      <c r="A3385" s="2"/>
      <c r="B3385" s="1"/>
    </row>
    <row r="3386" spans="1:2">
      <c r="A3386" s="2"/>
      <c r="B3386" s="1"/>
    </row>
    <row r="3387" spans="1:2">
      <c r="A3387" s="2"/>
      <c r="B3387" s="1"/>
    </row>
    <row r="3388" spans="1:2">
      <c r="A3388" s="2"/>
      <c r="B3388" s="1"/>
    </row>
    <row r="3389" spans="1:2">
      <c r="A3389" s="2"/>
      <c r="B3389" s="1"/>
    </row>
    <row r="3390" spans="1:2">
      <c r="A3390" s="2"/>
      <c r="B3390" s="1"/>
    </row>
    <row r="3391" spans="1:2">
      <c r="A3391" s="2"/>
      <c r="B3391" s="1"/>
    </row>
    <row r="3392" spans="1:2">
      <c r="A3392" s="2"/>
      <c r="B3392" s="1"/>
    </row>
    <row r="3393" spans="1:2">
      <c r="A3393" s="2"/>
      <c r="B3393" s="1"/>
    </row>
    <row r="3394" spans="1:2">
      <c r="A3394" s="2"/>
      <c r="B3394" s="1"/>
    </row>
    <row r="3395" spans="1:2">
      <c r="A3395" s="2"/>
      <c r="B3395" s="1"/>
    </row>
    <row r="3396" spans="1:2">
      <c r="A3396" s="2"/>
      <c r="B3396" s="1"/>
    </row>
    <row r="3397" spans="1:2">
      <c r="A3397" s="2"/>
      <c r="B3397" s="1"/>
    </row>
    <row r="3398" spans="1:2">
      <c r="A3398" s="2"/>
      <c r="B3398" s="1"/>
    </row>
    <row r="3399" spans="1:2">
      <c r="A3399" s="2"/>
      <c r="B3399" s="1"/>
    </row>
    <row r="3400" spans="1:2">
      <c r="A3400" s="2"/>
      <c r="B3400" s="1"/>
    </row>
    <row r="3401" spans="1:2">
      <c r="A3401" s="2"/>
      <c r="B3401" s="1"/>
    </row>
    <row r="3402" spans="1:2">
      <c r="A3402" s="2"/>
      <c r="B3402" s="1"/>
    </row>
    <row r="3403" spans="1:2">
      <c r="A3403" s="2"/>
      <c r="B3403" s="1"/>
    </row>
    <row r="3404" spans="1:2">
      <c r="A3404" s="2"/>
      <c r="B3404" s="1"/>
    </row>
    <row r="3405" spans="1:2">
      <c r="A3405" s="2"/>
      <c r="B3405" s="1"/>
    </row>
    <row r="3406" spans="1:2">
      <c r="A3406" s="2"/>
      <c r="B3406" s="1"/>
    </row>
    <row r="3407" spans="1:2">
      <c r="A3407" s="2"/>
      <c r="B3407" s="1"/>
    </row>
    <row r="3408" spans="1:2">
      <c r="A3408" s="2"/>
      <c r="B3408" s="1"/>
    </row>
    <row r="3409" spans="1:2">
      <c r="A3409" s="2"/>
      <c r="B3409" s="1"/>
    </row>
    <row r="3410" spans="1:2">
      <c r="A3410" s="2"/>
      <c r="B3410" s="1"/>
    </row>
    <row r="3411" spans="1:2">
      <c r="A3411" s="2"/>
      <c r="B3411" s="1"/>
    </row>
    <row r="3412" spans="1:2">
      <c r="A3412" s="2"/>
      <c r="B3412" s="1"/>
    </row>
    <row r="3413" spans="1:2">
      <c r="A3413" s="2"/>
      <c r="B3413" s="1"/>
    </row>
    <row r="3414" spans="1:2">
      <c r="A3414" s="2"/>
      <c r="B3414" s="1"/>
    </row>
    <row r="3415" spans="1:2">
      <c r="A3415" s="2"/>
      <c r="B3415" s="1"/>
    </row>
    <row r="3416" spans="1:2">
      <c r="A3416" s="2"/>
      <c r="B3416" s="1"/>
    </row>
    <row r="3417" spans="1:2">
      <c r="A3417" s="2"/>
      <c r="B3417" s="1"/>
    </row>
    <row r="3418" spans="1:2">
      <c r="A3418" s="2"/>
      <c r="B3418" s="1"/>
    </row>
    <row r="3419" spans="1:2">
      <c r="A3419" s="2"/>
      <c r="B3419" s="1"/>
    </row>
    <row r="3420" spans="1:2">
      <c r="A3420" s="2"/>
      <c r="B3420" s="1"/>
    </row>
    <row r="3421" spans="1:2">
      <c r="A3421" s="2"/>
      <c r="B3421" s="1"/>
    </row>
    <row r="3422" spans="1:2">
      <c r="A3422" s="2"/>
      <c r="B3422" s="1"/>
    </row>
    <row r="3423" spans="1:2">
      <c r="A3423" s="2"/>
      <c r="B3423" s="1"/>
    </row>
    <row r="3424" spans="1:2">
      <c r="A3424" s="2"/>
      <c r="B3424" s="1"/>
    </row>
    <row r="3425" spans="1:2">
      <c r="A3425" s="2"/>
      <c r="B3425" s="1"/>
    </row>
    <row r="3426" spans="1:2">
      <c r="A3426" s="2"/>
      <c r="B3426" s="1"/>
    </row>
    <row r="3427" spans="1:2">
      <c r="A3427" s="2"/>
      <c r="B3427" s="1"/>
    </row>
    <row r="3428" spans="1:2">
      <c r="A3428" s="2"/>
      <c r="B3428" s="1"/>
    </row>
    <row r="3429" spans="1:2">
      <c r="A3429" s="2"/>
      <c r="B3429" s="1"/>
    </row>
    <row r="3430" spans="1:2">
      <c r="A3430" s="2"/>
      <c r="B3430" s="1"/>
    </row>
    <row r="3431" spans="1:2">
      <c r="A3431" s="2"/>
      <c r="B3431" s="1"/>
    </row>
    <row r="3432" spans="1:2">
      <c r="A3432" s="2"/>
      <c r="B3432" s="1"/>
    </row>
    <row r="3433" spans="1:2">
      <c r="A3433" s="2"/>
      <c r="B3433" s="1"/>
    </row>
    <row r="3434" spans="1:2">
      <c r="A3434" s="2"/>
      <c r="B3434" s="1"/>
    </row>
    <row r="3435" spans="1:2">
      <c r="A3435" s="2"/>
      <c r="B3435" s="1"/>
    </row>
    <row r="3436" spans="1:2">
      <c r="A3436" s="2"/>
      <c r="B3436" s="1"/>
    </row>
    <row r="3437" spans="1:2">
      <c r="A3437" s="2"/>
      <c r="B3437" s="1"/>
    </row>
    <row r="3438" spans="1:2">
      <c r="A3438" s="2"/>
      <c r="B3438" s="1"/>
    </row>
    <row r="3439" spans="1:2">
      <c r="A3439" s="2"/>
      <c r="B3439" s="1"/>
    </row>
    <row r="3440" spans="1:2">
      <c r="A3440" s="2"/>
      <c r="B3440" s="1"/>
    </row>
    <row r="3441" spans="1:2">
      <c r="A3441" s="2"/>
      <c r="B3441" s="1"/>
    </row>
    <row r="3442" spans="1:2">
      <c r="A3442" s="2"/>
      <c r="B3442" s="1"/>
    </row>
    <row r="3443" spans="1:2">
      <c r="A3443" s="2"/>
      <c r="B3443" s="1"/>
    </row>
    <row r="3444" spans="1:2">
      <c r="A3444" s="2"/>
      <c r="B3444" s="1"/>
    </row>
    <row r="3445" spans="1:2">
      <c r="A3445" s="2"/>
      <c r="B3445" s="1"/>
    </row>
    <row r="3446" spans="1:2">
      <c r="A3446" s="2"/>
      <c r="B3446" s="1"/>
    </row>
    <row r="3447" spans="1:2">
      <c r="A3447" s="2"/>
      <c r="B3447" s="1"/>
    </row>
    <row r="3448" spans="1:2">
      <c r="A3448" s="2"/>
      <c r="B3448" s="1"/>
    </row>
    <row r="3449" spans="1:2">
      <c r="A3449" s="2"/>
      <c r="B3449" s="1"/>
    </row>
    <row r="3450" spans="1:2">
      <c r="A3450" s="2"/>
      <c r="B3450" s="1"/>
    </row>
    <row r="3451" spans="1:2">
      <c r="A3451" s="2"/>
      <c r="B3451" s="1"/>
    </row>
    <row r="3452" spans="1:2">
      <c r="A3452" s="2"/>
      <c r="B3452" s="1"/>
    </row>
    <row r="3453" spans="1:2">
      <c r="A3453" s="2"/>
      <c r="B3453" s="1"/>
    </row>
    <row r="3454" spans="1:2">
      <c r="A3454" s="2"/>
      <c r="B3454" s="1"/>
    </row>
    <row r="3455" spans="1:2">
      <c r="A3455" s="2"/>
      <c r="B3455" s="1"/>
    </row>
    <row r="3456" spans="1:2">
      <c r="A3456" s="2"/>
      <c r="B3456" s="1"/>
    </row>
    <row r="3457" spans="1:2">
      <c r="A3457" s="2"/>
      <c r="B3457" s="1"/>
    </row>
    <row r="3458" spans="1:2">
      <c r="A3458" s="2"/>
      <c r="B3458" s="1"/>
    </row>
    <row r="3459" spans="1:2">
      <c r="A3459" s="2"/>
      <c r="B3459" s="1"/>
    </row>
    <row r="3460" spans="1:2">
      <c r="A3460" s="2"/>
      <c r="B3460" s="1"/>
    </row>
    <row r="3461" spans="1:2">
      <c r="A3461" s="2"/>
      <c r="B3461" s="1"/>
    </row>
    <row r="3462" spans="1:2">
      <c r="A3462" s="2"/>
      <c r="B3462" s="1"/>
    </row>
    <row r="3463" spans="1:2">
      <c r="A3463" s="2"/>
      <c r="B3463" s="1"/>
    </row>
    <row r="3464" spans="1:2">
      <c r="A3464" s="2"/>
      <c r="B3464" s="1"/>
    </row>
    <row r="3465" spans="1:2">
      <c r="A3465" s="2"/>
      <c r="B3465" s="1"/>
    </row>
    <row r="3466" spans="1:2">
      <c r="A3466" s="2"/>
      <c r="B3466" s="1"/>
    </row>
    <row r="3467" spans="1:2">
      <c r="A3467" s="2"/>
      <c r="B3467" s="1"/>
    </row>
    <row r="3468" spans="1:2">
      <c r="A3468" s="2"/>
      <c r="B3468" s="1"/>
    </row>
    <row r="3469" spans="1:2">
      <c r="A3469" s="2"/>
      <c r="B3469" s="1"/>
    </row>
    <row r="3470" spans="1:2">
      <c r="A3470" s="2"/>
      <c r="B3470" s="1"/>
    </row>
    <row r="3471" spans="1:2">
      <c r="A3471" s="2"/>
      <c r="B3471" s="1"/>
    </row>
    <row r="3472" spans="1:2">
      <c r="A3472" s="2"/>
      <c r="B3472" s="1"/>
    </row>
    <row r="3473" spans="1:2">
      <c r="A3473" s="2"/>
      <c r="B3473" s="1"/>
    </row>
    <row r="3474" spans="1:2">
      <c r="A3474" s="2"/>
      <c r="B3474" s="1"/>
    </row>
    <row r="3475" spans="1:2">
      <c r="A3475" s="2"/>
      <c r="B3475" s="1"/>
    </row>
    <row r="3476" spans="1:2">
      <c r="A3476" s="2"/>
      <c r="B3476" s="1"/>
    </row>
    <row r="3477" spans="1:2">
      <c r="A3477" s="2"/>
      <c r="B3477" s="1"/>
    </row>
    <row r="3478" spans="1:2">
      <c r="A3478" s="2"/>
      <c r="B3478" s="1"/>
    </row>
    <row r="3479" spans="1:2">
      <c r="A3479" s="2"/>
      <c r="B3479" s="1"/>
    </row>
    <row r="3480" spans="1:2">
      <c r="A3480" s="2"/>
      <c r="B3480" s="1"/>
    </row>
    <row r="3481" spans="1:2">
      <c r="A3481" s="2"/>
      <c r="B3481" s="1"/>
    </row>
    <row r="3482" spans="1:2">
      <c r="A3482" s="2"/>
      <c r="B3482" s="1"/>
    </row>
    <row r="3483" spans="1:2">
      <c r="A3483" s="2"/>
      <c r="B3483" s="1"/>
    </row>
    <row r="3484" spans="1:2">
      <c r="A3484" s="2"/>
      <c r="B3484" s="1"/>
    </row>
    <row r="3485" spans="1:2">
      <c r="A3485" s="2"/>
      <c r="B3485" s="1"/>
    </row>
    <row r="3486" spans="1:2">
      <c r="A3486" s="2"/>
      <c r="B3486" s="1"/>
    </row>
    <row r="3487" spans="1:2">
      <c r="A3487" s="2"/>
      <c r="B3487" s="1"/>
    </row>
    <row r="3488" spans="1:2">
      <c r="A3488" s="2"/>
      <c r="B3488" s="1"/>
    </row>
    <row r="3489" spans="1:2">
      <c r="A3489" s="2"/>
      <c r="B3489" s="1"/>
    </row>
    <row r="3490" spans="1:2">
      <c r="A3490" s="2"/>
      <c r="B3490" s="1"/>
    </row>
    <row r="3491" spans="1:2">
      <c r="A3491" s="2"/>
      <c r="B3491" s="1"/>
    </row>
    <row r="3492" spans="1:2">
      <c r="A3492" s="2"/>
      <c r="B3492" s="1"/>
    </row>
    <row r="3493" spans="1:2">
      <c r="A3493" s="2"/>
      <c r="B3493" s="1"/>
    </row>
    <row r="3494" spans="1:2">
      <c r="A3494" s="2"/>
      <c r="B3494" s="1"/>
    </row>
    <row r="3495" spans="1:2">
      <c r="A3495" s="2"/>
      <c r="B3495" s="1"/>
    </row>
    <row r="3496" spans="1:2">
      <c r="A3496" s="2"/>
      <c r="B3496" s="1"/>
    </row>
    <row r="3497" spans="1:2">
      <c r="A3497" s="2"/>
      <c r="B3497" s="1"/>
    </row>
    <row r="3498" spans="1:2">
      <c r="A3498" s="2"/>
      <c r="B3498" s="1"/>
    </row>
    <row r="3499" spans="1:2">
      <c r="A3499" s="2"/>
      <c r="B3499" s="1"/>
    </row>
    <row r="3500" spans="1:2">
      <c r="A3500" s="2"/>
      <c r="B3500" s="1"/>
    </row>
    <row r="3501" spans="1:2">
      <c r="A3501" s="2"/>
      <c r="B3501" s="1"/>
    </row>
    <row r="3502" spans="1:2">
      <c r="A3502" s="2"/>
      <c r="B3502" s="1"/>
    </row>
    <row r="3503" spans="1:2">
      <c r="A3503" s="2"/>
      <c r="B3503" s="1"/>
    </row>
    <row r="3504" spans="1:2">
      <c r="A3504" s="2"/>
      <c r="B3504" s="1"/>
    </row>
    <row r="3505" spans="1:2">
      <c r="A3505" s="2"/>
      <c r="B3505" s="1"/>
    </row>
    <row r="3506" spans="1:2">
      <c r="A3506" s="2"/>
      <c r="B3506" s="1"/>
    </row>
    <row r="3507" spans="1:2">
      <c r="A3507" s="2"/>
      <c r="B3507" s="1"/>
    </row>
    <row r="3508" spans="1:2">
      <c r="A3508" s="2"/>
      <c r="B3508" s="1"/>
    </row>
    <row r="3509" spans="1:2">
      <c r="A3509" s="2"/>
      <c r="B3509" s="1"/>
    </row>
    <row r="3510" spans="1:2">
      <c r="A3510" s="2"/>
      <c r="B3510" s="1"/>
    </row>
    <row r="3511" spans="1:2">
      <c r="A3511" s="2"/>
      <c r="B3511" s="1"/>
    </row>
    <row r="3512" spans="1:2">
      <c r="A3512" s="2"/>
      <c r="B3512" s="1"/>
    </row>
    <row r="3513" spans="1:2">
      <c r="A3513" s="2"/>
      <c r="B3513" s="1"/>
    </row>
    <row r="3514" spans="1:2">
      <c r="A3514" s="2"/>
      <c r="B3514" s="1"/>
    </row>
    <row r="3515" spans="1:2">
      <c r="A3515" s="2"/>
      <c r="B3515" s="1"/>
    </row>
    <row r="3516" spans="1:2">
      <c r="A3516" s="2"/>
      <c r="B3516" s="1"/>
    </row>
    <row r="3517" spans="1:2">
      <c r="A3517" s="2"/>
      <c r="B3517" s="1"/>
    </row>
    <row r="3518" spans="1:2">
      <c r="A3518" s="2"/>
      <c r="B3518" s="1"/>
    </row>
    <row r="3519" spans="1:2">
      <c r="A3519" s="2"/>
      <c r="B3519" s="1"/>
    </row>
    <row r="3520" spans="1:2">
      <c r="A3520" s="2"/>
      <c r="B3520" s="1"/>
    </row>
    <row r="3521" spans="1:2">
      <c r="A3521" s="2"/>
      <c r="B3521" s="1"/>
    </row>
    <row r="3522" spans="1:2">
      <c r="A3522" s="2"/>
      <c r="B3522" s="1"/>
    </row>
    <row r="3523" spans="1:2">
      <c r="A3523" s="2"/>
      <c r="B3523" s="1"/>
    </row>
    <row r="3524" spans="1:2">
      <c r="A3524" s="2"/>
      <c r="B3524" s="1"/>
    </row>
    <row r="3525" spans="1:2">
      <c r="A3525" s="2"/>
      <c r="B3525" s="1"/>
    </row>
    <row r="3526" spans="1:2">
      <c r="A3526" s="2"/>
      <c r="B3526" s="1"/>
    </row>
    <row r="3527" spans="1:2">
      <c r="A3527" s="2"/>
      <c r="B3527" s="1"/>
    </row>
    <row r="3528" spans="1:2">
      <c r="A3528" s="2"/>
      <c r="B3528" s="1"/>
    </row>
    <row r="3529" spans="1:2">
      <c r="A3529" s="2"/>
      <c r="B3529" s="1"/>
    </row>
    <row r="3530" spans="1:2">
      <c r="A3530" s="2"/>
      <c r="B3530" s="1"/>
    </row>
    <row r="3531" spans="1:2">
      <c r="A3531" s="2"/>
      <c r="B3531" s="1"/>
    </row>
    <row r="3532" spans="1:2">
      <c r="A3532" s="2"/>
      <c r="B3532" s="1"/>
    </row>
    <row r="3533" spans="1:2">
      <c r="A3533" s="2"/>
      <c r="B3533" s="1"/>
    </row>
    <row r="3534" spans="1:2">
      <c r="A3534" s="2"/>
      <c r="B3534" s="1"/>
    </row>
    <row r="3535" spans="1:2">
      <c r="A3535" s="2"/>
      <c r="B3535" s="1"/>
    </row>
    <row r="3536" spans="1:2">
      <c r="A3536" s="2"/>
      <c r="B3536" s="1"/>
    </row>
    <row r="3537" spans="1:2">
      <c r="A3537" s="2"/>
      <c r="B3537" s="1"/>
    </row>
    <row r="3538" spans="1:2">
      <c r="A3538" s="2"/>
      <c r="B3538" s="1"/>
    </row>
    <row r="3539" spans="1:2">
      <c r="A3539" s="2"/>
      <c r="B3539" s="1"/>
    </row>
    <row r="3540" spans="1:2">
      <c r="A3540" s="2"/>
      <c r="B3540" s="1"/>
    </row>
    <row r="3541" spans="1:2">
      <c r="A3541" s="2"/>
      <c r="B3541" s="1"/>
    </row>
    <row r="3542" spans="1:2">
      <c r="A3542" s="2"/>
      <c r="B3542" s="1"/>
    </row>
    <row r="3543" spans="1:2">
      <c r="A3543" s="2"/>
      <c r="B3543" s="1"/>
    </row>
    <row r="3544" spans="1:2">
      <c r="A3544" s="2"/>
      <c r="B3544" s="1"/>
    </row>
    <row r="3545" spans="1:2">
      <c r="A3545" s="2"/>
      <c r="B3545" s="1"/>
    </row>
    <row r="3546" spans="1:2">
      <c r="A3546" s="2"/>
      <c r="B3546" s="1"/>
    </row>
    <row r="3547" spans="1:2">
      <c r="A3547" s="2"/>
      <c r="B3547" s="1"/>
    </row>
    <row r="3548" spans="1:2">
      <c r="A3548" s="2"/>
      <c r="B3548" s="1"/>
    </row>
    <row r="3549" spans="1:2">
      <c r="A3549" s="2"/>
      <c r="B3549" s="1"/>
    </row>
    <row r="3550" spans="1:2">
      <c r="A3550" s="2"/>
      <c r="B3550" s="1"/>
    </row>
    <row r="3551" spans="1:2">
      <c r="A3551" s="2"/>
      <c r="B3551" s="1"/>
    </row>
    <row r="3552" spans="1:2">
      <c r="A3552" s="2"/>
      <c r="B3552" s="1"/>
    </row>
    <row r="3553" spans="1:2">
      <c r="A3553" s="2"/>
      <c r="B3553" s="1"/>
    </row>
    <row r="3554" spans="1:2">
      <c r="A3554" s="2"/>
      <c r="B3554" s="1"/>
    </row>
    <row r="3555" spans="1:2">
      <c r="A3555" s="2"/>
      <c r="B3555" s="1"/>
    </row>
    <row r="3556" spans="1:2">
      <c r="A3556" s="2"/>
      <c r="B3556" s="1"/>
    </row>
    <row r="3557" spans="1:2">
      <c r="A3557" s="2"/>
      <c r="B3557" s="1"/>
    </row>
    <row r="3558" spans="1:2">
      <c r="A3558" s="2"/>
      <c r="B3558" s="1"/>
    </row>
    <row r="3559" spans="1:2">
      <c r="A3559" s="2"/>
      <c r="B3559" s="1"/>
    </row>
    <row r="3560" spans="1:2">
      <c r="A3560" s="2"/>
      <c r="B3560" s="1"/>
    </row>
    <row r="3561" spans="1:2">
      <c r="A3561" s="2"/>
      <c r="B3561" s="1"/>
    </row>
    <row r="3562" spans="1:2">
      <c r="A3562" s="2"/>
      <c r="B3562" s="1"/>
    </row>
    <row r="3563" spans="1:2">
      <c r="A3563" s="2"/>
      <c r="B3563" s="1"/>
    </row>
    <row r="3564" spans="1:2">
      <c r="A3564" s="2"/>
      <c r="B3564" s="1"/>
    </row>
    <row r="3565" spans="1:2">
      <c r="A3565" s="2"/>
      <c r="B3565" s="1"/>
    </row>
    <row r="3566" spans="1:2">
      <c r="A3566" s="2"/>
      <c r="B3566" s="1"/>
    </row>
    <row r="3567" spans="1:2">
      <c r="A3567" s="2"/>
      <c r="B3567" s="1"/>
    </row>
    <row r="3568" spans="1:2">
      <c r="A3568" s="2"/>
      <c r="B3568" s="1"/>
    </row>
    <row r="3569" spans="1:2">
      <c r="A3569" s="2"/>
      <c r="B3569" s="1"/>
    </row>
    <row r="3570" spans="1:2">
      <c r="A3570" s="2"/>
      <c r="B3570" s="1"/>
    </row>
    <row r="3571" spans="1:2">
      <c r="A3571" s="2"/>
      <c r="B3571" s="1"/>
    </row>
    <row r="3572" spans="1:2">
      <c r="A3572" s="2"/>
      <c r="B3572" s="1"/>
    </row>
    <row r="3573" spans="1:2">
      <c r="A3573" s="2"/>
      <c r="B3573" s="1"/>
    </row>
    <row r="3574" spans="1:2">
      <c r="A3574" s="2"/>
      <c r="B3574" s="1"/>
    </row>
    <row r="3575" spans="1:2">
      <c r="A3575" s="2"/>
      <c r="B3575" s="1"/>
    </row>
    <row r="3576" spans="1:2">
      <c r="A3576" s="2"/>
      <c r="B3576" s="1"/>
    </row>
    <row r="3577" spans="1:2">
      <c r="A3577" s="2"/>
      <c r="B3577" s="1"/>
    </row>
    <row r="3578" spans="1:2">
      <c r="A3578" s="2"/>
      <c r="B3578" s="1"/>
    </row>
    <row r="3579" spans="1:2">
      <c r="A3579" s="2"/>
      <c r="B3579" s="1"/>
    </row>
    <row r="3580" spans="1:2">
      <c r="A3580" s="2"/>
      <c r="B3580" s="1"/>
    </row>
    <row r="3581" spans="1:2">
      <c r="A3581" s="2"/>
      <c r="B3581" s="1"/>
    </row>
    <row r="3582" spans="1:2">
      <c r="A3582" s="2"/>
      <c r="B3582" s="1"/>
    </row>
    <row r="3583" spans="1:2">
      <c r="A3583" s="2"/>
      <c r="B3583" s="1"/>
    </row>
    <row r="3584" spans="1:2">
      <c r="A3584" s="2"/>
      <c r="B3584" s="1"/>
    </row>
    <row r="3585" spans="1:2">
      <c r="A3585" s="2"/>
      <c r="B3585" s="1"/>
    </row>
    <row r="3586" spans="1:2">
      <c r="A3586" s="2"/>
      <c r="B3586" s="1"/>
    </row>
    <row r="3587" spans="1:2">
      <c r="A3587" s="2"/>
      <c r="B3587" s="1"/>
    </row>
    <row r="3588" spans="1:2">
      <c r="A3588" s="2"/>
      <c r="B3588" s="1"/>
    </row>
    <row r="3589" spans="1:2">
      <c r="A3589" s="2"/>
      <c r="B3589" s="1"/>
    </row>
    <row r="3590" spans="1:2">
      <c r="A3590" s="2"/>
      <c r="B3590" s="1"/>
    </row>
    <row r="3591" spans="1:2">
      <c r="A3591" s="2"/>
      <c r="B3591" s="1"/>
    </row>
    <row r="3592" spans="1:2">
      <c r="A3592" s="2"/>
      <c r="B3592" s="1"/>
    </row>
    <row r="3593" spans="1:2">
      <c r="A3593" s="2"/>
      <c r="B3593" s="1"/>
    </row>
    <row r="3594" spans="1:2">
      <c r="A3594" s="2"/>
      <c r="B3594" s="1"/>
    </row>
    <row r="3595" spans="1:2">
      <c r="A3595" s="2"/>
      <c r="B3595" s="1"/>
    </row>
    <row r="3596" spans="1:2">
      <c r="A3596" s="2"/>
      <c r="B3596" s="1"/>
    </row>
    <row r="3597" spans="1:2">
      <c r="A3597" s="2"/>
      <c r="B3597" s="1"/>
    </row>
    <row r="3598" spans="1:2">
      <c r="A3598" s="2"/>
      <c r="B3598" s="1"/>
    </row>
    <row r="3599" spans="1:2">
      <c r="A3599" s="2"/>
      <c r="B3599" s="1"/>
    </row>
    <row r="3600" spans="1:2">
      <c r="A3600" s="2"/>
      <c r="B3600" s="1"/>
    </row>
    <row r="3601" spans="1:2">
      <c r="A3601" s="2"/>
      <c r="B3601" s="1"/>
    </row>
    <row r="3602" spans="1:2">
      <c r="A3602" s="2"/>
      <c r="B3602" s="1"/>
    </row>
    <row r="3603" spans="1:2">
      <c r="A3603" s="2"/>
      <c r="B3603" s="1"/>
    </row>
    <row r="3604" spans="1:2">
      <c r="A3604" s="2"/>
      <c r="B3604" s="1"/>
    </row>
    <row r="3605" spans="1:2">
      <c r="A3605" s="2"/>
      <c r="B3605" s="1"/>
    </row>
    <row r="3606" spans="1:2">
      <c r="A3606" s="2"/>
      <c r="B3606" s="1"/>
    </row>
    <row r="3607" spans="1:2">
      <c r="A3607" s="2"/>
      <c r="B3607" s="1"/>
    </row>
    <row r="3608" spans="1:2">
      <c r="A3608" s="2"/>
      <c r="B3608" s="1"/>
    </row>
    <row r="3609" spans="1:2">
      <c r="A3609" s="2"/>
      <c r="B3609" s="1"/>
    </row>
    <row r="3610" spans="1:2">
      <c r="A3610" s="2"/>
      <c r="B3610" s="1"/>
    </row>
    <row r="3611" spans="1:2">
      <c r="A3611" s="2"/>
      <c r="B3611" s="1"/>
    </row>
    <row r="3612" spans="1:2">
      <c r="A3612" s="2"/>
      <c r="B3612" s="1"/>
    </row>
    <row r="3613" spans="1:2">
      <c r="A3613" s="2"/>
      <c r="B3613" s="1"/>
    </row>
    <row r="3614" spans="1:2">
      <c r="A3614" s="2"/>
      <c r="B3614" s="1"/>
    </row>
    <row r="3615" spans="1:2">
      <c r="A3615" s="2"/>
      <c r="B3615" s="1"/>
    </row>
    <row r="3616" spans="1:2">
      <c r="A3616" s="2"/>
      <c r="B3616" s="1"/>
    </row>
    <row r="3617" spans="1:2">
      <c r="A3617" s="2"/>
      <c r="B3617" s="1"/>
    </row>
    <row r="3618" spans="1:2">
      <c r="A3618" s="2"/>
      <c r="B3618" s="1"/>
    </row>
    <row r="3619" spans="1:2">
      <c r="A3619" s="2"/>
      <c r="B3619" s="1"/>
    </row>
    <row r="3620" spans="1:2">
      <c r="A3620" s="2"/>
      <c r="B3620" s="1"/>
    </row>
    <row r="3621" spans="1:2">
      <c r="A3621" s="2"/>
      <c r="B3621" s="1"/>
    </row>
    <row r="3622" spans="1:2">
      <c r="A3622" s="2"/>
      <c r="B3622" s="1"/>
    </row>
    <row r="3623" spans="1:2">
      <c r="A3623" s="2"/>
      <c r="B3623" s="1"/>
    </row>
    <row r="3624" spans="1:2">
      <c r="A3624" s="2"/>
      <c r="B3624" s="1"/>
    </row>
    <row r="3625" spans="1:2">
      <c r="A3625" s="2"/>
      <c r="B3625" s="1"/>
    </row>
    <row r="3626" spans="1:2">
      <c r="A3626" s="2"/>
      <c r="B3626" s="1"/>
    </row>
    <row r="3627" spans="1:2">
      <c r="A3627" s="2"/>
      <c r="B3627" s="1"/>
    </row>
    <row r="3628" spans="1:2">
      <c r="A3628" s="2"/>
      <c r="B3628" s="1"/>
    </row>
    <row r="3629" spans="1:2">
      <c r="A3629" s="2"/>
      <c r="B3629" s="1"/>
    </row>
    <row r="3630" spans="1:2">
      <c r="A3630" s="2"/>
      <c r="B3630" s="1"/>
    </row>
    <row r="3631" spans="1:2">
      <c r="A3631" s="2"/>
      <c r="B3631" s="1"/>
    </row>
    <row r="3632" spans="1:2">
      <c r="A3632" s="2"/>
      <c r="B3632" s="1"/>
    </row>
    <row r="3633" spans="1:2">
      <c r="A3633" s="2"/>
      <c r="B3633" s="1"/>
    </row>
    <row r="3634" spans="1:2">
      <c r="A3634" s="2"/>
      <c r="B3634" s="1"/>
    </row>
    <row r="3635" spans="1:2">
      <c r="A3635" s="2"/>
      <c r="B3635" s="1"/>
    </row>
    <row r="3636" spans="1:2">
      <c r="A3636" s="2"/>
      <c r="B3636" s="1"/>
    </row>
    <row r="3637" spans="1:2">
      <c r="A3637" s="2"/>
      <c r="B3637" s="1"/>
    </row>
    <row r="3638" spans="1:2">
      <c r="A3638" s="2"/>
      <c r="B3638" s="1"/>
    </row>
    <row r="3639" spans="1:2">
      <c r="A3639" s="2"/>
      <c r="B3639" s="1"/>
    </row>
    <row r="3640" spans="1:2">
      <c r="A3640" s="2"/>
      <c r="B3640" s="1"/>
    </row>
    <row r="3641" spans="1:2">
      <c r="A3641" s="2"/>
      <c r="B3641" s="1"/>
    </row>
    <row r="3642" spans="1:2">
      <c r="A3642" s="2"/>
      <c r="B3642" s="1"/>
    </row>
    <row r="3643" spans="1:2">
      <c r="A3643" s="2"/>
      <c r="B3643" s="1"/>
    </row>
    <row r="3644" spans="1:2">
      <c r="A3644" s="2"/>
      <c r="B3644" s="1"/>
    </row>
    <row r="3645" spans="1:2">
      <c r="A3645" s="2"/>
      <c r="B3645" s="1"/>
    </row>
    <row r="3646" spans="1:2">
      <c r="A3646" s="2"/>
      <c r="B3646" s="1"/>
    </row>
    <row r="3647" spans="1:2">
      <c r="A3647" s="2"/>
      <c r="B3647" s="1"/>
    </row>
    <row r="3648" spans="1:2">
      <c r="A3648" s="2"/>
      <c r="B3648" s="1"/>
    </row>
    <row r="3649" spans="1:2">
      <c r="A3649" s="2"/>
      <c r="B3649" s="1"/>
    </row>
    <row r="3650" spans="1:2">
      <c r="A3650" s="2"/>
      <c r="B3650" s="1"/>
    </row>
    <row r="3651" spans="1:2">
      <c r="A3651" s="2"/>
      <c r="B3651" s="1"/>
    </row>
    <row r="3652" spans="1:2">
      <c r="A3652" s="2"/>
      <c r="B3652" s="1"/>
    </row>
    <row r="3653" spans="1:2">
      <c r="A3653" s="2"/>
      <c r="B3653" s="1"/>
    </row>
    <row r="3654" spans="1:2">
      <c r="A3654" s="2"/>
      <c r="B3654" s="1"/>
    </row>
    <row r="3655" spans="1:2">
      <c r="A3655" s="2"/>
      <c r="B3655" s="1"/>
    </row>
    <row r="3656" spans="1:2">
      <c r="A3656" s="2"/>
      <c r="B3656" s="1"/>
    </row>
    <row r="3657" spans="1:2">
      <c r="A3657" s="2"/>
      <c r="B3657" s="1"/>
    </row>
    <row r="3658" spans="1:2">
      <c r="A3658" s="2"/>
      <c r="B3658" s="1"/>
    </row>
    <row r="3659" spans="1:2">
      <c r="A3659" s="2"/>
      <c r="B3659" s="1"/>
    </row>
    <row r="3660" spans="1:2">
      <c r="A3660" s="2"/>
      <c r="B3660" s="1"/>
    </row>
    <row r="3661" spans="1:2">
      <c r="A3661" s="2"/>
      <c r="B3661" s="1"/>
    </row>
    <row r="3662" spans="1:2">
      <c r="A3662" s="2"/>
      <c r="B3662" s="1"/>
    </row>
    <row r="3663" spans="1:2">
      <c r="A3663" s="2"/>
      <c r="B3663" s="1"/>
    </row>
    <row r="3664" spans="1:2">
      <c r="A3664" s="2"/>
      <c r="B3664" s="1"/>
    </row>
    <row r="3665" spans="1:2">
      <c r="A3665" s="2"/>
      <c r="B3665" s="1"/>
    </row>
    <row r="3666" spans="1:2">
      <c r="A3666" s="2"/>
      <c r="B3666" s="1"/>
    </row>
    <row r="3667" spans="1:2">
      <c r="A3667" s="2"/>
      <c r="B3667" s="1"/>
    </row>
    <row r="3668" spans="1:2">
      <c r="A3668" s="2"/>
      <c r="B3668" s="1"/>
    </row>
    <row r="3669" spans="1:2">
      <c r="A3669" s="2"/>
      <c r="B3669" s="1"/>
    </row>
    <row r="3670" spans="1:2">
      <c r="A3670" s="2"/>
      <c r="B3670" s="1"/>
    </row>
    <row r="3671" spans="1:2">
      <c r="A3671" s="2"/>
      <c r="B3671" s="1"/>
    </row>
    <row r="3672" spans="1:2">
      <c r="A3672" s="2"/>
      <c r="B3672" s="1"/>
    </row>
    <row r="3673" spans="1:2">
      <c r="A3673" s="2"/>
      <c r="B3673" s="1"/>
    </row>
    <row r="3674" spans="1:2">
      <c r="A3674" s="2"/>
      <c r="B3674" s="1"/>
    </row>
    <row r="3675" spans="1:2">
      <c r="A3675" s="2"/>
      <c r="B3675" s="1"/>
    </row>
    <row r="3676" spans="1:2">
      <c r="A3676" s="2"/>
      <c r="B3676" s="1"/>
    </row>
    <row r="3677" spans="1:2">
      <c r="A3677" s="2"/>
      <c r="B3677" s="1"/>
    </row>
    <row r="3678" spans="1:2">
      <c r="A3678" s="2"/>
      <c r="B3678" s="1"/>
    </row>
    <row r="3679" spans="1:2">
      <c r="A3679" s="2"/>
      <c r="B3679" s="1"/>
    </row>
    <row r="3680" spans="1:2">
      <c r="A3680" s="2"/>
      <c r="B3680" s="1"/>
    </row>
    <row r="3681" spans="1:2">
      <c r="A3681" s="2"/>
      <c r="B3681" s="1"/>
    </row>
    <row r="3682" spans="1:2">
      <c r="A3682" s="2"/>
      <c r="B3682" s="1"/>
    </row>
    <row r="3683" spans="1:2">
      <c r="A3683" s="2"/>
      <c r="B3683" s="1"/>
    </row>
    <row r="3684" spans="1:2">
      <c r="A3684" s="2"/>
      <c r="B3684" s="1"/>
    </row>
    <row r="3685" spans="1:2">
      <c r="A3685" s="2"/>
      <c r="B3685" s="1"/>
    </row>
    <row r="3686" spans="1:2">
      <c r="A3686" s="2"/>
      <c r="B3686" s="1"/>
    </row>
    <row r="3687" spans="1:2">
      <c r="A3687" s="2"/>
      <c r="B3687" s="1"/>
    </row>
    <row r="3688" spans="1:2">
      <c r="A3688" s="2"/>
      <c r="B3688" s="1"/>
    </row>
    <row r="3689" spans="1:2">
      <c r="A3689" s="2"/>
      <c r="B3689" s="1"/>
    </row>
    <row r="3690" spans="1:2">
      <c r="A3690" s="2"/>
      <c r="B3690" s="1"/>
    </row>
    <row r="3691" spans="1:2">
      <c r="A3691" s="2"/>
      <c r="B3691" s="1"/>
    </row>
    <row r="3692" spans="1:2">
      <c r="A3692" s="2"/>
      <c r="B3692" s="1"/>
    </row>
    <row r="3693" spans="1:2">
      <c r="A3693" s="2"/>
      <c r="B3693" s="1"/>
    </row>
    <row r="3694" spans="1:2">
      <c r="A3694" s="2"/>
      <c r="B3694" s="1"/>
    </row>
    <row r="3695" spans="1:2">
      <c r="A3695" s="2"/>
      <c r="B3695" s="1"/>
    </row>
    <row r="3696" spans="1:2">
      <c r="A3696" s="2"/>
      <c r="B3696" s="1"/>
    </row>
    <row r="3697" spans="1:2">
      <c r="A3697" s="2"/>
      <c r="B3697" s="1"/>
    </row>
    <row r="3698" spans="1:2">
      <c r="A3698" s="2"/>
      <c r="B3698" s="1"/>
    </row>
    <row r="3699" spans="1:2">
      <c r="A3699" s="2"/>
      <c r="B3699" s="1"/>
    </row>
    <row r="3700" spans="1:2">
      <c r="A3700" s="2"/>
      <c r="B3700" s="1"/>
    </row>
    <row r="3701" spans="1:2">
      <c r="A3701" s="2"/>
      <c r="B3701" s="1"/>
    </row>
    <row r="3702" spans="1:2">
      <c r="A3702" s="2"/>
      <c r="B3702" s="1"/>
    </row>
    <row r="3703" spans="1:2">
      <c r="A3703" s="2"/>
      <c r="B3703" s="1"/>
    </row>
    <row r="3704" spans="1:2">
      <c r="A3704" s="2"/>
      <c r="B3704" s="1"/>
    </row>
    <row r="3705" spans="1:2">
      <c r="A3705" s="2"/>
      <c r="B3705" s="1"/>
    </row>
    <row r="3706" spans="1:2">
      <c r="A3706" s="2"/>
      <c r="B3706" s="1"/>
    </row>
    <row r="3707" spans="1:2">
      <c r="A3707" s="2"/>
      <c r="B3707" s="1"/>
    </row>
    <row r="3708" spans="1:2">
      <c r="A3708" s="2"/>
      <c r="B3708" s="1"/>
    </row>
    <row r="3709" spans="1:2">
      <c r="A3709" s="2"/>
      <c r="B3709" s="1"/>
    </row>
    <row r="3710" spans="1:2">
      <c r="A3710" s="2"/>
      <c r="B3710" s="1"/>
    </row>
    <row r="3711" spans="1:2">
      <c r="A3711" s="2"/>
      <c r="B3711" s="1"/>
    </row>
    <row r="3712" spans="1:2">
      <c r="A3712" s="2"/>
      <c r="B3712" s="1"/>
    </row>
    <row r="3713" spans="1:2">
      <c r="A3713" s="2"/>
      <c r="B3713" s="1"/>
    </row>
    <row r="3714" spans="1:2">
      <c r="A3714" s="2"/>
      <c r="B3714" s="1"/>
    </row>
    <row r="3715" spans="1:2">
      <c r="A3715" s="2"/>
      <c r="B3715" s="1"/>
    </row>
    <row r="3716" spans="1:2">
      <c r="A3716" s="2"/>
      <c r="B3716" s="1"/>
    </row>
    <row r="3717" spans="1:2">
      <c r="A3717" s="2"/>
      <c r="B3717" s="1"/>
    </row>
    <row r="3718" spans="1:2">
      <c r="A3718" s="2"/>
      <c r="B3718" s="1"/>
    </row>
    <row r="3719" spans="1:2">
      <c r="A3719" s="2"/>
      <c r="B3719" s="1"/>
    </row>
    <row r="3720" spans="1:2">
      <c r="A3720" s="2"/>
      <c r="B3720" s="1"/>
    </row>
    <row r="3721" spans="1:2">
      <c r="A3721" s="2"/>
      <c r="B3721" s="1"/>
    </row>
    <row r="3722" spans="1:2">
      <c r="A3722" s="2"/>
      <c r="B3722" s="1"/>
    </row>
    <row r="3723" spans="1:2">
      <c r="A3723" s="2"/>
      <c r="B3723" s="1"/>
    </row>
    <row r="3724" spans="1:2">
      <c r="A3724" s="2"/>
      <c r="B3724" s="1"/>
    </row>
    <row r="3725" spans="1:2">
      <c r="A3725" s="2"/>
      <c r="B3725" s="1"/>
    </row>
    <row r="3726" spans="1:2">
      <c r="A3726" s="2"/>
      <c r="B3726" s="1"/>
    </row>
    <row r="3727" spans="1:2">
      <c r="A3727" s="2"/>
      <c r="B3727" s="1"/>
    </row>
    <row r="3728" spans="1:2">
      <c r="A3728" s="2"/>
      <c r="B3728" s="1"/>
    </row>
    <row r="3729" spans="1:2">
      <c r="A3729" s="2"/>
      <c r="B3729" s="1"/>
    </row>
    <row r="3730" spans="1:2">
      <c r="A3730" s="2"/>
      <c r="B3730" s="1"/>
    </row>
    <row r="3731" spans="1:2">
      <c r="A3731" s="2"/>
      <c r="B3731" s="1"/>
    </row>
    <row r="3732" spans="1:2">
      <c r="A3732" s="2"/>
      <c r="B3732" s="1"/>
    </row>
    <row r="3733" spans="1:2">
      <c r="A3733" s="2"/>
      <c r="B3733" s="1"/>
    </row>
    <row r="3734" spans="1:2">
      <c r="A3734" s="2"/>
      <c r="B3734" s="1"/>
    </row>
    <row r="3735" spans="1:2">
      <c r="A3735" s="2"/>
      <c r="B3735" s="1"/>
    </row>
    <row r="3736" spans="1:2">
      <c r="A3736" s="2"/>
      <c r="B3736" s="1"/>
    </row>
    <row r="3737" spans="1:2">
      <c r="A3737" s="2"/>
      <c r="B3737" s="1"/>
    </row>
    <row r="3738" spans="1:2">
      <c r="A3738" s="2"/>
      <c r="B3738" s="1"/>
    </row>
    <row r="3739" spans="1:2">
      <c r="A3739" s="2"/>
      <c r="B3739" s="1"/>
    </row>
    <row r="3740" spans="1:2">
      <c r="A3740" s="2"/>
      <c r="B3740" s="1"/>
    </row>
    <row r="3741" spans="1:2">
      <c r="A3741" s="2"/>
      <c r="B3741" s="1"/>
    </row>
    <row r="3742" spans="1:2">
      <c r="A3742" s="2"/>
      <c r="B3742" s="1"/>
    </row>
    <row r="3743" spans="1:2">
      <c r="A3743" s="2"/>
      <c r="B3743" s="1"/>
    </row>
    <row r="3744" spans="1:2">
      <c r="A3744" s="2"/>
      <c r="B3744" s="1"/>
    </row>
    <row r="3745" spans="1:2">
      <c r="A3745" s="2"/>
      <c r="B3745" s="1"/>
    </row>
    <row r="3746" spans="1:2">
      <c r="A3746" s="2"/>
      <c r="B3746" s="1"/>
    </row>
    <row r="3747" spans="1:2">
      <c r="A3747" s="2"/>
      <c r="B3747" s="1"/>
    </row>
    <row r="3748" spans="1:2">
      <c r="A3748" s="2"/>
      <c r="B3748" s="1"/>
    </row>
    <row r="3749" spans="1:2">
      <c r="A3749" s="2"/>
      <c r="B3749" s="1"/>
    </row>
    <row r="3750" spans="1:2">
      <c r="A3750" s="2"/>
      <c r="B3750" s="1"/>
    </row>
    <row r="3751" spans="1:2">
      <c r="A3751" s="2"/>
      <c r="B3751" s="1"/>
    </row>
    <row r="3752" spans="1:2">
      <c r="A3752" s="2"/>
      <c r="B3752" s="1"/>
    </row>
    <row r="3753" spans="1:2">
      <c r="A3753" s="2"/>
      <c r="B3753" s="1"/>
    </row>
    <row r="3754" spans="1:2">
      <c r="A3754" s="2"/>
      <c r="B3754" s="1"/>
    </row>
    <row r="3755" spans="1:2">
      <c r="A3755" s="2"/>
      <c r="B3755" s="1"/>
    </row>
    <row r="3756" spans="1:2">
      <c r="A3756" s="2"/>
      <c r="B3756" s="1"/>
    </row>
    <row r="3757" spans="1:2">
      <c r="A3757" s="2"/>
      <c r="B3757" s="1"/>
    </row>
    <row r="3758" spans="1:2">
      <c r="A3758" s="2"/>
      <c r="B3758" s="1"/>
    </row>
    <row r="3759" spans="1:2">
      <c r="A3759" s="2"/>
      <c r="B3759" s="1"/>
    </row>
    <row r="3760" spans="1:2">
      <c r="A3760" s="2"/>
      <c r="B3760" s="1"/>
    </row>
    <row r="3761" spans="1:2">
      <c r="A3761" s="2"/>
      <c r="B3761" s="1"/>
    </row>
    <row r="3762" spans="1:2">
      <c r="A3762" s="2"/>
      <c r="B3762" s="1"/>
    </row>
    <row r="3763" spans="1:2">
      <c r="A3763" s="2"/>
      <c r="B3763" s="1"/>
    </row>
    <row r="3764" spans="1:2">
      <c r="A3764" s="2"/>
      <c r="B3764" s="1"/>
    </row>
    <row r="3765" spans="1:2">
      <c r="A3765" s="2"/>
      <c r="B3765" s="1"/>
    </row>
    <row r="3766" spans="1:2">
      <c r="A3766" s="2"/>
      <c r="B3766" s="1"/>
    </row>
    <row r="3767" spans="1:2">
      <c r="A3767" s="2"/>
      <c r="B3767" s="1"/>
    </row>
    <row r="3768" spans="1:2">
      <c r="A3768" s="2"/>
      <c r="B3768" s="1"/>
    </row>
    <row r="3769" spans="1:2">
      <c r="A3769" s="2"/>
      <c r="B3769" s="1"/>
    </row>
    <row r="3770" spans="1:2">
      <c r="A3770" s="2"/>
      <c r="B3770" s="1"/>
    </row>
    <row r="3771" spans="1:2">
      <c r="A3771" s="2"/>
      <c r="B3771" s="1"/>
    </row>
    <row r="3772" spans="1:2">
      <c r="A3772" s="2"/>
      <c r="B3772" s="1"/>
    </row>
    <row r="3773" spans="1:2">
      <c r="A3773" s="2"/>
      <c r="B3773" s="1"/>
    </row>
    <row r="3774" spans="1:2">
      <c r="A3774" s="2"/>
      <c r="B3774" s="1"/>
    </row>
    <row r="3775" spans="1:2">
      <c r="A3775" s="2"/>
      <c r="B3775" s="1"/>
    </row>
    <row r="3776" spans="1:2">
      <c r="A3776" s="2"/>
      <c r="B3776" s="1"/>
    </row>
    <row r="3777" spans="1:2">
      <c r="A3777" s="2"/>
      <c r="B3777" s="1"/>
    </row>
    <row r="3778" spans="1:2">
      <c r="A3778" s="2"/>
      <c r="B3778" s="1"/>
    </row>
    <row r="3779" spans="1:2">
      <c r="A3779" s="2"/>
      <c r="B3779" s="1"/>
    </row>
    <row r="3780" spans="1:2">
      <c r="A3780" s="2"/>
      <c r="B3780" s="1"/>
    </row>
    <row r="3781" spans="1:2">
      <c r="A3781" s="2"/>
      <c r="B3781" s="1"/>
    </row>
    <row r="3782" spans="1:2">
      <c r="A3782" s="2"/>
      <c r="B3782" s="1"/>
    </row>
    <row r="3783" spans="1:2">
      <c r="A3783" s="2"/>
      <c r="B3783" s="1"/>
    </row>
    <row r="3784" spans="1:2">
      <c r="A3784" s="2"/>
      <c r="B3784" s="1"/>
    </row>
    <row r="3785" spans="1:2">
      <c r="A3785" s="2"/>
      <c r="B3785" s="1"/>
    </row>
    <row r="3786" spans="1:2">
      <c r="A3786" s="2"/>
      <c r="B3786" s="1"/>
    </row>
    <row r="3787" spans="1:2">
      <c r="A3787" s="2"/>
      <c r="B3787" s="1"/>
    </row>
    <row r="3788" spans="1:2">
      <c r="A3788" s="2"/>
      <c r="B3788" s="1"/>
    </row>
    <row r="3789" spans="1:2">
      <c r="A3789" s="2"/>
      <c r="B3789" s="1"/>
    </row>
    <row r="3790" spans="1:2">
      <c r="A3790" s="2"/>
      <c r="B3790" s="1"/>
    </row>
    <row r="3791" spans="1:2">
      <c r="A3791" s="2"/>
      <c r="B3791" s="1"/>
    </row>
    <row r="3792" spans="1:2">
      <c r="A3792" s="2"/>
      <c r="B3792" s="1"/>
    </row>
    <row r="3793" spans="1:2">
      <c r="A3793" s="2"/>
      <c r="B3793" s="1"/>
    </row>
    <row r="3794" spans="1:2">
      <c r="A3794" s="2"/>
      <c r="B3794" s="1"/>
    </row>
    <row r="3795" spans="1:2">
      <c r="A3795" s="2"/>
      <c r="B3795" s="1"/>
    </row>
    <row r="3796" spans="1:2">
      <c r="A3796" s="2"/>
      <c r="B3796" s="1"/>
    </row>
    <row r="3797" spans="1:2">
      <c r="A3797" s="2"/>
      <c r="B3797" s="1"/>
    </row>
    <row r="3798" spans="1:2">
      <c r="A3798" s="2"/>
      <c r="B3798" s="1"/>
    </row>
    <row r="3799" spans="1:2">
      <c r="A3799" s="2"/>
      <c r="B3799" s="1"/>
    </row>
    <row r="3800" spans="1:2">
      <c r="A3800" s="2"/>
      <c r="B3800" s="1"/>
    </row>
    <row r="3801" spans="1:2">
      <c r="A3801" s="2"/>
      <c r="B3801" s="1"/>
    </row>
    <row r="3802" spans="1:2">
      <c r="A3802" s="2"/>
      <c r="B3802" s="1"/>
    </row>
    <row r="3803" spans="1:2">
      <c r="A3803" s="2"/>
      <c r="B3803" s="1"/>
    </row>
    <row r="3804" spans="1:2">
      <c r="A3804" s="2"/>
      <c r="B3804" s="1"/>
    </row>
    <row r="3805" spans="1:2">
      <c r="A3805" s="2"/>
      <c r="B3805" s="1"/>
    </row>
    <row r="3806" spans="1:2">
      <c r="A3806" s="2"/>
      <c r="B3806" s="1"/>
    </row>
    <row r="3807" spans="1:2">
      <c r="A3807" s="2"/>
      <c r="B3807" s="1"/>
    </row>
    <row r="3808" spans="1:2">
      <c r="A3808" s="2"/>
      <c r="B3808" s="1"/>
    </row>
    <row r="3809" spans="1:2">
      <c r="A3809" s="2"/>
      <c r="B3809" s="1"/>
    </row>
    <row r="3810" spans="1:2">
      <c r="A3810" s="2"/>
      <c r="B3810" s="1"/>
    </row>
    <row r="3811" spans="1:2">
      <c r="A3811" s="2"/>
      <c r="B3811" s="1"/>
    </row>
    <row r="3812" spans="1:2">
      <c r="A3812" s="2"/>
      <c r="B3812" s="1"/>
    </row>
    <row r="3813" spans="1:2">
      <c r="A3813" s="2"/>
      <c r="B3813" s="1"/>
    </row>
    <row r="3814" spans="1:2">
      <c r="A3814" s="2"/>
      <c r="B3814" s="1"/>
    </row>
    <row r="3815" spans="1:2">
      <c r="A3815" s="2"/>
      <c r="B3815" s="1"/>
    </row>
    <row r="3816" spans="1:2">
      <c r="A3816" s="2"/>
      <c r="B3816" s="1"/>
    </row>
    <row r="3817" spans="1:2">
      <c r="A3817" s="2"/>
      <c r="B3817" s="1"/>
    </row>
    <row r="3818" spans="1:2">
      <c r="A3818" s="2"/>
      <c r="B3818" s="1"/>
    </row>
    <row r="3819" spans="1:2">
      <c r="A3819" s="2"/>
      <c r="B3819" s="1"/>
    </row>
    <row r="3820" spans="1:2">
      <c r="A3820" s="2"/>
      <c r="B3820" s="1"/>
    </row>
    <row r="3821" spans="1:2">
      <c r="A3821" s="2"/>
      <c r="B3821" s="1"/>
    </row>
    <row r="3822" spans="1:2">
      <c r="A3822" s="2"/>
      <c r="B3822" s="1"/>
    </row>
    <row r="3823" spans="1:2">
      <c r="A3823" s="2"/>
      <c r="B3823" s="1"/>
    </row>
    <row r="3824" spans="1:2">
      <c r="A3824" s="2"/>
      <c r="B3824" s="1"/>
    </row>
    <row r="3825" spans="1:2">
      <c r="A3825" s="2"/>
      <c r="B3825" s="1"/>
    </row>
    <row r="3826" spans="1:2">
      <c r="A3826" s="2"/>
      <c r="B3826" s="1"/>
    </row>
    <row r="3827" spans="1:2">
      <c r="A3827" s="2"/>
      <c r="B3827" s="1"/>
    </row>
    <row r="3828" spans="1:2">
      <c r="A3828" s="2"/>
      <c r="B3828" s="1"/>
    </row>
    <row r="3829" spans="1:2">
      <c r="A3829" s="2"/>
      <c r="B3829" s="1"/>
    </row>
    <row r="3830" spans="1:2">
      <c r="A3830" s="2"/>
      <c r="B3830" s="1"/>
    </row>
    <row r="3831" spans="1:2">
      <c r="A3831" s="2"/>
      <c r="B3831" s="1"/>
    </row>
    <row r="3832" spans="1:2">
      <c r="A3832" s="2"/>
      <c r="B3832" s="1"/>
    </row>
    <row r="3833" spans="1:2">
      <c r="A3833" s="2"/>
      <c r="B3833" s="1"/>
    </row>
    <row r="3834" spans="1:2">
      <c r="A3834" s="2"/>
      <c r="B3834" s="1"/>
    </row>
    <row r="3835" spans="1:2">
      <c r="A3835" s="2"/>
      <c r="B3835" s="1"/>
    </row>
    <row r="3836" spans="1:2">
      <c r="A3836" s="2"/>
      <c r="B3836" s="1"/>
    </row>
    <row r="3837" spans="1:2">
      <c r="A3837" s="2"/>
      <c r="B3837" s="1"/>
    </row>
    <row r="3838" spans="1:2">
      <c r="A3838" s="2"/>
      <c r="B3838" s="1"/>
    </row>
    <row r="3839" spans="1:2">
      <c r="A3839" s="2"/>
      <c r="B3839" s="1"/>
    </row>
    <row r="3840" spans="1:2">
      <c r="A3840" s="2"/>
      <c r="B3840" s="1"/>
    </row>
    <row r="3841" spans="1:2">
      <c r="A3841" s="2"/>
      <c r="B3841" s="1"/>
    </row>
    <row r="3842" spans="1:2">
      <c r="A3842" s="2"/>
      <c r="B3842" s="1"/>
    </row>
    <row r="3843" spans="1:2">
      <c r="A3843" s="2"/>
      <c r="B3843" s="1"/>
    </row>
    <row r="3844" spans="1:2">
      <c r="A3844" s="2"/>
      <c r="B3844" s="1"/>
    </row>
    <row r="3845" spans="1:2">
      <c r="A3845" s="2"/>
      <c r="B3845" s="1"/>
    </row>
    <row r="3846" spans="1:2">
      <c r="A3846" s="2"/>
      <c r="B3846" s="1"/>
    </row>
    <row r="3847" spans="1:2">
      <c r="A3847" s="2"/>
      <c r="B3847" s="1"/>
    </row>
    <row r="3848" spans="1:2">
      <c r="A3848" s="2"/>
      <c r="B3848" s="1"/>
    </row>
    <row r="3849" spans="1:2">
      <c r="A3849" s="2"/>
      <c r="B3849" s="1"/>
    </row>
    <row r="3850" spans="1:2">
      <c r="A3850" s="2"/>
      <c r="B3850" s="1"/>
    </row>
    <row r="3851" spans="1:2">
      <c r="A3851" s="2"/>
      <c r="B3851" s="1"/>
    </row>
    <row r="3852" spans="1:2">
      <c r="A3852" s="2"/>
      <c r="B3852" s="1"/>
    </row>
    <row r="3853" spans="1:2">
      <c r="A3853" s="2"/>
      <c r="B3853" s="1"/>
    </row>
    <row r="3854" spans="1:2">
      <c r="A3854" s="2"/>
      <c r="B3854" s="1"/>
    </row>
    <row r="3855" spans="1:2">
      <c r="A3855" s="2"/>
      <c r="B3855" s="1"/>
    </row>
    <row r="3856" spans="1:2">
      <c r="A3856" s="2"/>
      <c r="B3856" s="1"/>
    </row>
    <row r="3857" spans="1:2">
      <c r="A3857" s="2"/>
      <c r="B3857" s="1"/>
    </row>
    <row r="3858" spans="1:2">
      <c r="A3858" s="2"/>
      <c r="B3858" s="1"/>
    </row>
    <row r="3859" spans="1:2">
      <c r="A3859" s="2"/>
      <c r="B3859" s="1"/>
    </row>
    <row r="3860" spans="1:2">
      <c r="A3860" s="2"/>
      <c r="B3860" s="1"/>
    </row>
    <row r="3861" spans="1:2">
      <c r="A3861" s="2"/>
      <c r="B3861" s="1"/>
    </row>
    <row r="3862" spans="1:2">
      <c r="A3862" s="2"/>
      <c r="B3862" s="1"/>
    </row>
    <row r="3863" spans="1:2">
      <c r="A3863" s="2"/>
      <c r="B3863" s="1"/>
    </row>
    <row r="3864" spans="1:2">
      <c r="A3864" s="2"/>
      <c r="B3864" s="1"/>
    </row>
    <row r="3865" spans="1:2">
      <c r="A3865" s="2"/>
      <c r="B3865" s="1"/>
    </row>
    <row r="3866" spans="1:2">
      <c r="A3866" s="2"/>
      <c r="B3866" s="1"/>
    </row>
    <row r="3867" spans="1:2">
      <c r="A3867" s="2"/>
      <c r="B3867" s="1"/>
    </row>
    <row r="3868" spans="1:2">
      <c r="A3868" s="2"/>
      <c r="B3868" s="1"/>
    </row>
    <row r="3869" spans="1:2">
      <c r="A3869" s="2"/>
      <c r="B3869" s="1"/>
    </row>
    <row r="3870" spans="1:2">
      <c r="A3870" s="2"/>
      <c r="B3870" s="1"/>
    </row>
    <row r="3871" spans="1:2">
      <c r="A3871" s="2"/>
      <c r="B3871" s="1"/>
    </row>
    <row r="3872" spans="1:2">
      <c r="A3872" s="2"/>
      <c r="B3872" s="1"/>
    </row>
    <row r="3873" spans="1:2">
      <c r="A3873" s="2"/>
      <c r="B3873" s="1"/>
    </row>
    <row r="3874" spans="1:2">
      <c r="A3874" s="2"/>
      <c r="B3874" s="1"/>
    </row>
    <row r="3875" spans="1:2">
      <c r="A3875" s="2"/>
      <c r="B3875" s="1"/>
    </row>
    <row r="3876" spans="1:2">
      <c r="A3876" s="2"/>
      <c r="B3876" s="1"/>
    </row>
    <row r="3877" spans="1:2">
      <c r="A3877" s="2"/>
      <c r="B3877" s="1"/>
    </row>
    <row r="3878" spans="1:2">
      <c r="A3878" s="2"/>
      <c r="B3878" s="1"/>
    </row>
    <row r="3879" spans="1:2">
      <c r="A3879" s="2"/>
      <c r="B3879" s="1"/>
    </row>
    <row r="3880" spans="1:2">
      <c r="A3880" s="2"/>
      <c r="B3880" s="1"/>
    </row>
    <row r="3881" spans="1:2">
      <c r="A3881" s="2"/>
      <c r="B3881" s="1"/>
    </row>
    <row r="3882" spans="1:2">
      <c r="A3882" s="2"/>
      <c r="B3882" s="1"/>
    </row>
    <row r="3883" spans="1:2">
      <c r="A3883" s="2"/>
      <c r="B3883" s="1"/>
    </row>
    <row r="3884" spans="1:2">
      <c r="A3884" s="2"/>
      <c r="B3884" s="1"/>
    </row>
    <row r="3885" spans="1:2">
      <c r="A3885" s="2"/>
      <c r="B3885" s="1"/>
    </row>
    <row r="3886" spans="1:2">
      <c r="A3886" s="2"/>
      <c r="B3886" s="1"/>
    </row>
    <row r="3887" spans="1:2">
      <c r="A3887" s="2"/>
      <c r="B3887" s="1"/>
    </row>
    <row r="3888" spans="1:2">
      <c r="A3888" s="2"/>
      <c r="B3888" s="1"/>
    </row>
    <row r="3889" spans="1:2">
      <c r="A3889" s="2"/>
      <c r="B3889" s="1"/>
    </row>
    <row r="3890" spans="1:2">
      <c r="A3890" s="2"/>
      <c r="B3890" s="1"/>
    </row>
    <row r="3891" spans="1:2">
      <c r="A3891" s="2"/>
      <c r="B3891" s="1"/>
    </row>
    <row r="3892" spans="1:2">
      <c r="A3892" s="2"/>
      <c r="B3892" s="1"/>
    </row>
    <row r="3893" spans="1:2">
      <c r="A3893" s="2"/>
      <c r="B3893" s="1"/>
    </row>
    <row r="3894" spans="1:2">
      <c r="A3894" s="2"/>
      <c r="B3894" s="1"/>
    </row>
    <row r="3895" spans="1:2">
      <c r="A3895" s="2"/>
      <c r="B3895" s="1"/>
    </row>
    <row r="3896" spans="1:2">
      <c r="A3896" s="2"/>
      <c r="B3896" s="1"/>
    </row>
    <row r="3897" spans="1:2">
      <c r="A3897" s="2"/>
      <c r="B3897" s="1"/>
    </row>
    <row r="3898" spans="1:2">
      <c r="A3898" s="2"/>
      <c r="B3898" s="1"/>
    </row>
    <row r="3899" spans="1:2">
      <c r="A3899" s="2"/>
      <c r="B3899" s="1"/>
    </row>
    <row r="3900" spans="1:2">
      <c r="A3900" s="2"/>
      <c r="B3900" s="1"/>
    </row>
    <row r="3901" spans="1:2">
      <c r="A3901" s="2"/>
      <c r="B3901" s="1"/>
    </row>
    <row r="3902" spans="1:2">
      <c r="A3902" s="2"/>
      <c r="B3902" s="1"/>
    </row>
    <row r="3903" spans="1:2">
      <c r="A3903" s="2"/>
      <c r="B3903" s="1"/>
    </row>
    <row r="3904" spans="1:2">
      <c r="A3904" s="2"/>
      <c r="B3904" s="1"/>
    </row>
    <row r="3905" spans="1:2">
      <c r="A3905" s="2"/>
      <c r="B3905" s="1"/>
    </row>
    <row r="3906" spans="1:2">
      <c r="A3906" s="2"/>
      <c r="B3906" s="1"/>
    </row>
    <row r="3907" spans="1:2">
      <c r="A3907" s="2"/>
      <c r="B3907" s="1"/>
    </row>
    <row r="3908" spans="1:2">
      <c r="A3908" s="2"/>
      <c r="B3908" s="1"/>
    </row>
    <row r="3909" spans="1:2">
      <c r="A3909" s="2"/>
      <c r="B3909" s="1"/>
    </row>
    <row r="3910" spans="1:2">
      <c r="A3910" s="2"/>
      <c r="B3910" s="1"/>
    </row>
    <row r="3911" spans="1:2">
      <c r="A3911" s="2"/>
      <c r="B3911" s="1"/>
    </row>
    <row r="3912" spans="1:2">
      <c r="A3912" s="2"/>
      <c r="B3912" s="1"/>
    </row>
    <row r="3913" spans="1:2">
      <c r="A3913" s="2"/>
      <c r="B3913" s="1"/>
    </row>
    <row r="3914" spans="1:2">
      <c r="A3914" s="2"/>
      <c r="B3914" s="1"/>
    </row>
    <row r="3915" spans="1:2">
      <c r="A3915" s="2"/>
      <c r="B3915" s="1"/>
    </row>
    <row r="3916" spans="1:2">
      <c r="A3916" s="2"/>
      <c r="B3916" s="1"/>
    </row>
    <row r="3917" spans="1:2">
      <c r="A3917" s="2"/>
      <c r="B3917" s="1"/>
    </row>
    <row r="3918" spans="1:2">
      <c r="A3918" s="2"/>
      <c r="B3918" s="1"/>
    </row>
    <row r="3919" spans="1:2">
      <c r="A3919" s="2"/>
      <c r="B3919" s="1"/>
    </row>
    <row r="3920" spans="1:2">
      <c r="A3920" s="2"/>
      <c r="B3920" s="1"/>
    </row>
    <row r="3921" spans="1:2">
      <c r="A3921" s="2"/>
      <c r="B3921" s="1"/>
    </row>
    <row r="3922" spans="1:2">
      <c r="A3922" s="2"/>
      <c r="B3922" s="1"/>
    </row>
    <row r="3923" spans="1:2">
      <c r="A3923" s="2"/>
      <c r="B3923" s="1"/>
    </row>
    <row r="3924" spans="1:2">
      <c r="A3924" s="2"/>
      <c r="B3924" s="1"/>
    </row>
    <row r="3925" spans="1:2">
      <c r="A3925" s="2"/>
      <c r="B3925" s="1"/>
    </row>
    <row r="3926" spans="1:2">
      <c r="A3926" s="2"/>
      <c r="B3926" s="1"/>
    </row>
    <row r="3927" spans="1:2">
      <c r="A3927" s="2"/>
      <c r="B3927" s="1"/>
    </row>
    <row r="3928" spans="1:2">
      <c r="A3928" s="2"/>
      <c r="B3928" s="1"/>
    </row>
    <row r="3929" spans="1:2">
      <c r="A3929" s="2"/>
      <c r="B3929" s="1"/>
    </row>
    <row r="3930" spans="1:2">
      <c r="A3930" s="2"/>
      <c r="B3930" s="1"/>
    </row>
    <row r="3931" spans="1:2">
      <c r="A3931" s="2"/>
      <c r="B3931" s="1"/>
    </row>
    <row r="3932" spans="1:2">
      <c r="A3932" s="2"/>
      <c r="B3932" s="1"/>
    </row>
    <row r="3933" spans="1:2">
      <c r="A3933" s="2"/>
      <c r="B3933" s="1"/>
    </row>
    <row r="3934" spans="1:2">
      <c r="A3934" s="2"/>
      <c r="B3934" s="1"/>
    </row>
    <row r="3935" spans="1:2">
      <c r="A3935" s="2"/>
      <c r="B3935" s="1"/>
    </row>
    <row r="3936" spans="1:2">
      <c r="A3936" s="2"/>
      <c r="B3936" s="1"/>
    </row>
    <row r="3937" spans="1:2">
      <c r="A3937" s="2"/>
      <c r="B3937" s="1"/>
    </row>
    <row r="3938" spans="1:2">
      <c r="A3938" s="2"/>
      <c r="B3938" s="1"/>
    </row>
    <row r="3939" spans="1:2">
      <c r="A3939" s="2"/>
      <c r="B3939" s="1"/>
    </row>
    <row r="3940" spans="1:2">
      <c r="A3940" s="2"/>
      <c r="B3940" s="1"/>
    </row>
    <row r="3941" spans="1:2">
      <c r="A3941" s="2"/>
      <c r="B3941" s="1"/>
    </row>
    <row r="3942" spans="1:2">
      <c r="A3942" s="2"/>
      <c r="B3942" s="1"/>
    </row>
    <row r="3943" spans="1:2">
      <c r="A3943" s="2"/>
      <c r="B3943" s="1"/>
    </row>
    <row r="3944" spans="1:2">
      <c r="A3944" s="2"/>
      <c r="B3944" s="1"/>
    </row>
    <row r="3945" spans="1:2">
      <c r="A3945" s="2"/>
      <c r="B3945" s="1"/>
    </row>
    <row r="3946" spans="1:2">
      <c r="A3946" s="2"/>
      <c r="B3946" s="1"/>
    </row>
    <row r="3947" spans="1:2">
      <c r="A3947" s="2"/>
      <c r="B3947" s="1"/>
    </row>
    <row r="3948" spans="1:2">
      <c r="A3948" s="2"/>
      <c r="B3948" s="1"/>
    </row>
    <row r="3949" spans="1:2">
      <c r="A3949" s="2"/>
      <c r="B3949" s="1"/>
    </row>
    <row r="3950" spans="1:2">
      <c r="A3950" s="2"/>
      <c r="B3950" s="1"/>
    </row>
    <row r="3951" spans="1:2">
      <c r="A3951" s="2"/>
      <c r="B3951" s="1"/>
    </row>
    <row r="3952" spans="1:2">
      <c r="A3952" s="2"/>
      <c r="B3952" s="1"/>
    </row>
    <row r="3953" spans="1:2">
      <c r="A3953" s="2"/>
      <c r="B3953" s="1"/>
    </row>
    <row r="3954" spans="1:2">
      <c r="A3954" s="2"/>
      <c r="B3954" s="1"/>
    </row>
    <row r="3955" spans="1:2">
      <c r="A3955" s="2"/>
      <c r="B3955" s="1"/>
    </row>
    <row r="3956" spans="1:2">
      <c r="A3956" s="2"/>
      <c r="B3956" s="1"/>
    </row>
    <row r="3957" spans="1:2">
      <c r="A3957" s="2"/>
      <c r="B3957" s="1"/>
    </row>
    <row r="3958" spans="1:2">
      <c r="A3958" s="2"/>
      <c r="B3958" s="1"/>
    </row>
    <row r="3959" spans="1:2">
      <c r="A3959" s="2"/>
      <c r="B3959" s="1"/>
    </row>
    <row r="3960" spans="1:2">
      <c r="A3960" s="2"/>
      <c r="B3960" s="1"/>
    </row>
    <row r="3961" spans="1:2">
      <c r="A3961" s="2"/>
      <c r="B3961" s="1"/>
    </row>
    <row r="3962" spans="1:2">
      <c r="A3962" s="2"/>
      <c r="B3962" s="1"/>
    </row>
    <row r="3963" spans="1:2">
      <c r="A3963" s="2"/>
      <c r="B3963" s="1"/>
    </row>
    <row r="3964" spans="1:2">
      <c r="A3964" s="2"/>
      <c r="B3964" s="1"/>
    </row>
    <row r="3965" spans="1:2">
      <c r="A3965" s="2"/>
      <c r="B3965" s="1"/>
    </row>
    <row r="3966" spans="1:2">
      <c r="A3966" s="2"/>
      <c r="B3966" s="1"/>
    </row>
    <row r="3967" spans="1:2">
      <c r="A3967" s="2"/>
      <c r="B3967" s="1"/>
    </row>
    <row r="3968" spans="1:2">
      <c r="A3968" s="2"/>
      <c r="B3968" s="1"/>
    </row>
    <row r="3969" spans="1:2">
      <c r="A3969" s="2"/>
      <c r="B3969" s="1"/>
    </row>
    <row r="3970" spans="1:2">
      <c r="A3970" s="2"/>
      <c r="B3970" s="1"/>
    </row>
    <row r="3971" spans="1:2">
      <c r="A3971" s="2"/>
      <c r="B3971" s="1"/>
    </row>
    <row r="3972" spans="1:2">
      <c r="A3972" s="2"/>
      <c r="B3972" s="1"/>
    </row>
    <row r="3973" spans="1:2">
      <c r="A3973" s="2"/>
      <c r="B3973" s="1"/>
    </row>
    <row r="3974" spans="1:2">
      <c r="A3974" s="2"/>
      <c r="B3974" s="1"/>
    </row>
    <row r="3975" spans="1:2">
      <c r="A3975" s="2"/>
      <c r="B3975" s="1"/>
    </row>
    <row r="3976" spans="1:2">
      <c r="A3976" s="2"/>
      <c r="B3976" s="1"/>
    </row>
    <row r="3977" spans="1:2">
      <c r="A3977" s="2"/>
      <c r="B3977" s="1"/>
    </row>
    <row r="3978" spans="1:2">
      <c r="A3978" s="2"/>
      <c r="B3978" s="1"/>
    </row>
    <row r="3979" spans="1:2">
      <c r="A3979" s="2"/>
      <c r="B3979" s="1"/>
    </row>
    <row r="3980" spans="1:2">
      <c r="A3980" s="2"/>
      <c r="B3980" s="1"/>
    </row>
    <row r="3981" spans="1:2">
      <c r="A3981" s="2"/>
      <c r="B3981" s="1"/>
    </row>
    <row r="3982" spans="1:2">
      <c r="A3982" s="2"/>
      <c r="B3982" s="1"/>
    </row>
    <row r="3983" spans="1:2">
      <c r="A3983" s="2"/>
      <c r="B3983" s="1"/>
    </row>
    <row r="3984" spans="1:2">
      <c r="A3984" s="2"/>
      <c r="B3984" s="1"/>
    </row>
    <row r="3985" spans="1:2">
      <c r="A3985" s="2"/>
      <c r="B3985" s="1"/>
    </row>
    <row r="3986" spans="1:2">
      <c r="A3986" s="2"/>
      <c r="B3986" s="1"/>
    </row>
    <row r="3987" spans="1:2">
      <c r="A3987" s="2"/>
      <c r="B3987" s="1"/>
    </row>
    <row r="3988" spans="1:2">
      <c r="A3988" s="2"/>
      <c r="B3988" s="1"/>
    </row>
    <row r="3989" spans="1:2">
      <c r="A3989" s="2"/>
      <c r="B3989" s="1"/>
    </row>
    <row r="3990" spans="1:2">
      <c r="A3990" s="2"/>
      <c r="B3990" s="1"/>
    </row>
    <row r="3991" spans="1:2">
      <c r="A3991" s="2"/>
      <c r="B3991" s="1"/>
    </row>
    <row r="3992" spans="1:2">
      <c r="A3992" s="2"/>
      <c r="B3992" s="1"/>
    </row>
    <row r="3993" spans="1:2">
      <c r="A3993" s="2"/>
      <c r="B3993" s="1"/>
    </row>
    <row r="3994" spans="1:2">
      <c r="A3994" s="2"/>
      <c r="B3994" s="1"/>
    </row>
    <row r="3995" spans="1:2">
      <c r="A3995" s="2"/>
      <c r="B3995" s="1"/>
    </row>
    <row r="3996" spans="1:2">
      <c r="A3996" s="2"/>
      <c r="B3996" s="1"/>
    </row>
    <row r="3997" spans="1:2">
      <c r="A3997" s="2"/>
      <c r="B3997" s="1"/>
    </row>
    <row r="3998" spans="1:2">
      <c r="A3998" s="2"/>
      <c r="B3998" s="1"/>
    </row>
    <row r="3999" spans="1:2">
      <c r="A3999" s="2"/>
      <c r="B3999" s="1"/>
    </row>
    <row r="4000" spans="1:2">
      <c r="A4000" s="2"/>
      <c r="B4000" s="1"/>
    </row>
    <row r="4001" spans="1:2">
      <c r="A4001" s="2"/>
      <c r="B4001" s="1"/>
    </row>
    <row r="4002" spans="1:2">
      <c r="A4002" s="2"/>
      <c r="B4002" s="1"/>
    </row>
    <row r="4003" spans="1:2">
      <c r="A4003" s="2"/>
      <c r="B4003" s="1"/>
    </row>
    <row r="4004" spans="1:2">
      <c r="A4004" s="2"/>
      <c r="B4004" s="1"/>
    </row>
    <row r="4005" spans="1:2">
      <c r="A4005" s="2"/>
      <c r="B4005" s="1"/>
    </row>
    <row r="4006" spans="1:2">
      <c r="A4006" s="2"/>
      <c r="B4006" s="1"/>
    </row>
    <row r="4007" spans="1:2">
      <c r="A4007" s="2"/>
      <c r="B4007" s="1"/>
    </row>
    <row r="4008" spans="1:2">
      <c r="A4008" s="2"/>
      <c r="B4008" s="1"/>
    </row>
    <row r="4009" spans="1:2">
      <c r="A4009" s="2"/>
      <c r="B4009" s="1"/>
    </row>
    <row r="4010" spans="1:2">
      <c r="A4010" s="2"/>
      <c r="B4010" s="1"/>
    </row>
    <row r="4011" spans="1:2">
      <c r="A4011" s="2"/>
      <c r="B4011" s="1"/>
    </row>
    <row r="4012" spans="1:2">
      <c r="A4012" s="2"/>
      <c r="B4012" s="1"/>
    </row>
    <row r="4013" spans="1:2">
      <c r="A4013" s="2"/>
      <c r="B4013" s="1"/>
    </row>
    <row r="4014" spans="1:2">
      <c r="A4014" s="2"/>
      <c r="B4014" s="1"/>
    </row>
    <row r="4015" spans="1:2">
      <c r="A4015" s="2"/>
      <c r="B4015" s="1"/>
    </row>
    <row r="4016" spans="1:2">
      <c r="A4016" s="2"/>
      <c r="B4016" s="1"/>
    </row>
    <row r="4017" spans="1:2">
      <c r="A4017" s="2"/>
      <c r="B4017" s="1"/>
    </row>
    <row r="4018" spans="1:2">
      <c r="A4018" s="2"/>
      <c r="B4018" s="1"/>
    </row>
    <row r="4019" spans="1:2">
      <c r="A4019" s="2"/>
      <c r="B4019" s="1"/>
    </row>
    <row r="4020" spans="1:2">
      <c r="A4020" s="2"/>
      <c r="B4020" s="1"/>
    </row>
    <row r="4021" spans="1:2">
      <c r="A4021" s="2"/>
      <c r="B4021" s="1"/>
    </row>
    <row r="4022" spans="1:2">
      <c r="A4022" s="2"/>
      <c r="B4022" s="1"/>
    </row>
    <row r="4023" spans="1:2">
      <c r="A4023" s="2"/>
      <c r="B4023" s="1"/>
    </row>
    <row r="4024" spans="1:2">
      <c r="A4024" s="2"/>
      <c r="B4024" s="1"/>
    </row>
    <row r="4025" spans="1:2">
      <c r="A4025" s="2"/>
      <c r="B4025" s="1"/>
    </row>
    <row r="4026" spans="1:2">
      <c r="A4026" s="2"/>
      <c r="B4026" s="1"/>
    </row>
    <row r="4027" spans="1:2">
      <c r="A4027" s="2"/>
      <c r="B4027" s="1"/>
    </row>
    <row r="4028" spans="1:2">
      <c r="A4028" s="2"/>
      <c r="B4028" s="1"/>
    </row>
    <row r="4029" spans="1:2">
      <c r="A4029" s="2"/>
      <c r="B4029" s="1"/>
    </row>
    <row r="4030" spans="1:2">
      <c r="A4030" s="2"/>
      <c r="B4030" s="1"/>
    </row>
    <row r="4031" spans="1:2">
      <c r="A4031" s="2"/>
      <c r="B4031" s="1"/>
    </row>
    <row r="4032" spans="1:2">
      <c r="A4032" s="2"/>
      <c r="B4032" s="1"/>
    </row>
    <row r="4033" spans="1:2">
      <c r="A4033" s="2"/>
      <c r="B4033" s="1"/>
    </row>
    <row r="4034" spans="1:2">
      <c r="A4034" s="2"/>
      <c r="B4034" s="1"/>
    </row>
    <row r="4035" spans="1:2">
      <c r="A4035" s="2"/>
      <c r="B4035" s="1"/>
    </row>
    <row r="4036" spans="1:2">
      <c r="A4036" s="2"/>
      <c r="B4036" s="1"/>
    </row>
    <row r="4037" spans="1:2">
      <c r="A4037" s="2"/>
      <c r="B4037" s="1"/>
    </row>
    <row r="4038" spans="1:2">
      <c r="A4038" s="2"/>
      <c r="B4038" s="1"/>
    </row>
    <row r="4039" spans="1:2">
      <c r="A4039" s="2"/>
      <c r="B4039" s="1"/>
    </row>
    <row r="4040" spans="1:2">
      <c r="A4040" s="2"/>
      <c r="B4040" s="1"/>
    </row>
    <row r="4041" spans="1:2">
      <c r="A4041" s="2"/>
      <c r="B4041" s="1"/>
    </row>
    <row r="4042" spans="1:2">
      <c r="A4042" s="2"/>
      <c r="B4042" s="1"/>
    </row>
    <row r="4043" spans="1:2">
      <c r="A4043" s="2"/>
      <c r="B4043" s="1"/>
    </row>
    <row r="4044" spans="1:2">
      <c r="A4044" s="2"/>
      <c r="B4044" s="1"/>
    </row>
    <row r="4045" spans="1:2">
      <c r="A4045" s="2"/>
      <c r="B4045" s="1"/>
    </row>
    <row r="4046" spans="1:2">
      <c r="A4046" s="2"/>
      <c r="B4046" s="1"/>
    </row>
    <row r="4047" spans="1:2">
      <c r="A4047" s="2"/>
      <c r="B4047" s="1"/>
    </row>
    <row r="4048" spans="1:2">
      <c r="A4048" s="2"/>
      <c r="B4048" s="1"/>
    </row>
    <row r="4049" spans="1:2">
      <c r="A4049" s="2"/>
      <c r="B4049" s="1"/>
    </row>
    <row r="4050" spans="1:2">
      <c r="A4050" s="2"/>
      <c r="B4050" s="1"/>
    </row>
    <row r="4051" spans="1:2">
      <c r="A4051" s="2"/>
      <c r="B4051" s="1"/>
    </row>
    <row r="4052" spans="1:2">
      <c r="A4052" s="2"/>
      <c r="B4052" s="1"/>
    </row>
    <row r="4053" spans="1:2">
      <c r="A4053" s="2"/>
      <c r="B4053" s="1"/>
    </row>
    <row r="4054" spans="1:2">
      <c r="A4054" s="2"/>
      <c r="B4054" s="1"/>
    </row>
    <row r="4055" spans="1:2">
      <c r="A4055" s="2"/>
      <c r="B4055" s="1"/>
    </row>
    <row r="4056" spans="1:2">
      <c r="A4056" s="2"/>
      <c r="B4056" s="1"/>
    </row>
    <row r="4057" spans="1:2">
      <c r="A4057" s="2"/>
      <c r="B4057" s="1"/>
    </row>
    <row r="4058" spans="1:2">
      <c r="A4058" s="2"/>
      <c r="B4058" s="1"/>
    </row>
    <row r="4059" spans="1:2">
      <c r="A4059" s="2"/>
      <c r="B4059" s="1"/>
    </row>
    <row r="4060" spans="1:2">
      <c r="A4060" s="2"/>
      <c r="B4060" s="1"/>
    </row>
    <row r="4061" spans="1:2">
      <c r="A4061" s="2"/>
      <c r="B4061" s="1"/>
    </row>
    <row r="4062" spans="1:2">
      <c r="A4062" s="2"/>
      <c r="B4062" s="1"/>
    </row>
    <row r="4063" spans="1:2">
      <c r="A4063" s="2"/>
      <c r="B4063" s="1"/>
    </row>
    <row r="4064" spans="1:2">
      <c r="A4064" s="2"/>
      <c r="B4064" s="1"/>
    </row>
    <row r="4065" spans="1:2">
      <c r="A4065" s="2"/>
      <c r="B4065" s="1"/>
    </row>
    <row r="4066" spans="1:2">
      <c r="A4066" s="2"/>
      <c r="B4066" s="1"/>
    </row>
    <row r="4067" spans="1:2">
      <c r="A4067" s="2"/>
      <c r="B4067" s="1"/>
    </row>
    <row r="4068" spans="1:2">
      <c r="A4068" s="2"/>
      <c r="B4068" s="1"/>
    </row>
    <row r="4069" spans="1:2">
      <c r="A4069" s="2"/>
      <c r="B4069" s="1"/>
    </row>
    <row r="4070" spans="1:2">
      <c r="A4070" s="2"/>
      <c r="B4070" s="1"/>
    </row>
    <row r="4071" spans="1:2">
      <c r="A4071" s="2"/>
      <c r="B4071" s="1"/>
    </row>
    <row r="4072" spans="1:2">
      <c r="A4072" s="2"/>
      <c r="B4072" s="1"/>
    </row>
    <row r="4073" spans="1:2">
      <c r="A4073" s="2"/>
      <c r="B4073" s="1"/>
    </row>
    <row r="4074" spans="1:2">
      <c r="A4074" s="2"/>
      <c r="B4074" s="1"/>
    </row>
    <row r="4075" spans="1:2">
      <c r="A4075" s="2"/>
      <c r="B4075" s="1"/>
    </row>
    <row r="4076" spans="1:2">
      <c r="A4076" s="2"/>
      <c r="B4076" s="1"/>
    </row>
    <row r="4077" spans="1:2">
      <c r="A4077" s="2"/>
      <c r="B4077" s="1"/>
    </row>
    <row r="4078" spans="1:2">
      <c r="A4078" s="2"/>
      <c r="B4078" s="1"/>
    </row>
    <row r="4079" spans="1:2">
      <c r="A4079" s="2"/>
      <c r="B4079" s="1"/>
    </row>
    <row r="4080" spans="1:2">
      <c r="A4080" s="2"/>
      <c r="B4080" s="1"/>
    </row>
    <row r="4081" spans="1:2">
      <c r="A4081" s="2"/>
      <c r="B4081" s="1"/>
    </row>
    <row r="4082" spans="1:2">
      <c r="A4082" s="2"/>
      <c r="B4082" s="1"/>
    </row>
    <row r="4083" spans="1:2">
      <c r="A4083" s="2"/>
      <c r="B4083" s="1"/>
    </row>
    <row r="4084" spans="1:2">
      <c r="A4084" s="2"/>
      <c r="B4084" s="1"/>
    </row>
    <row r="4085" spans="1:2">
      <c r="A4085" s="2"/>
      <c r="B4085" s="1"/>
    </row>
    <row r="4086" spans="1:2">
      <c r="A4086" s="2"/>
      <c r="B4086" s="1"/>
    </row>
    <row r="4087" spans="1:2">
      <c r="A4087" s="2"/>
      <c r="B4087" s="1"/>
    </row>
    <row r="4088" spans="1:2">
      <c r="A4088" s="2"/>
      <c r="B4088" s="1"/>
    </row>
    <row r="4089" spans="1:2">
      <c r="A4089" s="2"/>
      <c r="B4089" s="1"/>
    </row>
    <row r="4090" spans="1:2">
      <c r="A4090" s="2"/>
      <c r="B4090" s="1"/>
    </row>
    <row r="4091" spans="1:2">
      <c r="A4091" s="2"/>
      <c r="B4091" s="1"/>
    </row>
    <row r="4092" spans="1:2">
      <c r="A4092" s="2"/>
      <c r="B4092" s="1"/>
    </row>
    <row r="4093" spans="1:2">
      <c r="A4093" s="2"/>
      <c r="B4093" s="1"/>
    </row>
    <row r="4094" spans="1:2">
      <c r="A4094" s="2"/>
      <c r="B4094" s="1"/>
    </row>
    <row r="4095" spans="1:2">
      <c r="A4095" s="2"/>
      <c r="B4095" s="1"/>
    </row>
    <row r="4096" spans="1:2">
      <c r="A4096" s="2"/>
      <c r="B4096" s="1"/>
    </row>
    <row r="4097" spans="1:2">
      <c r="A4097" s="2"/>
      <c r="B4097" s="1"/>
    </row>
    <row r="4098" spans="1:2">
      <c r="A4098" s="2"/>
      <c r="B4098" s="1"/>
    </row>
    <row r="4099" spans="1:2">
      <c r="A4099" s="2"/>
      <c r="B4099" s="1"/>
    </row>
    <row r="4100" spans="1:2">
      <c r="A4100" s="2"/>
      <c r="B4100" s="1"/>
    </row>
    <row r="4101" spans="1:2">
      <c r="A4101" s="2"/>
      <c r="B4101" s="1"/>
    </row>
    <row r="4102" spans="1:2">
      <c r="A4102" s="2"/>
      <c r="B4102" s="1"/>
    </row>
    <row r="4103" spans="1:2">
      <c r="A4103" s="2"/>
      <c r="B4103" s="1"/>
    </row>
    <row r="4104" spans="1:2">
      <c r="A4104" s="2"/>
      <c r="B4104" s="1"/>
    </row>
    <row r="4105" spans="1:2">
      <c r="A4105" s="2"/>
      <c r="B4105" s="1"/>
    </row>
    <row r="4106" spans="1:2">
      <c r="A4106" s="2"/>
      <c r="B4106" s="1"/>
    </row>
    <row r="4107" spans="1:2">
      <c r="A4107" s="2"/>
      <c r="B4107" s="1"/>
    </row>
    <row r="4108" spans="1:2">
      <c r="A4108" s="2"/>
      <c r="B4108" s="1"/>
    </row>
    <row r="4109" spans="1:2">
      <c r="A4109" s="2"/>
      <c r="B4109" s="1"/>
    </row>
    <row r="4110" spans="1:2">
      <c r="A4110" s="2"/>
      <c r="B4110" s="1"/>
    </row>
    <row r="4111" spans="1:2">
      <c r="A4111" s="2"/>
      <c r="B4111" s="1"/>
    </row>
    <row r="4112" spans="1:2">
      <c r="A4112" s="2"/>
      <c r="B4112" s="1"/>
    </row>
    <row r="4113" spans="1:2">
      <c r="A4113" s="2"/>
      <c r="B4113" s="1"/>
    </row>
    <row r="4114" spans="1:2">
      <c r="A4114" s="2"/>
      <c r="B4114" s="1"/>
    </row>
    <row r="4115" spans="1:2">
      <c r="A4115" s="2"/>
      <c r="B4115" s="1"/>
    </row>
    <row r="4116" spans="1:2">
      <c r="A4116" s="2"/>
      <c r="B4116" s="1"/>
    </row>
    <row r="4117" spans="1:2">
      <c r="A4117" s="2"/>
      <c r="B4117" s="1"/>
    </row>
    <row r="4118" spans="1:2">
      <c r="A4118" s="2"/>
      <c r="B4118" s="1"/>
    </row>
    <row r="4119" spans="1:2">
      <c r="A4119" s="2"/>
      <c r="B4119" s="1"/>
    </row>
    <row r="4120" spans="1:2">
      <c r="A4120" s="2"/>
      <c r="B4120" s="1"/>
    </row>
    <row r="4121" spans="1:2">
      <c r="A4121" s="2"/>
      <c r="B4121" s="1"/>
    </row>
    <row r="4122" spans="1:2">
      <c r="A4122" s="2"/>
      <c r="B4122" s="1"/>
    </row>
    <row r="4123" spans="1:2">
      <c r="A4123" s="2"/>
      <c r="B4123" s="1"/>
    </row>
    <row r="4124" spans="1:2">
      <c r="A4124" s="2"/>
      <c r="B4124" s="1"/>
    </row>
    <row r="4125" spans="1:2">
      <c r="A4125" s="2"/>
      <c r="B4125" s="1"/>
    </row>
    <row r="4126" spans="1:2">
      <c r="A4126" s="2"/>
      <c r="B4126" s="1"/>
    </row>
    <row r="4127" spans="1:2">
      <c r="A4127" s="2"/>
      <c r="B4127" s="1"/>
    </row>
    <row r="4128" spans="1:2">
      <c r="A4128" s="2"/>
      <c r="B4128" s="1"/>
    </row>
    <row r="4129" spans="1:2">
      <c r="A4129" s="2"/>
      <c r="B4129" s="1"/>
    </row>
    <row r="4130" spans="1:2">
      <c r="A4130" s="2"/>
      <c r="B4130" s="1"/>
    </row>
    <row r="4131" spans="1:2">
      <c r="A4131" s="2"/>
      <c r="B4131" s="1"/>
    </row>
    <row r="4132" spans="1:2">
      <c r="A4132" s="2"/>
      <c r="B4132" s="1"/>
    </row>
    <row r="4133" spans="1:2">
      <c r="A4133" s="2"/>
      <c r="B4133" s="1"/>
    </row>
    <row r="4134" spans="1:2">
      <c r="A4134" s="2"/>
      <c r="B4134" s="1"/>
    </row>
    <row r="4135" spans="1:2">
      <c r="A4135" s="2"/>
      <c r="B4135" s="1"/>
    </row>
    <row r="4136" spans="1:2">
      <c r="A4136" s="2"/>
      <c r="B4136" s="1"/>
    </row>
    <row r="4137" spans="1:2">
      <c r="A4137" s="2"/>
      <c r="B4137" s="1"/>
    </row>
    <row r="4138" spans="1:2">
      <c r="A4138" s="2"/>
      <c r="B4138" s="1"/>
    </row>
    <row r="4139" spans="1:2">
      <c r="A4139" s="2"/>
      <c r="B4139" s="1"/>
    </row>
    <row r="4140" spans="1:2">
      <c r="A4140" s="2"/>
      <c r="B4140" s="1"/>
    </row>
    <row r="4141" spans="1:2">
      <c r="A4141" s="2"/>
      <c r="B4141" s="1"/>
    </row>
    <row r="4142" spans="1:2">
      <c r="A4142" s="2"/>
      <c r="B4142" s="1"/>
    </row>
    <row r="4143" spans="1:2">
      <c r="A4143" s="2"/>
      <c r="B4143" s="1"/>
    </row>
    <row r="4144" spans="1:2">
      <c r="A4144" s="2"/>
      <c r="B4144" s="1"/>
    </row>
    <row r="4145" spans="1:2">
      <c r="A4145" s="2"/>
      <c r="B4145" s="1"/>
    </row>
    <row r="4146" spans="1:2">
      <c r="A4146" s="2"/>
      <c r="B4146" s="1"/>
    </row>
    <row r="4147" spans="1:2">
      <c r="A4147" s="2"/>
      <c r="B4147" s="1"/>
    </row>
    <row r="4148" spans="1:2">
      <c r="A4148" s="2"/>
      <c r="B4148" s="1"/>
    </row>
    <row r="4149" spans="1:2">
      <c r="A4149" s="2"/>
      <c r="B4149" s="1"/>
    </row>
    <row r="4150" spans="1:2">
      <c r="A4150" s="2"/>
      <c r="B4150" s="1"/>
    </row>
    <row r="4151" spans="1:2">
      <c r="A4151" s="2"/>
      <c r="B4151" s="1"/>
    </row>
    <row r="4152" spans="1:2">
      <c r="A4152" s="2"/>
      <c r="B4152" s="1"/>
    </row>
    <row r="4153" spans="1:2">
      <c r="A4153" s="2"/>
      <c r="B4153" s="1"/>
    </row>
    <row r="4154" spans="1:2">
      <c r="A4154" s="2"/>
      <c r="B4154" s="1"/>
    </row>
    <row r="4155" spans="1:2">
      <c r="A4155" s="2"/>
      <c r="B4155" s="1"/>
    </row>
    <row r="4156" spans="1:2">
      <c r="A4156" s="2"/>
      <c r="B4156" s="1"/>
    </row>
    <row r="4157" spans="1:2">
      <c r="A4157" s="2"/>
      <c r="B4157" s="1"/>
    </row>
    <row r="4158" spans="1:2">
      <c r="A4158" s="2"/>
      <c r="B4158" s="1"/>
    </row>
    <row r="4159" spans="1:2">
      <c r="A4159" s="2"/>
      <c r="B4159" s="1"/>
    </row>
    <row r="4160" spans="1:2">
      <c r="A4160" s="2"/>
      <c r="B4160" s="1"/>
    </row>
    <row r="4161" spans="1:2">
      <c r="A4161" s="2"/>
      <c r="B4161" s="1"/>
    </row>
    <row r="4162" spans="1:2">
      <c r="A4162" s="2"/>
      <c r="B4162" s="1"/>
    </row>
    <row r="4163" spans="1:2">
      <c r="A4163" s="2"/>
      <c r="B4163" s="1"/>
    </row>
    <row r="4164" spans="1:2">
      <c r="A4164" s="2"/>
      <c r="B4164" s="1"/>
    </row>
    <row r="4165" spans="1:2">
      <c r="A4165" s="2"/>
      <c r="B4165" s="1"/>
    </row>
    <row r="4166" spans="1:2">
      <c r="A4166" s="2"/>
      <c r="B4166" s="1"/>
    </row>
    <row r="4167" spans="1:2">
      <c r="A4167" s="2"/>
      <c r="B4167" s="1"/>
    </row>
    <row r="4168" spans="1:2">
      <c r="A4168" s="2"/>
      <c r="B4168" s="1"/>
    </row>
    <row r="4169" spans="1:2">
      <c r="A4169" s="2"/>
      <c r="B4169" s="1"/>
    </row>
    <row r="4170" spans="1:2">
      <c r="A4170" s="2"/>
      <c r="B4170" s="1"/>
    </row>
    <row r="4171" spans="1:2">
      <c r="A4171" s="2"/>
      <c r="B4171" s="1"/>
    </row>
    <row r="4172" spans="1:2">
      <c r="A4172" s="2"/>
      <c r="B4172" s="1"/>
    </row>
    <row r="4173" spans="1:2">
      <c r="A4173" s="2"/>
      <c r="B4173" s="1"/>
    </row>
    <row r="4174" spans="1:2">
      <c r="A4174" s="2"/>
      <c r="B4174" s="1"/>
    </row>
    <row r="4175" spans="1:2">
      <c r="A4175" s="2"/>
      <c r="B4175" s="1"/>
    </row>
    <row r="4176" spans="1:2">
      <c r="A4176" s="2"/>
      <c r="B4176" s="1"/>
    </row>
    <row r="4177" spans="1:2">
      <c r="A4177" s="2"/>
      <c r="B4177" s="1"/>
    </row>
    <row r="4178" spans="1:2">
      <c r="A4178" s="2"/>
      <c r="B4178" s="1"/>
    </row>
    <row r="4179" spans="1:2">
      <c r="A4179" s="2"/>
      <c r="B4179" s="1"/>
    </row>
    <row r="4180" spans="1:2">
      <c r="A4180" s="2"/>
      <c r="B4180" s="1"/>
    </row>
    <row r="4181" spans="1:2">
      <c r="A4181" s="2"/>
      <c r="B4181" s="1"/>
    </row>
    <row r="4182" spans="1:2">
      <c r="A4182" s="2"/>
      <c r="B4182" s="1"/>
    </row>
    <row r="4183" spans="1:2">
      <c r="A4183" s="2"/>
      <c r="B4183" s="1"/>
    </row>
    <row r="4184" spans="1:2">
      <c r="A4184" s="2"/>
      <c r="B4184" s="1"/>
    </row>
    <row r="4185" spans="1:2">
      <c r="A4185" s="2"/>
      <c r="B4185" s="1"/>
    </row>
    <row r="4186" spans="1:2">
      <c r="A4186" s="2"/>
      <c r="B4186" s="1"/>
    </row>
    <row r="4187" spans="1:2">
      <c r="A4187" s="2"/>
      <c r="B4187" s="1"/>
    </row>
    <row r="4188" spans="1:2">
      <c r="A4188" s="2"/>
      <c r="B4188" s="1"/>
    </row>
    <row r="4189" spans="1:2">
      <c r="A4189" s="2"/>
      <c r="B4189" s="1"/>
    </row>
    <row r="4190" spans="1:2">
      <c r="A4190" s="2"/>
      <c r="B4190" s="1"/>
    </row>
    <row r="4191" spans="1:2">
      <c r="A4191" s="2"/>
      <c r="B4191" s="1"/>
    </row>
    <row r="4192" spans="1:2">
      <c r="A4192" s="2"/>
      <c r="B4192" s="1"/>
    </row>
    <row r="4193" spans="1:2">
      <c r="A4193" s="2"/>
      <c r="B4193" s="1"/>
    </row>
    <row r="4194" spans="1:2">
      <c r="A4194" s="2"/>
      <c r="B4194" s="1"/>
    </row>
    <row r="4195" spans="1:2">
      <c r="A4195" s="2"/>
      <c r="B4195" s="1"/>
    </row>
    <row r="4196" spans="1:2">
      <c r="A4196" s="2"/>
      <c r="B4196" s="1"/>
    </row>
    <row r="4197" spans="1:2">
      <c r="A4197" s="2"/>
      <c r="B4197" s="1"/>
    </row>
    <row r="4198" spans="1:2">
      <c r="A4198" s="2"/>
      <c r="B4198" s="1"/>
    </row>
    <row r="4199" spans="1:2">
      <c r="A4199" s="2"/>
      <c r="B4199" s="1"/>
    </row>
    <row r="4200" spans="1:2">
      <c r="A4200" s="2"/>
      <c r="B4200" s="1"/>
    </row>
    <row r="4201" spans="1:2">
      <c r="A4201" s="2"/>
      <c r="B4201" s="1"/>
    </row>
    <row r="4202" spans="1:2">
      <c r="A4202" s="2"/>
      <c r="B4202" s="1"/>
    </row>
    <row r="4203" spans="1:2">
      <c r="A4203" s="2"/>
      <c r="B4203" s="1"/>
    </row>
    <row r="4204" spans="1:2">
      <c r="A4204" s="2"/>
      <c r="B4204" s="1"/>
    </row>
    <row r="4205" spans="1:2">
      <c r="A4205" s="2"/>
      <c r="B4205" s="1"/>
    </row>
    <row r="4206" spans="1:2">
      <c r="A4206" s="2"/>
      <c r="B4206" s="1"/>
    </row>
    <row r="4207" spans="1:2">
      <c r="A4207" s="2"/>
      <c r="B4207" s="1"/>
    </row>
    <row r="4208" spans="1:2">
      <c r="A4208" s="2"/>
      <c r="B4208" s="1"/>
    </row>
    <row r="4209" spans="1:2">
      <c r="A4209" s="2"/>
      <c r="B4209" s="1"/>
    </row>
    <row r="4210" spans="1:2">
      <c r="A4210" s="2"/>
      <c r="B4210" s="1"/>
    </row>
    <row r="4211" spans="1:2">
      <c r="A4211" s="2"/>
      <c r="B4211" s="1"/>
    </row>
    <row r="4212" spans="1:2">
      <c r="A4212" s="2"/>
      <c r="B4212" s="1"/>
    </row>
    <row r="4213" spans="1:2">
      <c r="A4213" s="2"/>
      <c r="B4213" s="1"/>
    </row>
    <row r="4214" spans="1:2">
      <c r="A4214" s="2"/>
      <c r="B4214" s="1"/>
    </row>
    <row r="4215" spans="1:2">
      <c r="A4215" s="2"/>
      <c r="B4215" s="1"/>
    </row>
    <row r="4216" spans="1:2">
      <c r="A4216" s="2"/>
      <c r="B4216" s="1"/>
    </row>
    <row r="4217" spans="1:2">
      <c r="A4217" s="2"/>
      <c r="B4217" s="1"/>
    </row>
    <row r="4218" spans="1:2">
      <c r="A4218" s="2"/>
      <c r="B4218" s="1"/>
    </row>
    <row r="4219" spans="1:2">
      <c r="A4219" s="2"/>
      <c r="B4219" s="1"/>
    </row>
    <row r="4220" spans="1:2">
      <c r="A4220" s="2"/>
      <c r="B4220" s="1"/>
    </row>
    <row r="4221" spans="1:2">
      <c r="A4221" s="2"/>
      <c r="B4221" s="1"/>
    </row>
    <row r="4222" spans="1:2">
      <c r="A4222" s="2"/>
      <c r="B4222" s="1"/>
    </row>
    <row r="4223" spans="1:2">
      <c r="A4223" s="2"/>
      <c r="B4223" s="1"/>
    </row>
    <row r="4224" spans="1:2">
      <c r="A4224" s="2"/>
      <c r="B4224" s="1"/>
    </row>
    <row r="4225" spans="1:2">
      <c r="A4225" s="2"/>
      <c r="B4225" s="1"/>
    </row>
    <row r="4226" spans="1:2">
      <c r="A4226" s="2"/>
      <c r="B4226" s="1"/>
    </row>
    <row r="4227" spans="1:2">
      <c r="A4227" s="2"/>
      <c r="B4227" s="1"/>
    </row>
    <row r="4228" spans="1:2">
      <c r="A4228" s="2"/>
      <c r="B4228" s="1"/>
    </row>
    <row r="4229" spans="1:2">
      <c r="A4229" s="2"/>
      <c r="B4229" s="1"/>
    </row>
    <row r="4230" spans="1:2">
      <c r="A4230" s="2"/>
      <c r="B4230" s="1"/>
    </row>
    <row r="4231" spans="1:2">
      <c r="A4231" s="2"/>
      <c r="B4231" s="1"/>
    </row>
    <row r="4232" spans="1:2">
      <c r="A4232" s="2"/>
      <c r="B4232" s="1"/>
    </row>
    <row r="4233" spans="1:2">
      <c r="A4233" s="2"/>
      <c r="B4233" s="1"/>
    </row>
    <row r="4234" spans="1:2">
      <c r="A4234" s="2"/>
      <c r="B4234" s="1"/>
    </row>
    <row r="4235" spans="1:2">
      <c r="A4235" s="2"/>
      <c r="B4235" s="1"/>
    </row>
    <row r="4236" spans="1:2">
      <c r="A4236" s="2"/>
      <c r="B4236" s="1"/>
    </row>
    <row r="4237" spans="1:2">
      <c r="A4237" s="2"/>
      <c r="B4237" s="1"/>
    </row>
    <row r="4238" spans="1:2">
      <c r="A4238" s="2"/>
      <c r="B4238" s="1"/>
    </row>
    <row r="4239" spans="1:2">
      <c r="A4239" s="2"/>
      <c r="B4239" s="1"/>
    </row>
    <row r="4240" spans="1:2">
      <c r="A4240" s="2"/>
      <c r="B4240" s="1"/>
    </row>
    <row r="4241" spans="1:2">
      <c r="A4241" s="2"/>
      <c r="B4241" s="1"/>
    </row>
    <row r="4242" spans="1:2">
      <c r="A4242" s="2"/>
      <c r="B4242" s="1"/>
    </row>
    <row r="4243" spans="1:2">
      <c r="A4243" s="2"/>
      <c r="B4243" s="1"/>
    </row>
    <row r="4244" spans="1:2">
      <c r="A4244" s="2"/>
      <c r="B4244" s="1"/>
    </row>
    <row r="4245" spans="1:2">
      <c r="A4245" s="2"/>
      <c r="B4245" s="1"/>
    </row>
    <row r="4246" spans="1:2">
      <c r="A4246" s="2"/>
      <c r="B4246" s="1"/>
    </row>
    <row r="4247" spans="1:2">
      <c r="A4247" s="2"/>
      <c r="B4247" s="1"/>
    </row>
    <row r="4248" spans="1:2">
      <c r="A4248" s="2"/>
      <c r="B4248" s="1"/>
    </row>
    <row r="4249" spans="1:2">
      <c r="A4249" s="2"/>
      <c r="B4249" s="1"/>
    </row>
    <row r="4250" spans="1:2">
      <c r="A4250" s="2"/>
      <c r="B4250" s="1"/>
    </row>
    <row r="4251" spans="1:2">
      <c r="A4251" s="2"/>
      <c r="B4251" s="1"/>
    </row>
    <row r="4252" spans="1:2">
      <c r="A4252" s="2"/>
      <c r="B4252" s="1"/>
    </row>
    <row r="4253" spans="1:2">
      <c r="A4253" s="2"/>
      <c r="B4253" s="1"/>
    </row>
    <row r="4254" spans="1:2">
      <c r="A4254" s="2"/>
      <c r="B4254" s="1"/>
    </row>
    <row r="4255" spans="1:2">
      <c r="A4255" s="2"/>
      <c r="B4255" s="1"/>
    </row>
    <row r="4256" spans="1:2">
      <c r="A4256" s="2"/>
      <c r="B4256" s="1"/>
    </row>
    <row r="4257" spans="1:2">
      <c r="A4257" s="2"/>
      <c r="B4257" s="1"/>
    </row>
    <row r="4258" spans="1:2">
      <c r="A4258" s="2"/>
      <c r="B4258" s="1"/>
    </row>
    <row r="4259" spans="1:2">
      <c r="A4259" s="2"/>
      <c r="B4259" s="1"/>
    </row>
    <row r="4260" spans="1:2">
      <c r="A4260" s="2"/>
      <c r="B4260" s="1"/>
    </row>
    <row r="4261" spans="1:2">
      <c r="A4261" s="2"/>
      <c r="B4261" s="1"/>
    </row>
    <row r="4262" spans="1:2">
      <c r="A4262" s="2"/>
      <c r="B4262" s="1"/>
    </row>
    <row r="4263" spans="1:2">
      <c r="A4263" s="2"/>
      <c r="B4263" s="1"/>
    </row>
    <row r="4264" spans="1:2">
      <c r="A4264" s="2"/>
      <c r="B4264" s="1"/>
    </row>
    <row r="4265" spans="1:2">
      <c r="A4265" s="2"/>
      <c r="B4265" s="1"/>
    </row>
    <row r="4266" spans="1:2">
      <c r="A4266" s="2"/>
      <c r="B4266" s="1"/>
    </row>
    <row r="4267" spans="1:2">
      <c r="A4267" s="2"/>
      <c r="B4267" s="1"/>
    </row>
    <row r="4268" spans="1:2">
      <c r="A4268" s="2"/>
      <c r="B4268" s="1"/>
    </row>
    <row r="4269" spans="1:2">
      <c r="A4269" s="2"/>
      <c r="B4269" s="1"/>
    </row>
    <row r="4270" spans="1:2">
      <c r="A4270" s="2"/>
      <c r="B4270" s="1"/>
    </row>
    <row r="4271" spans="1:2">
      <c r="A4271" s="2"/>
      <c r="B4271" s="1"/>
    </row>
    <row r="4272" spans="1:2">
      <c r="A4272" s="2"/>
      <c r="B4272" s="1"/>
    </row>
    <row r="4273" spans="1:2">
      <c r="A4273" s="2"/>
      <c r="B4273" s="1"/>
    </row>
    <row r="4274" spans="1:2">
      <c r="A4274" s="2"/>
      <c r="B4274" s="1"/>
    </row>
    <row r="4275" spans="1:2">
      <c r="A4275" s="2"/>
      <c r="B4275" s="1"/>
    </row>
    <row r="4276" spans="1:2">
      <c r="A4276" s="2"/>
      <c r="B4276" s="1"/>
    </row>
    <row r="4277" spans="1:2">
      <c r="A4277" s="2"/>
      <c r="B4277" s="1"/>
    </row>
    <row r="4278" spans="1:2">
      <c r="A4278" s="2"/>
      <c r="B4278" s="1"/>
    </row>
    <row r="4279" spans="1:2">
      <c r="A4279" s="2"/>
      <c r="B4279" s="1"/>
    </row>
    <row r="4280" spans="1:2">
      <c r="A4280" s="2"/>
      <c r="B4280" s="1"/>
    </row>
    <row r="4281" spans="1:2">
      <c r="A4281" s="2"/>
      <c r="B4281" s="1"/>
    </row>
    <row r="4282" spans="1:2">
      <c r="A4282" s="2"/>
      <c r="B4282" s="1"/>
    </row>
    <row r="4283" spans="1:2">
      <c r="A4283" s="2"/>
      <c r="B4283" s="1"/>
    </row>
    <row r="4284" spans="1:2">
      <c r="A4284" s="2"/>
      <c r="B4284" s="1"/>
    </row>
    <row r="4285" spans="1:2">
      <c r="A4285" s="2"/>
      <c r="B4285" s="1"/>
    </row>
    <row r="4286" spans="1:2">
      <c r="A4286" s="2"/>
      <c r="B4286" s="1"/>
    </row>
    <row r="4287" spans="1:2">
      <c r="A4287" s="2"/>
      <c r="B4287" s="1"/>
    </row>
    <row r="4288" spans="1:2">
      <c r="A4288" s="2"/>
      <c r="B4288" s="1"/>
    </row>
    <row r="4289" spans="1:2">
      <c r="A4289" s="2"/>
      <c r="B4289" s="1"/>
    </row>
    <row r="4290" spans="1:2">
      <c r="A4290" s="2"/>
      <c r="B4290" s="1"/>
    </row>
    <row r="4291" spans="1:2">
      <c r="A4291" s="2"/>
      <c r="B4291" s="1"/>
    </row>
    <row r="4292" spans="1:2">
      <c r="A4292" s="2"/>
      <c r="B4292" s="1"/>
    </row>
    <row r="4293" spans="1:2">
      <c r="A4293" s="2"/>
      <c r="B4293" s="1"/>
    </row>
    <row r="4294" spans="1:2">
      <c r="A4294" s="2"/>
      <c r="B4294" s="1"/>
    </row>
    <row r="4295" spans="1:2">
      <c r="A4295" s="2"/>
      <c r="B4295" s="1"/>
    </row>
    <row r="4296" spans="1:2">
      <c r="A4296" s="2"/>
      <c r="B4296" s="1"/>
    </row>
    <row r="4297" spans="1:2">
      <c r="A4297" s="2"/>
      <c r="B4297" s="1"/>
    </row>
    <row r="4298" spans="1:2">
      <c r="A4298" s="2"/>
      <c r="B4298" s="1"/>
    </row>
    <row r="4299" spans="1:2">
      <c r="A4299" s="2"/>
      <c r="B4299" s="1"/>
    </row>
    <row r="4300" spans="1:2">
      <c r="A4300" s="2"/>
      <c r="B4300" s="1"/>
    </row>
    <row r="4301" spans="1:2">
      <c r="A4301" s="2"/>
      <c r="B4301" s="1"/>
    </row>
    <row r="4302" spans="1:2">
      <c r="A4302" s="2"/>
      <c r="B4302" s="1"/>
    </row>
    <row r="4303" spans="1:2">
      <c r="A4303" s="2"/>
      <c r="B4303" s="1"/>
    </row>
    <row r="4304" spans="1:2">
      <c r="A4304" s="2"/>
      <c r="B4304" s="1"/>
    </row>
    <row r="4305" spans="1:2">
      <c r="A4305" s="2"/>
      <c r="B4305" s="1"/>
    </row>
    <row r="4306" spans="1:2">
      <c r="A4306" s="2"/>
      <c r="B4306" s="1"/>
    </row>
    <row r="4307" spans="1:2">
      <c r="A4307" s="2"/>
      <c r="B4307" s="1"/>
    </row>
    <row r="4308" spans="1:2">
      <c r="A4308" s="2"/>
      <c r="B4308" s="1"/>
    </row>
    <row r="4309" spans="1:2">
      <c r="A4309" s="2"/>
      <c r="B4309" s="1"/>
    </row>
    <row r="4310" spans="1:2">
      <c r="A4310" s="2"/>
      <c r="B4310" s="1"/>
    </row>
    <row r="4311" spans="1:2">
      <c r="A4311" s="2"/>
      <c r="B4311" s="1"/>
    </row>
    <row r="4312" spans="1:2">
      <c r="A4312" s="2"/>
      <c r="B4312" s="1"/>
    </row>
    <row r="4313" spans="1:2">
      <c r="A4313" s="2"/>
      <c r="B4313" s="1"/>
    </row>
    <row r="4314" spans="1:2">
      <c r="A4314" s="2"/>
      <c r="B4314" s="1"/>
    </row>
    <row r="4315" spans="1:2">
      <c r="A4315" s="2"/>
      <c r="B4315" s="1"/>
    </row>
    <row r="4316" spans="1:2">
      <c r="A4316" s="2"/>
      <c r="B4316" s="1"/>
    </row>
    <row r="4317" spans="1:2">
      <c r="A4317" s="2"/>
      <c r="B4317" s="1"/>
    </row>
    <row r="4318" spans="1:2">
      <c r="A4318" s="2"/>
      <c r="B4318" s="1"/>
    </row>
    <row r="4319" spans="1:2">
      <c r="A4319" s="2"/>
      <c r="B4319" s="1"/>
    </row>
    <row r="4320" spans="1:2">
      <c r="A4320" s="2"/>
      <c r="B4320" s="1"/>
    </row>
    <row r="4321" spans="1:2">
      <c r="A4321" s="2"/>
      <c r="B4321" s="1"/>
    </row>
    <row r="4322" spans="1:2">
      <c r="A4322" s="2"/>
      <c r="B4322" s="1"/>
    </row>
    <row r="4323" spans="1:2">
      <c r="A4323" s="2"/>
      <c r="B4323" s="1"/>
    </row>
    <row r="4324" spans="1:2">
      <c r="A4324" s="2"/>
      <c r="B4324" s="1"/>
    </row>
    <row r="4325" spans="1:2">
      <c r="A4325" s="2"/>
      <c r="B4325" s="1"/>
    </row>
    <row r="4326" spans="1:2">
      <c r="A4326" s="2"/>
      <c r="B4326" s="1"/>
    </row>
    <row r="4327" spans="1:2">
      <c r="A4327" s="2"/>
      <c r="B4327" s="1"/>
    </row>
    <row r="4328" spans="1:2">
      <c r="A4328" s="2"/>
      <c r="B4328" s="1"/>
    </row>
    <row r="4329" spans="1:2">
      <c r="A4329" s="2"/>
      <c r="B4329" s="1"/>
    </row>
    <row r="4330" spans="1:2">
      <c r="A4330" s="2"/>
      <c r="B4330" s="1"/>
    </row>
    <row r="4331" spans="1:2">
      <c r="A4331" s="2"/>
      <c r="B4331" s="1"/>
    </row>
    <row r="4332" spans="1:2">
      <c r="A4332" s="2"/>
      <c r="B4332" s="1"/>
    </row>
    <row r="4333" spans="1:2">
      <c r="A4333" s="2"/>
      <c r="B4333" s="1"/>
    </row>
    <row r="4334" spans="1:2">
      <c r="A4334" s="2"/>
      <c r="B4334" s="1"/>
    </row>
    <row r="4335" spans="1:2">
      <c r="A4335" s="2"/>
      <c r="B4335" s="1"/>
    </row>
    <row r="4336" spans="1:2">
      <c r="A4336" s="2"/>
      <c r="B4336" s="1"/>
    </row>
    <row r="4337" spans="1:2">
      <c r="A4337" s="2"/>
      <c r="B4337" s="1"/>
    </row>
    <row r="4338" spans="1:2">
      <c r="A4338" s="2"/>
      <c r="B4338" s="1"/>
    </row>
    <row r="4339" spans="1:2">
      <c r="A4339" s="2"/>
      <c r="B4339" s="1"/>
    </row>
    <row r="4340" spans="1:2">
      <c r="A4340" s="2"/>
      <c r="B4340" s="1"/>
    </row>
    <row r="4341" spans="1:2">
      <c r="A4341" s="2"/>
      <c r="B4341" s="1"/>
    </row>
    <row r="4342" spans="1:2">
      <c r="A4342" s="2"/>
      <c r="B4342" s="1"/>
    </row>
    <row r="4343" spans="1:2">
      <c r="A4343" s="2"/>
      <c r="B4343" s="1"/>
    </row>
    <row r="4344" spans="1:2">
      <c r="A4344" s="2"/>
      <c r="B4344" s="1"/>
    </row>
    <row r="4345" spans="1:2">
      <c r="A4345" s="2"/>
      <c r="B4345" s="1"/>
    </row>
    <row r="4346" spans="1:2">
      <c r="A4346" s="2"/>
      <c r="B4346" s="1"/>
    </row>
    <row r="4347" spans="1:2">
      <c r="A4347" s="2"/>
      <c r="B4347" s="1"/>
    </row>
    <row r="4348" spans="1:2">
      <c r="A4348" s="2"/>
      <c r="B4348" s="1"/>
    </row>
    <row r="4349" spans="1:2">
      <c r="A4349" s="2"/>
      <c r="B4349" s="1"/>
    </row>
    <row r="4350" spans="1:2">
      <c r="A4350" s="2"/>
      <c r="B4350" s="1"/>
    </row>
    <row r="4351" spans="1:2">
      <c r="A4351" s="2"/>
      <c r="B4351" s="1"/>
    </row>
    <row r="4352" spans="1:2">
      <c r="A4352" s="2"/>
      <c r="B4352" s="1"/>
    </row>
    <row r="4353" spans="1:2">
      <c r="A4353" s="2"/>
      <c r="B4353" s="1"/>
    </row>
    <row r="4354" spans="1:2">
      <c r="A4354" s="2"/>
      <c r="B4354" s="1"/>
    </row>
    <row r="4355" spans="1:2">
      <c r="A4355" s="2"/>
      <c r="B4355" s="1"/>
    </row>
    <row r="4356" spans="1:2">
      <c r="A4356" s="2"/>
      <c r="B4356" s="1"/>
    </row>
    <row r="4357" spans="1:2">
      <c r="A4357" s="2"/>
      <c r="B4357" s="1"/>
    </row>
    <row r="4358" spans="1:2">
      <c r="A4358" s="2"/>
      <c r="B4358" s="1"/>
    </row>
    <row r="4359" spans="1:2">
      <c r="A4359" s="2"/>
      <c r="B4359" s="1"/>
    </row>
    <row r="4360" spans="1:2">
      <c r="A4360" s="2"/>
      <c r="B4360" s="1"/>
    </row>
    <row r="4361" spans="1:2">
      <c r="A4361" s="2"/>
      <c r="B4361" s="1"/>
    </row>
    <row r="4362" spans="1:2">
      <c r="A4362" s="2"/>
      <c r="B4362" s="1"/>
    </row>
    <row r="4363" spans="1:2">
      <c r="A4363" s="2"/>
      <c r="B4363" s="1"/>
    </row>
    <row r="4364" spans="1:2">
      <c r="A4364" s="2"/>
      <c r="B4364" s="1"/>
    </row>
    <row r="4365" spans="1:2">
      <c r="A4365" s="2"/>
      <c r="B4365" s="1"/>
    </row>
    <row r="4366" spans="1:2">
      <c r="A4366" s="2"/>
      <c r="B4366" s="1"/>
    </row>
    <row r="4367" spans="1:2">
      <c r="A4367" s="2"/>
      <c r="B4367" s="1"/>
    </row>
    <row r="4368" spans="1:2">
      <c r="A4368" s="2"/>
      <c r="B4368" s="1"/>
    </row>
    <row r="4369" spans="1:2">
      <c r="A4369" s="2"/>
      <c r="B4369" s="1"/>
    </row>
    <row r="4370" spans="1:2">
      <c r="A4370" s="2"/>
      <c r="B4370" s="1"/>
    </row>
    <row r="4371" spans="1:2">
      <c r="A4371" s="2"/>
      <c r="B4371" s="1"/>
    </row>
    <row r="4372" spans="1:2">
      <c r="A4372" s="2"/>
      <c r="B4372" s="1"/>
    </row>
    <row r="4373" spans="1:2">
      <c r="A4373" s="2"/>
      <c r="B4373" s="1"/>
    </row>
    <row r="4374" spans="1:2">
      <c r="A4374" s="2"/>
      <c r="B4374" s="1"/>
    </row>
    <row r="4375" spans="1:2">
      <c r="A4375" s="2"/>
      <c r="B4375" s="1"/>
    </row>
    <row r="4376" spans="1:2">
      <c r="A4376" s="2"/>
      <c r="B4376" s="1"/>
    </row>
    <row r="4377" spans="1:2">
      <c r="A4377" s="2"/>
      <c r="B4377" s="1"/>
    </row>
    <row r="4378" spans="1:2">
      <c r="A4378" s="2"/>
      <c r="B4378" s="1"/>
    </row>
    <row r="4379" spans="1:2">
      <c r="A4379" s="2"/>
      <c r="B4379" s="1"/>
    </row>
    <row r="4380" spans="1:2">
      <c r="A4380" s="2"/>
      <c r="B4380" s="1"/>
    </row>
    <row r="4381" spans="1:2">
      <c r="A4381" s="2"/>
      <c r="B4381" s="1"/>
    </row>
    <row r="4382" spans="1:2">
      <c r="A4382" s="2"/>
      <c r="B4382" s="1"/>
    </row>
    <row r="4383" spans="1:2">
      <c r="A4383" s="2"/>
      <c r="B4383" s="1"/>
    </row>
    <row r="4384" spans="1:2">
      <c r="A4384" s="2"/>
      <c r="B4384" s="1"/>
    </row>
    <row r="4385" spans="1:2">
      <c r="A4385" s="2"/>
      <c r="B4385" s="1"/>
    </row>
    <row r="4386" spans="1:2">
      <c r="A4386" s="2"/>
      <c r="B4386" s="1"/>
    </row>
    <row r="4387" spans="1:2">
      <c r="A4387" s="2"/>
      <c r="B4387" s="1"/>
    </row>
    <row r="4388" spans="1:2">
      <c r="A4388" s="2"/>
      <c r="B4388" s="1"/>
    </row>
    <row r="4389" spans="1:2">
      <c r="A4389" s="2"/>
      <c r="B4389" s="1"/>
    </row>
    <row r="4390" spans="1:2">
      <c r="A4390" s="2"/>
      <c r="B4390" s="1"/>
    </row>
    <row r="4391" spans="1:2">
      <c r="A4391" s="2"/>
      <c r="B4391" s="1"/>
    </row>
    <row r="4392" spans="1:2">
      <c r="A4392" s="2"/>
      <c r="B4392" s="1"/>
    </row>
    <row r="4393" spans="1:2">
      <c r="A4393" s="2"/>
      <c r="B4393" s="1"/>
    </row>
    <row r="4394" spans="1:2">
      <c r="A4394" s="2"/>
      <c r="B4394" s="1"/>
    </row>
    <row r="4395" spans="1:2">
      <c r="A4395" s="2"/>
      <c r="B4395" s="1"/>
    </row>
    <row r="4396" spans="1:2">
      <c r="A4396" s="2"/>
      <c r="B4396" s="1"/>
    </row>
    <row r="4397" spans="1:2">
      <c r="A4397" s="2"/>
      <c r="B4397" s="1"/>
    </row>
    <row r="4398" spans="1:2">
      <c r="A4398" s="2"/>
      <c r="B4398" s="1"/>
    </row>
    <row r="4399" spans="1:2">
      <c r="A4399" s="2"/>
      <c r="B4399" s="1"/>
    </row>
    <row r="4400" spans="1:2">
      <c r="A4400" s="2"/>
      <c r="B4400" s="1"/>
    </row>
    <row r="4401" spans="1:2">
      <c r="A4401" s="2"/>
      <c r="B4401" s="1"/>
    </row>
    <row r="4402" spans="1:2">
      <c r="A4402" s="2"/>
      <c r="B4402" s="1"/>
    </row>
    <row r="4403" spans="1:2">
      <c r="A4403" s="2"/>
      <c r="B4403" s="1"/>
    </row>
    <row r="4404" spans="1:2">
      <c r="A4404" s="2"/>
      <c r="B4404" s="1"/>
    </row>
    <row r="4405" spans="1:2">
      <c r="A4405" s="2"/>
      <c r="B4405" s="1"/>
    </row>
    <row r="4406" spans="1:2">
      <c r="A4406" s="2"/>
      <c r="B4406" s="1"/>
    </row>
    <row r="4407" spans="1:2">
      <c r="A4407" s="2"/>
      <c r="B4407" s="1"/>
    </row>
    <row r="4408" spans="1:2">
      <c r="A4408" s="2"/>
      <c r="B4408" s="1"/>
    </row>
    <row r="4409" spans="1:2">
      <c r="A4409" s="2"/>
      <c r="B4409" s="1"/>
    </row>
    <row r="4410" spans="1:2">
      <c r="A4410" s="2"/>
      <c r="B4410" s="1"/>
    </row>
    <row r="4411" spans="1:2">
      <c r="A4411" s="2"/>
      <c r="B4411" s="1"/>
    </row>
    <row r="4412" spans="1:2">
      <c r="A4412" s="2"/>
      <c r="B4412" s="1"/>
    </row>
    <row r="4413" spans="1:2">
      <c r="A4413" s="2"/>
      <c r="B4413" s="1"/>
    </row>
    <row r="4414" spans="1:2">
      <c r="A4414" s="2"/>
      <c r="B4414" s="1"/>
    </row>
    <row r="4415" spans="1:2">
      <c r="A4415" s="2"/>
      <c r="B4415" s="1"/>
    </row>
    <row r="4416" spans="1:2">
      <c r="A4416" s="2"/>
      <c r="B4416" s="1"/>
    </row>
    <row r="4417" spans="1:2">
      <c r="A4417" s="2"/>
      <c r="B4417" s="1"/>
    </row>
    <row r="4418" spans="1:2">
      <c r="A4418" s="2"/>
      <c r="B4418" s="1"/>
    </row>
    <row r="4419" spans="1:2">
      <c r="A4419" s="2"/>
      <c r="B4419" s="1"/>
    </row>
    <row r="4420" spans="1:2">
      <c r="A4420" s="2"/>
      <c r="B4420" s="1"/>
    </row>
    <row r="4421" spans="1:2">
      <c r="A4421" s="2"/>
      <c r="B4421" s="1"/>
    </row>
    <row r="4422" spans="1:2">
      <c r="A4422" s="2"/>
      <c r="B4422" s="1"/>
    </row>
    <row r="4423" spans="1:2">
      <c r="A4423" s="2"/>
      <c r="B4423" s="1"/>
    </row>
    <row r="4424" spans="1:2">
      <c r="A4424" s="2"/>
      <c r="B4424" s="1"/>
    </row>
    <row r="4425" spans="1:2">
      <c r="A4425" s="2"/>
      <c r="B4425" s="1"/>
    </row>
    <row r="4426" spans="1:2">
      <c r="A4426" s="2"/>
      <c r="B4426" s="1"/>
    </row>
    <row r="4427" spans="1:2">
      <c r="A4427" s="2"/>
      <c r="B4427" s="1"/>
    </row>
    <row r="4428" spans="1:2">
      <c r="A4428" s="2"/>
      <c r="B4428" s="1"/>
    </row>
    <row r="4429" spans="1:2">
      <c r="A4429" s="2"/>
      <c r="B4429" s="1"/>
    </row>
    <row r="4430" spans="1:2">
      <c r="A4430" s="2"/>
      <c r="B4430" s="1"/>
    </row>
    <row r="4431" spans="1:2">
      <c r="A4431" s="2"/>
      <c r="B4431" s="1"/>
    </row>
    <row r="4432" spans="1:2">
      <c r="A4432" s="2"/>
      <c r="B4432" s="1"/>
    </row>
    <row r="4433" spans="1:2">
      <c r="A4433" s="2"/>
      <c r="B4433" s="1"/>
    </row>
    <row r="4434" spans="1:2">
      <c r="A4434" s="2"/>
      <c r="B4434" s="1"/>
    </row>
    <row r="4435" spans="1:2">
      <c r="A4435" s="2"/>
      <c r="B4435" s="1"/>
    </row>
    <row r="4436" spans="1:2">
      <c r="A4436" s="2"/>
      <c r="B4436" s="1"/>
    </row>
    <row r="4437" spans="1:2">
      <c r="A4437" s="2"/>
      <c r="B4437" s="1"/>
    </row>
    <row r="4438" spans="1:2">
      <c r="A4438" s="2"/>
      <c r="B4438" s="1"/>
    </row>
    <row r="4439" spans="1:2">
      <c r="A4439" s="2"/>
      <c r="B4439" s="1"/>
    </row>
    <row r="4440" spans="1:2">
      <c r="A4440" s="2"/>
      <c r="B4440" s="1"/>
    </row>
    <row r="4441" spans="1:2">
      <c r="A4441" s="2"/>
      <c r="B4441" s="1"/>
    </row>
    <row r="4442" spans="1:2">
      <c r="A4442" s="2"/>
      <c r="B4442" s="1"/>
    </row>
    <row r="4443" spans="1:2">
      <c r="A4443" s="2"/>
      <c r="B4443" s="1"/>
    </row>
    <row r="4444" spans="1:2">
      <c r="A4444" s="2"/>
      <c r="B4444" s="1"/>
    </row>
    <row r="4445" spans="1:2">
      <c r="A4445" s="2"/>
      <c r="B4445" s="1"/>
    </row>
    <row r="4446" spans="1:2">
      <c r="A4446" s="2"/>
      <c r="B4446" s="1"/>
    </row>
    <row r="4447" spans="1:2">
      <c r="A4447" s="2"/>
      <c r="B4447" s="1"/>
    </row>
    <row r="4448" spans="1:2">
      <c r="A4448" s="2"/>
      <c r="B4448" s="1"/>
    </row>
    <row r="4449" spans="1:2">
      <c r="A4449" s="2"/>
      <c r="B4449" s="1"/>
    </row>
    <row r="4450" spans="1:2">
      <c r="A4450" s="2"/>
      <c r="B4450" s="1"/>
    </row>
    <row r="4451" spans="1:2">
      <c r="A4451" s="2"/>
      <c r="B4451" s="1"/>
    </row>
    <row r="4452" spans="1:2">
      <c r="A4452" s="2"/>
      <c r="B4452" s="1"/>
    </row>
    <row r="4453" spans="1:2">
      <c r="A4453" s="2"/>
      <c r="B4453" s="1"/>
    </row>
    <row r="4454" spans="1:2">
      <c r="A4454" s="2"/>
      <c r="B4454" s="1"/>
    </row>
    <row r="4455" spans="1:2">
      <c r="A4455" s="2"/>
      <c r="B4455" s="1"/>
    </row>
    <row r="4456" spans="1:2">
      <c r="A4456" s="2"/>
      <c r="B4456" s="1"/>
    </row>
    <row r="4457" spans="1:2">
      <c r="A4457" s="2"/>
      <c r="B4457" s="1"/>
    </row>
    <row r="4458" spans="1:2">
      <c r="A4458" s="2"/>
      <c r="B4458" s="1"/>
    </row>
    <row r="4459" spans="1:2">
      <c r="A4459" s="2"/>
      <c r="B4459" s="1"/>
    </row>
    <row r="4460" spans="1:2">
      <c r="A4460" s="2"/>
      <c r="B4460" s="1"/>
    </row>
    <row r="4461" spans="1:2">
      <c r="A4461" s="2"/>
      <c r="B4461" s="1"/>
    </row>
    <row r="4462" spans="1:2">
      <c r="A4462" s="2"/>
      <c r="B4462" s="1"/>
    </row>
    <row r="4463" spans="1:2">
      <c r="A4463" s="2"/>
      <c r="B4463" s="1"/>
    </row>
    <row r="4464" spans="1:2">
      <c r="A4464" s="2"/>
      <c r="B4464" s="1"/>
    </row>
    <row r="4465" spans="1:2">
      <c r="A4465" s="2"/>
      <c r="B4465" s="1"/>
    </row>
    <row r="4466" spans="1:2">
      <c r="A4466" s="2"/>
      <c r="B4466" s="1"/>
    </row>
    <row r="4467" spans="1:2">
      <c r="A4467" s="2"/>
      <c r="B4467" s="1"/>
    </row>
    <row r="4468" spans="1:2">
      <c r="A4468" s="2"/>
      <c r="B4468" s="1"/>
    </row>
    <row r="4469" spans="1:2">
      <c r="A4469" s="2"/>
      <c r="B4469" s="1"/>
    </row>
    <row r="4470" spans="1:2">
      <c r="A4470" s="2"/>
      <c r="B4470" s="1"/>
    </row>
    <row r="4471" spans="1:2">
      <c r="A4471" s="2"/>
      <c r="B4471" s="1"/>
    </row>
    <row r="4472" spans="1:2">
      <c r="A4472" s="2"/>
      <c r="B4472" s="1"/>
    </row>
    <row r="4473" spans="1:2">
      <c r="A4473" s="2"/>
      <c r="B4473" s="1"/>
    </row>
    <row r="4474" spans="1:2">
      <c r="A4474" s="2"/>
      <c r="B4474" s="1"/>
    </row>
    <row r="4475" spans="1:2">
      <c r="A4475" s="2"/>
      <c r="B4475" s="1"/>
    </row>
    <row r="4476" spans="1:2">
      <c r="A4476" s="2"/>
      <c r="B4476" s="1"/>
    </row>
    <row r="4477" spans="1:2">
      <c r="A4477" s="2"/>
      <c r="B4477" s="1"/>
    </row>
    <row r="4478" spans="1:2">
      <c r="A4478" s="2"/>
      <c r="B4478" s="1"/>
    </row>
    <row r="4479" spans="1:2">
      <c r="A4479" s="2"/>
      <c r="B4479" s="1"/>
    </row>
    <row r="4480" spans="1:2">
      <c r="A4480" s="2"/>
      <c r="B4480" s="1"/>
    </row>
    <row r="4481" spans="1:2">
      <c r="A4481" s="2"/>
      <c r="B4481" s="1"/>
    </row>
    <row r="4482" spans="1:2">
      <c r="A4482" s="2"/>
      <c r="B4482" s="1"/>
    </row>
    <row r="4483" spans="1:2">
      <c r="A4483" s="2"/>
      <c r="B4483" s="1"/>
    </row>
    <row r="4484" spans="1:2">
      <c r="A4484" s="2"/>
      <c r="B4484" s="1"/>
    </row>
    <row r="4485" spans="1:2">
      <c r="A4485" s="2"/>
      <c r="B4485" s="1"/>
    </row>
    <row r="4486" spans="1:2">
      <c r="A4486" s="2"/>
      <c r="B4486" s="1"/>
    </row>
    <row r="4487" spans="1:2">
      <c r="A4487" s="2"/>
      <c r="B4487" s="1"/>
    </row>
    <row r="4488" spans="1:2">
      <c r="A4488" s="2"/>
      <c r="B4488" s="1"/>
    </row>
    <row r="4489" spans="1:2">
      <c r="A4489" s="2"/>
      <c r="B4489" s="1"/>
    </row>
    <row r="4490" spans="1:2">
      <c r="A4490" s="2"/>
      <c r="B4490" s="1"/>
    </row>
    <row r="4491" spans="1:2">
      <c r="A4491" s="2"/>
      <c r="B4491" s="1"/>
    </row>
    <row r="4492" spans="1:2">
      <c r="A4492" s="2"/>
      <c r="B4492" s="1"/>
    </row>
    <row r="4493" spans="1:2">
      <c r="A4493" s="2"/>
      <c r="B4493" s="1"/>
    </row>
    <row r="4494" spans="1:2">
      <c r="A4494" s="2"/>
      <c r="B4494" s="1"/>
    </row>
    <row r="4495" spans="1:2">
      <c r="A4495" s="2"/>
      <c r="B4495" s="1"/>
    </row>
    <row r="4496" spans="1:2">
      <c r="A4496" s="2"/>
      <c r="B4496" s="1"/>
    </row>
    <row r="4497" spans="1:2">
      <c r="A4497" s="2"/>
      <c r="B4497" s="1"/>
    </row>
    <row r="4498" spans="1:2">
      <c r="A4498" s="2"/>
      <c r="B4498" s="1"/>
    </row>
    <row r="4499" spans="1:2">
      <c r="A4499" s="2"/>
      <c r="B4499" s="1"/>
    </row>
    <row r="4500" spans="1:2">
      <c r="A4500" s="2"/>
      <c r="B4500" s="1"/>
    </row>
    <row r="4501" spans="1:2">
      <c r="A4501" s="2"/>
      <c r="B4501" s="1"/>
    </row>
    <row r="4502" spans="1:2">
      <c r="A4502" s="2"/>
      <c r="B4502" s="1"/>
    </row>
    <row r="4503" spans="1:2">
      <c r="A4503" s="2"/>
      <c r="B4503" s="1"/>
    </row>
    <row r="4504" spans="1:2">
      <c r="A4504" s="2"/>
      <c r="B4504" s="1"/>
    </row>
    <row r="4505" spans="1:2">
      <c r="A4505" s="2"/>
      <c r="B4505" s="1"/>
    </row>
    <row r="4506" spans="1:2">
      <c r="A4506" s="2"/>
      <c r="B4506" s="1"/>
    </row>
    <row r="4507" spans="1:2">
      <c r="A4507" s="2"/>
      <c r="B4507" s="1"/>
    </row>
    <row r="4508" spans="1:2">
      <c r="A4508" s="2"/>
      <c r="B4508" s="1"/>
    </row>
    <row r="4509" spans="1:2">
      <c r="A4509" s="2"/>
      <c r="B4509" s="1"/>
    </row>
    <row r="4510" spans="1:2">
      <c r="A4510" s="2"/>
      <c r="B4510" s="1"/>
    </row>
    <row r="4511" spans="1:2">
      <c r="A4511" s="2"/>
      <c r="B4511" s="1"/>
    </row>
    <row r="4512" spans="1:2">
      <c r="A4512" s="2"/>
      <c r="B4512" s="1"/>
    </row>
    <row r="4513" spans="1:2">
      <c r="A4513" s="2"/>
      <c r="B4513" s="1"/>
    </row>
    <row r="4514" spans="1:2">
      <c r="A4514" s="2"/>
      <c r="B4514" s="1"/>
    </row>
    <row r="4515" spans="1:2">
      <c r="A4515" s="2"/>
      <c r="B4515" s="1"/>
    </row>
    <row r="4516" spans="1:2">
      <c r="A4516" s="2"/>
      <c r="B4516" s="1"/>
    </row>
    <row r="4517" spans="1:2">
      <c r="A4517" s="2"/>
      <c r="B4517" s="1"/>
    </row>
    <row r="4518" spans="1:2">
      <c r="A4518" s="2"/>
      <c r="B4518" s="1"/>
    </row>
    <row r="4519" spans="1:2">
      <c r="A4519" s="2"/>
      <c r="B4519" s="1"/>
    </row>
    <row r="4520" spans="1:2">
      <c r="A4520" s="2"/>
      <c r="B4520" s="1"/>
    </row>
    <row r="4521" spans="1:2">
      <c r="A4521" s="2"/>
      <c r="B4521" s="1"/>
    </row>
    <row r="4522" spans="1:2">
      <c r="A4522" s="2"/>
      <c r="B4522" s="1"/>
    </row>
    <row r="4523" spans="1:2">
      <c r="A4523" s="2"/>
      <c r="B4523" s="1"/>
    </row>
    <row r="4524" spans="1:2">
      <c r="A4524" s="2"/>
      <c r="B4524" s="1"/>
    </row>
    <row r="4525" spans="1:2">
      <c r="A4525" s="2"/>
      <c r="B4525" s="1"/>
    </row>
    <row r="4526" spans="1:2">
      <c r="A4526" s="2"/>
      <c r="B4526" s="1"/>
    </row>
    <row r="4527" spans="1:2">
      <c r="A4527" s="2"/>
      <c r="B4527" s="1"/>
    </row>
    <row r="4528" spans="1:2">
      <c r="A4528" s="2"/>
      <c r="B4528" s="1"/>
    </row>
    <row r="4529" spans="1:2">
      <c r="A4529" s="2"/>
      <c r="B4529" s="1"/>
    </row>
    <row r="4530" spans="1:2">
      <c r="A4530" s="2"/>
      <c r="B4530" s="1"/>
    </row>
    <row r="4531" spans="1:2">
      <c r="A4531" s="2"/>
      <c r="B4531" s="1"/>
    </row>
    <row r="4532" spans="1:2">
      <c r="A4532" s="2"/>
      <c r="B4532" s="1"/>
    </row>
    <row r="4533" spans="1:2">
      <c r="A4533" s="2"/>
      <c r="B4533" s="1"/>
    </row>
    <row r="4534" spans="1:2">
      <c r="A4534" s="2"/>
      <c r="B4534" s="1"/>
    </row>
    <row r="4535" spans="1:2">
      <c r="A4535" s="2"/>
      <c r="B4535" s="1"/>
    </row>
    <row r="4536" spans="1:2">
      <c r="A4536" s="2"/>
      <c r="B4536" s="1"/>
    </row>
    <row r="4537" spans="1:2">
      <c r="A4537" s="2"/>
      <c r="B4537" s="1"/>
    </row>
    <row r="4538" spans="1:2">
      <c r="A4538" s="2"/>
      <c r="B4538" s="1"/>
    </row>
    <row r="4539" spans="1:2">
      <c r="A4539" s="2"/>
      <c r="B4539" s="1"/>
    </row>
    <row r="4540" spans="1:2">
      <c r="A4540" s="2"/>
      <c r="B4540" s="1"/>
    </row>
    <row r="4541" spans="1:2">
      <c r="A4541" s="2"/>
      <c r="B4541" s="1"/>
    </row>
    <row r="4542" spans="1:2">
      <c r="A4542" s="2"/>
      <c r="B4542" s="1"/>
    </row>
    <row r="4543" spans="1:2">
      <c r="A4543" s="2"/>
      <c r="B4543" s="1"/>
    </row>
    <row r="4544" spans="1:2">
      <c r="A4544" s="2"/>
      <c r="B4544" s="1"/>
    </row>
    <row r="4545" spans="1:2">
      <c r="A4545" s="2"/>
      <c r="B4545" s="1"/>
    </row>
    <row r="4546" spans="1:2">
      <c r="A4546" s="2"/>
      <c r="B4546" s="1"/>
    </row>
    <row r="4547" spans="1:2">
      <c r="A4547" s="2"/>
      <c r="B4547" s="1"/>
    </row>
    <row r="4548" spans="1:2">
      <c r="A4548" s="2"/>
      <c r="B4548" s="1"/>
    </row>
    <row r="4549" spans="1:2">
      <c r="A4549" s="2"/>
      <c r="B4549" s="1"/>
    </row>
    <row r="4550" spans="1:2">
      <c r="A4550" s="2"/>
      <c r="B4550" s="1"/>
    </row>
    <row r="4551" spans="1:2">
      <c r="A4551" s="2"/>
      <c r="B4551" s="1"/>
    </row>
    <row r="4552" spans="1:2">
      <c r="A4552" s="2"/>
      <c r="B4552" s="1"/>
    </row>
    <row r="4553" spans="1:2">
      <c r="A4553" s="2"/>
      <c r="B4553" s="1"/>
    </row>
    <row r="4554" spans="1:2">
      <c r="A4554" s="2"/>
      <c r="B4554" s="1"/>
    </row>
    <row r="4555" spans="1:2">
      <c r="A4555" s="2"/>
      <c r="B4555" s="1"/>
    </row>
    <row r="4556" spans="1:2">
      <c r="A4556" s="2"/>
      <c r="B4556" s="1"/>
    </row>
    <row r="4557" spans="1:2">
      <c r="A4557" s="2"/>
      <c r="B4557" s="1"/>
    </row>
    <row r="4558" spans="1:2">
      <c r="A4558" s="2"/>
      <c r="B4558" s="1"/>
    </row>
    <row r="4559" spans="1:2">
      <c r="A4559" s="2"/>
      <c r="B4559" s="1"/>
    </row>
    <row r="4560" spans="1:2">
      <c r="A4560" s="2"/>
      <c r="B4560" s="1"/>
    </row>
    <row r="4561" spans="1:2">
      <c r="A4561" s="2"/>
      <c r="B4561" s="1"/>
    </row>
    <row r="4562" spans="1:2">
      <c r="A4562" s="2"/>
      <c r="B4562" s="1"/>
    </row>
    <row r="4563" spans="1:2">
      <c r="A4563" s="2"/>
      <c r="B4563" s="1"/>
    </row>
    <row r="4564" spans="1:2">
      <c r="A4564" s="2"/>
      <c r="B4564" s="1"/>
    </row>
    <row r="4565" spans="1:2">
      <c r="A4565" s="2"/>
      <c r="B4565" s="1"/>
    </row>
    <row r="4566" spans="1:2">
      <c r="A4566" s="2"/>
      <c r="B4566" s="1"/>
    </row>
    <row r="4567" spans="1:2">
      <c r="A4567" s="2"/>
      <c r="B4567" s="1"/>
    </row>
    <row r="4568" spans="1:2">
      <c r="A4568" s="2"/>
      <c r="B4568" s="1"/>
    </row>
    <row r="4569" spans="1:2">
      <c r="A4569" s="2"/>
      <c r="B4569" s="1"/>
    </row>
    <row r="4570" spans="1:2">
      <c r="A4570" s="2"/>
      <c r="B4570" s="1"/>
    </row>
    <row r="4571" spans="1:2">
      <c r="A4571" s="2"/>
      <c r="B4571" s="1"/>
    </row>
    <row r="4572" spans="1:2">
      <c r="A4572" s="2"/>
      <c r="B4572" s="1"/>
    </row>
    <row r="4573" spans="1:2">
      <c r="A4573" s="2"/>
      <c r="B4573" s="1"/>
    </row>
    <row r="4574" spans="1:2">
      <c r="A4574" s="2"/>
      <c r="B4574" s="1"/>
    </row>
    <row r="4575" spans="1:2">
      <c r="A4575" s="2"/>
      <c r="B4575" s="1"/>
    </row>
    <row r="4576" spans="1:2">
      <c r="A4576" s="2"/>
      <c r="B4576" s="1"/>
    </row>
    <row r="4577" spans="1:2">
      <c r="A4577" s="2"/>
      <c r="B4577" s="1"/>
    </row>
    <row r="4578" spans="1:2">
      <c r="A4578" s="2"/>
      <c r="B4578" s="1"/>
    </row>
    <row r="4579" spans="1:2">
      <c r="A4579" s="2"/>
      <c r="B4579" s="1"/>
    </row>
    <row r="4580" spans="1:2">
      <c r="A4580" s="2"/>
      <c r="B4580" s="1"/>
    </row>
    <row r="4581" spans="1:2">
      <c r="A4581" s="2"/>
      <c r="B4581" s="1"/>
    </row>
    <row r="4582" spans="1:2">
      <c r="A4582" s="2"/>
      <c r="B4582" s="1"/>
    </row>
    <row r="4583" spans="1:2">
      <c r="A4583" s="2"/>
      <c r="B4583" s="1"/>
    </row>
    <row r="4584" spans="1:2">
      <c r="A4584" s="2"/>
      <c r="B4584" s="1"/>
    </row>
    <row r="4585" spans="1:2">
      <c r="A4585" s="2"/>
      <c r="B4585" s="1"/>
    </row>
    <row r="4586" spans="1:2">
      <c r="A4586" s="2"/>
      <c r="B4586" s="1"/>
    </row>
    <row r="4587" spans="1:2">
      <c r="A4587" s="2"/>
      <c r="B4587" s="1"/>
    </row>
    <row r="4588" spans="1:2">
      <c r="A4588" s="2"/>
      <c r="B4588" s="1"/>
    </row>
    <row r="4589" spans="1:2">
      <c r="A4589" s="2"/>
      <c r="B4589" s="1"/>
    </row>
    <row r="4590" spans="1:2">
      <c r="A4590" s="2"/>
      <c r="B4590" s="1"/>
    </row>
    <row r="4591" spans="1:2">
      <c r="A4591" s="2"/>
      <c r="B4591" s="1"/>
    </row>
    <row r="4592" spans="1:2">
      <c r="A4592" s="2"/>
      <c r="B4592" s="1"/>
    </row>
    <row r="4593" spans="1:2">
      <c r="A4593" s="2"/>
      <c r="B4593" s="1"/>
    </row>
    <row r="4594" spans="1:2">
      <c r="A4594" s="2"/>
      <c r="B4594" s="1"/>
    </row>
    <row r="4595" spans="1:2">
      <c r="A4595" s="2"/>
      <c r="B4595" s="1"/>
    </row>
    <row r="4596" spans="1:2">
      <c r="A4596" s="2"/>
      <c r="B4596" s="1"/>
    </row>
    <row r="4597" spans="1:2">
      <c r="A4597" s="2"/>
      <c r="B4597" s="1"/>
    </row>
    <row r="4598" spans="1:2">
      <c r="A4598" s="2"/>
      <c r="B4598" s="1"/>
    </row>
    <row r="4599" spans="1:2">
      <c r="A4599" s="2"/>
      <c r="B4599" s="1"/>
    </row>
    <row r="4600" spans="1:2">
      <c r="A4600" s="2"/>
      <c r="B4600" s="1"/>
    </row>
    <row r="4601" spans="1:2">
      <c r="A4601" s="2"/>
      <c r="B4601" s="1"/>
    </row>
    <row r="4602" spans="1:2">
      <c r="A4602" s="2"/>
      <c r="B4602" s="1"/>
    </row>
    <row r="4603" spans="1:2">
      <c r="A4603" s="2"/>
      <c r="B4603" s="1"/>
    </row>
    <row r="4604" spans="1:2">
      <c r="A4604" s="2"/>
      <c r="B4604" s="1"/>
    </row>
    <row r="4605" spans="1:2">
      <c r="A4605" s="2"/>
      <c r="B4605" s="1"/>
    </row>
    <row r="4606" spans="1:2">
      <c r="A4606" s="2"/>
      <c r="B4606" s="1"/>
    </row>
    <row r="4607" spans="1:2">
      <c r="A4607" s="2"/>
      <c r="B4607" s="1"/>
    </row>
    <row r="4608" spans="1:2">
      <c r="A4608" s="2"/>
      <c r="B4608" s="1"/>
    </row>
    <row r="4609" spans="1:2">
      <c r="A4609" s="2"/>
      <c r="B4609" s="1"/>
    </row>
    <row r="4610" spans="1:2">
      <c r="A4610" s="2"/>
      <c r="B4610" s="1"/>
    </row>
    <row r="4611" spans="1:2">
      <c r="A4611" s="2"/>
      <c r="B4611" s="1"/>
    </row>
    <row r="4612" spans="1:2">
      <c r="A4612" s="2"/>
      <c r="B4612" s="1"/>
    </row>
    <row r="4613" spans="1:2">
      <c r="A4613" s="2"/>
      <c r="B4613" s="1"/>
    </row>
    <row r="4614" spans="1:2">
      <c r="A4614" s="2"/>
      <c r="B4614" s="1"/>
    </row>
    <row r="4615" spans="1:2">
      <c r="A4615" s="2"/>
      <c r="B4615" s="1"/>
    </row>
    <row r="4616" spans="1:2">
      <c r="A4616" s="2"/>
      <c r="B4616" s="1"/>
    </row>
    <row r="4617" spans="1:2">
      <c r="A4617" s="2"/>
      <c r="B4617" s="1"/>
    </row>
    <row r="4618" spans="1:2">
      <c r="A4618" s="2"/>
      <c r="B4618" s="1"/>
    </row>
    <row r="4619" spans="1:2">
      <c r="A4619" s="2"/>
      <c r="B4619" s="1"/>
    </row>
    <row r="4620" spans="1:2">
      <c r="A4620" s="2"/>
      <c r="B4620" s="1"/>
    </row>
    <row r="4621" spans="1:2">
      <c r="A4621" s="2"/>
      <c r="B4621" s="1"/>
    </row>
    <row r="4622" spans="1:2">
      <c r="A4622" s="2"/>
      <c r="B4622" s="1"/>
    </row>
    <row r="4623" spans="1:2">
      <c r="A4623" s="2"/>
      <c r="B4623" s="1"/>
    </row>
    <row r="4624" spans="1:2">
      <c r="A4624" s="2"/>
      <c r="B4624" s="1"/>
    </row>
    <row r="4625" spans="1:2">
      <c r="A4625" s="2"/>
      <c r="B4625" s="1"/>
    </row>
    <row r="4626" spans="1:2">
      <c r="A4626" s="2"/>
      <c r="B4626" s="1"/>
    </row>
    <row r="4627" spans="1:2">
      <c r="A4627" s="2"/>
      <c r="B4627" s="1"/>
    </row>
    <row r="4628" spans="1:2">
      <c r="A4628" s="2"/>
      <c r="B4628" s="1"/>
    </row>
    <row r="4629" spans="1:2">
      <c r="A4629" s="2"/>
      <c r="B4629" s="1"/>
    </row>
    <row r="4630" spans="1:2">
      <c r="A4630" s="2"/>
      <c r="B4630" s="1"/>
    </row>
    <row r="4631" spans="1:2">
      <c r="A4631" s="2"/>
      <c r="B4631" s="1"/>
    </row>
    <row r="4632" spans="1:2">
      <c r="A4632" s="2"/>
      <c r="B4632" s="1"/>
    </row>
    <row r="4633" spans="1:2">
      <c r="A4633" s="2"/>
      <c r="B4633" s="1"/>
    </row>
    <row r="4634" spans="1:2">
      <c r="A4634" s="2"/>
      <c r="B4634" s="1"/>
    </row>
    <row r="4635" spans="1:2">
      <c r="A4635" s="2"/>
      <c r="B4635" s="1"/>
    </row>
    <row r="4636" spans="1:2">
      <c r="A4636" s="2"/>
      <c r="B4636" s="1"/>
    </row>
    <row r="4637" spans="1:2">
      <c r="A4637" s="2"/>
      <c r="B4637" s="1"/>
    </row>
    <row r="4638" spans="1:2">
      <c r="A4638" s="2"/>
      <c r="B4638" s="1"/>
    </row>
    <row r="4639" spans="1:2">
      <c r="A4639" s="2"/>
      <c r="B4639" s="1"/>
    </row>
    <row r="4640" spans="1:2">
      <c r="A4640" s="2"/>
      <c r="B4640" s="1"/>
    </row>
    <row r="4641" spans="1:2">
      <c r="A4641" s="2"/>
      <c r="B4641" s="1"/>
    </row>
    <row r="4642" spans="1:2">
      <c r="A4642" s="2"/>
      <c r="B4642" s="1"/>
    </row>
    <row r="4643" spans="1:2">
      <c r="A4643" s="2"/>
      <c r="B4643" s="1"/>
    </row>
    <row r="4644" spans="1:2">
      <c r="A4644" s="2"/>
      <c r="B4644" s="1"/>
    </row>
    <row r="4645" spans="1:2">
      <c r="A4645" s="2"/>
      <c r="B4645" s="1"/>
    </row>
    <row r="4646" spans="1:2">
      <c r="A4646" s="2"/>
      <c r="B4646" s="1"/>
    </row>
    <row r="4647" spans="1:2">
      <c r="A4647" s="2"/>
      <c r="B4647" s="1"/>
    </row>
    <row r="4648" spans="1:2">
      <c r="A4648" s="2"/>
      <c r="B4648" s="1"/>
    </row>
    <row r="4649" spans="1:2">
      <c r="A4649" s="2"/>
      <c r="B4649" s="1"/>
    </row>
    <row r="4650" spans="1:2">
      <c r="A4650" s="2"/>
      <c r="B4650" s="1"/>
    </row>
    <row r="4651" spans="1:2">
      <c r="A4651" s="2"/>
      <c r="B4651" s="1"/>
    </row>
    <row r="4652" spans="1:2">
      <c r="A4652" s="2"/>
      <c r="B4652" s="1"/>
    </row>
    <row r="4653" spans="1:2">
      <c r="A4653" s="2"/>
      <c r="B4653" s="1"/>
    </row>
    <row r="4654" spans="1:2">
      <c r="A4654" s="2"/>
      <c r="B4654" s="1"/>
    </row>
    <row r="4655" spans="1:2">
      <c r="A4655" s="2"/>
      <c r="B4655" s="1"/>
    </row>
    <row r="4656" spans="1:2">
      <c r="A4656" s="2"/>
      <c r="B4656" s="1"/>
    </row>
    <row r="4657" spans="1:2">
      <c r="A4657" s="2"/>
      <c r="B4657" s="1"/>
    </row>
    <row r="4658" spans="1:2">
      <c r="A4658" s="2"/>
      <c r="B4658" s="1"/>
    </row>
    <row r="4659" spans="1:2">
      <c r="A4659" s="2"/>
      <c r="B4659" s="1"/>
    </row>
    <row r="4660" spans="1:2">
      <c r="A4660" s="2"/>
      <c r="B4660" s="1"/>
    </row>
    <row r="4661" spans="1:2">
      <c r="A4661" s="2"/>
      <c r="B4661" s="1"/>
    </row>
    <row r="4662" spans="1:2">
      <c r="A4662" s="2"/>
      <c r="B4662" s="1"/>
    </row>
    <row r="4663" spans="1:2">
      <c r="A4663" s="2"/>
      <c r="B4663" s="1"/>
    </row>
    <row r="4664" spans="1:2">
      <c r="A4664" s="2"/>
      <c r="B4664" s="1"/>
    </row>
    <row r="4665" spans="1:2">
      <c r="A4665" s="2"/>
      <c r="B4665" s="1"/>
    </row>
    <row r="4666" spans="1:2">
      <c r="A4666" s="2"/>
      <c r="B4666" s="1"/>
    </row>
    <row r="4667" spans="1:2">
      <c r="A4667" s="2"/>
      <c r="B4667" s="1"/>
    </row>
    <row r="4668" spans="1:2">
      <c r="A4668" s="2"/>
      <c r="B4668" s="1"/>
    </row>
    <row r="4669" spans="1:2">
      <c r="A4669" s="2"/>
      <c r="B4669" s="1"/>
    </row>
    <row r="4670" spans="1:2">
      <c r="A4670" s="2"/>
      <c r="B4670" s="1"/>
    </row>
    <row r="4671" spans="1:2">
      <c r="A4671" s="2"/>
      <c r="B4671" s="1"/>
    </row>
    <row r="4672" spans="1:2">
      <c r="A4672" s="2"/>
      <c r="B4672" s="1"/>
    </row>
    <row r="4673" spans="1:2">
      <c r="A4673" s="2"/>
      <c r="B4673" s="1"/>
    </row>
    <row r="4674" spans="1:2">
      <c r="A4674" s="2"/>
      <c r="B4674" s="1"/>
    </row>
    <row r="4675" spans="1:2">
      <c r="A4675" s="2"/>
      <c r="B4675" s="1"/>
    </row>
    <row r="4676" spans="1:2">
      <c r="A4676" s="2"/>
      <c r="B4676" s="1"/>
    </row>
    <row r="4677" spans="1:2">
      <c r="A4677" s="2"/>
      <c r="B4677" s="1"/>
    </row>
    <row r="4678" spans="1:2">
      <c r="A4678" s="2"/>
      <c r="B4678" s="1"/>
    </row>
    <row r="4679" spans="1:2">
      <c r="A4679" s="2"/>
      <c r="B4679" s="1"/>
    </row>
    <row r="4680" spans="1:2">
      <c r="A4680" s="2"/>
      <c r="B4680" s="1"/>
    </row>
    <row r="4681" spans="1:2">
      <c r="A4681" s="2"/>
      <c r="B4681" s="1"/>
    </row>
    <row r="4682" spans="1:2">
      <c r="A4682" s="2"/>
      <c r="B4682" s="1"/>
    </row>
    <row r="4683" spans="1:2">
      <c r="A4683" s="2"/>
      <c r="B4683" s="1"/>
    </row>
    <row r="4684" spans="1:2">
      <c r="A4684" s="2"/>
      <c r="B4684" s="1"/>
    </row>
    <row r="4685" spans="1:2">
      <c r="A4685" s="2"/>
      <c r="B4685" s="1"/>
    </row>
    <row r="4686" spans="1:2">
      <c r="A4686" s="2"/>
      <c r="B4686" s="1"/>
    </row>
    <row r="4687" spans="1:2">
      <c r="A4687" s="2"/>
      <c r="B4687" s="1"/>
    </row>
    <row r="4688" spans="1:2">
      <c r="A4688" s="2"/>
      <c r="B4688" s="1"/>
    </row>
    <row r="4689" spans="1:2">
      <c r="A4689" s="2"/>
      <c r="B4689" s="1"/>
    </row>
    <row r="4690" spans="1:2">
      <c r="A4690" s="2"/>
      <c r="B4690" s="1"/>
    </row>
    <row r="4691" spans="1:2">
      <c r="A4691" s="2"/>
      <c r="B4691" s="1"/>
    </row>
    <row r="4692" spans="1:2">
      <c r="A4692" s="2"/>
      <c r="B4692" s="1"/>
    </row>
    <row r="4693" spans="1:2">
      <c r="A4693" s="2"/>
      <c r="B4693" s="1"/>
    </row>
    <row r="4694" spans="1:2">
      <c r="A4694" s="2"/>
      <c r="B4694" s="1"/>
    </row>
    <row r="4695" spans="1:2">
      <c r="A4695" s="2"/>
      <c r="B4695" s="1"/>
    </row>
    <row r="4696" spans="1:2">
      <c r="A4696" s="2"/>
      <c r="B4696" s="1"/>
    </row>
    <row r="4697" spans="1:2">
      <c r="A4697" s="2"/>
      <c r="B4697" s="1"/>
    </row>
    <row r="4698" spans="1:2">
      <c r="A4698" s="2"/>
      <c r="B4698" s="1"/>
    </row>
    <row r="4699" spans="1:2">
      <c r="A4699" s="2"/>
      <c r="B4699" s="1"/>
    </row>
    <row r="4700" spans="1:2">
      <c r="A4700" s="2"/>
      <c r="B4700" s="1"/>
    </row>
    <row r="4701" spans="1:2">
      <c r="A4701" s="2"/>
      <c r="B4701" s="1"/>
    </row>
    <row r="4702" spans="1:2">
      <c r="A4702" s="2"/>
      <c r="B4702" s="1"/>
    </row>
    <row r="4703" spans="1:2">
      <c r="A4703" s="2"/>
      <c r="B4703" s="1"/>
    </row>
    <row r="4704" spans="1:2">
      <c r="A4704" s="2"/>
      <c r="B4704" s="1"/>
    </row>
    <row r="4705" spans="1:2">
      <c r="A4705" s="2"/>
      <c r="B4705" s="1"/>
    </row>
    <row r="4706" spans="1:2">
      <c r="A4706" s="2"/>
      <c r="B4706" s="1"/>
    </row>
    <row r="4707" spans="1:2">
      <c r="A4707" s="2"/>
      <c r="B4707" s="1"/>
    </row>
    <row r="4708" spans="1:2">
      <c r="A4708" s="2"/>
      <c r="B4708" s="1"/>
    </row>
    <row r="4709" spans="1:2">
      <c r="A4709" s="2"/>
      <c r="B4709" s="1"/>
    </row>
    <row r="4710" spans="1:2">
      <c r="A4710" s="2"/>
      <c r="B4710" s="1"/>
    </row>
    <row r="4711" spans="1:2">
      <c r="A4711" s="2"/>
      <c r="B4711" s="1"/>
    </row>
    <row r="4712" spans="1:2">
      <c r="A4712" s="2"/>
      <c r="B4712" s="1"/>
    </row>
    <row r="4713" spans="1:2">
      <c r="A4713" s="2"/>
      <c r="B4713" s="1"/>
    </row>
    <row r="4714" spans="1:2">
      <c r="A4714" s="2"/>
      <c r="B4714" s="1"/>
    </row>
    <row r="4715" spans="1:2">
      <c r="A4715" s="2"/>
      <c r="B4715" s="1"/>
    </row>
    <row r="4716" spans="1:2">
      <c r="A4716" s="2"/>
      <c r="B4716" s="1"/>
    </row>
    <row r="4717" spans="1:2">
      <c r="A4717" s="2"/>
      <c r="B4717" s="1"/>
    </row>
    <row r="4718" spans="1:2">
      <c r="A4718" s="2"/>
      <c r="B4718" s="1"/>
    </row>
    <row r="4719" spans="1:2">
      <c r="A4719" s="2"/>
      <c r="B4719" s="1"/>
    </row>
    <row r="4720" spans="1:2">
      <c r="A4720" s="2"/>
      <c r="B4720" s="1"/>
    </row>
    <row r="4721" spans="1:2">
      <c r="A4721" s="2"/>
      <c r="B4721" s="1"/>
    </row>
    <row r="4722" spans="1:2">
      <c r="A4722" s="2"/>
      <c r="B4722" s="1"/>
    </row>
    <row r="4723" spans="1:2">
      <c r="A4723" s="2"/>
      <c r="B4723" s="1"/>
    </row>
    <row r="4724" spans="1:2">
      <c r="A4724" s="2"/>
      <c r="B4724" s="1"/>
    </row>
    <row r="4725" spans="1:2">
      <c r="A4725" s="2"/>
      <c r="B4725" s="1"/>
    </row>
    <row r="4726" spans="1:2">
      <c r="A4726" s="2"/>
      <c r="B4726" s="1"/>
    </row>
    <row r="4727" spans="1:2">
      <c r="A4727" s="2"/>
      <c r="B4727" s="1"/>
    </row>
    <row r="4728" spans="1:2">
      <c r="A4728" s="2"/>
      <c r="B4728" s="1"/>
    </row>
    <row r="4729" spans="1:2">
      <c r="A4729" s="2"/>
      <c r="B4729" s="1"/>
    </row>
    <row r="4730" spans="1:2">
      <c r="A4730" s="2"/>
      <c r="B4730" s="1"/>
    </row>
    <row r="4731" spans="1:2">
      <c r="A4731" s="2"/>
      <c r="B4731" s="1"/>
    </row>
    <row r="4732" spans="1:2">
      <c r="A4732" s="2"/>
      <c r="B4732" s="1"/>
    </row>
    <row r="4733" spans="1:2">
      <c r="A4733" s="2"/>
      <c r="B4733" s="1"/>
    </row>
    <row r="4734" spans="1:2">
      <c r="A4734" s="2"/>
      <c r="B4734" s="1"/>
    </row>
    <row r="4735" spans="1:2">
      <c r="A4735" s="2"/>
      <c r="B4735" s="1"/>
    </row>
    <row r="4736" spans="1:2">
      <c r="A4736" s="2"/>
      <c r="B4736" s="1"/>
    </row>
    <row r="4737" spans="1:2">
      <c r="A4737" s="2"/>
      <c r="B4737" s="1"/>
    </row>
    <row r="4738" spans="1:2">
      <c r="A4738" s="2"/>
      <c r="B4738" s="1"/>
    </row>
    <row r="4739" spans="1:2">
      <c r="A4739" s="2"/>
      <c r="B4739" s="1"/>
    </row>
    <row r="4740" spans="1:2">
      <c r="A4740" s="2"/>
      <c r="B4740" s="1"/>
    </row>
    <row r="4741" spans="1:2">
      <c r="A4741" s="2"/>
      <c r="B4741" s="1"/>
    </row>
    <row r="4742" spans="1:2">
      <c r="A4742" s="2"/>
      <c r="B4742" s="1"/>
    </row>
    <row r="4743" spans="1:2">
      <c r="A4743" s="2"/>
      <c r="B4743" s="1"/>
    </row>
    <row r="4744" spans="1:2">
      <c r="A4744" s="2"/>
      <c r="B4744" s="1"/>
    </row>
    <row r="4745" spans="1:2">
      <c r="A4745" s="2"/>
      <c r="B4745" s="1"/>
    </row>
    <row r="4746" spans="1:2">
      <c r="A4746" s="2"/>
      <c r="B4746" s="1"/>
    </row>
    <row r="4747" spans="1:2">
      <c r="A4747" s="2"/>
      <c r="B4747" s="1"/>
    </row>
    <row r="4748" spans="1:2">
      <c r="A4748" s="2"/>
      <c r="B4748" s="1"/>
    </row>
    <row r="4749" spans="1:2">
      <c r="A4749" s="2"/>
      <c r="B4749" s="1"/>
    </row>
    <row r="4750" spans="1:2">
      <c r="A4750" s="2"/>
      <c r="B4750" s="1"/>
    </row>
    <row r="4751" spans="1:2">
      <c r="A4751" s="2"/>
      <c r="B4751" s="1"/>
    </row>
    <row r="4752" spans="1:2">
      <c r="A4752" s="2"/>
      <c r="B4752" s="1"/>
    </row>
    <row r="4753" spans="1:2">
      <c r="A4753" s="2"/>
      <c r="B4753" s="1"/>
    </row>
    <row r="4754" spans="1:2">
      <c r="A4754" s="2"/>
      <c r="B4754" s="1"/>
    </row>
    <row r="4755" spans="1:2">
      <c r="A4755" s="2"/>
      <c r="B4755" s="1"/>
    </row>
    <row r="4756" spans="1:2">
      <c r="A4756" s="2"/>
      <c r="B4756" s="1"/>
    </row>
    <row r="4757" spans="1:2">
      <c r="A4757" s="2"/>
      <c r="B4757" s="1"/>
    </row>
    <row r="4758" spans="1:2">
      <c r="A4758" s="2"/>
      <c r="B4758" s="1"/>
    </row>
    <row r="4759" spans="1:2">
      <c r="A4759" s="2"/>
      <c r="B4759" s="1"/>
    </row>
    <row r="4760" spans="1:2">
      <c r="A4760" s="2"/>
      <c r="B4760" s="1"/>
    </row>
    <row r="4761" spans="1:2">
      <c r="A4761" s="2"/>
      <c r="B4761" s="1"/>
    </row>
    <row r="4762" spans="1:2">
      <c r="A4762" s="2"/>
      <c r="B4762" s="1"/>
    </row>
    <row r="4763" spans="1:2">
      <c r="A4763" s="2"/>
      <c r="B4763" s="1"/>
    </row>
    <row r="4764" spans="1:2">
      <c r="A4764" s="2"/>
      <c r="B4764" s="1"/>
    </row>
    <row r="4765" spans="1:2">
      <c r="A4765" s="2"/>
      <c r="B4765" s="1"/>
    </row>
    <row r="4766" spans="1:2">
      <c r="A4766" s="2"/>
      <c r="B4766" s="1"/>
    </row>
    <row r="4767" spans="1:2">
      <c r="A4767" s="2"/>
      <c r="B4767" s="1"/>
    </row>
    <row r="4768" spans="1:2">
      <c r="A4768" s="2"/>
      <c r="B4768" s="1"/>
    </row>
    <row r="4769" spans="1:2">
      <c r="A4769" s="2"/>
      <c r="B4769" s="1"/>
    </row>
    <row r="4770" spans="1:2">
      <c r="A4770" s="2"/>
      <c r="B4770" s="1"/>
    </row>
    <row r="4771" spans="1:2">
      <c r="A4771" s="2"/>
      <c r="B4771" s="1"/>
    </row>
    <row r="4772" spans="1:2">
      <c r="A4772" s="2"/>
      <c r="B4772" s="1"/>
    </row>
    <row r="4773" spans="1:2">
      <c r="A4773" s="2"/>
      <c r="B4773" s="1"/>
    </row>
    <row r="4774" spans="1:2">
      <c r="A4774" s="2"/>
      <c r="B4774" s="1"/>
    </row>
    <row r="4775" spans="1:2">
      <c r="A4775" s="2"/>
      <c r="B4775" s="1"/>
    </row>
    <row r="4776" spans="1:2">
      <c r="A4776" s="2"/>
      <c r="B4776" s="1"/>
    </row>
    <row r="4777" spans="1:2">
      <c r="A4777" s="2"/>
      <c r="B4777" s="1"/>
    </row>
    <row r="4778" spans="1:2">
      <c r="A4778" s="2"/>
      <c r="B4778" s="1"/>
    </row>
    <row r="4779" spans="1:2">
      <c r="A4779" s="2"/>
      <c r="B4779" s="1"/>
    </row>
    <row r="4780" spans="1:2">
      <c r="A4780" s="2"/>
      <c r="B4780" s="1"/>
    </row>
    <row r="4781" spans="1:2">
      <c r="A4781" s="2"/>
      <c r="B4781" s="1"/>
    </row>
    <row r="4782" spans="1:2">
      <c r="A4782" s="2"/>
      <c r="B4782" s="1"/>
    </row>
    <row r="4783" spans="1:2">
      <c r="A4783" s="2"/>
      <c r="B4783" s="1"/>
    </row>
    <row r="4784" spans="1:2">
      <c r="A4784" s="2"/>
      <c r="B4784" s="1"/>
    </row>
    <row r="4785" spans="1:2">
      <c r="A4785" s="2"/>
      <c r="B4785" s="1"/>
    </row>
    <row r="4786" spans="1:2">
      <c r="A4786" s="2"/>
      <c r="B4786" s="1"/>
    </row>
    <row r="4787" spans="1:2">
      <c r="A4787" s="2"/>
      <c r="B4787" s="1"/>
    </row>
    <row r="4788" spans="1:2">
      <c r="A4788" s="2"/>
      <c r="B4788" s="1"/>
    </row>
    <row r="4789" spans="1:2">
      <c r="A4789" s="2"/>
      <c r="B4789" s="1"/>
    </row>
    <row r="4790" spans="1:2">
      <c r="A4790" s="2"/>
      <c r="B4790" s="1"/>
    </row>
    <row r="4791" spans="1:2">
      <c r="A4791" s="2"/>
      <c r="B4791" s="1"/>
    </row>
    <row r="4792" spans="1:2">
      <c r="A4792" s="2"/>
      <c r="B4792" s="1"/>
    </row>
    <row r="4793" spans="1:2">
      <c r="A4793" s="2"/>
      <c r="B4793" s="1"/>
    </row>
    <row r="4794" spans="1:2">
      <c r="A4794" s="2"/>
      <c r="B4794" s="1"/>
    </row>
    <row r="4795" spans="1:2">
      <c r="A4795" s="2"/>
      <c r="B4795" s="1"/>
    </row>
    <row r="4796" spans="1:2">
      <c r="A4796" s="2"/>
      <c r="B4796" s="1"/>
    </row>
    <row r="4797" spans="1:2">
      <c r="A4797" s="2"/>
      <c r="B4797" s="1"/>
    </row>
    <row r="4798" spans="1:2">
      <c r="A4798" s="2"/>
      <c r="B4798" s="1"/>
    </row>
    <row r="4799" spans="1:2">
      <c r="A4799" s="2"/>
      <c r="B4799" s="1"/>
    </row>
    <row r="4800" spans="1:2">
      <c r="A4800" s="2"/>
      <c r="B4800" s="1"/>
    </row>
    <row r="4801" spans="1:2">
      <c r="A4801" s="2"/>
      <c r="B4801" s="1"/>
    </row>
    <row r="4802" spans="1:2">
      <c r="A4802" s="2"/>
      <c r="B4802" s="1"/>
    </row>
    <row r="4803" spans="1:2">
      <c r="A4803" s="2"/>
      <c r="B4803" s="1"/>
    </row>
    <row r="4804" spans="1:2">
      <c r="A4804" s="2"/>
      <c r="B4804" s="1"/>
    </row>
    <row r="4805" spans="1:2">
      <c r="A4805" s="2"/>
      <c r="B4805" s="1"/>
    </row>
    <row r="4806" spans="1:2">
      <c r="A4806" s="2"/>
      <c r="B4806" s="1"/>
    </row>
    <row r="4807" spans="1:2">
      <c r="A4807" s="2"/>
      <c r="B4807" s="1"/>
    </row>
    <row r="4808" spans="1:2">
      <c r="A4808" s="2"/>
      <c r="B4808" s="1"/>
    </row>
    <row r="4809" spans="1:2">
      <c r="A4809" s="2"/>
      <c r="B4809" s="1"/>
    </row>
    <row r="4810" spans="1:2">
      <c r="A4810" s="2"/>
      <c r="B4810" s="1"/>
    </row>
    <row r="4811" spans="1:2">
      <c r="A4811" s="2"/>
      <c r="B4811" s="1"/>
    </row>
    <row r="4812" spans="1:2">
      <c r="A4812" s="2"/>
      <c r="B4812" s="1"/>
    </row>
    <row r="4813" spans="1:2">
      <c r="A4813" s="2"/>
      <c r="B4813" s="1"/>
    </row>
    <row r="4814" spans="1:2">
      <c r="A4814" s="2"/>
      <c r="B4814" s="1"/>
    </row>
    <row r="4815" spans="1:2">
      <c r="A4815" s="2"/>
      <c r="B4815" s="1"/>
    </row>
    <row r="4816" spans="1:2">
      <c r="A4816" s="2"/>
      <c r="B4816" s="1"/>
    </row>
    <row r="4817" spans="1:2">
      <c r="A4817" s="2"/>
      <c r="B4817" s="1"/>
    </row>
    <row r="4818" spans="1:2">
      <c r="A4818" s="2"/>
      <c r="B4818" s="1"/>
    </row>
    <row r="4819" spans="1:2">
      <c r="A4819" s="2"/>
      <c r="B4819" s="1"/>
    </row>
    <row r="4820" spans="1:2">
      <c r="A4820" s="2"/>
      <c r="B4820" s="1"/>
    </row>
    <row r="4821" spans="1:2">
      <c r="A4821" s="2"/>
      <c r="B4821" s="1"/>
    </row>
    <row r="4822" spans="1:2">
      <c r="A4822" s="2"/>
      <c r="B4822" s="1"/>
    </row>
    <row r="4823" spans="1:2">
      <c r="A4823" s="2"/>
      <c r="B4823" s="1"/>
    </row>
    <row r="4824" spans="1:2">
      <c r="A4824" s="2"/>
      <c r="B4824" s="1"/>
    </row>
    <row r="4825" spans="1:2">
      <c r="A4825" s="2"/>
      <c r="B4825" s="1"/>
    </row>
    <row r="4826" spans="1:2">
      <c r="A4826" s="2"/>
      <c r="B4826" s="1"/>
    </row>
    <row r="4827" spans="1:2">
      <c r="A4827" s="2"/>
      <c r="B4827" s="1"/>
    </row>
    <row r="4828" spans="1:2">
      <c r="A4828" s="2"/>
      <c r="B4828" s="1"/>
    </row>
    <row r="4829" spans="1:2">
      <c r="A4829" s="2"/>
      <c r="B4829" s="1"/>
    </row>
    <row r="4830" spans="1:2">
      <c r="A4830" s="2"/>
      <c r="B4830" s="1"/>
    </row>
    <row r="4831" spans="1:2">
      <c r="A4831" s="2"/>
      <c r="B4831" s="1"/>
    </row>
    <row r="4832" spans="1:2">
      <c r="A4832" s="2"/>
      <c r="B4832" s="1"/>
    </row>
    <row r="4833" spans="1:2">
      <c r="A4833" s="2"/>
      <c r="B4833" s="1"/>
    </row>
    <row r="4834" spans="1:2">
      <c r="A4834" s="2"/>
      <c r="B4834" s="1"/>
    </row>
    <row r="4835" spans="1:2">
      <c r="A4835" s="2"/>
      <c r="B4835" s="1"/>
    </row>
    <row r="4836" spans="1:2">
      <c r="A4836" s="2"/>
      <c r="B4836" s="1"/>
    </row>
    <row r="4837" spans="1:2">
      <c r="A4837" s="2"/>
      <c r="B4837" s="1"/>
    </row>
    <row r="4838" spans="1:2">
      <c r="A4838" s="2"/>
      <c r="B4838" s="1"/>
    </row>
    <row r="4839" spans="1:2">
      <c r="A4839" s="2"/>
      <c r="B4839" s="1"/>
    </row>
    <row r="4840" spans="1:2">
      <c r="A4840" s="2"/>
      <c r="B4840" s="1"/>
    </row>
    <row r="4841" spans="1:2">
      <c r="A4841" s="2"/>
      <c r="B4841" s="1"/>
    </row>
    <row r="4842" spans="1:2">
      <c r="A4842" s="2"/>
      <c r="B4842" s="1"/>
    </row>
    <row r="4843" spans="1:2">
      <c r="A4843" s="2"/>
      <c r="B4843" s="1"/>
    </row>
    <row r="4844" spans="1:2">
      <c r="A4844" s="2"/>
      <c r="B4844" s="1"/>
    </row>
    <row r="4845" spans="1:2">
      <c r="A4845" s="2"/>
      <c r="B4845" s="1"/>
    </row>
    <row r="4846" spans="1:2">
      <c r="A4846" s="2"/>
      <c r="B4846" s="1"/>
    </row>
    <row r="4847" spans="1:2">
      <c r="A4847" s="2"/>
      <c r="B4847" s="1"/>
    </row>
    <row r="4848" spans="1:2">
      <c r="A4848" s="2"/>
      <c r="B4848" s="1"/>
    </row>
    <row r="4849" spans="1:2">
      <c r="A4849" s="2"/>
      <c r="B4849" s="1"/>
    </row>
    <row r="4850" spans="1:2">
      <c r="A4850" s="2"/>
      <c r="B4850" s="1"/>
    </row>
    <row r="4851" spans="1:2">
      <c r="A4851" s="2"/>
      <c r="B4851" s="1"/>
    </row>
    <row r="4852" spans="1:2">
      <c r="A4852" s="2"/>
      <c r="B4852" s="1"/>
    </row>
    <row r="4853" spans="1:2">
      <c r="A4853" s="2"/>
      <c r="B4853" s="1"/>
    </row>
    <row r="4854" spans="1:2">
      <c r="A4854" s="2"/>
      <c r="B4854" s="1"/>
    </row>
    <row r="4855" spans="1:2">
      <c r="A4855" s="2"/>
      <c r="B4855" s="1"/>
    </row>
    <row r="4856" spans="1:2">
      <c r="A4856" s="2"/>
      <c r="B4856" s="1"/>
    </row>
    <row r="4857" spans="1:2">
      <c r="A4857" s="2"/>
      <c r="B4857" s="1"/>
    </row>
    <row r="4858" spans="1:2">
      <c r="A4858" s="2"/>
      <c r="B4858" s="1"/>
    </row>
    <row r="4859" spans="1:2">
      <c r="A4859" s="2"/>
      <c r="B4859" s="1"/>
    </row>
    <row r="4860" spans="1:2">
      <c r="A4860" s="2"/>
      <c r="B4860" s="1"/>
    </row>
    <row r="4861" spans="1:2">
      <c r="A4861" s="2"/>
      <c r="B4861" s="1"/>
    </row>
    <row r="4862" spans="1:2">
      <c r="A4862" s="2"/>
      <c r="B4862" s="1"/>
    </row>
    <row r="4863" spans="1:2">
      <c r="A4863" s="2"/>
      <c r="B4863" s="1"/>
    </row>
    <row r="4864" spans="1:2">
      <c r="A4864" s="2"/>
      <c r="B4864" s="1"/>
    </row>
    <row r="4865" spans="1:2">
      <c r="A4865" s="2"/>
      <c r="B4865" s="1"/>
    </row>
    <row r="4866" spans="1:2">
      <c r="A4866" s="2"/>
      <c r="B4866" s="1"/>
    </row>
    <row r="4867" spans="1:2">
      <c r="A4867" s="2"/>
      <c r="B4867" s="1"/>
    </row>
    <row r="4868" spans="1:2">
      <c r="A4868" s="2"/>
      <c r="B4868" s="1"/>
    </row>
    <row r="4869" spans="1:2">
      <c r="A4869" s="2"/>
      <c r="B4869" s="1"/>
    </row>
    <row r="4870" spans="1:2">
      <c r="A4870" s="2"/>
      <c r="B4870" s="1"/>
    </row>
    <row r="4871" spans="1:2">
      <c r="A4871" s="2"/>
      <c r="B4871" s="1"/>
    </row>
    <row r="4872" spans="1:2">
      <c r="A4872" s="2"/>
      <c r="B4872" s="1"/>
    </row>
    <row r="4873" spans="1:2">
      <c r="A4873" s="2"/>
      <c r="B4873" s="1"/>
    </row>
    <row r="4874" spans="1:2">
      <c r="A4874" s="2"/>
      <c r="B4874" s="1"/>
    </row>
    <row r="4875" spans="1:2">
      <c r="A4875" s="2"/>
      <c r="B4875" s="1"/>
    </row>
    <row r="4876" spans="1:2">
      <c r="A4876" s="2"/>
      <c r="B4876" s="1"/>
    </row>
    <row r="4877" spans="1:2">
      <c r="A4877" s="2"/>
      <c r="B4877" s="1"/>
    </row>
    <row r="4878" spans="1:2">
      <c r="A4878" s="2"/>
      <c r="B4878" s="1"/>
    </row>
    <row r="4879" spans="1:2">
      <c r="A4879" s="2"/>
      <c r="B4879" s="1"/>
    </row>
    <row r="4880" spans="1:2">
      <c r="A4880" s="2"/>
      <c r="B4880" s="1"/>
    </row>
    <row r="4881" spans="1:2">
      <c r="A4881" s="2"/>
      <c r="B4881" s="1"/>
    </row>
    <row r="4882" spans="1:2">
      <c r="A4882" s="2"/>
      <c r="B4882" s="1"/>
    </row>
    <row r="4883" spans="1:2">
      <c r="A4883" s="2"/>
      <c r="B4883" s="1"/>
    </row>
    <row r="4884" spans="1:2">
      <c r="A4884" s="2"/>
      <c r="B4884" s="1"/>
    </row>
    <row r="4885" spans="1:2">
      <c r="A4885" s="2"/>
      <c r="B4885" s="1"/>
    </row>
    <row r="4886" spans="1:2">
      <c r="A4886" s="2"/>
      <c r="B4886" s="1"/>
    </row>
    <row r="4887" spans="1:2">
      <c r="A4887" s="2"/>
      <c r="B4887" s="1"/>
    </row>
    <row r="4888" spans="1:2">
      <c r="A4888" s="2"/>
      <c r="B4888" s="1"/>
    </row>
    <row r="4889" spans="1:2">
      <c r="A4889" s="2"/>
      <c r="B4889" s="1"/>
    </row>
    <row r="4890" spans="1:2">
      <c r="A4890" s="2"/>
      <c r="B4890" s="1"/>
    </row>
    <row r="4891" spans="1:2">
      <c r="A4891" s="2"/>
      <c r="B4891" s="1"/>
    </row>
    <row r="4892" spans="1:2">
      <c r="A4892" s="2"/>
      <c r="B4892" s="1"/>
    </row>
    <row r="4893" spans="1:2">
      <c r="A4893" s="2"/>
      <c r="B4893" s="1"/>
    </row>
    <row r="4894" spans="1:2">
      <c r="A4894" s="2"/>
      <c r="B4894" s="1"/>
    </row>
    <row r="4895" spans="1:2">
      <c r="A4895" s="2"/>
      <c r="B4895" s="1"/>
    </row>
    <row r="4896" spans="1:2">
      <c r="A4896" s="2"/>
      <c r="B4896" s="1"/>
    </row>
    <row r="4897" spans="1:2">
      <c r="A4897" s="2"/>
      <c r="B4897" s="1"/>
    </row>
    <row r="4898" spans="1:2">
      <c r="A4898" s="2"/>
      <c r="B4898" s="1"/>
    </row>
    <row r="4899" spans="1:2">
      <c r="A4899" s="2"/>
      <c r="B4899" s="1"/>
    </row>
    <row r="4900" spans="1:2">
      <c r="A4900" s="2"/>
      <c r="B4900" s="1"/>
    </row>
    <row r="4901" spans="1:2">
      <c r="A4901" s="2"/>
      <c r="B4901" s="1"/>
    </row>
    <row r="4902" spans="1:2">
      <c r="A4902" s="2"/>
      <c r="B4902" s="1"/>
    </row>
    <row r="4903" spans="1:2">
      <c r="A4903" s="2"/>
      <c r="B4903" s="1"/>
    </row>
    <row r="4904" spans="1:2">
      <c r="A4904" s="2"/>
      <c r="B4904" s="1"/>
    </row>
    <row r="4905" spans="1:2">
      <c r="A4905" s="2"/>
      <c r="B4905" s="1"/>
    </row>
    <row r="4906" spans="1:2">
      <c r="A4906" s="2"/>
      <c r="B4906" s="1"/>
    </row>
    <row r="4907" spans="1:2">
      <c r="A4907" s="2"/>
      <c r="B4907" s="1"/>
    </row>
    <row r="4908" spans="1:2">
      <c r="A4908" s="2"/>
      <c r="B4908" s="1"/>
    </row>
    <row r="4909" spans="1:2">
      <c r="A4909" s="2"/>
      <c r="B4909" s="1"/>
    </row>
    <row r="4910" spans="1:2">
      <c r="A4910" s="2"/>
      <c r="B4910" s="1"/>
    </row>
    <row r="4911" spans="1:2">
      <c r="A4911" s="2"/>
      <c r="B4911" s="1"/>
    </row>
    <row r="4912" spans="1:2">
      <c r="A4912" s="2"/>
      <c r="B4912" s="1"/>
    </row>
    <row r="4913" spans="1:2">
      <c r="A4913" s="2"/>
      <c r="B4913" s="1"/>
    </row>
    <row r="4914" spans="1:2">
      <c r="A4914" s="2"/>
      <c r="B4914" s="1"/>
    </row>
    <row r="4915" spans="1:2">
      <c r="A4915" s="2"/>
      <c r="B4915" s="1"/>
    </row>
    <row r="4916" spans="1:2">
      <c r="A4916" s="2"/>
      <c r="B4916" s="1"/>
    </row>
    <row r="4917" spans="1:2">
      <c r="A4917" s="2"/>
      <c r="B4917" s="1"/>
    </row>
    <row r="4918" spans="1:2">
      <c r="A4918" s="2"/>
      <c r="B4918" s="1"/>
    </row>
    <row r="4919" spans="1:2">
      <c r="A4919" s="2"/>
      <c r="B4919" s="1"/>
    </row>
    <row r="4920" spans="1:2">
      <c r="A4920" s="2"/>
      <c r="B4920" s="1"/>
    </row>
    <row r="4921" spans="1:2">
      <c r="A4921" s="2"/>
      <c r="B4921" s="1"/>
    </row>
    <row r="4922" spans="1:2">
      <c r="A4922" s="2"/>
      <c r="B4922" s="1"/>
    </row>
    <row r="4923" spans="1:2">
      <c r="A4923" s="2"/>
      <c r="B4923" s="1"/>
    </row>
    <row r="4924" spans="1:2">
      <c r="A4924" s="2"/>
      <c r="B4924" s="1"/>
    </row>
    <row r="4925" spans="1:2">
      <c r="A4925" s="2"/>
      <c r="B4925" s="1"/>
    </row>
    <row r="4926" spans="1:2">
      <c r="A4926" s="2"/>
      <c r="B4926" s="1"/>
    </row>
    <row r="4927" spans="1:2">
      <c r="A4927" s="2"/>
      <c r="B4927" s="1"/>
    </row>
    <row r="4928" spans="1:2">
      <c r="A4928" s="2"/>
      <c r="B4928" s="1"/>
    </row>
    <row r="4929" spans="1:2">
      <c r="A4929" s="2"/>
      <c r="B4929" s="1"/>
    </row>
    <row r="4930" spans="1:2">
      <c r="A4930" s="2"/>
      <c r="B4930" s="1"/>
    </row>
    <row r="4931" spans="1:2">
      <c r="A4931" s="2"/>
      <c r="B4931" s="1"/>
    </row>
    <row r="4932" spans="1:2">
      <c r="A4932" s="2"/>
      <c r="B4932" s="1"/>
    </row>
    <row r="4933" spans="1:2">
      <c r="A4933" s="2"/>
      <c r="B4933" s="1"/>
    </row>
    <row r="4934" spans="1:2">
      <c r="A4934" s="2"/>
      <c r="B4934" s="1"/>
    </row>
    <row r="4935" spans="1:2">
      <c r="A4935" s="2"/>
      <c r="B4935" s="1"/>
    </row>
    <row r="4936" spans="1:2">
      <c r="A4936" s="2"/>
      <c r="B4936" s="1"/>
    </row>
    <row r="4937" spans="1:2">
      <c r="A4937" s="2"/>
      <c r="B4937" s="1"/>
    </row>
    <row r="4938" spans="1:2">
      <c r="A4938" s="2"/>
      <c r="B4938" s="1"/>
    </row>
    <row r="4939" spans="1:2">
      <c r="A4939" s="2"/>
      <c r="B4939" s="1"/>
    </row>
    <row r="4940" spans="1:2">
      <c r="A4940" s="2"/>
      <c r="B4940" s="1"/>
    </row>
    <row r="4941" spans="1:2">
      <c r="A4941" s="2"/>
      <c r="B4941" s="1"/>
    </row>
    <row r="4942" spans="1:2">
      <c r="A4942" s="2"/>
      <c r="B4942" s="1"/>
    </row>
    <row r="4943" spans="1:2">
      <c r="A4943" s="2"/>
      <c r="B4943" s="1"/>
    </row>
    <row r="4944" spans="1:2">
      <c r="A4944" s="2"/>
      <c r="B4944" s="1"/>
    </row>
    <row r="4945" spans="1:2">
      <c r="A4945" s="2"/>
      <c r="B4945" s="1"/>
    </row>
    <row r="4946" spans="1:2">
      <c r="A4946" s="2"/>
      <c r="B4946" s="1"/>
    </row>
    <row r="4947" spans="1:2">
      <c r="A4947" s="2"/>
      <c r="B4947" s="1"/>
    </row>
    <row r="4948" spans="1:2">
      <c r="A4948" s="2"/>
      <c r="B4948" s="1"/>
    </row>
    <row r="4949" spans="1:2">
      <c r="A4949" s="2"/>
      <c r="B4949" s="1"/>
    </row>
    <row r="4950" spans="1:2">
      <c r="A4950" s="2"/>
      <c r="B4950" s="1"/>
    </row>
    <row r="4951" spans="1:2">
      <c r="A4951" s="2"/>
      <c r="B4951" s="1"/>
    </row>
    <row r="4952" spans="1:2">
      <c r="A4952" s="2"/>
      <c r="B4952" s="1"/>
    </row>
    <row r="4953" spans="1:2">
      <c r="A4953" s="2"/>
      <c r="B4953" s="1"/>
    </row>
    <row r="4954" spans="1:2">
      <c r="A4954" s="2"/>
      <c r="B4954" s="1"/>
    </row>
    <row r="4955" spans="1:2">
      <c r="A4955" s="2"/>
      <c r="B4955" s="1"/>
    </row>
    <row r="4956" spans="1:2">
      <c r="A4956" s="2"/>
      <c r="B4956" s="1"/>
    </row>
    <row r="4957" spans="1:2">
      <c r="A4957" s="2"/>
      <c r="B4957" s="1"/>
    </row>
    <row r="4958" spans="1:2">
      <c r="A4958" s="2"/>
      <c r="B4958" s="1"/>
    </row>
    <row r="4959" spans="1:2">
      <c r="A4959" s="2"/>
      <c r="B4959" s="1"/>
    </row>
    <row r="4960" spans="1:2">
      <c r="A4960" s="2"/>
      <c r="B4960" s="1"/>
    </row>
    <row r="4961" spans="1:2">
      <c r="A4961" s="2"/>
      <c r="B4961" s="1"/>
    </row>
    <row r="4962" spans="1:2">
      <c r="A4962" s="2"/>
      <c r="B4962" s="1"/>
    </row>
    <row r="4963" spans="1:2">
      <c r="A4963" s="2"/>
      <c r="B4963" s="1"/>
    </row>
    <row r="4964" spans="1:2">
      <c r="A4964" s="2"/>
      <c r="B4964" s="1"/>
    </row>
    <row r="4965" spans="1:2">
      <c r="A4965" s="2"/>
      <c r="B4965" s="1"/>
    </row>
    <row r="4966" spans="1:2">
      <c r="A4966" s="2"/>
      <c r="B4966" s="1"/>
    </row>
    <row r="4967" spans="1:2">
      <c r="A4967" s="2"/>
      <c r="B4967" s="1"/>
    </row>
    <row r="4968" spans="1:2">
      <c r="A4968" s="2"/>
      <c r="B4968" s="1"/>
    </row>
    <row r="4969" spans="1:2">
      <c r="A4969" s="2"/>
      <c r="B4969" s="1"/>
    </row>
    <row r="4970" spans="1:2">
      <c r="A4970" s="2"/>
      <c r="B4970" s="1"/>
    </row>
    <row r="4971" spans="1:2">
      <c r="A4971" s="2"/>
      <c r="B4971" s="1"/>
    </row>
    <row r="4972" spans="1:2">
      <c r="A4972" s="2"/>
      <c r="B4972" s="1"/>
    </row>
    <row r="4973" spans="1:2">
      <c r="A4973" s="2"/>
      <c r="B4973" s="1"/>
    </row>
    <row r="4974" spans="1:2">
      <c r="A4974" s="2"/>
      <c r="B4974" s="1"/>
    </row>
    <row r="4975" spans="1:2">
      <c r="A4975" s="2"/>
      <c r="B4975" s="1"/>
    </row>
    <row r="4976" spans="1:2">
      <c r="A4976" s="2"/>
      <c r="B4976" s="1"/>
    </row>
    <row r="4977" spans="1:2">
      <c r="A4977" s="2"/>
      <c r="B4977" s="1"/>
    </row>
    <row r="4978" spans="1:2">
      <c r="A4978" s="2"/>
      <c r="B4978" s="1"/>
    </row>
    <row r="4979" spans="1:2">
      <c r="A4979" s="2"/>
      <c r="B4979" s="1"/>
    </row>
    <row r="4980" spans="1:2">
      <c r="A4980" s="2"/>
      <c r="B4980" s="1"/>
    </row>
    <row r="4981" spans="1:2">
      <c r="A4981" s="2"/>
      <c r="B4981" s="1"/>
    </row>
    <row r="4982" spans="1:2">
      <c r="A4982" s="2"/>
      <c r="B4982" s="1"/>
    </row>
    <row r="4983" spans="1:2">
      <c r="A4983" s="2"/>
      <c r="B4983" s="1"/>
    </row>
    <row r="4984" spans="1:2">
      <c r="A4984" s="2"/>
      <c r="B4984" s="1"/>
    </row>
    <row r="4985" spans="1:2">
      <c r="A4985" s="2"/>
      <c r="B4985" s="1"/>
    </row>
    <row r="4986" spans="1:2">
      <c r="A4986" s="2"/>
      <c r="B4986" s="1"/>
    </row>
    <row r="4987" spans="1:2">
      <c r="A4987" s="2"/>
      <c r="B4987" s="1"/>
    </row>
    <row r="4988" spans="1:2">
      <c r="A4988" s="2"/>
      <c r="B4988" s="1"/>
    </row>
    <row r="4989" spans="1:2">
      <c r="A4989" s="2"/>
      <c r="B4989" s="1"/>
    </row>
    <row r="4990" spans="1:2">
      <c r="A4990" s="2"/>
      <c r="B4990" s="1"/>
    </row>
    <row r="4991" spans="1:2">
      <c r="A4991" s="2"/>
      <c r="B4991" s="1"/>
    </row>
    <row r="4992" spans="1:2">
      <c r="A4992" s="2"/>
      <c r="B4992" s="1"/>
    </row>
    <row r="4993" spans="1:2">
      <c r="A4993" s="2"/>
      <c r="B4993" s="1"/>
    </row>
    <row r="4994" spans="1:2">
      <c r="A4994" s="2"/>
      <c r="B4994" s="1"/>
    </row>
    <row r="4995" spans="1:2">
      <c r="A4995" s="2"/>
      <c r="B4995" s="1"/>
    </row>
    <row r="4996" spans="1:2">
      <c r="A4996" s="2"/>
      <c r="B4996" s="1"/>
    </row>
    <row r="4997" spans="1:2">
      <c r="A4997" s="2"/>
      <c r="B4997" s="1"/>
    </row>
    <row r="4998" spans="1:2">
      <c r="A4998" s="2"/>
      <c r="B4998" s="1"/>
    </row>
    <row r="4999" spans="1:2">
      <c r="A4999" s="2"/>
      <c r="B4999" s="1"/>
    </row>
    <row r="5000" spans="1:2">
      <c r="A5000" s="2"/>
      <c r="B5000" s="1"/>
    </row>
    <row r="5001" spans="1:2">
      <c r="A5001" s="2"/>
      <c r="B5001" s="1"/>
    </row>
    <row r="5002" spans="1:2">
      <c r="A5002" s="2"/>
      <c r="B5002" s="1"/>
    </row>
    <row r="5003" spans="1:2">
      <c r="A5003" s="2"/>
      <c r="B5003" s="1"/>
    </row>
    <row r="5004" spans="1:2">
      <c r="A5004" s="2"/>
      <c r="B5004" s="1"/>
    </row>
    <row r="5005" spans="1:2">
      <c r="A5005" s="2"/>
      <c r="B5005" s="1"/>
    </row>
    <row r="5006" spans="1:2">
      <c r="A5006" s="2"/>
      <c r="B5006" s="1"/>
    </row>
    <row r="5007" spans="1:2">
      <c r="A5007" s="2"/>
      <c r="B5007" s="1"/>
    </row>
    <row r="5008" spans="1:2">
      <c r="A5008" s="2"/>
      <c r="B5008" s="1"/>
    </row>
    <row r="5009" spans="1:2">
      <c r="A5009" s="2"/>
      <c r="B5009" s="1"/>
    </row>
    <row r="5010" spans="1:2">
      <c r="A5010" s="2"/>
      <c r="B5010" s="1"/>
    </row>
    <row r="5011" spans="1:2">
      <c r="A5011" s="2"/>
      <c r="B5011" s="1"/>
    </row>
    <row r="5012" spans="1:2">
      <c r="A5012" s="2"/>
      <c r="B5012" s="1"/>
    </row>
    <row r="5013" spans="1:2">
      <c r="A5013" s="2"/>
      <c r="B5013" s="1"/>
    </row>
    <row r="5014" spans="1:2">
      <c r="A5014" s="2"/>
      <c r="B5014" s="1"/>
    </row>
    <row r="5015" spans="1:2">
      <c r="A5015" s="2"/>
      <c r="B5015" s="1"/>
    </row>
    <row r="5016" spans="1:2">
      <c r="A5016" s="2"/>
      <c r="B5016" s="1"/>
    </row>
    <row r="5017" spans="1:2">
      <c r="A5017" s="2"/>
      <c r="B5017" s="1"/>
    </row>
    <row r="5018" spans="1:2">
      <c r="A5018" s="2"/>
      <c r="B5018" s="1"/>
    </row>
    <row r="5019" spans="1:2">
      <c r="A5019" s="2"/>
      <c r="B5019" s="1"/>
    </row>
    <row r="5020" spans="1:2">
      <c r="A5020" s="2"/>
      <c r="B5020" s="1"/>
    </row>
    <row r="5021" spans="1:2">
      <c r="A5021" s="2"/>
      <c r="B5021" s="1"/>
    </row>
    <row r="5022" spans="1:2">
      <c r="A5022" s="2"/>
      <c r="B5022" s="1"/>
    </row>
    <row r="5023" spans="1:2">
      <c r="A5023" s="2"/>
      <c r="B5023" s="1"/>
    </row>
    <row r="5024" spans="1:2">
      <c r="A5024" s="2"/>
      <c r="B5024" s="1"/>
    </row>
    <row r="5025" spans="1:2">
      <c r="A5025" s="2"/>
      <c r="B5025" s="1"/>
    </row>
    <row r="5026" spans="1:2">
      <c r="A5026" s="2"/>
      <c r="B5026" s="1"/>
    </row>
    <row r="5027" spans="1:2">
      <c r="A5027" s="2"/>
      <c r="B5027" s="1"/>
    </row>
    <row r="5028" spans="1:2">
      <c r="A5028" s="2"/>
      <c r="B5028" s="1"/>
    </row>
    <row r="5029" spans="1:2">
      <c r="A5029" s="2"/>
      <c r="B5029" s="1"/>
    </row>
    <row r="5030" spans="1:2">
      <c r="A5030" s="2"/>
      <c r="B5030" s="1"/>
    </row>
    <row r="5031" spans="1:2">
      <c r="A5031" s="2"/>
      <c r="B5031" s="1"/>
    </row>
    <row r="5032" spans="1:2">
      <c r="A5032" s="2"/>
      <c r="B5032" s="1"/>
    </row>
    <row r="5033" spans="1:2">
      <c r="A5033" s="2"/>
      <c r="B5033" s="1"/>
    </row>
    <row r="5034" spans="1:2">
      <c r="A5034" s="2"/>
      <c r="B5034" s="1"/>
    </row>
    <row r="5035" spans="1:2">
      <c r="A5035" s="2"/>
      <c r="B5035" s="1"/>
    </row>
    <row r="5036" spans="1:2">
      <c r="A5036" s="2"/>
      <c r="B5036" s="1"/>
    </row>
    <row r="5037" spans="1:2">
      <c r="A5037" s="2"/>
      <c r="B5037" s="1"/>
    </row>
    <row r="5038" spans="1:2">
      <c r="A5038" s="2"/>
      <c r="B5038" s="1"/>
    </row>
    <row r="5039" spans="1:2">
      <c r="A5039" s="2"/>
      <c r="B5039" s="1"/>
    </row>
    <row r="5040" spans="1:2">
      <c r="A5040" s="2"/>
      <c r="B5040" s="1"/>
    </row>
    <row r="5041" spans="1:2">
      <c r="A5041" s="2"/>
      <c r="B5041" s="1"/>
    </row>
    <row r="5042" spans="1:2">
      <c r="A5042" s="2"/>
      <c r="B5042" s="1"/>
    </row>
    <row r="5043" spans="1:2">
      <c r="A5043" s="2"/>
      <c r="B5043" s="1"/>
    </row>
    <row r="5044" spans="1:2">
      <c r="A5044" s="2"/>
      <c r="B5044" s="1"/>
    </row>
    <row r="5045" spans="1:2">
      <c r="A5045" s="2"/>
      <c r="B5045" s="1"/>
    </row>
    <row r="5046" spans="1:2">
      <c r="A5046" s="2"/>
      <c r="B5046" s="1"/>
    </row>
    <row r="5047" spans="1:2">
      <c r="A5047" s="2"/>
      <c r="B5047" s="1"/>
    </row>
    <row r="5048" spans="1:2">
      <c r="A5048" s="2"/>
      <c r="B5048" s="1"/>
    </row>
    <row r="5049" spans="1:2">
      <c r="A5049" s="2"/>
      <c r="B5049" s="1"/>
    </row>
    <row r="5050" spans="1:2">
      <c r="A5050" s="2"/>
      <c r="B5050" s="1"/>
    </row>
    <row r="5051" spans="1:2">
      <c r="A5051" s="2"/>
      <c r="B5051" s="1"/>
    </row>
    <row r="5052" spans="1:2">
      <c r="A5052" s="2"/>
      <c r="B5052" s="1"/>
    </row>
    <row r="5053" spans="1:2">
      <c r="A5053" s="2"/>
      <c r="B5053" s="1"/>
    </row>
    <row r="5054" spans="1:2">
      <c r="A5054" s="2"/>
      <c r="B5054" s="1"/>
    </row>
    <row r="5055" spans="1:2">
      <c r="A5055" s="2"/>
      <c r="B5055" s="1"/>
    </row>
    <row r="5056" spans="1:2">
      <c r="A5056" s="2"/>
      <c r="B5056" s="1"/>
    </row>
    <row r="5057" spans="1:2">
      <c r="A5057" s="2"/>
      <c r="B5057" s="1"/>
    </row>
    <row r="5058" spans="1:2">
      <c r="A5058" s="2"/>
      <c r="B5058" s="1"/>
    </row>
    <row r="5059" spans="1:2">
      <c r="A5059" s="2"/>
      <c r="B5059" s="1"/>
    </row>
    <row r="5060" spans="1:2">
      <c r="A5060" s="2"/>
      <c r="B5060" s="1"/>
    </row>
    <row r="5061" spans="1:2">
      <c r="A5061" s="2"/>
      <c r="B5061" s="1"/>
    </row>
    <row r="5062" spans="1:2">
      <c r="A5062" s="2"/>
      <c r="B5062" s="1"/>
    </row>
    <row r="5063" spans="1:2">
      <c r="A5063" s="2"/>
      <c r="B5063" s="1"/>
    </row>
    <row r="5064" spans="1:2">
      <c r="A5064" s="2"/>
      <c r="B5064" s="1"/>
    </row>
    <row r="5065" spans="1:2">
      <c r="A5065" s="2"/>
      <c r="B5065" s="1"/>
    </row>
    <row r="5066" spans="1:2">
      <c r="A5066" s="2"/>
      <c r="B5066" s="1"/>
    </row>
    <row r="5067" spans="1:2">
      <c r="A5067" s="2"/>
      <c r="B5067" s="1"/>
    </row>
    <row r="5068" spans="1:2">
      <c r="A5068" s="2"/>
      <c r="B5068" s="1"/>
    </row>
    <row r="5069" spans="1:2">
      <c r="A5069" s="2"/>
      <c r="B5069" s="1"/>
    </row>
    <row r="5070" spans="1:2">
      <c r="A5070" s="2"/>
      <c r="B5070" s="1"/>
    </row>
    <row r="5071" spans="1:2">
      <c r="A5071" s="2"/>
      <c r="B5071" s="1"/>
    </row>
    <row r="5072" spans="1:2">
      <c r="A5072" s="2"/>
      <c r="B5072" s="1"/>
    </row>
    <row r="5073" spans="1:2">
      <c r="A5073" s="2"/>
      <c r="B5073" s="1"/>
    </row>
    <row r="5074" spans="1:2">
      <c r="A5074" s="2"/>
      <c r="B5074" s="1"/>
    </row>
    <row r="5075" spans="1:2">
      <c r="A5075" s="2"/>
      <c r="B5075" s="1"/>
    </row>
    <row r="5076" spans="1:2">
      <c r="A5076" s="2"/>
      <c r="B5076" s="1"/>
    </row>
    <row r="5077" spans="1:2">
      <c r="A5077" s="2"/>
      <c r="B5077" s="1"/>
    </row>
    <row r="5078" spans="1:2">
      <c r="A5078" s="2"/>
      <c r="B5078" s="1"/>
    </row>
    <row r="5079" spans="1:2">
      <c r="A5079" s="2"/>
      <c r="B5079" s="1"/>
    </row>
    <row r="5080" spans="1:2">
      <c r="A5080" s="2"/>
      <c r="B5080" s="1"/>
    </row>
    <row r="5081" spans="1:2">
      <c r="A5081" s="2"/>
      <c r="B5081" s="1"/>
    </row>
    <row r="5082" spans="1:2">
      <c r="A5082" s="2"/>
      <c r="B5082" s="1"/>
    </row>
    <row r="5083" spans="1:2">
      <c r="A5083" s="2"/>
      <c r="B5083" s="1"/>
    </row>
    <row r="5084" spans="1:2">
      <c r="A5084" s="2"/>
      <c r="B5084" s="1"/>
    </row>
    <row r="5085" spans="1:2">
      <c r="A5085" s="2"/>
      <c r="B5085" s="1"/>
    </row>
    <row r="5086" spans="1:2">
      <c r="A5086" s="2"/>
      <c r="B5086" s="1"/>
    </row>
    <row r="5087" spans="1:2">
      <c r="A5087" s="2"/>
      <c r="B5087" s="1"/>
    </row>
    <row r="5088" spans="1:2">
      <c r="A5088" s="2"/>
      <c r="B5088" s="1"/>
    </row>
    <row r="5089" spans="1:2">
      <c r="A5089" s="2"/>
      <c r="B5089" s="1"/>
    </row>
    <row r="5090" spans="1:2">
      <c r="A5090" s="2"/>
      <c r="B5090" s="1"/>
    </row>
    <row r="5091" spans="1:2">
      <c r="A5091" s="2"/>
      <c r="B5091" s="1"/>
    </row>
    <row r="5092" spans="1:2">
      <c r="A5092" s="2"/>
      <c r="B5092" s="1"/>
    </row>
    <row r="5093" spans="1:2">
      <c r="A5093" s="2"/>
      <c r="B5093" s="1"/>
    </row>
    <row r="5094" spans="1:2">
      <c r="A5094" s="2"/>
      <c r="B5094" s="1"/>
    </row>
    <row r="5095" spans="1:2">
      <c r="A5095" s="2"/>
      <c r="B5095" s="1"/>
    </row>
    <row r="5096" spans="1:2">
      <c r="A5096" s="2"/>
      <c r="B5096" s="1"/>
    </row>
    <row r="5097" spans="1:2">
      <c r="A5097" s="2"/>
      <c r="B5097" s="1"/>
    </row>
    <row r="5098" spans="1:2">
      <c r="A5098" s="2"/>
      <c r="B5098" s="1"/>
    </row>
    <row r="5099" spans="1:2">
      <c r="A5099" s="2"/>
      <c r="B5099" s="1"/>
    </row>
    <row r="5100" spans="1:2">
      <c r="A5100" s="2"/>
      <c r="B5100" s="1"/>
    </row>
    <row r="5101" spans="1:2">
      <c r="A5101" s="2"/>
      <c r="B5101" s="1"/>
    </row>
    <row r="5102" spans="1:2">
      <c r="A5102" s="2"/>
      <c r="B5102" s="1"/>
    </row>
    <row r="5103" spans="1:2">
      <c r="A5103" s="2"/>
      <c r="B5103" s="1"/>
    </row>
    <row r="5104" spans="1:2">
      <c r="A5104" s="2"/>
      <c r="B5104" s="1"/>
    </row>
    <row r="5105" spans="1:2">
      <c r="A5105" s="2"/>
      <c r="B5105" s="1"/>
    </row>
    <row r="5106" spans="1:2">
      <c r="A5106" s="2"/>
      <c r="B5106" s="1"/>
    </row>
    <row r="5107" spans="1:2">
      <c r="A5107" s="2"/>
      <c r="B5107" s="1"/>
    </row>
    <row r="5108" spans="1:2">
      <c r="A5108" s="2"/>
      <c r="B5108" s="1"/>
    </row>
    <row r="5109" spans="1:2">
      <c r="A5109" s="2"/>
      <c r="B5109" s="1"/>
    </row>
    <row r="5110" spans="1:2">
      <c r="A5110" s="2"/>
      <c r="B5110" s="1"/>
    </row>
    <row r="5111" spans="1:2">
      <c r="A5111" s="2"/>
      <c r="B5111" s="1"/>
    </row>
    <row r="5112" spans="1:2">
      <c r="A5112" s="2"/>
      <c r="B5112" s="1"/>
    </row>
    <row r="5113" spans="1:2">
      <c r="A5113" s="2"/>
      <c r="B5113" s="1"/>
    </row>
    <row r="5114" spans="1:2">
      <c r="A5114" s="2"/>
      <c r="B5114" s="1"/>
    </row>
    <row r="5115" spans="1:2">
      <c r="A5115" s="2"/>
      <c r="B5115" s="1"/>
    </row>
    <row r="5116" spans="1:2">
      <c r="A5116" s="2"/>
      <c r="B5116" s="1"/>
    </row>
    <row r="5117" spans="1:2">
      <c r="A5117" s="2"/>
      <c r="B5117" s="1"/>
    </row>
    <row r="5118" spans="1:2">
      <c r="A5118" s="2"/>
      <c r="B5118" s="1"/>
    </row>
    <row r="5119" spans="1:2">
      <c r="A5119" s="2"/>
      <c r="B5119" s="1"/>
    </row>
    <row r="5120" spans="1:2">
      <c r="A5120" s="2"/>
      <c r="B5120" s="1"/>
    </row>
    <row r="5121" spans="1:2">
      <c r="A5121" s="2"/>
      <c r="B5121" s="1"/>
    </row>
    <row r="5122" spans="1:2">
      <c r="A5122" s="2"/>
      <c r="B5122" s="1"/>
    </row>
    <row r="5123" spans="1:2">
      <c r="A5123" s="2"/>
      <c r="B5123" s="1"/>
    </row>
    <row r="5124" spans="1:2">
      <c r="A5124" s="2"/>
      <c r="B5124" s="1"/>
    </row>
    <row r="5125" spans="1:2">
      <c r="A5125" s="2"/>
      <c r="B5125" s="1"/>
    </row>
    <row r="5126" spans="1:2">
      <c r="A5126" s="2"/>
      <c r="B5126" s="1"/>
    </row>
    <row r="5127" spans="1:2">
      <c r="A5127" s="2"/>
      <c r="B5127" s="1"/>
    </row>
    <row r="5128" spans="1:2">
      <c r="A5128" s="2"/>
      <c r="B5128" s="1"/>
    </row>
    <row r="5129" spans="1:2">
      <c r="A5129" s="2"/>
      <c r="B5129" s="1"/>
    </row>
    <row r="5130" spans="1:2">
      <c r="A5130" s="2"/>
      <c r="B5130" s="1"/>
    </row>
    <row r="5131" spans="1:2">
      <c r="A5131" s="2"/>
      <c r="B5131" s="1"/>
    </row>
    <row r="5132" spans="1:2">
      <c r="A5132" s="2"/>
      <c r="B5132" s="1"/>
    </row>
    <row r="5133" spans="1:2">
      <c r="A5133" s="2"/>
      <c r="B5133" s="1"/>
    </row>
    <row r="5134" spans="1:2">
      <c r="A5134" s="2"/>
      <c r="B5134" s="1"/>
    </row>
    <row r="5135" spans="1:2">
      <c r="A5135" s="2"/>
      <c r="B5135" s="1"/>
    </row>
    <row r="5136" spans="1:2">
      <c r="A5136" s="2"/>
      <c r="B5136" s="1"/>
    </row>
    <row r="5137" spans="1:2">
      <c r="A5137" s="2"/>
      <c r="B5137" s="1"/>
    </row>
    <row r="5138" spans="1:2">
      <c r="A5138" s="2"/>
      <c r="B5138" s="1"/>
    </row>
    <row r="5139" spans="1:2">
      <c r="A5139" s="2"/>
      <c r="B5139" s="1"/>
    </row>
    <row r="5140" spans="1:2">
      <c r="A5140" s="2"/>
      <c r="B5140" s="1"/>
    </row>
    <row r="5141" spans="1:2">
      <c r="A5141" s="2"/>
      <c r="B5141" s="1"/>
    </row>
    <row r="5142" spans="1:2">
      <c r="A5142" s="2"/>
      <c r="B5142" s="1"/>
    </row>
    <row r="5143" spans="1:2">
      <c r="A5143" s="2"/>
      <c r="B5143" s="1"/>
    </row>
    <row r="5144" spans="1:2">
      <c r="A5144" s="2"/>
      <c r="B5144" s="1"/>
    </row>
    <row r="5145" spans="1:2">
      <c r="A5145" s="2"/>
      <c r="B5145" s="1"/>
    </row>
    <row r="5146" spans="1:2">
      <c r="A5146" s="2"/>
      <c r="B5146" s="1"/>
    </row>
    <row r="5147" spans="1:2">
      <c r="A5147" s="2"/>
      <c r="B5147" s="1"/>
    </row>
    <row r="5148" spans="1:2">
      <c r="A5148" s="2"/>
      <c r="B5148" s="1"/>
    </row>
    <row r="5149" spans="1:2">
      <c r="A5149" s="2"/>
      <c r="B5149" s="1"/>
    </row>
    <row r="5150" spans="1:2">
      <c r="A5150" s="2"/>
      <c r="B5150" s="1"/>
    </row>
    <row r="5151" spans="1:2">
      <c r="A5151" s="2"/>
      <c r="B5151" s="1"/>
    </row>
    <row r="5152" spans="1:2">
      <c r="A5152" s="2"/>
      <c r="B5152" s="1"/>
    </row>
    <row r="5153" spans="1:2">
      <c r="A5153" s="2"/>
      <c r="B5153" s="1"/>
    </row>
    <row r="5154" spans="1:2">
      <c r="A5154" s="2"/>
      <c r="B5154" s="1"/>
    </row>
    <row r="5155" spans="1:2">
      <c r="A5155" s="2"/>
      <c r="B5155" s="1"/>
    </row>
    <row r="5156" spans="1:2">
      <c r="A5156" s="2"/>
      <c r="B5156" s="1"/>
    </row>
    <row r="5157" spans="1:2">
      <c r="A5157" s="2"/>
      <c r="B5157" s="1"/>
    </row>
    <row r="5158" spans="1:2">
      <c r="A5158" s="2"/>
      <c r="B5158" s="1"/>
    </row>
    <row r="5159" spans="1:2">
      <c r="A5159" s="2"/>
      <c r="B5159" s="1"/>
    </row>
    <row r="5160" spans="1:2">
      <c r="A5160" s="2"/>
      <c r="B5160" s="1"/>
    </row>
    <row r="5161" spans="1:2">
      <c r="A5161" s="2"/>
      <c r="B5161" s="1"/>
    </row>
    <row r="5162" spans="1:2">
      <c r="A5162" s="2"/>
      <c r="B5162" s="1"/>
    </row>
    <row r="5163" spans="1:2">
      <c r="A5163" s="2"/>
      <c r="B5163" s="1"/>
    </row>
    <row r="5164" spans="1:2">
      <c r="A5164" s="2"/>
      <c r="B5164" s="1"/>
    </row>
    <row r="5165" spans="1:2">
      <c r="A5165" s="2"/>
      <c r="B5165" s="1"/>
    </row>
    <row r="5166" spans="1:2">
      <c r="A5166" s="2"/>
      <c r="B5166" s="1"/>
    </row>
    <row r="5167" spans="1:2">
      <c r="A5167" s="2"/>
      <c r="B5167" s="1"/>
    </row>
    <row r="5168" spans="1:2">
      <c r="A5168" s="2"/>
      <c r="B5168" s="1"/>
    </row>
    <row r="5169" spans="1:2">
      <c r="A5169" s="2"/>
      <c r="B5169" s="1"/>
    </row>
    <row r="5170" spans="1:2">
      <c r="A5170" s="2"/>
      <c r="B5170" s="1"/>
    </row>
    <row r="5171" spans="1:2">
      <c r="A5171" s="2"/>
      <c r="B5171" s="1"/>
    </row>
    <row r="5172" spans="1:2">
      <c r="A5172" s="2"/>
      <c r="B5172" s="1"/>
    </row>
    <row r="5173" spans="1:2">
      <c r="A5173" s="2"/>
      <c r="B5173" s="1"/>
    </row>
    <row r="5174" spans="1:2">
      <c r="A5174" s="2"/>
      <c r="B5174" s="1"/>
    </row>
    <row r="5175" spans="1:2">
      <c r="A5175" s="2"/>
      <c r="B5175" s="1"/>
    </row>
    <row r="5176" spans="1:2">
      <c r="A5176" s="2"/>
      <c r="B5176" s="1"/>
    </row>
    <row r="5177" spans="1:2">
      <c r="A5177" s="2"/>
      <c r="B5177" s="1"/>
    </row>
    <row r="5178" spans="1:2">
      <c r="A5178" s="2"/>
      <c r="B5178" s="1"/>
    </row>
    <row r="5179" spans="1:2">
      <c r="A5179" s="2"/>
      <c r="B5179" s="1"/>
    </row>
    <row r="5180" spans="1:2">
      <c r="A5180" s="2"/>
      <c r="B5180" s="1"/>
    </row>
    <row r="5181" spans="1:2">
      <c r="A5181" s="2"/>
      <c r="B5181" s="1"/>
    </row>
    <row r="5182" spans="1:2">
      <c r="A5182" s="2"/>
      <c r="B5182" s="1"/>
    </row>
    <row r="5183" spans="1:2">
      <c r="A5183" s="2"/>
      <c r="B5183" s="1"/>
    </row>
    <row r="5184" spans="1:2">
      <c r="A5184" s="2"/>
      <c r="B5184" s="1"/>
    </row>
    <row r="5185" spans="1:2">
      <c r="A5185" s="2"/>
      <c r="B5185" s="1"/>
    </row>
    <row r="5186" spans="1:2">
      <c r="A5186" s="2"/>
      <c r="B5186" s="1"/>
    </row>
    <row r="5187" spans="1:2">
      <c r="A5187" s="2"/>
      <c r="B5187" s="1"/>
    </row>
    <row r="5188" spans="1:2">
      <c r="A5188" s="2"/>
      <c r="B5188" s="1"/>
    </row>
    <row r="5189" spans="1:2">
      <c r="A5189" s="2"/>
      <c r="B5189" s="1"/>
    </row>
    <row r="5190" spans="1:2">
      <c r="A5190" s="2"/>
      <c r="B5190" s="1"/>
    </row>
    <row r="5191" spans="1:2">
      <c r="A5191" s="2"/>
      <c r="B5191" s="1"/>
    </row>
    <row r="5192" spans="1:2">
      <c r="A5192" s="2"/>
      <c r="B5192" s="1"/>
    </row>
    <row r="5193" spans="1:2">
      <c r="A5193" s="2"/>
      <c r="B5193" s="1"/>
    </row>
    <row r="5194" spans="1:2">
      <c r="A5194" s="2"/>
      <c r="B5194" s="1"/>
    </row>
    <row r="5195" spans="1:2">
      <c r="A5195" s="2"/>
      <c r="B5195" s="1"/>
    </row>
    <row r="5196" spans="1:2">
      <c r="A5196" s="2"/>
      <c r="B5196" s="1"/>
    </row>
    <row r="5197" spans="1:2">
      <c r="A5197" s="2"/>
      <c r="B5197" s="1"/>
    </row>
    <row r="5198" spans="1:2">
      <c r="A5198" s="2"/>
      <c r="B5198" s="1"/>
    </row>
    <row r="5199" spans="1:2">
      <c r="A5199" s="2"/>
      <c r="B5199" s="1"/>
    </row>
    <row r="5200" spans="1:2">
      <c r="A5200" s="2"/>
      <c r="B5200" s="1"/>
    </row>
    <row r="5201" spans="1:2">
      <c r="A5201" s="2"/>
      <c r="B5201" s="1"/>
    </row>
    <row r="5202" spans="1:2">
      <c r="A5202" s="2"/>
      <c r="B5202" s="1"/>
    </row>
    <row r="5203" spans="1:2">
      <c r="A5203" s="2"/>
      <c r="B5203" s="1"/>
    </row>
    <row r="5204" spans="1:2">
      <c r="A5204" s="2"/>
      <c r="B5204" s="1"/>
    </row>
    <row r="5205" spans="1:2">
      <c r="A5205" s="2"/>
      <c r="B5205" s="1"/>
    </row>
    <row r="5206" spans="1:2">
      <c r="A5206" s="2"/>
      <c r="B5206" s="1"/>
    </row>
    <row r="5207" spans="1:2">
      <c r="A5207" s="2"/>
      <c r="B5207" s="1"/>
    </row>
    <row r="5208" spans="1:2">
      <c r="A5208" s="2"/>
      <c r="B5208" s="1"/>
    </row>
    <row r="5209" spans="1:2">
      <c r="A5209" s="2"/>
      <c r="B5209" s="1"/>
    </row>
    <row r="5210" spans="1:2">
      <c r="A5210" s="2"/>
      <c r="B5210" s="1"/>
    </row>
    <row r="5211" spans="1:2">
      <c r="A5211" s="2"/>
      <c r="B5211" s="1"/>
    </row>
    <row r="5212" spans="1:2">
      <c r="A5212" s="2"/>
      <c r="B5212" s="1"/>
    </row>
    <row r="5213" spans="1:2">
      <c r="A5213" s="2"/>
      <c r="B5213" s="1"/>
    </row>
    <row r="5214" spans="1:2">
      <c r="A5214" s="2"/>
      <c r="B5214" s="1"/>
    </row>
    <row r="5215" spans="1:2">
      <c r="A5215" s="2"/>
      <c r="B5215" s="1"/>
    </row>
    <row r="5216" spans="1:2">
      <c r="A5216" s="2"/>
      <c r="B5216" s="1"/>
    </row>
    <row r="5217" spans="1:2">
      <c r="A5217" s="2"/>
      <c r="B5217" s="1"/>
    </row>
    <row r="5218" spans="1:2">
      <c r="A5218" s="2"/>
      <c r="B5218" s="1"/>
    </row>
    <row r="5219" spans="1:2">
      <c r="A5219" s="2"/>
      <c r="B5219" s="1"/>
    </row>
    <row r="5220" spans="1:2">
      <c r="A5220" s="2"/>
      <c r="B5220" s="1"/>
    </row>
    <row r="5221" spans="1:2">
      <c r="A5221" s="2"/>
      <c r="B5221" s="1"/>
    </row>
    <row r="5222" spans="1:2">
      <c r="A5222" s="2"/>
      <c r="B5222" s="1"/>
    </row>
    <row r="5223" spans="1:2">
      <c r="A5223" s="2"/>
      <c r="B5223" s="1"/>
    </row>
    <row r="5224" spans="1:2">
      <c r="A5224" s="2"/>
      <c r="B5224" s="1"/>
    </row>
    <row r="5225" spans="1:2">
      <c r="A5225" s="2"/>
      <c r="B5225" s="1"/>
    </row>
    <row r="5226" spans="1:2">
      <c r="A5226" s="2"/>
      <c r="B5226" s="1"/>
    </row>
    <row r="5227" spans="1:2">
      <c r="A5227" s="2"/>
      <c r="B5227" s="1"/>
    </row>
    <row r="5228" spans="1:2">
      <c r="A5228" s="2"/>
      <c r="B5228" s="1"/>
    </row>
    <row r="5229" spans="1:2">
      <c r="A5229" s="2"/>
      <c r="B5229" s="1"/>
    </row>
    <row r="5230" spans="1:2">
      <c r="A5230" s="2"/>
      <c r="B5230" s="1"/>
    </row>
    <row r="5231" spans="1:2">
      <c r="A5231" s="2"/>
      <c r="B5231" s="1"/>
    </row>
    <row r="5232" spans="1:2">
      <c r="A5232" s="2"/>
      <c r="B5232" s="1"/>
    </row>
    <row r="5233" spans="1:2">
      <c r="A5233" s="2"/>
      <c r="B5233" s="1"/>
    </row>
    <row r="5234" spans="1:2">
      <c r="A5234" s="2"/>
      <c r="B5234" s="1"/>
    </row>
    <row r="5235" spans="1:2">
      <c r="A5235" s="2"/>
      <c r="B5235" s="1"/>
    </row>
    <row r="5236" spans="1:2">
      <c r="A5236" s="2"/>
      <c r="B5236" s="1"/>
    </row>
    <row r="5237" spans="1:2">
      <c r="A5237" s="2"/>
      <c r="B5237" s="1"/>
    </row>
    <row r="5238" spans="1:2">
      <c r="A5238" s="2"/>
      <c r="B5238" s="1"/>
    </row>
    <row r="5239" spans="1:2">
      <c r="A5239" s="2"/>
      <c r="B5239" s="1"/>
    </row>
    <row r="5240" spans="1:2">
      <c r="A5240" s="2"/>
      <c r="B5240" s="1"/>
    </row>
    <row r="5241" spans="1:2">
      <c r="A5241" s="2"/>
      <c r="B5241" s="1"/>
    </row>
    <row r="5242" spans="1:2">
      <c r="A5242" s="2"/>
      <c r="B5242" s="1"/>
    </row>
    <row r="5243" spans="1:2">
      <c r="A5243" s="2"/>
      <c r="B5243" s="1"/>
    </row>
    <row r="5244" spans="1:2">
      <c r="A5244" s="2"/>
      <c r="B5244" s="1"/>
    </row>
    <row r="5245" spans="1:2">
      <c r="A5245" s="2"/>
      <c r="B5245" s="1"/>
    </row>
    <row r="5246" spans="1:2">
      <c r="A5246" s="2"/>
      <c r="B5246" s="1"/>
    </row>
    <row r="5247" spans="1:2">
      <c r="A5247" s="2"/>
      <c r="B5247" s="1"/>
    </row>
    <row r="5248" spans="1:2">
      <c r="A5248" s="2"/>
      <c r="B5248" s="1"/>
    </row>
    <row r="5249" spans="1:2">
      <c r="A5249" s="2"/>
      <c r="B5249" s="1"/>
    </row>
    <row r="5250" spans="1:2">
      <c r="A5250" s="2"/>
      <c r="B5250" s="1"/>
    </row>
    <row r="5251" spans="1:2">
      <c r="A5251" s="2"/>
      <c r="B5251" s="1"/>
    </row>
    <row r="5252" spans="1:2">
      <c r="A5252" s="2"/>
      <c r="B5252" s="1"/>
    </row>
    <row r="5253" spans="1:2">
      <c r="A5253" s="2"/>
      <c r="B5253" s="1"/>
    </row>
    <row r="5254" spans="1:2">
      <c r="A5254" s="2"/>
      <c r="B5254" s="1"/>
    </row>
    <row r="5255" spans="1:2">
      <c r="A5255" s="2"/>
      <c r="B5255" s="1"/>
    </row>
    <row r="5256" spans="1:2">
      <c r="A5256" s="2"/>
      <c r="B5256" s="1"/>
    </row>
    <row r="5257" spans="1:2">
      <c r="A5257" s="2"/>
      <c r="B5257" s="1"/>
    </row>
    <row r="5258" spans="1:2">
      <c r="A5258" s="2"/>
      <c r="B5258" s="1"/>
    </row>
    <row r="5259" spans="1:2">
      <c r="A5259" s="2"/>
      <c r="B5259" s="1"/>
    </row>
    <row r="5260" spans="1:2">
      <c r="A5260" s="2"/>
      <c r="B5260" s="1"/>
    </row>
    <row r="5261" spans="1:2">
      <c r="A5261" s="2"/>
      <c r="B5261" s="1"/>
    </row>
    <row r="5262" spans="1:2">
      <c r="A5262" s="2"/>
      <c r="B5262" s="1"/>
    </row>
    <row r="5263" spans="1:2">
      <c r="A5263" s="2"/>
      <c r="B5263" s="1"/>
    </row>
    <row r="5264" spans="1:2">
      <c r="A5264" s="2"/>
      <c r="B5264" s="1"/>
    </row>
    <row r="5265" spans="1:2">
      <c r="A5265" s="2"/>
      <c r="B5265" s="1"/>
    </row>
    <row r="5266" spans="1:2">
      <c r="A5266" s="2"/>
      <c r="B5266" s="1"/>
    </row>
    <row r="5267" spans="1:2">
      <c r="A5267" s="2"/>
      <c r="B5267" s="1"/>
    </row>
    <row r="5268" spans="1:2">
      <c r="A5268" s="2"/>
      <c r="B5268" s="1"/>
    </row>
    <row r="5269" spans="1:2">
      <c r="A5269" s="2"/>
      <c r="B5269" s="1"/>
    </row>
    <row r="5270" spans="1:2">
      <c r="A5270" s="2"/>
      <c r="B5270" s="1"/>
    </row>
    <row r="5271" spans="1:2">
      <c r="A5271" s="2"/>
      <c r="B5271" s="1"/>
    </row>
    <row r="5272" spans="1:2">
      <c r="A5272" s="2"/>
      <c r="B5272" s="1"/>
    </row>
    <row r="5273" spans="1:2">
      <c r="A5273" s="2"/>
      <c r="B5273" s="1"/>
    </row>
    <row r="5274" spans="1:2">
      <c r="A5274" s="2"/>
      <c r="B5274" s="1"/>
    </row>
    <row r="5275" spans="1:2">
      <c r="A5275" s="2"/>
      <c r="B5275" s="1"/>
    </row>
    <row r="5276" spans="1:2">
      <c r="A5276" s="2"/>
      <c r="B5276" s="1"/>
    </row>
    <row r="5277" spans="1:2">
      <c r="A5277" s="2"/>
      <c r="B5277" s="1"/>
    </row>
    <row r="5278" spans="1:2">
      <c r="A5278" s="2"/>
      <c r="B5278" s="1"/>
    </row>
    <row r="5279" spans="1:2">
      <c r="A5279" s="2"/>
      <c r="B5279" s="1"/>
    </row>
    <row r="5280" spans="1:2">
      <c r="A5280" s="2"/>
      <c r="B5280" s="1"/>
    </row>
    <row r="5281" spans="1:2">
      <c r="A5281" s="2"/>
      <c r="B5281" s="1"/>
    </row>
    <row r="5282" spans="1:2">
      <c r="A5282" s="2"/>
      <c r="B5282" s="1"/>
    </row>
    <row r="5283" spans="1:2">
      <c r="A5283" s="2"/>
      <c r="B5283" s="1"/>
    </row>
    <row r="5284" spans="1:2">
      <c r="A5284" s="2"/>
      <c r="B5284" s="1"/>
    </row>
    <row r="5285" spans="1:2">
      <c r="A5285" s="2"/>
      <c r="B5285" s="1"/>
    </row>
    <row r="5286" spans="1:2">
      <c r="A5286" s="2"/>
      <c r="B5286" s="1"/>
    </row>
    <row r="5287" spans="1:2">
      <c r="A5287" s="2"/>
      <c r="B5287" s="1"/>
    </row>
    <row r="5288" spans="1:2">
      <c r="A5288" s="2"/>
      <c r="B5288" s="1"/>
    </row>
    <row r="5289" spans="1:2">
      <c r="A5289" s="2"/>
      <c r="B5289" s="1"/>
    </row>
    <row r="5290" spans="1:2">
      <c r="A5290" s="2"/>
      <c r="B5290" s="1"/>
    </row>
    <row r="5291" spans="1:2">
      <c r="A5291" s="2"/>
      <c r="B5291" s="1"/>
    </row>
    <row r="5292" spans="1:2">
      <c r="A5292" s="2"/>
      <c r="B5292" s="1"/>
    </row>
    <row r="5293" spans="1:2">
      <c r="A5293" s="2"/>
      <c r="B5293" s="1"/>
    </row>
    <row r="5294" spans="1:2">
      <c r="A5294" s="2"/>
      <c r="B5294" s="1"/>
    </row>
    <row r="5295" spans="1:2">
      <c r="A5295" s="2"/>
      <c r="B5295" s="1"/>
    </row>
    <row r="5296" spans="1:2">
      <c r="A5296" s="2"/>
      <c r="B5296" s="1"/>
    </row>
    <row r="5297" spans="1:2">
      <c r="A5297" s="2"/>
      <c r="B5297" s="1"/>
    </row>
    <row r="5298" spans="1:2">
      <c r="A5298" s="2"/>
      <c r="B5298" s="1"/>
    </row>
    <row r="5299" spans="1:2">
      <c r="A5299" s="2"/>
      <c r="B5299" s="1"/>
    </row>
    <row r="5300" spans="1:2">
      <c r="A5300" s="2"/>
      <c r="B5300" s="1"/>
    </row>
    <row r="5301" spans="1:2">
      <c r="A5301" s="2"/>
      <c r="B5301" s="1"/>
    </row>
    <row r="5302" spans="1:2">
      <c r="A5302" s="2"/>
      <c r="B5302" s="1"/>
    </row>
    <row r="5303" spans="1:2">
      <c r="A5303" s="2"/>
      <c r="B5303" s="1"/>
    </row>
    <row r="5304" spans="1:2">
      <c r="A5304" s="2"/>
      <c r="B5304" s="1"/>
    </row>
    <row r="5305" spans="1:2">
      <c r="A5305" s="2"/>
      <c r="B5305" s="1"/>
    </row>
    <row r="5306" spans="1:2">
      <c r="A5306" s="2"/>
      <c r="B5306" s="1"/>
    </row>
    <row r="5307" spans="1:2">
      <c r="A5307" s="2"/>
      <c r="B5307" s="1"/>
    </row>
    <row r="5308" spans="1:2">
      <c r="A5308" s="2"/>
      <c r="B5308" s="1"/>
    </row>
    <row r="5309" spans="1:2">
      <c r="A5309" s="2"/>
      <c r="B5309" s="1"/>
    </row>
    <row r="5310" spans="1:2">
      <c r="A5310" s="2"/>
      <c r="B5310" s="1"/>
    </row>
    <row r="5311" spans="1:2">
      <c r="A5311" s="2"/>
      <c r="B5311" s="1"/>
    </row>
    <row r="5312" spans="1:2">
      <c r="A5312" s="2"/>
      <c r="B5312" s="1"/>
    </row>
    <row r="5313" spans="1:2">
      <c r="A5313" s="2"/>
      <c r="B5313" s="1"/>
    </row>
    <row r="5314" spans="1:2">
      <c r="A5314" s="2"/>
      <c r="B5314" s="1"/>
    </row>
    <row r="5315" spans="1:2">
      <c r="A5315" s="2"/>
      <c r="B5315" s="1"/>
    </row>
    <row r="5316" spans="1:2">
      <c r="A5316" s="2"/>
      <c r="B5316" s="1"/>
    </row>
    <row r="5317" spans="1:2">
      <c r="A5317" s="2"/>
      <c r="B5317" s="1"/>
    </row>
    <row r="5318" spans="1:2">
      <c r="A5318" s="2"/>
      <c r="B5318" s="1"/>
    </row>
    <row r="5319" spans="1:2">
      <c r="A5319" s="2"/>
      <c r="B5319" s="1"/>
    </row>
    <row r="5320" spans="1:2">
      <c r="A5320" s="2"/>
      <c r="B5320" s="1"/>
    </row>
    <row r="5321" spans="1:2">
      <c r="A5321" s="2"/>
      <c r="B5321" s="1"/>
    </row>
    <row r="5322" spans="1:2">
      <c r="A5322" s="2"/>
      <c r="B5322" s="1"/>
    </row>
    <row r="5323" spans="1:2">
      <c r="A5323" s="2"/>
      <c r="B5323" s="1"/>
    </row>
    <row r="5324" spans="1:2">
      <c r="A5324" s="2"/>
      <c r="B5324" s="1"/>
    </row>
    <row r="5325" spans="1:2">
      <c r="A5325" s="2"/>
      <c r="B5325" s="1"/>
    </row>
    <row r="5326" spans="1:2">
      <c r="A5326" s="2"/>
      <c r="B5326" s="1"/>
    </row>
    <row r="5327" spans="1:2">
      <c r="A5327" s="2"/>
      <c r="B5327" s="1"/>
    </row>
    <row r="5328" spans="1:2">
      <c r="A5328" s="2"/>
      <c r="B5328" s="1"/>
    </row>
    <row r="5329" spans="1:2">
      <c r="A5329" s="2"/>
      <c r="B5329" s="1"/>
    </row>
    <row r="5330" spans="1:2">
      <c r="A5330" s="2"/>
      <c r="B5330" s="1"/>
    </row>
    <row r="5331" spans="1:2">
      <c r="A5331" s="2"/>
      <c r="B5331" s="1"/>
    </row>
    <row r="5332" spans="1:2">
      <c r="A5332" s="2"/>
      <c r="B5332" s="1"/>
    </row>
    <row r="5333" spans="1:2">
      <c r="A5333" s="2"/>
      <c r="B5333" s="1"/>
    </row>
    <row r="5334" spans="1:2">
      <c r="A5334" s="2"/>
      <c r="B5334" s="1"/>
    </row>
    <row r="5335" spans="1:2">
      <c r="A5335" s="2"/>
      <c r="B5335" s="1"/>
    </row>
    <row r="5336" spans="1:2">
      <c r="A5336" s="2"/>
      <c r="B5336" s="1"/>
    </row>
    <row r="5337" spans="1:2">
      <c r="A5337" s="2"/>
      <c r="B5337" s="1"/>
    </row>
    <row r="5338" spans="1:2">
      <c r="A5338" s="2"/>
      <c r="B5338" s="1"/>
    </row>
    <row r="5339" spans="1:2">
      <c r="A5339" s="2"/>
      <c r="B5339" s="1"/>
    </row>
    <row r="5340" spans="1:2">
      <c r="A5340" s="2"/>
      <c r="B5340" s="1"/>
    </row>
    <row r="5341" spans="1:2">
      <c r="A5341" s="2"/>
      <c r="B5341" s="1"/>
    </row>
    <row r="5342" spans="1:2">
      <c r="A5342" s="2"/>
      <c r="B5342" s="1"/>
    </row>
    <row r="5343" spans="1:2">
      <c r="A5343" s="2"/>
      <c r="B5343" s="1"/>
    </row>
    <row r="5344" spans="1:2">
      <c r="A5344" s="2"/>
      <c r="B5344" s="1"/>
    </row>
    <row r="5345" spans="1:2">
      <c r="A5345" s="2"/>
      <c r="B5345" s="1"/>
    </row>
    <row r="5346" spans="1:2">
      <c r="A5346" s="2"/>
      <c r="B5346" s="1"/>
    </row>
    <row r="5347" spans="1:2">
      <c r="A5347" s="2"/>
      <c r="B5347" s="1"/>
    </row>
    <row r="5348" spans="1:2">
      <c r="A5348" s="2"/>
      <c r="B5348" s="1"/>
    </row>
    <row r="5349" spans="1:2">
      <c r="A5349" s="2"/>
      <c r="B5349" s="1"/>
    </row>
    <row r="5350" spans="1:2">
      <c r="A5350" s="2"/>
      <c r="B5350" s="1"/>
    </row>
    <row r="5351" spans="1:2">
      <c r="A5351" s="2"/>
      <c r="B5351" s="1"/>
    </row>
    <row r="5352" spans="1:2">
      <c r="A5352" s="2"/>
      <c r="B5352" s="1"/>
    </row>
    <row r="5353" spans="1:2">
      <c r="A5353" s="2"/>
      <c r="B5353" s="1"/>
    </row>
    <row r="5354" spans="1:2">
      <c r="A5354" s="2"/>
      <c r="B5354" s="1"/>
    </row>
    <row r="5355" spans="1:2">
      <c r="A5355" s="2"/>
      <c r="B5355" s="1"/>
    </row>
    <row r="5356" spans="1:2">
      <c r="A5356" s="2"/>
      <c r="B5356" s="1"/>
    </row>
    <row r="5357" spans="1:2">
      <c r="A5357" s="2"/>
      <c r="B5357" s="1"/>
    </row>
    <row r="5358" spans="1:2">
      <c r="A5358" s="2"/>
      <c r="B5358" s="1"/>
    </row>
    <row r="5359" spans="1:2">
      <c r="A5359" s="2"/>
      <c r="B5359" s="1"/>
    </row>
    <row r="5360" spans="1:2">
      <c r="A5360" s="2"/>
      <c r="B5360" s="1"/>
    </row>
    <row r="5361" spans="1:2">
      <c r="A5361" s="2"/>
      <c r="B5361" s="1"/>
    </row>
    <row r="5362" spans="1:2">
      <c r="A5362" s="2"/>
      <c r="B5362" s="1"/>
    </row>
    <row r="5363" spans="1:2">
      <c r="A5363" s="2"/>
      <c r="B5363" s="1"/>
    </row>
    <row r="5364" spans="1:2">
      <c r="A5364" s="2"/>
      <c r="B5364" s="1"/>
    </row>
    <row r="5365" spans="1:2">
      <c r="A5365" s="2"/>
      <c r="B5365" s="1"/>
    </row>
    <row r="5366" spans="1:2">
      <c r="A5366" s="2"/>
      <c r="B5366" s="1"/>
    </row>
    <row r="5367" spans="1:2">
      <c r="A5367" s="2"/>
      <c r="B5367" s="1"/>
    </row>
    <row r="5368" spans="1:2">
      <c r="A5368" s="2"/>
      <c r="B5368" s="1"/>
    </row>
    <row r="5369" spans="1:2">
      <c r="A5369" s="2"/>
      <c r="B5369" s="1"/>
    </row>
    <row r="5370" spans="1:2">
      <c r="A5370" s="2"/>
      <c r="B5370" s="1"/>
    </row>
    <row r="5371" spans="1:2">
      <c r="A5371" s="2"/>
      <c r="B5371" s="1"/>
    </row>
    <row r="5372" spans="1:2">
      <c r="A5372" s="2"/>
      <c r="B5372" s="1"/>
    </row>
    <row r="5373" spans="1:2">
      <c r="A5373" s="2"/>
      <c r="B5373" s="1"/>
    </row>
    <row r="5374" spans="1:2">
      <c r="A5374" s="2"/>
      <c r="B5374" s="1"/>
    </row>
    <row r="5375" spans="1:2">
      <c r="A5375" s="2"/>
      <c r="B5375" s="1"/>
    </row>
    <row r="5376" spans="1:2">
      <c r="A5376" s="2"/>
      <c r="B5376" s="1"/>
    </row>
    <row r="5377" spans="1:2">
      <c r="A5377" s="2"/>
      <c r="B5377" s="1"/>
    </row>
    <row r="5378" spans="1:2">
      <c r="A5378" s="2"/>
      <c r="B5378" s="1"/>
    </row>
    <row r="5379" spans="1:2">
      <c r="A5379" s="2"/>
      <c r="B5379" s="1"/>
    </row>
    <row r="5380" spans="1:2">
      <c r="A5380" s="2"/>
      <c r="B5380" s="1"/>
    </row>
    <row r="5381" spans="1:2">
      <c r="A5381" s="2"/>
      <c r="B5381" s="1"/>
    </row>
    <row r="5382" spans="1:2">
      <c r="A5382" s="2"/>
      <c r="B5382" s="1"/>
    </row>
    <row r="5383" spans="1:2">
      <c r="A5383" s="2"/>
      <c r="B5383" s="1"/>
    </row>
    <row r="5384" spans="1:2">
      <c r="A5384" s="2"/>
      <c r="B5384" s="1"/>
    </row>
    <row r="5385" spans="1:2">
      <c r="A5385" s="2"/>
      <c r="B5385" s="1"/>
    </row>
    <row r="5386" spans="1:2">
      <c r="A5386" s="2"/>
      <c r="B5386" s="1"/>
    </row>
    <row r="5387" spans="1:2">
      <c r="A5387" s="2"/>
      <c r="B5387" s="1"/>
    </row>
    <row r="5388" spans="1:2">
      <c r="A5388" s="2"/>
      <c r="B5388" s="1"/>
    </row>
    <row r="5389" spans="1:2">
      <c r="A5389" s="2"/>
      <c r="B5389" s="1"/>
    </row>
    <row r="5390" spans="1:2">
      <c r="A5390" s="2"/>
      <c r="B5390" s="1"/>
    </row>
    <row r="5391" spans="1:2">
      <c r="A5391" s="2"/>
      <c r="B5391" s="1"/>
    </row>
    <row r="5392" spans="1:2">
      <c r="A5392" s="2"/>
      <c r="B5392" s="1"/>
    </row>
    <row r="5393" spans="1:2">
      <c r="A5393" s="2"/>
      <c r="B5393" s="1"/>
    </row>
    <row r="5394" spans="1:2">
      <c r="A5394" s="2"/>
      <c r="B5394" s="1"/>
    </row>
    <row r="5395" spans="1:2">
      <c r="A5395" s="2"/>
      <c r="B5395" s="1"/>
    </row>
    <row r="5396" spans="1:2">
      <c r="A5396" s="2"/>
      <c r="B5396" s="1"/>
    </row>
    <row r="5397" spans="1:2">
      <c r="A5397" s="2"/>
      <c r="B5397" s="1"/>
    </row>
    <row r="5398" spans="1:2">
      <c r="A5398" s="2"/>
      <c r="B5398" s="1"/>
    </row>
    <row r="5399" spans="1:2">
      <c r="A5399" s="2"/>
      <c r="B5399" s="1"/>
    </row>
    <row r="5400" spans="1:2">
      <c r="A5400" s="2"/>
      <c r="B5400" s="1"/>
    </row>
    <row r="5401" spans="1:2">
      <c r="A5401" s="2"/>
      <c r="B5401" s="1"/>
    </row>
    <row r="5402" spans="1:2">
      <c r="A5402" s="2"/>
      <c r="B5402" s="1"/>
    </row>
    <row r="5403" spans="1:2">
      <c r="A5403" s="2"/>
      <c r="B5403" s="1"/>
    </row>
    <row r="5404" spans="1:2">
      <c r="A5404" s="2"/>
      <c r="B5404" s="1"/>
    </row>
    <row r="5405" spans="1:2">
      <c r="A5405" s="2"/>
      <c r="B5405" s="1"/>
    </row>
    <row r="5406" spans="1:2">
      <c r="A5406" s="2"/>
      <c r="B5406" s="1"/>
    </row>
    <row r="5407" spans="1:2">
      <c r="A5407" s="2"/>
      <c r="B5407" s="1"/>
    </row>
    <row r="5408" spans="1:2">
      <c r="A5408" s="2"/>
      <c r="B5408" s="1"/>
    </row>
    <row r="5409" spans="1:2">
      <c r="A5409" s="2"/>
      <c r="B5409" s="1"/>
    </row>
    <row r="5410" spans="1:2">
      <c r="A5410" s="2"/>
      <c r="B5410" s="1"/>
    </row>
    <row r="5411" spans="1:2">
      <c r="A5411" s="2"/>
      <c r="B5411" s="1"/>
    </row>
    <row r="5412" spans="1:2">
      <c r="A5412" s="2"/>
      <c r="B5412" s="1"/>
    </row>
    <row r="5413" spans="1:2">
      <c r="A5413" s="2"/>
      <c r="B5413" s="1"/>
    </row>
    <row r="5414" spans="1:2">
      <c r="A5414" s="2"/>
      <c r="B5414" s="1"/>
    </row>
    <row r="5415" spans="1:2">
      <c r="A5415" s="2"/>
      <c r="B5415" s="1"/>
    </row>
    <row r="5416" spans="1:2">
      <c r="A5416" s="2"/>
      <c r="B5416" s="1"/>
    </row>
    <row r="5417" spans="1:2">
      <c r="A5417" s="2"/>
      <c r="B5417" s="1"/>
    </row>
    <row r="5418" spans="1:2">
      <c r="A5418" s="2"/>
      <c r="B5418" s="1"/>
    </row>
    <row r="5419" spans="1:2">
      <c r="A5419" s="2"/>
      <c r="B5419" s="1"/>
    </row>
    <row r="5420" spans="1:2">
      <c r="A5420" s="2"/>
      <c r="B5420" s="1"/>
    </row>
    <row r="5421" spans="1:2">
      <c r="A5421" s="2"/>
      <c r="B5421" s="1"/>
    </row>
    <row r="5422" spans="1:2">
      <c r="A5422" s="2"/>
      <c r="B5422" s="1"/>
    </row>
    <row r="5423" spans="1:2">
      <c r="A5423" s="2"/>
      <c r="B5423" s="1"/>
    </row>
    <row r="5424" spans="1:2">
      <c r="A5424" s="2"/>
      <c r="B5424" s="1"/>
    </row>
    <row r="5425" spans="1:2">
      <c r="A5425" s="2"/>
      <c r="B5425" s="1"/>
    </row>
    <row r="5426" spans="1:2">
      <c r="A5426" s="2"/>
      <c r="B5426" s="1"/>
    </row>
    <row r="5427" spans="1:2">
      <c r="A5427" s="2"/>
      <c r="B5427" s="1"/>
    </row>
    <row r="5428" spans="1:2">
      <c r="A5428" s="2"/>
      <c r="B5428" s="1"/>
    </row>
    <row r="5429" spans="1:2">
      <c r="A5429" s="2"/>
      <c r="B5429" s="1"/>
    </row>
    <row r="5430" spans="1:2">
      <c r="A5430" s="2"/>
      <c r="B5430" s="1"/>
    </row>
    <row r="5431" spans="1:2">
      <c r="A5431" s="2"/>
      <c r="B5431" s="1"/>
    </row>
    <row r="5432" spans="1:2">
      <c r="A5432" s="2"/>
      <c r="B5432" s="1"/>
    </row>
    <row r="5433" spans="1:2">
      <c r="A5433" s="2"/>
      <c r="B5433" s="1"/>
    </row>
    <row r="5434" spans="1:2">
      <c r="A5434" s="2"/>
      <c r="B5434" s="1"/>
    </row>
    <row r="5435" spans="1:2">
      <c r="A5435" s="2"/>
      <c r="B5435" s="1"/>
    </row>
    <row r="5436" spans="1:2">
      <c r="A5436" s="2"/>
      <c r="B5436" s="1"/>
    </row>
    <row r="5437" spans="1:2">
      <c r="A5437" s="2"/>
      <c r="B5437" s="1"/>
    </row>
    <row r="5438" spans="1:2">
      <c r="A5438" s="2"/>
      <c r="B5438" s="1"/>
    </row>
    <row r="5439" spans="1:2">
      <c r="A5439" s="2"/>
      <c r="B5439" s="1"/>
    </row>
    <row r="5440" spans="1:2">
      <c r="A5440" s="2"/>
      <c r="B5440" s="1"/>
    </row>
    <row r="5441" spans="1:2">
      <c r="A5441" s="2"/>
      <c r="B5441" s="1"/>
    </row>
    <row r="5442" spans="1:2">
      <c r="A5442" s="2"/>
      <c r="B5442" s="1"/>
    </row>
    <row r="5443" spans="1:2">
      <c r="A5443" s="2"/>
      <c r="B5443" s="1"/>
    </row>
    <row r="5444" spans="1:2">
      <c r="A5444" s="2"/>
      <c r="B5444" s="1"/>
    </row>
    <row r="5445" spans="1:2">
      <c r="A5445" s="2"/>
      <c r="B5445" s="1"/>
    </row>
    <row r="5446" spans="1:2">
      <c r="A5446" s="2"/>
      <c r="B5446" s="1"/>
    </row>
    <row r="5447" spans="1:2">
      <c r="A5447" s="2"/>
      <c r="B5447" s="1"/>
    </row>
    <row r="5448" spans="1:2">
      <c r="A5448" s="2"/>
      <c r="B5448" s="1"/>
    </row>
    <row r="5449" spans="1:2">
      <c r="A5449" s="2"/>
      <c r="B5449" s="1"/>
    </row>
    <row r="5450" spans="1:2">
      <c r="A5450" s="2"/>
      <c r="B5450" s="1"/>
    </row>
    <row r="5451" spans="1:2">
      <c r="A5451" s="2"/>
      <c r="B5451" s="1"/>
    </row>
    <row r="5452" spans="1:2">
      <c r="A5452" s="2"/>
      <c r="B5452" s="1"/>
    </row>
    <row r="5453" spans="1:2">
      <c r="A5453" s="2"/>
      <c r="B5453" s="1"/>
    </row>
    <row r="5454" spans="1:2">
      <c r="A5454" s="2"/>
      <c r="B5454" s="1"/>
    </row>
    <row r="5455" spans="1:2">
      <c r="A5455" s="2"/>
      <c r="B5455" s="1"/>
    </row>
    <row r="5456" spans="1:2">
      <c r="A5456" s="2"/>
      <c r="B5456" s="1"/>
    </row>
    <row r="5457" spans="1:2">
      <c r="A5457" s="2"/>
      <c r="B5457" s="1"/>
    </row>
    <row r="5458" spans="1:2">
      <c r="A5458" s="2"/>
      <c r="B5458" s="1"/>
    </row>
    <row r="5459" spans="1:2">
      <c r="A5459" s="2"/>
      <c r="B5459" s="1"/>
    </row>
    <row r="5460" spans="1:2">
      <c r="A5460" s="2"/>
      <c r="B5460" s="1"/>
    </row>
    <row r="5461" spans="1:2">
      <c r="A5461" s="2"/>
      <c r="B5461" s="1"/>
    </row>
    <row r="5462" spans="1:2">
      <c r="A5462" s="2"/>
      <c r="B5462" s="1"/>
    </row>
    <row r="5463" spans="1:2">
      <c r="A5463" s="2"/>
      <c r="B5463" s="1"/>
    </row>
    <row r="5464" spans="1:2">
      <c r="A5464" s="2"/>
      <c r="B5464" s="1"/>
    </row>
    <row r="5465" spans="1:2">
      <c r="A5465" s="2"/>
      <c r="B5465" s="1"/>
    </row>
    <row r="5466" spans="1:2">
      <c r="A5466" s="2"/>
      <c r="B5466" s="1"/>
    </row>
    <row r="5467" spans="1:2">
      <c r="A5467" s="2"/>
      <c r="B5467" s="1"/>
    </row>
    <row r="5468" spans="1:2">
      <c r="A5468" s="2"/>
      <c r="B5468" s="1"/>
    </row>
    <row r="5469" spans="1:2">
      <c r="A5469" s="2"/>
      <c r="B5469" s="1"/>
    </row>
    <row r="5470" spans="1:2">
      <c r="A5470" s="2"/>
      <c r="B5470" s="1"/>
    </row>
    <row r="5471" spans="1:2">
      <c r="A5471" s="2"/>
      <c r="B5471" s="1"/>
    </row>
    <row r="5472" spans="1:2">
      <c r="A5472" s="2"/>
      <c r="B5472" s="1"/>
    </row>
    <row r="5473" spans="1:2">
      <c r="A5473" s="2"/>
      <c r="B5473" s="1"/>
    </row>
    <row r="5474" spans="1:2">
      <c r="A5474" s="2"/>
      <c r="B5474" s="1"/>
    </row>
    <row r="5475" spans="1:2">
      <c r="A5475" s="2"/>
      <c r="B5475" s="1"/>
    </row>
    <row r="5476" spans="1:2">
      <c r="A5476" s="2"/>
      <c r="B5476" s="1"/>
    </row>
    <row r="5477" spans="1:2">
      <c r="A5477" s="2"/>
      <c r="B5477" s="1"/>
    </row>
    <row r="5478" spans="1:2">
      <c r="A5478" s="2"/>
      <c r="B5478" s="1"/>
    </row>
    <row r="5479" spans="1:2">
      <c r="A5479" s="2"/>
      <c r="B5479" s="1"/>
    </row>
    <row r="5480" spans="1:2">
      <c r="A5480" s="2"/>
      <c r="B5480" s="1"/>
    </row>
    <row r="5481" spans="1:2">
      <c r="A5481" s="2"/>
      <c r="B5481" s="1"/>
    </row>
    <row r="5482" spans="1:2">
      <c r="A5482" s="2"/>
      <c r="B5482" s="1"/>
    </row>
    <row r="5483" spans="1:2">
      <c r="A5483" s="2"/>
      <c r="B5483" s="1"/>
    </row>
    <row r="5484" spans="1:2">
      <c r="A5484" s="2"/>
      <c r="B5484" s="1"/>
    </row>
    <row r="5485" spans="1:2">
      <c r="A5485" s="2"/>
      <c r="B5485" s="1"/>
    </row>
    <row r="5486" spans="1:2">
      <c r="A5486" s="2"/>
      <c r="B5486" s="1"/>
    </row>
    <row r="5487" spans="1:2">
      <c r="A5487" s="2"/>
      <c r="B5487" s="1"/>
    </row>
    <row r="5488" spans="1:2">
      <c r="A5488" s="2"/>
      <c r="B5488" s="1"/>
    </row>
    <row r="5489" spans="1:2">
      <c r="A5489" s="2"/>
      <c r="B5489" s="1"/>
    </row>
    <row r="5490" spans="1:2">
      <c r="A5490" s="2"/>
      <c r="B5490" s="1"/>
    </row>
    <row r="5491" spans="1:2">
      <c r="A5491" s="2"/>
      <c r="B5491" s="1"/>
    </row>
    <row r="5492" spans="1:2">
      <c r="A5492" s="2"/>
      <c r="B5492" s="1"/>
    </row>
    <row r="5493" spans="1:2">
      <c r="A5493" s="2"/>
      <c r="B5493" s="1"/>
    </row>
    <row r="5494" spans="1:2">
      <c r="A5494" s="2"/>
      <c r="B5494" s="1"/>
    </row>
    <row r="5495" spans="1:2">
      <c r="A5495" s="2"/>
      <c r="B5495" s="1"/>
    </row>
    <row r="5496" spans="1:2">
      <c r="A5496" s="2"/>
      <c r="B5496" s="1"/>
    </row>
    <row r="5497" spans="1:2">
      <c r="A5497" s="2"/>
      <c r="B5497" s="1"/>
    </row>
    <row r="5498" spans="1:2">
      <c r="A5498" s="2"/>
      <c r="B5498" s="1"/>
    </row>
    <row r="5499" spans="1:2">
      <c r="A5499" s="2"/>
      <c r="B5499" s="1"/>
    </row>
    <row r="5500" spans="1:2">
      <c r="A5500" s="2"/>
      <c r="B5500" s="1"/>
    </row>
    <row r="5501" spans="1:2">
      <c r="A5501" s="2"/>
      <c r="B5501" s="1"/>
    </row>
    <row r="5502" spans="1:2">
      <c r="A5502" s="2"/>
      <c r="B5502" s="1"/>
    </row>
    <row r="5503" spans="1:2">
      <c r="A5503" s="2"/>
      <c r="B5503" s="1"/>
    </row>
    <row r="5504" spans="1:2">
      <c r="A5504" s="2"/>
      <c r="B5504" s="1"/>
    </row>
    <row r="5505" spans="1:2">
      <c r="A5505" s="2"/>
      <c r="B5505" s="1"/>
    </row>
    <row r="5506" spans="1:2">
      <c r="A5506" s="2"/>
      <c r="B5506" s="1"/>
    </row>
    <row r="5507" spans="1:2">
      <c r="A5507" s="2"/>
      <c r="B5507" s="1"/>
    </row>
    <row r="5508" spans="1:2">
      <c r="A5508" s="2"/>
      <c r="B5508" s="1"/>
    </row>
    <row r="5509" spans="1:2">
      <c r="A5509" s="2"/>
      <c r="B5509" s="1"/>
    </row>
    <row r="5510" spans="1:2">
      <c r="A5510" s="2"/>
      <c r="B5510" s="1"/>
    </row>
    <row r="5511" spans="1:2">
      <c r="A5511" s="2"/>
      <c r="B5511" s="1"/>
    </row>
    <row r="5512" spans="1:2">
      <c r="A5512" s="2"/>
      <c r="B5512" s="1"/>
    </row>
    <row r="5513" spans="1:2">
      <c r="A5513" s="2"/>
      <c r="B5513" s="1"/>
    </row>
    <row r="5514" spans="1:2">
      <c r="A5514" s="2"/>
      <c r="B5514" s="1"/>
    </row>
    <row r="5515" spans="1:2">
      <c r="A5515" s="2"/>
      <c r="B5515" s="1"/>
    </row>
    <row r="5516" spans="1:2">
      <c r="A5516" s="2"/>
      <c r="B5516" s="1"/>
    </row>
    <row r="5517" spans="1:2">
      <c r="A5517" s="2"/>
      <c r="B5517" s="1"/>
    </row>
    <row r="5518" spans="1:2">
      <c r="A5518" s="2"/>
      <c r="B5518" s="1"/>
    </row>
    <row r="5519" spans="1:2">
      <c r="A5519" s="2"/>
      <c r="B5519" s="1"/>
    </row>
    <row r="5520" spans="1:2">
      <c r="A5520" s="2"/>
      <c r="B5520" s="1"/>
    </row>
    <row r="5521" spans="1:2">
      <c r="A5521" s="2"/>
      <c r="B5521" s="1"/>
    </row>
    <row r="5522" spans="1:2">
      <c r="A5522" s="2"/>
      <c r="B5522" s="1"/>
    </row>
    <row r="5523" spans="1:2">
      <c r="A5523" s="2"/>
      <c r="B5523" s="1"/>
    </row>
    <row r="5524" spans="1:2">
      <c r="A5524" s="2"/>
      <c r="B5524" s="1"/>
    </row>
    <row r="5525" spans="1:2">
      <c r="A5525" s="2"/>
      <c r="B5525" s="1"/>
    </row>
    <row r="5526" spans="1:2">
      <c r="A5526" s="2"/>
      <c r="B5526" s="1"/>
    </row>
    <row r="5527" spans="1:2">
      <c r="A5527" s="2"/>
      <c r="B5527" s="1"/>
    </row>
    <row r="5528" spans="1:2">
      <c r="A5528" s="2"/>
      <c r="B5528" s="1"/>
    </row>
    <row r="5529" spans="1:2">
      <c r="A5529" s="2"/>
      <c r="B5529" s="1"/>
    </row>
    <row r="5530" spans="1:2">
      <c r="A5530" s="2"/>
      <c r="B5530" s="1"/>
    </row>
    <row r="5531" spans="1:2">
      <c r="A5531" s="2"/>
      <c r="B5531" s="1"/>
    </row>
    <row r="5532" spans="1:2">
      <c r="A5532" s="2"/>
      <c r="B5532" s="1"/>
    </row>
    <row r="5533" spans="1:2">
      <c r="A5533" s="2"/>
      <c r="B5533" s="1"/>
    </row>
    <row r="5534" spans="1:2">
      <c r="A5534" s="2"/>
      <c r="B5534" s="1"/>
    </row>
    <row r="5535" spans="1:2">
      <c r="A5535" s="2"/>
      <c r="B5535" s="1"/>
    </row>
    <row r="5536" spans="1:2">
      <c r="A5536" s="2"/>
      <c r="B5536" s="1"/>
    </row>
    <row r="5537" spans="1:2">
      <c r="A5537" s="2"/>
      <c r="B5537" s="1"/>
    </row>
    <row r="5538" spans="1:2">
      <c r="A5538" s="2"/>
      <c r="B5538" s="1"/>
    </row>
    <row r="5539" spans="1:2">
      <c r="A5539" s="2"/>
      <c r="B5539" s="1"/>
    </row>
    <row r="5540" spans="1:2">
      <c r="A5540" s="2"/>
      <c r="B5540" s="1"/>
    </row>
    <row r="5541" spans="1:2">
      <c r="A5541" s="2"/>
      <c r="B5541" s="1"/>
    </row>
    <row r="5542" spans="1:2">
      <c r="A5542" s="2"/>
      <c r="B5542" s="1"/>
    </row>
    <row r="5543" spans="1:2">
      <c r="A5543" s="2"/>
      <c r="B5543" s="1"/>
    </row>
    <row r="5544" spans="1:2">
      <c r="A5544" s="2"/>
      <c r="B5544" s="1"/>
    </row>
    <row r="5545" spans="1:2">
      <c r="A5545" s="2"/>
      <c r="B5545" s="1"/>
    </row>
    <row r="5546" spans="1:2">
      <c r="A5546" s="2"/>
      <c r="B5546" s="1"/>
    </row>
    <row r="5547" spans="1:2">
      <c r="A5547" s="2"/>
      <c r="B5547" s="1"/>
    </row>
    <row r="5548" spans="1:2">
      <c r="A5548" s="2"/>
      <c r="B5548" s="1"/>
    </row>
    <row r="5549" spans="1:2">
      <c r="A5549" s="2"/>
      <c r="B5549" s="1"/>
    </row>
    <row r="5550" spans="1:2">
      <c r="A5550" s="2"/>
      <c r="B5550" s="1"/>
    </row>
    <row r="5551" spans="1:2">
      <c r="A5551" s="2"/>
      <c r="B5551" s="1"/>
    </row>
    <row r="5552" spans="1:2">
      <c r="A5552" s="2"/>
      <c r="B5552" s="1"/>
    </row>
    <row r="5553" spans="1:2">
      <c r="A5553" s="2"/>
      <c r="B5553" s="1"/>
    </row>
    <row r="5554" spans="1:2">
      <c r="A5554" s="2"/>
      <c r="B5554" s="1"/>
    </row>
    <row r="5555" spans="1:2">
      <c r="A5555" s="2"/>
      <c r="B5555" s="1"/>
    </row>
    <row r="5556" spans="1:2">
      <c r="A5556" s="2"/>
      <c r="B5556" s="1"/>
    </row>
    <row r="5557" spans="1:2">
      <c r="A5557" s="2"/>
      <c r="B5557" s="1"/>
    </row>
    <row r="5558" spans="1:2">
      <c r="A5558" s="2"/>
      <c r="B5558" s="1"/>
    </row>
    <row r="5559" spans="1:2">
      <c r="A5559" s="2"/>
      <c r="B5559" s="1"/>
    </row>
    <row r="5560" spans="1:2">
      <c r="A5560" s="2"/>
      <c r="B5560" s="1"/>
    </row>
    <row r="5561" spans="1:2">
      <c r="A5561" s="2"/>
      <c r="B5561" s="1"/>
    </row>
    <row r="5562" spans="1:2">
      <c r="A5562" s="2"/>
      <c r="B5562" s="1"/>
    </row>
    <row r="5563" spans="1:2">
      <c r="A5563" s="2"/>
      <c r="B5563" s="1"/>
    </row>
    <row r="5564" spans="1:2">
      <c r="A5564" s="2"/>
      <c r="B5564" s="1"/>
    </row>
    <row r="5565" spans="1:2">
      <c r="A5565" s="2"/>
      <c r="B5565" s="1"/>
    </row>
    <row r="5566" spans="1:2">
      <c r="A5566" s="2"/>
      <c r="B5566" s="1"/>
    </row>
    <row r="5567" spans="1:2">
      <c r="A5567" s="2"/>
      <c r="B5567" s="1"/>
    </row>
    <row r="5568" spans="1:2">
      <c r="A5568" s="2"/>
      <c r="B5568" s="1"/>
    </row>
    <row r="5569" spans="1:2">
      <c r="A5569" s="2"/>
      <c r="B5569" s="1"/>
    </row>
    <row r="5570" spans="1:2">
      <c r="A5570" s="2"/>
      <c r="B5570" s="1"/>
    </row>
    <row r="5571" spans="1:2">
      <c r="A5571" s="2"/>
      <c r="B5571" s="1"/>
    </row>
    <row r="5572" spans="1:2">
      <c r="A5572" s="2"/>
      <c r="B5572" s="1"/>
    </row>
    <row r="5573" spans="1:2">
      <c r="A5573" s="2"/>
      <c r="B5573" s="1"/>
    </row>
    <row r="5574" spans="1:2">
      <c r="A5574" s="2"/>
      <c r="B5574" s="1"/>
    </row>
    <row r="5575" spans="1:2">
      <c r="A5575" s="2"/>
      <c r="B5575" s="1"/>
    </row>
    <row r="5576" spans="1:2">
      <c r="A5576" s="2"/>
      <c r="B5576" s="1"/>
    </row>
    <row r="5577" spans="1:2">
      <c r="A5577" s="2"/>
      <c r="B5577" s="1"/>
    </row>
    <row r="5578" spans="1:2">
      <c r="A5578" s="2"/>
      <c r="B5578" s="1"/>
    </row>
    <row r="5579" spans="1:2">
      <c r="A5579" s="2"/>
      <c r="B5579" s="1"/>
    </row>
    <row r="5580" spans="1:2">
      <c r="A5580" s="2"/>
      <c r="B5580" s="1"/>
    </row>
    <row r="5581" spans="1:2">
      <c r="A5581" s="2"/>
      <c r="B5581" s="1"/>
    </row>
    <row r="5582" spans="1:2">
      <c r="A5582" s="2"/>
      <c r="B5582" s="1"/>
    </row>
    <row r="5583" spans="1:2">
      <c r="A5583" s="2"/>
      <c r="B5583" s="1"/>
    </row>
    <row r="5584" spans="1:2">
      <c r="A5584" s="2"/>
      <c r="B5584" s="1"/>
    </row>
    <row r="5585" spans="1:2">
      <c r="A5585" s="2"/>
      <c r="B5585" s="1"/>
    </row>
    <row r="5586" spans="1:2">
      <c r="A5586" s="2"/>
      <c r="B5586" s="1"/>
    </row>
    <row r="5587" spans="1:2">
      <c r="A5587" s="2"/>
      <c r="B5587" s="1"/>
    </row>
    <row r="5588" spans="1:2">
      <c r="A5588" s="2"/>
      <c r="B5588" s="1"/>
    </row>
    <row r="5589" spans="1:2">
      <c r="A5589" s="2"/>
      <c r="B5589" s="1"/>
    </row>
    <row r="5590" spans="1:2">
      <c r="A5590" s="2"/>
      <c r="B5590" s="1"/>
    </row>
    <row r="5591" spans="1:2">
      <c r="A5591" s="2"/>
      <c r="B5591" s="1"/>
    </row>
    <row r="5592" spans="1:2">
      <c r="A5592" s="2"/>
      <c r="B5592" s="1"/>
    </row>
    <row r="5593" spans="1:2">
      <c r="A5593" s="2"/>
      <c r="B5593" s="1"/>
    </row>
    <row r="5594" spans="1:2">
      <c r="A5594" s="2"/>
      <c r="B5594" s="1"/>
    </row>
    <row r="5595" spans="1:2">
      <c r="A5595" s="2"/>
      <c r="B5595" s="1"/>
    </row>
    <row r="5596" spans="1:2">
      <c r="A5596" s="2"/>
      <c r="B5596" s="1"/>
    </row>
    <row r="5597" spans="1:2">
      <c r="A5597" s="2"/>
      <c r="B5597" s="1"/>
    </row>
    <row r="5598" spans="1:2">
      <c r="A5598" s="2"/>
      <c r="B5598" s="1"/>
    </row>
    <row r="5599" spans="1:2">
      <c r="A5599" s="2"/>
      <c r="B5599" s="1"/>
    </row>
    <row r="5600" spans="1:2">
      <c r="A5600" s="2"/>
      <c r="B5600" s="1"/>
    </row>
    <row r="5601" spans="1:2">
      <c r="A5601" s="2"/>
      <c r="B5601" s="1"/>
    </row>
    <row r="5602" spans="1:2">
      <c r="A5602" s="2"/>
      <c r="B5602" s="1"/>
    </row>
    <row r="5603" spans="1:2">
      <c r="A5603" s="2"/>
      <c r="B5603" s="1"/>
    </row>
    <row r="5604" spans="1:2">
      <c r="A5604" s="2"/>
      <c r="B5604" s="1"/>
    </row>
    <row r="5605" spans="1:2">
      <c r="A5605" s="2"/>
      <c r="B5605" s="1"/>
    </row>
    <row r="5606" spans="1:2">
      <c r="A5606" s="2"/>
      <c r="B5606" s="1"/>
    </row>
    <row r="5607" spans="1:2">
      <c r="A5607" s="2"/>
      <c r="B5607" s="1"/>
    </row>
    <row r="5608" spans="1:2">
      <c r="A5608" s="2"/>
      <c r="B5608" s="1"/>
    </row>
    <row r="5609" spans="1:2">
      <c r="A5609" s="2"/>
      <c r="B5609" s="1"/>
    </row>
    <row r="5610" spans="1:2">
      <c r="A5610" s="2"/>
      <c r="B5610" s="1"/>
    </row>
    <row r="5611" spans="1:2">
      <c r="A5611" s="2"/>
      <c r="B5611" s="1"/>
    </row>
    <row r="5612" spans="1:2">
      <c r="A5612" s="2"/>
      <c r="B5612" s="1"/>
    </row>
    <row r="5613" spans="1:2">
      <c r="A5613" s="2"/>
      <c r="B5613" s="1"/>
    </row>
    <row r="5614" spans="1:2">
      <c r="A5614" s="2"/>
      <c r="B5614" s="1"/>
    </row>
    <row r="5615" spans="1:2">
      <c r="A5615" s="2"/>
      <c r="B5615" s="1"/>
    </row>
    <row r="5616" spans="1:2">
      <c r="A5616" s="2"/>
      <c r="B5616" s="1"/>
    </row>
    <row r="5617" spans="1:2">
      <c r="A5617" s="2"/>
      <c r="B5617" s="1"/>
    </row>
    <row r="5618" spans="1:2">
      <c r="A5618" s="2"/>
      <c r="B5618" s="1"/>
    </row>
    <row r="5619" spans="1:2">
      <c r="A5619" s="2"/>
      <c r="B5619" s="1"/>
    </row>
    <row r="5620" spans="1:2">
      <c r="A5620" s="2"/>
      <c r="B5620" s="1"/>
    </row>
    <row r="5621" spans="1:2">
      <c r="A5621" s="2"/>
      <c r="B5621" s="1"/>
    </row>
    <row r="5622" spans="1:2">
      <c r="A5622" s="2"/>
      <c r="B5622" s="1"/>
    </row>
    <row r="5623" spans="1:2">
      <c r="A5623" s="2"/>
      <c r="B5623" s="1"/>
    </row>
    <row r="5624" spans="1:2">
      <c r="A5624" s="2"/>
      <c r="B5624" s="1"/>
    </row>
    <row r="5625" spans="1:2">
      <c r="A5625" s="2"/>
      <c r="B5625" s="1"/>
    </row>
    <row r="5626" spans="1:2">
      <c r="A5626" s="2"/>
      <c r="B5626" s="1"/>
    </row>
    <row r="5627" spans="1:2">
      <c r="A5627" s="2"/>
      <c r="B5627" s="1"/>
    </row>
    <row r="5628" spans="1:2">
      <c r="A5628" s="2"/>
      <c r="B5628" s="1"/>
    </row>
    <row r="5629" spans="1:2">
      <c r="A5629" s="2"/>
      <c r="B5629" s="1"/>
    </row>
    <row r="5630" spans="1:2">
      <c r="A5630" s="2"/>
      <c r="B5630" s="1"/>
    </row>
    <row r="5631" spans="1:2">
      <c r="A5631" s="2"/>
      <c r="B5631" s="1"/>
    </row>
    <row r="5632" spans="1:2">
      <c r="A5632" s="2"/>
      <c r="B5632" s="1"/>
    </row>
    <row r="5633" spans="1:2">
      <c r="A5633" s="2"/>
      <c r="B5633" s="1"/>
    </row>
    <row r="5634" spans="1:2">
      <c r="A5634" s="2"/>
      <c r="B5634" s="1"/>
    </row>
    <row r="5635" spans="1:2">
      <c r="A5635" s="2"/>
      <c r="B5635" s="1"/>
    </row>
    <row r="5636" spans="1:2">
      <c r="A5636" s="2"/>
      <c r="B5636" s="1"/>
    </row>
    <row r="5637" spans="1:2">
      <c r="A5637" s="2"/>
      <c r="B5637" s="1"/>
    </row>
    <row r="5638" spans="1:2">
      <c r="A5638" s="2"/>
      <c r="B5638" s="1"/>
    </row>
    <row r="5639" spans="1:2">
      <c r="A5639" s="2"/>
      <c r="B5639" s="1"/>
    </row>
    <row r="5640" spans="1:2">
      <c r="A5640" s="2"/>
      <c r="B5640" s="1"/>
    </row>
    <row r="5641" spans="1:2">
      <c r="A5641" s="2"/>
      <c r="B5641" s="1"/>
    </row>
    <row r="5642" spans="1:2">
      <c r="A5642" s="2"/>
      <c r="B5642" s="1"/>
    </row>
    <row r="5643" spans="1:2">
      <c r="A5643" s="2"/>
      <c r="B5643" s="1"/>
    </row>
    <row r="5644" spans="1:2">
      <c r="A5644" s="2"/>
      <c r="B5644" s="1"/>
    </row>
    <row r="5645" spans="1:2">
      <c r="A5645" s="2"/>
      <c r="B5645" s="1"/>
    </row>
    <row r="5646" spans="1:2">
      <c r="A5646" s="2"/>
      <c r="B5646" s="1"/>
    </row>
    <row r="5647" spans="1:2">
      <c r="A5647" s="2"/>
      <c r="B5647" s="1"/>
    </row>
    <row r="5648" spans="1:2">
      <c r="A5648" s="2"/>
      <c r="B5648" s="1"/>
    </row>
    <row r="5649" spans="1:2">
      <c r="A5649" s="2"/>
      <c r="B5649" s="1"/>
    </row>
    <row r="5650" spans="1:2">
      <c r="A5650" s="2"/>
      <c r="B5650" s="1"/>
    </row>
    <row r="5651" spans="1:2">
      <c r="A5651" s="2"/>
      <c r="B5651" s="1"/>
    </row>
    <row r="5652" spans="1:2">
      <c r="A5652" s="2"/>
      <c r="B5652" s="1"/>
    </row>
    <row r="5653" spans="1:2">
      <c r="A5653" s="2"/>
      <c r="B5653" s="1"/>
    </row>
    <row r="5654" spans="1:2">
      <c r="A5654" s="2"/>
      <c r="B5654" s="1"/>
    </row>
    <row r="5655" spans="1:2">
      <c r="A5655" s="2"/>
      <c r="B5655" s="1"/>
    </row>
    <row r="5656" spans="1:2">
      <c r="A5656" s="2"/>
      <c r="B5656" s="1"/>
    </row>
    <row r="5657" spans="1:2">
      <c r="A5657" s="2"/>
      <c r="B5657" s="1"/>
    </row>
    <row r="5658" spans="1:2">
      <c r="A5658" s="2"/>
      <c r="B5658" s="1"/>
    </row>
    <row r="5659" spans="1:2">
      <c r="A5659" s="2"/>
      <c r="B5659" s="1"/>
    </row>
    <row r="5660" spans="1:2">
      <c r="A5660" s="2"/>
      <c r="B5660" s="1"/>
    </row>
    <row r="5661" spans="1:2">
      <c r="A5661" s="2"/>
      <c r="B5661" s="1"/>
    </row>
    <row r="5662" spans="1:2">
      <c r="A5662" s="2"/>
      <c r="B5662" s="1"/>
    </row>
    <row r="5663" spans="1:2">
      <c r="A5663" s="2"/>
      <c r="B5663" s="1"/>
    </row>
    <row r="5664" spans="1:2">
      <c r="A5664" s="2"/>
      <c r="B5664" s="1"/>
    </row>
    <row r="5665" spans="1:2">
      <c r="A5665" s="2"/>
      <c r="B5665" s="1"/>
    </row>
    <row r="5666" spans="1:2">
      <c r="A5666" s="2"/>
      <c r="B5666" s="1"/>
    </row>
    <row r="5667" spans="1:2">
      <c r="A5667" s="2"/>
      <c r="B5667" s="1"/>
    </row>
    <row r="5668" spans="1:2">
      <c r="A5668" s="2"/>
      <c r="B5668" s="1"/>
    </row>
    <row r="5669" spans="1:2">
      <c r="A5669" s="2"/>
      <c r="B5669" s="1"/>
    </row>
    <row r="5670" spans="1:2">
      <c r="A5670" s="2"/>
      <c r="B5670" s="1"/>
    </row>
    <row r="5671" spans="1:2">
      <c r="A5671" s="2"/>
      <c r="B5671" s="1"/>
    </row>
    <row r="5672" spans="1:2">
      <c r="A5672" s="2"/>
      <c r="B5672" s="1"/>
    </row>
    <row r="5673" spans="1:2">
      <c r="A5673" s="2"/>
      <c r="B5673" s="1"/>
    </row>
    <row r="5674" spans="1:2">
      <c r="A5674" s="2"/>
      <c r="B5674" s="1"/>
    </row>
    <row r="5675" spans="1:2">
      <c r="A5675" s="2"/>
      <c r="B5675" s="1"/>
    </row>
    <row r="5676" spans="1:2">
      <c r="A5676" s="2"/>
      <c r="B5676" s="1"/>
    </row>
    <row r="5677" spans="1:2">
      <c r="A5677" s="2"/>
      <c r="B5677" s="1"/>
    </row>
    <row r="5678" spans="1:2">
      <c r="A5678" s="2"/>
      <c r="B5678" s="1"/>
    </row>
    <row r="5679" spans="1:2">
      <c r="A5679" s="2"/>
      <c r="B5679" s="1"/>
    </row>
    <row r="5680" spans="1:2">
      <c r="A5680" s="2"/>
      <c r="B5680" s="1"/>
    </row>
    <row r="5681" spans="1:2">
      <c r="A5681" s="2"/>
      <c r="B5681" s="1"/>
    </row>
    <row r="5682" spans="1:2">
      <c r="A5682" s="2"/>
      <c r="B5682" s="1"/>
    </row>
    <row r="5683" spans="1:2">
      <c r="A5683" s="2"/>
      <c r="B5683" s="1"/>
    </row>
    <row r="5684" spans="1:2">
      <c r="A5684" s="2"/>
      <c r="B5684" s="1"/>
    </row>
    <row r="5685" spans="1:2">
      <c r="A5685" s="2"/>
      <c r="B5685" s="1"/>
    </row>
    <row r="5686" spans="1:2">
      <c r="A5686" s="2"/>
      <c r="B5686" s="1"/>
    </row>
    <row r="5687" spans="1:2">
      <c r="A5687" s="2"/>
      <c r="B5687" s="1"/>
    </row>
    <row r="5688" spans="1:2">
      <c r="A5688" s="2"/>
      <c r="B5688" s="1"/>
    </row>
    <row r="5689" spans="1:2">
      <c r="A5689" s="2"/>
      <c r="B5689" s="1"/>
    </row>
    <row r="5690" spans="1:2">
      <c r="A5690" s="2"/>
      <c r="B5690" s="1"/>
    </row>
    <row r="5691" spans="1:2">
      <c r="A5691" s="2"/>
      <c r="B5691" s="1"/>
    </row>
    <row r="5692" spans="1:2">
      <c r="A5692" s="2"/>
      <c r="B5692" s="1"/>
    </row>
    <row r="5693" spans="1:2">
      <c r="A5693" s="2"/>
      <c r="B5693" s="1"/>
    </row>
    <row r="5694" spans="1:2">
      <c r="A5694" s="2"/>
      <c r="B5694" s="1"/>
    </row>
    <row r="5695" spans="1:2">
      <c r="A5695" s="2"/>
      <c r="B5695" s="1"/>
    </row>
    <row r="5696" spans="1:2">
      <c r="A5696" s="2"/>
      <c r="B5696" s="1"/>
    </row>
    <row r="5697" spans="1:2">
      <c r="A5697" s="2"/>
      <c r="B5697" s="1"/>
    </row>
    <row r="5698" spans="1:2">
      <c r="A5698" s="2"/>
      <c r="B5698" s="1"/>
    </row>
    <row r="5699" spans="1:2">
      <c r="A5699" s="2"/>
      <c r="B5699" s="1"/>
    </row>
    <row r="5700" spans="1:2">
      <c r="A5700" s="2"/>
      <c r="B5700" s="1"/>
    </row>
    <row r="5701" spans="1:2">
      <c r="A5701" s="2"/>
      <c r="B5701" s="1"/>
    </row>
    <row r="5702" spans="1:2">
      <c r="A5702" s="2"/>
      <c r="B5702" s="1"/>
    </row>
    <row r="5703" spans="1:2">
      <c r="A5703" s="2"/>
      <c r="B5703" s="1"/>
    </row>
    <row r="5704" spans="1:2">
      <c r="A5704" s="2"/>
      <c r="B5704" s="1"/>
    </row>
    <row r="5705" spans="1:2">
      <c r="A5705" s="2"/>
      <c r="B5705" s="1"/>
    </row>
    <row r="5706" spans="1:2">
      <c r="A5706" s="2"/>
      <c r="B5706" s="1"/>
    </row>
    <row r="5707" spans="1:2">
      <c r="A5707" s="2"/>
      <c r="B5707" s="1"/>
    </row>
    <row r="5708" spans="1:2">
      <c r="A5708" s="2"/>
      <c r="B5708" s="1"/>
    </row>
    <row r="5709" spans="1:2">
      <c r="A5709" s="2"/>
      <c r="B5709" s="1"/>
    </row>
    <row r="5710" spans="1:2">
      <c r="A5710" s="2"/>
      <c r="B5710" s="1"/>
    </row>
    <row r="5711" spans="1:2">
      <c r="A5711" s="2"/>
      <c r="B5711" s="1"/>
    </row>
    <row r="5712" spans="1:2">
      <c r="A5712" s="2"/>
      <c r="B5712" s="1"/>
    </row>
    <row r="5713" spans="1:2">
      <c r="A5713" s="2"/>
      <c r="B5713" s="1"/>
    </row>
    <row r="5714" spans="1:2">
      <c r="A5714" s="2"/>
      <c r="B5714" s="1"/>
    </row>
    <row r="5715" spans="1:2">
      <c r="A5715" s="2"/>
      <c r="B5715" s="1"/>
    </row>
    <row r="5716" spans="1:2">
      <c r="A5716" s="2"/>
      <c r="B5716" s="1"/>
    </row>
    <row r="5717" spans="1:2">
      <c r="A5717" s="2"/>
      <c r="B5717" s="1"/>
    </row>
    <row r="5718" spans="1:2">
      <c r="A5718" s="2"/>
      <c r="B5718" s="1"/>
    </row>
    <row r="5719" spans="1:2">
      <c r="A5719" s="2"/>
      <c r="B5719" s="1"/>
    </row>
    <row r="5720" spans="1:2">
      <c r="A5720" s="2"/>
      <c r="B5720" s="1"/>
    </row>
    <row r="5721" spans="1:2">
      <c r="A5721" s="2"/>
      <c r="B5721" s="1"/>
    </row>
    <row r="5722" spans="1:2">
      <c r="A5722" s="2"/>
      <c r="B5722" s="1"/>
    </row>
    <row r="5723" spans="1:2">
      <c r="A5723" s="2"/>
      <c r="B5723" s="1"/>
    </row>
    <row r="5724" spans="1:2">
      <c r="A5724" s="2"/>
      <c r="B5724" s="1"/>
    </row>
    <row r="5725" spans="1:2">
      <c r="A5725" s="2"/>
      <c r="B5725" s="1"/>
    </row>
    <row r="5726" spans="1:2">
      <c r="A5726" s="2"/>
      <c r="B5726" s="1"/>
    </row>
    <row r="5727" spans="1:2">
      <c r="A5727" s="2"/>
      <c r="B5727" s="1"/>
    </row>
    <row r="5728" spans="1:2">
      <c r="A5728" s="2"/>
      <c r="B5728" s="1"/>
    </row>
    <row r="5729" spans="1:2">
      <c r="A5729" s="2"/>
      <c r="B5729" s="1"/>
    </row>
    <row r="5730" spans="1:2">
      <c r="A5730" s="2"/>
      <c r="B5730" s="1"/>
    </row>
    <row r="5731" spans="1:2">
      <c r="A5731" s="2"/>
      <c r="B5731" s="1"/>
    </row>
    <row r="5732" spans="1:2">
      <c r="A5732" s="2"/>
      <c r="B5732" s="1"/>
    </row>
    <row r="5733" spans="1:2">
      <c r="A5733" s="2"/>
      <c r="B5733" s="1"/>
    </row>
    <row r="5734" spans="1:2">
      <c r="A5734" s="2"/>
      <c r="B5734" s="1"/>
    </row>
    <row r="5735" spans="1:2">
      <c r="A5735" s="2"/>
      <c r="B5735" s="1"/>
    </row>
    <row r="5736" spans="1:2">
      <c r="A5736" s="2"/>
      <c r="B5736" s="1"/>
    </row>
    <row r="5737" spans="1:2">
      <c r="A5737" s="2"/>
      <c r="B5737" s="1"/>
    </row>
    <row r="5738" spans="1:2">
      <c r="A5738" s="2"/>
      <c r="B5738" s="1"/>
    </row>
    <row r="5739" spans="1:2">
      <c r="A5739" s="2"/>
      <c r="B5739" s="1"/>
    </row>
    <row r="5740" spans="1:2">
      <c r="A5740" s="2"/>
      <c r="B5740" s="1"/>
    </row>
    <row r="5741" spans="1:2">
      <c r="A5741" s="2"/>
      <c r="B5741" s="1"/>
    </row>
    <row r="5742" spans="1:2">
      <c r="A5742" s="2"/>
      <c r="B5742" s="1"/>
    </row>
    <row r="5743" spans="1:2">
      <c r="A5743" s="2"/>
      <c r="B5743" s="1"/>
    </row>
    <row r="5744" spans="1:2">
      <c r="A5744" s="2"/>
      <c r="B5744" s="1"/>
    </row>
    <row r="5745" spans="1:2">
      <c r="A5745" s="2"/>
      <c r="B5745" s="1"/>
    </row>
    <row r="5746" spans="1:2">
      <c r="A5746" s="2"/>
      <c r="B5746" s="1"/>
    </row>
    <row r="5747" spans="1:2">
      <c r="A5747" s="2"/>
      <c r="B5747" s="1"/>
    </row>
    <row r="5748" spans="1:2">
      <c r="A5748" s="2"/>
      <c r="B5748" s="1"/>
    </row>
    <row r="5749" spans="1:2">
      <c r="A5749" s="2"/>
      <c r="B5749" s="1"/>
    </row>
    <row r="5750" spans="1:2">
      <c r="A5750" s="2"/>
      <c r="B5750" s="1"/>
    </row>
    <row r="5751" spans="1:2">
      <c r="A5751" s="2"/>
      <c r="B5751" s="1"/>
    </row>
    <row r="5752" spans="1:2">
      <c r="A5752" s="2"/>
      <c r="B5752" s="1"/>
    </row>
    <row r="5753" spans="1:2">
      <c r="A5753" s="2"/>
      <c r="B5753" s="1"/>
    </row>
    <row r="5754" spans="1:2">
      <c r="A5754" s="2"/>
      <c r="B5754" s="1"/>
    </row>
    <row r="5755" spans="1:2">
      <c r="A5755" s="2"/>
      <c r="B5755" s="1"/>
    </row>
    <row r="5756" spans="1:2">
      <c r="A5756" s="2"/>
      <c r="B5756" s="1"/>
    </row>
    <row r="5757" spans="1:2">
      <c r="A5757" s="2"/>
      <c r="B5757" s="1"/>
    </row>
    <row r="5758" spans="1:2">
      <c r="A5758" s="2"/>
      <c r="B5758" s="1"/>
    </row>
    <row r="5759" spans="1:2">
      <c r="A5759" s="2"/>
      <c r="B5759" s="1"/>
    </row>
    <row r="5760" spans="1:2">
      <c r="A5760" s="2"/>
      <c r="B5760" s="1"/>
    </row>
    <row r="5761" spans="1:2">
      <c r="A5761" s="2"/>
      <c r="B5761" s="1"/>
    </row>
    <row r="5762" spans="1:2">
      <c r="A5762" s="2"/>
      <c r="B5762" s="1"/>
    </row>
    <row r="5763" spans="1:2">
      <c r="A5763" s="2"/>
      <c r="B5763" s="1"/>
    </row>
    <row r="5764" spans="1:2">
      <c r="A5764" s="2"/>
      <c r="B5764" s="1"/>
    </row>
    <row r="5765" spans="1:2">
      <c r="A5765" s="2"/>
      <c r="B5765" s="1"/>
    </row>
    <row r="5766" spans="1:2">
      <c r="A5766" s="2"/>
      <c r="B5766" s="1"/>
    </row>
    <row r="5767" spans="1:2">
      <c r="A5767" s="2"/>
      <c r="B5767" s="1"/>
    </row>
    <row r="5768" spans="1:2">
      <c r="A5768" s="2"/>
      <c r="B5768" s="1"/>
    </row>
    <row r="5769" spans="1:2">
      <c r="A5769" s="2"/>
      <c r="B5769" s="1"/>
    </row>
    <row r="5770" spans="1:2">
      <c r="A5770" s="2"/>
      <c r="B5770" s="1"/>
    </row>
    <row r="5771" spans="1:2">
      <c r="A5771" s="2"/>
      <c r="B5771" s="1"/>
    </row>
    <row r="5772" spans="1:2">
      <c r="A5772" s="2"/>
      <c r="B5772" s="1"/>
    </row>
    <row r="5773" spans="1:2">
      <c r="A5773" s="2"/>
      <c r="B5773" s="1"/>
    </row>
    <row r="5774" spans="1:2">
      <c r="A5774" s="2"/>
      <c r="B5774" s="1"/>
    </row>
    <row r="5775" spans="1:2">
      <c r="A5775" s="2"/>
      <c r="B5775" s="1"/>
    </row>
    <row r="5776" spans="1:2">
      <c r="A5776" s="2"/>
      <c r="B5776" s="1"/>
    </row>
    <row r="5777" spans="1:2">
      <c r="A5777" s="2"/>
      <c r="B5777" s="1"/>
    </row>
    <row r="5778" spans="1:2">
      <c r="A5778" s="2"/>
      <c r="B5778" s="1"/>
    </row>
    <row r="5779" spans="1:2">
      <c r="A5779" s="2"/>
      <c r="B5779" s="1"/>
    </row>
    <row r="5780" spans="1:2">
      <c r="A5780" s="2"/>
      <c r="B5780" s="1"/>
    </row>
    <row r="5781" spans="1:2">
      <c r="A5781" s="2"/>
      <c r="B5781" s="1"/>
    </row>
    <row r="5782" spans="1:2">
      <c r="A5782" s="2"/>
      <c r="B5782" s="1"/>
    </row>
    <row r="5783" spans="1:2">
      <c r="A5783" s="2"/>
      <c r="B5783" s="1"/>
    </row>
    <row r="5784" spans="1:2">
      <c r="A5784" s="2"/>
      <c r="B5784" s="1"/>
    </row>
    <row r="5785" spans="1:2">
      <c r="A5785" s="2"/>
      <c r="B5785" s="1"/>
    </row>
    <row r="5786" spans="1:2">
      <c r="A5786" s="2"/>
      <c r="B5786" s="1"/>
    </row>
    <row r="5787" spans="1:2">
      <c r="A5787" s="2"/>
      <c r="B5787" s="1"/>
    </row>
    <row r="5788" spans="1:2">
      <c r="A5788" s="2"/>
      <c r="B5788" s="1"/>
    </row>
    <row r="5789" spans="1:2">
      <c r="A5789" s="2"/>
      <c r="B5789" s="1"/>
    </row>
    <row r="5790" spans="1:2">
      <c r="A5790" s="2"/>
      <c r="B5790" s="1"/>
    </row>
    <row r="5791" spans="1:2">
      <c r="A5791" s="2"/>
      <c r="B5791" s="1"/>
    </row>
    <row r="5792" spans="1:2">
      <c r="A5792" s="2"/>
      <c r="B5792" s="1"/>
    </row>
    <row r="5793" spans="1:2">
      <c r="A5793" s="2"/>
      <c r="B5793" s="1"/>
    </row>
    <row r="5794" spans="1:2">
      <c r="A5794" s="2"/>
      <c r="B5794" s="1"/>
    </row>
    <row r="5795" spans="1:2">
      <c r="A5795" s="2"/>
      <c r="B5795" s="1"/>
    </row>
    <row r="5796" spans="1:2">
      <c r="A5796" s="2"/>
      <c r="B5796" s="1"/>
    </row>
    <row r="5797" spans="1:2">
      <c r="A5797" s="2"/>
      <c r="B5797" s="1"/>
    </row>
    <row r="5798" spans="1:2">
      <c r="A5798" s="2"/>
      <c r="B5798" s="1"/>
    </row>
    <row r="5799" spans="1:2">
      <c r="A5799" s="2"/>
      <c r="B5799" s="1"/>
    </row>
    <row r="5800" spans="1:2">
      <c r="A5800" s="2"/>
      <c r="B5800" s="1"/>
    </row>
    <row r="5801" spans="1:2">
      <c r="A5801" s="2"/>
      <c r="B5801" s="1"/>
    </row>
    <row r="5802" spans="1:2">
      <c r="A5802" s="2"/>
      <c r="B5802" s="1"/>
    </row>
    <row r="5803" spans="1:2">
      <c r="A5803" s="2"/>
      <c r="B5803" s="1"/>
    </row>
    <row r="5804" spans="1:2">
      <c r="A5804" s="2"/>
      <c r="B5804" s="1"/>
    </row>
    <row r="5805" spans="1:2">
      <c r="A5805" s="2"/>
      <c r="B5805" s="1"/>
    </row>
    <row r="5806" spans="1:2">
      <c r="A5806" s="2"/>
      <c r="B5806" s="1"/>
    </row>
    <row r="5807" spans="1:2">
      <c r="A5807" s="2"/>
      <c r="B5807" s="1"/>
    </row>
    <row r="5808" spans="1:2">
      <c r="A5808" s="2"/>
      <c r="B5808" s="1"/>
    </row>
    <row r="5809" spans="1:2">
      <c r="A5809" s="2"/>
      <c r="B5809" s="1"/>
    </row>
    <row r="5810" spans="1:2">
      <c r="A5810" s="2"/>
      <c r="B5810" s="1"/>
    </row>
    <row r="5811" spans="1:2">
      <c r="A5811" s="2"/>
      <c r="B5811" s="1"/>
    </row>
    <row r="5812" spans="1:2">
      <c r="A5812" s="2"/>
      <c r="B5812" s="1"/>
    </row>
    <row r="5813" spans="1:2">
      <c r="A5813" s="2"/>
      <c r="B5813" s="1"/>
    </row>
    <row r="5814" spans="1:2">
      <c r="A5814" s="2"/>
      <c r="B5814" s="1"/>
    </row>
    <row r="5815" spans="1:2">
      <c r="A5815" s="2"/>
      <c r="B5815" s="1"/>
    </row>
    <row r="5816" spans="1:2">
      <c r="A5816" s="2"/>
      <c r="B5816" s="1"/>
    </row>
    <row r="5817" spans="1:2">
      <c r="A5817" s="2"/>
      <c r="B5817" s="1"/>
    </row>
    <row r="5818" spans="1:2">
      <c r="A5818" s="2"/>
      <c r="B5818" s="1"/>
    </row>
    <row r="5819" spans="1:2">
      <c r="A5819" s="2"/>
      <c r="B5819" s="1"/>
    </row>
    <row r="5820" spans="1:2">
      <c r="A5820" s="2"/>
      <c r="B5820" s="1"/>
    </row>
    <row r="5821" spans="1:2">
      <c r="A5821" s="2"/>
      <c r="B5821" s="1"/>
    </row>
    <row r="5822" spans="1:2">
      <c r="A5822" s="2"/>
      <c r="B5822" s="1"/>
    </row>
    <row r="5823" spans="1:2">
      <c r="A5823" s="2"/>
      <c r="B5823" s="1"/>
    </row>
    <row r="5824" spans="1:2">
      <c r="A5824" s="2"/>
      <c r="B5824" s="1"/>
    </row>
    <row r="5825" spans="1:2">
      <c r="A5825" s="2"/>
      <c r="B5825" s="1"/>
    </row>
    <row r="5826" spans="1:2">
      <c r="A5826" s="2"/>
      <c r="B5826" s="1"/>
    </row>
    <row r="5827" spans="1:2">
      <c r="A5827" s="2"/>
      <c r="B5827" s="1"/>
    </row>
    <row r="5828" spans="1:2">
      <c r="A5828" s="2"/>
      <c r="B5828" s="1"/>
    </row>
    <row r="5829" spans="1:2">
      <c r="A5829" s="2"/>
      <c r="B5829" s="1"/>
    </row>
    <row r="5830" spans="1:2">
      <c r="A5830" s="2"/>
      <c r="B5830" s="1"/>
    </row>
    <row r="5831" spans="1:2">
      <c r="A5831" s="2"/>
      <c r="B5831" s="1"/>
    </row>
    <row r="5832" spans="1:2">
      <c r="A5832" s="2"/>
      <c r="B5832" s="1"/>
    </row>
    <row r="5833" spans="1:2">
      <c r="A5833" s="2"/>
      <c r="B5833" s="1"/>
    </row>
    <row r="5834" spans="1:2">
      <c r="A5834" s="2"/>
      <c r="B5834" s="1"/>
    </row>
    <row r="5835" spans="1:2">
      <c r="A5835" s="2"/>
      <c r="B5835" s="1"/>
    </row>
    <row r="5836" spans="1:2">
      <c r="A5836" s="2"/>
      <c r="B5836" s="1"/>
    </row>
    <row r="5837" spans="1:2">
      <c r="A5837" s="2"/>
      <c r="B5837" s="1"/>
    </row>
    <row r="5838" spans="1:2">
      <c r="A5838" s="2"/>
      <c r="B5838" s="1"/>
    </row>
    <row r="5839" spans="1:2">
      <c r="A5839" s="2"/>
      <c r="B5839" s="1"/>
    </row>
    <row r="5840" spans="1:2">
      <c r="A5840" s="2"/>
      <c r="B5840" s="1"/>
    </row>
    <row r="5841" spans="1:2">
      <c r="A5841" s="2"/>
      <c r="B5841" s="1"/>
    </row>
    <row r="5842" spans="1:2">
      <c r="A5842" s="2"/>
      <c r="B5842" s="1"/>
    </row>
    <row r="5843" spans="1:2">
      <c r="A5843" s="2"/>
      <c r="B5843" s="1"/>
    </row>
    <row r="5844" spans="1:2">
      <c r="A5844" s="2"/>
      <c r="B5844" s="1"/>
    </row>
    <row r="5845" spans="1:2">
      <c r="A5845" s="2"/>
      <c r="B5845" s="1"/>
    </row>
    <row r="5846" spans="1:2">
      <c r="A5846" s="2"/>
      <c r="B5846" s="1"/>
    </row>
    <row r="5847" spans="1:2">
      <c r="A5847" s="2"/>
      <c r="B5847" s="1"/>
    </row>
    <row r="5848" spans="1:2">
      <c r="A5848" s="2"/>
      <c r="B5848" s="1"/>
    </row>
    <row r="5849" spans="1:2">
      <c r="A5849" s="2"/>
      <c r="B5849" s="1"/>
    </row>
    <row r="5850" spans="1:2">
      <c r="A5850" s="2"/>
      <c r="B5850" s="1"/>
    </row>
    <row r="5851" spans="1:2">
      <c r="A5851" s="2"/>
      <c r="B5851" s="1"/>
    </row>
    <row r="5852" spans="1:2">
      <c r="A5852" s="2"/>
      <c r="B5852" s="1"/>
    </row>
    <row r="5853" spans="1:2">
      <c r="A5853" s="2"/>
      <c r="B5853" s="1"/>
    </row>
    <row r="5854" spans="1:2">
      <c r="A5854" s="2"/>
      <c r="B5854" s="1"/>
    </row>
    <row r="5855" spans="1:2">
      <c r="A5855" s="2"/>
      <c r="B5855" s="1"/>
    </row>
    <row r="5856" spans="1:2">
      <c r="A5856" s="2"/>
      <c r="B5856" s="1"/>
    </row>
    <row r="5857" spans="1:2">
      <c r="A5857" s="2"/>
      <c r="B5857" s="1"/>
    </row>
    <row r="5858" spans="1:2">
      <c r="A5858" s="2"/>
      <c r="B5858" s="1"/>
    </row>
    <row r="5859" spans="1:2">
      <c r="A5859" s="2"/>
      <c r="B5859" s="1"/>
    </row>
    <row r="5860" spans="1:2">
      <c r="A5860" s="2"/>
      <c r="B5860" s="1"/>
    </row>
    <row r="5861" spans="1:2">
      <c r="A5861" s="2"/>
      <c r="B5861" s="1"/>
    </row>
    <row r="5862" spans="1:2">
      <c r="A5862" s="2"/>
      <c r="B5862" s="1"/>
    </row>
    <row r="5863" spans="1:2">
      <c r="A5863" s="2"/>
      <c r="B5863" s="1"/>
    </row>
    <row r="5864" spans="1:2">
      <c r="A5864" s="2"/>
      <c r="B5864" s="1"/>
    </row>
    <row r="5865" spans="1:2">
      <c r="A5865" s="2"/>
      <c r="B5865" s="1"/>
    </row>
    <row r="5866" spans="1:2">
      <c r="A5866" s="2"/>
      <c r="B5866" s="1"/>
    </row>
    <row r="5867" spans="1:2">
      <c r="A5867" s="2"/>
      <c r="B5867" s="1"/>
    </row>
    <row r="5868" spans="1:2">
      <c r="A5868" s="2"/>
      <c r="B5868" s="1"/>
    </row>
    <row r="5869" spans="1:2">
      <c r="A5869" s="2"/>
      <c r="B5869" s="1"/>
    </row>
    <row r="5870" spans="1:2">
      <c r="A5870" s="2"/>
      <c r="B5870" s="1"/>
    </row>
    <row r="5871" spans="1:2">
      <c r="A5871" s="2"/>
      <c r="B5871" s="1"/>
    </row>
    <row r="5872" spans="1:2">
      <c r="A5872" s="2"/>
      <c r="B5872" s="1"/>
    </row>
    <row r="5873" spans="1:2">
      <c r="A5873" s="2"/>
      <c r="B5873" s="1"/>
    </row>
    <row r="5874" spans="1:2">
      <c r="A5874" s="2"/>
      <c r="B5874" s="1"/>
    </row>
    <row r="5875" spans="1:2">
      <c r="A5875" s="2"/>
      <c r="B5875" s="1"/>
    </row>
    <row r="5876" spans="1:2">
      <c r="A5876" s="2"/>
      <c r="B5876" s="1"/>
    </row>
    <row r="5877" spans="1:2">
      <c r="A5877" s="2"/>
      <c r="B5877" s="1"/>
    </row>
    <row r="5878" spans="1:2">
      <c r="A5878" s="2"/>
      <c r="B5878" s="1"/>
    </row>
    <row r="5879" spans="1:2">
      <c r="A5879" s="2"/>
      <c r="B5879" s="1"/>
    </row>
    <row r="5880" spans="1:2">
      <c r="A5880" s="2"/>
      <c r="B5880" s="1"/>
    </row>
    <row r="5881" spans="1:2">
      <c r="A5881" s="2"/>
      <c r="B5881" s="1"/>
    </row>
    <row r="5882" spans="1:2">
      <c r="A5882" s="2"/>
      <c r="B5882" s="1"/>
    </row>
    <row r="5883" spans="1:2">
      <c r="A5883" s="2"/>
      <c r="B5883" s="1"/>
    </row>
    <row r="5884" spans="1:2">
      <c r="A5884" s="2"/>
      <c r="B5884" s="1"/>
    </row>
    <row r="5885" spans="1:2">
      <c r="A5885" s="2"/>
      <c r="B5885" s="1"/>
    </row>
    <row r="5886" spans="1:2">
      <c r="A5886" s="2"/>
      <c r="B5886" s="1"/>
    </row>
    <row r="5887" spans="1:2">
      <c r="A5887" s="2"/>
      <c r="B5887" s="1"/>
    </row>
    <row r="5888" spans="1:2">
      <c r="A5888" s="2"/>
      <c r="B5888" s="1"/>
    </row>
    <row r="5889" spans="1:2">
      <c r="A5889" s="2"/>
      <c r="B5889" s="1"/>
    </row>
    <row r="5890" spans="1:2">
      <c r="A5890" s="2"/>
      <c r="B5890" s="1"/>
    </row>
    <row r="5891" spans="1:2">
      <c r="A5891" s="2"/>
      <c r="B5891" s="1"/>
    </row>
    <row r="5892" spans="1:2">
      <c r="A5892" s="2"/>
      <c r="B5892" s="1"/>
    </row>
    <row r="5893" spans="1:2">
      <c r="A5893" s="2"/>
      <c r="B5893" s="1"/>
    </row>
    <row r="5894" spans="1:2">
      <c r="A5894" s="2"/>
      <c r="B5894" s="1"/>
    </row>
    <row r="5895" spans="1:2">
      <c r="A5895" s="2"/>
      <c r="B5895" s="1"/>
    </row>
    <row r="5896" spans="1:2">
      <c r="A5896" s="2"/>
      <c r="B5896" s="1"/>
    </row>
    <row r="5897" spans="1:2">
      <c r="A5897" s="2"/>
      <c r="B5897" s="1"/>
    </row>
    <row r="5898" spans="1:2">
      <c r="A5898" s="2"/>
      <c r="B5898" s="1"/>
    </row>
    <row r="5899" spans="1:2">
      <c r="A5899" s="2"/>
      <c r="B5899" s="1"/>
    </row>
    <row r="5900" spans="1:2">
      <c r="A5900" s="2"/>
      <c r="B5900" s="1"/>
    </row>
    <row r="5901" spans="1:2">
      <c r="A5901" s="2"/>
      <c r="B5901" s="1"/>
    </row>
    <row r="5902" spans="1:2">
      <c r="A5902" s="2"/>
      <c r="B5902" s="1"/>
    </row>
    <row r="5903" spans="1:2">
      <c r="A5903" s="2"/>
      <c r="B5903" s="1"/>
    </row>
    <row r="5904" spans="1:2">
      <c r="A5904" s="2"/>
      <c r="B5904" s="1"/>
    </row>
    <row r="5905" spans="1:2">
      <c r="A5905" s="2"/>
      <c r="B5905" s="1"/>
    </row>
    <row r="5906" spans="1:2">
      <c r="A5906" s="2"/>
      <c r="B5906" s="1"/>
    </row>
    <row r="5907" spans="1:2">
      <c r="A5907" s="2"/>
      <c r="B5907" s="1"/>
    </row>
    <row r="5908" spans="1:2">
      <c r="A5908" s="2"/>
      <c r="B5908" s="1"/>
    </row>
    <row r="5909" spans="1:2">
      <c r="A5909" s="2"/>
      <c r="B5909" s="1"/>
    </row>
    <row r="5910" spans="1:2">
      <c r="A5910" s="2"/>
      <c r="B5910" s="1"/>
    </row>
    <row r="5911" spans="1:2">
      <c r="A5911" s="2"/>
      <c r="B5911" s="1"/>
    </row>
    <row r="5912" spans="1:2">
      <c r="A5912" s="2"/>
      <c r="B5912" s="1"/>
    </row>
    <row r="5913" spans="1:2">
      <c r="A5913" s="2"/>
      <c r="B5913" s="1"/>
    </row>
    <row r="5914" spans="1:2">
      <c r="A5914" s="2"/>
      <c r="B5914" s="1"/>
    </row>
    <row r="5915" spans="1:2">
      <c r="A5915" s="2"/>
      <c r="B5915" s="1"/>
    </row>
    <row r="5916" spans="1:2">
      <c r="A5916" s="2"/>
      <c r="B5916" s="1"/>
    </row>
    <row r="5917" spans="1:2">
      <c r="A5917" s="2"/>
      <c r="B5917" s="1"/>
    </row>
    <row r="5918" spans="1:2">
      <c r="A5918" s="2"/>
      <c r="B5918" s="1"/>
    </row>
    <row r="5919" spans="1:2">
      <c r="A5919" s="2"/>
      <c r="B5919" s="1"/>
    </row>
    <row r="5920" spans="1:2">
      <c r="A5920" s="2"/>
      <c r="B5920" s="1"/>
    </row>
    <row r="5921" spans="1:2">
      <c r="A5921" s="2"/>
      <c r="B5921" s="1"/>
    </row>
    <row r="5922" spans="1:2">
      <c r="A5922" s="2"/>
      <c r="B5922" s="1"/>
    </row>
    <row r="5923" spans="1:2">
      <c r="A5923" s="2"/>
      <c r="B5923" s="1"/>
    </row>
    <row r="5924" spans="1:2">
      <c r="A5924" s="2"/>
      <c r="B5924" s="1"/>
    </row>
    <row r="5925" spans="1:2">
      <c r="A5925" s="2"/>
      <c r="B5925" s="1"/>
    </row>
    <row r="5926" spans="1:2">
      <c r="A5926" s="2"/>
      <c r="B5926" s="1"/>
    </row>
    <row r="5927" spans="1:2">
      <c r="A5927" s="2"/>
      <c r="B5927" s="1"/>
    </row>
    <row r="5928" spans="1:2">
      <c r="A5928" s="2"/>
      <c r="B5928" s="1"/>
    </row>
    <row r="5929" spans="1:2">
      <c r="A5929" s="2"/>
      <c r="B5929" s="1"/>
    </row>
    <row r="5930" spans="1:2">
      <c r="A5930" s="2"/>
      <c r="B5930" s="1"/>
    </row>
    <row r="5931" spans="1:2">
      <c r="A5931" s="2"/>
      <c r="B5931" s="1"/>
    </row>
    <row r="5932" spans="1:2">
      <c r="A5932" s="2"/>
      <c r="B5932" s="1"/>
    </row>
    <row r="5933" spans="1:2">
      <c r="A5933" s="2"/>
      <c r="B5933" s="1"/>
    </row>
    <row r="5934" spans="1:2">
      <c r="A5934" s="2"/>
      <c r="B5934" s="1"/>
    </row>
    <row r="5935" spans="1:2">
      <c r="A5935" s="2"/>
      <c r="B5935" s="1"/>
    </row>
    <row r="5936" spans="1:2">
      <c r="A5936" s="2"/>
      <c r="B5936" s="1"/>
    </row>
    <row r="5937" spans="1:2">
      <c r="A5937" s="2"/>
      <c r="B5937" s="1"/>
    </row>
    <row r="5938" spans="1:2">
      <c r="A5938" s="2"/>
      <c r="B5938" s="1"/>
    </row>
    <row r="5939" spans="1:2">
      <c r="A5939" s="2"/>
      <c r="B5939" s="1"/>
    </row>
    <row r="5940" spans="1:2">
      <c r="A5940" s="2"/>
      <c r="B5940" s="1"/>
    </row>
    <row r="5941" spans="1:2">
      <c r="A5941" s="2"/>
      <c r="B5941" s="1"/>
    </row>
  </sheetData>
  <sortState xmlns:xlrd2="http://schemas.microsoft.com/office/spreadsheetml/2017/richdata2" ref="A2:B269">
    <sortCondition ref="A2:A269"/>
  </sortState>
  <hyperlinks>
    <hyperlink ref="E1" r:id="rId1" display="https://www.investing.com/indices/baltic-dry" xr:uid="{D7EA51CE-5E4A-4A5D-B318-19A9CFEA9CAE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65B26-0C82-467D-83A9-7B10B15CAB19}">
  <sheetPr>
    <tabColor theme="9"/>
  </sheetPr>
  <dimension ref="A1:B498"/>
  <sheetViews>
    <sheetView topLeftCell="A459" workbookViewId="0">
      <selection activeCell="E485" sqref="E485"/>
    </sheetView>
  </sheetViews>
  <sheetFormatPr defaultRowHeight="12.75"/>
  <cols>
    <col min="1" max="1" width="10.140625" bestFit="1" customWidth="1"/>
    <col min="2" max="2" width="13.5703125" bestFit="1" customWidth="1"/>
  </cols>
  <sheetData>
    <row r="1" spans="1:2" ht="15">
      <c r="A1" s="11" t="s">
        <v>0</v>
      </c>
      <c r="B1" s="11" t="s">
        <v>9</v>
      </c>
    </row>
    <row r="2" spans="1:2" ht="15">
      <c r="A2" s="12">
        <v>29587</v>
      </c>
      <c r="B2" s="11">
        <v>1.5518000000000001</v>
      </c>
    </row>
    <row r="3" spans="1:2" ht="15">
      <c r="A3" s="12">
        <v>29618</v>
      </c>
      <c r="B3" s="11">
        <v>1.6131</v>
      </c>
    </row>
    <row r="4" spans="1:2" ht="15">
      <c r="A4" s="12">
        <v>29646</v>
      </c>
      <c r="B4" s="11">
        <v>1.6314</v>
      </c>
    </row>
    <row r="5" spans="1:2" ht="15">
      <c r="A5" s="12">
        <v>29677</v>
      </c>
      <c r="B5" s="11">
        <v>1.6659999999999999</v>
      </c>
    </row>
    <row r="6" spans="1:2" ht="15">
      <c r="A6" s="12">
        <v>29707</v>
      </c>
      <c r="B6" s="11">
        <v>1.7270000000000001</v>
      </c>
    </row>
    <row r="7" spans="1:2" ht="15">
      <c r="A7" s="12">
        <v>29738</v>
      </c>
      <c r="B7" s="11">
        <v>1.7605</v>
      </c>
    </row>
    <row r="8" spans="1:2" ht="15">
      <c r="A8" s="12">
        <v>29768</v>
      </c>
      <c r="B8" s="11">
        <v>1.7646999999999999</v>
      </c>
    </row>
    <row r="9" spans="1:2" ht="15">
      <c r="A9" s="12">
        <v>29799</v>
      </c>
      <c r="B9" s="11">
        <v>1.8003</v>
      </c>
    </row>
    <row r="10" spans="1:2" ht="15">
      <c r="A10" s="12">
        <v>29830</v>
      </c>
      <c r="B10" s="11">
        <v>1.7542</v>
      </c>
    </row>
    <row r="11" spans="1:2" ht="15">
      <c r="A11" s="12">
        <v>29860</v>
      </c>
      <c r="B11" s="11">
        <v>1.7576000000000001</v>
      </c>
    </row>
    <row r="12" spans="1:2" ht="15">
      <c r="A12" s="12">
        <v>29891</v>
      </c>
      <c r="B12" s="11">
        <v>1.7408999999999999</v>
      </c>
    </row>
    <row r="13" spans="1:2" ht="15">
      <c r="A13" s="12">
        <v>29921</v>
      </c>
      <c r="B13" s="11">
        <v>1.7404999999999999</v>
      </c>
    </row>
    <row r="14" spans="1:2" ht="15">
      <c r="A14" s="12">
        <v>29952</v>
      </c>
      <c r="B14" s="11">
        <v>1.7713000000000001</v>
      </c>
    </row>
    <row r="15" spans="1:2" ht="15">
      <c r="A15" s="12">
        <v>29983</v>
      </c>
      <c r="B15" s="11">
        <v>1.82</v>
      </c>
    </row>
    <row r="16" spans="1:2" ht="15">
      <c r="A16" s="12">
        <v>30011</v>
      </c>
      <c r="B16" s="11">
        <v>1.8429</v>
      </c>
    </row>
    <row r="17" spans="1:2" ht="15">
      <c r="A17" s="12">
        <v>30042</v>
      </c>
      <c r="B17" s="11">
        <v>1.8565</v>
      </c>
    </row>
    <row r="18" spans="1:2" ht="15">
      <c r="A18" s="12">
        <v>30072</v>
      </c>
      <c r="B18" s="11">
        <v>1.8123</v>
      </c>
    </row>
    <row r="19" spans="1:2" ht="15">
      <c r="A19" s="12">
        <v>30103</v>
      </c>
      <c r="B19" s="11">
        <v>1.9014</v>
      </c>
    </row>
    <row r="20" spans="1:2" ht="15">
      <c r="A20" s="12">
        <v>30133</v>
      </c>
      <c r="B20" s="11">
        <v>1.93</v>
      </c>
    </row>
    <row r="21" spans="1:2" ht="15">
      <c r="A21" s="12">
        <v>30164</v>
      </c>
      <c r="B21" s="11">
        <v>1.9432</v>
      </c>
    </row>
    <row r="22" spans="1:2" ht="15">
      <c r="A22" s="12">
        <v>30195</v>
      </c>
      <c r="B22" s="11">
        <v>1.9567000000000001</v>
      </c>
    </row>
    <row r="23" spans="1:2" ht="15">
      <c r="A23" s="12">
        <v>30225</v>
      </c>
      <c r="B23" s="11">
        <v>1.9886999999999999</v>
      </c>
    </row>
    <row r="24" spans="1:2" ht="15">
      <c r="A24" s="12">
        <v>30256</v>
      </c>
      <c r="B24" s="11">
        <v>2.0002</v>
      </c>
    </row>
    <row r="25" spans="1:2" ht="15">
      <c r="A25" s="12">
        <v>30286</v>
      </c>
      <c r="B25" s="11">
        <v>1.9444999999999999</v>
      </c>
    </row>
    <row r="26" spans="1:2" ht="15">
      <c r="A26" s="12">
        <v>30317</v>
      </c>
      <c r="B26" s="11">
        <v>1.9238</v>
      </c>
    </row>
    <row r="27" spans="1:2" ht="15">
      <c r="A27" s="12">
        <v>30348</v>
      </c>
      <c r="B27" s="11">
        <v>1.9653</v>
      </c>
    </row>
    <row r="28" spans="1:2" ht="15">
      <c r="A28" s="12">
        <v>30376</v>
      </c>
      <c r="B28" s="11">
        <v>1.9834000000000001</v>
      </c>
    </row>
    <row r="29" spans="1:2" ht="15">
      <c r="A29" s="12">
        <v>30407</v>
      </c>
      <c r="B29" s="11">
        <v>1.9938</v>
      </c>
    </row>
    <row r="30" spans="1:2" ht="15">
      <c r="A30" s="12">
        <v>30437</v>
      </c>
      <c r="B30" s="11">
        <v>1.9895</v>
      </c>
    </row>
    <row r="31" spans="1:2" ht="15">
      <c r="A31" s="12">
        <v>30468</v>
      </c>
      <c r="B31" s="11">
        <v>1.9948999999999999</v>
      </c>
    </row>
    <row r="32" spans="1:2" ht="15">
      <c r="A32" s="12">
        <v>30498</v>
      </c>
      <c r="B32" s="11">
        <v>1.9965999999999999</v>
      </c>
    </row>
    <row r="33" spans="1:2" ht="15">
      <c r="A33" s="12">
        <v>30529</v>
      </c>
      <c r="B33" s="11">
        <v>1.9843</v>
      </c>
    </row>
    <row r="34" spans="1:2" ht="15">
      <c r="A34" s="12">
        <v>30560</v>
      </c>
      <c r="B34" s="11">
        <v>1.9866999999999999</v>
      </c>
    </row>
    <row r="35" spans="1:2" ht="15">
      <c r="A35" s="12">
        <v>30590</v>
      </c>
      <c r="B35" s="11">
        <v>1.9663999999999999</v>
      </c>
    </row>
    <row r="36" spans="1:2" ht="15">
      <c r="A36" s="12">
        <v>30621</v>
      </c>
      <c r="B36" s="11">
        <v>1.994</v>
      </c>
    </row>
    <row r="37" spans="1:2" ht="15">
      <c r="A37" s="12">
        <v>30651</v>
      </c>
      <c r="B37" s="11">
        <v>1.992</v>
      </c>
    </row>
    <row r="38" spans="1:2" ht="15">
      <c r="A38" s="12">
        <v>30682</v>
      </c>
      <c r="B38" s="11">
        <v>2.0489999999999999</v>
      </c>
    </row>
    <row r="39" spans="1:2" ht="15">
      <c r="A39" s="12">
        <v>30713</v>
      </c>
      <c r="B39" s="11">
        <v>2.0628000000000002</v>
      </c>
    </row>
    <row r="40" spans="1:2" ht="15">
      <c r="A40" s="12">
        <v>30742</v>
      </c>
      <c r="B40" s="11">
        <v>2.0646</v>
      </c>
    </row>
    <row r="41" spans="1:2" ht="15">
      <c r="A41" s="12">
        <v>30773</v>
      </c>
      <c r="B41" s="11">
        <v>2.0929000000000002</v>
      </c>
    </row>
    <row r="42" spans="1:2" ht="15">
      <c r="A42" s="12">
        <v>30803</v>
      </c>
      <c r="B42" s="11">
        <v>2.1865999999999999</v>
      </c>
    </row>
    <row r="43" spans="1:2" ht="15">
      <c r="A43" s="12">
        <v>30834</v>
      </c>
      <c r="B43" s="11">
        <v>2.2178</v>
      </c>
    </row>
    <row r="44" spans="1:2" ht="15">
      <c r="A44" s="12">
        <v>30864</v>
      </c>
      <c r="B44" s="11">
        <v>2.2995999999999999</v>
      </c>
    </row>
    <row r="45" spans="1:2" ht="15">
      <c r="A45" s="12">
        <v>30895</v>
      </c>
      <c r="B45" s="11">
        <v>2.3717999999999999</v>
      </c>
    </row>
    <row r="46" spans="1:2" ht="15">
      <c r="A46" s="12">
        <v>30926</v>
      </c>
      <c r="B46" s="11">
        <v>2.5468999999999999</v>
      </c>
    </row>
    <row r="47" spans="1:2" ht="15">
      <c r="A47" s="12">
        <v>30956</v>
      </c>
      <c r="B47" s="11">
        <v>2.6488</v>
      </c>
    </row>
    <row r="48" spans="1:2" ht="15">
      <c r="A48" s="12">
        <v>30987</v>
      </c>
      <c r="B48" s="11">
        <v>2.6785000000000001</v>
      </c>
    </row>
    <row r="49" spans="1:2" ht="15">
      <c r="A49" s="12">
        <v>31017</v>
      </c>
      <c r="B49" s="11">
        <v>2.7953000000000001</v>
      </c>
    </row>
    <row r="50" spans="1:2" ht="15">
      <c r="A50" s="12">
        <v>31048</v>
      </c>
      <c r="B50" s="11">
        <v>2.8159999999999998</v>
      </c>
    </row>
    <row r="51" spans="1:2" ht="15">
      <c r="A51" s="12">
        <v>31079</v>
      </c>
      <c r="B51" s="11">
        <v>2.8347000000000002</v>
      </c>
    </row>
    <row r="52" spans="1:2" ht="15">
      <c r="A52" s="12">
        <v>31107</v>
      </c>
      <c r="B52" s="11">
        <v>2.8532999999999999</v>
      </c>
    </row>
    <row r="53" spans="1:2" ht="15">
      <c r="A53" s="12">
        <v>31138</v>
      </c>
      <c r="B53" s="11">
        <v>2.8479999999999999</v>
      </c>
    </row>
    <row r="54" spans="1:2" ht="15">
      <c r="A54" s="12">
        <v>31168</v>
      </c>
      <c r="B54" s="11">
        <v>2.8555999999999999</v>
      </c>
    </row>
    <row r="55" spans="1:2" ht="15">
      <c r="A55" s="12">
        <v>31199</v>
      </c>
      <c r="B55" s="11">
        <v>2.8693</v>
      </c>
    </row>
    <row r="56" spans="1:2" ht="15">
      <c r="A56" s="12">
        <v>31229</v>
      </c>
      <c r="B56" s="11">
        <v>2.8809</v>
      </c>
    </row>
    <row r="57" spans="1:2" ht="15">
      <c r="A57" s="12">
        <v>31260</v>
      </c>
      <c r="B57" s="11">
        <v>2.9093</v>
      </c>
    </row>
    <row r="58" spans="1:2" ht="15">
      <c r="A58" s="12">
        <v>31291</v>
      </c>
      <c r="B58" s="11">
        <v>2.9722</v>
      </c>
    </row>
    <row r="59" spans="1:2" ht="15">
      <c r="A59" s="12">
        <v>31321</v>
      </c>
      <c r="B59" s="11">
        <v>3.0781999999999998</v>
      </c>
    </row>
    <row r="60" spans="1:2" ht="15">
      <c r="A60" s="12">
        <v>31352</v>
      </c>
      <c r="B60" s="11">
        <v>3.2086000000000001</v>
      </c>
    </row>
    <row r="61" spans="1:2" ht="15">
      <c r="A61" s="12">
        <v>31382</v>
      </c>
      <c r="B61" s="11">
        <v>3.2094999999999998</v>
      </c>
    </row>
    <row r="62" spans="1:2" ht="15">
      <c r="A62" s="12">
        <v>31413</v>
      </c>
      <c r="B62" s="11">
        <v>3.2094999999999998</v>
      </c>
    </row>
    <row r="63" spans="1:2" ht="15">
      <c r="A63" s="12">
        <v>31444</v>
      </c>
      <c r="B63" s="11">
        <v>3.2151999999999998</v>
      </c>
    </row>
    <row r="64" spans="1:2" ht="15">
      <c r="A64" s="12">
        <v>31472</v>
      </c>
      <c r="B64" s="11">
        <v>3.2202000000000002</v>
      </c>
    </row>
    <row r="65" spans="1:2" ht="15">
      <c r="A65" s="12">
        <v>31503</v>
      </c>
      <c r="B65" s="11">
        <v>3.2143000000000002</v>
      </c>
    </row>
    <row r="66" spans="1:2" ht="15">
      <c r="A66" s="12">
        <v>31533</v>
      </c>
      <c r="B66" s="11">
        <v>3.2014</v>
      </c>
    </row>
    <row r="67" spans="1:2" ht="15">
      <c r="A67" s="12">
        <v>31564</v>
      </c>
      <c r="B67" s="11">
        <v>3.2115</v>
      </c>
    </row>
    <row r="68" spans="1:2" ht="15">
      <c r="A68" s="12">
        <v>31594</v>
      </c>
      <c r="B68" s="11">
        <v>3.6435</v>
      </c>
    </row>
    <row r="69" spans="1:2" ht="15">
      <c r="A69" s="12">
        <v>31625</v>
      </c>
      <c r="B69" s="11">
        <v>3.7128999999999999</v>
      </c>
    </row>
    <row r="70" spans="1:2" ht="15">
      <c r="A70" s="12">
        <v>31656</v>
      </c>
      <c r="B70" s="11">
        <v>3.7149999999999999</v>
      </c>
    </row>
    <row r="71" spans="1:2" ht="15">
      <c r="A71" s="12">
        <v>31686</v>
      </c>
      <c r="B71" s="11">
        <v>3.7256999999999998</v>
      </c>
    </row>
    <row r="72" spans="1:2" ht="15">
      <c r="A72" s="12">
        <v>31717</v>
      </c>
      <c r="B72" s="11">
        <v>3.7313999999999998</v>
      </c>
    </row>
    <row r="73" spans="1:2" ht="15">
      <c r="A73" s="12">
        <v>31747</v>
      </c>
      <c r="B73" s="11">
        <v>3.7313999999999998</v>
      </c>
    </row>
    <row r="74" spans="1:2" ht="15">
      <c r="A74" s="12">
        <v>31778</v>
      </c>
      <c r="B74" s="11">
        <v>3.7313999999999998</v>
      </c>
    </row>
    <row r="75" spans="1:2" ht="15">
      <c r="A75" s="12">
        <v>31809</v>
      </c>
      <c r="B75" s="11">
        <v>3.7313999999999998</v>
      </c>
    </row>
    <row r="76" spans="1:2" ht="15">
      <c r="A76" s="12">
        <v>31837</v>
      </c>
      <c r="B76" s="11">
        <v>3.7313999999999998</v>
      </c>
    </row>
    <row r="77" spans="1:2" ht="15">
      <c r="A77" s="12">
        <v>31868</v>
      </c>
      <c r="B77" s="11">
        <v>3.7313999999999998</v>
      </c>
    </row>
    <row r="78" spans="1:2" ht="15">
      <c r="A78" s="12">
        <v>31898</v>
      </c>
      <c r="B78" s="11">
        <v>3.7313999999999998</v>
      </c>
    </row>
    <row r="79" spans="1:2" ht="15">
      <c r="A79" s="12">
        <v>31929</v>
      </c>
      <c r="B79" s="11">
        <v>3.7313999999999998</v>
      </c>
    </row>
    <row r="80" spans="1:2" ht="15">
      <c r="A80" s="12">
        <v>31959</v>
      </c>
      <c r="B80" s="11">
        <v>3.7313999999999998</v>
      </c>
    </row>
    <row r="81" spans="1:2" ht="15">
      <c r="A81" s="12">
        <v>31990</v>
      </c>
      <c r="B81" s="11">
        <v>3.7313999999999998</v>
      </c>
    </row>
    <row r="82" spans="1:2" ht="15">
      <c r="A82" s="12">
        <v>32021</v>
      </c>
      <c r="B82" s="11">
        <v>3.7313999999999998</v>
      </c>
    </row>
    <row r="83" spans="1:2" ht="15">
      <c r="A83" s="12">
        <v>32051</v>
      </c>
      <c r="B83" s="11">
        <v>3.7313999999999998</v>
      </c>
    </row>
    <row r="84" spans="1:2" ht="15">
      <c r="A84" s="12">
        <v>32082</v>
      </c>
      <c r="B84" s="11">
        <v>3.7313999999999998</v>
      </c>
    </row>
    <row r="85" spans="1:2" ht="15">
      <c r="A85" s="12">
        <v>32112</v>
      </c>
      <c r="B85" s="11">
        <v>3.7313999999999998</v>
      </c>
    </row>
    <row r="86" spans="1:2" ht="15">
      <c r="A86" s="12">
        <v>32143</v>
      </c>
      <c r="B86" s="11">
        <v>3.7313999999999998</v>
      </c>
    </row>
    <row r="87" spans="1:2" ht="15">
      <c r="A87" s="12">
        <v>32174</v>
      </c>
      <c r="B87" s="11">
        <v>3.7313999999999998</v>
      </c>
    </row>
    <row r="88" spans="1:2" ht="15">
      <c r="A88" s="12">
        <v>32203</v>
      </c>
      <c r="B88" s="11">
        <v>3.7313999999999998</v>
      </c>
    </row>
    <row r="89" spans="1:2" ht="15">
      <c r="A89" s="12">
        <v>32234</v>
      </c>
      <c r="B89" s="11">
        <v>3.7313999999999998</v>
      </c>
    </row>
    <row r="90" spans="1:2" ht="15">
      <c r="A90" s="12">
        <v>32264</v>
      </c>
      <c r="B90" s="11">
        <v>3.7313999999999998</v>
      </c>
    </row>
    <row r="91" spans="1:2" ht="15">
      <c r="A91" s="12">
        <v>32295</v>
      </c>
      <c r="B91" s="11">
        <v>3.7313999999999998</v>
      </c>
    </row>
    <row r="92" spans="1:2" ht="15">
      <c r="A92" s="12">
        <v>32325</v>
      </c>
      <c r="B92" s="11">
        <v>3.7313999999999998</v>
      </c>
    </row>
    <row r="93" spans="1:2" ht="15">
      <c r="A93" s="12">
        <v>32356</v>
      </c>
      <c r="B93" s="11">
        <v>3.7313999999999998</v>
      </c>
    </row>
    <row r="94" spans="1:2" ht="15">
      <c r="A94" s="12">
        <v>32387</v>
      </c>
      <c r="B94" s="11">
        <v>3.7313999999999998</v>
      </c>
    </row>
    <row r="95" spans="1:2" ht="15">
      <c r="A95" s="12">
        <v>32417</v>
      </c>
      <c r="B95" s="11">
        <v>3.7313999999999998</v>
      </c>
    </row>
    <row r="96" spans="1:2" ht="15">
      <c r="A96" s="12">
        <v>32448</v>
      </c>
      <c r="B96" s="11">
        <v>3.7313999999999998</v>
      </c>
    </row>
    <row r="97" spans="1:2" ht="15">
      <c r="A97" s="12">
        <v>32478</v>
      </c>
      <c r="B97" s="11">
        <v>3.7313999999999998</v>
      </c>
    </row>
    <row r="98" spans="1:2" ht="15">
      <c r="A98" s="12">
        <v>32509</v>
      </c>
      <c r="B98" s="11">
        <v>3.7313999999999998</v>
      </c>
    </row>
    <row r="99" spans="1:2" ht="15">
      <c r="A99" s="12">
        <v>32540</v>
      </c>
      <c r="B99" s="11">
        <v>3.7313999999999998</v>
      </c>
    </row>
    <row r="100" spans="1:2" ht="15">
      <c r="A100" s="12">
        <v>32568</v>
      </c>
      <c r="B100" s="11">
        <v>3.7313999999999998</v>
      </c>
    </row>
    <row r="101" spans="1:2" ht="15">
      <c r="A101" s="12">
        <v>32599</v>
      </c>
      <c r="B101" s="11">
        <v>3.7313999999999998</v>
      </c>
    </row>
    <row r="102" spans="1:2" ht="15">
      <c r="A102" s="12">
        <v>32629</v>
      </c>
      <c r="B102" s="11">
        <v>3.7313999999999998</v>
      </c>
    </row>
    <row r="103" spans="1:2" ht="15">
      <c r="A103" s="12">
        <v>32660</v>
      </c>
      <c r="B103" s="11">
        <v>3.7313999999999998</v>
      </c>
    </row>
    <row r="104" spans="1:2" ht="15">
      <c r="A104" s="12">
        <v>32690</v>
      </c>
      <c r="B104" s="11">
        <v>3.7313999999999998</v>
      </c>
    </row>
    <row r="105" spans="1:2" ht="15">
      <c r="A105" s="12">
        <v>32721</v>
      </c>
      <c r="B105" s="11">
        <v>3.7313999999999998</v>
      </c>
    </row>
    <row r="106" spans="1:2" ht="15">
      <c r="A106" s="12">
        <v>32752</v>
      </c>
      <c r="B106" s="11">
        <v>3.7313999999999998</v>
      </c>
    </row>
    <row r="107" spans="1:2" ht="15">
      <c r="A107" s="12">
        <v>32782</v>
      </c>
      <c r="B107" s="11">
        <v>3.7313999999999998</v>
      </c>
    </row>
    <row r="108" spans="1:2" ht="15">
      <c r="A108" s="12">
        <v>32813</v>
      </c>
      <c r="B108" s="11">
        <v>3.7313999999999998</v>
      </c>
    </row>
    <row r="109" spans="1:2" ht="15">
      <c r="A109" s="12">
        <v>32843</v>
      </c>
      <c r="B109" s="11">
        <v>4.1825000000000001</v>
      </c>
    </row>
    <row r="110" spans="1:2" ht="15">
      <c r="A110" s="12">
        <v>32874</v>
      </c>
      <c r="B110" s="11">
        <v>4.7339000000000002</v>
      </c>
    </row>
    <row r="111" spans="1:2" ht="15">
      <c r="A111" s="12">
        <v>32905</v>
      </c>
      <c r="B111" s="11">
        <v>4.7339000000000002</v>
      </c>
    </row>
    <row r="112" spans="1:2" ht="15">
      <c r="A112" s="12">
        <v>32933</v>
      </c>
      <c r="B112" s="11">
        <v>4.7339000000000002</v>
      </c>
    </row>
    <row r="113" spans="1:2" ht="15">
      <c r="A113" s="12">
        <v>32964</v>
      </c>
      <c r="B113" s="11">
        <v>4.7339000000000002</v>
      </c>
    </row>
    <row r="114" spans="1:2" ht="15">
      <c r="A114" s="12">
        <v>32994</v>
      </c>
      <c r="B114" s="11">
        <v>4.7339000000000002</v>
      </c>
    </row>
    <row r="115" spans="1:2" ht="15">
      <c r="A115" s="12">
        <v>33025</v>
      </c>
      <c r="B115" s="11">
        <v>4.7339000000000002</v>
      </c>
    </row>
    <row r="116" spans="1:2" ht="15">
      <c r="A116" s="12">
        <v>33055</v>
      </c>
      <c r="B116" s="11">
        <v>4.7339000000000002</v>
      </c>
    </row>
    <row r="117" spans="1:2" ht="15">
      <c r="A117" s="12">
        <v>33086</v>
      </c>
      <c r="B117" s="11">
        <v>4.7339000000000002</v>
      </c>
    </row>
    <row r="118" spans="1:2" ht="15">
      <c r="A118" s="12">
        <v>33117</v>
      </c>
      <c r="B118" s="11">
        <v>4.7342000000000004</v>
      </c>
    </row>
    <row r="119" spans="1:2" ht="15">
      <c r="A119" s="12">
        <v>33147</v>
      </c>
      <c r="B119" s="11">
        <v>4.7339000000000002</v>
      </c>
    </row>
    <row r="120" spans="1:2" ht="15">
      <c r="A120" s="12">
        <v>33178</v>
      </c>
      <c r="B120" s="11">
        <v>4.9714</v>
      </c>
    </row>
    <row r="121" spans="1:2" ht="15">
      <c r="A121" s="12">
        <v>33208</v>
      </c>
      <c r="B121" s="11">
        <v>5.2351999999999999</v>
      </c>
    </row>
    <row r="122" spans="1:2" ht="15">
      <c r="A122" s="12">
        <v>33239</v>
      </c>
      <c r="B122" s="11">
        <v>5.2351999999999999</v>
      </c>
    </row>
    <row r="123" spans="1:2" ht="15">
      <c r="A123" s="12">
        <v>33270</v>
      </c>
      <c r="B123" s="11">
        <v>5.2351999999999999</v>
      </c>
    </row>
    <row r="124" spans="1:2" ht="15">
      <c r="A124" s="12">
        <v>33298</v>
      </c>
      <c r="B124" s="11">
        <v>5.2351999999999999</v>
      </c>
    </row>
    <row r="125" spans="1:2" ht="15">
      <c r="A125" s="12">
        <v>33329</v>
      </c>
      <c r="B125" s="11">
        <v>5.2766999999999999</v>
      </c>
    </row>
    <row r="126" spans="1:2" ht="15">
      <c r="A126" s="12">
        <v>33359</v>
      </c>
      <c r="B126" s="11">
        <v>5.3257000000000003</v>
      </c>
    </row>
    <row r="127" spans="1:2" ht="15">
      <c r="A127" s="12">
        <v>33390</v>
      </c>
      <c r="B127" s="11">
        <v>5.3666999999999998</v>
      </c>
    </row>
    <row r="128" spans="1:2" ht="15">
      <c r="A128" s="12">
        <v>33420</v>
      </c>
      <c r="B128" s="11">
        <v>5.3693</v>
      </c>
    </row>
    <row r="129" spans="1:2" ht="15">
      <c r="A129" s="12">
        <v>33451</v>
      </c>
      <c r="B129" s="11">
        <v>5.3724999999999996</v>
      </c>
    </row>
    <row r="130" spans="1:2" ht="15">
      <c r="A130" s="12">
        <v>33482</v>
      </c>
      <c r="B130" s="11">
        <v>5.3868999999999998</v>
      </c>
    </row>
    <row r="131" spans="1:2" ht="15">
      <c r="A131" s="12">
        <v>33512</v>
      </c>
      <c r="B131" s="11">
        <v>5.3917000000000002</v>
      </c>
    </row>
    <row r="132" spans="1:2" ht="15">
      <c r="A132" s="12">
        <v>33543</v>
      </c>
      <c r="B132" s="11">
        <v>5.3994</v>
      </c>
    </row>
    <row r="133" spans="1:2" ht="15">
      <c r="A133" s="12">
        <v>33573</v>
      </c>
      <c r="B133" s="11">
        <v>5.4231999999999996</v>
      </c>
    </row>
    <row r="134" spans="1:2" ht="15">
      <c r="A134" s="12">
        <v>33604</v>
      </c>
      <c r="B134" s="11">
        <v>5.4618000000000002</v>
      </c>
    </row>
    <row r="135" spans="1:2" ht="15">
      <c r="A135" s="12">
        <v>33635</v>
      </c>
      <c r="B135" s="11">
        <v>5.4775999999999998</v>
      </c>
    </row>
    <row r="136" spans="1:2" ht="15">
      <c r="A136" s="12">
        <v>33664</v>
      </c>
      <c r="B136" s="11">
        <v>5.4870999999999999</v>
      </c>
    </row>
    <row r="137" spans="1:2" ht="15">
      <c r="A137" s="12">
        <v>33695</v>
      </c>
      <c r="B137" s="11">
        <v>5.5098000000000003</v>
      </c>
    </row>
    <row r="138" spans="1:2" ht="15">
      <c r="A138" s="12">
        <v>33725</v>
      </c>
      <c r="B138" s="11">
        <v>5.5182000000000002</v>
      </c>
    </row>
    <row r="139" spans="1:2" ht="15">
      <c r="A139" s="12">
        <v>33756</v>
      </c>
      <c r="B139" s="11">
        <v>5.4893000000000001</v>
      </c>
    </row>
    <row r="140" spans="1:2" ht="15">
      <c r="A140" s="12">
        <v>33786</v>
      </c>
      <c r="B140" s="11">
        <v>5.4564000000000004</v>
      </c>
    </row>
    <row r="141" spans="1:2" ht="15">
      <c r="A141" s="12">
        <v>33817</v>
      </c>
      <c r="B141" s="11">
        <v>5.4417</v>
      </c>
    </row>
    <row r="142" spans="1:2" ht="15">
      <c r="A142" s="12">
        <v>33848</v>
      </c>
      <c r="B142" s="11">
        <v>5.5048000000000004</v>
      </c>
    </row>
    <row r="143" spans="1:2" ht="15">
      <c r="A143" s="12">
        <v>33878</v>
      </c>
      <c r="B143" s="11">
        <v>5.5486000000000004</v>
      </c>
    </row>
    <row r="144" spans="1:2" ht="15">
      <c r="A144" s="12">
        <v>33909</v>
      </c>
      <c r="B144" s="11">
        <v>5.6134000000000004</v>
      </c>
    </row>
    <row r="145" spans="1:2" ht="15">
      <c r="A145" s="12">
        <v>33939</v>
      </c>
      <c r="B145" s="11">
        <v>5.8106</v>
      </c>
    </row>
    <row r="146" spans="1:2" ht="15">
      <c r="A146" s="12">
        <v>33970</v>
      </c>
      <c r="B146" s="11">
        <v>5.7796000000000003</v>
      </c>
    </row>
    <row r="147" spans="1:2" ht="15">
      <c r="A147" s="12">
        <v>34001</v>
      </c>
      <c r="B147" s="11">
        <v>5.7873999999999999</v>
      </c>
    </row>
    <row r="148" spans="1:2" ht="15">
      <c r="A148" s="12">
        <v>34029</v>
      </c>
      <c r="B148" s="11">
        <v>5.7454999999999998</v>
      </c>
    </row>
    <row r="149" spans="1:2" ht="15">
      <c r="A149" s="12">
        <v>34060</v>
      </c>
      <c r="B149" s="11">
        <v>5.7202000000000002</v>
      </c>
    </row>
    <row r="150" spans="1:2" ht="15">
      <c r="A150" s="12">
        <v>34090</v>
      </c>
      <c r="B150" s="11">
        <v>5.7392000000000003</v>
      </c>
    </row>
    <row r="151" spans="1:2" ht="15">
      <c r="A151" s="12">
        <v>34121</v>
      </c>
      <c r="B151" s="11">
        <v>5.7504</v>
      </c>
    </row>
    <row r="152" spans="1:2" ht="15">
      <c r="A152" s="12">
        <v>34151</v>
      </c>
      <c r="B152" s="11">
        <v>5.7755999999999998</v>
      </c>
    </row>
    <row r="153" spans="1:2" ht="15">
      <c r="A153" s="12">
        <v>34182</v>
      </c>
      <c r="B153" s="11">
        <v>5.7906000000000004</v>
      </c>
    </row>
    <row r="154" spans="1:2" ht="15">
      <c r="A154" s="12">
        <v>34213</v>
      </c>
      <c r="B154" s="11">
        <v>5.8014999999999999</v>
      </c>
    </row>
    <row r="155" spans="1:2" ht="15">
      <c r="A155" s="12">
        <v>34243</v>
      </c>
      <c r="B155" s="11">
        <v>5.8013000000000003</v>
      </c>
    </row>
    <row r="156" spans="1:2" ht="15">
      <c r="A156" s="12">
        <v>34274</v>
      </c>
      <c r="B156" s="11">
        <v>5.8086000000000002</v>
      </c>
    </row>
    <row r="157" spans="1:2" ht="15">
      <c r="A157" s="12">
        <v>34304</v>
      </c>
      <c r="B157" s="11">
        <v>5.8209999999999997</v>
      </c>
    </row>
    <row r="158" spans="1:2" ht="15">
      <c r="A158" s="12">
        <v>34335</v>
      </c>
      <c r="B158" s="11">
        <v>8.7218999999999998</v>
      </c>
    </row>
    <row r="159" spans="1:2" ht="15">
      <c r="A159" s="12">
        <v>34366</v>
      </c>
      <c r="B159" s="11">
        <v>8.7248999999999999</v>
      </c>
    </row>
    <row r="160" spans="1:2" ht="15">
      <c r="A160" s="12">
        <v>34394</v>
      </c>
      <c r="B160" s="11">
        <v>8.7241</v>
      </c>
    </row>
    <row r="161" spans="1:2" ht="15">
      <c r="A161" s="12">
        <v>34425</v>
      </c>
      <c r="B161" s="11">
        <v>8.7250999999999994</v>
      </c>
    </row>
    <row r="162" spans="1:2" ht="15">
      <c r="A162" s="12">
        <v>34455</v>
      </c>
      <c r="B162" s="11">
        <v>8.6859000000000002</v>
      </c>
    </row>
    <row r="163" spans="1:2" ht="15">
      <c r="A163" s="12">
        <v>34486</v>
      </c>
      <c r="B163" s="11">
        <v>8.6836000000000002</v>
      </c>
    </row>
    <row r="164" spans="1:2" ht="15">
      <c r="A164" s="12">
        <v>34516</v>
      </c>
      <c r="B164" s="11">
        <v>8.6605000000000008</v>
      </c>
    </row>
    <row r="165" spans="1:2" ht="15">
      <c r="A165" s="12">
        <v>34547</v>
      </c>
      <c r="B165" s="11">
        <v>8.6072000000000006</v>
      </c>
    </row>
    <row r="166" spans="1:2" ht="15">
      <c r="A166" s="12">
        <v>34578</v>
      </c>
      <c r="B166" s="11">
        <v>8.5580999999999996</v>
      </c>
    </row>
    <row r="167" spans="1:2" ht="15">
      <c r="A167" s="12">
        <v>34608</v>
      </c>
      <c r="B167" s="11">
        <v>8.5492000000000008</v>
      </c>
    </row>
    <row r="168" spans="1:2" ht="15">
      <c r="A168" s="12">
        <v>34639</v>
      </c>
      <c r="B168" s="11">
        <v>8.5370000000000008</v>
      </c>
    </row>
    <row r="169" spans="1:2" ht="15">
      <c r="A169" s="12">
        <v>34669</v>
      </c>
      <c r="B169" s="11">
        <v>8.5032999999999994</v>
      </c>
    </row>
    <row r="170" spans="1:2" ht="15">
      <c r="A170" s="12">
        <v>34700</v>
      </c>
      <c r="B170" s="11">
        <v>8.4608000000000008</v>
      </c>
    </row>
    <row r="171" spans="1:2" ht="15">
      <c r="A171" s="12">
        <v>34731</v>
      </c>
      <c r="B171" s="11">
        <v>8.4552999999999994</v>
      </c>
    </row>
    <row r="172" spans="1:2" ht="15">
      <c r="A172" s="12">
        <v>34759</v>
      </c>
      <c r="B172" s="11">
        <v>8.4482999999999997</v>
      </c>
    </row>
    <row r="173" spans="1:2" ht="15">
      <c r="A173" s="12">
        <v>34790</v>
      </c>
      <c r="B173" s="11">
        <v>8.4420999999999999</v>
      </c>
    </row>
    <row r="174" spans="1:2" ht="15">
      <c r="A174" s="12">
        <v>34820</v>
      </c>
      <c r="B174" s="11">
        <v>8.3369999999999997</v>
      </c>
    </row>
    <row r="175" spans="1:2" ht="15">
      <c r="A175" s="12">
        <v>34851</v>
      </c>
      <c r="B175" s="11">
        <v>8.3206000000000007</v>
      </c>
    </row>
    <row r="176" spans="1:2" ht="15">
      <c r="A176" s="12">
        <v>34881</v>
      </c>
      <c r="B176" s="11">
        <v>8.3207000000000004</v>
      </c>
    </row>
    <row r="177" spans="1:2" ht="15">
      <c r="A177" s="12">
        <v>34912</v>
      </c>
      <c r="B177" s="11">
        <v>8.3253000000000004</v>
      </c>
    </row>
    <row r="178" spans="1:2" ht="15">
      <c r="A178" s="12">
        <v>34943</v>
      </c>
      <c r="B178" s="11">
        <v>8.3374000000000006</v>
      </c>
    </row>
    <row r="179" spans="1:2" ht="15">
      <c r="A179" s="12">
        <v>34973</v>
      </c>
      <c r="B179" s="11">
        <v>8.3353000000000002</v>
      </c>
    </row>
    <row r="180" spans="1:2" ht="15">
      <c r="A180" s="12">
        <v>35004</v>
      </c>
      <c r="B180" s="11">
        <v>8.3333999999999993</v>
      </c>
    </row>
    <row r="181" spans="1:2" ht="15">
      <c r="A181" s="12">
        <v>35034</v>
      </c>
      <c r="B181" s="11">
        <v>8.3350000000000009</v>
      </c>
    </row>
    <row r="182" spans="1:2" ht="15">
      <c r="A182" s="12">
        <v>35065</v>
      </c>
      <c r="B182" s="11">
        <v>8.3384</v>
      </c>
    </row>
    <row r="183" spans="1:2" ht="15">
      <c r="A183" s="12">
        <v>35096</v>
      </c>
      <c r="B183" s="11">
        <v>8.3338000000000001</v>
      </c>
    </row>
    <row r="184" spans="1:2" ht="15">
      <c r="A184" s="12">
        <v>35125</v>
      </c>
      <c r="B184" s="11">
        <v>8.3495000000000008</v>
      </c>
    </row>
    <row r="185" spans="1:2" ht="15">
      <c r="A185" s="12">
        <v>35156</v>
      </c>
      <c r="B185" s="11">
        <v>8.3514999999999997</v>
      </c>
    </row>
    <row r="186" spans="1:2" ht="15">
      <c r="A186" s="12">
        <v>35186</v>
      </c>
      <c r="B186" s="11">
        <v>8.3478999999999992</v>
      </c>
    </row>
    <row r="187" spans="1:2" ht="15">
      <c r="A187" s="12">
        <v>35217</v>
      </c>
      <c r="B187" s="11">
        <v>8.3423999999999996</v>
      </c>
    </row>
    <row r="188" spans="1:2" ht="15">
      <c r="A188" s="12">
        <v>35247</v>
      </c>
      <c r="B188" s="11">
        <v>8.3408999999999995</v>
      </c>
    </row>
    <row r="189" spans="1:2" ht="15">
      <c r="A189" s="12">
        <v>35278</v>
      </c>
      <c r="B189" s="11">
        <v>8.3378999999999994</v>
      </c>
    </row>
    <row r="190" spans="1:2" ht="15">
      <c r="A190" s="12">
        <v>35309</v>
      </c>
      <c r="B190" s="11">
        <v>8.3340999999999994</v>
      </c>
    </row>
    <row r="191" spans="1:2" ht="15">
      <c r="A191" s="12">
        <v>35339</v>
      </c>
      <c r="B191" s="11">
        <v>8.3299000000000003</v>
      </c>
    </row>
    <row r="192" spans="1:2" ht="15">
      <c r="A192" s="12">
        <v>35370</v>
      </c>
      <c r="B192" s="11">
        <v>8.3293999999999997</v>
      </c>
    </row>
    <row r="193" spans="1:2" ht="15">
      <c r="A193" s="12">
        <v>35400</v>
      </c>
      <c r="B193" s="11">
        <v>8.3290000000000006</v>
      </c>
    </row>
    <row r="194" spans="1:2" ht="15">
      <c r="A194" s="12">
        <v>35431</v>
      </c>
      <c r="B194" s="11">
        <v>8.3260000000000005</v>
      </c>
    </row>
    <row r="195" spans="1:2" ht="15">
      <c r="A195" s="12">
        <v>35462</v>
      </c>
      <c r="B195" s="11">
        <v>8.3226999999999993</v>
      </c>
    </row>
    <row r="196" spans="1:2" ht="15">
      <c r="A196" s="12">
        <v>35490</v>
      </c>
      <c r="B196" s="11">
        <v>8.3257999999999992</v>
      </c>
    </row>
    <row r="197" spans="1:2" ht="15">
      <c r="A197" s="12">
        <v>35521</v>
      </c>
      <c r="B197" s="11">
        <v>8.3256999999999994</v>
      </c>
    </row>
    <row r="198" spans="1:2" ht="15">
      <c r="A198" s="12">
        <v>35551</v>
      </c>
      <c r="B198" s="11">
        <v>8.3229000000000006</v>
      </c>
    </row>
    <row r="199" spans="1:2" ht="15">
      <c r="A199" s="12">
        <v>35582</v>
      </c>
      <c r="B199" s="11">
        <v>8.3224</v>
      </c>
    </row>
    <row r="200" spans="1:2" ht="15">
      <c r="A200" s="12">
        <v>35612</v>
      </c>
      <c r="B200" s="11">
        <v>8.3162000000000003</v>
      </c>
    </row>
    <row r="201" spans="1:2" ht="15">
      <c r="A201" s="12">
        <v>35643</v>
      </c>
      <c r="B201" s="11">
        <v>8.3186999999999998</v>
      </c>
    </row>
    <row r="202" spans="1:2" ht="15">
      <c r="A202" s="12">
        <v>35674</v>
      </c>
      <c r="B202" s="11">
        <v>8.3170999999999999</v>
      </c>
    </row>
    <row r="203" spans="1:2" ht="15">
      <c r="A203" s="12">
        <v>35704</v>
      </c>
      <c r="B203" s="11">
        <v>8.3134999999999994</v>
      </c>
    </row>
    <row r="204" spans="1:2" ht="15">
      <c r="A204" s="12">
        <v>35735</v>
      </c>
      <c r="B204" s="11">
        <v>8.3109000000000002</v>
      </c>
    </row>
    <row r="205" spans="1:2" ht="15">
      <c r="A205" s="12">
        <v>35765</v>
      </c>
      <c r="B205" s="11">
        <v>8.3099000000000007</v>
      </c>
    </row>
    <row r="206" spans="1:2" ht="15">
      <c r="A206" s="12">
        <v>35796</v>
      </c>
      <c r="B206" s="11">
        <v>8.3094000000000001</v>
      </c>
    </row>
    <row r="207" spans="1:2" ht="15">
      <c r="A207" s="12">
        <v>35827</v>
      </c>
      <c r="B207" s="11">
        <v>8.3071999999999999</v>
      </c>
    </row>
    <row r="208" spans="1:2" ht="15">
      <c r="A208" s="12">
        <v>35855</v>
      </c>
      <c r="B208" s="11">
        <v>8.3076000000000008</v>
      </c>
    </row>
    <row r="209" spans="1:2" ht="15">
      <c r="A209" s="12">
        <v>35886</v>
      </c>
      <c r="B209" s="11">
        <v>8.3057999999999996</v>
      </c>
    </row>
    <row r="210" spans="1:2" ht="15">
      <c r="A210" s="12">
        <v>35916</v>
      </c>
      <c r="B210" s="11">
        <v>8.3084000000000007</v>
      </c>
    </row>
    <row r="211" spans="1:2" ht="15">
      <c r="A211" s="12">
        <v>35947</v>
      </c>
      <c r="B211" s="11">
        <v>8.31</v>
      </c>
    </row>
    <row r="212" spans="1:2" ht="15">
      <c r="A212" s="12">
        <v>35977</v>
      </c>
      <c r="B212" s="11">
        <v>8.31</v>
      </c>
    </row>
    <row r="213" spans="1:2" ht="15">
      <c r="A213" s="12">
        <v>36008</v>
      </c>
      <c r="B213" s="11">
        <v>8.31</v>
      </c>
    </row>
    <row r="214" spans="1:2" ht="15">
      <c r="A214" s="12">
        <v>36039</v>
      </c>
      <c r="B214" s="11">
        <v>8.3055000000000003</v>
      </c>
    </row>
    <row r="215" spans="1:2" ht="15">
      <c r="A215" s="12">
        <v>36069</v>
      </c>
      <c r="B215" s="11">
        <v>8.2777999999999992</v>
      </c>
    </row>
    <row r="216" spans="1:2" ht="15">
      <c r="A216" s="12">
        <v>36100</v>
      </c>
      <c r="B216" s="11">
        <v>8.2777999999999992</v>
      </c>
    </row>
    <row r="217" spans="1:2" ht="15">
      <c r="A217" s="12">
        <v>36130</v>
      </c>
      <c r="B217" s="11">
        <v>8.2780000000000005</v>
      </c>
    </row>
    <row r="218" spans="1:2" ht="15">
      <c r="A218" s="12">
        <v>36161</v>
      </c>
      <c r="B218" s="11">
        <v>8.2789000000000001</v>
      </c>
    </row>
    <row r="219" spans="1:2" ht="15">
      <c r="A219" s="12">
        <v>36192</v>
      </c>
      <c r="B219" s="11">
        <v>8.2781000000000002</v>
      </c>
    </row>
    <row r="220" spans="1:2" ht="15">
      <c r="A220" s="12">
        <v>36220</v>
      </c>
      <c r="B220" s="11">
        <v>8.2791999999999994</v>
      </c>
    </row>
    <row r="221" spans="1:2" ht="15">
      <c r="A221" s="12">
        <v>36251</v>
      </c>
      <c r="B221" s="11">
        <v>8.2791999999999994</v>
      </c>
    </row>
    <row r="222" spans="1:2" ht="15">
      <c r="A222" s="12">
        <v>36281</v>
      </c>
      <c r="B222" s="11">
        <v>8.2784999999999993</v>
      </c>
    </row>
    <row r="223" spans="1:2" ht="15">
      <c r="A223" s="12">
        <v>36312</v>
      </c>
      <c r="B223" s="11">
        <v>8.2780000000000005</v>
      </c>
    </row>
    <row r="224" spans="1:2" ht="15">
      <c r="A224" s="12">
        <v>36342</v>
      </c>
      <c r="B224" s="11">
        <v>8.2775999999999996</v>
      </c>
    </row>
    <row r="225" spans="1:2" ht="15">
      <c r="A225" s="12">
        <v>36373</v>
      </c>
      <c r="B225" s="11">
        <v>8.2772000000000006</v>
      </c>
    </row>
    <row r="226" spans="1:2" ht="15">
      <c r="A226" s="12">
        <v>36404</v>
      </c>
      <c r="B226" s="11">
        <v>8.2774000000000001</v>
      </c>
    </row>
    <row r="227" spans="1:2" ht="15">
      <c r="A227" s="12">
        <v>36434</v>
      </c>
      <c r="B227" s="11">
        <v>8.2774999999999999</v>
      </c>
    </row>
    <row r="228" spans="1:2" ht="15">
      <c r="A228" s="12">
        <v>36465</v>
      </c>
      <c r="B228" s="11">
        <v>8.2782</v>
      </c>
    </row>
    <row r="229" spans="1:2" ht="15">
      <c r="A229" s="12">
        <v>36495</v>
      </c>
      <c r="B229" s="11">
        <v>8.2794000000000008</v>
      </c>
    </row>
    <row r="230" spans="1:2" ht="15">
      <c r="A230" s="12">
        <v>36526</v>
      </c>
      <c r="B230" s="11">
        <v>8.2791999999999994</v>
      </c>
    </row>
    <row r="231" spans="1:2" ht="15">
      <c r="A231" s="12">
        <v>36557</v>
      </c>
      <c r="B231" s="11">
        <v>8.2781000000000002</v>
      </c>
    </row>
    <row r="232" spans="1:2" ht="15">
      <c r="A232" s="12">
        <v>36586</v>
      </c>
      <c r="B232" s="11">
        <v>8.2786000000000008</v>
      </c>
    </row>
    <row r="233" spans="1:2" ht="15">
      <c r="A233" s="12">
        <v>36617</v>
      </c>
      <c r="B233" s="11">
        <v>8.2792999999999992</v>
      </c>
    </row>
    <row r="234" spans="1:2" ht="15">
      <c r="A234" s="12">
        <v>36647</v>
      </c>
      <c r="B234" s="11">
        <v>8.2781000000000002</v>
      </c>
    </row>
    <row r="235" spans="1:2" ht="15">
      <c r="A235" s="12">
        <v>36678</v>
      </c>
      <c r="B235" s="11">
        <v>8.2772000000000006</v>
      </c>
    </row>
    <row r="236" spans="1:2" ht="15">
      <c r="A236" s="12">
        <v>36708</v>
      </c>
      <c r="B236" s="11">
        <v>8.2794000000000008</v>
      </c>
    </row>
    <row r="237" spans="1:2" ht="15">
      <c r="A237" s="12">
        <v>36739</v>
      </c>
      <c r="B237" s="11">
        <v>8.2796000000000003</v>
      </c>
    </row>
    <row r="238" spans="1:2" ht="15">
      <c r="A238" s="12">
        <v>36770</v>
      </c>
      <c r="B238" s="11">
        <v>8.2784999999999993</v>
      </c>
    </row>
    <row r="239" spans="1:2" ht="15">
      <c r="A239" s="12">
        <v>36800</v>
      </c>
      <c r="B239" s="11">
        <v>8.2784999999999993</v>
      </c>
    </row>
    <row r="240" spans="1:2" ht="15">
      <c r="A240" s="12">
        <v>36831</v>
      </c>
      <c r="B240" s="11">
        <v>8.2774000000000001</v>
      </c>
    </row>
    <row r="241" spans="1:2" ht="15">
      <c r="A241" s="12">
        <v>36861</v>
      </c>
      <c r="B241" s="11">
        <v>8.2771000000000008</v>
      </c>
    </row>
    <row r="242" spans="1:2" ht="15">
      <c r="A242" s="12">
        <v>36892</v>
      </c>
      <c r="B242" s="11">
        <v>8.2775999999999996</v>
      </c>
    </row>
    <row r="243" spans="1:2" ht="15">
      <c r="A243" s="12">
        <v>36923</v>
      </c>
      <c r="B243" s="11">
        <v>8.2771000000000008</v>
      </c>
    </row>
    <row r="244" spans="1:2" ht="15">
      <c r="A244" s="12">
        <v>36951</v>
      </c>
      <c r="B244" s="11">
        <v>8.2774999999999999</v>
      </c>
    </row>
    <row r="245" spans="1:2" ht="15">
      <c r="A245" s="12">
        <v>36982</v>
      </c>
      <c r="B245" s="11">
        <v>8.2771000000000008</v>
      </c>
    </row>
    <row r="246" spans="1:2" ht="15">
      <c r="A246" s="12">
        <v>37012</v>
      </c>
      <c r="B246" s="11">
        <v>8.2769999999999992</v>
      </c>
    </row>
    <row r="247" spans="1:2" ht="15">
      <c r="A247" s="12">
        <v>37043</v>
      </c>
      <c r="B247" s="11">
        <v>8.2769999999999992</v>
      </c>
    </row>
    <row r="248" spans="1:2" ht="15">
      <c r="A248" s="12">
        <v>37073</v>
      </c>
      <c r="B248" s="11">
        <v>8.2768999999999995</v>
      </c>
    </row>
    <row r="249" spans="1:2" ht="15">
      <c r="A249" s="12">
        <v>37104</v>
      </c>
      <c r="B249" s="11">
        <v>8.2769999999999992</v>
      </c>
    </row>
    <row r="250" spans="1:2" ht="15">
      <c r="A250" s="12">
        <v>37135</v>
      </c>
      <c r="B250" s="11">
        <v>8.2767999999999997</v>
      </c>
    </row>
    <row r="251" spans="1:2" ht="15">
      <c r="A251" s="12">
        <v>37165</v>
      </c>
      <c r="B251" s="11">
        <v>8.2767999999999997</v>
      </c>
    </row>
    <row r="252" spans="1:2" ht="15">
      <c r="A252" s="12">
        <v>37196</v>
      </c>
      <c r="B252" s="11">
        <v>8.2768999999999995</v>
      </c>
    </row>
    <row r="253" spans="1:2" ht="15">
      <c r="A253" s="12">
        <v>37226</v>
      </c>
      <c r="B253" s="11">
        <v>8.2764000000000006</v>
      </c>
    </row>
    <row r="254" spans="1:2" ht="15">
      <c r="A254" s="12">
        <v>37257</v>
      </c>
      <c r="B254" s="11">
        <v>8.2771000000000008</v>
      </c>
    </row>
    <row r="255" spans="1:2" ht="15">
      <c r="A255" s="12">
        <v>37288</v>
      </c>
      <c r="B255" s="11">
        <v>8.2766999999999999</v>
      </c>
    </row>
    <row r="256" spans="1:2" ht="15">
      <c r="A256" s="12">
        <v>37316</v>
      </c>
      <c r="B256" s="11">
        <v>8.2773000000000003</v>
      </c>
    </row>
    <row r="257" spans="1:2" ht="15">
      <c r="A257" s="12">
        <v>37347</v>
      </c>
      <c r="B257" s="11">
        <v>8.2772000000000006</v>
      </c>
    </row>
    <row r="258" spans="1:2" ht="15">
      <c r="A258" s="12">
        <v>37377</v>
      </c>
      <c r="B258" s="11">
        <v>8.2769999999999992</v>
      </c>
    </row>
    <row r="259" spans="1:2" ht="15">
      <c r="A259" s="12">
        <v>37408</v>
      </c>
      <c r="B259" s="11">
        <v>8.2766999999999999</v>
      </c>
    </row>
    <row r="260" spans="1:2" ht="15">
      <c r="A260" s="12">
        <v>37438</v>
      </c>
      <c r="B260" s="11">
        <v>8.2767999999999997</v>
      </c>
    </row>
    <row r="261" spans="1:2" ht="15">
      <c r="A261" s="12">
        <v>37469</v>
      </c>
      <c r="B261" s="11">
        <v>8.2766999999999999</v>
      </c>
    </row>
    <row r="262" spans="1:2" ht="15">
      <c r="A262" s="12">
        <v>37500</v>
      </c>
      <c r="B262" s="11">
        <v>8.2769999999999992</v>
      </c>
    </row>
    <row r="263" spans="1:2" ht="15">
      <c r="A263" s="12">
        <v>37530</v>
      </c>
      <c r="B263" s="11">
        <v>8.2772000000000006</v>
      </c>
    </row>
    <row r="264" spans="1:2" ht="15">
      <c r="A264" s="12">
        <v>37561</v>
      </c>
      <c r="B264" s="11">
        <v>8.2772000000000006</v>
      </c>
    </row>
    <row r="265" spans="1:2" ht="15">
      <c r="A265" s="12">
        <v>37591</v>
      </c>
      <c r="B265" s="11">
        <v>8.2776999999999994</v>
      </c>
    </row>
    <row r="266" spans="1:2" ht="15">
      <c r="A266" s="12">
        <v>37622</v>
      </c>
      <c r="B266" s="11">
        <v>8.2774999999999999</v>
      </c>
    </row>
    <row r="267" spans="1:2" ht="15">
      <c r="A267" s="12">
        <v>37653</v>
      </c>
      <c r="B267" s="11">
        <v>8.2780000000000005</v>
      </c>
    </row>
    <row r="268" spans="1:2" ht="15">
      <c r="A268" s="12">
        <v>37681</v>
      </c>
      <c r="B268" s="11">
        <v>8.2773000000000003</v>
      </c>
    </row>
    <row r="269" spans="1:2" ht="15">
      <c r="A269" s="12">
        <v>37712</v>
      </c>
      <c r="B269" s="11">
        <v>8.2772000000000006</v>
      </c>
    </row>
    <row r="270" spans="1:2" ht="15">
      <c r="A270" s="12">
        <v>37742</v>
      </c>
      <c r="B270" s="11">
        <v>8.2768999999999995</v>
      </c>
    </row>
    <row r="271" spans="1:2" ht="15">
      <c r="A271" s="12">
        <v>37773</v>
      </c>
      <c r="B271" s="11">
        <v>8.2771000000000008</v>
      </c>
    </row>
    <row r="272" spans="1:2" ht="15">
      <c r="A272" s="12">
        <v>37803</v>
      </c>
      <c r="B272" s="11">
        <v>8.2773000000000003</v>
      </c>
    </row>
    <row r="273" spans="1:2" ht="15">
      <c r="A273" s="12">
        <v>37834</v>
      </c>
      <c r="B273" s="11">
        <v>8.2769999999999992</v>
      </c>
    </row>
    <row r="274" spans="1:2" ht="15">
      <c r="A274" s="12">
        <v>37865</v>
      </c>
      <c r="B274" s="11">
        <v>8.2772000000000006</v>
      </c>
    </row>
    <row r="275" spans="1:2" ht="15">
      <c r="A275" s="12">
        <v>37895</v>
      </c>
      <c r="B275" s="11">
        <v>8.2767999999999997</v>
      </c>
    </row>
    <row r="276" spans="1:2" ht="15">
      <c r="A276" s="12">
        <v>37926</v>
      </c>
      <c r="B276" s="11">
        <v>8.2768999999999995</v>
      </c>
    </row>
    <row r="277" spans="1:2" ht="15">
      <c r="A277" s="12">
        <v>37956</v>
      </c>
      <c r="B277" s="11">
        <v>8.2769999999999992</v>
      </c>
    </row>
    <row r="278" spans="1:2" ht="15">
      <c r="A278" s="12">
        <v>37987</v>
      </c>
      <c r="B278" s="11">
        <v>8.2769999999999992</v>
      </c>
    </row>
    <row r="279" spans="1:2" ht="15">
      <c r="A279" s="12">
        <v>38018</v>
      </c>
      <c r="B279" s="11">
        <v>8.2771000000000008</v>
      </c>
    </row>
    <row r="280" spans="1:2" ht="15">
      <c r="A280" s="12">
        <v>38047</v>
      </c>
      <c r="B280" s="11">
        <v>8.2771000000000008</v>
      </c>
    </row>
    <row r="281" spans="1:2" ht="15">
      <c r="A281" s="12">
        <v>38078</v>
      </c>
      <c r="B281" s="11">
        <v>8.2768999999999995</v>
      </c>
    </row>
    <row r="282" spans="1:2" ht="15">
      <c r="A282" s="12">
        <v>38108</v>
      </c>
      <c r="B282" s="11">
        <v>8.2771000000000008</v>
      </c>
    </row>
    <row r="283" spans="1:2" ht="15">
      <c r="A283" s="12">
        <v>38139</v>
      </c>
      <c r="B283" s="11">
        <v>8.2766999999999999</v>
      </c>
    </row>
    <row r="284" spans="1:2" ht="15">
      <c r="A284" s="12">
        <v>38169</v>
      </c>
      <c r="B284" s="11">
        <v>8.2766999999999999</v>
      </c>
    </row>
    <row r="285" spans="1:2" ht="15">
      <c r="A285" s="12">
        <v>38200</v>
      </c>
      <c r="B285" s="11">
        <v>8.2767999999999997</v>
      </c>
    </row>
    <row r="286" spans="1:2" ht="15">
      <c r="A286" s="12">
        <v>38231</v>
      </c>
      <c r="B286" s="11">
        <v>8.2766999999999999</v>
      </c>
    </row>
    <row r="287" spans="1:2" ht="15">
      <c r="A287" s="12">
        <v>38261</v>
      </c>
      <c r="B287" s="11">
        <v>8.2765000000000004</v>
      </c>
    </row>
    <row r="288" spans="1:2" ht="15">
      <c r="A288" s="12">
        <v>38292</v>
      </c>
      <c r="B288" s="11">
        <v>8.2765000000000004</v>
      </c>
    </row>
    <row r="289" spans="1:2" ht="15">
      <c r="A289" s="12">
        <v>38322</v>
      </c>
      <c r="B289" s="11">
        <v>8.2765000000000004</v>
      </c>
    </row>
    <row r="290" spans="1:2" ht="15">
      <c r="A290" s="12">
        <v>38353</v>
      </c>
      <c r="B290" s="11">
        <v>8.2765000000000004</v>
      </c>
    </row>
    <row r="291" spans="1:2" ht="15">
      <c r="A291" s="12">
        <v>38384</v>
      </c>
      <c r="B291" s="11">
        <v>8.2765000000000004</v>
      </c>
    </row>
    <row r="292" spans="1:2" ht="15">
      <c r="A292" s="12">
        <v>38412</v>
      </c>
      <c r="B292" s="11">
        <v>8.2765000000000004</v>
      </c>
    </row>
    <row r="293" spans="1:2" ht="15">
      <c r="A293" s="12">
        <v>38443</v>
      </c>
      <c r="B293" s="11">
        <v>8.2765000000000004</v>
      </c>
    </row>
    <row r="294" spans="1:2" ht="15">
      <c r="A294" s="12">
        <v>38473</v>
      </c>
      <c r="B294" s="11">
        <v>8.2765000000000004</v>
      </c>
    </row>
    <row r="295" spans="1:2" ht="15">
      <c r="A295" s="12">
        <v>38504</v>
      </c>
      <c r="B295" s="11">
        <v>8.2765000000000004</v>
      </c>
    </row>
    <row r="296" spans="1:2" ht="15">
      <c r="A296" s="12">
        <v>38534</v>
      </c>
      <c r="B296" s="11">
        <v>8.2263999999999999</v>
      </c>
    </row>
    <row r="297" spans="1:2" ht="15">
      <c r="A297" s="12">
        <v>38565</v>
      </c>
      <c r="B297" s="11">
        <v>8.1016999999999992</v>
      </c>
    </row>
    <row r="298" spans="1:2" ht="15">
      <c r="A298" s="12">
        <v>38596</v>
      </c>
      <c r="B298" s="11">
        <v>8.0919000000000008</v>
      </c>
    </row>
    <row r="299" spans="1:2" ht="15">
      <c r="A299" s="12">
        <v>38626</v>
      </c>
      <c r="B299" s="11">
        <v>8.0894999999999992</v>
      </c>
    </row>
    <row r="300" spans="1:2" ht="15">
      <c r="A300" s="12">
        <v>38657</v>
      </c>
      <c r="B300" s="11">
        <v>8.0839999999999996</v>
      </c>
    </row>
    <row r="301" spans="1:2" ht="15">
      <c r="A301" s="12">
        <v>38687</v>
      </c>
      <c r="B301" s="11">
        <v>8.0754999999999999</v>
      </c>
    </row>
    <row r="302" spans="1:2" ht="15">
      <c r="A302" s="12">
        <v>38718</v>
      </c>
      <c r="B302" s="11">
        <v>8.0654000000000003</v>
      </c>
    </row>
    <row r="303" spans="1:2" ht="15">
      <c r="A303" s="12">
        <v>38749</v>
      </c>
      <c r="B303" s="11">
        <v>8.0511999999999997</v>
      </c>
    </row>
    <row r="304" spans="1:2" ht="15">
      <c r="A304" s="12">
        <v>38777</v>
      </c>
      <c r="B304" s="11">
        <v>8.0350000000000001</v>
      </c>
    </row>
    <row r="305" spans="1:2" ht="15">
      <c r="A305" s="12">
        <v>38808</v>
      </c>
      <c r="B305" s="11">
        <v>8.0143000000000004</v>
      </c>
    </row>
    <row r="306" spans="1:2" ht="15">
      <c r="A306" s="12">
        <v>38838</v>
      </c>
      <c r="B306" s="11">
        <v>8.0130999999999997</v>
      </c>
    </row>
    <row r="307" spans="1:2" ht="15">
      <c r="A307" s="12">
        <v>38869</v>
      </c>
      <c r="B307" s="11">
        <v>8.0042000000000009</v>
      </c>
    </row>
    <row r="308" spans="1:2" ht="15">
      <c r="A308" s="12">
        <v>38899</v>
      </c>
      <c r="B308" s="11">
        <v>7.9897</v>
      </c>
    </row>
    <row r="309" spans="1:2" ht="15">
      <c r="A309" s="12">
        <v>38930</v>
      </c>
      <c r="B309" s="11">
        <v>7.9722</v>
      </c>
    </row>
    <row r="310" spans="1:2" ht="15">
      <c r="A310" s="12">
        <v>38961</v>
      </c>
      <c r="B310" s="11">
        <v>7.9333999999999998</v>
      </c>
    </row>
    <row r="311" spans="1:2" ht="15">
      <c r="A311" s="12">
        <v>38991</v>
      </c>
      <c r="B311" s="11">
        <v>7.9017999999999997</v>
      </c>
    </row>
    <row r="312" spans="1:2" ht="15">
      <c r="A312" s="12">
        <v>39022</v>
      </c>
      <c r="B312" s="11">
        <v>7.8621999999999996</v>
      </c>
    </row>
    <row r="313" spans="1:2" ht="15">
      <c r="A313" s="12">
        <v>39052</v>
      </c>
      <c r="B313" s="11">
        <v>7.8219000000000003</v>
      </c>
    </row>
    <row r="314" spans="1:2" ht="15">
      <c r="A314" s="12">
        <v>39083</v>
      </c>
      <c r="B314" s="11">
        <v>7.7876000000000003</v>
      </c>
    </row>
    <row r="315" spans="1:2" ht="15">
      <c r="A315" s="12">
        <v>39114</v>
      </c>
      <c r="B315" s="11">
        <v>7.7502000000000004</v>
      </c>
    </row>
    <row r="316" spans="1:2" ht="15">
      <c r="A316" s="12">
        <v>39142</v>
      </c>
      <c r="B316" s="11">
        <v>7.7369000000000003</v>
      </c>
    </row>
    <row r="317" spans="1:2" ht="15">
      <c r="A317" s="12">
        <v>39173</v>
      </c>
      <c r="B317" s="11">
        <v>7.7247000000000003</v>
      </c>
    </row>
    <row r="318" spans="1:2" ht="15">
      <c r="A318" s="12">
        <v>39203</v>
      </c>
      <c r="B318" s="11">
        <v>7.6772999999999998</v>
      </c>
    </row>
    <row r="319" spans="1:2" ht="15">
      <c r="A319" s="12">
        <v>39234</v>
      </c>
      <c r="B319" s="11">
        <v>7.6333000000000002</v>
      </c>
    </row>
    <row r="320" spans="1:2" ht="15">
      <c r="A320" s="12">
        <v>39264</v>
      </c>
      <c r="B320" s="11">
        <v>7.5757000000000003</v>
      </c>
    </row>
    <row r="321" spans="1:2" ht="15">
      <c r="A321" s="12">
        <v>39295</v>
      </c>
      <c r="B321" s="11">
        <v>7.5734000000000004</v>
      </c>
    </row>
    <row r="322" spans="1:2" ht="15">
      <c r="A322" s="12">
        <v>39326</v>
      </c>
      <c r="B322" s="11">
        <v>7.5209999999999999</v>
      </c>
    </row>
    <row r="323" spans="1:2" ht="15">
      <c r="A323" s="12">
        <v>39356</v>
      </c>
      <c r="B323" s="11">
        <v>7.5019</v>
      </c>
    </row>
    <row r="324" spans="1:2" ht="15">
      <c r="A324" s="12">
        <v>39387</v>
      </c>
      <c r="B324" s="11">
        <v>7.4210000000000003</v>
      </c>
    </row>
    <row r="325" spans="1:2" ht="15">
      <c r="A325" s="12">
        <v>39417</v>
      </c>
      <c r="B325" s="11">
        <v>7.3681999999999999</v>
      </c>
    </row>
    <row r="326" spans="1:2" ht="15">
      <c r="A326" s="12">
        <v>39448</v>
      </c>
      <c r="B326" s="11">
        <v>7.2404999999999999</v>
      </c>
    </row>
    <row r="327" spans="1:2" ht="15">
      <c r="A327" s="12">
        <v>39479</v>
      </c>
      <c r="B327" s="11">
        <v>7.1643999999999997</v>
      </c>
    </row>
    <row r="328" spans="1:2" ht="15">
      <c r="A328" s="12">
        <v>39508</v>
      </c>
      <c r="B328" s="11">
        <v>7.0721999999999996</v>
      </c>
    </row>
    <row r="329" spans="1:2" ht="15">
      <c r="A329" s="12">
        <v>39539</v>
      </c>
      <c r="B329" s="11">
        <v>6.9996999999999998</v>
      </c>
    </row>
    <row r="330" spans="1:2" ht="15">
      <c r="A330" s="12">
        <v>39569</v>
      </c>
      <c r="B330" s="11">
        <v>6.9725000000000001</v>
      </c>
    </row>
    <row r="331" spans="1:2" ht="15">
      <c r="A331" s="12">
        <v>39600</v>
      </c>
      <c r="B331" s="11">
        <v>6.8993000000000002</v>
      </c>
    </row>
    <row r="332" spans="1:2" ht="15">
      <c r="A332" s="12">
        <v>39630</v>
      </c>
      <c r="B332" s="11">
        <v>6.8354999999999997</v>
      </c>
    </row>
    <row r="333" spans="1:2" ht="15">
      <c r="A333" s="12">
        <v>39661</v>
      </c>
      <c r="B333" s="11">
        <v>6.8461999999999996</v>
      </c>
    </row>
    <row r="334" spans="1:2" ht="15">
      <c r="A334" s="12">
        <v>39692</v>
      </c>
      <c r="B334" s="11">
        <v>6.8307000000000002</v>
      </c>
    </row>
    <row r="335" spans="1:2" ht="15">
      <c r="A335" s="12">
        <v>39722</v>
      </c>
      <c r="B335" s="11">
        <v>6.8357999999999999</v>
      </c>
    </row>
    <row r="336" spans="1:2" ht="15">
      <c r="A336" s="12">
        <v>39753</v>
      </c>
      <c r="B336" s="11">
        <v>6.8281000000000001</v>
      </c>
    </row>
    <row r="337" spans="1:2" ht="15">
      <c r="A337" s="12">
        <v>39783</v>
      </c>
      <c r="B337" s="11">
        <v>6.8539000000000003</v>
      </c>
    </row>
    <row r="338" spans="1:2" ht="15">
      <c r="A338" s="12">
        <v>39814</v>
      </c>
      <c r="B338" s="11">
        <v>6.8360000000000003</v>
      </c>
    </row>
    <row r="339" spans="1:2" ht="15">
      <c r="A339" s="12">
        <v>39845</v>
      </c>
      <c r="B339" s="11">
        <v>6.8362999999999996</v>
      </c>
    </row>
    <row r="340" spans="1:2" ht="15">
      <c r="A340" s="12">
        <v>39873</v>
      </c>
      <c r="B340" s="11">
        <v>6.8360000000000003</v>
      </c>
    </row>
    <row r="341" spans="1:2" ht="15">
      <c r="A341" s="12">
        <v>39904</v>
      </c>
      <c r="B341" s="11">
        <v>6.8305999999999996</v>
      </c>
    </row>
    <row r="342" spans="1:2" ht="15">
      <c r="A342" s="12">
        <v>39934</v>
      </c>
      <c r="B342" s="11">
        <v>6.8235000000000001</v>
      </c>
    </row>
    <row r="343" spans="1:2" ht="15">
      <c r="A343" s="12">
        <v>39965</v>
      </c>
      <c r="B343" s="11">
        <v>6.8334000000000001</v>
      </c>
    </row>
    <row r="344" spans="1:2" ht="15">
      <c r="A344" s="12">
        <v>39995</v>
      </c>
      <c r="B344" s="11">
        <v>6.8316999999999997</v>
      </c>
    </row>
    <row r="345" spans="1:2" ht="15">
      <c r="A345" s="12">
        <v>40026</v>
      </c>
      <c r="B345" s="11">
        <v>6.8323</v>
      </c>
    </row>
    <row r="346" spans="1:2" ht="15">
      <c r="A346" s="12">
        <v>40057</v>
      </c>
      <c r="B346" s="11">
        <v>6.8277000000000001</v>
      </c>
    </row>
    <row r="347" spans="1:2" ht="15">
      <c r="A347" s="12">
        <v>40087</v>
      </c>
      <c r="B347" s="11">
        <v>6.8266999999999998</v>
      </c>
    </row>
    <row r="348" spans="1:2" ht="15">
      <c r="A348" s="12">
        <v>40118</v>
      </c>
      <c r="B348" s="11">
        <v>6.8270999999999997</v>
      </c>
    </row>
    <row r="349" spans="1:2" ht="15">
      <c r="A349" s="12">
        <v>40148</v>
      </c>
      <c r="B349" s="11">
        <v>6.8274999999999997</v>
      </c>
    </row>
    <row r="350" spans="1:2" ht="15">
      <c r="A350" s="12">
        <v>40179</v>
      </c>
      <c r="B350" s="11">
        <v>6.8269000000000002</v>
      </c>
    </row>
    <row r="351" spans="1:2" ht="15">
      <c r="A351" s="12">
        <v>40210</v>
      </c>
      <c r="B351" s="11">
        <v>6.8285</v>
      </c>
    </row>
    <row r="352" spans="1:2" ht="15">
      <c r="A352" s="12">
        <v>40238</v>
      </c>
      <c r="B352" s="11">
        <v>6.8262</v>
      </c>
    </row>
    <row r="353" spans="1:2" ht="15">
      <c r="A353" s="12">
        <v>40269</v>
      </c>
      <c r="B353" s="11">
        <v>6.8255999999999997</v>
      </c>
    </row>
    <row r="354" spans="1:2" ht="15">
      <c r="A354" s="12">
        <v>40299</v>
      </c>
      <c r="B354" s="11">
        <v>6.8274999999999997</v>
      </c>
    </row>
    <row r="355" spans="1:2" ht="15">
      <c r="A355" s="12">
        <v>40330</v>
      </c>
      <c r="B355" s="11">
        <v>6.8183999999999996</v>
      </c>
    </row>
    <row r="356" spans="1:2" ht="15">
      <c r="A356" s="12">
        <v>40360</v>
      </c>
      <c r="B356" s="11">
        <v>6.7762000000000002</v>
      </c>
    </row>
    <row r="357" spans="1:2" ht="15">
      <c r="A357" s="12">
        <v>40391</v>
      </c>
      <c r="B357" s="11">
        <v>6.7873000000000001</v>
      </c>
    </row>
    <row r="358" spans="1:2" ht="15">
      <c r="A358" s="12">
        <v>40422</v>
      </c>
      <c r="B358" s="11">
        <v>6.7396000000000003</v>
      </c>
    </row>
    <row r="359" spans="1:2" ht="15">
      <c r="A359" s="12">
        <v>40452</v>
      </c>
      <c r="B359" s="11">
        <v>6.6677999999999997</v>
      </c>
    </row>
    <row r="360" spans="1:2" ht="15">
      <c r="A360" s="12">
        <v>40483</v>
      </c>
      <c r="B360" s="11">
        <v>6.6538000000000004</v>
      </c>
    </row>
    <row r="361" spans="1:2" ht="15">
      <c r="A361" s="12">
        <v>40513</v>
      </c>
      <c r="B361" s="11">
        <v>6.6497000000000002</v>
      </c>
    </row>
    <row r="362" spans="1:2" ht="15">
      <c r="A362" s="12">
        <v>40544</v>
      </c>
      <c r="B362" s="11">
        <v>6.5964</v>
      </c>
    </row>
    <row r="363" spans="1:2" ht="15">
      <c r="A363" s="12">
        <v>40575</v>
      </c>
      <c r="B363" s="11">
        <v>6.5761000000000003</v>
      </c>
    </row>
    <row r="364" spans="1:2" ht="15">
      <c r="A364" s="12">
        <v>40603</v>
      </c>
      <c r="B364" s="11">
        <v>6.5644999999999998</v>
      </c>
    </row>
    <row r="365" spans="1:2" ht="15">
      <c r="A365" s="12">
        <v>40634</v>
      </c>
      <c r="B365" s="11">
        <v>6.5266999999999999</v>
      </c>
    </row>
    <row r="366" spans="1:2" ht="15">
      <c r="A366" s="12">
        <v>40664</v>
      </c>
      <c r="B366" s="11">
        <v>6.4957000000000003</v>
      </c>
    </row>
    <row r="367" spans="1:2" ht="15">
      <c r="A367" s="12">
        <v>40695</v>
      </c>
      <c r="B367" s="11">
        <v>6.4745999999999997</v>
      </c>
    </row>
    <row r="368" spans="1:2" ht="15">
      <c r="A368" s="12">
        <v>40725</v>
      </c>
      <c r="B368" s="11">
        <v>6.4574999999999996</v>
      </c>
    </row>
    <row r="369" spans="1:2" ht="15">
      <c r="A369" s="12">
        <v>40756</v>
      </c>
      <c r="B369" s="11">
        <v>6.4036</v>
      </c>
    </row>
    <row r="370" spans="1:2" ht="15">
      <c r="A370" s="12">
        <v>40787</v>
      </c>
      <c r="B370" s="11">
        <v>6.3884999999999996</v>
      </c>
    </row>
    <row r="371" spans="1:2" ht="15">
      <c r="A371" s="12">
        <v>40817</v>
      </c>
      <c r="B371" s="11">
        <v>6.3710000000000004</v>
      </c>
    </row>
    <row r="372" spans="1:2" ht="15">
      <c r="A372" s="12">
        <v>40848</v>
      </c>
      <c r="B372" s="11">
        <v>6.3563999999999998</v>
      </c>
    </row>
    <row r="373" spans="1:2" ht="15">
      <c r="A373" s="12">
        <v>40878</v>
      </c>
      <c r="B373" s="11">
        <v>6.3482000000000003</v>
      </c>
    </row>
    <row r="374" spans="1:2" ht="15">
      <c r="A374" s="12">
        <v>40909</v>
      </c>
      <c r="B374" s="11">
        <v>6.3171999999999997</v>
      </c>
    </row>
    <row r="375" spans="1:2" ht="15">
      <c r="A375" s="12">
        <v>40940</v>
      </c>
      <c r="B375" s="11">
        <v>6.2996999999999996</v>
      </c>
    </row>
    <row r="376" spans="1:2" ht="15">
      <c r="A376" s="12">
        <v>40969</v>
      </c>
      <c r="B376" s="11">
        <v>6.3125</v>
      </c>
    </row>
    <row r="377" spans="1:2" ht="15">
      <c r="A377" s="12">
        <v>41000</v>
      </c>
      <c r="B377" s="11">
        <v>6.3042999999999996</v>
      </c>
    </row>
    <row r="378" spans="1:2" ht="15">
      <c r="A378" s="12">
        <v>41030</v>
      </c>
      <c r="B378" s="11">
        <v>6.3242000000000003</v>
      </c>
    </row>
    <row r="379" spans="1:2" ht="15">
      <c r="A379" s="12">
        <v>41061</v>
      </c>
      <c r="B379" s="11">
        <v>6.3632999999999997</v>
      </c>
    </row>
    <row r="380" spans="1:2" ht="15">
      <c r="A380" s="12">
        <v>41091</v>
      </c>
      <c r="B380" s="11">
        <v>6.3716999999999997</v>
      </c>
    </row>
    <row r="381" spans="1:2" ht="15">
      <c r="A381" s="12">
        <v>41122</v>
      </c>
      <c r="B381" s="11">
        <v>6.3593000000000002</v>
      </c>
    </row>
    <row r="382" spans="1:2" ht="15">
      <c r="A382" s="12">
        <v>41153</v>
      </c>
      <c r="B382" s="11">
        <v>6.32</v>
      </c>
    </row>
    <row r="383" spans="1:2" ht="15">
      <c r="A383" s="12">
        <v>41183</v>
      </c>
      <c r="B383" s="11">
        <v>6.2626999999999997</v>
      </c>
    </row>
    <row r="384" spans="1:2" ht="15">
      <c r="A384" s="12">
        <v>41214</v>
      </c>
      <c r="B384" s="11">
        <v>6.2337999999999996</v>
      </c>
    </row>
    <row r="385" spans="1:2" ht="15">
      <c r="A385" s="12">
        <v>41244</v>
      </c>
      <c r="B385" s="11">
        <v>6.2328000000000001</v>
      </c>
    </row>
    <row r="386" spans="1:2" ht="15">
      <c r="A386" s="12">
        <v>41275</v>
      </c>
      <c r="B386" s="11">
        <v>6.2214999999999998</v>
      </c>
    </row>
    <row r="387" spans="1:2" ht="15">
      <c r="A387" s="12">
        <v>41306</v>
      </c>
      <c r="B387" s="11">
        <v>6.2323000000000004</v>
      </c>
    </row>
    <row r="388" spans="1:2" ht="15">
      <c r="A388" s="12">
        <v>41334</v>
      </c>
      <c r="B388" s="11">
        <v>6.2153999999999998</v>
      </c>
    </row>
    <row r="389" spans="1:2" ht="15">
      <c r="A389" s="12">
        <v>41365</v>
      </c>
      <c r="B389" s="11">
        <v>6.1860999999999997</v>
      </c>
    </row>
    <row r="390" spans="1:2" ht="15">
      <c r="A390" s="12">
        <v>41395</v>
      </c>
      <c r="B390" s="11">
        <v>6.1416000000000004</v>
      </c>
    </row>
    <row r="391" spans="1:2" ht="15">
      <c r="A391" s="12">
        <v>41426</v>
      </c>
      <c r="B391" s="11">
        <v>6.1341999999999999</v>
      </c>
    </row>
    <row r="392" spans="1:2" ht="15">
      <c r="A392" s="12">
        <v>41456</v>
      </c>
      <c r="B392" s="11">
        <v>6.1342999999999996</v>
      </c>
    </row>
    <row r="393" spans="1:2" ht="15">
      <c r="A393" s="12">
        <v>41487</v>
      </c>
      <c r="B393" s="11">
        <v>6.1212999999999997</v>
      </c>
    </row>
    <row r="394" spans="1:2" ht="15">
      <c r="A394" s="12">
        <v>41518</v>
      </c>
      <c r="B394" s="11">
        <v>6.1197999999999997</v>
      </c>
    </row>
    <row r="395" spans="1:2" ht="15">
      <c r="A395" s="12">
        <v>41548</v>
      </c>
      <c r="B395" s="11">
        <v>6.1032000000000002</v>
      </c>
    </row>
    <row r="396" spans="1:2" ht="15">
      <c r="A396" s="12">
        <v>41579</v>
      </c>
      <c r="B396" s="11">
        <v>6.0929000000000002</v>
      </c>
    </row>
    <row r="397" spans="1:2" ht="15">
      <c r="A397" s="12">
        <v>41609</v>
      </c>
      <c r="B397" s="11">
        <v>6.0738000000000003</v>
      </c>
    </row>
    <row r="398" spans="1:2" ht="15">
      <c r="A398" s="12">
        <v>41640</v>
      </c>
      <c r="B398" s="11">
        <v>6.0509000000000004</v>
      </c>
    </row>
    <row r="399" spans="1:2" ht="15">
      <c r="A399" s="12">
        <v>41671</v>
      </c>
      <c r="B399" s="11">
        <v>6.0815999999999999</v>
      </c>
    </row>
    <row r="400" spans="1:2" ht="15">
      <c r="A400" s="12">
        <v>41699</v>
      </c>
      <c r="B400" s="11">
        <v>6.1729000000000003</v>
      </c>
    </row>
    <row r="401" spans="1:2" ht="15">
      <c r="A401" s="12">
        <v>41730</v>
      </c>
      <c r="B401" s="11">
        <v>6.2245999999999997</v>
      </c>
    </row>
    <row r="402" spans="1:2" ht="15">
      <c r="A402" s="12">
        <v>41760</v>
      </c>
      <c r="B402" s="11">
        <v>6.2380000000000004</v>
      </c>
    </row>
    <row r="403" spans="1:2" ht="15">
      <c r="A403" s="12">
        <v>41791</v>
      </c>
      <c r="B403" s="11">
        <v>6.2305999999999999</v>
      </c>
    </row>
    <row r="404" spans="1:2" ht="15">
      <c r="A404" s="12">
        <v>41821</v>
      </c>
      <c r="B404" s="11">
        <v>6.1984000000000004</v>
      </c>
    </row>
    <row r="405" spans="1:2" ht="15">
      <c r="A405" s="12">
        <v>41852</v>
      </c>
      <c r="B405" s="11">
        <v>6.1540999999999997</v>
      </c>
    </row>
    <row r="406" spans="1:2" ht="15">
      <c r="A406" s="12">
        <v>41883</v>
      </c>
      <c r="B406" s="11">
        <v>6.1382000000000003</v>
      </c>
    </row>
    <row r="407" spans="1:2" ht="15">
      <c r="A407" s="12">
        <v>41913</v>
      </c>
      <c r="B407" s="11">
        <v>6.1250999999999998</v>
      </c>
    </row>
    <row r="408" spans="1:2" ht="15">
      <c r="A408" s="12">
        <v>41944</v>
      </c>
      <c r="B408" s="11">
        <v>6.1249000000000002</v>
      </c>
    </row>
    <row r="409" spans="1:2" ht="15">
      <c r="A409" s="12">
        <v>41974</v>
      </c>
      <c r="B409" s="11">
        <v>6.1886000000000001</v>
      </c>
    </row>
    <row r="410" spans="1:2" ht="15">
      <c r="A410" s="12">
        <v>42005</v>
      </c>
      <c r="B410" s="11">
        <v>6.2180999999999997</v>
      </c>
    </row>
    <row r="411" spans="1:2" ht="15">
      <c r="A411" s="12">
        <v>42036</v>
      </c>
      <c r="B411" s="11">
        <v>6.2518000000000002</v>
      </c>
    </row>
    <row r="412" spans="1:2" ht="15">
      <c r="A412" s="12">
        <v>42064</v>
      </c>
      <c r="B412" s="11">
        <v>6.2385999999999999</v>
      </c>
    </row>
    <row r="413" spans="1:2" ht="15">
      <c r="A413" s="12">
        <v>42095</v>
      </c>
      <c r="B413" s="11">
        <v>6.2009999999999996</v>
      </c>
    </row>
    <row r="414" spans="1:2" ht="15">
      <c r="A414" s="12">
        <v>42125</v>
      </c>
      <c r="B414" s="11">
        <v>6.2035</v>
      </c>
    </row>
    <row r="415" spans="1:2" ht="15">
      <c r="A415" s="12">
        <v>42156</v>
      </c>
      <c r="B415" s="11">
        <v>6.2051999999999996</v>
      </c>
    </row>
    <row r="416" spans="1:2" ht="15">
      <c r="A416" s="12">
        <v>42186</v>
      </c>
      <c r="B416" s="11">
        <v>6.2084999999999999</v>
      </c>
    </row>
    <row r="417" spans="1:2" ht="15">
      <c r="A417" s="12">
        <v>42217</v>
      </c>
      <c r="B417" s="11">
        <v>6.3383000000000003</v>
      </c>
    </row>
    <row r="418" spans="1:2" ht="15">
      <c r="A418" s="12">
        <v>42248</v>
      </c>
      <c r="B418" s="11">
        <v>6.3676000000000004</v>
      </c>
    </row>
    <row r="419" spans="1:2" ht="15">
      <c r="A419" s="12">
        <v>42278</v>
      </c>
      <c r="B419" s="11">
        <v>6.3505000000000003</v>
      </c>
    </row>
    <row r="420" spans="1:2" ht="15">
      <c r="A420" s="12">
        <v>42309</v>
      </c>
      <c r="B420" s="11">
        <v>6.3639999999999999</v>
      </c>
    </row>
    <row r="421" spans="1:2" ht="15">
      <c r="A421" s="12">
        <v>42339</v>
      </c>
      <c r="B421" s="11">
        <v>6.4490999999999996</v>
      </c>
    </row>
    <row r="422" spans="1:2" ht="15">
      <c r="A422" s="12">
        <v>42370</v>
      </c>
      <c r="B422" s="11">
        <v>6.5726000000000004</v>
      </c>
    </row>
    <row r="423" spans="1:2" ht="15">
      <c r="A423" s="12">
        <v>42401</v>
      </c>
      <c r="B423" s="11">
        <v>6.5500999999999996</v>
      </c>
    </row>
    <row r="424" spans="1:2" ht="15">
      <c r="A424" s="12">
        <v>42430</v>
      </c>
      <c r="B424" s="11">
        <v>6.5026999999999999</v>
      </c>
    </row>
    <row r="425" spans="1:2" ht="15">
      <c r="A425" s="12">
        <v>42461</v>
      </c>
      <c r="B425" s="11">
        <v>6.4753999999999996</v>
      </c>
    </row>
    <row r="426" spans="1:2" ht="15">
      <c r="A426" s="12">
        <v>42491</v>
      </c>
      <c r="B426" s="11">
        <v>6.5259</v>
      </c>
    </row>
    <row r="427" spans="1:2" ht="15">
      <c r="A427" s="12">
        <v>42522</v>
      </c>
      <c r="B427" s="11">
        <v>6.5891999999999999</v>
      </c>
    </row>
    <row r="428" spans="1:2" ht="15">
      <c r="A428" s="12">
        <v>42552</v>
      </c>
      <c r="B428" s="11">
        <v>6.6771000000000003</v>
      </c>
    </row>
    <row r="429" spans="1:2" ht="15">
      <c r="A429" s="12">
        <v>42583</v>
      </c>
      <c r="B429" s="11">
        <v>6.6466000000000003</v>
      </c>
    </row>
    <row r="430" spans="1:2" ht="15">
      <c r="A430" s="12">
        <v>42614</v>
      </c>
      <c r="B430" s="11">
        <v>6.6702000000000004</v>
      </c>
    </row>
    <row r="431" spans="1:2" ht="15">
      <c r="A431" s="12">
        <v>42644</v>
      </c>
      <c r="B431" s="11">
        <v>6.7302999999999997</v>
      </c>
    </row>
    <row r="432" spans="1:2" ht="15">
      <c r="A432" s="12">
        <v>42675</v>
      </c>
      <c r="B432" s="11">
        <v>6.8402000000000003</v>
      </c>
    </row>
    <row r="433" spans="1:2" ht="15">
      <c r="A433" s="12">
        <v>42705</v>
      </c>
      <c r="B433" s="11">
        <v>6.9198000000000004</v>
      </c>
    </row>
    <row r="434" spans="1:2" ht="15">
      <c r="A434" s="12">
        <v>42736</v>
      </c>
      <c r="B434" s="11">
        <v>6.8906999999999998</v>
      </c>
    </row>
    <row r="435" spans="1:2" ht="15">
      <c r="A435" s="12">
        <v>42767</v>
      </c>
      <c r="B435" s="11">
        <v>6.8693999999999997</v>
      </c>
    </row>
    <row r="436" spans="1:2" ht="15">
      <c r="A436" s="12">
        <v>42795</v>
      </c>
      <c r="B436" s="11">
        <v>6.8940000000000001</v>
      </c>
    </row>
    <row r="437" spans="1:2" ht="15">
      <c r="A437" s="12">
        <v>42826</v>
      </c>
      <c r="B437" s="11">
        <v>6.8875999999999999</v>
      </c>
    </row>
    <row r="438" spans="1:2" ht="15">
      <c r="A438" s="12">
        <v>42856</v>
      </c>
      <c r="B438" s="11">
        <v>6.8842999999999996</v>
      </c>
    </row>
    <row r="439" spans="1:2" ht="15">
      <c r="A439" s="12">
        <v>42887</v>
      </c>
      <c r="B439" s="11">
        <v>6.8066000000000004</v>
      </c>
    </row>
    <row r="440" spans="1:2" ht="15">
      <c r="A440" s="12">
        <v>42917</v>
      </c>
      <c r="B440" s="11">
        <v>6.7694000000000001</v>
      </c>
    </row>
    <row r="441" spans="1:2" ht="15">
      <c r="A441" s="12">
        <v>42948</v>
      </c>
      <c r="B441" s="11">
        <v>6.6669999999999998</v>
      </c>
    </row>
    <row r="442" spans="1:2" ht="15">
      <c r="A442" s="12">
        <v>42979</v>
      </c>
      <c r="B442" s="11">
        <v>6.569</v>
      </c>
    </row>
    <row r="443" spans="1:2" ht="15">
      <c r="A443" s="12">
        <v>43009</v>
      </c>
      <c r="B443" s="11">
        <v>6.6254</v>
      </c>
    </row>
    <row r="444" spans="1:2" ht="15">
      <c r="A444" s="12">
        <v>43040</v>
      </c>
      <c r="B444" s="11">
        <v>6.62</v>
      </c>
    </row>
    <row r="445" spans="1:2" ht="15">
      <c r="A445" s="12">
        <v>43070</v>
      </c>
      <c r="B445" s="11">
        <v>6.5932000000000004</v>
      </c>
    </row>
    <row r="446" spans="1:2" ht="15">
      <c r="A446" s="12">
        <v>43101</v>
      </c>
      <c r="B446" s="11">
        <v>6.4233000000000002</v>
      </c>
    </row>
    <row r="447" spans="1:2" ht="15">
      <c r="A447" s="12">
        <v>43132</v>
      </c>
      <c r="B447" s="11">
        <v>6.3182999999999998</v>
      </c>
    </row>
    <row r="448" spans="1:2" ht="15">
      <c r="A448" s="12">
        <v>43160</v>
      </c>
      <c r="B448" s="11">
        <v>6.3174000000000001</v>
      </c>
    </row>
    <row r="449" spans="1:2" ht="15">
      <c r="A449" s="12">
        <v>43191</v>
      </c>
      <c r="B449" s="11">
        <v>6.2967000000000004</v>
      </c>
    </row>
    <row r="450" spans="1:2" ht="15">
      <c r="A450" s="12">
        <v>43221</v>
      </c>
      <c r="B450" s="11">
        <v>6.3700999999999999</v>
      </c>
    </row>
    <row r="451" spans="1:2" ht="15">
      <c r="A451" s="12">
        <v>43252</v>
      </c>
      <c r="B451" s="11">
        <v>6.4650999999999996</v>
      </c>
    </row>
    <row r="452" spans="1:2" ht="15">
      <c r="A452" s="12">
        <v>43282</v>
      </c>
      <c r="B452" s="11">
        <v>6.7164000000000001</v>
      </c>
    </row>
    <row r="453" spans="1:2" ht="15">
      <c r="A453" s="12">
        <v>43313</v>
      </c>
      <c r="B453" s="11">
        <v>6.8452999999999999</v>
      </c>
    </row>
    <row r="454" spans="1:2" ht="15">
      <c r="A454" s="12">
        <v>43344</v>
      </c>
      <c r="B454" s="11">
        <v>6.8551000000000002</v>
      </c>
    </row>
    <row r="455" spans="1:2" ht="15">
      <c r="A455" s="12">
        <v>43374</v>
      </c>
      <c r="B455" s="11">
        <v>6.9191000000000003</v>
      </c>
    </row>
    <row r="456" spans="1:2" ht="15">
      <c r="A456" s="12">
        <v>43405</v>
      </c>
      <c r="B456" s="11">
        <v>6.9367000000000001</v>
      </c>
    </row>
    <row r="457" spans="1:2" ht="15">
      <c r="A457" s="12">
        <v>43435</v>
      </c>
      <c r="B457" s="11">
        <v>6.8837000000000002</v>
      </c>
    </row>
    <row r="458" spans="1:2" ht="15">
      <c r="A458" s="12">
        <v>43466</v>
      </c>
      <c r="B458" s="11">
        <v>6.7862999999999998</v>
      </c>
    </row>
    <row r="459" spans="1:2" ht="15">
      <c r="A459" s="12">
        <v>43497</v>
      </c>
      <c r="B459" s="11">
        <v>6.7366999999999999</v>
      </c>
    </row>
    <row r="460" spans="1:2" ht="15">
      <c r="A460" s="12">
        <v>43525</v>
      </c>
      <c r="B460" s="11">
        <v>6.7119</v>
      </c>
    </row>
    <row r="461" spans="1:2" ht="15">
      <c r="A461" s="12">
        <v>43556</v>
      </c>
      <c r="B461" s="11">
        <v>6.7161</v>
      </c>
    </row>
    <row r="462" spans="1:2" ht="15">
      <c r="A462" s="12">
        <v>43586</v>
      </c>
      <c r="B462" s="11">
        <v>6.8518999999999997</v>
      </c>
    </row>
    <row r="463" spans="1:2" ht="15">
      <c r="A463" s="12">
        <v>43617</v>
      </c>
      <c r="B463" s="11">
        <v>6.8977000000000004</v>
      </c>
    </row>
    <row r="464" spans="1:2" ht="15">
      <c r="A464" s="12">
        <v>43647</v>
      </c>
      <c r="B464" s="11">
        <v>6.8775000000000004</v>
      </c>
    </row>
    <row r="465" spans="1:2" ht="15">
      <c r="A465" s="12">
        <v>43678</v>
      </c>
      <c r="B465" s="11">
        <v>7.0629</v>
      </c>
    </row>
    <row r="466" spans="1:2" ht="15">
      <c r="A466" s="12">
        <v>43709</v>
      </c>
      <c r="B466" s="11">
        <v>7.1136999999999997</v>
      </c>
    </row>
    <row r="467" spans="1:2" ht="15">
      <c r="A467" s="12">
        <v>43739</v>
      </c>
      <c r="B467" s="11">
        <v>7.0960999999999999</v>
      </c>
    </row>
    <row r="468" spans="1:2" ht="15">
      <c r="A468" s="12">
        <v>43770</v>
      </c>
      <c r="B468" s="11">
        <v>7.0198999999999998</v>
      </c>
    </row>
    <row r="469" spans="1:2" ht="15">
      <c r="A469" s="12">
        <v>43800</v>
      </c>
      <c r="B469" s="11">
        <v>7.0137</v>
      </c>
    </row>
    <row r="470" spans="1:2" ht="15">
      <c r="A470" s="12">
        <v>43831</v>
      </c>
      <c r="B470" s="11">
        <v>6.9184000000000001</v>
      </c>
    </row>
    <row r="471" spans="1:2" ht="15">
      <c r="A471" s="12">
        <v>43862</v>
      </c>
      <c r="B471" s="11">
        <v>6.9966999999999997</v>
      </c>
    </row>
    <row r="472" spans="1:2" ht="15">
      <c r="A472" s="12">
        <v>43891</v>
      </c>
      <c r="B472" s="11">
        <v>7.0205000000000002</v>
      </c>
    </row>
    <row r="473" spans="1:2" ht="15">
      <c r="A473" s="12">
        <v>43922</v>
      </c>
      <c r="B473" s="11">
        <v>7.0708000000000002</v>
      </c>
    </row>
    <row r="474" spans="1:2" ht="15">
      <c r="A474" s="12">
        <v>43952</v>
      </c>
      <c r="B474" s="11">
        <v>7.1016000000000004</v>
      </c>
    </row>
    <row r="475" spans="1:2" ht="15">
      <c r="A475" s="12">
        <v>43983</v>
      </c>
      <c r="B475" s="11">
        <v>7.0815999999999999</v>
      </c>
    </row>
    <row r="476" spans="1:2" ht="15">
      <c r="A476" s="12">
        <v>44013</v>
      </c>
      <c r="B476" s="11">
        <v>7.0041000000000002</v>
      </c>
    </row>
    <row r="477" spans="1:2" ht="15">
      <c r="A477" s="12">
        <v>44044</v>
      </c>
      <c r="B477" s="49">
        <v>6.9269999999999996</v>
      </c>
    </row>
    <row r="478" spans="1:2" ht="15">
      <c r="A478" s="12">
        <v>44075</v>
      </c>
      <c r="B478" s="11">
        <v>6.8106</v>
      </c>
    </row>
    <row r="479" spans="1:2" ht="15">
      <c r="A479" s="12">
        <v>44105</v>
      </c>
      <c r="B479" s="49">
        <v>6.7253999999999996</v>
      </c>
    </row>
    <row r="480" spans="1:2" ht="15">
      <c r="A480" s="12">
        <v>44136</v>
      </c>
      <c r="B480" s="49">
        <v>6.6029</v>
      </c>
    </row>
    <row r="481" spans="1:2" ht="15">
      <c r="A481" s="12">
        <v>44166</v>
      </c>
      <c r="B481" s="49">
        <v>6.5392999999999999</v>
      </c>
    </row>
    <row r="482" spans="1:2" ht="15">
      <c r="A482" s="12">
        <v>44197</v>
      </c>
      <c r="B482" s="49">
        <v>6.4672000000000001</v>
      </c>
    </row>
    <row r="483" spans="1:2" ht="15">
      <c r="A483" s="12">
        <v>44228</v>
      </c>
      <c r="B483" s="49">
        <v>6.4600999999999997</v>
      </c>
    </row>
    <row r="484" spans="1:2" ht="15">
      <c r="A484" s="12">
        <v>44256</v>
      </c>
      <c r="B484" s="49">
        <v>6.5109000000000004</v>
      </c>
    </row>
    <row r="485" spans="1:2" ht="15">
      <c r="A485" s="12">
        <v>44287</v>
      </c>
      <c r="B485" s="49">
        <v>6.5186000000000002</v>
      </c>
    </row>
    <row r="486" spans="1:2" ht="15">
      <c r="A486" s="12">
        <v>44317</v>
      </c>
      <c r="B486" s="49">
        <v>6.4321000000000002</v>
      </c>
    </row>
    <row r="487" spans="1:2" ht="15">
      <c r="A487" s="12">
        <v>44348</v>
      </c>
      <c r="B487" s="49">
        <v>6.4249999999999998</v>
      </c>
    </row>
    <row r="488" spans="1:2" ht="15">
      <c r="A488" s="12">
        <v>44378</v>
      </c>
      <c r="B488" s="49">
        <v>6.4763000000000002</v>
      </c>
    </row>
    <row r="489" spans="1:2" ht="15">
      <c r="A489" s="12">
        <v>44409</v>
      </c>
      <c r="B489" s="49">
        <v>6.4767999999999999</v>
      </c>
    </row>
    <row r="490" spans="1:2" ht="15">
      <c r="A490" s="12">
        <v>44440</v>
      </c>
      <c r="B490" s="49">
        <v>6.4562999999999997</v>
      </c>
    </row>
    <row r="491" spans="1:2" ht="15">
      <c r="A491" s="33">
        <v>44470</v>
      </c>
      <c r="B491" s="49">
        <v>6.4172099999999999</v>
      </c>
    </row>
    <row r="492" spans="1:2" ht="15">
      <c r="A492" s="33">
        <v>44501</v>
      </c>
      <c r="B492" s="49">
        <v>6.3889299999999993</v>
      </c>
    </row>
    <row r="493" spans="1:2" ht="15">
      <c r="A493" s="33">
        <v>44531</v>
      </c>
      <c r="B493" s="49">
        <v>6.3692857142857138</v>
      </c>
    </row>
    <row r="494" spans="1:2" ht="15">
      <c r="A494" s="33">
        <v>44562</v>
      </c>
      <c r="B494" s="49">
        <v>6.3555699999999993</v>
      </c>
    </row>
    <row r="495" spans="1:2" ht="15">
      <c r="A495" s="33">
        <v>44593</v>
      </c>
      <c r="B495" s="49">
        <v>6.3435526315789472</v>
      </c>
    </row>
    <row r="496" spans="1:2" ht="15">
      <c r="A496" s="33"/>
    </row>
    <row r="497" spans="1:1" ht="15">
      <c r="A497" s="33"/>
    </row>
    <row r="498" spans="1:1" ht="15">
      <c r="A498" s="33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F0E8A-6EEF-46C1-AE70-694E240B2178}">
  <sheetPr>
    <tabColor theme="9"/>
  </sheetPr>
  <dimension ref="A1:E490"/>
  <sheetViews>
    <sheetView workbookViewId="0">
      <selection activeCell="E1" sqref="E1"/>
    </sheetView>
  </sheetViews>
  <sheetFormatPr defaultRowHeight="12.75"/>
  <cols>
    <col min="1" max="1" width="10.140625" bestFit="1" customWidth="1"/>
    <col min="2" max="2" width="26.5703125" bestFit="1" customWidth="1"/>
  </cols>
  <sheetData>
    <row r="1" spans="1:5" ht="15">
      <c r="A1" s="32" t="s">
        <v>0</v>
      </c>
      <c r="B1" s="32" t="s">
        <v>10</v>
      </c>
      <c r="E1" s="18" t="s">
        <v>512</v>
      </c>
    </row>
    <row r="2" spans="1:5" ht="15">
      <c r="A2" s="33">
        <v>35431</v>
      </c>
      <c r="B2" s="32">
        <v>3.45</v>
      </c>
    </row>
    <row r="3" spans="1:5" ht="15">
      <c r="A3" s="33">
        <v>35462</v>
      </c>
      <c r="B3" s="32">
        <v>2.15</v>
      </c>
    </row>
    <row r="4" spans="1:5" ht="15">
      <c r="A4" s="33">
        <v>35490</v>
      </c>
      <c r="B4" s="32">
        <v>1.89</v>
      </c>
    </row>
    <row r="5" spans="1:5" ht="15">
      <c r="A5" s="33">
        <v>35521</v>
      </c>
      <c r="B5" s="32">
        <v>2.0299999999999998</v>
      </c>
    </row>
    <row r="6" spans="1:5" ht="15">
      <c r="A6" s="33">
        <v>35551</v>
      </c>
      <c r="B6" s="32">
        <v>2.25</v>
      </c>
    </row>
    <row r="7" spans="1:5" ht="15">
      <c r="A7" s="33">
        <v>35582</v>
      </c>
      <c r="B7" s="32">
        <v>2.2000000000000002</v>
      </c>
    </row>
    <row r="8" spans="1:5" ht="15">
      <c r="A8" s="33">
        <v>35612</v>
      </c>
      <c r="B8" s="32">
        <v>2.19</v>
      </c>
    </row>
    <row r="9" spans="1:5" ht="15">
      <c r="A9" s="33">
        <v>35643</v>
      </c>
      <c r="B9" s="32">
        <v>2.4900000000000002</v>
      </c>
    </row>
    <row r="10" spans="1:5" ht="15">
      <c r="A10" s="33">
        <v>35674</v>
      </c>
      <c r="B10" s="32">
        <v>2.88</v>
      </c>
    </row>
    <row r="11" spans="1:5" ht="15">
      <c r="A11" s="33">
        <v>35704</v>
      </c>
      <c r="B11" s="32">
        <v>3.07</v>
      </c>
    </row>
    <row r="12" spans="1:5" ht="15">
      <c r="A12" s="33">
        <v>35735</v>
      </c>
      <c r="B12" s="32">
        <v>3.01</v>
      </c>
    </row>
    <row r="13" spans="1:5" ht="15">
      <c r="A13" s="33">
        <v>35765</v>
      </c>
      <c r="B13" s="32">
        <v>2.35</v>
      </c>
    </row>
    <row r="14" spans="1:5" ht="15">
      <c r="A14" s="33">
        <v>35796</v>
      </c>
      <c r="B14" s="32">
        <v>2.09</v>
      </c>
    </row>
    <row r="15" spans="1:5" ht="15">
      <c r="A15" s="33">
        <v>35827</v>
      </c>
      <c r="B15" s="32">
        <v>2.23</v>
      </c>
    </row>
    <row r="16" spans="1:5" ht="15">
      <c r="A16" s="33">
        <v>35855</v>
      </c>
      <c r="B16" s="32">
        <v>2.2400000000000002</v>
      </c>
    </row>
    <row r="17" spans="1:2" ht="15">
      <c r="A17" s="33">
        <v>35886</v>
      </c>
      <c r="B17" s="32">
        <v>2.4300000000000002</v>
      </c>
    </row>
    <row r="18" spans="1:2" ht="15">
      <c r="A18" s="33">
        <v>35916</v>
      </c>
      <c r="B18" s="32">
        <v>2.14</v>
      </c>
    </row>
    <row r="19" spans="1:2" ht="15">
      <c r="A19" s="33">
        <v>35947</v>
      </c>
      <c r="B19" s="32">
        <v>2.17</v>
      </c>
    </row>
    <row r="20" spans="1:2" ht="15">
      <c r="A20" s="33">
        <v>35977</v>
      </c>
      <c r="B20" s="32">
        <v>2.17</v>
      </c>
    </row>
    <row r="21" spans="1:2" ht="15">
      <c r="A21" s="33">
        <v>36008</v>
      </c>
      <c r="B21" s="32">
        <v>1.85</v>
      </c>
    </row>
    <row r="22" spans="1:2" ht="15">
      <c r="A22" s="33">
        <v>36039</v>
      </c>
      <c r="B22" s="32">
        <v>2.02</v>
      </c>
    </row>
    <row r="23" spans="1:2" ht="15">
      <c r="A23" s="33">
        <v>36069</v>
      </c>
      <c r="B23" s="32">
        <v>1.91</v>
      </c>
    </row>
    <row r="24" spans="1:2" ht="15">
      <c r="A24" s="33">
        <v>36100</v>
      </c>
      <c r="B24" s="32">
        <v>2.12</v>
      </c>
    </row>
    <row r="25" spans="1:2" ht="15">
      <c r="A25" s="33">
        <v>36130</v>
      </c>
      <c r="B25" s="32">
        <v>1.72</v>
      </c>
    </row>
    <row r="26" spans="1:2" ht="15">
      <c r="A26" s="33">
        <v>36161</v>
      </c>
      <c r="B26" s="32">
        <v>1.85</v>
      </c>
    </row>
    <row r="27" spans="1:2" ht="15">
      <c r="A27" s="33">
        <v>36192</v>
      </c>
      <c r="B27" s="32">
        <v>1.77</v>
      </c>
    </row>
    <row r="28" spans="1:2" ht="15">
      <c r="A28" s="33">
        <v>36220</v>
      </c>
      <c r="B28" s="32">
        <v>1.79</v>
      </c>
    </row>
    <row r="29" spans="1:2" ht="15">
      <c r="A29" s="33">
        <v>36251</v>
      </c>
      <c r="B29" s="32">
        <v>2.15</v>
      </c>
    </row>
    <row r="30" spans="1:2" ht="15">
      <c r="A30" s="33">
        <v>36281</v>
      </c>
      <c r="B30" s="32">
        <v>2.2599999999999998</v>
      </c>
    </row>
    <row r="31" spans="1:2" ht="15">
      <c r="A31" s="33">
        <v>36312</v>
      </c>
      <c r="B31" s="32">
        <v>2.2999999999999998</v>
      </c>
    </row>
    <row r="32" spans="1:2" ht="15">
      <c r="A32" s="33">
        <v>36342</v>
      </c>
      <c r="B32" s="32">
        <v>2.31</v>
      </c>
    </row>
    <row r="33" spans="1:2" ht="15">
      <c r="A33" s="33">
        <v>36373</v>
      </c>
      <c r="B33" s="32">
        <v>2.8</v>
      </c>
    </row>
    <row r="34" spans="1:2" ht="15">
      <c r="A34" s="33">
        <v>36404</v>
      </c>
      <c r="B34" s="32">
        <v>2.5499999999999998</v>
      </c>
    </row>
    <row r="35" spans="1:2" ht="15">
      <c r="A35" s="33">
        <v>36434</v>
      </c>
      <c r="B35" s="32">
        <v>2.73</v>
      </c>
    </row>
    <row r="36" spans="1:2" ht="15">
      <c r="A36" s="33">
        <v>36465</v>
      </c>
      <c r="B36" s="32">
        <v>2.37</v>
      </c>
    </row>
    <row r="37" spans="1:2" ht="15">
      <c r="A37" s="33">
        <v>36495</v>
      </c>
      <c r="B37" s="32">
        <v>2.36</v>
      </c>
    </row>
    <row r="38" spans="1:2" ht="15">
      <c r="A38" s="33">
        <v>36526</v>
      </c>
      <c r="B38" s="32">
        <v>2.42</v>
      </c>
    </row>
    <row r="39" spans="1:2" ht="15">
      <c r="A39" s="33">
        <v>36557</v>
      </c>
      <c r="B39" s="32">
        <v>2.66</v>
      </c>
    </row>
    <row r="40" spans="1:2" ht="15">
      <c r="A40" s="33">
        <v>36586</v>
      </c>
      <c r="B40" s="32">
        <v>2.79</v>
      </c>
    </row>
    <row r="41" spans="1:2" ht="15">
      <c r="A41" s="33">
        <v>36617</v>
      </c>
      <c r="B41" s="32">
        <v>3.04</v>
      </c>
    </row>
    <row r="42" spans="1:2" ht="15">
      <c r="A42" s="33">
        <v>36647</v>
      </c>
      <c r="B42" s="32">
        <v>3.59</v>
      </c>
    </row>
    <row r="43" spans="1:2" ht="15">
      <c r="A43" s="33">
        <v>36678</v>
      </c>
      <c r="B43" s="32">
        <v>4.29</v>
      </c>
    </row>
    <row r="44" spans="1:2" ht="15">
      <c r="A44" s="33">
        <v>36708</v>
      </c>
      <c r="B44" s="32">
        <v>3.99</v>
      </c>
    </row>
    <row r="45" spans="1:2" ht="15">
      <c r="A45" s="33">
        <v>36739</v>
      </c>
      <c r="B45" s="32">
        <v>4.43</v>
      </c>
    </row>
    <row r="46" spans="1:2" ht="15">
      <c r="A46" s="33">
        <v>36770</v>
      </c>
      <c r="B46" s="32">
        <v>5.0599999999999996</v>
      </c>
    </row>
    <row r="47" spans="1:2" ht="15">
      <c r="A47" s="33">
        <v>36800</v>
      </c>
      <c r="B47" s="32">
        <v>5.0199999999999996</v>
      </c>
    </row>
    <row r="48" spans="1:2" ht="15">
      <c r="A48" s="33">
        <v>36831</v>
      </c>
      <c r="B48" s="32">
        <v>5.52</v>
      </c>
    </row>
    <row r="49" spans="1:2" ht="15">
      <c r="A49" s="33">
        <v>36861</v>
      </c>
      <c r="B49" s="32">
        <v>8.9</v>
      </c>
    </row>
    <row r="50" spans="1:2" ht="15">
      <c r="A50" s="33">
        <v>36892</v>
      </c>
      <c r="B50" s="32">
        <v>8.17</v>
      </c>
    </row>
    <row r="51" spans="1:2" ht="15">
      <c r="A51" s="33">
        <v>36923</v>
      </c>
      <c r="B51" s="32">
        <v>5.61</v>
      </c>
    </row>
    <row r="52" spans="1:2" ht="15">
      <c r="A52" s="33">
        <v>36951</v>
      </c>
      <c r="B52" s="32">
        <v>5.23</v>
      </c>
    </row>
    <row r="53" spans="1:2" ht="15">
      <c r="A53" s="33">
        <v>36982</v>
      </c>
      <c r="B53" s="32">
        <v>5.19</v>
      </c>
    </row>
    <row r="54" spans="1:2" ht="15">
      <c r="A54" s="33">
        <v>37012</v>
      </c>
      <c r="B54" s="32">
        <v>4.1900000000000004</v>
      </c>
    </row>
    <row r="55" spans="1:2" ht="15">
      <c r="A55" s="33">
        <v>37043</v>
      </c>
      <c r="B55" s="32">
        <v>3.72</v>
      </c>
    </row>
    <row r="56" spans="1:2" ht="15">
      <c r="A56" s="33">
        <v>37073</v>
      </c>
      <c r="B56" s="32">
        <v>3.11</v>
      </c>
    </row>
    <row r="57" spans="1:2" ht="15">
      <c r="A57" s="33">
        <v>37104</v>
      </c>
      <c r="B57" s="32">
        <v>2.97</v>
      </c>
    </row>
    <row r="58" spans="1:2" ht="15">
      <c r="A58" s="33">
        <v>37135</v>
      </c>
      <c r="B58" s="32">
        <v>2.19</v>
      </c>
    </row>
    <row r="59" spans="1:2" ht="15">
      <c r="A59" s="33">
        <v>37165</v>
      </c>
      <c r="B59" s="32">
        <v>2.46</v>
      </c>
    </row>
    <row r="60" spans="1:2" ht="15">
      <c r="A60" s="33">
        <v>37196</v>
      </c>
      <c r="B60" s="32">
        <v>2.34</v>
      </c>
    </row>
    <row r="61" spans="1:2" ht="15">
      <c r="A61" s="33">
        <v>37226</v>
      </c>
      <c r="B61" s="32">
        <v>2.2999999999999998</v>
      </c>
    </row>
    <row r="62" spans="1:2" ht="15">
      <c r="A62" s="33">
        <v>37257</v>
      </c>
      <c r="B62" s="32">
        <v>2.3199999999999998</v>
      </c>
    </row>
    <row r="63" spans="1:2" ht="15">
      <c r="A63" s="33">
        <v>37288</v>
      </c>
      <c r="B63" s="32">
        <v>2.3199999999999998</v>
      </c>
    </row>
    <row r="64" spans="1:2" ht="15">
      <c r="A64" s="33">
        <v>37316</v>
      </c>
      <c r="B64" s="32">
        <v>3.03</v>
      </c>
    </row>
    <row r="65" spans="1:2" ht="15">
      <c r="A65" s="33">
        <v>37347</v>
      </c>
      <c r="B65" s="32">
        <v>3.43</v>
      </c>
    </row>
    <row r="66" spans="1:2" ht="15">
      <c r="A66" s="33">
        <v>37377</v>
      </c>
      <c r="B66" s="32">
        <v>3.5</v>
      </c>
    </row>
    <row r="67" spans="1:2" ht="15">
      <c r="A67" s="33">
        <v>37408</v>
      </c>
      <c r="B67" s="32">
        <v>3.26</v>
      </c>
    </row>
    <row r="68" spans="1:2" ht="15">
      <c r="A68" s="33">
        <v>37438</v>
      </c>
      <c r="B68" s="32">
        <v>2.99</v>
      </c>
    </row>
    <row r="69" spans="1:2" ht="15">
      <c r="A69" s="33">
        <v>37469</v>
      </c>
      <c r="B69" s="32">
        <v>3.09</v>
      </c>
    </row>
    <row r="70" spans="1:2" ht="15">
      <c r="A70" s="33">
        <v>37500</v>
      </c>
      <c r="B70" s="32">
        <v>3.55</v>
      </c>
    </row>
    <row r="71" spans="1:2" ht="15">
      <c r="A71" s="33">
        <v>37530</v>
      </c>
      <c r="B71" s="32">
        <v>4.13</v>
      </c>
    </row>
    <row r="72" spans="1:2" ht="15">
      <c r="A72" s="33">
        <v>37561</v>
      </c>
      <c r="B72" s="32">
        <v>4.04</v>
      </c>
    </row>
    <row r="73" spans="1:2" ht="15">
      <c r="A73" s="33">
        <v>37591</v>
      </c>
      <c r="B73" s="32">
        <v>4.74</v>
      </c>
    </row>
    <row r="74" spans="1:2" ht="15">
      <c r="A74" s="33">
        <v>37622</v>
      </c>
      <c r="B74" s="32">
        <v>5.43</v>
      </c>
    </row>
    <row r="75" spans="1:2" ht="15">
      <c r="A75" s="33">
        <v>37653</v>
      </c>
      <c r="B75" s="32">
        <v>7.71</v>
      </c>
    </row>
    <row r="76" spans="1:2" ht="15">
      <c r="A76" s="33">
        <v>37681</v>
      </c>
      <c r="B76" s="32">
        <v>5.93</v>
      </c>
    </row>
    <row r="77" spans="1:2" ht="15">
      <c r="A77" s="33">
        <v>37712</v>
      </c>
      <c r="B77" s="32">
        <v>5.26</v>
      </c>
    </row>
    <row r="78" spans="1:2" ht="15">
      <c r="A78" s="33">
        <v>37742</v>
      </c>
      <c r="B78" s="32">
        <v>5.81</v>
      </c>
    </row>
    <row r="79" spans="1:2" ht="15">
      <c r="A79" s="33">
        <v>37773</v>
      </c>
      <c r="B79" s="32">
        <v>5.82</v>
      </c>
    </row>
    <row r="80" spans="1:2" ht="15">
      <c r="A80" s="33">
        <v>37803</v>
      </c>
      <c r="B80" s="32">
        <v>5.03</v>
      </c>
    </row>
    <row r="81" spans="1:2" ht="15">
      <c r="A81" s="33">
        <v>37834</v>
      </c>
      <c r="B81" s="32">
        <v>4.99</v>
      </c>
    </row>
    <row r="82" spans="1:2" ht="15">
      <c r="A82" s="33">
        <v>37865</v>
      </c>
      <c r="B82" s="32">
        <v>4.62</v>
      </c>
    </row>
    <row r="83" spans="1:2" ht="15">
      <c r="A83" s="33">
        <v>37895</v>
      </c>
      <c r="B83" s="32">
        <v>4.63</v>
      </c>
    </row>
    <row r="84" spans="1:2" ht="15">
      <c r="A84" s="33">
        <v>37926</v>
      </c>
      <c r="B84" s="32">
        <v>4.47</v>
      </c>
    </row>
    <row r="85" spans="1:2" ht="15">
      <c r="A85" s="33">
        <v>37956</v>
      </c>
      <c r="B85" s="32">
        <v>6.13</v>
      </c>
    </row>
    <row r="86" spans="1:2" ht="15">
      <c r="A86" s="33">
        <v>37987</v>
      </c>
      <c r="B86" s="32">
        <v>6.14</v>
      </c>
    </row>
    <row r="87" spans="1:2" ht="15">
      <c r="A87" s="33">
        <v>38018</v>
      </c>
      <c r="B87" s="32">
        <v>5.37</v>
      </c>
    </row>
    <row r="88" spans="1:2" ht="15">
      <c r="A88" s="33">
        <v>38047</v>
      </c>
      <c r="B88" s="32">
        <v>5.39</v>
      </c>
    </row>
    <row r="89" spans="1:2" ht="15">
      <c r="A89" s="33">
        <v>38078</v>
      </c>
      <c r="B89" s="32">
        <v>5.71</v>
      </c>
    </row>
    <row r="90" spans="1:2" ht="15">
      <c r="A90" s="33">
        <v>38108</v>
      </c>
      <c r="B90" s="32">
        <v>6.33</v>
      </c>
    </row>
    <row r="91" spans="1:2" ht="15">
      <c r="A91" s="33">
        <v>38139</v>
      </c>
      <c r="B91" s="32">
        <v>6.27</v>
      </c>
    </row>
    <row r="92" spans="1:2" ht="15">
      <c r="A92" s="33">
        <v>38169</v>
      </c>
      <c r="B92" s="32">
        <v>5.93</v>
      </c>
    </row>
    <row r="93" spans="1:2" ht="15">
      <c r="A93" s="33">
        <v>38200</v>
      </c>
      <c r="B93" s="32">
        <v>5.41</v>
      </c>
    </row>
    <row r="94" spans="1:2" ht="15">
      <c r="A94" s="33">
        <v>38231</v>
      </c>
      <c r="B94" s="32">
        <v>5.15</v>
      </c>
    </row>
    <row r="95" spans="1:2" ht="15">
      <c r="A95" s="33">
        <v>38261</v>
      </c>
      <c r="B95" s="32">
        <v>6.35</v>
      </c>
    </row>
    <row r="96" spans="1:2" ht="15">
      <c r="A96" s="33">
        <v>38292</v>
      </c>
      <c r="B96" s="32">
        <v>6.17</v>
      </c>
    </row>
    <row r="97" spans="1:2" ht="15">
      <c r="A97" s="33">
        <v>38322</v>
      </c>
      <c r="B97" s="32">
        <v>6.58</v>
      </c>
    </row>
    <row r="98" spans="1:2" ht="15">
      <c r="A98" s="33">
        <v>38353</v>
      </c>
      <c r="B98" s="32">
        <v>6.15</v>
      </c>
    </row>
    <row r="99" spans="1:2" ht="15">
      <c r="A99" s="33">
        <v>38384</v>
      </c>
      <c r="B99" s="32">
        <v>6.14</v>
      </c>
    </row>
    <row r="100" spans="1:2" ht="15">
      <c r="A100" s="33">
        <v>38412</v>
      </c>
      <c r="B100" s="32">
        <v>6.96</v>
      </c>
    </row>
    <row r="101" spans="1:2" ht="15">
      <c r="A101" s="33">
        <v>38443</v>
      </c>
      <c r="B101" s="32">
        <v>7.16</v>
      </c>
    </row>
    <row r="102" spans="1:2" ht="15">
      <c r="A102" s="33">
        <v>38473</v>
      </c>
      <c r="B102" s="32">
        <v>6.47</v>
      </c>
    </row>
    <row r="103" spans="1:2" ht="15">
      <c r="A103" s="33">
        <v>38504</v>
      </c>
      <c r="B103" s="32">
        <v>7.18</v>
      </c>
    </row>
    <row r="104" spans="1:2" ht="15">
      <c r="A104" s="33">
        <v>38534</v>
      </c>
      <c r="B104" s="32">
        <v>7.63</v>
      </c>
    </row>
    <row r="105" spans="1:2" ht="15">
      <c r="A105" s="33">
        <v>38565</v>
      </c>
      <c r="B105" s="32">
        <v>9.5299999999999994</v>
      </c>
    </row>
    <row r="106" spans="1:2" ht="15">
      <c r="A106" s="33">
        <v>38596</v>
      </c>
      <c r="B106" s="32">
        <v>11.75</v>
      </c>
    </row>
    <row r="107" spans="1:2" ht="15">
      <c r="A107" s="33">
        <v>38626</v>
      </c>
      <c r="B107" s="32">
        <v>13.42</v>
      </c>
    </row>
    <row r="108" spans="1:2" ht="15">
      <c r="A108" s="33">
        <v>38657</v>
      </c>
      <c r="B108" s="32">
        <v>10.3</v>
      </c>
    </row>
    <row r="109" spans="1:2" ht="15">
      <c r="A109" s="33">
        <v>38687</v>
      </c>
      <c r="B109" s="32">
        <v>13.05</v>
      </c>
    </row>
    <row r="110" spans="1:2" ht="15">
      <c r="A110" s="33">
        <v>38718</v>
      </c>
      <c r="B110" s="32">
        <v>8.69</v>
      </c>
    </row>
    <row r="111" spans="1:2" ht="15">
      <c r="A111" s="33">
        <v>38749</v>
      </c>
      <c r="B111" s="32">
        <v>7.54</v>
      </c>
    </row>
    <row r="112" spans="1:2" ht="15">
      <c r="A112" s="33">
        <v>38777</v>
      </c>
      <c r="B112" s="32">
        <v>6.89</v>
      </c>
    </row>
    <row r="113" spans="1:2" ht="15">
      <c r="A113" s="33">
        <v>38808</v>
      </c>
      <c r="B113" s="32">
        <v>7.16</v>
      </c>
    </row>
    <row r="114" spans="1:2" ht="15">
      <c r="A114" s="33">
        <v>38838</v>
      </c>
      <c r="B114" s="32">
        <v>6.25</v>
      </c>
    </row>
    <row r="115" spans="1:2" ht="15">
      <c r="A115" s="33">
        <v>38869</v>
      </c>
      <c r="B115" s="32">
        <v>6.21</v>
      </c>
    </row>
    <row r="116" spans="1:2" ht="15">
      <c r="A116" s="33">
        <v>38899</v>
      </c>
      <c r="B116" s="32">
        <v>6.17</v>
      </c>
    </row>
    <row r="117" spans="1:2" ht="15">
      <c r="A117" s="33">
        <v>38930</v>
      </c>
      <c r="B117" s="32">
        <v>7.14</v>
      </c>
    </row>
    <row r="118" spans="1:2" ht="15">
      <c r="A118" s="33">
        <v>38961</v>
      </c>
      <c r="B118" s="32">
        <v>4.9000000000000004</v>
      </c>
    </row>
    <row r="119" spans="1:2" ht="15">
      <c r="A119" s="33">
        <v>38991</v>
      </c>
      <c r="B119" s="32">
        <v>5.85</v>
      </c>
    </row>
    <row r="120" spans="1:2" ht="15">
      <c r="A120" s="33">
        <v>39022</v>
      </c>
      <c r="B120" s="32">
        <v>7.41</v>
      </c>
    </row>
    <row r="121" spans="1:2" ht="15">
      <c r="A121" s="33">
        <v>39052</v>
      </c>
      <c r="B121" s="32">
        <v>6.73</v>
      </c>
    </row>
    <row r="122" spans="1:2" ht="15">
      <c r="A122" s="33">
        <v>39083</v>
      </c>
      <c r="B122" s="32">
        <v>6.55</v>
      </c>
    </row>
    <row r="123" spans="1:2" ht="15">
      <c r="A123" s="33">
        <v>39114</v>
      </c>
      <c r="B123" s="32">
        <v>8</v>
      </c>
    </row>
    <row r="124" spans="1:2" ht="15">
      <c r="A124" s="33">
        <v>39142</v>
      </c>
      <c r="B124" s="32">
        <v>7.11</v>
      </c>
    </row>
    <row r="125" spans="1:2" ht="15">
      <c r="A125" s="33">
        <v>39173</v>
      </c>
      <c r="B125" s="32">
        <v>7.6</v>
      </c>
    </row>
    <row r="126" spans="1:2" ht="15">
      <c r="A126" s="33">
        <v>39203</v>
      </c>
      <c r="B126" s="32">
        <v>7.64</v>
      </c>
    </row>
    <row r="127" spans="1:2" ht="15">
      <c r="A127" s="33">
        <v>39234</v>
      </c>
      <c r="B127" s="32">
        <v>7.35</v>
      </c>
    </row>
    <row r="128" spans="1:2" ht="15">
      <c r="A128" s="33">
        <v>39264</v>
      </c>
      <c r="B128" s="32">
        <v>6.22</v>
      </c>
    </row>
    <row r="129" spans="1:2" ht="15">
      <c r="A129" s="33">
        <v>39295</v>
      </c>
      <c r="B129" s="32">
        <v>6.22</v>
      </c>
    </row>
    <row r="130" spans="1:2" ht="15">
      <c r="A130" s="33">
        <v>39326</v>
      </c>
      <c r="B130" s="32">
        <v>6.08</v>
      </c>
    </row>
    <row r="131" spans="1:2" ht="15">
      <c r="A131" s="33">
        <v>39356</v>
      </c>
      <c r="B131" s="32">
        <v>6.74</v>
      </c>
    </row>
    <row r="132" spans="1:2" ht="15">
      <c r="A132" s="33">
        <v>39387</v>
      </c>
      <c r="B132" s="32">
        <v>7.1</v>
      </c>
    </row>
    <row r="133" spans="1:2" ht="15">
      <c r="A133" s="33">
        <v>39417</v>
      </c>
      <c r="B133" s="32">
        <v>7.11</v>
      </c>
    </row>
    <row r="134" spans="1:2" ht="15">
      <c r="A134" s="33">
        <v>39448</v>
      </c>
      <c r="B134" s="32">
        <v>7.99</v>
      </c>
    </row>
    <row r="135" spans="1:2" ht="15">
      <c r="A135" s="33">
        <v>39479</v>
      </c>
      <c r="B135" s="32">
        <v>8.5399999999999991</v>
      </c>
    </row>
    <row r="136" spans="1:2" ht="15">
      <c r="A136" s="33">
        <v>39508</v>
      </c>
      <c r="B136" s="32">
        <v>9.41</v>
      </c>
    </row>
    <row r="137" spans="1:2" ht="15">
      <c r="A137" s="33">
        <v>39539</v>
      </c>
      <c r="B137" s="32">
        <v>10.18</v>
      </c>
    </row>
    <row r="138" spans="1:2" ht="15">
      <c r="A138" s="33">
        <v>39569</v>
      </c>
      <c r="B138" s="32">
        <v>11.27</v>
      </c>
    </row>
    <row r="139" spans="1:2" ht="15">
      <c r="A139" s="33">
        <v>39600</v>
      </c>
      <c r="B139" s="32">
        <v>12.69</v>
      </c>
    </row>
    <row r="140" spans="1:2" ht="15">
      <c r="A140" s="33">
        <v>39630</v>
      </c>
      <c r="B140" s="32">
        <v>11.09</v>
      </c>
    </row>
    <row r="141" spans="1:2" ht="15">
      <c r="A141" s="33">
        <v>39661</v>
      </c>
      <c r="B141" s="32">
        <v>8.26</v>
      </c>
    </row>
    <row r="142" spans="1:2" ht="15">
      <c r="A142" s="33">
        <v>39692</v>
      </c>
      <c r="B142" s="32">
        <v>7.67</v>
      </c>
    </row>
    <row r="143" spans="1:2" ht="15">
      <c r="A143" s="33">
        <v>39722</v>
      </c>
      <c r="B143" s="32">
        <v>6.74</v>
      </c>
    </row>
    <row r="144" spans="1:2" ht="15">
      <c r="A144" s="33">
        <v>39753</v>
      </c>
      <c r="B144" s="32">
        <v>6.68</v>
      </c>
    </row>
    <row r="145" spans="1:2" ht="15">
      <c r="A145" s="33">
        <v>39783</v>
      </c>
      <c r="B145" s="32">
        <v>5.82</v>
      </c>
    </row>
    <row r="146" spans="1:2" ht="15">
      <c r="A146" s="33">
        <v>39814</v>
      </c>
      <c r="B146" s="32">
        <v>5.24</v>
      </c>
    </row>
    <row r="147" spans="1:2" ht="15">
      <c r="A147" s="33">
        <v>39845</v>
      </c>
      <c r="B147" s="32">
        <v>4.5199999999999996</v>
      </c>
    </row>
    <row r="148" spans="1:2" ht="15">
      <c r="A148" s="33">
        <v>39873</v>
      </c>
      <c r="B148" s="32">
        <v>3.96</v>
      </c>
    </row>
    <row r="149" spans="1:2" ht="15">
      <c r="A149" s="33">
        <v>39904</v>
      </c>
      <c r="B149" s="32">
        <v>3.5</v>
      </c>
    </row>
    <row r="150" spans="1:2" ht="15">
      <c r="A150" s="33">
        <v>39934</v>
      </c>
      <c r="B150" s="32">
        <v>3.83</v>
      </c>
    </row>
    <row r="151" spans="1:2" ht="15">
      <c r="A151" s="33">
        <v>39965</v>
      </c>
      <c r="B151" s="32">
        <v>3.8</v>
      </c>
    </row>
    <row r="152" spans="1:2" ht="15">
      <c r="A152" s="33">
        <v>39995</v>
      </c>
      <c r="B152" s="32">
        <v>3.38</v>
      </c>
    </row>
    <row r="153" spans="1:2" ht="15">
      <c r="A153" s="33">
        <v>40026</v>
      </c>
      <c r="B153" s="32">
        <v>3.14</v>
      </c>
    </row>
    <row r="154" spans="1:2" ht="15">
      <c r="A154" s="33">
        <v>40057</v>
      </c>
      <c r="B154" s="32">
        <v>2.99</v>
      </c>
    </row>
    <row r="155" spans="1:2" ht="15">
      <c r="A155" s="33">
        <v>40087</v>
      </c>
      <c r="B155" s="32">
        <v>4.01</v>
      </c>
    </row>
    <row r="156" spans="1:2" ht="15">
      <c r="A156" s="33">
        <v>40118</v>
      </c>
      <c r="B156" s="32">
        <v>3.66</v>
      </c>
    </row>
    <row r="157" spans="1:2" ht="15">
      <c r="A157" s="33">
        <v>40148</v>
      </c>
      <c r="B157" s="32">
        <v>5.35</v>
      </c>
    </row>
    <row r="158" spans="1:2" ht="15">
      <c r="A158" s="33">
        <v>40179</v>
      </c>
      <c r="B158" s="32">
        <v>5.83</v>
      </c>
    </row>
    <row r="159" spans="1:2" ht="15">
      <c r="A159" s="33">
        <v>40210</v>
      </c>
      <c r="B159" s="32">
        <v>5.32</v>
      </c>
    </row>
    <row r="160" spans="1:2" ht="15">
      <c r="A160" s="33">
        <v>40238</v>
      </c>
      <c r="B160" s="32">
        <v>4.29</v>
      </c>
    </row>
    <row r="161" spans="1:2" ht="15">
      <c r="A161" s="33">
        <v>40269</v>
      </c>
      <c r="B161" s="32">
        <v>4.03</v>
      </c>
    </row>
    <row r="162" spans="1:2" ht="15">
      <c r="A162" s="33">
        <v>40299</v>
      </c>
      <c r="B162" s="32">
        <v>4.1399999999999997</v>
      </c>
    </row>
    <row r="163" spans="1:2" ht="15">
      <c r="A163" s="33">
        <v>40330</v>
      </c>
      <c r="B163" s="32">
        <v>4.8</v>
      </c>
    </row>
    <row r="164" spans="1:2" ht="15">
      <c r="A164" s="33">
        <v>40360</v>
      </c>
      <c r="B164" s="32">
        <v>4.63</v>
      </c>
    </row>
    <row r="165" spans="1:2" ht="15">
      <c r="A165" s="33">
        <v>40391</v>
      </c>
      <c r="B165" s="32">
        <v>4.32</v>
      </c>
    </row>
    <row r="166" spans="1:2" ht="15">
      <c r="A166" s="33">
        <v>40422</v>
      </c>
      <c r="B166" s="32">
        <v>3.89</v>
      </c>
    </row>
    <row r="167" spans="1:2" ht="15">
      <c r="A167" s="33">
        <v>40452</v>
      </c>
      <c r="B167" s="32">
        <v>3.43</v>
      </c>
    </row>
    <row r="168" spans="1:2" ht="15">
      <c r="A168" s="33">
        <v>40483</v>
      </c>
      <c r="B168" s="32">
        <v>3.71</v>
      </c>
    </row>
    <row r="169" spans="1:2" ht="15">
      <c r="A169" s="33">
        <v>40513</v>
      </c>
      <c r="B169" s="32">
        <v>4.25</v>
      </c>
    </row>
    <row r="170" spans="1:2" ht="15">
      <c r="A170" s="33">
        <v>40544</v>
      </c>
      <c r="B170" s="32">
        <v>4.49</v>
      </c>
    </row>
    <row r="171" spans="1:2" ht="15">
      <c r="A171" s="33">
        <v>40575</v>
      </c>
      <c r="B171" s="32">
        <v>4.09</v>
      </c>
    </row>
    <row r="172" spans="1:2" ht="15">
      <c r="A172" s="33">
        <v>40603</v>
      </c>
      <c r="B172" s="32">
        <v>3.97</v>
      </c>
    </row>
    <row r="173" spans="1:2" ht="15">
      <c r="A173" s="33">
        <v>40634</v>
      </c>
      <c r="B173" s="32">
        <v>4.24</v>
      </c>
    </row>
    <row r="174" spans="1:2" ht="15">
      <c r="A174" s="33">
        <v>40664</v>
      </c>
      <c r="B174" s="32">
        <v>4.3099999999999996</v>
      </c>
    </row>
    <row r="175" spans="1:2" ht="15">
      <c r="A175" s="33">
        <v>40695</v>
      </c>
      <c r="B175" s="32">
        <v>4.54</v>
      </c>
    </row>
    <row r="176" spans="1:2" ht="15">
      <c r="A176" s="33">
        <v>40725</v>
      </c>
      <c r="B176" s="32">
        <v>4.42</v>
      </c>
    </row>
    <row r="177" spans="1:2" ht="15">
      <c r="A177" s="33">
        <v>40756</v>
      </c>
      <c r="B177" s="32">
        <v>4.0599999999999996</v>
      </c>
    </row>
    <row r="178" spans="1:2" ht="15">
      <c r="A178" s="33">
        <v>40787</v>
      </c>
      <c r="B178" s="32">
        <v>3.9</v>
      </c>
    </row>
    <row r="179" spans="1:2" ht="15">
      <c r="A179" s="33">
        <v>40817</v>
      </c>
      <c r="B179" s="32">
        <v>3.57</v>
      </c>
    </row>
    <row r="180" spans="1:2" ht="15">
      <c r="A180" s="33">
        <v>40848</v>
      </c>
      <c r="B180" s="32">
        <v>3.24</v>
      </c>
    </row>
    <row r="181" spans="1:2" ht="15">
      <c r="A181" s="33">
        <v>40878</v>
      </c>
      <c r="B181" s="32">
        <v>3.17</v>
      </c>
    </row>
    <row r="182" spans="1:2" ht="15">
      <c r="A182" s="33">
        <v>40909</v>
      </c>
      <c r="B182" s="32">
        <v>2.67</v>
      </c>
    </row>
    <row r="183" spans="1:2" ht="15">
      <c r="A183" s="33">
        <v>40940</v>
      </c>
      <c r="B183" s="32">
        <v>2.5099999999999998</v>
      </c>
    </row>
    <row r="184" spans="1:2" ht="15">
      <c r="A184" s="33">
        <v>40969</v>
      </c>
      <c r="B184" s="32">
        <v>2.17</v>
      </c>
    </row>
    <row r="185" spans="1:2" ht="15">
      <c r="A185" s="33">
        <v>41000</v>
      </c>
      <c r="B185" s="32">
        <v>1.95</v>
      </c>
    </row>
    <row r="186" spans="1:2" ht="15">
      <c r="A186" s="33">
        <v>41030</v>
      </c>
      <c r="B186" s="32">
        <v>2.4300000000000002</v>
      </c>
    </row>
    <row r="187" spans="1:2" ht="15">
      <c r="A187" s="33">
        <v>41061</v>
      </c>
      <c r="B187" s="32">
        <v>2.46</v>
      </c>
    </row>
    <row r="188" spans="1:2" ht="15">
      <c r="A188" s="33">
        <v>41091</v>
      </c>
      <c r="B188" s="32">
        <v>2.95</v>
      </c>
    </row>
    <row r="189" spans="1:2" ht="15">
      <c r="A189" s="33">
        <v>41122</v>
      </c>
      <c r="B189" s="32">
        <v>2.84</v>
      </c>
    </row>
    <row r="190" spans="1:2" ht="15">
      <c r="A190" s="33">
        <v>41153</v>
      </c>
      <c r="B190" s="32">
        <v>2.85</v>
      </c>
    </row>
    <row r="191" spans="1:2" ht="15">
      <c r="A191" s="33">
        <v>41183</v>
      </c>
      <c r="B191" s="32">
        <v>3.32</v>
      </c>
    </row>
    <row r="192" spans="1:2" ht="15">
      <c r="A192" s="33">
        <v>41214</v>
      </c>
      <c r="B192" s="32">
        <v>3.54</v>
      </c>
    </row>
    <row r="193" spans="1:2" ht="15">
      <c r="A193" s="33">
        <v>41244</v>
      </c>
      <c r="B193" s="32">
        <v>3.34</v>
      </c>
    </row>
    <row r="194" spans="1:2" ht="15">
      <c r="A194" s="33">
        <v>41275</v>
      </c>
      <c r="B194" s="32">
        <v>3.33</v>
      </c>
    </row>
    <row r="195" spans="1:2" ht="15">
      <c r="A195" s="33">
        <v>41306</v>
      </c>
      <c r="B195" s="32">
        <v>3.33</v>
      </c>
    </row>
    <row r="196" spans="1:2" ht="15">
      <c r="A196" s="33">
        <v>41334</v>
      </c>
      <c r="B196" s="32">
        <v>3.81</v>
      </c>
    </row>
    <row r="197" spans="1:2" ht="15">
      <c r="A197" s="33">
        <v>41365</v>
      </c>
      <c r="B197" s="32">
        <v>4.17</v>
      </c>
    </row>
    <row r="198" spans="1:2" ht="15">
      <c r="A198" s="33">
        <v>41395</v>
      </c>
      <c r="B198" s="32">
        <v>4.04</v>
      </c>
    </row>
    <row r="199" spans="1:2" ht="15">
      <c r="A199" s="33">
        <v>41426</v>
      </c>
      <c r="B199" s="32">
        <v>3.83</v>
      </c>
    </row>
    <row r="200" spans="1:2" ht="15">
      <c r="A200" s="33">
        <v>41456</v>
      </c>
      <c r="B200" s="32">
        <v>3.62</v>
      </c>
    </row>
    <row r="201" spans="1:2" ht="15">
      <c r="A201" s="33">
        <v>41487</v>
      </c>
      <c r="B201" s="32">
        <v>3.43</v>
      </c>
    </row>
    <row r="202" spans="1:2" ht="15">
      <c r="A202" s="33">
        <v>41518</v>
      </c>
      <c r="B202" s="32">
        <v>3.62</v>
      </c>
    </row>
    <row r="203" spans="1:2" ht="15">
      <c r="A203" s="33">
        <v>41548</v>
      </c>
      <c r="B203" s="32">
        <v>3.68</v>
      </c>
    </row>
    <row r="204" spans="1:2" ht="15">
      <c r="A204" s="33">
        <v>41579</v>
      </c>
      <c r="B204" s="32">
        <v>3.64</v>
      </c>
    </row>
    <row r="205" spans="1:2" ht="15">
      <c r="A205" s="33">
        <v>41609</v>
      </c>
      <c r="B205" s="32">
        <v>4.24</v>
      </c>
    </row>
    <row r="206" spans="1:2" ht="15">
      <c r="A206" s="33">
        <v>41640</v>
      </c>
      <c r="B206" s="32">
        <v>4.71</v>
      </c>
    </row>
    <row r="207" spans="1:2" ht="15">
      <c r="A207" s="33">
        <v>41671</v>
      </c>
      <c r="B207" s="32">
        <v>6</v>
      </c>
    </row>
    <row r="208" spans="1:2" ht="15">
      <c r="A208" s="33">
        <v>41699</v>
      </c>
      <c r="B208" s="32">
        <v>4.9000000000000004</v>
      </c>
    </row>
    <row r="209" spans="1:2" ht="15">
      <c r="A209" s="33">
        <v>41730</v>
      </c>
      <c r="B209" s="32">
        <v>4.66</v>
      </c>
    </row>
    <row r="210" spans="1:2" ht="15">
      <c r="A210" s="33">
        <v>41760</v>
      </c>
      <c r="B210" s="32">
        <v>4.58</v>
      </c>
    </row>
    <row r="211" spans="1:2" ht="15">
      <c r="A211" s="33">
        <v>41791</v>
      </c>
      <c r="B211" s="32">
        <v>4.59</v>
      </c>
    </row>
    <row r="212" spans="1:2" ht="15">
      <c r="A212" s="33">
        <v>41821</v>
      </c>
      <c r="B212" s="32">
        <v>4.05</v>
      </c>
    </row>
    <row r="213" spans="1:2" ht="15">
      <c r="A213" s="33">
        <v>41852</v>
      </c>
      <c r="B213" s="32">
        <v>3.91</v>
      </c>
    </row>
    <row r="214" spans="1:2" ht="15">
      <c r="A214" s="33">
        <v>41883</v>
      </c>
      <c r="B214" s="32">
        <v>3.92</v>
      </c>
    </row>
    <row r="215" spans="1:2" ht="15">
      <c r="A215" s="33">
        <v>41913</v>
      </c>
      <c r="B215" s="32">
        <v>3.78</v>
      </c>
    </row>
    <row r="216" spans="1:2" ht="15">
      <c r="A216" s="33">
        <v>41944</v>
      </c>
      <c r="B216" s="32">
        <v>4.12</v>
      </c>
    </row>
    <row r="217" spans="1:2" ht="15">
      <c r="A217" s="33">
        <v>41974</v>
      </c>
      <c r="B217" s="32">
        <v>3.48</v>
      </c>
    </row>
    <row r="218" spans="1:2" ht="15">
      <c r="A218" s="33">
        <v>42005</v>
      </c>
      <c r="B218" s="32">
        <v>2.99</v>
      </c>
    </row>
    <row r="219" spans="1:2" ht="15">
      <c r="A219" s="33">
        <v>42036</v>
      </c>
      <c r="B219" s="32">
        <v>2.87</v>
      </c>
    </row>
    <row r="220" spans="1:2" ht="15">
      <c r="A220" s="33">
        <v>42064</v>
      </c>
      <c r="B220" s="32">
        <v>2.83</v>
      </c>
    </row>
    <row r="221" spans="1:2" ht="15">
      <c r="A221" s="33">
        <v>42095</v>
      </c>
      <c r="B221" s="32">
        <v>2.61</v>
      </c>
    </row>
    <row r="222" spans="1:2" ht="15">
      <c r="A222" s="33">
        <v>42125</v>
      </c>
      <c r="B222" s="32">
        <v>2.85</v>
      </c>
    </row>
    <row r="223" spans="1:2" ht="15">
      <c r="A223" s="33">
        <v>42156</v>
      </c>
      <c r="B223" s="32">
        <v>2.78</v>
      </c>
    </row>
    <row r="224" spans="1:2" ht="15">
      <c r="A224" s="33">
        <v>42186</v>
      </c>
      <c r="B224" s="32">
        <v>2.84</v>
      </c>
    </row>
    <row r="225" spans="1:2" ht="15">
      <c r="A225" s="33">
        <v>42217</v>
      </c>
      <c r="B225" s="32">
        <v>2.77</v>
      </c>
    </row>
    <row r="226" spans="1:2" ht="15">
      <c r="A226" s="33">
        <v>42248</v>
      </c>
      <c r="B226" s="32">
        <v>2.66</v>
      </c>
    </row>
    <row r="227" spans="1:2" ht="15">
      <c r="A227" s="33">
        <v>42278</v>
      </c>
      <c r="B227" s="32">
        <v>2.34</v>
      </c>
    </row>
    <row r="228" spans="1:2" ht="15">
      <c r="A228" s="33">
        <v>42309</v>
      </c>
      <c r="B228" s="32">
        <v>2.09</v>
      </c>
    </row>
    <row r="229" spans="1:2" ht="15">
      <c r="A229" s="33">
        <v>42339</v>
      </c>
      <c r="B229" s="32">
        <v>1.93</v>
      </c>
    </row>
    <row r="230" spans="1:2" ht="15">
      <c r="A230" s="33">
        <v>42370</v>
      </c>
      <c r="B230" s="32">
        <v>2.2799999999999998</v>
      </c>
    </row>
    <row r="231" spans="1:2" ht="15">
      <c r="A231" s="33">
        <v>42401</v>
      </c>
      <c r="B231" s="32">
        <v>1.99</v>
      </c>
    </row>
    <row r="232" spans="1:2" ht="15">
      <c r="A232" s="33">
        <v>42430</v>
      </c>
      <c r="B232" s="32">
        <v>1.73</v>
      </c>
    </row>
    <row r="233" spans="1:2" ht="15">
      <c r="A233" s="33">
        <v>42461</v>
      </c>
      <c r="B233" s="32">
        <v>1.92</v>
      </c>
    </row>
    <row r="234" spans="1:2" ht="15">
      <c r="A234" s="33">
        <v>42491</v>
      </c>
      <c r="B234" s="32">
        <v>1.92</v>
      </c>
    </row>
    <row r="235" spans="1:2" ht="15">
      <c r="A235" s="33">
        <v>42522</v>
      </c>
      <c r="B235" s="32">
        <v>2.59</v>
      </c>
    </row>
    <row r="236" spans="1:2" ht="15">
      <c r="A236" s="33">
        <v>42552</v>
      </c>
      <c r="B236" s="32">
        <v>2.82</v>
      </c>
    </row>
    <row r="237" spans="1:2" ht="15">
      <c r="A237" s="33">
        <v>42583</v>
      </c>
      <c r="B237" s="32">
        <v>2.82</v>
      </c>
    </row>
    <row r="238" spans="1:2" ht="15">
      <c r="A238" s="33">
        <v>42614</v>
      </c>
      <c r="B238" s="32">
        <v>2.99</v>
      </c>
    </row>
    <row r="239" spans="1:2" ht="15">
      <c r="A239" s="33">
        <v>42644</v>
      </c>
      <c r="B239" s="32">
        <v>2.98</v>
      </c>
    </row>
    <row r="240" spans="1:2" ht="15">
      <c r="A240" s="33">
        <v>42675</v>
      </c>
      <c r="B240" s="32">
        <v>2.5499999999999998</v>
      </c>
    </row>
    <row r="241" spans="1:2" ht="15">
      <c r="A241" s="33">
        <v>42705</v>
      </c>
      <c r="B241" s="32">
        <v>3.59</v>
      </c>
    </row>
    <row r="242" spans="1:2" ht="15">
      <c r="A242" s="33">
        <v>42736</v>
      </c>
      <c r="B242" s="32">
        <v>3.3</v>
      </c>
    </row>
    <row r="243" spans="1:2" ht="15">
      <c r="A243" s="33">
        <v>42767</v>
      </c>
      <c r="B243" s="32">
        <v>2.85</v>
      </c>
    </row>
    <row r="244" spans="1:2" ht="15">
      <c r="A244" s="33">
        <v>42795</v>
      </c>
      <c r="B244" s="32">
        <v>2.88</v>
      </c>
    </row>
    <row r="245" spans="1:2" ht="15">
      <c r="A245" s="33">
        <v>42826</v>
      </c>
      <c r="B245" s="32">
        <v>3.1</v>
      </c>
    </row>
    <row r="246" spans="1:2" ht="15">
      <c r="A246" s="33">
        <v>42856</v>
      </c>
      <c r="B246" s="32">
        <v>3.15</v>
      </c>
    </row>
    <row r="247" spans="1:2" ht="15">
      <c r="A247" s="33">
        <v>42887</v>
      </c>
      <c r="B247" s="32">
        <v>2.98</v>
      </c>
    </row>
    <row r="248" spans="1:2" ht="15">
      <c r="A248" s="33">
        <v>42917</v>
      </c>
      <c r="B248" s="32">
        <v>2.98</v>
      </c>
    </row>
    <row r="249" spans="1:2" ht="15">
      <c r="A249" s="33">
        <v>42948</v>
      </c>
      <c r="B249" s="32">
        <v>2.9</v>
      </c>
    </row>
    <row r="250" spans="1:2" ht="15">
      <c r="A250" s="33">
        <v>42979</v>
      </c>
      <c r="B250" s="32">
        <v>2.98</v>
      </c>
    </row>
    <row r="251" spans="1:2" ht="15">
      <c r="A251" s="33">
        <v>43009</v>
      </c>
      <c r="B251" s="32">
        <v>2.88</v>
      </c>
    </row>
    <row r="252" spans="1:2" ht="15">
      <c r="A252" s="33">
        <v>43040</v>
      </c>
      <c r="B252" s="32">
        <v>3.01</v>
      </c>
    </row>
    <row r="253" spans="1:2" ht="15">
      <c r="A253" s="33">
        <v>43070</v>
      </c>
      <c r="B253" s="32">
        <v>2.82</v>
      </c>
    </row>
    <row r="254" spans="1:2" ht="15">
      <c r="A254" s="33">
        <v>43101</v>
      </c>
      <c r="B254" s="32">
        <v>3.87</v>
      </c>
    </row>
    <row r="255" spans="1:2" ht="15">
      <c r="A255" s="33">
        <v>43132</v>
      </c>
      <c r="B255" s="32">
        <v>2.67</v>
      </c>
    </row>
    <row r="256" spans="1:2" ht="15">
      <c r="A256" s="33">
        <v>43160</v>
      </c>
      <c r="B256" s="32">
        <v>2.69</v>
      </c>
    </row>
    <row r="257" spans="1:2" ht="15">
      <c r="A257" s="33">
        <v>43191</v>
      </c>
      <c r="B257" s="32">
        <v>2.8</v>
      </c>
    </row>
    <row r="258" spans="1:2" ht="15">
      <c r="A258" s="33">
        <v>43221</v>
      </c>
      <c r="B258" s="32">
        <v>2.8</v>
      </c>
    </row>
    <row r="259" spans="1:2" ht="15">
      <c r="A259" s="33">
        <v>43252</v>
      </c>
      <c r="B259" s="32">
        <v>2.97</v>
      </c>
    </row>
    <row r="260" spans="1:2" ht="15">
      <c r="A260" s="33">
        <v>43282</v>
      </c>
      <c r="B260" s="32">
        <v>2.83</v>
      </c>
    </row>
    <row r="261" spans="1:2" ht="15">
      <c r="A261" s="33">
        <v>43313</v>
      </c>
      <c r="B261" s="32">
        <v>2.96</v>
      </c>
    </row>
    <row r="262" spans="1:2" ht="15">
      <c r="A262" s="33">
        <v>43344</v>
      </c>
      <c r="B262" s="32">
        <v>3</v>
      </c>
    </row>
    <row r="263" spans="1:2" ht="15">
      <c r="A263" s="33">
        <v>43374</v>
      </c>
      <c r="B263" s="32">
        <v>3.28</v>
      </c>
    </row>
    <row r="264" spans="1:2" ht="15">
      <c r="A264" s="33">
        <v>43405</v>
      </c>
      <c r="B264" s="32">
        <v>4.09</v>
      </c>
    </row>
    <row r="265" spans="1:2" ht="15">
      <c r="A265" s="33">
        <v>43435</v>
      </c>
      <c r="B265" s="32">
        <v>4.04</v>
      </c>
    </row>
    <row r="266" spans="1:2" ht="15">
      <c r="A266" s="33">
        <v>43466</v>
      </c>
      <c r="B266" s="32">
        <v>3.11</v>
      </c>
    </row>
    <row r="267" spans="1:2" ht="15">
      <c r="A267" s="33">
        <v>43497</v>
      </c>
      <c r="B267" s="32">
        <v>2.69</v>
      </c>
    </row>
    <row r="268" spans="1:2" ht="15">
      <c r="A268" s="33">
        <v>43525</v>
      </c>
      <c r="B268" s="32">
        <v>2.95</v>
      </c>
    </row>
    <row r="269" spans="1:2" ht="15">
      <c r="A269" s="33">
        <v>43556</v>
      </c>
      <c r="B269" s="32">
        <v>2.65</v>
      </c>
    </row>
    <row r="270" spans="1:2" ht="15">
      <c r="A270" s="33">
        <v>43586</v>
      </c>
      <c r="B270" s="32">
        <v>2.64</v>
      </c>
    </row>
    <row r="271" spans="1:2" ht="15">
      <c r="A271" s="33">
        <v>43617</v>
      </c>
      <c r="B271" s="32">
        <v>2.4</v>
      </c>
    </row>
    <row r="272" spans="1:2" ht="15">
      <c r="A272" s="33">
        <v>43647</v>
      </c>
      <c r="B272" s="32">
        <v>2.37</v>
      </c>
    </row>
    <row r="273" spans="1:2" ht="15">
      <c r="A273" s="33">
        <v>43678</v>
      </c>
      <c r="B273" s="32">
        <v>2.2200000000000002</v>
      </c>
    </row>
    <row r="274" spans="1:2" ht="15">
      <c r="A274" s="33">
        <v>43709</v>
      </c>
      <c r="B274" s="32">
        <v>2.56</v>
      </c>
    </row>
    <row r="275" spans="1:2" ht="15">
      <c r="A275" s="33">
        <v>43739</v>
      </c>
      <c r="B275" s="32">
        <v>2.33</v>
      </c>
    </row>
    <row r="276" spans="1:2" ht="15">
      <c r="A276" s="33">
        <v>43770</v>
      </c>
      <c r="B276" s="32">
        <v>2.65</v>
      </c>
    </row>
    <row r="277" spans="1:2" ht="15">
      <c r="A277" s="33">
        <v>43800</v>
      </c>
      <c r="B277" s="32">
        <v>2.2200000000000002</v>
      </c>
    </row>
    <row r="278" spans="1:2" ht="15">
      <c r="A278" s="33">
        <v>43831</v>
      </c>
      <c r="B278" s="32">
        <v>2.02</v>
      </c>
    </row>
    <row r="279" spans="1:2" ht="15">
      <c r="A279" s="33">
        <v>43862</v>
      </c>
      <c r="B279" s="32">
        <v>1.91</v>
      </c>
    </row>
    <row r="280" spans="1:2" ht="15">
      <c r="A280" s="33">
        <v>43891</v>
      </c>
      <c r="B280" s="32">
        <v>1.79</v>
      </c>
    </row>
    <row r="281" spans="1:2" ht="15">
      <c r="A281" s="33">
        <v>43922</v>
      </c>
      <c r="B281" s="32">
        <v>1.74</v>
      </c>
    </row>
    <row r="282" spans="1:2" ht="15">
      <c r="A282" s="33">
        <v>43952</v>
      </c>
      <c r="B282" s="32">
        <v>1.75</v>
      </c>
    </row>
    <row r="283" spans="1:2" ht="15">
      <c r="A283" s="33">
        <v>43983</v>
      </c>
      <c r="B283" s="32">
        <v>1.63</v>
      </c>
    </row>
    <row r="284" spans="1:2" ht="15">
      <c r="A284" s="33">
        <v>44013</v>
      </c>
      <c r="B284" s="32">
        <v>1.77</v>
      </c>
    </row>
    <row r="285" spans="1:2" ht="15">
      <c r="A285" s="33">
        <v>44044</v>
      </c>
      <c r="B285" s="32">
        <v>2.2999999999999998</v>
      </c>
    </row>
    <row r="286" spans="1:2" ht="15">
      <c r="A286" s="33">
        <v>44075</v>
      </c>
      <c r="B286" s="32">
        <v>1.92</v>
      </c>
    </row>
    <row r="287" spans="1:2" ht="15">
      <c r="A287" s="33">
        <v>44105</v>
      </c>
      <c r="B287" s="32">
        <v>2.39</v>
      </c>
    </row>
    <row r="288" spans="1:2" ht="15">
      <c r="A288" s="33">
        <v>44136</v>
      </c>
      <c r="B288" s="32">
        <v>2.61</v>
      </c>
    </row>
    <row r="289" spans="1:2" ht="15">
      <c r="A289" s="33">
        <v>44166</v>
      </c>
      <c r="B289" s="32">
        <v>2.59</v>
      </c>
    </row>
    <row r="290" spans="1:2" ht="15">
      <c r="A290" s="33">
        <v>44197</v>
      </c>
      <c r="B290" s="32">
        <v>2.71</v>
      </c>
    </row>
    <row r="291" spans="1:2" ht="15">
      <c r="A291" s="33">
        <v>44228</v>
      </c>
      <c r="B291" s="32">
        <v>5.35</v>
      </c>
    </row>
    <row r="292" spans="1:2" ht="15">
      <c r="A292" s="33">
        <v>44256</v>
      </c>
      <c r="B292" s="32">
        <v>2.62</v>
      </c>
    </row>
    <row r="293" spans="1:2" ht="15">
      <c r="A293" s="33">
        <v>44287</v>
      </c>
      <c r="B293" s="32">
        <v>2.66</v>
      </c>
    </row>
    <row r="294" spans="1:2" ht="15">
      <c r="A294" s="33">
        <v>44317</v>
      </c>
      <c r="B294" s="32">
        <v>2.91</v>
      </c>
    </row>
    <row r="295" spans="1:2" ht="15">
      <c r="A295" s="33">
        <v>44348</v>
      </c>
      <c r="B295" s="32">
        <v>3.26</v>
      </c>
    </row>
    <row r="296" spans="1:2" ht="15">
      <c r="A296" s="33">
        <v>44378</v>
      </c>
      <c r="B296" s="32">
        <v>3.84</v>
      </c>
    </row>
    <row r="297" spans="1:2" ht="15">
      <c r="A297" s="33">
        <v>44409</v>
      </c>
      <c r="B297" s="32">
        <v>4.07</v>
      </c>
    </row>
    <row r="298" spans="1:2" ht="15">
      <c r="A298" s="33">
        <v>44440</v>
      </c>
      <c r="B298" s="32">
        <v>5.16</v>
      </c>
    </row>
    <row r="299" spans="1:2" ht="15">
      <c r="A299" s="52">
        <v>44470</v>
      </c>
      <c r="B299" s="51">
        <v>5.51</v>
      </c>
    </row>
    <row r="300" spans="1:2" ht="15">
      <c r="A300" s="52">
        <v>44501</v>
      </c>
      <c r="B300" s="51">
        <v>5.05</v>
      </c>
    </row>
    <row r="301" spans="1:2" ht="15">
      <c r="A301" s="52">
        <v>44531</v>
      </c>
      <c r="B301" s="51">
        <v>3.76</v>
      </c>
    </row>
    <row r="302" spans="1:2" ht="15">
      <c r="A302" s="52">
        <v>44562</v>
      </c>
      <c r="B302" s="51">
        <v>4.38</v>
      </c>
    </row>
    <row r="303" spans="1:2" ht="15">
      <c r="A303" s="52">
        <v>44593</v>
      </c>
      <c r="B303" s="51">
        <v>4.6900000000000004</v>
      </c>
    </row>
    <row r="304" spans="1:2" ht="15">
      <c r="A304" s="33"/>
      <c r="B304" s="32"/>
    </row>
    <row r="305" spans="1:2" ht="15">
      <c r="A305" s="33"/>
      <c r="B305" s="32"/>
    </row>
    <row r="306" spans="1:2" ht="15">
      <c r="A306" s="33"/>
      <c r="B306" s="32"/>
    </row>
    <row r="307" spans="1:2" ht="15">
      <c r="A307" s="33"/>
      <c r="B307" s="32"/>
    </row>
    <row r="308" spans="1:2" ht="15">
      <c r="A308" s="33"/>
      <c r="B308" s="32"/>
    </row>
    <row r="309" spans="1:2" ht="15">
      <c r="A309" s="33"/>
      <c r="B309" s="32"/>
    </row>
    <row r="310" spans="1:2" ht="15">
      <c r="A310" s="33"/>
      <c r="B310" s="32"/>
    </row>
    <row r="311" spans="1:2" ht="15">
      <c r="A311" s="33"/>
      <c r="B311" s="32"/>
    </row>
    <row r="312" spans="1:2" ht="15">
      <c r="A312" s="33"/>
      <c r="B312" s="32"/>
    </row>
    <row r="313" spans="1:2" ht="15">
      <c r="A313" s="33"/>
      <c r="B313" s="32"/>
    </row>
    <row r="314" spans="1:2" ht="15">
      <c r="A314" s="33"/>
      <c r="B314" s="32"/>
    </row>
    <row r="315" spans="1:2" ht="15">
      <c r="A315" s="33"/>
      <c r="B315" s="32"/>
    </row>
    <row r="316" spans="1:2" ht="15">
      <c r="A316" s="33"/>
      <c r="B316" s="32"/>
    </row>
    <row r="317" spans="1:2" ht="15">
      <c r="A317" s="33"/>
      <c r="B317" s="32"/>
    </row>
    <row r="318" spans="1:2" ht="15">
      <c r="A318" s="33"/>
      <c r="B318" s="32"/>
    </row>
    <row r="319" spans="1:2" ht="15">
      <c r="A319" s="33"/>
      <c r="B319" s="32"/>
    </row>
    <row r="320" spans="1:2" ht="15">
      <c r="A320" s="33"/>
      <c r="B320" s="32"/>
    </row>
    <row r="321" spans="1:2" ht="15">
      <c r="A321" s="33"/>
      <c r="B321" s="32"/>
    </row>
    <row r="322" spans="1:2" ht="15">
      <c r="A322" s="33"/>
      <c r="B322" s="32"/>
    </row>
    <row r="323" spans="1:2" ht="15">
      <c r="A323" s="33"/>
      <c r="B323" s="32"/>
    </row>
    <row r="324" spans="1:2" ht="15">
      <c r="A324" s="33"/>
      <c r="B324" s="32"/>
    </row>
    <row r="325" spans="1:2" ht="15">
      <c r="A325" s="33"/>
      <c r="B325" s="32"/>
    </row>
    <row r="326" spans="1:2" ht="15">
      <c r="A326" s="33"/>
      <c r="B326" s="32"/>
    </row>
    <row r="327" spans="1:2" ht="15">
      <c r="A327" s="33"/>
      <c r="B327" s="32"/>
    </row>
    <row r="328" spans="1:2" ht="15">
      <c r="A328" s="33"/>
      <c r="B328" s="32"/>
    </row>
    <row r="329" spans="1:2" ht="15">
      <c r="A329" s="33"/>
      <c r="B329" s="32"/>
    </row>
    <row r="330" spans="1:2" ht="15">
      <c r="A330" s="33"/>
      <c r="B330" s="32"/>
    </row>
    <row r="331" spans="1:2" ht="15">
      <c r="A331" s="33"/>
      <c r="B331" s="32"/>
    </row>
    <row r="332" spans="1:2" ht="15">
      <c r="A332" s="33"/>
      <c r="B332" s="32"/>
    </row>
    <row r="333" spans="1:2" ht="15">
      <c r="A333" s="33"/>
      <c r="B333" s="32"/>
    </row>
    <row r="334" spans="1:2" ht="15">
      <c r="A334" s="33"/>
      <c r="B334" s="32"/>
    </row>
    <row r="335" spans="1:2" ht="15">
      <c r="A335" s="33"/>
      <c r="B335" s="32"/>
    </row>
    <row r="336" spans="1:2" ht="15">
      <c r="A336" s="33"/>
      <c r="B336" s="32"/>
    </row>
    <row r="337" spans="1:2" ht="15">
      <c r="A337" s="33"/>
      <c r="B337" s="32"/>
    </row>
    <row r="338" spans="1:2" ht="15">
      <c r="A338" s="33"/>
      <c r="B338" s="32"/>
    </row>
    <row r="339" spans="1:2" ht="15">
      <c r="A339" s="33"/>
      <c r="B339" s="32"/>
    </row>
    <row r="340" spans="1:2" ht="15">
      <c r="A340" s="33"/>
      <c r="B340" s="32"/>
    </row>
    <row r="341" spans="1:2" ht="15">
      <c r="A341" s="33"/>
      <c r="B341" s="32"/>
    </row>
    <row r="342" spans="1:2" ht="15">
      <c r="A342" s="33"/>
      <c r="B342" s="32"/>
    </row>
    <row r="343" spans="1:2" ht="15">
      <c r="A343" s="33"/>
      <c r="B343" s="32"/>
    </row>
    <row r="344" spans="1:2" ht="15">
      <c r="A344" s="33"/>
      <c r="B344" s="32"/>
    </row>
    <row r="345" spans="1:2" ht="15">
      <c r="A345" s="33"/>
      <c r="B345" s="32"/>
    </row>
    <row r="346" spans="1:2" ht="15">
      <c r="A346" s="33"/>
      <c r="B346" s="32"/>
    </row>
    <row r="347" spans="1:2" ht="15">
      <c r="A347" s="33"/>
      <c r="B347" s="32"/>
    </row>
    <row r="348" spans="1:2" ht="15">
      <c r="A348" s="33"/>
      <c r="B348" s="32"/>
    </row>
    <row r="349" spans="1:2" ht="15">
      <c r="A349" s="33"/>
      <c r="B349" s="32"/>
    </row>
    <row r="350" spans="1:2" ht="15">
      <c r="A350" s="33"/>
      <c r="B350" s="32"/>
    </row>
    <row r="351" spans="1:2" ht="15">
      <c r="A351" s="33"/>
      <c r="B351" s="32"/>
    </row>
    <row r="352" spans="1:2" ht="15">
      <c r="A352" s="33"/>
      <c r="B352" s="32"/>
    </row>
    <row r="353" spans="1:2" ht="15">
      <c r="A353" s="33"/>
      <c r="B353" s="32"/>
    </row>
    <row r="354" spans="1:2" ht="15">
      <c r="A354" s="33"/>
      <c r="B354" s="32"/>
    </row>
    <row r="355" spans="1:2" ht="15">
      <c r="A355" s="33"/>
      <c r="B355" s="32"/>
    </row>
    <row r="356" spans="1:2" ht="15">
      <c r="A356" s="33"/>
      <c r="B356" s="32"/>
    </row>
    <row r="357" spans="1:2" ht="15">
      <c r="A357" s="33"/>
      <c r="B357" s="32"/>
    </row>
    <row r="358" spans="1:2" ht="15">
      <c r="A358" s="33"/>
      <c r="B358" s="32"/>
    </row>
    <row r="359" spans="1:2" ht="15">
      <c r="A359" s="33"/>
      <c r="B359" s="32"/>
    </row>
    <row r="360" spans="1:2" ht="15">
      <c r="A360" s="33"/>
      <c r="B360" s="32"/>
    </row>
    <row r="361" spans="1:2" ht="15">
      <c r="A361" s="33"/>
      <c r="B361" s="32"/>
    </row>
    <row r="362" spans="1:2" ht="15">
      <c r="A362" s="33"/>
      <c r="B362" s="32"/>
    </row>
    <row r="363" spans="1:2" ht="15">
      <c r="A363" s="33"/>
      <c r="B363" s="32"/>
    </row>
    <row r="364" spans="1:2" ht="15">
      <c r="A364" s="33"/>
      <c r="B364" s="32"/>
    </row>
    <row r="365" spans="1:2" ht="15">
      <c r="A365" s="33"/>
      <c r="B365" s="32"/>
    </row>
    <row r="366" spans="1:2" ht="15">
      <c r="A366" s="33"/>
      <c r="B366" s="32"/>
    </row>
    <row r="367" spans="1:2" ht="15">
      <c r="A367" s="33"/>
      <c r="B367" s="32"/>
    </row>
    <row r="368" spans="1:2" ht="15">
      <c r="A368" s="33"/>
      <c r="B368" s="32"/>
    </row>
    <row r="369" spans="1:2" ht="15">
      <c r="A369" s="33"/>
      <c r="B369" s="32"/>
    </row>
    <row r="370" spans="1:2" ht="15">
      <c r="A370" s="33"/>
      <c r="B370" s="32"/>
    </row>
    <row r="371" spans="1:2" ht="15">
      <c r="A371" s="33"/>
      <c r="B371" s="32"/>
    </row>
    <row r="372" spans="1:2" ht="15">
      <c r="A372" s="33"/>
      <c r="B372" s="32"/>
    </row>
    <row r="373" spans="1:2" ht="15">
      <c r="A373" s="33"/>
      <c r="B373" s="32"/>
    </row>
    <row r="374" spans="1:2" ht="15">
      <c r="A374" s="33"/>
      <c r="B374" s="32"/>
    </row>
    <row r="375" spans="1:2" ht="15">
      <c r="A375" s="33"/>
      <c r="B375" s="32"/>
    </row>
    <row r="376" spans="1:2" ht="15">
      <c r="A376" s="33"/>
      <c r="B376" s="32"/>
    </row>
    <row r="377" spans="1:2" ht="15">
      <c r="A377" s="33"/>
      <c r="B377" s="32"/>
    </row>
    <row r="378" spans="1:2" ht="15">
      <c r="A378" s="33"/>
      <c r="B378" s="32"/>
    </row>
    <row r="379" spans="1:2" ht="15">
      <c r="A379" s="33"/>
      <c r="B379" s="32"/>
    </row>
    <row r="380" spans="1:2" ht="15">
      <c r="A380" s="33"/>
      <c r="B380" s="32"/>
    </row>
    <row r="381" spans="1:2" ht="15">
      <c r="A381" s="33"/>
      <c r="B381" s="32"/>
    </row>
    <row r="382" spans="1:2" ht="15">
      <c r="A382" s="33"/>
      <c r="B382" s="32"/>
    </row>
    <row r="383" spans="1:2" ht="15">
      <c r="A383" s="33"/>
      <c r="B383" s="32"/>
    </row>
    <row r="384" spans="1:2" ht="15">
      <c r="A384" s="33"/>
      <c r="B384" s="32"/>
    </row>
    <row r="385" spans="1:2" ht="15">
      <c r="A385" s="33"/>
      <c r="B385" s="32"/>
    </row>
    <row r="386" spans="1:2" ht="15">
      <c r="A386" s="33"/>
      <c r="B386" s="32"/>
    </row>
    <row r="387" spans="1:2" ht="15">
      <c r="A387" s="33"/>
      <c r="B387" s="32"/>
    </row>
    <row r="388" spans="1:2" ht="15">
      <c r="A388" s="33"/>
      <c r="B388" s="32"/>
    </row>
    <row r="389" spans="1:2" ht="15">
      <c r="A389" s="33"/>
      <c r="B389" s="32"/>
    </row>
    <row r="390" spans="1:2" ht="15">
      <c r="A390" s="33"/>
      <c r="B390" s="32"/>
    </row>
    <row r="391" spans="1:2" ht="15">
      <c r="A391" s="33"/>
      <c r="B391" s="32"/>
    </row>
    <row r="392" spans="1:2" ht="15">
      <c r="A392" s="33"/>
      <c r="B392" s="32"/>
    </row>
    <row r="393" spans="1:2" ht="15">
      <c r="A393" s="33"/>
      <c r="B393" s="32"/>
    </row>
    <row r="394" spans="1:2" ht="15">
      <c r="A394" s="33"/>
      <c r="B394" s="32"/>
    </row>
    <row r="395" spans="1:2" ht="15">
      <c r="A395" s="33"/>
      <c r="B395" s="32"/>
    </row>
    <row r="396" spans="1:2" ht="15">
      <c r="A396" s="33"/>
      <c r="B396" s="32"/>
    </row>
    <row r="397" spans="1:2" ht="15">
      <c r="A397" s="33"/>
      <c r="B397" s="32"/>
    </row>
    <row r="398" spans="1:2" ht="15">
      <c r="A398" s="33"/>
      <c r="B398" s="32"/>
    </row>
    <row r="399" spans="1:2" ht="15">
      <c r="A399" s="33"/>
      <c r="B399" s="32"/>
    </row>
    <row r="400" spans="1:2" ht="15">
      <c r="A400" s="33"/>
      <c r="B400" s="32"/>
    </row>
    <row r="401" spans="1:2" ht="15">
      <c r="A401" s="33"/>
      <c r="B401" s="32"/>
    </row>
    <row r="402" spans="1:2" ht="15">
      <c r="A402" s="33"/>
      <c r="B402" s="32"/>
    </row>
    <row r="403" spans="1:2" ht="15">
      <c r="A403" s="33"/>
      <c r="B403" s="32"/>
    </row>
    <row r="404" spans="1:2" ht="15">
      <c r="A404" s="33"/>
      <c r="B404" s="32"/>
    </row>
    <row r="405" spans="1:2" ht="15">
      <c r="A405" s="33"/>
      <c r="B405" s="32"/>
    </row>
    <row r="406" spans="1:2" ht="15">
      <c r="A406" s="33"/>
      <c r="B406" s="32"/>
    </row>
    <row r="407" spans="1:2" ht="15">
      <c r="A407" s="33"/>
      <c r="B407" s="32"/>
    </row>
    <row r="408" spans="1:2" ht="15">
      <c r="A408" s="33"/>
      <c r="B408" s="32"/>
    </row>
    <row r="409" spans="1:2" ht="15">
      <c r="A409" s="33"/>
      <c r="B409" s="32"/>
    </row>
    <row r="410" spans="1:2" ht="15">
      <c r="A410" s="33"/>
      <c r="B410" s="32"/>
    </row>
    <row r="411" spans="1:2" ht="15">
      <c r="A411" s="33"/>
      <c r="B411" s="32"/>
    </row>
    <row r="412" spans="1:2" ht="15">
      <c r="A412" s="33"/>
      <c r="B412" s="32"/>
    </row>
    <row r="413" spans="1:2" ht="15">
      <c r="A413" s="33"/>
      <c r="B413" s="32"/>
    </row>
    <row r="414" spans="1:2" ht="15">
      <c r="A414" s="33"/>
      <c r="B414" s="32"/>
    </row>
    <row r="415" spans="1:2" ht="15">
      <c r="A415" s="33"/>
      <c r="B415" s="32"/>
    </row>
    <row r="416" spans="1:2" ht="15">
      <c r="A416" s="33"/>
      <c r="B416" s="32"/>
    </row>
    <row r="417" spans="1:2" ht="15">
      <c r="A417" s="33"/>
      <c r="B417" s="32"/>
    </row>
    <row r="418" spans="1:2" ht="15">
      <c r="A418" s="33"/>
      <c r="B418" s="32"/>
    </row>
    <row r="419" spans="1:2" ht="15">
      <c r="A419" s="33"/>
      <c r="B419" s="32"/>
    </row>
    <row r="420" spans="1:2" ht="15">
      <c r="A420" s="33"/>
      <c r="B420" s="32"/>
    </row>
    <row r="421" spans="1:2" ht="15">
      <c r="A421" s="33"/>
      <c r="B421" s="32"/>
    </row>
    <row r="422" spans="1:2" ht="15">
      <c r="A422" s="33"/>
      <c r="B422" s="32"/>
    </row>
    <row r="423" spans="1:2" ht="15">
      <c r="A423" s="33"/>
      <c r="B423" s="32"/>
    </row>
    <row r="424" spans="1:2" ht="15">
      <c r="A424" s="33"/>
      <c r="B424" s="32"/>
    </row>
    <row r="425" spans="1:2" ht="15">
      <c r="A425" s="33"/>
      <c r="B425" s="32"/>
    </row>
    <row r="426" spans="1:2" ht="15">
      <c r="A426" s="33"/>
      <c r="B426" s="32"/>
    </row>
    <row r="427" spans="1:2" ht="15">
      <c r="A427" s="33"/>
      <c r="B427" s="32"/>
    </row>
    <row r="428" spans="1:2" ht="15">
      <c r="A428" s="33"/>
      <c r="B428" s="32"/>
    </row>
    <row r="429" spans="1:2" ht="15">
      <c r="A429" s="33"/>
      <c r="B429" s="32"/>
    </row>
    <row r="430" spans="1:2" ht="15">
      <c r="A430" s="33"/>
      <c r="B430" s="32"/>
    </row>
    <row r="431" spans="1:2" ht="15">
      <c r="A431" s="33"/>
      <c r="B431" s="32"/>
    </row>
    <row r="432" spans="1:2" ht="15">
      <c r="A432" s="33"/>
      <c r="B432" s="32"/>
    </row>
    <row r="433" spans="1:2" ht="15">
      <c r="A433" s="33"/>
      <c r="B433" s="32"/>
    </row>
    <row r="434" spans="1:2" ht="15">
      <c r="A434" s="33"/>
      <c r="B434" s="32"/>
    </row>
    <row r="435" spans="1:2" ht="15">
      <c r="A435" s="33"/>
      <c r="B435" s="32"/>
    </row>
    <row r="436" spans="1:2" ht="15">
      <c r="A436" s="33"/>
      <c r="B436" s="32"/>
    </row>
    <row r="437" spans="1:2" ht="15">
      <c r="A437" s="33"/>
      <c r="B437" s="32"/>
    </row>
    <row r="438" spans="1:2" ht="15">
      <c r="A438" s="33"/>
      <c r="B438" s="32"/>
    </row>
    <row r="439" spans="1:2" ht="15">
      <c r="A439" s="33"/>
      <c r="B439" s="32"/>
    </row>
    <row r="440" spans="1:2" ht="15">
      <c r="A440" s="33"/>
      <c r="B440" s="32"/>
    </row>
    <row r="441" spans="1:2" ht="15">
      <c r="A441" s="33"/>
      <c r="B441" s="32"/>
    </row>
    <row r="442" spans="1:2" ht="15">
      <c r="A442" s="33"/>
      <c r="B442" s="32"/>
    </row>
    <row r="443" spans="1:2" ht="15">
      <c r="A443" s="33"/>
      <c r="B443" s="32"/>
    </row>
    <row r="444" spans="1:2" ht="15">
      <c r="A444" s="33"/>
      <c r="B444" s="32"/>
    </row>
    <row r="445" spans="1:2" ht="15">
      <c r="A445" s="33"/>
      <c r="B445" s="32"/>
    </row>
    <row r="446" spans="1:2" ht="15">
      <c r="A446" s="33"/>
      <c r="B446" s="32"/>
    </row>
    <row r="447" spans="1:2" ht="15">
      <c r="A447" s="33"/>
      <c r="B447" s="32"/>
    </row>
    <row r="448" spans="1:2" ht="15">
      <c r="A448" s="33"/>
      <c r="B448" s="32"/>
    </row>
    <row r="449" spans="1:2" ht="15">
      <c r="A449" s="33"/>
      <c r="B449" s="32"/>
    </row>
    <row r="450" spans="1:2" ht="15">
      <c r="A450" s="33"/>
      <c r="B450" s="32"/>
    </row>
    <row r="451" spans="1:2" ht="15">
      <c r="A451" s="33"/>
      <c r="B451" s="32"/>
    </row>
    <row r="452" spans="1:2" ht="15">
      <c r="A452" s="33"/>
      <c r="B452" s="32"/>
    </row>
    <row r="453" spans="1:2" ht="15">
      <c r="A453" s="33"/>
      <c r="B453" s="32"/>
    </row>
    <row r="454" spans="1:2" ht="15">
      <c r="A454" s="33"/>
      <c r="B454" s="32"/>
    </row>
    <row r="455" spans="1:2" ht="15">
      <c r="A455" s="33"/>
      <c r="B455" s="32"/>
    </row>
    <row r="456" spans="1:2" ht="15">
      <c r="A456" s="33"/>
      <c r="B456" s="32"/>
    </row>
    <row r="457" spans="1:2" ht="15">
      <c r="A457" s="33"/>
      <c r="B457" s="32"/>
    </row>
    <row r="458" spans="1:2" ht="15">
      <c r="A458" s="33"/>
      <c r="B458" s="32"/>
    </row>
    <row r="459" spans="1:2" ht="15">
      <c r="A459" s="33"/>
      <c r="B459" s="32"/>
    </row>
    <row r="460" spans="1:2" ht="15">
      <c r="A460" s="33"/>
      <c r="B460" s="32"/>
    </row>
    <row r="461" spans="1:2" ht="15">
      <c r="A461" s="33"/>
      <c r="B461" s="32"/>
    </row>
    <row r="462" spans="1:2" ht="15">
      <c r="A462" s="33"/>
      <c r="B462" s="32"/>
    </row>
    <row r="463" spans="1:2" ht="15">
      <c r="A463" s="33"/>
      <c r="B463" s="32"/>
    </row>
    <row r="464" spans="1:2" ht="15">
      <c r="A464" s="33"/>
      <c r="B464" s="32"/>
    </row>
    <row r="465" spans="1:2" ht="15">
      <c r="A465" s="33"/>
      <c r="B465" s="32"/>
    </row>
    <row r="466" spans="1:2" ht="15">
      <c r="A466" s="33"/>
      <c r="B466" s="32"/>
    </row>
    <row r="467" spans="1:2" ht="15">
      <c r="A467" s="33"/>
      <c r="B467" s="32"/>
    </row>
    <row r="468" spans="1:2" ht="15">
      <c r="A468" s="33"/>
      <c r="B468" s="32"/>
    </row>
    <row r="469" spans="1:2" ht="15">
      <c r="A469" s="33"/>
      <c r="B469" s="32"/>
    </row>
    <row r="470" spans="1:2" ht="15">
      <c r="A470" s="33"/>
      <c r="B470" s="32"/>
    </row>
    <row r="471" spans="1:2" ht="15">
      <c r="A471" s="33"/>
      <c r="B471" s="32"/>
    </row>
    <row r="472" spans="1:2" ht="15">
      <c r="A472" s="33"/>
      <c r="B472" s="32"/>
    </row>
    <row r="473" spans="1:2" ht="15">
      <c r="A473" s="33"/>
      <c r="B473" s="32"/>
    </row>
    <row r="474" spans="1:2" ht="15">
      <c r="A474" s="33"/>
      <c r="B474" s="32"/>
    </row>
    <row r="475" spans="1:2" ht="15">
      <c r="A475" s="33"/>
      <c r="B475" s="32"/>
    </row>
    <row r="476" spans="1:2" ht="15">
      <c r="A476" s="33"/>
      <c r="B476" s="32"/>
    </row>
    <row r="477" spans="1:2" ht="15">
      <c r="A477" s="33"/>
      <c r="B477" s="32"/>
    </row>
    <row r="478" spans="1:2" ht="15">
      <c r="A478" s="33"/>
      <c r="B478" s="32"/>
    </row>
    <row r="479" spans="1:2" ht="15">
      <c r="A479" s="33"/>
      <c r="B479" s="32"/>
    </row>
    <row r="480" spans="1:2" ht="15">
      <c r="A480" s="33"/>
      <c r="B480" s="32"/>
    </row>
    <row r="481" spans="1:2" ht="15">
      <c r="A481" s="33"/>
      <c r="B481" s="32"/>
    </row>
    <row r="482" spans="1:2" ht="15">
      <c r="A482" s="33"/>
      <c r="B482" s="32"/>
    </row>
    <row r="483" spans="1:2" ht="15">
      <c r="A483" s="33"/>
      <c r="B483" s="32"/>
    </row>
    <row r="484" spans="1:2" ht="15">
      <c r="A484" s="33"/>
      <c r="B484" s="32"/>
    </row>
    <row r="485" spans="1:2" ht="15">
      <c r="A485" s="33"/>
      <c r="B485" s="32"/>
    </row>
    <row r="486" spans="1:2" ht="15">
      <c r="A486" s="33"/>
      <c r="B486" s="32"/>
    </row>
    <row r="487" spans="1:2" ht="15">
      <c r="A487" s="33"/>
      <c r="B487" s="32"/>
    </row>
    <row r="488" spans="1:2" ht="15">
      <c r="A488" s="33"/>
      <c r="B488" s="32"/>
    </row>
    <row r="489" spans="1:2" ht="15">
      <c r="A489" s="33"/>
      <c r="B489" s="32"/>
    </row>
    <row r="490" spans="1:2" ht="15">
      <c r="A490" s="33"/>
      <c r="B490" s="32"/>
    </row>
  </sheetData>
  <sortState xmlns:xlrd2="http://schemas.microsoft.com/office/spreadsheetml/2017/richdata2" ref="A2:B298">
    <sortCondition ref="A2:A298"/>
  </sortState>
  <hyperlinks>
    <hyperlink ref="E1" r:id="rId1" display="https://fred.stlouisfed.org/series/MHHNGSP" xr:uid="{88F94D7C-C956-4E21-BF3A-09FDE074CF3C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073E8-1B6F-46D6-B706-7788DB5DF092}">
  <sheetPr>
    <tabColor theme="9"/>
  </sheetPr>
  <dimension ref="A1:B298"/>
  <sheetViews>
    <sheetView workbookViewId="0">
      <selection activeCell="P29" sqref="P29"/>
    </sheetView>
  </sheetViews>
  <sheetFormatPr defaultRowHeight="12.75"/>
  <cols>
    <col min="1" max="1" width="10.140625" bestFit="1" customWidth="1"/>
    <col min="2" max="2" width="14.5703125" bestFit="1" customWidth="1"/>
  </cols>
  <sheetData>
    <row r="1" spans="1:2" ht="15">
      <c r="A1" s="32" t="s">
        <v>0</v>
      </c>
      <c r="B1" s="32" t="s">
        <v>513</v>
      </c>
    </row>
    <row r="2" spans="1:2" ht="15">
      <c r="A2" s="54">
        <v>34700</v>
      </c>
      <c r="B2" s="53">
        <v>1552354.4</v>
      </c>
    </row>
    <row r="3" spans="1:2" ht="15">
      <c r="A3" s="54">
        <v>34790</v>
      </c>
      <c r="B3" s="53">
        <v>1570789</v>
      </c>
    </row>
    <row r="4" spans="1:2" ht="15">
      <c r="A4" s="54">
        <v>34881</v>
      </c>
      <c r="B4" s="53">
        <v>1598189.4</v>
      </c>
    </row>
    <row r="5" spans="1:2" ht="15">
      <c r="A5" s="54">
        <v>34973</v>
      </c>
      <c r="B5" s="53">
        <v>1617059.4</v>
      </c>
    </row>
    <row r="6" spans="1:2" ht="15">
      <c r="A6" s="54">
        <v>35065</v>
      </c>
      <c r="B6" s="53">
        <v>1634591.9</v>
      </c>
    </row>
    <row r="7" spans="1:2" ht="15">
      <c r="A7" s="54">
        <v>35156</v>
      </c>
      <c r="B7" s="53">
        <v>1654964.6</v>
      </c>
    </row>
    <row r="8" spans="1:2" ht="15">
      <c r="A8" s="54">
        <v>35247</v>
      </c>
      <c r="B8" s="53">
        <v>1672661.7</v>
      </c>
    </row>
    <row r="9" spans="1:2" ht="15">
      <c r="A9" s="54">
        <v>35339</v>
      </c>
      <c r="B9" s="53">
        <v>1675841</v>
      </c>
    </row>
    <row r="10" spans="1:2" ht="15">
      <c r="A10" s="54">
        <v>35431</v>
      </c>
      <c r="B10" s="53">
        <v>1676186.7</v>
      </c>
    </row>
    <row r="11" spans="1:2" ht="15">
      <c r="A11" s="54">
        <v>35521</v>
      </c>
      <c r="B11" s="53">
        <v>1693955.1</v>
      </c>
    </row>
    <row r="12" spans="1:2" ht="15">
      <c r="A12" s="54">
        <v>35612</v>
      </c>
      <c r="B12" s="53">
        <v>1713496.9</v>
      </c>
    </row>
    <row r="13" spans="1:2" ht="15">
      <c r="A13" s="54">
        <v>35704</v>
      </c>
      <c r="B13" s="53">
        <v>1739718.3</v>
      </c>
    </row>
    <row r="14" spans="1:2" ht="15">
      <c r="A14" s="54">
        <v>35796</v>
      </c>
      <c r="B14" s="53">
        <v>1749917.9</v>
      </c>
    </row>
    <row r="15" spans="1:2" ht="15">
      <c r="A15" s="54">
        <v>35886</v>
      </c>
      <c r="B15" s="53">
        <v>1769740.4</v>
      </c>
    </row>
    <row r="16" spans="1:2" ht="15">
      <c r="A16" s="54">
        <v>35977</v>
      </c>
      <c r="B16" s="53">
        <v>1786577.6</v>
      </c>
    </row>
    <row r="17" spans="1:2" ht="15">
      <c r="A17" s="54">
        <v>36069</v>
      </c>
      <c r="B17" s="53">
        <v>1802816.6</v>
      </c>
    </row>
    <row r="18" spans="1:2" ht="15">
      <c r="A18" s="54">
        <v>36161</v>
      </c>
      <c r="B18" s="53">
        <v>1821099.4</v>
      </c>
    </row>
    <row r="19" spans="1:2" ht="15">
      <c r="A19" s="54">
        <v>36251</v>
      </c>
      <c r="B19" s="53">
        <v>1838123.7</v>
      </c>
    </row>
    <row r="20" spans="1:2" ht="15">
      <c r="A20" s="54">
        <v>36342</v>
      </c>
      <c r="B20" s="53">
        <v>1866902.5</v>
      </c>
    </row>
    <row r="21" spans="1:2" ht="15">
      <c r="A21" s="54">
        <v>36434</v>
      </c>
      <c r="B21" s="53">
        <v>1896311.5</v>
      </c>
    </row>
    <row r="22" spans="1:2" ht="15">
      <c r="A22" s="54">
        <v>36526</v>
      </c>
      <c r="B22" s="53">
        <v>1929796.3</v>
      </c>
    </row>
    <row r="23" spans="1:2" ht="15">
      <c r="A23" s="54">
        <v>36617</v>
      </c>
      <c r="B23" s="53">
        <v>1958026.9</v>
      </c>
    </row>
    <row r="24" spans="1:2" ht="15">
      <c r="A24" s="54">
        <v>36708</v>
      </c>
      <c r="B24" s="53">
        <v>1980400.2</v>
      </c>
    </row>
    <row r="25" spans="1:2" ht="15">
      <c r="A25" s="54">
        <v>36800</v>
      </c>
      <c r="B25" s="53">
        <v>2003035.1</v>
      </c>
    </row>
    <row r="26" spans="1:2" ht="15">
      <c r="A26" s="54">
        <v>36892</v>
      </c>
      <c r="B26" s="53">
        <v>2035211.3</v>
      </c>
    </row>
    <row r="27" spans="1:2" ht="15">
      <c r="A27" s="54">
        <v>36982</v>
      </c>
      <c r="B27" s="53">
        <v>2055732.6</v>
      </c>
    </row>
    <row r="28" spans="1:2" ht="15">
      <c r="A28" s="54">
        <v>37073</v>
      </c>
      <c r="B28" s="53">
        <v>2066950.9</v>
      </c>
    </row>
    <row r="29" spans="1:2" ht="15">
      <c r="A29" s="54">
        <v>37165</v>
      </c>
      <c r="B29" s="53">
        <v>2087363.6</v>
      </c>
    </row>
    <row r="30" spans="1:2" ht="15">
      <c r="A30" s="54">
        <v>37257</v>
      </c>
      <c r="B30" s="53">
        <v>2109718.6</v>
      </c>
    </row>
    <row r="31" spans="1:2" ht="15">
      <c r="A31" s="54">
        <v>37347</v>
      </c>
      <c r="B31" s="53">
        <v>2126794.6</v>
      </c>
    </row>
    <row r="32" spans="1:2" ht="15">
      <c r="A32" s="54">
        <v>37438</v>
      </c>
      <c r="B32" s="53">
        <v>2145931.1</v>
      </c>
    </row>
    <row r="33" spans="1:2" ht="15">
      <c r="A33" s="54">
        <v>37530</v>
      </c>
      <c r="B33" s="53">
        <v>2160309.4</v>
      </c>
    </row>
    <row r="34" spans="1:2" ht="15">
      <c r="A34" s="54">
        <v>37622</v>
      </c>
      <c r="B34" s="53">
        <v>2165492.7000000002</v>
      </c>
    </row>
    <row r="35" spans="1:2" ht="15">
      <c r="A35" s="54">
        <v>37712</v>
      </c>
      <c r="B35" s="53">
        <v>2178221.6</v>
      </c>
    </row>
    <row r="36" spans="1:2" ht="15">
      <c r="A36" s="54">
        <v>37803</v>
      </c>
      <c r="B36" s="53">
        <v>2205106.1</v>
      </c>
    </row>
    <row r="37" spans="1:2" ht="15">
      <c r="A37" s="54">
        <v>37895</v>
      </c>
      <c r="B37" s="53">
        <v>2225328.9</v>
      </c>
    </row>
    <row r="38" spans="1:2" ht="15">
      <c r="A38" s="54">
        <v>37987</v>
      </c>
      <c r="B38" s="53">
        <v>2248519.9</v>
      </c>
    </row>
    <row r="39" spans="1:2" ht="15">
      <c r="A39" s="54">
        <v>38078</v>
      </c>
      <c r="B39" s="53">
        <v>2279567.4</v>
      </c>
    </row>
    <row r="40" spans="1:2" ht="15">
      <c r="A40" s="54">
        <v>38169</v>
      </c>
      <c r="B40" s="53">
        <v>2299181.7999999998</v>
      </c>
    </row>
    <row r="41" spans="1:2" ht="15">
      <c r="A41" s="54">
        <v>38261</v>
      </c>
      <c r="B41" s="53">
        <v>2327030.7999999998</v>
      </c>
    </row>
    <row r="42" spans="1:2" ht="15">
      <c r="A42" s="54">
        <v>38353</v>
      </c>
      <c r="B42" s="53">
        <v>2347145.7999999998</v>
      </c>
    </row>
    <row r="43" spans="1:2" ht="15">
      <c r="A43" s="54">
        <v>38443</v>
      </c>
      <c r="B43" s="53">
        <v>2370802</v>
      </c>
    </row>
    <row r="44" spans="1:2" ht="15">
      <c r="A44" s="54">
        <v>38534</v>
      </c>
      <c r="B44" s="53">
        <v>2401568.9</v>
      </c>
    </row>
    <row r="45" spans="1:2" ht="15">
      <c r="A45" s="54">
        <v>38626</v>
      </c>
      <c r="B45" s="53">
        <v>2435671.7000000002</v>
      </c>
    </row>
    <row r="46" spans="1:2" ht="15">
      <c r="A46" s="54">
        <v>38718</v>
      </c>
      <c r="B46" s="53">
        <v>2469956.1</v>
      </c>
    </row>
    <row r="47" spans="1:2" ht="15">
      <c r="A47" s="54">
        <v>38808</v>
      </c>
      <c r="B47" s="53">
        <v>2512667.2000000002</v>
      </c>
    </row>
    <row r="48" spans="1:2" ht="15">
      <c r="A48" s="54">
        <v>38899</v>
      </c>
      <c r="B48" s="53">
        <v>2542583.2000000002</v>
      </c>
    </row>
    <row r="49" spans="1:2" ht="15">
      <c r="A49" s="54">
        <v>38991</v>
      </c>
      <c r="B49" s="53">
        <v>2591368.4</v>
      </c>
    </row>
    <row r="50" spans="1:2" ht="15">
      <c r="A50" s="54">
        <v>39083</v>
      </c>
      <c r="B50" s="53">
        <v>2634580.9</v>
      </c>
    </row>
    <row r="51" spans="1:2" ht="15">
      <c r="A51" s="54">
        <v>39173</v>
      </c>
      <c r="B51" s="53">
        <v>2669062.1</v>
      </c>
    </row>
    <row r="52" spans="1:2" ht="15">
      <c r="A52" s="54">
        <v>39264</v>
      </c>
      <c r="B52" s="53">
        <v>2698138.7</v>
      </c>
    </row>
    <row r="53" spans="1:2" ht="15">
      <c r="A53" s="54">
        <v>39356</v>
      </c>
      <c r="B53" s="53">
        <v>2741989.2</v>
      </c>
    </row>
    <row r="54" spans="1:2" ht="15">
      <c r="A54" s="54">
        <v>39448</v>
      </c>
      <c r="B54" s="53">
        <v>2771106.3</v>
      </c>
    </row>
    <row r="55" spans="1:2" ht="15">
      <c r="A55" s="54">
        <v>39539</v>
      </c>
      <c r="B55" s="53">
        <v>2789389</v>
      </c>
    </row>
    <row r="56" spans="1:2" ht="15">
      <c r="A56" s="54">
        <v>39630</v>
      </c>
      <c r="B56" s="53">
        <v>2791154.6</v>
      </c>
    </row>
    <row r="57" spans="1:2" ht="15">
      <c r="A57" s="54">
        <v>39722</v>
      </c>
      <c r="B57" s="53">
        <v>2728232.3</v>
      </c>
    </row>
    <row r="58" spans="1:2" ht="15">
      <c r="A58" s="54">
        <v>39814</v>
      </c>
      <c r="B58" s="53">
        <v>2630148.2000000002</v>
      </c>
    </row>
    <row r="59" spans="1:2" ht="15">
      <c r="A59" s="54">
        <v>39904</v>
      </c>
      <c r="B59" s="53">
        <v>2630553.2000000002</v>
      </c>
    </row>
    <row r="60" spans="1:2" ht="15">
      <c r="A60" s="54">
        <v>39995</v>
      </c>
      <c r="B60" s="53">
        <v>2652019.5</v>
      </c>
    </row>
    <row r="61" spans="1:2" ht="15">
      <c r="A61" s="54">
        <v>40087</v>
      </c>
      <c r="B61" s="53">
        <v>2672680.7000000002</v>
      </c>
    </row>
    <row r="62" spans="1:2" ht="15">
      <c r="A62" s="54">
        <v>40179</v>
      </c>
      <c r="B62" s="53">
        <v>2696120</v>
      </c>
    </row>
    <row r="63" spans="1:2" ht="15">
      <c r="A63" s="54">
        <v>40269</v>
      </c>
      <c r="B63" s="53">
        <v>2729110</v>
      </c>
    </row>
    <row r="64" spans="1:2" ht="15">
      <c r="A64" s="54">
        <v>40360</v>
      </c>
      <c r="B64" s="53">
        <v>2758206.4</v>
      </c>
    </row>
    <row r="65" spans="1:2" ht="15">
      <c r="A65" s="54">
        <v>40452</v>
      </c>
      <c r="B65" s="53">
        <v>2786143.3</v>
      </c>
    </row>
    <row r="66" spans="1:2" ht="15">
      <c r="A66" s="54">
        <v>40544</v>
      </c>
      <c r="B66" s="53">
        <v>2822461.6</v>
      </c>
    </row>
    <row r="67" spans="1:2" ht="15">
      <c r="A67" s="54">
        <v>40634</v>
      </c>
      <c r="B67" s="53">
        <v>2830512.9</v>
      </c>
    </row>
    <row r="68" spans="1:2" ht="15">
      <c r="A68" s="54">
        <v>40725</v>
      </c>
      <c r="B68" s="53">
        <v>2837879.9</v>
      </c>
    </row>
    <row r="69" spans="1:2" ht="15">
      <c r="A69" s="54">
        <v>40817</v>
      </c>
      <c r="B69" s="53">
        <v>2827342.6</v>
      </c>
    </row>
    <row r="70" spans="1:2" ht="15">
      <c r="A70" s="54">
        <v>40909</v>
      </c>
      <c r="B70" s="53">
        <v>2840594.5</v>
      </c>
    </row>
    <row r="71" spans="1:2" ht="15">
      <c r="A71" s="54">
        <v>41000</v>
      </c>
      <c r="B71" s="53">
        <v>2841734.4</v>
      </c>
    </row>
    <row r="72" spans="1:2" ht="15">
      <c r="A72" s="54">
        <v>41091</v>
      </c>
      <c r="B72" s="53">
        <v>2858053.1</v>
      </c>
    </row>
    <row r="73" spans="1:2" ht="15">
      <c r="A73" s="54">
        <v>41183</v>
      </c>
      <c r="B73" s="53">
        <v>2852902.2</v>
      </c>
    </row>
    <row r="74" spans="1:2" ht="15">
      <c r="A74" s="54">
        <v>41275</v>
      </c>
      <c r="B74" s="53">
        <v>2857176.3</v>
      </c>
    </row>
    <row r="75" spans="1:2" ht="15">
      <c r="A75" s="54">
        <v>41365</v>
      </c>
      <c r="B75" s="53">
        <v>2877885.7</v>
      </c>
    </row>
    <row r="76" spans="1:2" ht="15">
      <c r="A76" s="54">
        <v>41456</v>
      </c>
      <c r="B76" s="53">
        <v>2889272.9</v>
      </c>
    </row>
    <row r="77" spans="1:2" ht="15">
      <c r="A77" s="54">
        <v>41548</v>
      </c>
      <c r="B77" s="53">
        <v>2901448.2</v>
      </c>
    </row>
    <row r="78" spans="1:2" ht="15">
      <c r="A78" s="54">
        <v>41640</v>
      </c>
      <c r="B78" s="53">
        <v>2924515.4</v>
      </c>
    </row>
    <row r="79" spans="1:2" ht="15">
      <c r="A79" s="54">
        <v>41730</v>
      </c>
      <c r="B79" s="53">
        <v>2936381.7</v>
      </c>
    </row>
    <row r="80" spans="1:2" ht="15">
      <c r="A80" s="54">
        <v>41821</v>
      </c>
      <c r="B80" s="53">
        <v>2954845.3</v>
      </c>
    </row>
    <row r="81" spans="1:2" ht="15">
      <c r="A81" s="54">
        <v>41913</v>
      </c>
      <c r="B81" s="53">
        <v>2975690.1</v>
      </c>
    </row>
    <row r="82" spans="1:2" ht="15">
      <c r="A82" s="54">
        <v>42005</v>
      </c>
      <c r="B82" s="53">
        <v>3014081.3</v>
      </c>
    </row>
    <row r="83" spans="1:2" ht="15">
      <c r="A83" s="54">
        <v>42095</v>
      </c>
      <c r="B83" s="53">
        <v>3042827.2</v>
      </c>
    </row>
    <row r="84" spans="1:2" ht="15">
      <c r="A84" s="54">
        <v>42186</v>
      </c>
      <c r="B84" s="53">
        <v>3066035.6</v>
      </c>
    </row>
    <row r="85" spans="1:2" ht="15">
      <c r="A85" s="54">
        <v>42278</v>
      </c>
      <c r="B85" s="53">
        <v>3087434.3</v>
      </c>
    </row>
    <row r="86" spans="1:2" ht="15">
      <c r="A86" s="54">
        <v>42370</v>
      </c>
      <c r="B86" s="53">
        <v>3106528.9</v>
      </c>
    </row>
    <row r="87" spans="1:2" ht="15">
      <c r="A87" s="54">
        <v>42461</v>
      </c>
      <c r="B87" s="53">
        <v>3123773.4</v>
      </c>
    </row>
    <row r="88" spans="1:2" ht="15">
      <c r="A88" s="54">
        <v>42552</v>
      </c>
      <c r="B88" s="53">
        <v>3143573</v>
      </c>
    </row>
    <row r="89" spans="1:2" ht="15">
      <c r="A89" s="54">
        <v>42644</v>
      </c>
      <c r="B89" s="53">
        <v>3171483.9</v>
      </c>
    </row>
    <row r="90" spans="1:2" ht="15">
      <c r="A90" s="54">
        <v>42736</v>
      </c>
      <c r="B90" s="53">
        <v>3212288.2</v>
      </c>
    </row>
    <row r="91" spans="1:2" ht="15">
      <c r="A91" s="54">
        <v>42826</v>
      </c>
      <c r="B91" s="53">
        <v>3255800.1</v>
      </c>
    </row>
    <row r="92" spans="1:2" ht="15">
      <c r="A92" s="54">
        <v>42917</v>
      </c>
      <c r="B92" s="53">
        <v>3289209.1</v>
      </c>
    </row>
    <row r="93" spans="1:2" ht="15">
      <c r="A93" s="54">
        <v>43009</v>
      </c>
      <c r="B93" s="53">
        <v>3327826.2</v>
      </c>
    </row>
    <row r="94" spans="1:2" ht="15">
      <c r="A94" s="54">
        <v>43101</v>
      </c>
      <c r="B94" s="53">
        <v>3347833.3</v>
      </c>
    </row>
    <row r="95" spans="1:2" ht="15">
      <c r="A95" s="54">
        <v>43191</v>
      </c>
      <c r="B95" s="53">
        <v>3372668.3</v>
      </c>
    </row>
    <row r="96" spans="1:2" ht="15">
      <c r="A96" s="54">
        <v>43282</v>
      </c>
      <c r="B96" s="53">
        <v>3389920.2</v>
      </c>
    </row>
    <row r="97" spans="1:2" ht="15">
      <c r="A97" s="54">
        <v>43374</v>
      </c>
      <c r="B97" s="53">
        <v>3428995.7</v>
      </c>
    </row>
    <row r="98" spans="1:2" ht="15">
      <c r="A98" s="54">
        <v>43466</v>
      </c>
      <c r="B98" s="53">
        <v>3472100.4</v>
      </c>
    </row>
    <row r="99" spans="1:2" ht="15">
      <c r="A99" s="54">
        <v>43556</v>
      </c>
      <c r="B99" s="53">
        <v>3496088.9</v>
      </c>
    </row>
    <row r="100" spans="1:2" ht="15">
      <c r="A100" s="54">
        <v>43647</v>
      </c>
      <c r="B100" s="53">
        <v>3518833.2</v>
      </c>
    </row>
    <row r="101" spans="1:2" ht="15">
      <c r="A101" s="54">
        <v>43739</v>
      </c>
      <c r="B101" s="53">
        <v>3540171.9</v>
      </c>
    </row>
    <row r="102" spans="1:2" ht="15">
      <c r="A102" s="54">
        <v>43831</v>
      </c>
      <c r="B102" s="53">
        <v>3444535.3</v>
      </c>
    </row>
    <row r="103" spans="1:2" ht="15">
      <c r="A103" s="54">
        <v>43922</v>
      </c>
      <c r="B103" s="53">
        <v>3080129.4</v>
      </c>
    </row>
    <row r="104" spans="1:2" ht="15">
      <c r="A104" s="54">
        <v>44013</v>
      </c>
      <c r="B104" s="53">
        <v>3424292.8</v>
      </c>
    </row>
    <row r="105" spans="1:2" ht="15">
      <c r="A105" s="54">
        <v>44105</v>
      </c>
      <c r="B105" s="53">
        <v>3442058.4</v>
      </c>
    </row>
    <row r="106" spans="1:2" ht="15">
      <c r="A106" s="54">
        <v>44197</v>
      </c>
      <c r="B106" s="53">
        <v>3471670.8</v>
      </c>
    </row>
    <row r="107" spans="1:2" ht="15">
      <c r="A107" s="54">
        <v>44287</v>
      </c>
      <c r="B107" s="53">
        <v>3557937.4</v>
      </c>
    </row>
    <row r="108" spans="1:2" ht="15">
      <c r="A108" s="54">
        <v>44378</v>
      </c>
      <c r="B108" s="53">
        <v>3677584.9</v>
      </c>
    </row>
    <row r="109" spans="1:2" ht="15">
      <c r="A109" s="54">
        <v>44470</v>
      </c>
      <c r="B109" s="53">
        <v>3729406.2</v>
      </c>
    </row>
    <row r="110" spans="1:2" ht="15">
      <c r="A110" s="33"/>
      <c r="B110" s="32"/>
    </row>
    <row r="111" spans="1:2" ht="15">
      <c r="A111" s="33"/>
      <c r="B111" s="32"/>
    </row>
    <row r="112" spans="1:2" ht="15">
      <c r="A112" s="33"/>
      <c r="B112" s="32"/>
    </row>
    <row r="113" spans="1:2" ht="15">
      <c r="A113" s="33"/>
      <c r="B113" s="32"/>
    </row>
    <row r="114" spans="1:2" ht="15">
      <c r="A114" s="33"/>
      <c r="B114" s="32"/>
    </row>
    <row r="115" spans="1:2" ht="15">
      <c r="A115" s="33"/>
      <c r="B115" s="32"/>
    </row>
    <row r="116" spans="1:2" ht="15">
      <c r="A116" s="33"/>
      <c r="B116" s="32"/>
    </row>
    <row r="117" spans="1:2" ht="15">
      <c r="A117" s="33"/>
      <c r="B117" s="32"/>
    </row>
    <row r="118" spans="1:2" ht="15">
      <c r="A118" s="33"/>
      <c r="B118" s="32"/>
    </row>
    <row r="119" spans="1:2" ht="15">
      <c r="A119" s="33"/>
      <c r="B119" s="32"/>
    </row>
    <row r="120" spans="1:2" ht="15">
      <c r="A120" s="33"/>
      <c r="B120" s="32"/>
    </row>
    <row r="121" spans="1:2" ht="15">
      <c r="A121" s="33"/>
      <c r="B121" s="32"/>
    </row>
    <row r="122" spans="1:2" ht="15">
      <c r="A122" s="33"/>
      <c r="B122" s="32"/>
    </row>
    <row r="123" spans="1:2" ht="15">
      <c r="A123" s="33"/>
      <c r="B123" s="32"/>
    </row>
    <row r="124" spans="1:2" ht="15">
      <c r="A124" s="33"/>
      <c r="B124" s="32"/>
    </row>
    <row r="125" spans="1:2" ht="15">
      <c r="A125" s="33"/>
      <c r="B125" s="32"/>
    </row>
    <row r="126" spans="1:2" ht="15">
      <c r="A126" s="33"/>
      <c r="B126" s="32"/>
    </row>
    <row r="127" spans="1:2" ht="15">
      <c r="A127" s="33"/>
      <c r="B127" s="32"/>
    </row>
    <row r="128" spans="1:2" ht="15">
      <c r="A128" s="33"/>
      <c r="B128" s="32"/>
    </row>
    <row r="129" spans="1:2" ht="15">
      <c r="A129" s="33"/>
      <c r="B129" s="32"/>
    </row>
    <row r="130" spans="1:2" ht="15">
      <c r="A130" s="33"/>
      <c r="B130" s="32"/>
    </row>
    <row r="131" spans="1:2" ht="15">
      <c r="A131" s="33"/>
      <c r="B131" s="32"/>
    </row>
    <row r="132" spans="1:2" ht="15">
      <c r="A132" s="33"/>
      <c r="B132" s="32"/>
    </row>
    <row r="133" spans="1:2" ht="15">
      <c r="A133" s="33"/>
      <c r="B133" s="32"/>
    </row>
    <row r="134" spans="1:2" ht="15">
      <c r="A134" s="33"/>
      <c r="B134" s="32"/>
    </row>
    <row r="135" spans="1:2" ht="15">
      <c r="A135" s="33"/>
      <c r="B135" s="32"/>
    </row>
    <row r="136" spans="1:2" ht="15">
      <c r="A136" s="33"/>
      <c r="B136" s="32"/>
    </row>
    <row r="137" spans="1:2" ht="15">
      <c r="A137" s="33"/>
      <c r="B137" s="32"/>
    </row>
    <row r="138" spans="1:2" ht="15">
      <c r="A138" s="33"/>
      <c r="B138" s="32"/>
    </row>
    <row r="139" spans="1:2" ht="15">
      <c r="A139" s="33"/>
      <c r="B139" s="32"/>
    </row>
    <row r="140" spans="1:2" ht="15">
      <c r="A140" s="33"/>
      <c r="B140" s="32"/>
    </row>
    <row r="141" spans="1:2" ht="15">
      <c r="A141" s="33"/>
      <c r="B141" s="32"/>
    </row>
    <row r="142" spans="1:2" ht="15">
      <c r="A142" s="33"/>
      <c r="B142" s="32"/>
    </row>
    <row r="143" spans="1:2" ht="15">
      <c r="A143" s="33"/>
      <c r="B143" s="32"/>
    </row>
    <row r="144" spans="1:2" ht="15">
      <c r="A144" s="33"/>
      <c r="B144" s="32"/>
    </row>
    <row r="145" spans="1:2" ht="15">
      <c r="A145" s="33"/>
      <c r="B145" s="32"/>
    </row>
    <row r="146" spans="1:2" ht="15">
      <c r="A146" s="33"/>
      <c r="B146" s="32"/>
    </row>
    <row r="147" spans="1:2" ht="15">
      <c r="A147" s="33"/>
      <c r="B147" s="32"/>
    </row>
    <row r="148" spans="1:2" ht="15">
      <c r="A148" s="33"/>
      <c r="B148" s="32"/>
    </row>
    <row r="149" spans="1:2" ht="15">
      <c r="A149" s="33"/>
      <c r="B149" s="32"/>
    </row>
    <row r="150" spans="1:2" ht="15">
      <c r="A150" s="33"/>
      <c r="B150" s="32"/>
    </row>
    <row r="151" spans="1:2" ht="15">
      <c r="A151" s="33"/>
      <c r="B151" s="32"/>
    </row>
    <row r="152" spans="1:2" ht="15">
      <c r="A152" s="33"/>
      <c r="B152" s="32"/>
    </row>
    <row r="153" spans="1:2" ht="15">
      <c r="A153" s="33"/>
      <c r="B153" s="32"/>
    </row>
    <row r="154" spans="1:2" ht="15">
      <c r="A154" s="33"/>
      <c r="B154" s="32"/>
    </row>
    <row r="155" spans="1:2" ht="15">
      <c r="A155" s="33"/>
      <c r="B155" s="32"/>
    </row>
    <row r="156" spans="1:2" ht="15">
      <c r="A156" s="33"/>
      <c r="B156" s="32"/>
    </row>
    <row r="157" spans="1:2" ht="15">
      <c r="A157" s="33"/>
      <c r="B157" s="32"/>
    </row>
    <row r="158" spans="1:2" ht="15">
      <c r="A158" s="33"/>
      <c r="B158" s="32"/>
    </row>
    <row r="159" spans="1:2" ht="15">
      <c r="A159" s="33"/>
      <c r="B159" s="32"/>
    </row>
    <row r="160" spans="1:2" ht="15">
      <c r="A160" s="33"/>
      <c r="B160" s="32"/>
    </row>
    <row r="161" spans="1:2" ht="15">
      <c r="A161" s="33"/>
      <c r="B161" s="32"/>
    </row>
    <row r="162" spans="1:2" ht="15">
      <c r="A162" s="33"/>
      <c r="B162" s="32"/>
    </row>
    <row r="163" spans="1:2" ht="15">
      <c r="A163" s="33"/>
      <c r="B163" s="32"/>
    </row>
    <row r="164" spans="1:2" ht="15">
      <c r="A164" s="33"/>
      <c r="B164" s="32"/>
    </row>
    <row r="165" spans="1:2" ht="15">
      <c r="A165" s="33"/>
      <c r="B165" s="32"/>
    </row>
    <row r="166" spans="1:2" ht="15">
      <c r="A166" s="33"/>
      <c r="B166" s="32"/>
    </row>
    <row r="167" spans="1:2" ht="15">
      <c r="A167" s="33"/>
      <c r="B167" s="32"/>
    </row>
    <row r="168" spans="1:2" ht="15">
      <c r="A168" s="33"/>
      <c r="B168" s="32"/>
    </row>
    <row r="169" spans="1:2" ht="15">
      <c r="A169" s="33"/>
      <c r="B169" s="32"/>
    </row>
    <row r="170" spans="1:2" ht="15">
      <c r="A170" s="33"/>
      <c r="B170" s="32"/>
    </row>
    <row r="171" spans="1:2" ht="15">
      <c r="A171" s="33"/>
      <c r="B171" s="32"/>
    </row>
    <row r="172" spans="1:2" ht="15">
      <c r="A172" s="33"/>
      <c r="B172" s="32"/>
    </row>
    <row r="173" spans="1:2" ht="15">
      <c r="A173" s="33"/>
      <c r="B173" s="32"/>
    </row>
    <row r="174" spans="1:2" ht="15">
      <c r="A174" s="33"/>
      <c r="B174" s="32"/>
    </row>
    <row r="175" spans="1:2" ht="15">
      <c r="A175" s="33"/>
      <c r="B175" s="32"/>
    </row>
    <row r="176" spans="1:2" ht="15">
      <c r="A176" s="33"/>
      <c r="B176" s="32"/>
    </row>
    <row r="177" spans="1:2" ht="15">
      <c r="A177" s="33"/>
      <c r="B177" s="32"/>
    </row>
    <row r="178" spans="1:2" ht="15">
      <c r="A178" s="33"/>
      <c r="B178" s="32"/>
    </row>
    <row r="179" spans="1:2" ht="15">
      <c r="A179" s="33"/>
      <c r="B179" s="32"/>
    </row>
    <row r="180" spans="1:2" ht="15">
      <c r="A180" s="33"/>
      <c r="B180" s="32"/>
    </row>
    <row r="181" spans="1:2" ht="15">
      <c r="A181" s="33"/>
      <c r="B181" s="32"/>
    </row>
    <row r="182" spans="1:2" ht="15">
      <c r="A182" s="33"/>
      <c r="B182" s="32"/>
    </row>
    <row r="183" spans="1:2" ht="15">
      <c r="A183" s="33"/>
      <c r="B183" s="32"/>
    </row>
    <row r="184" spans="1:2" ht="15">
      <c r="A184" s="33"/>
      <c r="B184" s="32"/>
    </row>
    <row r="185" spans="1:2" ht="15">
      <c r="A185" s="33"/>
      <c r="B185" s="32"/>
    </row>
    <row r="186" spans="1:2" ht="15">
      <c r="A186" s="33"/>
      <c r="B186" s="32"/>
    </row>
    <row r="187" spans="1:2" ht="15">
      <c r="A187" s="33"/>
      <c r="B187" s="32"/>
    </row>
    <row r="188" spans="1:2" ht="15">
      <c r="A188" s="33"/>
      <c r="B188" s="32"/>
    </row>
    <row r="189" spans="1:2" ht="15">
      <c r="A189" s="33"/>
      <c r="B189" s="32"/>
    </row>
    <row r="190" spans="1:2" ht="15">
      <c r="A190" s="33"/>
      <c r="B190" s="32"/>
    </row>
    <row r="191" spans="1:2" ht="15">
      <c r="A191" s="33"/>
      <c r="B191" s="32"/>
    </row>
    <row r="192" spans="1:2" ht="15">
      <c r="A192" s="33"/>
      <c r="B192" s="32"/>
    </row>
    <row r="193" spans="1:2" ht="15">
      <c r="A193" s="33"/>
      <c r="B193" s="32"/>
    </row>
    <row r="194" spans="1:2" ht="15">
      <c r="A194" s="33"/>
      <c r="B194" s="32"/>
    </row>
    <row r="195" spans="1:2" ht="15">
      <c r="A195" s="33"/>
      <c r="B195" s="32"/>
    </row>
    <row r="196" spans="1:2" ht="15">
      <c r="A196" s="33"/>
      <c r="B196" s="32"/>
    </row>
    <row r="197" spans="1:2" ht="15">
      <c r="A197" s="33"/>
      <c r="B197" s="32"/>
    </row>
    <row r="198" spans="1:2" ht="15">
      <c r="A198" s="33"/>
      <c r="B198" s="32"/>
    </row>
    <row r="199" spans="1:2" ht="15">
      <c r="A199" s="33"/>
      <c r="B199" s="32"/>
    </row>
    <row r="200" spans="1:2" ht="15">
      <c r="A200" s="33"/>
      <c r="B200" s="32"/>
    </row>
    <row r="201" spans="1:2" ht="15">
      <c r="A201" s="33"/>
      <c r="B201" s="32"/>
    </row>
    <row r="202" spans="1:2" ht="15">
      <c r="A202" s="33"/>
      <c r="B202" s="32"/>
    </row>
    <row r="203" spans="1:2" ht="15">
      <c r="A203" s="33"/>
      <c r="B203" s="32"/>
    </row>
    <row r="204" spans="1:2" ht="15">
      <c r="A204" s="33"/>
      <c r="B204" s="32"/>
    </row>
    <row r="205" spans="1:2" ht="15">
      <c r="A205" s="33"/>
      <c r="B205" s="32"/>
    </row>
    <row r="206" spans="1:2" ht="15">
      <c r="A206" s="33"/>
      <c r="B206" s="32"/>
    </row>
    <row r="207" spans="1:2" ht="15">
      <c r="A207" s="33"/>
      <c r="B207" s="32"/>
    </row>
    <row r="208" spans="1:2" ht="15">
      <c r="A208" s="33"/>
      <c r="B208" s="32"/>
    </row>
    <row r="209" spans="1:2" ht="15">
      <c r="A209" s="33"/>
      <c r="B209" s="32"/>
    </row>
    <row r="210" spans="1:2" ht="15">
      <c r="A210" s="33"/>
      <c r="B210" s="32"/>
    </row>
    <row r="211" spans="1:2" ht="15">
      <c r="A211" s="33"/>
      <c r="B211" s="32"/>
    </row>
    <row r="212" spans="1:2" ht="15">
      <c r="A212" s="33"/>
      <c r="B212" s="32"/>
    </row>
    <row r="213" spans="1:2" ht="15">
      <c r="A213" s="33"/>
      <c r="B213" s="32"/>
    </row>
    <row r="214" spans="1:2" ht="15">
      <c r="A214" s="33"/>
      <c r="B214" s="32"/>
    </row>
    <row r="215" spans="1:2" ht="15">
      <c r="A215" s="33"/>
      <c r="B215" s="32"/>
    </row>
    <row r="216" spans="1:2" ht="15">
      <c r="A216" s="33"/>
      <c r="B216" s="32"/>
    </row>
    <row r="217" spans="1:2" ht="15">
      <c r="A217" s="33"/>
      <c r="B217" s="32"/>
    </row>
    <row r="218" spans="1:2" ht="15">
      <c r="A218" s="33"/>
      <c r="B218" s="32"/>
    </row>
    <row r="219" spans="1:2" ht="15">
      <c r="A219" s="33"/>
      <c r="B219" s="32"/>
    </row>
    <row r="220" spans="1:2" ht="15">
      <c r="A220" s="33"/>
      <c r="B220" s="32"/>
    </row>
    <row r="221" spans="1:2" ht="15">
      <c r="A221" s="33"/>
      <c r="B221" s="32"/>
    </row>
    <row r="222" spans="1:2" ht="15">
      <c r="A222" s="33"/>
      <c r="B222" s="32"/>
    </row>
    <row r="223" spans="1:2" ht="15">
      <c r="A223" s="33"/>
      <c r="B223" s="32"/>
    </row>
    <row r="224" spans="1:2" ht="15">
      <c r="A224" s="33"/>
      <c r="B224" s="32"/>
    </row>
    <row r="225" spans="1:2" ht="15">
      <c r="A225" s="33"/>
      <c r="B225" s="32"/>
    </row>
    <row r="226" spans="1:2" ht="15">
      <c r="A226" s="33"/>
      <c r="B226" s="32"/>
    </row>
    <row r="227" spans="1:2" ht="15">
      <c r="A227" s="33"/>
      <c r="B227" s="32"/>
    </row>
    <row r="228" spans="1:2" ht="15">
      <c r="A228" s="33"/>
      <c r="B228" s="32"/>
    </row>
    <row r="229" spans="1:2" ht="15">
      <c r="A229" s="33"/>
      <c r="B229" s="32"/>
    </row>
    <row r="230" spans="1:2" ht="15">
      <c r="A230" s="33"/>
      <c r="B230" s="32"/>
    </row>
    <row r="231" spans="1:2" ht="15">
      <c r="A231" s="33"/>
      <c r="B231" s="32"/>
    </row>
    <row r="232" spans="1:2" ht="15">
      <c r="A232" s="33"/>
      <c r="B232" s="32"/>
    </row>
    <row r="233" spans="1:2" ht="15">
      <c r="A233" s="33"/>
      <c r="B233" s="32"/>
    </row>
    <row r="234" spans="1:2" ht="15">
      <c r="A234" s="33"/>
      <c r="B234" s="32"/>
    </row>
    <row r="235" spans="1:2" ht="15">
      <c r="A235" s="33"/>
      <c r="B235" s="32"/>
    </row>
    <row r="236" spans="1:2" ht="15">
      <c r="A236" s="33"/>
      <c r="B236" s="32"/>
    </row>
    <row r="237" spans="1:2" ht="15">
      <c r="A237" s="33"/>
      <c r="B237" s="32"/>
    </row>
    <row r="238" spans="1:2" ht="15">
      <c r="A238" s="33"/>
      <c r="B238" s="32"/>
    </row>
    <row r="239" spans="1:2" ht="15">
      <c r="A239" s="33"/>
      <c r="B239" s="32"/>
    </row>
    <row r="240" spans="1:2" ht="15">
      <c r="A240" s="33"/>
      <c r="B240" s="32"/>
    </row>
    <row r="241" spans="1:2" ht="15">
      <c r="A241" s="33"/>
      <c r="B241" s="32"/>
    </row>
    <row r="242" spans="1:2" ht="15">
      <c r="A242" s="33"/>
      <c r="B242" s="32"/>
    </row>
    <row r="243" spans="1:2" ht="15">
      <c r="A243" s="33"/>
      <c r="B243" s="32"/>
    </row>
    <row r="244" spans="1:2" ht="15">
      <c r="A244" s="33"/>
      <c r="B244" s="32"/>
    </row>
    <row r="245" spans="1:2" ht="15">
      <c r="A245" s="33"/>
      <c r="B245" s="32"/>
    </row>
    <row r="246" spans="1:2" ht="15">
      <c r="A246" s="33"/>
      <c r="B246" s="32"/>
    </row>
    <row r="247" spans="1:2" ht="15">
      <c r="A247" s="33"/>
      <c r="B247" s="32"/>
    </row>
    <row r="248" spans="1:2" ht="15">
      <c r="A248" s="33"/>
      <c r="B248" s="32"/>
    </row>
    <row r="249" spans="1:2" ht="15">
      <c r="A249" s="33"/>
      <c r="B249" s="32"/>
    </row>
    <row r="250" spans="1:2" ht="15">
      <c r="A250" s="33"/>
      <c r="B250" s="32"/>
    </row>
    <row r="251" spans="1:2" ht="15">
      <c r="A251" s="33"/>
      <c r="B251" s="32"/>
    </row>
    <row r="252" spans="1:2" ht="15">
      <c r="A252" s="33"/>
      <c r="B252" s="32"/>
    </row>
    <row r="253" spans="1:2" ht="15">
      <c r="A253" s="33"/>
      <c r="B253" s="32"/>
    </row>
    <row r="254" spans="1:2" ht="15">
      <c r="A254" s="33"/>
      <c r="B254" s="32"/>
    </row>
    <row r="255" spans="1:2" ht="15">
      <c r="A255" s="33"/>
      <c r="B255" s="32"/>
    </row>
    <row r="256" spans="1:2" ht="15">
      <c r="A256" s="33"/>
      <c r="B256" s="32"/>
    </row>
    <row r="257" spans="1:2" ht="15">
      <c r="A257" s="33"/>
      <c r="B257" s="32"/>
    </row>
    <row r="258" spans="1:2" ht="15">
      <c r="A258" s="33"/>
      <c r="B258" s="32"/>
    </row>
    <row r="259" spans="1:2" ht="15">
      <c r="A259" s="33"/>
      <c r="B259" s="32"/>
    </row>
    <row r="260" spans="1:2" ht="15">
      <c r="A260" s="33"/>
      <c r="B260" s="32"/>
    </row>
    <row r="261" spans="1:2" ht="15">
      <c r="A261" s="33"/>
      <c r="B261" s="32"/>
    </row>
    <row r="262" spans="1:2" ht="15">
      <c r="A262" s="33"/>
      <c r="B262" s="32"/>
    </row>
    <row r="263" spans="1:2" ht="15">
      <c r="A263" s="33"/>
      <c r="B263" s="32"/>
    </row>
    <row r="264" spans="1:2" ht="15">
      <c r="A264" s="33"/>
      <c r="B264" s="32"/>
    </row>
    <row r="265" spans="1:2" ht="15">
      <c r="A265" s="33"/>
      <c r="B265" s="32"/>
    </row>
    <row r="266" spans="1:2" ht="15">
      <c r="A266" s="33"/>
      <c r="B266" s="32"/>
    </row>
    <row r="267" spans="1:2" ht="15">
      <c r="A267" s="33"/>
      <c r="B267" s="32"/>
    </row>
    <row r="268" spans="1:2" ht="15">
      <c r="A268" s="33"/>
      <c r="B268" s="32"/>
    </row>
    <row r="269" spans="1:2" ht="15">
      <c r="A269" s="33"/>
      <c r="B269" s="32"/>
    </row>
    <row r="270" spans="1:2" ht="15">
      <c r="A270" s="33"/>
      <c r="B270" s="32"/>
    </row>
    <row r="271" spans="1:2" ht="15">
      <c r="A271" s="33"/>
      <c r="B271" s="32"/>
    </row>
    <row r="272" spans="1:2" ht="15">
      <c r="A272" s="33"/>
      <c r="B272" s="32"/>
    </row>
    <row r="273" spans="1:2" ht="15">
      <c r="A273" s="33"/>
      <c r="B273" s="32"/>
    </row>
    <row r="274" spans="1:2" ht="15">
      <c r="A274" s="33"/>
      <c r="B274" s="32"/>
    </row>
    <row r="275" spans="1:2" ht="15">
      <c r="A275" s="33"/>
      <c r="B275" s="32"/>
    </row>
    <row r="276" spans="1:2" ht="15">
      <c r="A276" s="33"/>
      <c r="B276" s="32"/>
    </row>
    <row r="277" spans="1:2" ht="15">
      <c r="A277" s="33"/>
      <c r="B277" s="32"/>
    </row>
    <row r="278" spans="1:2" ht="15">
      <c r="A278" s="33"/>
      <c r="B278" s="32"/>
    </row>
    <row r="279" spans="1:2" ht="15">
      <c r="A279" s="33"/>
      <c r="B279" s="32"/>
    </row>
    <row r="280" spans="1:2" ht="15">
      <c r="A280" s="33"/>
      <c r="B280" s="32"/>
    </row>
    <row r="281" spans="1:2" ht="15">
      <c r="A281" s="33"/>
      <c r="B281" s="32"/>
    </row>
    <row r="282" spans="1:2" ht="15">
      <c r="A282" s="33"/>
      <c r="B282" s="32"/>
    </row>
    <row r="283" spans="1:2" ht="15">
      <c r="A283" s="33"/>
      <c r="B283" s="32"/>
    </row>
    <row r="284" spans="1:2" ht="15">
      <c r="A284" s="33"/>
      <c r="B284" s="32"/>
    </row>
    <row r="285" spans="1:2" ht="15">
      <c r="A285" s="33"/>
      <c r="B285" s="32"/>
    </row>
    <row r="286" spans="1:2" ht="15">
      <c r="A286" s="33"/>
      <c r="B286" s="32"/>
    </row>
    <row r="287" spans="1:2" ht="15">
      <c r="A287" s="33"/>
      <c r="B287" s="32"/>
    </row>
    <row r="288" spans="1:2" ht="15">
      <c r="A288" s="33"/>
      <c r="B288" s="32"/>
    </row>
    <row r="289" spans="1:2" ht="15">
      <c r="A289" s="33"/>
      <c r="B289" s="32"/>
    </row>
    <row r="290" spans="1:2" ht="15">
      <c r="A290" s="33"/>
      <c r="B290" s="32"/>
    </row>
    <row r="291" spans="1:2" ht="15">
      <c r="A291" s="33"/>
      <c r="B291" s="32"/>
    </row>
    <row r="292" spans="1:2" ht="15">
      <c r="A292" s="33"/>
      <c r="B292" s="32"/>
    </row>
    <row r="293" spans="1:2" ht="15">
      <c r="A293" s="33"/>
      <c r="B293" s="32"/>
    </row>
    <row r="294" spans="1:2" ht="15">
      <c r="A294" s="33"/>
      <c r="B294" s="32"/>
    </row>
    <row r="295" spans="1:2" ht="15">
      <c r="A295" s="33"/>
      <c r="B295" s="32"/>
    </row>
    <row r="296" spans="1:2" ht="15">
      <c r="A296" s="33"/>
      <c r="B296" s="32"/>
    </row>
    <row r="297" spans="1:2" ht="15">
      <c r="A297" s="33"/>
      <c r="B297" s="32"/>
    </row>
    <row r="298" spans="1:2" ht="15">
      <c r="A298" s="33"/>
      <c r="B298" s="32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28988-47F6-47BB-AE05-A9BECCBE9550}">
  <sheetPr>
    <tabColor rgb="FF70AD47"/>
  </sheetPr>
  <dimension ref="A1:S119"/>
  <sheetViews>
    <sheetView topLeftCell="A106" workbookViewId="0">
      <selection activeCell="B115" sqref="B115"/>
    </sheetView>
  </sheetViews>
  <sheetFormatPr defaultRowHeight="12.75"/>
  <cols>
    <col min="1" max="1" width="11.28515625" style="17" customWidth="1"/>
    <col min="2" max="2" width="19.7109375" bestFit="1" customWidth="1"/>
    <col min="3" max="3" width="15.42578125" customWidth="1"/>
    <col min="4" max="4" width="10.140625" bestFit="1" customWidth="1"/>
    <col min="5" max="5" width="19.5703125" customWidth="1"/>
    <col min="7" max="7" width="13.85546875" style="3" customWidth="1"/>
    <col min="13" max="13" width="19.7109375" bestFit="1" customWidth="1"/>
  </cols>
  <sheetData>
    <row r="1" spans="1:19" ht="15">
      <c r="A1" s="17" t="s">
        <v>0</v>
      </c>
      <c r="B1" t="s">
        <v>16</v>
      </c>
      <c r="C1" t="s">
        <v>28</v>
      </c>
      <c r="D1" s="19" t="s">
        <v>0</v>
      </c>
      <c r="E1" s="19" t="s">
        <v>22</v>
      </c>
      <c r="F1" t="s">
        <v>9</v>
      </c>
      <c r="G1" s="3" t="s">
        <v>23</v>
      </c>
      <c r="M1" t="s">
        <v>18</v>
      </c>
      <c r="N1" t="s">
        <v>19</v>
      </c>
    </row>
    <row r="2" spans="1:19" ht="15">
      <c r="A2" s="17">
        <v>34060</v>
      </c>
      <c r="B2">
        <v>15.3</v>
      </c>
      <c r="C2" s="21" t="s">
        <v>24</v>
      </c>
      <c r="D2" s="20">
        <v>35796</v>
      </c>
      <c r="E2" s="19">
        <v>1804910000000</v>
      </c>
      <c r="F2">
        <f>VLOOKUP('GDP CNY'!D2, EXR_CNY_USD!A:B, 2)</f>
        <v>8.3094000000000001</v>
      </c>
      <c r="G2" s="3">
        <f>E2/F2/1000000</f>
        <v>217213.03583892941</v>
      </c>
      <c r="M2" s="19" t="s">
        <v>22</v>
      </c>
      <c r="N2" s="18" t="s">
        <v>20</v>
      </c>
    </row>
    <row r="3" spans="1:19" ht="15">
      <c r="A3" s="17">
        <v>34151</v>
      </c>
      <c r="B3">
        <v>13.5</v>
      </c>
      <c r="C3" s="21" t="s">
        <v>24</v>
      </c>
      <c r="D3" s="20">
        <v>35886</v>
      </c>
      <c r="E3" s="19">
        <v>2029660000000</v>
      </c>
      <c r="F3">
        <f>VLOOKUP('GDP CNY'!D3, EXR_CNY_USD!A:B, 2)</f>
        <v>8.3057999999999996</v>
      </c>
      <c r="G3" s="3">
        <f t="shared" ref="G3:G66" si="0">E3/F3/1000000</f>
        <v>244366.58720412245</v>
      </c>
      <c r="M3" t="s">
        <v>16</v>
      </c>
      <c r="N3" s="18" t="s">
        <v>21</v>
      </c>
      <c r="S3" t="s">
        <v>30</v>
      </c>
    </row>
    <row r="4" spans="1:19" ht="15">
      <c r="A4" s="17">
        <v>34243</v>
      </c>
      <c r="B4">
        <v>12.9</v>
      </c>
      <c r="C4" s="21" t="s">
        <v>24</v>
      </c>
      <c r="D4" s="20">
        <v>35977</v>
      </c>
      <c r="E4" s="19">
        <v>2177560000000</v>
      </c>
      <c r="F4">
        <f>VLOOKUP('GDP CNY'!D4, EXR_CNY_USD!A:B, 2)</f>
        <v>8.31</v>
      </c>
      <c r="G4" s="3">
        <f t="shared" si="0"/>
        <v>262040.91456077015</v>
      </c>
      <c r="M4" t="s">
        <v>28</v>
      </c>
      <c r="N4" t="s">
        <v>29</v>
      </c>
    </row>
    <row r="5" spans="1:19" ht="15">
      <c r="A5" s="17">
        <v>34335</v>
      </c>
      <c r="B5">
        <v>14.1</v>
      </c>
      <c r="C5" s="21" t="s">
        <v>24</v>
      </c>
      <c r="D5" s="20">
        <v>36069</v>
      </c>
      <c r="E5" s="19">
        <v>2507420000000</v>
      </c>
      <c r="F5">
        <f>VLOOKUP('GDP CNY'!D5, EXR_CNY_USD!A:B, 2)</f>
        <v>8.2777999999999992</v>
      </c>
      <c r="G5" s="3">
        <f t="shared" si="0"/>
        <v>302908.98547923367</v>
      </c>
    </row>
    <row r="6" spans="1:19" ht="15">
      <c r="A6" s="17">
        <v>34425</v>
      </c>
      <c r="B6">
        <v>14.1</v>
      </c>
      <c r="C6" s="21" t="s">
        <v>24</v>
      </c>
      <c r="D6" s="20">
        <v>36161</v>
      </c>
      <c r="E6" s="19">
        <v>1936190000000</v>
      </c>
      <c r="F6">
        <f>VLOOKUP('GDP CNY'!D6, EXR_CNY_USD!A:B, 2)</f>
        <v>8.2789000000000001</v>
      </c>
      <c r="G6" s="3">
        <f t="shared" si="0"/>
        <v>233870.44172534999</v>
      </c>
    </row>
    <row r="7" spans="1:19" ht="15">
      <c r="A7" s="17">
        <v>34516</v>
      </c>
      <c r="B7">
        <v>13.3</v>
      </c>
      <c r="C7" s="21" t="s">
        <v>24</v>
      </c>
      <c r="D7" s="20">
        <v>36251</v>
      </c>
      <c r="E7" s="19">
        <v>2156770000000</v>
      </c>
      <c r="F7">
        <f>VLOOKUP('GDP CNY'!D7, EXR_CNY_USD!A:B, 2)</f>
        <v>8.2791999999999994</v>
      </c>
      <c r="G7" s="3">
        <f t="shared" si="0"/>
        <v>260504.63812928787</v>
      </c>
    </row>
    <row r="8" spans="1:19" ht="15">
      <c r="A8" s="17">
        <v>34608</v>
      </c>
      <c r="B8">
        <v>13.1</v>
      </c>
      <c r="C8" s="21" t="s">
        <v>24</v>
      </c>
      <c r="D8" s="20">
        <v>36342</v>
      </c>
      <c r="E8" s="19">
        <v>2305080000000</v>
      </c>
      <c r="F8">
        <f>VLOOKUP('GDP CNY'!D8, EXR_CNY_USD!A:B, 2)</f>
        <v>8.2775999999999996</v>
      </c>
      <c r="G8" s="3">
        <f t="shared" si="0"/>
        <v>278472.02087561617</v>
      </c>
    </row>
    <row r="9" spans="1:19" ht="15">
      <c r="A9" s="17">
        <v>34700</v>
      </c>
      <c r="B9">
        <v>12</v>
      </c>
      <c r="C9" s="21" t="s">
        <v>24</v>
      </c>
      <c r="D9" s="20">
        <v>36434</v>
      </c>
      <c r="E9" s="19">
        <v>2658390000000</v>
      </c>
      <c r="F9">
        <f>VLOOKUP('GDP CNY'!D9, EXR_CNY_USD!A:B, 2)</f>
        <v>8.2774999999999999</v>
      </c>
      <c r="G9" s="3">
        <f t="shared" si="0"/>
        <v>321158.56236786471</v>
      </c>
    </row>
    <row r="10" spans="1:19" ht="15">
      <c r="A10" s="17">
        <v>34790</v>
      </c>
      <c r="B10">
        <v>11.9</v>
      </c>
      <c r="C10" s="21" t="s">
        <v>24</v>
      </c>
      <c r="D10" s="20">
        <v>36526</v>
      </c>
      <c r="E10" s="19">
        <v>2132989999999.99</v>
      </c>
      <c r="F10">
        <f>VLOOKUP('GDP CNY'!D10, EXR_CNY_USD!A:B, 2)</f>
        <v>8.2791999999999994</v>
      </c>
      <c r="G10" s="3">
        <f t="shared" si="0"/>
        <v>257632.37994008962</v>
      </c>
    </row>
    <row r="11" spans="1:19" ht="15">
      <c r="A11" s="17">
        <v>34881</v>
      </c>
      <c r="B11">
        <v>11</v>
      </c>
      <c r="C11" s="21" t="s">
        <v>24</v>
      </c>
      <c r="D11" s="20">
        <v>36617</v>
      </c>
      <c r="E11" s="19">
        <v>2404340000000</v>
      </c>
      <c r="F11">
        <f>VLOOKUP('GDP CNY'!D11, EXR_CNY_USD!A:B, 2)</f>
        <v>8.2792999999999992</v>
      </c>
      <c r="G11" s="3">
        <f t="shared" si="0"/>
        <v>290403.7780971821</v>
      </c>
    </row>
    <row r="12" spans="1:19" ht="15">
      <c r="A12" s="17">
        <v>34973</v>
      </c>
      <c r="B12">
        <v>10.4</v>
      </c>
      <c r="C12" s="21" t="s">
        <v>24</v>
      </c>
      <c r="D12" s="20">
        <v>36708</v>
      </c>
      <c r="E12" s="19">
        <v>2571250000000</v>
      </c>
      <c r="F12">
        <f>VLOOKUP('GDP CNY'!D12, EXR_CNY_USD!A:B, 2)</f>
        <v>8.2794000000000008</v>
      </c>
      <c r="G12" s="3">
        <f t="shared" si="0"/>
        <v>310559.94395729154</v>
      </c>
    </row>
    <row r="13" spans="1:19" ht="15">
      <c r="A13" s="17">
        <v>35065</v>
      </c>
      <c r="B13">
        <v>10.8</v>
      </c>
      <c r="C13" s="21" t="s">
        <v>24</v>
      </c>
      <c r="D13" s="20">
        <v>36800</v>
      </c>
      <c r="E13" s="19">
        <v>2919430000000</v>
      </c>
      <c r="F13">
        <f>VLOOKUP('GDP CNY'!D13, EXR_CNY_USD!A:B, 2)</f>
        <v>8.2784999999999993</v>
      </c>
      <c r="G13" s="3">
        <f t="shared" si="0"/>
        <v>352652.05049223895</v>
      </c>
    </row>
    <row r="14" spans="1:19" ht="15">
      <c r="A14" s="17">
        <v>35156</v>
      </c>
      <c r="B14">
        <v>10.9</v>
      </c>
      <c r="C14" s="21" t="s">
        <v>24</v>
      </c>
      <c r="D14" s="20">
        <v>36892</v>
      </c>
      <c r="E14" s="19">
        <v>2408640000000</v>
      </c>
      <c r="F14">
        <f>VLOOKUP('GDP CNY'!D14, EXR_CNY_USD!A:B, 2)</f>
        <v>8.2775999999999996</v>
      </c>
      <c r="G14" s="3">
        <f t="shared" si="0"/>
        <v>290982.89359234564</v>
      </c>
    </row>
    <row r="15" spans="1:19" ht="15">
      <c r="A15" s="17">
        <v>35247</v>
      </c>
      <c r="B15">
        <v>9.4</v>
      </c>
      <c r="C15" s="21" t="s">
        <v>24</v>
      </c>
      <c r="D15" s="20">
        <v>36982</v>
      </c>
      <c r="E15" s="19">
        <v>2672660000000</v>
      </c>
      <c r="F15">
        <f>VLOOKUP('GDP CNY'!D15, EXR_CNY_USD!A:B, 2)</f>
        <v>8.2771000000000008</v>
      </c>
      <c r="G15" s="3">
        <f t="shared" si="0"/>
        <v>322898.11649007502</v>
      </c>
    </row>
    <row r="16" spans="1:19" ht="15">
      <c r="A16" s="17">
        <v>35339</v>
      </c>
      <c r="B16">
        <v>9.1999999999999993</v>
      </c>
      <c r="C16" s="21" t="s">
        <v>24</v>
      </c>
      <c r="D16" s="20">
        <v>37073</v>
      </c>
      <c r="E16" s="19">
        <v>2833330000000</v>
      </c>
      <c r="F16">
        <f>VLOOKUP('GDP CNY'!D16, EXR_CNY_USD!A:B, 2)</f>
        <v>8.2768999999999995</v>
      </c>
      <c r="G16" s="3">
        <f t="shared" si="0"/>
        <v>342317.7759789293</v>
      </c>
    </row>
    <row r="17" spans="1:7" ht="15">
      <c r="A17" s="17">
        <v>35431</v>
      </c>
      <c r="B17">
        <v>10.3</v>
      </c>
      <c r="C17" s="21" t="s">
        <v>24</v>
      </c>
      <c r="D17" s="20">
        <v>37165</v>
      </c>
      <c r="E17" s="19">
        <v>3171680000000</v>
      </c>
      <c r="F17">
        <f>VLOOKUP('GDP CNY'!D17, EXR_CNY_USD!A:B, 2)</f>
        <v>8.2767999999999997</v>
      </c>
      <c r="G17" s="3">
        <f t="shared" si="0"/>
        <v>383201.23719311808</v>
      </c>
    </row>
    <row r="18" spans="1:7" ht="15">
      <c r="A18" s="17">
        <v>35521</v>
      </c>
      <c r="B18">
        <v>10.1</v>
      </c>
      <c r="C18" s="21" t="s">
        <v>24</v>
      </c>
      <c r="D18" s="20">
        <v>37257</v>
      </c>
      <c r="E18" s="19">
        <v>2629500000000</v>
      </c>
      <c r="F18">
        <f>VLOOKUP('GDP CNY'!D18, EXR_CNY_USD!A:B, 2)</f>
        <v>8.2771000000000008</v>
      </c>
      <c r="G18" s="3">
        <f t="shared" si="0"/>
        <v>317683.7298087494</v>
      </c>
    </row>
    <row r="19" spans="1:7" ht="15">
      <c r="A19" s="17">
        <v>35612</v>
      </c>
      <c r="B19">
        <v>10</v>
      </c>
      <c r="C19" s="21" t="s">
        <v>24</v>
      </c>
      <c r="D19" s="20">
        <v>37347</v>
      </c>
      <c r="E19" s="19">
        <v>2919480000000</v>
      </c>
      <c r="F19">
        <f>VLOOKUP('GDP CNY'!D19, EXR_CNY_USD!A:B, 2)</f>
        <v>8.2772000000000006</v>
      </c>
      <c r="G19" s="3">
        <f t="shared" si="0"/>
        <v>352713.47798772529</v>
      </c>
    </row>
    <row r="20" spans="1:7" ht="15">
      <c r="A20" s="17">
        <v>35704</v>
      </c>
      <c r="B20">
        <v>8.6</v>
      </c>
      <c r="C20" s="21" t="s">
        <v>24</v>
      </c>
      <c r="D20" s="20">
        <v>37438</v>
      </c>
      <c r="E20" s="19">
        <v>3125730000000</v>
      </c>
      <c r="F20">
        <f>VLOOKUP('GDP CNY'!D20, EXR_CNY_USD!A:B, 2)</f>
        <v>8.2767999999999997</v>
      </c>
      <c r="G20" s="3">
        <f t="shared" si="0"/>
        <v>377649.57471486565</v>
      </c>
    </row>
    <row r="21" spans="1:7" ht="15">
      <c r="A21" s="17">
        <v>35796</v>
      </c>
      <c r="B21">
        <v>8.6</v>
      </c>
      <c r="C21" s="21" t="s">
        <v>24</v>
      </c>
      <c r="D21" s="20">
        <v>37530</v>
      </c>
      <c r="E21" s="19">
        <v>3497030000000</v>
      </c>
      <c r="F21">
        <f>VLOOKUP('GDP CNY'!D21, EXR_CNY_USD!A:B, 2)</f>
        <v>8.2772000000000006</v>
      </c>
      <c r="G21" s="3">
        <f t="shared" si="0"/>
        <v>422489.48919924611</v>
      </c>
    </row>
    <row r="22" spans="1:7" ht="15">
      <c r="A22" s="17">
        <v>35886</v>
      </c>
      <c r="B22">
        <v>7.3</v>
      </c>
      <c r="C22" s="21" t="s">
        <v>24</v>
      </c>
      <c r="D22" s="20">
        <v>37622</v>
      </c>
      <c r="E22" s="19">
        <v>2982550000000</v>
      </c>
      <c r="F22">
        <f>VLOOKUP('GDP CNY'!D22, EXR_CNY_USD!A:B, 2)</f>
        <v>8.2774999999999999</v>
      </c>
      <c r="G22" s="3">
        <f t="shared" si="0"/>
        <v>360320.14497130772</v>
      </c>
    </row>
    <row r="23" spans="1:7" ht="15">
      <c r="A23" s="17">
        <v>35977</v>
      </c>
      <c r="B23">
        <v>6.9</v>
      </c>
      <c r="C23" s="21" t="s">
        <v>24</v>
      </c>
      <c r="D23" s="20">
        <v>37712</v>
      </c>
      <c r="E23" s="19">
        <v>3253730000000</v>
      </c>
      <c r="F23">
        <f>VLOOKUP('GDP CNY'!D23, EXR_CNY_USD!A:B, 2)</f>
        <v>8.2772000000000006</v>
      </c>
      <c r="G23" s="3">
        <f t="shared" si="0"/>
        <v>393095.49122891796</v>
      </c>
    </row>
    <row r="24" spans="1:7" ht="15">
      <c r="A24" s="17">
        <v>36069</v>
      </c>
      <c r="B24">
        <v>7.8</v>
      </c>
      <c r="C24" s="21" t="s">
        <v>24</v>
      </c>
      <c r="D24" s="20">
        <v>37803</v>
      </c>
      <c r="E24" s="19">
        <v>3529190000000</v>
      </c>
      <c r="F24">
        <f>VLOOKUP('GDP CNY'!D24, EXR_CNY_USD!A:B, 2)</f>
        <v>8.2773000000000003</v>
      </c>
      <c r="G24" s="3">
        <f t="shared" si="0"/>
        <v>426369.70992956642</v>
      </c>
    </row>
    <row r="25" spans="1:7" ht="15">
      <c r="A25" s="17">
        <v>36161</v>
      </c>
      <c r="B25">
        <v>9.1</v>
      </c>
      <c r="C25" s="21" t="s">
        <v>24</v>
      </c>
      <c r="D25" s="20">
        <v>37895</v>
      </c>
      <c r="E25" s="19">
        <v>3976740000000</v>
      </c>
      <c r="F25">
        <f>VLOOKUP('GDP CNY'!D25, EXR_CNY_USD!A:B, 2)</f>
        <v>8.2767999999999997</v>
      </c>
      <c r="G25" s="3">
        <f t="shared" si="0"/>
        <v>480468.29692634841</v>
      </c>
    </row>
    <row r="26" spans="1:7" ht="15">
      <c r="A26" s="17">
        <v>36251</v>
      </c>
      <c r="B26">
        <v>8.9</v>
      </c>
      <c r="C26" s="21" t="s">
        <v>24</v>
      </c>
      <c r="D26" s="20">
        <v>37987</v>
      </c>
      <c r="E26" s="19">
        <v>3454460000000</v>
      </c>
      <c r="F26">
        <f>VLOOKUP('GDP CNY'!D26, EXR_CNY_USD!A:B, 2)</f>
        <v>8.2769999999999992</v>
      </c>
      <c r="G26" s="3">
        <f t="shared" si="0"/>
        <v>417356.5301437719</v>
      </c>
    </row>
    <row r="27" spans="1:7" ht="15">
      <c r="A27" s="17">
        <v>36342</v>
      </c>
      <c r="B27">
        <v>7.9</v>
      </c>
      <c r="C27" s="21" t="s">
        <v>24</v>
      </c>
      <c r="D27" s="20">
        <v>38078</v>
      </c>
      <c r="E27" s="19">
        <v>3870080000000</v>
      </c>
      <c r="F27">
        <f>VLOOKUP('GDP CNY'!D27, EXR_CNY_USD!A:B, 2)</f>
        <v>8.2768999999999995</v>
      </c>
      <c r="G27" s="3">
        <f t="shared" si="0"/>
        <v>467576.02484021796</v>
      </c>
    </row>
    <row r="28" spans="1:7" ht="15">
      <c r="A28" s="17">
        <v>36434</v>
      </c>
      <c r="B28">
        <v>7.6</v>
      </c>
      <c r="C28" s="21" t="s">
        <v>24</v>
      </c>
      <c r="D28" s="20">
        <v>38169</v>
      </c>
      <c r="E28" s="19">
        <v>4185500000000</v>
      </c>
      <c r="F28">
        <f>VLOOKUP('GDP CNY'!D28, EXR_CNY_USD!A:B, 2)</f>
        <v>8.2766999999999999</v>
      </c>
      <c r="G28" s="3">
        <f t="shared" si="0"/>
        <v>505696.71487428562</v>
      </c>
    </row>
    <row r="29" spans="1:7" ht="15">
      <c r="A29" s="17">
        <v>36526</v>
      </c>
      <c r="B29">
        <v>6.7</v>
      </c>
      <c r="C29" s="21" t="s">
        <v>24</v>
      </c>
      <c r="D29" s="20">
        <v>38261</v>
      </c>
      <c r="E29" s="19">
        <v>4673980000000</v>
      </c>
      <c r="F29">
        <f>VLOOKUP('GDP CNY'!D29, EXR_CNY_USD!A:B, 2)</f>
        <v>8.2765000000000004</v>
      </c>
      <c r="G29" s="3">
        <f t="shared" si="0"/>
        <v>564729.05213556462</v>
      </c>
    </row>
    <row r="30" spans="1:7" ht="15">
      <c r="A30" s="17">
        <v>36617</v>
      </c>
      <c r="B30">
        <v>8.6999999999999993</v>
      </c>
      <c r="C30" s="21" t="s">
        <v>24</v>
      </c>
      <c r="D30" s="20">
        <v>38353</v>
      </c>
      <c r="E30" s="19">
        <v>4045330000000</v>
      </c>
      <c r="F30">
        <f>VLOOKUP('GDP CNY'!D30, EXR_CNY_USD!A:B, 2)</f>
        <v>8.2765000000000004</v>
      </c>
      <c r="G30" s="3">
        <f t="shared" si="0"/>
        <v>488773.03207877721</v>
      </c>
    </row>
    <row r="31" spans="1:7" ht="15">
      <c r="A31" s="17">
        <v>36708</v>
      </c>
      <c r="B31">
        <v>9.1</v>
      </c>
      <c r="C31" s="21" t="s">
        <v>24</v>
      </c>
      <c r="D31" s="20">
        <v>38443</v>
      </c>
      <c r="E31" s="19">
        <v>4479310000000</v>
      </c>
      <c r="F31">
        <f>VLOOKUP('GDP CNY'!D31, EXR_CNY_USD!A:B, 2)</f>
        <v>8.2765000000000004</v>
      </c>
      <c r="G31" s="3">
        <f t="shared" si="0"/>
        <v>541208.24019815132</v>
      </c>
    </row>
    <row r="32" spans="1:7" ht="15">
      <c r="A32" s="17">
        <v>36800</v>
      </c>
      <c r="B32">
        <v>8.8000000000000007</v>
      </c>
      <c r="C32" s="21" t="s">
        <v>24</v>
      </c>
      <c r="D32" s="20">
        <v>38534</v>
      </c>
      <c r="E32" s="19">
        <v>4804780000000</v>
      </c>
      <c r="F32">
        <f>VLOOKUP('GDP CNY'!D32, EXR_CNY_USD!A:B, 2)</f>
        <v>8.2263999999999999</v>
      </c>
      <c r="G32" s="3">
        <f t="shared" si="0"/>
        <v>584068.36526305554</v>
      </c>
    </row>
    <row r="33" spans="1:7" ht="15">
      <c r="A33" s="17">
        <v>36892</v>
      </c>
      <c r="B33">
        <v>7.5</v>
      </c>
      <c r="C33" s="21" t="s">
        <v>24</v>
      </c>
      <c r="D33" s="20">
        <v>38626</v>
      </c>
      <c r="E33" s="19">
        <v>5402480000000</v>
      </c>
      <c r="F33">
        <f>VLOOKUP('GDP CNY'!D33, EXR_CNY_USD!A:B, 2)</f>
        <v>8.0894999999999992</v>
      </c>
      <c r="G33" s="3">
        <f t="shared" si="0"/>
        <v>667838.55615303793</v>
      </c>
    </row>
    <row r="34" spans="1:7" ht="15">
      <c r="A34" s="17">
        <v>36982</v>
      </c>
      <c r="B34">
        <v>9.5</v>
      </c>
      <c r="C34" s="21" t="s">
        <v>24</v>
      </c>
      <c r="D34" s="20">
        <v>38718</v>
      </c>
      <c r="E34" s="19">
        <v>4707890000000</v>
      </c>
      <c r="F34">
        <f>VLOOKUP('GDP CNY'!D34, EXR_CNY_USD!A:B, 2)</f>
        <v>8.0654000000000003</v>
      </c>
      <c r="G34" s="3">
        <f t="shared" si="0"/>
        <v>583714.38490341452</v>
      </c>
    </row>
    <row r="35" spans="1:7" ht="15">
      <c r="A35" s="17">
        <v>37073</v>
      </c>
      <c r="B35">
        <v>8.6</v>
      </c>
      <c r="C35" s="21" t="s">
        <v>24</v>
      </c>
      <c r="D35" s="20">
        <v>38808</v>
      </c>
      <c r="E35" s="19">
        <v>5267330000000</v>
      </c>
      <c r="F35">
        <f>VLOOKUP('GDP CNY'!D35, EXR_CNY_USD!A:B, 2)</f>
        <v>8.0143000000000004</v>
      </c>
      <c r="G35" s="3">
        <f t="shared" si="0"/>
        <v>657241.43094219081</v>
      </c>
    </row>
    <row r="36" spans="1:7" ht="15">
      <c r="A36" s="17">
        <v>37165</v>
      </c>
      <c r="B36">
        <v>8</v>
      </c>
      <c r="C36" s="21" t="s">
        <v>24</v>
      </c>
      <c r="D36" s="20">
        <v>38899</v>
      </c>
      <c r="E36" s="19">
        <v>5606470000000</v>
      </c>
      <c r="F36">
        <f>VLOOKUP('GDP CNY'!D36, EXR_CNY_USD!A:B, 2)</f>
        <v>7.9897</v>
      </c>
      <c r="G36" s="3">
        <f t="shared" si="0"/>
        <v>701712.20446324651</v>
      </c>
    </row>
    <row r="37" spans="1:7" ht="15">
      <c r="A37" s="17">
        <v>37257</v>
      </c>
      <c r="B37">
        <v>7.5</v>
      </c>
      <c r="C37" s="21" t="s">
        <v>24</v>
      </c>
      <c r="D37" s="20">
        <v>38991</v>
      </c>
      <c r="E37" s="19">
        <v>6362160000000</v>
      </c>
      <c r="F37">
        <f>VLOOKUP('GDP CNY'!D37, EXR_CNY_USD!A:B, 2)</f>
        <v>7.9017999999999997</v>
      </c>
      <c r="G37" s="3">
        <f t="shared" si="0"/>
        <v>805153.25622010184</v>
      </c>
    </row>
    <row r="38" spans="1:7" ht="15">
      <c r="A38" s="17">
        <v>37347</v>
      </c>
      <c r="B38">
        <v>8.9</v>
      </c>
      <c r="C38" s="21" t="s">
        <v>24</v>
      </c>
      <c r="D38" s="20">
        <v>39083</v>
      </c>
      <c r="E38" s="19">
        <v>5715930000000</v>
      </c>
      <c r="F38">
        <f>VLOOKUP('GDP CNY'!D38, EXR_CNY_USD!A:B, 2)</f>
        <v>7.7876000000000003</v>
      </c>
      <c r="G38" s="3">
        <f t="shared" si="0"/>
        <v>733978.37587960344</v>
      </c>
    </row>
    <row r="39" spans="1:7" ht="15">
      <c r="A39" s="17">
        <v>37438</v>
      </c>
      <c r="B39">
        <v>8.8000000000000007</v>
      </c>
      <c r="C39" s="21" t="s">
        <v>24</v>
      </c>
      <c r="D39" s="20">
        <v>39173</v>
      </c>
      <c r="E39" s="19">
        <v>6478160000000</v>
      </c>
      <c r="F39">
        <f>VLOOKUP('GDP CNY'!D39, EXR_CNY_USD!A:B, 2)</f>
        <v>7.7247000000000003</v>
      </c>
      <c r="G39" s="3">
        <f t="shared" si="0"/>
        <v>838629.33188343886</v>
      </c>
    </row>
    <row r="40" spans="1:7" ht="15">
      <c r="A40" s="17">
        <v>37530</v>
      </c>
      <c r="B40">
        <v>9.6</v>
      </c>
      <c r="C40" s="21" t="s">
        <v>24</v>
      </c>
      <c r="D40" s="20">
        <v>39264</v>
      </c>
      <c r="E40" s="19">
        <v>6948210000000</v>
      </c>
      <c r="F40">
        <f>VLOOKUP('GDP CNY'!D40, EXR_CNY_USD!A:B, 2)</f>
        <v>7.5757000000000003</v>
      </c>
      <c r="G40" s="3">
        <f t="shared" si="0"/>
        <v>917170.69049724774</v>
      </c>
    </row>
    <row r="41" spans="1:7" ht="15">
      <c r="A41" s="17">
        <v>37622</v>
      </c>
      <c r="B41">
        <v>9.1</v>
      </c>
      <c r="C41" s="21" t="s">
        <v>24</v>
      </c>
      <c r="D41" s="20">
        <v>39356</v>
      </c>
      <c r="E41" s="19">
        <v>7866930000000</v>
      </c>
      <c r="F41">
        <f>VLOOKUP('GDP CNY'!D41, EXR_CNY_USD!A:B, 2)</f>
        <v>7.5019</v>
      </c>
      <c r="G41" s="3">
        <f t="shared" si="0"/>
        <v>1048658.3398872286</v>
      </c>
    </row>
    <row r="42" spans="1:7" ht="15">
      <c r="A42" s="17">
        <v>37712</v>
      </c>
      <c r="B42">
        <v>11.1</v>
      </c>
      <c r="C42" s="21" t="s">
        <v>24</v>
      </c>
      <c r="D42" s="20">
        <v>39448</v>
      </c>
      <c r="E42" s="19">
        <v>6937360000000</v>
      </c>
      <c r="F42">
        <f>VLOOKUP('GDP CNY'!D42, EXR_CNY_USD!A:B, 2)</f>
        <v>7.2404999999999999</v>
      </c>
      <c r="G42" s="3">
        <f t="shared" si="0"/>
        <v>958132.72564049449</v>
      </c>
    </row>
    <row r="43" spans="1:7" ht="15">
      <c r="A43" s="17">
        <v>37803</v>
      </c>
      <c r="B43">
        <v>9.1</v>
      </c>
      <c r="C43" s="21" t="s">
        <v>24</v>
      </c>
      <c r="D43" s="20">
        <v>39539</v>
      </c>
      <c r="E43" s="19">
        <v>7871180000000</v>
      </c>
      <c r="F43">
        <f>VLOOKUP('GDP CNY'!D43, EXR_CNY_USD!A:B, 2)</f>
        <v>6.9996999999999998</v>
      </c>
      <c r="G43" s="3">
        <f t="shared" si="0"/>
        <v>1124502.4786776577</v>
      </c>
    </row>
    <row r="44" spans="1:7" ht="15">
      <c r="A44" s="17">
        <v>37895</v>
      </c>
      <c r="B44">
        <v>10</v>
      </c>
      <c r="C44" s="21" t="s">
        <v>24</v>
      </c>
      <c r="D44" s="20">
        <v>39630</v>
      </c>
      <c r="E44" s="19">
        <v>8246010000000</v>
      </c>
      <c r="F44">
        <f>VLOOKUP('GDP CNY'!D44, EXR_CNY_USD!A:B, 2)</f>
        <v>6.8354999999999997</v>
      </c>
      <c r="G44" s="3">
        <f t="shared" si="0"/>
        <v>1206350.6692999781</v>
      </c>
    </row>
    <row r="45" spans="1:7" ht="15">
      <c r="A45" s="17">
        <v>37987</v>
      </c>
      <c r="B45">
        <v>10</v>
      </c>
      <c r="C45" s="21" t="s">
        <v>24</v>
      </c>
      <c r="D45" s="20">
        <v>39722</v>
      </c>
      <c r="E45" s="19">
        <v>8869900000000</v>
      </c>
      <c r="F45">
        <f>VLOOKUP('GDP CNY'!D45, EXR_CNY_USD!A:B, 2)</f>
        <v>6.8357999999999999</v>
      </c>
      <c r="G45" s="3">
        <f t="shared" si="0"/>
        <v>1297565.7567512214</v>
      </c>
    </row>
    <row r="46" spans="1:7" ht="15">
      <c r="A46" s="17">
        <v>38078</v>
      </c>
      <c r="B46">
        <v>10.6</v>
      </c>
      <c r="C46" s="21" t="s">
        <v>24</v>
      </c>
      <c r="D46" s="20">
        <v>39814</v>
      </c>
      <c r="E46" s="19">
        <v>7397920000000</v>
      </c>
      <c r="F46">
        <f>VLOOKUP('GDP CNY'!D46, EXR_CNY_USD!A:B, 2)</f>
        <v>6.8360000000000003</v>
      </c>
      <c r="G46" s="3">
        <f t="shared" si="0"/>
        <v>1082200.1170275016</v>
      </c>
    </row>
    <row r="47" spans="1:7" ht="15">
      <c r="A47" s="17">
        <v>38169</v>
      </c>
      <c r="B47">
        <v>11.6</v>
      </c>
      <c r="C47" s="21" t="s">
        <v>24</v>
      </c>
      <c r="D47" s="20">
        <v>39904</v>
      </c>
      <c r="E47" s="19">
        <v>8386580000000</v>
      </c>
      <c r="F47">
        <f>VLOOKUP('GDP CNY'!D47, EXR_CNY_USD!A:B, 2)</f>
        <v>6.8305999999999996</v>
      </c>
      <c r="G47" s="3">
        <f t="shared" si="0"/>
        <v>1227795.5084472816</v>
      </c>
    </row>
    <row r="48" spans="1:7" ht="15">
      <c r="A48" s="17">
        <v>38261</v>
      </c>
      <c r="B48">
        <v>9.8000000000000007</v>
      </c>
      <c r="C48" s="21" t="s">
        <v>24</v>
      </c>
      <c r="D48" s="20">
        <v>39995</v>
      </c>
      <c r="E48" s="19">
        <v>8984690000000</v>
      </c>
      <c r="F48">
        <f>VLOOKUP('GDP CNY'!D48, EXR_CNY_USD!A:B, 2)</f>
        <v>6.8316999999999997</v>
      </c>
      <c r="G48" s="3">
        <f t="shared" si="0"/>
        <v>1315147.0351449859</v>
      </c>
    </row>
    <row r="49" spans="1:7" ht="15">
      <c r="A49" s="17">
        <v>38353</v>
      </c>
      <c r="B49">
        <v>8.8000000000000007</v>
      </c>
      <c r="C49" s="21" t="s">
        <v>24</v>
      </c>
      <c r="D49" s="20">
        <v>40087</v>
      </c>
      <c r="E49" s="19">
        <v>10082580000000</v>
      </c>
      <c r="F49">
        <f>VLOOKUP('GDP CNY'!D49, EXR_CNY_USD!A:B, 2)</f>
        <v>6.8266999999999998</v>
      </c>
      <c r="G49" s="3">
        <f t="shared" si="0"/>
        <v>1476933.218099521</v>
      </c>
    </row>
    <row r="50" spans="1:7" ht="15">
      <c r="A50" s="17">
        <v>38443</v>
      </c>
      <c r="B50">
        <v>11.1</v>
      </c>
      <c r="C50" s="21" t="s">
        <v>24</v>
      </c>
      <c r="D50" s="20">
        <v>40179</v>
      </c>
      <c r="E50" s="19">
        <v>8750129999999.9902</v>
      </c>
      <c r="F50">
        <f>VLOOKUP('GDP CNY'!D50, EXR_CNY_USD!A:B, 2)</f>
        <v>6.8269000000000002</v>
      </c>
      <c r="G50" s="3">
        <f t="shared" si="0"/>
        <v>1281713.5156513192</v>
      </c>
    </row>
    <row r="51" spans="1:7" ht="15">
      <c r="A51" s="17">
        <v>38534</v>
      </c>
      <c r="B51">
        <v>11.1</v>
      </c>
      <c r="C51" s="21" t="s">
        <v>24</v>
      </c>
      <c r="D51" s="20">
        <v>40269</v>
      </c>
      <c r="E51" s="19">
        <v>9934740000000</v>
      </c>
      <c r="F51">
        <f>VLOOKUP('GDP CNY'!D51, EXR_CNY_USD!A:B, 2)</f>
        <v>6.8255999999999997</v>
      </c>
      <c r="G51" s="3">
        <f t="shared" si="0"/>
        <v>1455511.6033755275</v>
      </c>
    </row>
    <row r="52" spans="1:7" ht="15">
      <c r="A52" s="17">
        <v>38626</v>
      </c>
      <c r="B52">
        <v>10.8</v>
      </c>
      <c r="C52" s="21" t="s">
        <v>24</v>
      </c>
      <c r="D52" s="20">
        <v>40360</v>
      </c>
      <c r="E52" s="19">
        <v>10596370000000</v>
      </c>
      <c r="F52">
        <f>VLOOKUP('GDP CNY'!D52, EXR_CNY_USD!A:B, 2)</f>
        <v>6.7762000000000002</v>
      </c>
      <c r="G52" s="3">
        <f t="shared" si="0"/>
        <v>1563762.8759481714</v>
      </c>
    </row>
    <row r="53" spans="1:7" ht="15">
      <c r="A53" s="17">
        <v>38718</v>
      </c>
      <c r="B53">
        <v>12.4</v>
      </c>
      <c r="C53" s="21" t="s">
        <v>24</v>
      </c>
      <c r="D53" s="20">
        <v>40452</v>
      </c>
      <c r="E53" s="19">
        <v>11930680000000</v>
      </c>
      <c r="F53">
        <f>VLOOKUP('GDP CNY'!D53, EXR_CNY_USD!A:B, 2)</f>
        <v>6.6677999999999997</v>
      </c>
      <c r="G53" s="3">
        <f t="shared" si="0"/>
        <v>1789297.819370707</v>
      </c>
    </row>
    <row r="54" spans="1:7" ht="15">
      <c r="A54" s="17">
        <v>38808</v>
      </c>
      <c r="B54">
        <v>12.5</v>
      </c>
      <c r="C54" s="21" t="s">
        <v>24</v>
      </c>
      <c r="D54" s="20">
        <v>40544</v>
      </c>
      <c r="E54" s="19">
        <v>10446990000000</v>
      </c>
      <c r="F54">
        <f>VLOOKUP('GDP CNY'!D54, EXR_CNY_USD!A:B, 2)</f>
        <v>6.5964</v>
      </c>
      <c r="G54" s="3">
        <f t="shared" si="0"/>
        <v>1583741.1315262872</v>
      </c>
    </row>
    <row r="55" spans="1:7" ht="15">
      <c r="A55" s="17">
        <v>38899</v>
      </c>
      <c r="B55">
        <v>13.7</v>
      </c>
      <c r="C55" s="21" t="s">
        <v>24</v>
      </c>
      <c r="D55" s="20">
        <v>40634</v>
      </c>
      <c r="E55" s="19">
        <v>11889590000000</v>
      </c>
      <c r="F55">
        <f>VLOOKUP('GDP CNY'!D55, EXR_CNY_USD!A:B, 2)</f>
        <v>6.5266999999999999</v>
      </c>
      <c r="G55" s="3">
        <f t="shared" si="0"/>
        <v>1821684.7717835966</v>
      </c>
    </row>
    <row r="56" spans="1:7" ht="15">
      <c r="A56" s="17">
        <v>38991</v>
      </c>
      <c r="B56">
        <v>12.2</v>
      </c>
      <c r="C56" s="21" t="s">
        <v>24</v>
      </c>
      <c r="D56" s="20">
        <v>40725</v>
      </c>
      <c r="E56" s="19">
        <v>12656220000000</v>
      </c>
      <c r="F56">
        <f>VLOOKUP('GDP CNY'!D56, EXR_CNY_USD!A:B, 2)</f>
        <v>6.4574999999999996</v>
      </c>
      <c r="G56" s="3">
        <f t="shared" si="0"/>
        <v>1959925.667828107</v>
      </c>
    </row>
    <row r="57" spans="1:7" ht="15">
      <c r="A57" s="17">
        <v>39083</v>
      </c>
      <c r="B57">
        <v>12.5</v>
      </c>
      <c r="C57" s="21" t="s">
        <v>24</v>
      </c>
      <c r="D57" s="20">
        <v>40817</v>
      </c>
      <c r="E57" s="19">
        <v>13801210000000</v>
      </c>
      <c r="F57">
        <f>VLOOKUP('GDP CNY'!D57, EXR_CNY_USD!A:B, 2)</f>
        <v>6.3710000000000004</v>
      </c>
      <c r="G57" s="3">
        <f t="shared" si="0"/>
        <v>2166254.9050384555</v>
      </c>
    </row>
    <row r="58" spans="1:7" ht="15">
      <c r="A58" s="17">
        <v>39173</v>
      </c>
      <c r="B58">
        <v>13.8</v>
      </c>
      <c r="C58" s="21" t="s">
        <v>24</v>
      </c>
      <c r="D58" s="20">
        <v>40909</v>
      </c>
      <c r="E58" s="19">
        <v>11735760000000</v>
      </c>
      <c r="F58">
        <f>VLOOKUP('GDP CNY'!D58, EXR_CNY_USD!A:B, 2)</f>
        <v>6.3171999999999997</v>
      </c>
      <c r="G58" s="3">
        <f t="shared" si="0"/>
        <v>1857747.1031469638</v>
      </c>
    </row>
    <row r="59" spans="1:7" ht="15">
      <c r="A59" s="17">
        <v>39264</v>
      </c>
      <c r="B59">
        <v>15</v>
      </c>
      <c r="C59" s="21" t="s">
        <v>24</v>
      </c>
      <c r="D59" s="20">
        <v>41000</v>
      </c>
      <c r="E59" s="19">
        <v>13132060000000</v>
      </c>
      <c r="F59">
        <f>VLOOKUP('GDP CNY'!D59, EXR_CNY_USD!A:B, 2)</f>
        <v>6.3042999999999996</v>
      </c>
      <c r="G59" s="3">
        <f t="shared" si="0"/>
        <v>2083032.2161064669</v>
      </c>
    </row>
    <row r="60" spans="1:7" ht="15">
      <c r="A60" s="17">
        <v>39356</v>
      </c>
      <c r="B60">
        <v>14.3</v>
      </c>
      <c r="C60" s="21" t="s">
        <v>24</v>
      </c>
      <c r="D60" s="20">
        <v>41091</v>
      </c>
      <c r="E60" s="19">
        <v>13808960000000</v>
      </c>
      <c r="F60">
        <f>VLOOKUP('GDP CNY'!D60, EXR_CNY_USD!A:B, 2)</f>
        <v>6.3716999999999997</v>
      </c>
      <c r="G60" s="3">
        <f t="shared" si="0"/>
        <v>2167233.2344586221</v>
      </c>
    </row>
    <row r="61" spans="1:7" ht="15">
      <c r="A61" s="17">
        <v>39448</v>
      </c>
      <c r="B61">
        <v>13.9</v>
      </c>
      <c r="C61" s="21" t="s">
        <v>24</v>
      </c>
      <c r="D61" s="20">
        <v>41183</v>
      </c>
      <c r="E61" s="19">
        <v>15181200000000</v>
      </c>
      <c r="F61">
        <f>VLOOKUP('GDP CNY'!D61, EXR_CNY_USD!A:B, 2)</f>
        <v>6.2626999999999997</v>
      </c>
      <c r="G61" s="3">
        <f t="shared" si="0"/>
        <v>2424066.2972839191</v>
      </c>
    </row>
    <row r="62" spans="1:7" ht="15">
      <c r="A62" s="17">
        <v>39539</v>
      </c>
      <c r="B62">
        <v>11.5</v>
      </c>
      <c r="C62" s="21" t="s">
        <v>24</v>
      </c>
      <c r="D62" s="20">
        <v>41275</v>
      </c>
      <c r="E62" s="19">
        <v>12944960000000</v>
      </c>
      <c r="F62">
        <f>VLOOKUP('GDP CNY'!D62, EXR_CNY_USD!A:B, 2)</f>
        <v>6.2214999999999998</v>
      </c>
      <c r="G62" s="3">
        <f t="shared" si="0"/>
        <v>2080681.5076749981</v>
      </c>
    </row>
    <row r="63" spans="1:7" ht="15">
      <c r="A63" s="17">
        <v>39630</v>
      </c>
      <c r="B63">
        <v>10.9</v>
      </c>
      <c r="C63" s="21" t="s">
        <v>24</v>
      </c>
      <c r="D63" s="20">
        <v>41365</v>
      </c>
      <c r="E63" s="19">
        <v>14351870000000</v>
      </c>
      <c r="F63">
        <f>VLOOKUP('GDP CNY'!D63, EXR_CNY_USD!A:B, 2)</f>
        <v>6.1860999999999997</v>
      </c>
      <c r="G63" s="3">
        <f t="shared" si="0"/>
        <v>2320019.0750230355</v>
      </c>
    </row>
    <row r="64" spans="1:7" ht="15">
      <c r="A64" s="17">
        <v>39722</v>
      </c>
      <c r="B64">
        <v>9.5</v>
      </c>
      <c r="C64" s="21" t="s">
        <v>24</v>
      </c>
      <c r="D64" s="20">
        <v>41456</v>
      </c>
      <c r="E64" s="19">
        <v>15222270000000</v>
      </c>
      <c r="F64">
        <f>VLOOKUP('GDP CNY'!D64, EXR_CNY_USD!A:B, 2)</f>
        <v>6.1342999999999996</v>
      </c>
      <c r="G64" s="3">
        <f t="shared" si="0"/>
        <v>2481500.7417309228</v>
      </c>
    </row>
    <row r="65" spans="1:7" ht="15">
      <c r="A65" s="17">
        <v>39814</v>
      </c>
      <c r="B65">
        <v>7.1</v>
      </c>
      <c r="C65" s="21" t="s">
        <v>24</v>
      </c>
      <c r="D65" s="20">
        <v>41548</v>
      </c>
      <c r="E65" s="19">
        <v>16777230000000</v>
      </c>
      <c r="F65">
        <f>VLOOKUP('GDP CNY'!D65, EXR_CNY_USD!A:B, 2)</f>
        <v>6.1032000000000002</v>
      </c>
      <c r="G65" s="3">
        <f t="shared" si="0"/>
        <v>2748923.5155328349</v>
      </c>
    </row>
    <row r="66" spans="1:7" ht="15">
      <c r="A66" s="17">
        <v>39904</v>
      </c>
      <c r="B66">
        <v>6.4</v>
      </c>
      <c r="C66" s="21" t="s">
        <v>24</v>
      </c>
      <c r="D66" s="20">
        <v>41640</v>
      </c>
      <c r="E66" s="19">
        <v>14075980000000</v>
      </c>
      <c r="F66">
        <f>VLOOKUP('GDP CNY'!D66, EXR_CNY_USD!A:B, 2)</f>
        <v>6.0509000000000004</v>
      </c>
      <c r="G66" s="3">
        <f t="shared" si="0"/>
        <v>2326262.2089275974</v>
      </c>
    </row>
    <row r="67" spans="1:7" ht="15">
      <c r="A67" s="17">
        <v>39995</v>
      </c>
      <c r="B67">
        <v>8.1999999999999993</v>
      </c>
      <c r="C67" s="21" t="s">
        <v>24</v>
      </c>
      <c r="D67" s="20">
        <v>41730</v>
      </c>
      <c r="E67" s="19">
        <v>15648960000000</v>
      </c>
      <c r="F67">
        <f>VLOOKUP('GDP CNY'!D67, EXR_CNY_USD!A:B, 2)</f>
        <v>6.2245999999999997</v>
      </c>
      <c r="G67" s="3">
        <f t="shared" ref="G67:G95" si="1">E67/F67/1000000</f>
        <v>2514050.7020531441</v>
      </c>
    </row>
    <row r="68" spans="1:7" ht="15">
      <c r="A68" s="17">
        <v>40087</v>
      </c>
      <c r="B68">
        <v>10.6</v>
      </c>
      <c r="C68" s="21" t="s">
        <v>24</v>
      </c>
      <c r="D68" s="20">
        <v>41821</v>
      </c>
      <c r="E68" s="19">
        <v>16548470000000</v>
      </c>
      <c r="F68">
        <f>VLOOKUP('GDP CNY'!D68, EXR_CNY_USD!A:B, 2)</f>
        <v>6.1984000000000004</v>
      </c>
      <c r="G68" s="3">
        <f t="shared" si="1"/>
        <v>2669797.0443985541</v>
      </c>
    </row>
    <row r="69" spans="1:7" ht="15">
      <c r="A69" s="17">
        <v>40179</v>
      </c>
      <c r="B69">
        <v>11.9</v>
      </c>
      <c r="C69" s="21" t="s">
        <v>24</v>
      </c>
      <c r="D69" s="20">
        <v>41913</v>
      </c>
      <c r="E69" s="19">
        <v>18082890000000</v>
      </c>
      <c r="F69">
        <f>VLOOKUP('GDP CNY'!D69, EXR_CNY_USD!A:B, 2)</f>
        <v>6.1250999999999998</v>
      </c>
      <c r="G69" s="3">
        <f t="shared" si="1"/>
        <v>2952260.3712592446</v>
      </c>
    </row>
    <row r="70" spans="1:7" ht="15">
      <c r="A70" s="17">
        <v>40269</v>
      </c>
      <c r="B70">
        <v>12.2</v>
      </c>
      <c r="C70" s="21" t="s">
        <v>24</v>
      </c>
      <c r="D70" s="20">
        <v>42005</v>
      </c>
      <c r="E70" s="19">
        <v>15113790000000</v>
      </c>
      <c r="F70">
        <f>VLOOKUP('GDP CNY'!D70, EXR_CNY_USD!A:B, 2)</f>
        <v>6.2180999999999997</v>
      </c>
      <c r="G70" s="3">
        <f t="shared" si="1"/>
        <v>2430612.2448979593</v>
      </c>
    </row>
    <row r="71" spans="1:7" ht="15">
      <c r="A71" s="17">
        <v>40360</v>
      </c>
      <c r="B71">
        <v>10.8</v>
      </c>
      <c r="C71" s="21" t="s">
        <v>24</v>
      </c>
      <c r="D71" s="20">
        <v>42095</v>
      </c>
      <c r="E71" s="19">
        <v>16854970000000</v>
      </c>
      <c r="F71">
        <f>VLOOKUP('GDP CNY'!D71, EXR_CNY_USD!A:B, 2)</f>
        <v>6.2009999999999996</v>
      </c>
      <c r="G71" s="3">
        <f t="shared" si="1"/>
        <v>2718105.1443315595</v>
      </c>
    </row>
    <row r="72" spans="1:7" ht="15">
      <c r="A72" s="17">
        <v>40452</v>
      </c>
      <c r="B72">
        <v>9.9</v>
      </c>
      <c r="C72" s="21" t="s">
        <v>24</v>
      </c>
      <c r="D72" s="20">
        <v>42186</v>
      </c>
      <c r="E72" s="19">
        <v>17659770000000</v>
      </c>
      <c r="F72">
        <f>VLOOKUP('GDP CNY'!D72, EXR_CNY_USD!A:B, 2)</f>
        <v>6.2084999999999999</v>
      </c>
      <c r="G72" s="3">
        <f t="shared" si="1"/>
        <v>2844450.350326166</v>
      </c>
    </row>
    <row r="73" spans="1:7" ht="15">
      <c r="A73" s="17">
        <v>40544</v>
      </c>
      <c r="B73">
        <v>9.9</v>
      </c>
      <c r="C73" s="21" t="s">
        <v>24</v>
      </c>
      <c r="D73" s="20">
        <v>42278</v>
      </c>
      <c r="E73" s="19">
        <v>19257290000000</v>
      </c>
      <c r="F73">
        <f>VLOOKUP('GDP CNY'!D73, EXR_CNY_USD!A:B, 2)</f>
        <v>6.3505000000000003</v>
      </c>
      <c r="G73" s="3">
        <f t="shared" si="1"/>
        <v>3032405.3224155577</v>
      </c>
    </row>
    <row r="74" spans="1:7" ht="15">
      <c r="A74" s="17">
        <v>40634</v>
      </c>
      <c r="B74">
        <v>10.199999999999999</v>
      </c>
      <c r="C74">
        <v>2.5</v>
      </c>
      <c r="D74" s="20">
        <v>42370</v>
      </c>
      <c r="E74" s="19">
        <v>16241000000000</v>
      </c>
      <c r="F74">
        <f>VLOOKUP('GDP CNY'!D74, EXR_CNY_USD!A:B, 2)</f>
        <v>6.5726000000000004</v>
      </c>
      <c r="G74" s="3">
        <f t="shared" si="1"/>
        <v>2471016.0362717947</v>
      </c>
    </row>
    <row r="75" spans="1:7" ht="15">
      <c r="A75" s="17">
        <v>40725</v>
      </c>
      <c r="B75">
        <v>10</v>
      </c>
      <c r="C75">
        <v>2.2000000000000002</v>
      </c>
      <c r="D75" s="20">
        <v>42461</v>
      </c>
      <c r="E75" s="19">
        <v>18140820000000</v>
      </c>
      <c r="F75">
        <f>VLOOKUP('GDP CNY'!D75, EXR_CNY_USD!A:B, 2)</f>
        <v>6.4753999999999996</v>
      </c>
      <c r="G75" s="3">
        <f t="shared" si="1"/>
        <v>2801497.9769589528</v>
      </c>
    </row>
    <row r="76" spans="1:7" ht="15">
      <c r="A76" s="17">
        <v>40817</v>
      </c>
      <c r="B76">
        <v>9.4</v>
      </c>
      <c r="C76">
        <v>1.9</v>
      </c>
      <c r="D76" s="20">
        <v>42552</v>
      </c>
      <c r="E76" s="19">
        <v>19101060000000</v>
      </c>
      <c r="F76">
        <f>VLOOKUP('GDP CNY'!D76, EXR_CNY_USD!A:B, 2)</f>
        <v>6.6771000000000003</v>
      </c>
      <c r="G76" s="3">
        <f t="shared" si="1"/>
        <v>2860682.0326189511</v>
      </c>
    </row>
    <row r="77" spans="1:7" ht="15">
      <c r="A77" s="17">
        <v>40909</v>
      </c>
      <c r="B77">
        <v>8.8000000000000007</v>
      </c>
      <c r="C77">
        <v>1.5</v>
      </c>
      <c r="D77" s="20">
        <v>42644</v>
      </c>
      <c r="E77" s="19">
        <v>21156620000000</v>
      </c>
      <c r="F77">
        <f>VLOOKUP('GDP CNY'!D77, EXR_CNY_USD!A:B, 2)</f>
        <v>6.7302999999999997</v>
      </c>
      <c r="G77" s="3">
        <f t="shared" si="1"/>
        <v>3143488.4031915371</v>
      </c>
    </row>
    <row r="78" spans="1:7" ht="15">
      <c r="A78" s="17">
        <v>41000</v>
      </c>
      <c r="B78">
        <v>8.1</v>
      </c>
      <c r="C78">
        <v>1.7</v>
      </c>
      <c r="D78" s="20">
        <v>42736</v>
      </c>
      <c r="E78" s="19">
        <v>18186770000000</v>
      </c>
      <c r="F78">
        <f>VLOOKUP('GDP CNY'!D78, EXR_CNY_USD!A:B, 2)</f>
        <v>6.8906999999999998</v>
      </c>
      <c r="G78" s="3">
        <f t="shared" si="1"/>
        <v>2639321.1139651998</v>
      </c>
    </row>
    <row r="79" spans="1:7" ht="15">
      <c r="A79" s="17">
        <v>41091</v>
      </c>
      <c r="B79">
        <v>7.7</v>
      </c>
      <c r="C79">
        <v>2.2999999999999998</v>
      </c>
      <c r="D79" s="20">
        <v>42826</v>
      </c>
      <c r="E79" s="19">
        <v>20195030000000</v>
      </c>
      <c r="F79">
        <f>VLOOKUP('GDP CNY'!D79, EXR_CNY_USD!A:B, 2)</f>
        <v>6.8875999999999999</v>
      </c>
      <c r="G79" s="3">
        <f t="shared" si="1"/>
        <v>2932085.1965851677</v>
      </c>
    </row>
    <row r="80" spans="1:7" ht="15">
      <c r="A80" s="17">
        <v>41183</v>
      </c>
      <c r="B80">
        <v>7.5</v>
      </c>
      <c r="C80">
        <v>1.9</v>
      </c>
      <c r="D80" s="20">
        <v>42917</v>
      </c>
      <c r="E80" s="19">
        <v>21278930000000</v>
      </c>
      <c r="F80">
        <f>VLOOKUP('GDP CNY'!D80, EXR_CNY_USD!A:B, 2)</f>
        <v>6.7694000000000001</v>
      </c>
      <c r="G80" s="3">
        <f t="shared" si="1"/>
        <v>3143399.7104617837</v>
      </c>
    </row>
    <row r="81" spans="1:7" ht="15">
      <c r="A81" s="17">
        <v>41275</v>
      </c>
      <c r="B81">
        <v>8.1</v>
      </c>
      <c r="C81">
        <v>1.9</v>
      </c>
      <c r="D81" s="20">
        <v>43009</v>
      </c>
      <c r="E81" s="19">
        <v>23542870000000</v>
      </c>
      <c r="F81">
        <f>VLOOKUP('GDP CNY'!D81, EXR_CNY_USD!A:B, 2)</f>
        <v>6.6254</v>
      </c>
      <c r="G81" s="3">
        <f t="shared" si="1"/>
        <v>3553426.2082289369</v>
      </c>
    </row>
    <row r="82" spans="1:7" ht="15">
      <c r="A82" s="17">
        <v>41365</v>
      </c>
      <c r="B82">
        <v>7.9</v>
      </c>
      <c r="C82">
        <v>1.9</v>
      </c>
      <c r="D82" s="20">
        <v>43101</v>
      </c>
      <c r="E82" s="19">
        <v>20203570000000</v>
      </c>
      <c r="F82">
        <f>VLOOKUP('GDP CNY'!D82, EXR_CNY_USD!A:B, 2)</f>
        <v>6.4233000000000002</v>
      </c>
      <c r="G82" s="3">
        <f t="shared" si="1"/>
        <v>3145356.7480889885</v>
      </c>
    </row>
    <row r="83" spans="1:7" ht="15">
      <c r="A83" s="17">
        <v>41456</v>
      </c>
      <c r="B83">
        <v>7.6</v>
      </c>
      <c r="C83">
        <v>1.8</v>
      </c>
      <c r="D83" s="20">
        <v>43191</v>
      </c>
      <c r="E83" s="19">
        <v>22396220000000</v>
      </c>
      <c r="F83">
        <f>VLOOKUP('GDP CNY'!D83, EXR_CNY_USD!A:B, 2)</f>
        <v>6.2967000000000004</v>
      </c>
      <c r="G83" s="3">
        <f t="shared" si="1"/>
        <v>3556818.6510394332</v>
      </c>
    </row>
    <row r="84" spans="1:7" ht="15">
      <c r="A84" s="17">
        <v>41548</v>
      </c>
      <c r="B84">
        <v>7.9</v>
      </c>
      <c r="C84">
        <v>2.1</v>
      </c>
      <c r="D84" s="20">
        <v>43282</v>
      </c>
      <c r="E84" s="19">
        <v>23447430000000</v>
      </c>
      <c r="F84">
        <f>VLOOKUP('GDP CNY'!D84, EXR_CNY_USD!A:B, 2)</f>
        <v>6.7164000000000001</v>
      </c>
      <c r="G84" s="3">
        <f t="shared" si="1"/>
        <v>3491071.1095229583</v>
      </c>
    </row>
    <row r="85" spans="1:7" ht="15">
      <c r="A85" s="17">
        <v>41640</v>
      </c>
      <c r="B85">
        <v>7.7</v>
      </c>
      <c r="C85">
        <v>1.5</v>
      </c>
      <c r="D85" s="20">
        <v>43374</v>
      </c>
      <c r="E85" s="19">
        <v>25880890000000</v>
      </c>
      <c r="F85">
        <f>VLOOKUP('GDP CNY'!D85, EXR_CNY_USD!A:B, 2)</f>
        <v>6.9191000000000003</v>
      </c>
      <c r="G85" s="3">
        <f t="shared" si="1"/>
        <v>3740499.4869274902</v>
      </c>
    </row>
    <row r="86" spans="1:7" ht="15">
      <c r="A86" s="17">
        <v>41730</v>
      </c>
      <c r="B86">
        <v>7.5</v>
      </c>
      <c r="C86">
        <v>1.9</v>
      </c>
      <c r="D86" s="20">
        <v>43466</v>
      </c>
      <c r="E86" s="19">
        <v>21716830000000</v>
      </c>
      <c r="F86">
        <f>VLOOKUP('GDP CNY'!D86, EXR_CNY_USD!A:B, 2)</f>
        <v>6.7862999999999998</v>
      </c>
      <c r="G86" s="3">
        <f t="shared" si="1"/>
        <v>3200098.7283202927</v>
      </c>
    </row>
    <row r="87" spans="1:7" ht="15">
      <c r="A87" s="17">
        <v>41821</v>
      </c>
      <c r="B87">
        <v>7.6</v>
      </c>
      <c r="C87">
        <v>1.8</v>
      </c>
      <c r="D87" s="20">
        <v>43556</v>
      </c>
      <c r="E87" s="19">
        <v>24150260000000</v>
      </c>
      <c r="F87">
        <f>VLOOKUP('GDP CNY'!D87, EXR_CNY_USD!A:B, 2)</f>
        <v>6.7161</v>
      </c>
      <c r="G87" s="3">
        <f t="shared" si="1"/>
        <v>3595875.5825553522</v>
      </c>
    </row>
    <row r="88" spans="1:7" ht="15">
      <c r="A88" s="17">
        <v>41913</v>
      </c>
      <c r="B88">
        <v>7.2</v>
      </c>
      <c r="C88">
        <v>1.8</v>
      </c>
      <c r="D88" s="20">
        <v>43647</v>
      </c>
      <c r="E88" s="19">
        <v>25104630000000</v>
      </c>
      <c r="F88">
        <f>VLOOKUP('GDP CNY'!D88, EXR_CNY_USD!A:B, 2)</f>
        <v>6.8775000000000004</v>
      </c>
      <c r="G88" s="3">
        <f t="shared" si="1"/>
        <v>3650255.1799345687</v>
      </c>
    </row>
    <row r="89" spans="1:7" ht="15">
      <c r="A89" s="17">
        <v>42005</v>
      </c>
      <c r="B89">
        <v>7.3</v>
      </c>
      <c r="C89">
        <v>1.7</v>
      </c>
      <c r="D89" s="20">
        <v>43739</v>
      </c>
      <c r="E89" s="19">
        <v>27679800000000</v>
      </c>
      <c r="F89">
        <f>VLOOKUP('GDP CNY'!D89, EXR_CNY_USD!A:B, 2)</f>
        <v>7.0960999999999999</v>
      </c>
      <c r="G89" s="3">
        <f t="shared" si="1"/>
        <v>3900706.0216175085</v>
      </c>
    </row>
    <row r="90" spans="1:7" ht="15">
      <c r="A90" s="17">
        <v>42095</v>
      </c>
      <c r="B90">
        <v>7.1</v>
      </c>
      <c r="C90">
        <v>1.9</v>
      </c>
      <c r="D90" s="20">
        <v>43831</v>
      </c>
      <c r="E90" s="19">
        <v>20572700000000</v>
      </c>
      <c r="F90">
        <f>VLOOKUP('GDP CNY'!D90, EXR_CNY_USD!A:B, 2)</f>
        <v>6.9184000000000001</v>
      </c>
      <c r="G90" s="3">
        <f t="shared" si="1"/>
        <v>2973621.0684551341</v>
      </c>
    </row>
    <row r="91" spans="1:7" ht="15">
      <c r="A91" s="17">
        <v>42186</v>
      </c>
      <c r="B91">
        <v>7.1</v>
      </c>
      <c r="C91">
        <v>1.8</v>
      </c>
      <c r="D91" s="20">
        <v>43922</v>
      </c>
      <c r="E91" s="19">
        <v>24898510000000</v>
      </c>
      <c r="F91">
        <f>VLOOKUP('GDP CNY'!D91, EXR_CNY_USD!A:B, 2)</f>
        <v>7.0708000000000002</v>
      </c>
      <c r="G91" s="3">
        <f t="shared" si="1"/>
        <v>3521314.4198676245</v>
      </c>
    </row>
    <row r="92" spans="1:7" ht="15">
      <c r="A92" s="17">
        <v>42278</v>
      </c>
      <c r="B92">
        <v>7</v>
      </c>
      <c r="C92">
        <v>1.7</v>
      </c>
      <c r="D92" s="20">
        <v>44013</v>
      </c>
      <c r="E92" s="19">
        <v>26497630000000</v>
      </c>
      <c r="F92">
        <f>VLOOKUP('GDP CNY'!D92, EXR_CNY_USD!A:B, 2)</f>
        <v>7.0041000000000002</v>
      </c>
      <c r="G92" s="3">
        <f t="shared" si="1"/>
        <v>3783159.863508516</v>
      </c>
    </row>
    <row r="93" spans="1:7" ht="15">
      <c r="A93" s="17">
        <v>42370</v>
      </c>
      <c r="B93">
        <v>6.9</v>
      </c>
      <c r="C93">
        <v>1.7</v>
      </c>
      <c r="D93" s="20">
        <v>44105</v>
      </c>
      <c r="E93" s="19">
        <v>29629780000000</v>
      </c>
      <c r="F93">
        <f>VLOOKUP('GDP CNY'!D93, EXR_CNY_USD!A:B, 2)</f>
        <v>6.7253999999999996</v>
      </c>
      <c r="G93" s="3">
        <f t="shared" si="1"/>
        <v>4405653.1953489752</v>
      </c>
    </row>
    <row r="94" spans="1:7" ht="15">
      <c r="A94" s="17">
        <v>42461</v>
      </c>
      <c r="B94">
        <v>6.9</v>
      </c>
      <c r="C94">
        <v>1.4</v>
      </c>
      <c r="D94" s="20">
        <v>44197</v>
      </c>
      <c r="E94" s="19">
        <v>24931010000000</v>
      </c>
      <c r="F94">
        <f>VLOOKUP('GDP CNY'!D94, EXR_CNY_USD!A:B, 2)</f>
        <v>6.4672000000000001</v>
      </c>
      <c r="G94" s="3">
        <f t="shared" si="1"/>
        <v>3854992.8871845622</v>
      </c>
    </row>
    <row r="95" spans="1:7" ht="15">
      <c r="A95" s="17">
        <v>42552</v>
      </c>
      <c r="B95">
        <v>6.8</v>
      </c>
      <c r="C95">
        <v>2</v>
      </c>
      <c r="D95" s="20">
        <v>44287</v>
      </c>
      <c r="E95" s="19">
        <v>28285740000000</v>
      </c>
      <c r="F95">
        <f>VLOOKUP('GDP CNY'!D95, EXR_CNY_USD!A:B, 2)</f>
        <v>6.5186000000000002</v>
      </c>
      <c r="G95" s="3">
        <f t="shared" si="1"/>
        <v>4339235.4186481759</v>
      </c>
    </row>
    <row r="96" spans="1:7" ht="15">
      <c r="A96" s="17">
        <v>42644</v>
      </c>
      <c r="B96">
        <v>6.8</v>
      </c>
      <c r="C96">
        <v>1.7</v>
      </c>
      <c r="D96" s="20"/>
      <c r="E96" s="19"/>
    </row>
    <row r="97" spans="1:5" ht="15">
      <c r="A97" s="17">
        <v>42736</v>
      </c>
      <c r="B97">
        <v>6.9</v>
      </c>
      <c r="C97">
        <v>1.6</v>
      </c>
      <c r="D97" s="20"/>
      <c r="E97" s="19"/>
    </row>
    <row r="98" spans="1:5" ht="15">
      <c r="A98" s="17">
        <v>42826</v>
      </c>
      <c r="B98">
        <v>7</v>
      </c>
      <c r="C98">
        <v>1.8</v>
      </c>
      <c r="D98" s="20"/>
      <c r="E98" s="19"/>
    </row>
    <row r="99" spans="1:5" ht="15">
      <c r="A99" s="17">
        <v>42917</v>
      </c>
      <c r="B99">
        <v>7</v>
      </c>
      <c r="C99">
        <v>1.7</v>
      </c>
      <c r="D99" s="20"/>
      <c r="E99" s="19"/>
    </row>
    <row r="100" spans="1:5" ht="15">
      <c r="A100" s="17">
        <v>43009</v>
      </c>
      <c r="B100">
        <v>6.9</v>
      </c>
      <c r="C100">
        <v>1.6</v>
      </c>
      <c r="D100" s="20"/>
      <c r="E100" s="19"/>
    </row>
    <row r="101" spans="1:5" ht="15">
      <c r="A101" s="17">
        <v>43101</v>
      </c>
      <c r="B101">
        <v>6.8</v>
      </c>
      <c r="C101">
        <v>1.7</v>
      </c>
      <c r="D101" s="20"/>
      <c r="E101" s="19"/>
    </row>
    <row r="102" spans="1:5" ht="15">
      <c r="A102" s="17">
        <v>43191</v>
      </c>
      <c r="B102">
        <v>6.9</v>
      </c>
      <c r="C102">
        <v>1.8</v>
      </c>
      <c r="D102" s="20"/>
      <c r="E102" s="19"/>
    </row>
    <row r="103" spans="1:5" ht="15">
      <c r="A103" s="17">
        <v>43282</v>
      </c>
      <c r="B103">
        <v>6.9</v>
      </c>
      <c r="C103">
        <v>1.6</v>
      </c>
      <c r="D103" s="20"/>
      <c r="E103" s="19"/>
    </row>
    <row r="104" spans="1:5" ht="15">
      <c r="A104" s="17">
        <v>43374</v>
      </c>
      <c r="B104">
        <v>6.7</v>
      </c>
      <c r="C104">
        <v>1.3</v>
      </c>
      <c r="D104" s="20"/>
      <c r="E104" s="19"/>
    </row>
    <row r="105" spans="1:5" ht="15">
      <c r="A105" s="17">
        <v>43466</v>
      </c>
      <c r="B105">
        <v>6.5</v>
      </c>
      <c r="C105">
        <v>1.6</v>
      </c>
      <c r="D105" s="20"/>
      <c r="E105" s="19"/>
    </row>
    <row r="106" spans="1:5" ht="15">
      <c r="A106" s="17">
        <v>43556</v>
      </c>
      <c r="B106">
        <v>6.3</v>
      </c>
      <c r="C106">
        <v>1.6</v>
      </c>
      <c r="D106" s="20"/>
      <c r="E106" s="19"/>
    </row>
    <row r="107" spans="1:5" ht="15">
      <c r="A107" s="17">
        <v>43647</v>
      </c>
      <c r="B107">
        <v>6</v>
      </c>
      <c r="C107">
        <v>1.2</v>
      </c>
      <c r="D107" s="20"/>
      <c r="E107" s="19"/>
    </row>
    <row r="108" spans="1:5" ht="15">
      <c r="A108" s="17">
        <v>43739</v>
      </c>
      <c r="B108">
        <v>5.9</v>
      </c>
      <c r="C108">
        <v>1.3</v>
      </c>
      <c r="D108" s="20"/>
      <c r="E108" s="19"/>
    </row>
    <row r="109" spans="1:5" ht="15">
      <c r="A109" s="17">
        <v>43831</v>
      </c>
      <c r="B109">
        <v>5.8</v>
      </c>
      <c r="C109">
        <v>1.6</v>
      </c>
      <c r="D109" s="20"/>
      <c r="E109" s="19"/>
    </row>
    <row r="110" spans="1:5" ht="15">
      <c r="A110" s="17">
        <v>43922</v>
      </c>
      <c r="B110">
        <v>-6.8</v>
      </c>
      <c r="C110">
        <v>-9.5</v>
      </c>
      <c r="D110" s="20"/>
      <c r="E110" s="19"/>
    </row>
    <row r="111" spans="1:5" ht="15">
      <c r="A111" s="17">
        <v>44013</v>
      </c>
      <c r="B111">
        <v>3.2</v>
      </c>
      <c r="C111">
        <v>10.7</v>
      </c>
      <c r="D111" s="20"/>
      <c r="E111" s="19"/>
    </row>
    <row r="112" spans="1:5" ht="15">
      <c r="A112" s="17">
        <v>44105</v>
      </c>
      <c r="B112">
        <v>4.9000000000000004</v>
      </c>
      <c r="C112">
        <v>2.9</v>
      </c>
      <c r="D112" s="20"/>
      <c r="E112" s="19"/>
    </row>
    <row r="113" spans="1:5" ht="15">
      <c r="A113" s="17">
        <v>44197</v>
      </c>
      <c r="B113">
        <v>6.5</v>
      </c>
      <c r="C113">
        <v>3.2</v>
      </c>
      <c r="D113" s="20"/>
      <c r="E113" s="19"/>
    </row>
    <row r="114" spans="1:5" ht="15">
      <c r="A114" s="17">
        <v>44287</v>
      </c>
      <c r="B114">
        <v>18.3</v>
      </c>
      <c r="C114">
        <v>0.2</v>
      </c>
      <c r="D114" s="20"/>
      <c r="E114" s="19"/>
    </row>
    <row r="115" spans="1:5" ht="15">
      <c r="A115" s="17">
        <v>44378</v>
      </c>
      <c r="B115">
        <v>7.9</v>
      </c>
      <c r="C115">
        <v>1.2</v>
      </c>
      <c r="D115" s="20"/>
      <c r="E115" s="19"/>
    </row>
    <row r="116" spans="1:5" ht="15">
      <c r="A116" s="17">
        <v>44470</v>
      </c>
      <c r="B116">
        <v>4.9000000000000004</v>
      </c>
      <c r="C116">
        <v>0.2</v>
      </c>
      <c r="D116" s="20"/>
      <c r="E116" s="19"/>
    </row>
    <row r="117" spans="1:5" ht="15">
      <c r="D117" s="20"/>
      <c r="E117" s="19"/>
    </row>
    <row r="118" spans="1:5" ht="15">
      <c r="D118" s="20"/>
      <c r="E118" s="19"/>
    </row>
    <row r="119" spans="1:5" ht="15">
      <c r="D119" s="20"/>
      <c r="E119" s="19"/>
    </row>
  </sheetData>
  <hyperlinks>
    <hyperlink ref="N2" r:id="rId1" xr:uid="{88C1BAF1-BEC8-4C17-A05B-4B5423AA3157}"/>
    <hyperlink ref="N3" r:id="rId2" location="indicator-chart" xr:uid="{6DC05533-5011-4A79-ACD5-5F7FFC14087D}"/>
  </hyperlinks>
  <pageMargins left="0.7" right="0.7" top="0.75" bottom="0.75" header="0.3" footer="0.3"/>
  <pageSetup paperSize="9" orientation="portrait" r:id="rId3"/>
  <headerFooter>
    <oddFooter>&amp;C&amp;1#&amp;"Arial"&amp;10&amp;K000000Internal</oddFooter>
  </headerFooter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3194D-1357-4C3F-B8EB-0F2FA9869622}">
  <sheetPr>
    <tabColor rgb="FF70AD47"/>
  </sheetPr>
  <dimension ref="A1:I267"/>
  <sheetViews>
    <sheetView workbookViewId="0">
      <selection activeCell="D1" sqref="D1"/>
    </sheetView>
  </sheetViews>
  <sheetFormatPr defaultRowHeight="12.75"/>
  <cols>
    <col min="1" max="1" width="11.7109375" customWidth="1"/>
    <col min="2" max="2" width="6" bestFit="1" customWidth="1"/>
    <col min="3" max="3" width="11.7109375" customWidth="1"/>
    <col min="5" max="5" width="11.7109375" customWidth="1"/>
    <col min="7" max="7" width="11.7109375" customWidth="1"/>
  </cols>
  <sheetData>
    <row r="1" spans="1:7" ht="15">
      <c r="A1" s="32" t="s">
        <v>0</v>
      </c>
      <c r="B1" s="32" t="s">
        <v>25</v>
      </c>
      <c r="C1" s="17"/>
      <c r="D1" s="18" t="s">
        <v>514</v>
      </c>
      <c r="G1" s="17"/>
    </row>
    <row r="2" spans="1:7" ht="15">
      <c r="A2" s="33">
        <v>36526</v>
      </c>
      <c r="B2" s="32">
        <v>24.95</v>
      </c>
      <c r="C2" s="17"/>
      <c r="E2" s="17"/>
      <c r="G2" s="17"/>
    </row>
    <row r="3" spans="1:7" ht="15">
      <c r="A3" s="33">
        <v>36557</v>
      </c>
      <c r="B3" s="32">
        <v>23.37</v>
      </c>
      <c r="C3" s="17"/>
      <c r="E3" s="17"/>
      <c r="G3" s="17"/>
    </row>
    <row r="4" spans="1:7" ht="15">
      <c r="A4" s="33">
        <v>36586</v>
      </c>
      <c r="B4" s="32">
        <v>24.11</v>
      </c>
      <c r="C4" s="17"/>
      <c r="E4" s="17"/>
      <c r="G4" s="17"/>
    </row>
    <row r="5" spans="1:7" ht="15">
      <c r="A5" s="33">
        <v>36617</v>
      </c>
      <c r="B5" s="32">
        <v>26.2</v>
      </c>
      <c r="C5" s="17"/>
      <c r="E5" s="17"/>
      <c r="G5" s="17"/>
    </row>
    <row r="6" spans="1:7" ht="15">
      <c r="A6" s="33">
        <v>36647</v>
      </c>
      <c r="B6" s="32">
        <v>23.65</v>
      </c>
      <c r="C6" s="17"/>
      <c r="E6" s="17"/>
      <c r="G6" s="17"/>
    </row>
    <row r="7" spans="1:7" ht="15">
      <c r="A7" s="33">
        <v>36678</v>
      </c>
      <c r="B7" s="32">
        <v>19.54</v>
      </c>
      <c r="C7" s="17"/>
      <c r="E7" s="17"/>
      <c r="G7" s="17"/>
    </row>
    <row r="8" spans="1:7" ht="15">
      <c r="A8" s="33">
        <v>36708</v>
      </c>
      <c r="B8" s="32">
        <v>20.74</v>
      </c>
      <c r="C8" s="17"/>
      <c r="E8" s="17"/>
      <c r="G8" s="17"/>
    </row>
    <row r="9" spans="1:7" ht="15">
      <c r="A9" s="33">
        <v>36739</v>
      </c>
      <c r="B9" s="32">
        <v>16.84</v>
      </c>
      <c r="C9" s="17"/>
      <c r="E9" s="17"/>
      <c r="G9" s="17"/>
    </row>
    <row r="10" spans="1:7" ht="15">
      <c r="A10" s="33">
        <v>36770</v>
      </c>
      <c r="B10" s="32">
        <v>20.57</v>
      </c>
      <c r="C10" s="17"/>
      <c r="E10" s="17"/>
      <c r="G10" s="17"/>
    </row>
    <row r="11" spans="1:7" ht="15">
      <c r="A11" s="33">
        <v>36800</v>
      </c>
      <c r="B11" s="32">
        <v>23.63</v>
      </c>
      <c r="C11" s="17"/>
      <c r="E11" s="17"/>
      <c r="G11" s="17"/>
    </row>
    <row r="12" spans="1:7" ht="15">
      <c r="A12" s="33">
        <v>36831</v>
      </c>
      <c r="B12" s="32">
        <v>29.65</v>
      </c>
      <c r="C12" s="17"/>
      <c r="E12" s="17"/>
      <c r="G12" s="17"/>
    </row>
    <row r="13" spans="1:7" ht="15">
      <c r="A13" s="33">
        <v>36861</v>
      </c>
      <c r="B13" s="32">
        <v>26.85</v>
      </c>
      <c r="C13" s="17"/>
      <c r="E13" s="17"/>
      <c r="G13" s="17"/>
    </row>
    <row r="14" spans="1:7" ht="15">
      <c r="A14" s="33">
        <v>36892</v>
      </c>
      <c r="B14" s="32">
        <v>22.02</v>
      </c>
      <c r="C14" s="17"/>
      <c r="E14" s="17"/>
      <c r="G14" s="17"/>
    </row>
    <row r="15" spans="1:7" ht="15">
      <c r="A15" s="33">
        <v>36923</v>
      </c>
      <c r="B15" s="32">
        <v>28.35</v>
      </c>
      <c r="C15" s="17"/>
      <c r="E15" s="17"/>
      <c r="G15" s="17"/>
    </row>
    <row r="16" spans="1:7" ht="15">
      <c r="A16" s="33">
        <v>36951</v>
      </c>
      <c r="B16" s="32">
        <v>28.64</v>
      </c>
      <c r="C16" s="17"/>
      <c r="E16" s="17"/>
      <c r="G16" s="17"/>
    </row>
    <row r="17" spans="1:7" ht="15">
      <c r="A17" s="33">
        <v>36982</v>
      </c>
      <c r="B17" s="32">
        <v>25.48</v>
      </c>
      <c r="C17" s="17"/>
      <c r="E17" s="17"/>
      <c r="G17" s="17"/>
    </row>
    <row r="18" spans="1:7" ht="15">
      <c r="A18" s="33">
        <v>37012</v>
      </c>
      <c r="B18" s="32">
        <v>22.64</v>
      </c>
      <c r="C18" s="17"/>
      <c r="E18" s="17"/>
      <c r="G18" s="17"/>
    </row>
    <row r="19" spans="1:7" ht="15">
      <c r="A19" s="33">
        <v>37043</v>
      </c>
      <c r="B19" s="32">
        <v>19.059999999999999</v>
      </c>
      <c r="C19" s="17"/>
      <c r="E19" s="17"/>
      <c r="G19" s="17"/>
    </row>
    <row r="20" spans="1:7" ht="15">
      <c r="A20" s="33">
        <v>37073</v>
      </c>
      <c r="B20" s="32">
        <v>21.62</v>
      </c>
      <c r="C20" s="17"/>
      <c r="E20" s="17"/>
      <c r="G20" s="17"/>
    </row>
    <row r="21" spans="1:7" ht="15">
      <c r="A21" s="33">
        <v>37104</v>
      </c>
      <c r="B21" s="32">
        <v>24.92</v>
      </c>
      <c r="C21" s="17"/>
      <c r="E21" s="17"/>
      <c r="G21" s="17"/>
    </row>
    <row r="22" spans="1:7" ht="15">
      <c r="A22" s="33">
        <v>37135</v>
      </c>
      <c r="B22" s="32">
        <v>31.93</v>
      </c>
      <c r="C22" s="17"/>
      <c r="E22" s="17"/>
      <c r="G22" s="17"/>
    </row>
    <row r="23" spans="1:7" ht="15">
      <c r="A23" s="33">
        <v>37165</v>
      </c>
      <c r="B23" s="32">
        <v>33.56</v>
      </c>
      <c r="C23" s="17"/>
      <c r="E23" s="17"/>
      <c r="G23" s="17"/>
    </row>
    <row r="24" spans="1:7" ht="15">
      <c r="A24" s="33">
        <v>37196</v>
      </c>
      <c r="B24" s="32">
        <v>23.84</v>
      </c>
      <c r="C24" s="17"/>
      <c r="E24" s="17"/>
      <c r="G24" s="17"/>
    </row>
    <row r="25" spans="1:7" ht="15">
      <c r="A25" s="33">
        <v>37226</v>
      </c>
      <c r="B25" s="32">
        <v>23.8</v>
      </c>
      <c r="C25" s="17"/>
      <c r="E25" s="17"/>
      <c r="G25" s="17"/>
    </row>
    <row r="26" spans="1:7" ht="15">
      <c r="A26" s="33">
        <v>37257</v>
      </c>
      <c r="B26" s="32">
        <v>21.09</v>
      </c>
      <c r="C26" s="17"/>
      <c r="E26" s="17"/>
      <c r="G26" s="17"/>
    </row>
    <row r="27" spans="1:7" ht="15">
      <c r="A27" s="33">
        <v>37288</v>
      </c>
      <c r="B27" s="32">
        <v>21.59</v>
      </c>
      <c r="C27" s="17"/>
      <c r="E27" s="17"/>
      <c r="G27" s="17"/>
    </row>
    <row r="28" spans="1:7" ht="15">
      <c r="A28" s="33">
        <v>37316</v>
      </c>
      <c r="B28" s="32">
        <v>17.399999999999999</v>
      </c>
      <c r="C28" s="17"/>
      <c r="E28" s="17"/>
      <c r="G28" s="17"/>
    </row>
    <row r="29" spans="1:7" ht="15">
      <c r="A29" s="33">
        <v>37347</v>
      </c>
      <c r="B29" s="32">
        <v>21.91</v>
      </c>
      <c r="C29" s="17"/>
      <c r="E29" s="17"/>
      <c r="G29" s="17"/>
    </row>
    <row r="30" spans="1:7" ht="15">
      <c r="A30" s="33">
        <v>37377</v>
      </c>
      <c r="B30" s="32">
        <v>19.98</v>
      </c>
      <c r="C30" s="17"/>
      <c r="E30" s="17"/>
      <c r="G30" s="17"/>
    </row>
    <row r="31" spans="1:7" ht="15">
      <c r="A31" s="33">
        <v>37408</v>
      </c>
      <c r="B31" s="32">
        <v>25.4</v>
      </c>
      <c r="C31" s="17"/>
      <c r="E31" s="17"/>
      <c r="G31" s="17"/>
    </row>
    <row r="32" spans="1:7" ht="15">
      <c r="A32" s="33">
        <v>37438</v>
      </c>
      <c r="B32" s="32">
        <v>32.03</v>
      </c>
      <c r="C32" s="17"/>
      <c r="E32" s="17"/>
      <c r="G32" s="17"/>
    </row>
    <row r="33" spans="1:7" ht="15">
      <c r="A33" s="33">
        <v>37469</v>
      </c>
      <c r="B33" s="32">
        <v>32.64</v>
      </c>
      <c r="C33" s="17"/>
      <c r="E33" s="17"/>
      <c r="G33" s="17"/>
    </row>
    <row r="34" spans="1:7" ht="15">
      <c r="A34" s="33">
        <v>37500</v>
      </c>
      <c r="B34" s="32">
        <v>39.69</v>
      </c>
      <c r="C34" s="17"/>
      <c r="E34" s="17"/>
      <c r="G34" s="17"/>
    </row>
    <row r="35" spans="1:7" ht="15">
      <c r="A35" s="33">
        <v>37530</v>
      </c>
      <c r="B35" s="32">
        <v>31.14</v>
      </c>
      <c r="C35" s="17"/>
      <c r="E35" s="17"/>
      <c r="G35" s="17"/>
    </row>
    <row r="36" spans="1:7" ht="15">
      <c r="A36" s="33">
        <v>37561</v>
      </c>
      <c r="B36" s="32">
        <v>27.5</v>
      </c>
      <c r="C36" s="17"/>
      <c r="E36" s="17"/>
      <c r="G36" s="17"/>
    </row>
    <row r="37" spans="1:7" ht="15">
      <c r="A37" s="33">
        <v>37591</v>
      </c>
      <c r="B37" s="32">
        <v>28.62</v>
      </c>
      <c r="C37" s="17"/>
      <c r="E37" s="17"/>
      <c r="G37" s="17"/>
    </row>
    <row r="38" spans="1:7" ht="15">
      <c r="A38" s="33">
        <v>37622</v>
      </c>
      <c r="B38" s="32">
        <v>31.17</v>
      </c>
      <c r="C38" s="17"/>
      <c r="E38" s="17"/>
      <c r="G38" s="17"/>
    </row>
    <row r="39" spans="1:7" ht="15">
      <c r="A39" s="33">
        <v>37653</v>
      </c>
      <c r="B39" s="32">
        <v>29.63</v>
      </c>
      <c r="C39" s="17"/>
      <c r="E39" s="17"/>
      <c r="G39" s="17"/>
    </row>
    <row r="40" spans="1:7" ht="15">
      <c r="A40" s="33">
        <v>37681</v>
      </c>
      <c r="B40" s="32">
        <v>29.15</v>
      </c>
      <c r="C40" s="17"/>
      <c r="E40" s="17"/>
      <c r="G40" s="17"/>
    </row>
    <row r="41" spans="1:7" ht="15">
      <c r="A41" s="33">
        <v>37712</v>
      </c>
      <c r="B41" s="32">
        <v>21.21</v>
      </c>
      <c r="C41" s="17"/>
      <c r="E41" s="17"/>
      <c r="G41" s="17"/>
    </row>
    <row r="42" spans="1:7" ht="15">
      <c r="A42" s="33">
        <v>37742</v>
      </c>
      <c r="B42" s="32">
        <v>19.47</v>
      </c>
      <c r="C42" s="17"/>
      <c r="E42" s="17"/>
      <c r="G42" s="17"/>
    </row>
    <row r="43" spans="1:7" ht="15">
      <c r="A43" s="33">
        <v>37773</v>
      </c>
      <c r="B43" s="32">
        <v>19.52</v>
      </c>
      <c r="C43" s="17"/>
      <c r="E43" s="17"/>
      <c r="G43" s="17"/>
    </row>
    <row r="44" spans="1:7" ht="15">
      <c r="A44" s="33">
        <v>37803</v>
      </c>
      <c r="B44" s="32">
        <v>19.489999999999998</v>
      </c>
      <c r="C44" s="17"/>
      <c r="E44" s="17"/>
      <c r="G44" s="17"/>
    </row>
    <row r="45" spans="1:7" ht="15">
      <c r="A45" s="33">
        <v>37834</v>
      </c>
      <c r="B45" s="32">
        <v>18.63</v>
      </c>
      <c r="C45" s="17"/>
      <c r="E45" s="17"/>
      <c r="G45" s="17"/>
    </row>
    <row r="46" spans="1:7" ht="15">
      <c r="A46" s="33">
        <v>37865</v>
      </c>
      <c r="B46" s="32">
        <v>22.72</v>
      </c>
      <c r="C46" s="17"/>
      <c r="E46" s="17"/>
      <c r="G46" s="17"/>
    </row>
    <row r="47" spans="1:7" ht="15">
      <c r="A47" s="33">
        <v>37895</v>
      </c>
      <c r="B47" s="32">
        <v>16.100000000000001</v>
      </c>
      <c r="C47" s="17"/>
      <c r="E47" s="17"/>
      <c r="G47" s="17"/>
    </row>
    <row r="48" spans="1:7" ht="15">
      <c r="A48" s="33">
        <v>37926</v>
      </c>
      <c r="B48" s="32">
        <v>16.32</v>
      </c>
      <c r="C48" s="17"/>
      <c r="E48" s="17"/>
      <c r="G48" s="17"/>
    </row>
    <row r="49" spans="1:7" ht="15">
      <c r="A49" s="33">
        <v>37956</v>
      </c>
      <c r="B49" s="32">
        <v>18.309999999999999</v>
      </c>
      <c r="C49" s="17"/>
      <c r="E49" s="17"/>
      <c r="G49" s="17"/>
    </row>
    <row r="50" spans="1:7" ht="15">
      <c r="A50" s="33">
        <v>37987</v>
      </c>
      <c r="B50" s="32">
        <v>16.63</v>
      </c>
      <c r="C50" s="17"/>
      <c r="E50" s="17"/>
      <c r="G50" s="17"/>
    </row>
    <row r="51" spans="1:7" ht="15">
      <c r="A51" s="33">
        <v>38018</v>
      </c>
      <c r="B51" s="32">
        <v>14.55</v>
      </c>
      <c r="C51" s="17"/>
      <c r="E51" s="17"/>
      <c r="G51" s="17"/>
    </row>
    <row r="52" spans="1:7" ht="15">
      <c r="A52" s="33">
        <v>38047</v>
      </c>
      <c r="B52" s="32">
        <v>16.739999999999998</v>
      </c>
      <c r="C52" s="17"/>
      <c r="E52" s="17"/>
      <c r="G52" s="17"/>
    </row>
    <row r="53" spans="1:7" ht="15">
      <c r="A53" s="33">
        <v>38078</v>
      </c>
      <c r="B53" s="32">
        <v>17.190000000000001</v>
      </c>
      <c r="C53" s="17"/>
      <c r="E53" s="17"/>
      <c r="G53" s="17"/>
    </row>
    <row r="54" spans="1:7" ht="15">
      <c r="A54" s="33">
        <v>38108</v>
      </c>
      <c r="B54" s="32">
        <v>15.5</v>
      </c>
      <c r="C54" s="17"/>
      <c r="E54" s="17"/>
      <c r="G54" s="17"/>
    </row>
    <row r="55" spans="1:7" ht="15">
      <c r="A55" s="33">
        <v>38139</v>
      </c>
      <c r="B55" s="32">
        <v>14.34</v>
      </c>
      <c r="C55" s="17"/>
      <c r="E55" s="17"/>
      <c r="G55" s="17"/>
    </row>
    <row r="56" spans="1:7" ht="15">
      <c r="A56" s="33">
        <v>38169</v>
      </c>
      <c r="B56" s="32">
        <v>15.32</v>
      </c>
      <c r="C56" s="17"/>
      <c r="E56" s="17"/>
      <c r="G56" s="17"/>
    </row>
    <row r="57" spans="1:7" ht="15">
      <c r="A57" s="33">
        <v>38200</v>
      </c>
      <c r="B57" s="32">
        <v>15.29</v>
      </c>
      <c r="C57" s="17"/>
      <c r="E57" s="17"/>
      <c r="G57" s="17"/>
    </row>
    <row r="58" spans="1:7" ht="15">
      <c r="A58" s="33">
        <v>38231</v>
      </c>
      <c r="B58" s="32">
        <v>13.34</v>
      </c>
      <c r="C58" s="17"/>
      <c r="E58" s="17"/>
      <c r="G58" s="17"/>
    </row>
    <row r="59" spans="1:7" ht="15">
      <c r="A59" s="33">
        <v>38261</v>
      </c>
      <c r="B59" s="32">
        <v>16.27</v>
      </c>
      <c r="C59" s="17"/>
      <c r="E59" s="17"/>
      <c r="G59" s="17"/>
    </row>
    <row r="60" spans="1:7" ht="15">
      <c r="A60" s="33">
        <v>38292</v>
      </c>
      <c r="B60" s="32">
        <v>13.24</v>
      </c>
      <c r="C60" s="17"/>
      <c r="E60" s="17"/>
      <c r="G60" s="17"/>
    </row>
    <row r="61" spans="1:7" ht="15">
      <c r="A61" s="33">
        <v>38322</v>
      </c>
      <c r="B61" s="32">
        <v>13.29</v>
      </c>
      <c r="C61" s="17"/>
      <c r="E61" s="17"/>
      <c r="G61" s="17"/>
    </row>
    <row r="62" spans="1:7" ht="15">
      <c r="A62" s="33">
        <v>38353</v>
      </c>
      <c r="B62" s="32">
        <v>12.82</v>
      </c>
      <c r="C62" s="17"/>
      <c r="E62" s="17"/>
      <c r="G62" s="17"/>
    </row>
    <row r="63" spans="1:7" ht="15">
      <c r="A63" s="33">
        <v>38384</v>
      </c>
      <c r="B63" s="32">
        <v>12.08</v>
      </c>
      <c r="C63" s="17"/>
      <c r="E63" s="17"/>
      <c r="G63" s="17"/>
    </row>
    <row r="64" spans="1:7" ht="15">
      <c r="A64" s="33">
        <v>38412</v>
      </c>
      <c r="B64" s="32">
        <v>14.02</v>
      </c>
      <c r="C64" s="17"/>
      <c r="E64" s="17"/>
      <c r="G64" s="17"/>
    </row>
    <row r="65" spans="1:7" ht="15">
      <c r="A65" s="33">
        <v>38443</v>
      </c>
      <c r="B65" s="32">
        <v>15.31</v>
      </c>
      <c r="C65" s="17"/>
      <c r="E65" s="17"/>
      <c r="G65" s="17"/>
    </row>
    <row r="66" spans="1:7" ht="15">
      <c r="A66" s="33">
        <v>38473</v>
      </c>
      <c r="B66" s="32">
        <v>13.29</v>
      </c>
      <c r="C66" s="17"/>
      <c r="E66" s="17"/>
      <c r="G66" s="17"/>
    </row>
    <row r="67" spans="1:7" ht="15">
      <c r="A67" s="33">
        <v>38504</v>
      </c>
      <c r="B67" s="32">
        <v>12.04</v>
      </c>
      <c r="C67" s="17"/>
      <c r="E67" s="17"/>
      <c r="G67" s="17"/>
    </row>
    <row r="68" spans="1:7" ht="15">
      <c r="A68" s="33">
        <v>38534</v>
      </c>
      <c r="B68" s="32">
        <v>11.57</v>
      </c>
      <c r="C68" s="17"/>
      <c r="E68" s="17"/>
      <c r="G68" s="17"/>
    </row>
    <row r="69" spans="1:7" ht="15">
      <c r="A69" s="33">
        <v>38565</v>
      </c>
      <c r="B69" s="32">
        <v>12.6</v>
      </c>
      <c r="C69" s="17"/>
      <c r="E69" s="17"/>
      <c r="G69" s="17"/>
    </row>
    <row r="70" spans="1:7" ht="15">
      <c r="A70" s="33">
        <v>38596</v>
      </c>
      <c r="B70" s="32">
        <v>11.92</v>
      </c>
      <c r="C70" s="17"/>
      <c r="E70" s="17"/>
      <c r="G70" s="17"/>
    </row>
    <row r="71" spans="1:7" ht="15">
      <c r="A71" s="33">
        <v>38626</v>
      </c>
      <c r="B71" s="32">
        <v>15.32</v>
      </c>
      <c r="C71" s="17"/>
      <c r="E71" s="17"/>
      <c r="G71" s="17"/>
    </row>
    <row r="72" spans="1:7" ht="15">
      <c r="A72" s="33">
        <v>38657</v>
      </c>
      <c r="B72" s="32">
        <v>12.06</v>
      </c>
      <c r="C72" s="17"/>
      <c r="E72" s="17"/>
      <c r="G72" s="17"/>
    </row>
    <row r="73" spans="1:7" ht="15">
      <c r="A73" s="33">
        <v>38687</v>
      </c>
      <c r="B73" s="32">
        <v>12.07</v>
      </c>
      <c r="C73" s="17"/>
      <c r="E73" s="17"/>
      <c r="G73" s="17"/>
    </row>
    <row r="74" spans="1:7" ht="15">
      <c r="A74" s="33">
        <v>38718</v>
      </c>
      <c r="B74" s="32">
        <v>12.95</v>
      </c>
      <c r="C74" s="17"/>
      <c r="E74" s="17"/>
      <c r="G74" s="17"/>
    </row>
    <row r="75" spans="1:7" ht="15">
      <c r="A75" s="33">
        <v>38749</v>
      </c>
      <c r="B75" s="32">
        <v>12.34</v>
      </c>
      <c r="C75" s="17"/>
      <c r="E75" s="17"/>
      <c r="G75" s="17"/>
    </row>
    <row r="76" spans="1:7" ht="15">
      <c r="A76" s="33">
        <v>38777</v>
      </c>
      <c r="B76" s="32">
        <v>11.39</v>
      </c>
      <c r="C76" s="17"/>
      <c r="E76" s="17"/>
      <c r="G76" s="17"/>
    </row>
    <row r="77" spans="1:7" ht="15">
      <c r="A77" s="33">
        <v>38808</v>
      </c>
      <c r="B77" s="32">
        <v>11.59</v>
      </c>
      <c r="C77" s="17"/>
      <c r="E77" s="17"/>
      <c r="G77" s="17"/>
    </row>
    <row r="78" spans="1:7" ht="15">
      <c r="A78" s="33">
        <v>38838</v>
      </c>
      <c r="B78" s="32">
        <v>16.440000000000001</v>
      </c>
      <c r="C78" s="17"/>
      <c r="E78" s="17"/>
      <c r="G78" s="17"/>
    </row>
    <row r="79" spans="1:7" ht="15">
      <c r="A79" s="33">
        <v>38869</v>
      </c>
      <c r="B79" s="32">
        <v>13.08</v>
      </c>
      <c r="C79" s="17"/>
      <c r="E79" s="17"/>
      <c r="G79" s="17"/>
    </row>
    <row r="80" spans="1:7" ht="15">
      <c r="A80" s="33">
        <v>38899</v>
      </c>
      <c r="B80" s="32">
        <v>14.95</v>
      </c>
      <c r="C80" s="17"/>
      <c r="E80" s="17"/>
      <c r="G80" s="17"/>
    </row>
    <row r="81" spans="1:7" ht="15">
      <c r="A81" s="33">
        <v>38930</v>
      </c>
      <c r="B81" s="32">
        <v>12.31</v>
      </c>
      <c r="C81" s="17"/>
      <c r="E81" s="17"/>
      <c r="G81" s="17"/>
    </row>
    <row r="82" spans="1:7" ht="15">
      <c r="A82" s="33">
        <v>38961</v>
      </c>
      <c r="B82" s="32">
        <v>11.98</v>
      </c>
      <c r="C82" s="17"/>
      <c r="E82" s="17"/>
      <c r="G82" s="17"/>
    </row>
    <row r="83" spans="1:7" ht="15">
      <c r="A83" s="33">
        <v>38991</v>
      </c>
      <c r="B83" s="32">
        <v>11.1</v>
      </c>
      <c r="C83" s="17"/>
      <c r="E83" s="17"/>
      <c r="G83" s="17"/>
    </row>
    <row r="84" spans="1:7" ht="15">
      <c r="A84" s="33">
        <v>39022</v>
      </c>
      <c r="B84" s="32">
        <v>10.91</v>
      </c>
      <c r="C84" s="17"/>
      <c r="E84" s="17"/>
      <c r="G84" s="17"/>
    </row>
    <row r="85" spans="1:7" ht="15">
      <c r="A85" s="33">
        <v>39052</v>
      </c>
      <c r="B85" s="32">
        <v>11.56</v>
      </c>
      <c r="C85" s="17"/>
      <c r="E85" s="17"/>
      <c r="G85" s="17"/>
    </row>
    <row r="86" spans="1:7" ht="15">
      <c r="A86" s="33">
        <v>39083</v>
      </c>
      <c r="B86" s="32">
        <v>10.42</v>
      </c>
      <c r="C86" s="17"/>
      <c r="E86" s="17"/>
      <c r="G86" s="17"/>
    </row>
    <row r="87" spans="1:7" ht="15">
      <c r="A87" s="33">
        <v>39114</v>
      </c>
      <c r="B87" s="32">
        <v>15.42</v>
      </c>
      <c r="C87" s="17"/>
      <c r="E87" s="17"/>
      <c r="G87" s="17"/>
    </row>
    <row r="88" spans="1:7" ht="15">
      <c r="A88" s="33">
        <v>39142</v>
      </c>
      <c r="B88" s="32">
        <v>14.64</v>
      </c>
      <c r="C88" s="17"/>
      <c r="E88" s="17"/>
      <c r="G88" s="17"/>
    </row>
    <row r="89" spans="1:7" ht="15">
      <c r="A89" s="33">
        <v>39173</v>
      </c>
      <c r="B89" s="32">
        <v>14.22</v>
      </c>
      <c r="C89" s="17"/>
      <c r="E89" s="17"/>
      <c r="G89" s="17"/>
    </row>
    <row r="90" spans="1:7" ht="15">
      <c r="A90" s="33">
        <v>39203</v>
      </c>
      <c r="B90" s="32">
        <v>13.05</v>
      </c>
      <c r="C90" s="17"/>
      <c r="E90" s="17"/>
      <c r="G90" s="17"/>
    </row>
    <row r="91" spans="1:7" ht="15">
      <c r="A91" s="33">
        <v>39234</v>
      </c>
      <c r="B91" s="32">
        <v>16.23</v>
      </c>
      <c r="C91" s="17"/>
      <c r="E91" s="17"/>
      <c r="G91" s="17"/>
    </row>
    <row r="92" spans="1:7" ht="15">
      <c r="A92" s="33">
        <v>39264</v>
      </c>
      <c r="B92" s="32">
        <v>23.52</v>
      </c>
      <c r="C92" s="17"/>
      <c r="E92" s="17"/>
      <c r="G92" s="17"/>
    </row>
    <row r="93" spans="1:7" ht="15">
      <c r="A93" s="33">
        <v>39295</v>
      </c>
      <c r="B93" s="32">
        <v>23.38</v>
      </c>
      <c r="C93" s="17"/>
      <c r="E93" s="17"/>
      <c r="G93" s="17"/>
    </row>
    <row r="94" spans="1:7" ht="15">
      <c r="A94" s="33">
        <v>39326</v>
      </c>
      <c r="B94" s="32">
        <v>18</v>
      </c>
      <c r="C94" s="17"/>
      <c r="E94" s="17"/>
      <c r="G94" s="17"/>
    </row>
    <row r="95" spans="1:7" ht="15">
      <c r="A95" s="33">
        <v>39356</v>
      </c>
      <c r="B95" s="32">
        <v>18.53</v>
      </c>
      <c r="C95" s="17"/>
      <c r="E95" s="17"/>
      <c r="G95" s="17"/>
    </row>
    <row r="96" spans="1:7" ht="15">
      <c r="A96" s="33">
        <v>39387</v>
      </c>
      <c r="B96" s="32">
        <v>22.87</v>
      </c>
      <c r="C96" s="17"/>
      <c r="E96" s="17"/>
      <c r="G96" s="17"/>
    </row>
    <row r="97" spans="1:7" ht="15">
      <c r="A97" s="33">
        <v>39417</v>
      </c>
      <c r="B97" s="32">
        <v>22.5</v>
      </c>
      <c r="C97" s="17"/>
      <c r="E97" s="17"/>
      <c r="G97" s="17"/>
    </row>
    <row r="98" spans="1:7" ht="15">
      <c r="A98" s="33">
        <v>39448</v>
      </c>
      <c r="B98" s="32">
        <v>26.2</v>
      </c>
      <c r="C98" s="17"/>
      <c r="E98" s="17"/>
      <c r="G98" s="17"/>
    </row>
    <row r="99" spans="1:7" ht="15">
      <c r="A99" s="33">
        <v>39479</v>
      </c>
      <c r="B99" s="32">
        <v>26.54</v>
      </c>
      <c r="C99" s="17"/>
      <c r="E99" s="17"/>
      <c r="G99" s="17"/>
    </row>
    <row r="100" spans="1:7" ht="15">
      <c r="A100" s="33">
        <v>39508</v>
      </c>
      <c r="B100" s="32">
        <v>25.61</v>
      </c>
      <c r="C100" s="17"/>
      <c r="E100" s="17"/>
      <c r="G100" s="17"/>
    </row>
    <row r="101" spans="1:7" ht="15">
      <c r="A101" s="33">
        <v>39539</v>
      </c>
      <c r="B101" s="32">
        <v>20.79</v>
      </c>
      <c r="C101" s="17"/>
      <c r="E101" s="17"/>
      <c r="G101" s="17"/>
    </row>
    <row r="102" spans="1:7" ht="15">
      <c r="A102" s="33">
        <v>39569</v>
      </c>
      <c r="B102" s="32">
        <v>17.829999999999998</v>
      </c>
      <c r="C102" s="17"/>
      <c r="E102" s="17"/>
      <c r="G102" s="17"/>
    </row>
    <row r="103" spans="1:7" ht="15">
      <c r="A103" s="33">
        <v>39600</v>
      </c>
      <c r="B103" s="32">
        <v>23.95</v>
      </c>
      <c r="C103" s="17"/>
      <c r="E103" s="17"/>
      <c r="G103" s="17"/>
    </row>
    <row r="104" spans="1:7" ht="15">
      <c r="A104" s="33">
        <v>39630</v>
      </c>
      <c r="B104" s="32">
        <v>22.94</v>
      </c>
      <c r="C104" s="17"/>
      <c r="E104" s="17"/>
      <c r="G104" s="17"/>
    </row>
    <row r="105" spans="1:7" ht="15">
      <c r="A105" s="33">
        <v>39661</v>
      </c>
      <c r="B105" s="32">
        <v>20.65</v>
      </c>
      <c r="C105" s="17"/>
      <c r="E105" s="17"/>
      <c r="G105" s="17"/>
    </row>
    <row r="106" spans="1:7" ht="15">
      <c r="A106" s="33">
        <v>39692</v>
      </c>
      <c r="B106" s="32">
        <v>39.39</v>
      </c>
      <c r="C106" s="17"/>
      <c r="E106" s="17"/>
      <c r="G106" s="17"/>
    </row>
    <row r="107" spans="1:7" ht="15">
      <c r="A107" s="33">
        <v>39722</v>
      </c>
      <c r="B107" s="32">
        <v>59.89</v>
      </c>
      <c r="C107" s="17"/>
      <c r="E107" s="17"/>
      <c r="G107" s="17"/>
    </row>
    <row r="108" spans="1:7" ht="15">
      <c r="A108" s="32">
        <v>39753</v>
      </c>
      <c r="B108" s="32">
        <v>55.28</v>
      </c>
      <c r="C108" s="17"/>
      <c r="E108" s="17"/>
      <c r="G108" s="17"/>
    </row>
    <row r="109" spans="1:7" ht="15">
      <c r="A109" s="33">
        <v>39783</v>
      </c>
      <c r="B109" s="32">
        <v>40</v>
      </c>
      <c r="C109" s="17"/>
      <c r="E109" s="17"/>
      <c r="G109" s="17"/>
    </row>
    <row r="110" spans="1:7" ht="15">
      <c r="A110" s="33">
        <v>39814</v>
      </c>
      <c r="B110" s="32">
        <v>44.84</v>
      </c>
      <c r="C110" s="17"/>
      <c r="E110" s="17"/>
      <c r="G110" s="17"/>
    </row>
    <row r="111" spans="1:7" ht="15">
      <c r="A111" s="33">
        <v>39845</v>
      </c>
      <c r="B111" s="32">
        <v>46.35</v>
      </c>
      <c r="C111" s="17"/>
      <c r="E111" s="17"/>
      <c r="G111" s="17"/>
    </row>
    <row r="112" spans="1:7" ht="15">
      <c r="A112" s="33">
        <v>39873</v>
      </c>
      <c r="B112" s="32">
        <v>44.14</v>
      </c>
      <c r="C112" s="17"/>
      <c r="E112" s="17"/>
      <c r="G112" s="17"/>
    </row>
    <row r="113" spans="1:7" ht="15">
      <c r="A113" s="33">
        <v>39904</v>
      </c>
      <c r="B113" s="32">
        <v>36.5</v>
      </c>
      <c r="C113" s="17"/>
      <c r="E113" s="17"/>
      <c r="G113" s="17"/>
    </row>
    <row r="114" spans="1:7" ht="15">
      <c r="A114" s="33">
        <v>39934</v>
      </c>
      <c r="B114" s="32">
        <v>28.92</v>
      </c>
      <c r="C114" s="17"/>
      <c r="E114" s="17"/>
      <c r="G114" s="17"/>
    </row>
    <row r="115" spans="1:7" ht="15">
      <c r="A115" s="33">
        <v>39965</v>
      </c>
      <c r="B115" s="32">
        <v>26.35</v>
      </c>
      <c r="C115" s="17"/>
      <c r="E115" s="17"/>
      <c r="G115" s="17"/>
    </row>
    <row r="116" spans="1:7" ht="15">
      <c r="A116" s="33">
        <v>39995</v>
      </c>
      <c r="B116" s="32">
        <v>25.92</v>
      </c>
      <c r="C116" s="17"/>
      <c r="E116" s="17"/>
      <c r="G116" s="17"/>
    </row>
    <row r="117" spans="1:7" ht="15">
      <c r="A117" s="33">
        <v>40026</v>
      </c>
      <c r="B117" s="32">
        <v>26.01</v>
      </c>
      <c r="C117" s="17"/>
      <c r="E117" s="17"/>
      <c r="G117" s="17"/>
    </row>
    <row r="118" spans="1:7" ht="15">
      <c r="A118" s="33">
        <v>40057</v>
      </c>
      <c r="B118" s="32">
        <v>25.61</v>
      </c>
      <c r="C118" s="17"/>
      <c r="E118" s="17"/>
      <c r="G118" s="17"/>
    </row>
    <row r="119" spans="1:7" ht="15">
      <c r="A119" s="33">
        <v>40087</v>
      </c>
      <c r="B119" s="32">
        <v>30.69</v>
      </c>
      <c r="C119" s="17"/>
      <c r="E119" s="17"/>
      <c r="G119" s="17"/>
    </row>
    <row r="120" spans="1:7" ht="15">
      <c r="A120" s="33">
        <v>40118</v>
      </c>
      <c r="B120" s="32">
        <v>24.51</v>
      </c>
      <c r="C120" s="17"/>
      <c r="E120" s="17"/>
      <c r="G120" s="17"/>
    </row>
    <row r="121" spans="1:7" ht="15">
      <c r="A121" s="33">
        <v>40148</v>
      </c>
      <c r="B121" s="32">
        <v>21.68</v>
      </c>
      <c r="C121" s="17"/>
      <c r="E121" s="17"/>
      <c r="G121" s="17"/>
    </row>
    <row r="122" spans="1:7" ht="15">
      <c r="A122" s="33">
        <v>40179</v>
      </c>
      <c r="B122" s="32">
        <v>24.62</v>
      </c>
      <c r="C122" s="17"/>
      <c r="E122" s="17"/>
      <c r="G122" s="17"/>
    </row>
    <row r="123" spans="1:7" ht="15">
      <c r="A123" s="33">
        <v>40210</v>
      </c>
      <c r="B123" s="32">
        <v>19.5</v>
      </c>
      <c r="C123" s="17"/>
      <c r="E123" s="17"/>
      <c r="G123" s="17"/>
    </row>
    <row r="124" spans="1:7" ht="15">
      <c r="A124" s="33">
        <v>40238</v>
      </c>
      <c r="B124" s="32">
        <v>17.59</v>
      </c>
      <c r="C124" s="17"/>
      <c r="E124" s="17"/>
      <c r="G124" s="17"/>
    </row>
    <row r="125" spans="1:7" ht="15">
      <c r="A125" s="33">
        <v>40269</v>
      </c>
      <c r="B125" s="32">
        <v>22.05</v>
      </c>
      <c r="C125" s="17"/>
      <c r="E125" s="17"/>
      <c r="G125" s="17"/>
    </row>
    <row r="126" spans="1:7" ht="15">
      <c r="A126" s="33">
        <v>40299</v>
      </c>
      <c r="B126" s="32">
        <v>32.07</v>
      </c>
      <c r="C126" s="17"/>
      <c r="E126" s="17"/>
      <c r="G126" s="17"/>
    </row>
    <row r="127" spans="1:7" ht="15">
      <c r="A127" s="33">
        <v>40330</v>
      </c>
      <c r="B127" s="32">
        <v>34.54</v>
      </c>
      <c r="C127" s="17"/>
      <c r="E127" s="17"/>
      <c r="G127" s="17"/>
    </row>
    <row r="128" spans="1:7" ht="15">
      <c r="A128" s="33">
        <v>40360</v>
      </c>
      <c r="B128" s="32">
        <v>23.5</v>
      </c>
      <c r="C128" s="17"/>
      <c r="E128" s="17"/>
      <c r="G128" s="17"/>
    </row>
    <row r="129" spans="1:7" ht="15">
      <c r="A129" s="33">
        <v>40391</v>
      </c>
      <c r="B129" s="32">
        <v>26.05</v>
      </c>
      <c r="C129" s="17"/>
      <c r="E129" s="17"/>
      <c r="G129" s="17"/>
    </row>
    <row r="130" spans="1:7" ht="15">
      <c r="A130" s="33">
        <v>40422</v>
      </c>
      <c r="B130" s="32">
        <v>23.7</v>
      </c>
      <c r="C130" s="17"/>
      <c r="E130" s="17"/>
      <c r="G130" s="17"/>
    </row>
    <row r="131" spans="1:7" ht="15">
      <c r="A131" s="33">
        <v>40452</v>
      </c>
      <c r="B131" s="32">
        <v>21.2</v>
      </c>
      <c r="C131" s="17"/>
      <c r="E131" s="17"/>
      <c r="G131" s="17"/>
    </row>
    <row r="132" spans="1:7" ht="15">
      <c r="A132" s="33">
        <v>40483</v>
      </c>
      <c r="B132" s="32">
        <v>23.54</v>
      </c>
      <c r="C132" s="17"/>
      <c r="E132" s="17"/>
      <c r="G132" s="17"/>
    </row>
    <row r="133" spans="1:7" ht="15">
      <c r="A133" s="33">
        <v>40513</v>
      </c>
      <c r="B133" s="32">
        <v>17.75</v>
      </c>
      <c r="C133" s="17"/>
      <c r="E133" s="17"/>
      <c r="G133" s="17"/>
    </row>
    <row r="134" spans="1:7" ht="15">
      <c r="A134" s="33">
        <v>40544</v>
      </c>
      <c r="B134" s="32">
        <v>19.53</v>
      </c>
      <c r="C134" s="17"/>
      <c r="E134" s="17"/>
      <c r="G134" s="17"/>
    </row>
    <row r="135" spans="1:7" ht="15">
      <c r="A135" s="33">
        <v>40575</v>
      </c>
      <c r="B135" s="32">
        <v>18.350000000000001</v>
      </c>
      <c r="C135" s="17"/>
      <c r="E135" s="17"/>
      <c r="G135" s="17"/>
    </row>
    <row r="136" spans="1:7" ht="15">
      <c r="A136" s="33">
        <v>40603</v>
      </c>
      <c r="B136" s="32">
        <v>17.739999999999998</v>
      </c>
      <c r="C136" s="17"/>
      <c r="E136" s="17"/>
      <c r="G136" s="17"/>
    </row>
    <row r="137" spans="1:7" ht="15">
      <c r="A137" s="33">
        <v>40634</v>
      </c>
      <c r="B137" s="32">
        <v>14.75</v>
      </c>
      <c r="C137" s="17"/>
      <c r="E137" s="17"/>
      <c r="G137" s="17"/>
    </row>
    <row r="138" spans="1:7" ht="15">
      <c r="A138" s="33">
        <v>40664</v>
      </c>
      <c r="B138" s="32">
        <v>15.45</v>
      </c>
      <c r="C138" s="17"/>
      <c r="E138" s="17"/>
      <c r="G138" s="17"/>
    </row>
    <row r="139" spans="1:7" ht="15">
      <c r="A139" s="33">
        <v>40695</v>
      </c>
      <c r="B139" s="32">
        <v>16.52</v>
      </c>
      <c r="C139" s="17"/>
      <c r="E139" s="17"/>
      <c r="G139" s="17"/>
    </row>
    <row r="140" spans="1:7" ht="15">
      <c r="A140" s="33">
        <v>40725</v>
      </c>
      <c r="B140" s="32">
        <v>25.25</v>
      </c>
      <c r="C140" s="17"/>
      <c r="E140" s="17"/>
      <c r="G140" s="17"/>
    </row>
    <row r="141" spans="1:7" ht="15">
      <c r="A141" s="33">
        <v>40756</v>
      </c>
      <c r="B141" s="32">
        <v>31.62</v>
      </c>
      <c r="C141" s="17"/>
      <c r="E141" s="17"/>
      <c r="G141" s="17"/>
    </row>
    <row r="142" spans="1:7" ht="15">
      <c r="A142" s="33">
        <v>40787</v>
      </c>
      <c r="B142" s="32">
        <v>42.96</v>
      </c>
      <c r="C142" s="17"/>
      <c r="E142" s="17"/>
      <c r="G142" s="17"/>
    </row>
    <row r="143" spans="1:7" ht="15">
      <c r="A143" s="33">
        <v>40817</v>
      </c>
      <c r="B143" s="32">
        <v>29.96</v>
      </c>
      <c r="C143" s="17"/>
      <c r="E143" s="17"/>
      <c r="G143" s="17"/>
    </row>
    <row r="144" spans="1:7" ht="15">
      <c r="A144" s="33">
        <v>40848</v>
      </c>
      <c r="B144" s="32">
        <v>27.8</v>
      </c>
      <c r="C144" s="17"/>
      <c r="E144" s="17"/>
      <c r="G144" s="17"/>
    </row>
    <row r="145" spans="1:7" ht="15">
      <c r="A145" s="33">
        <v>40878</v>
      </c>
      <c r="B145" s="32">
        <v>23.4</v>
      </c>
      <c r="C145" s="17"/>
      <c r="E145" s="17"/>
      <c r="G145" s="17"/>
    </row>
    <row r="146" spans="1:7" ht="15">
      <c r="A146" s="33">
        <v>40909</v>
      </c>
      <c r="B146" s="32">
        <v>19.440000000000001</v>
      </c>
      <c r="C146" s="17"/>
      <c r="E146" s="17"/>
      <c r="G146" s="17"/>
    </row>
    <row r="147" spans="1:7" ht="15">
      <c r="A147" s="33">
        <v>40940</v>
      </c>
      <c r="B147" s="32">
        <v>18.43</v>
      </c>
      <c r="C147" s="17"/>
      <c r="E147" s="17"/>
      <c r="G147" s="17"/>
    </row>
    <row r="148" spans="1:7" ht="15">
      <c r="A148" s="33">
        <v>40969</v>
      </c>
      <c r="B148" s="32">
        <v>15.5</v>
      </c>
      <c r="C148" s="17"/>
      <c r="E148" s="17"/>
      <c r="G148" s="17"/>
    </row>
    <row r="149" spans="1:7" ht="15">
      <c r="A149" s="33">
        <v>41000</v>
      </c>
      <c r="B149" s="32">
        <v>17.149999999999999</v>
      </c>
      <c r="C149" s="17"/>
      <c r="E149" s="17"/>
      <c r="G149" s="17"/>
    </row>
    <row r="150" spans="1:7" ht="15">
      <c r="A150" s="33">
        <v>41030</v>
      </c>
      <c r="B150" s="32">
        <v>24.06</v>
      </c>
      <c r="C150" s="17"/>
      <c r="E150" s="17"/>
      <c r="G150" s="17"/>
    </row>
    <row r="151" spans="1:7" ht="15">
      <c r="A151" s="33">
        <v>41061</v>
      </c>
      <c r="B151" s="32">
        <v>17.079999999999998</v>
      </c>
      <c r="C151" s="17"/>
      <c r="E151" s="17"/>
      <c r="G151" s="17"/>
    </row>
    <row r="152" spans="1:7" ht="15">
      <c r="A152" s="33">
        <v>41091</v>
      </c>
      <c r="B152" s="32">
        <v>18.93</v>
      </c>
      <c r="C152" s="17"/>
      <c r="E152" s="17"/>
      <c r="G152" s="17"/>
    </row>
    <row r="153" spans="1:7" ht="15">
      <c r="A153" s="33">
        <v>41122</v>
      </c>
      <c r="B153" s="32">
        <v>17.47</v>
      </c>
      <c r="C153" s="17"/>
      <c r="E153" s="17"/>
      <c r="G153" s="17"/>
    </row>
    <row r="154" spans="1:7" ht="15">
      <c r="A154" s="33">
        <v>41153</v>
      </c>
      <c r="B154" s="32">
        <v>15.73</v>
      </c>
      <c r="C154" s="17"/>
      <c r="E154" s="17"/>
      <c r="G154" s="17"/>
    </row>
    <row r="155" spans="1:7" ht="15">
      <c r="A155" s="33">
        <v>41183</v>
      </c>
      <c r="B155" s="32">
        <v>18.600000000000001</v>
      </c>
      <c r="C155" s="17"/>
      <c r="E155" s="17"/>
      <c r="G155" s="17"/>
    </row>
    <row r="156" spans="1:7" ht="15">
      <c r="A156" s="33">
        <v>41214</v>
      </c>
      <c r="B156" s="32">
        <v>15.87</v>
      </c>
      <c r="C156" s="17"/>
      <c r="E156" s="17"/>
      <c r="G156" s="17"/>
    </row>
    <row r="157" spans="1:7" ht="15">
      <c r="A157" s="33">
        <v>41244</v>
      </c>
      <c r="B157" s="32">
        <v>18.02</v>
      </c>
      <c r="C157" s="17"/>
      <c r="E157" s="17"/>
      <c r="G157" s="17"/>
    </row>
    <row r="158" spans="1:7" ht="15">
      <c r="A158" s="33">
        <v>41275</v>
      </c>
      <c r="B158" s="32">
        <v>14.28</v>
      </c>
      <c r="C158" s="17"/>
      <c r="E158" s="17"/>
      <c r="G158" s="17"/>
    </row>
    <row r="159" spans="1:7" ht="15">
      <c r="A159" s="33">
        <v>41306</v>
      </c>
      <c r="B159" s="32">
        <v>15.51</v>
      </c>
      <c r="C159" s="17"/>
      <c r="E159" s="17"/>
      <c r="G159" s="17"/>
    </row>
    <row r="160" spans="1:7" ht="15">
      <c r="A160" s="33">
        <v>41334</v>
      </c>
      <c r="B160" s="32">
        <v>12.7</v>
      </c>
      <c r="C160" s="17"/>
      <c r="E160" s="17"/>
      <c r="G160" s="17"/>
    </row>
    <row r="161" spans="1:7" ht="15">
      <c r="A161" s="33">
        <v>41365</v>
      </c>
      <c r="B161" s="32">
        <v>13.52</v>
      </c>
      <c r="C161" s="17"/>
      <c r="E161" s="17"/>
      <c r="G161" s="17"/>
    </row>
    <row r="162" spans="1:7" ht="15">
      <c r="A162" s="33">
        <v>41395</v>
      </c>
      <c r="B162" s="32">
        <v>16.3</v>
      </c>
      <c r="C162" s="17"/>
      <c r="E162" s="17"/>
      <c r="G162" s="17"/>
    </row>
    <row r="163" spans="1:7" ht="15">
      <c r="A163" s="33">
        <v>41426</v>
      </c>
      <c r="B163" s="32">
        <v>16.86</v>
      </c>
      <c r="C163" s="17"/>
      <c r="E163" s="17"/>
      <c r="G163" s="17"/>
    </row>
    <row r="164" spans="1:7" ht="15">
      <c r="A164" s="33">
        <v>41456</v>
      </c>
      <c r="B164" s="32">
        <v>13.45</v>
      </c>
      <c r="C164" s="17"/>
      <c r="E164" s="17"/>
      <c r="G164" s="17"/>
    </row>
    <row r="165" spans="1:7" ht="15">
      <c r="A165" s="33">
        <v>41487</v>
      </c>
      <c r="B165" s="32">
        <v>17.010000000000002</v>
      </c>
      <c r="C165" s="17"/>
      <c r="E165" s="17"/>
      <c r="G165" s="17"/>
    </row>
    <row r="166" spans="1:7" ht="15">
      <c r="A166" s="33">
        <v>41518</v>
      </c>
      <c r="B166" s="32">
        <v>16.600000000000001</v>
      </c>
      <c r="C166" s="17"/>
      <c r="E166" s="17"/>
      <c r="G166" s="17"/>
    </row>
    <row r="167" spans="1:7" ht="15">
      <c r="A167" s="33">
        <v>41548</v>
      </c>
      <c r="B167" s="32">
        <v>13.75</v>
      </c>
      <c r="C167" s="17"/>
      <c r="E167" s="17"/>
      <c r="G167" s="17"/>
    </row>
    <row r="168" spans="1:7" ht="15">
      <c r="A168" s="33">
        <v>41579</v>
      </c>
      <c r="B168" s="32">
        <v>13.7</v>
      </c>
      <c r="C168" s="17"/>
      <c r="E168" s="17"/>
      <c r="G168" s="17"/>
    </row>
    <row r="169" spans="1:7" ht="15">
      <c r="A169" s="33">
        <v>41609</v>
      </c>
      <c r="B169" s="32">
        <v>13.72</v>
      </c>
      <c r="C169" s="17"/>
      <c r="E169" s="17"/>
      <c r="G169" s="17"/>
    </row>
    <row r="170" spans="1:7" ht="15">
      <c r="A170" s="33">
        <v>41640</v>
      </c>
      <c r="B170" s="32">
        <v>18.41</v>
      </c>
      <c r="C170" s="17"/>
      <c r="E170" s="17"/>
      <c r="G170" s="17"/>
    </row>
    <row r="171" spans="1:7" ht="15">
      <c r="A171" s="33">
        <v>41671</v>
      </c>
      <c r="B171" s="32">
        <v>14</v>
      </c>
      <c r="C171" s="17"/>
      <c r="E171" s="17"/>
      <c r="G171" s="17"/>
    </row>
    <row r="172" spans="1:7" ht="15">
      <c r="A172" s="33">
        <v>41699</v>
      </c>
      <c r="B172" s="32">
        <v>13.88</v>
      </c>
      <c r="C172" s="17"/>
      <c r="E172" s="17"/>
      <c r="G172" s="17"/>
    </row>
    <row r="173" spans="1:7" ht="15">
      <c r="A173" s="33">
        <v>41730</v>
      </c>
      <c r="B173" s="32">
        <v>13.41</v>
      </c>
      <c r="C173" s="17"/>
      <c r="E173" s="17"/>
      <c r="G173" s="17"/>
    </row>
    <row r="174" spans="1:7" ht="15">
      <c r="A174" s="33">
        <v>41760</v>
      </c>
      <c r="B174" s="32">
        <v>11.4</v>
      </c>
      <c r="C174" s="17"/>
      <c r="E174" s="17"/>
      <c r="G174" s="17"/>
    </row>
    <row r="175" spans="1:7" ht="15">
      <c r="A175" s="33">
        <v>41791</v>
      </c>
      <c r="B175" s="32">
        <v>11.57</v>
      </c>
      <c r="C175" s="17"/>
      <c r="E175" s="17"/>
      <c r="G175" s="17"/>
    </row>
    <row r="176" spans="1:7" ht="15">
      <c r="A176" s="33">
        <v>41821</v>
      </c>
      <c r="B176" s="32">
        <v>16.95</v>
      </c>
      <c r="C176" s="17"/>
      <c r="E176" s="17"/>
      <c r="G176" s="17"/>
    </row>
    <row r="177" spans="1:7" ht="15">
      <c r="A177" s="33">
        <v>41852</v>
      </c>
      <c r="B177" s="32">
        <v>11.98</v>
      </c>
      <c r="C177" s="17"/>
      <c r="E177" s="17"/>
      <c r="G177" s="17"/>
    </row>
    <row r="178" spans="1:7" ht="15">
      <c r="A178" s="33">
        <v>41883</v>
      </c>
      <c r="B178" s="32">
        <v>16.309999999999999</v>
      </c>
      <c r="C178" s="17"/>
      <c r="E178" s="17"/>
      <c r="G178" s="17"/>
    </row>
    <row r="179" spans="1:7" ht="15">
      <c r="A179" s="33">
        <v>41913</v>
      </c>
      <c r="B179" s="32">
        <v>14.03</v>
      </c>
      <c r="C179" s="17"/>
      <c r="E179" s="17"/>
      <c r="G179" s="17"/>
    </row>
    <row r="180" spans="1:7" ht="15">
      <c r="A180" s="33">
        <v>41944</v>
      </c>
      <c r="B180" s="32">
        <v>13.33</v>
      </c>
      <c r="C180" s="17"/>
      <c r="E180" s="17"/>
      <c r="G180" s="17"/>
    </row>
    <row r="181" spans="1:7" ht="15">
      <c r="A181" s="33">
        <v>41974</v>
      </c>
      <c r="B181" s="32">
        <v>19.2</v>
      </c>
      <c r="C181" s="17"/>
      <c r="E181" s="17"/>
      <c r="G181" s="17"/>
    </row>
    <row r="182" spans="1:7" ht="15">
      <c r="A182" s="33">
        <v>42005</v>
      </c>
      <c r="B182" s="32">
        <v>20.97</v>
      </c>
      <c r="C182" s="17"/>
      <c r="E182" s="17"/>
      <c r="G182" s="17"/>
    </row>
    <row r="183" spans="1:7" ht="15">
      <c r="A183" s="33">
        <v>42036</v>
      </c>
      <c r="B183" s="32">
        <v>13.34</v>
      </c>
      <c r="C183" s="17"/>
      <c r="E183" s="17"/>
      <c r="G183" s="17"/>
    </row>
    <row r="184" spans="1:7" ht="15">
      <c r="A184" s="33">
        <v>42064</v>
      </c>
      <c r="B184" s="32">
        <v>15.29</v>
      </c>
      <c r="C184" s="17"/>
      <c r="E184" s="17"/>
      <c r="G184" s="17"/>
    </row>
    <row r="185" spans="1:7" ht="15">
      <c r="A185" s="33">
        <v>42095</v>
      </c>
      <c r="B185" s="32">
        <v>14.55</v>
      </c>
      <c r="C185" s="17"/>
      <c r="E185" s="17"/>
      <c r="G185" s="17"/>
    </row>
    <row r="186" spans="1:7" ht="15">
      <c r="A186" s="33">
        <v>42125</v>
      </c>
      <c r="B186" s="32">
        <v>13.84</v>
      </c>
      <c r="C186" s="17"/>
      <c r="E186" s="17"/>
      <c r="G186" s="17"/>
    </row>
    <row r="187" spans="1:7" ht="15">
      <c r="A187" s="33">
        <v>42156</v>
      </c>
      <c r="B187" s="32">
        <v>18.23</v>
      </c>
      <c r="C187" s="17"/>
      <c r="E187" s="17"/>
      <c r="G187" s="17"/>
    </row>
    <row r="188" spans="1:7" ht="15">
      <c r="A188" s="33">
        <v>42186</v>
      </c>
      <c r="B188" s="32">
        <v>12.12</v>
      </c>
      <c r="C188" s="17"/>
      <c r="E188" s="17"/>
      <c r="G188" s="17"/>
    </row>
    <row r="189" spans="1:7" ht="15">
      <c r="A189" s="33">
        <v>42217</v>
      </c>
      <c r="B189" s="32">
        <v>28.43</v>
      </c>
      <c r="C189" s="17"/>
      <c r="E189" s="17"/>
      <c r="G189" s="17"/>
    </row>
    <row r="190" spans="1:7" ht="15">
      <c r="A190" s="33">
        <v>42248</v>
      </c>
      <c r="B190" s="32">
        <v>24.5</v>
      </c>
      <c r="C190" s="17"/>
      <c r="E190" s="17"/>
      <c r="G190" s="17"/>
    </row>
    <row r="191" spans="1:7" ht="15">
      <c r="A191" s="33">
        <v>42278</v>
      </c>
      <c r="B191" s="32">
        <v>15.07</v>
      </c>
      <c r="C191" s="17"/>
      <c r="E191" s="17"/>
      <c r="G191" s="17"/>
    </row>
    <row r="192" spans="1:7" ht="15">
      <c r="A192" s="33">
        <v>42309</v>
      </c>
      <c r="B192" s="32">
        <v>16.13</v>
      </c>
      <c r="C192" s="17"/>
      <c r="E192" s="17"/>
      <c r="G192" s="17"/>
    </row>
    <row r="193" spans="1:7" ht="15">
      <c r="A193" s="33">
        <v>42339</v>
      </c>
      <c r="B193" s="32">
        <v>18.21</v>
      </c>
      <c r="C193" s="17"/>
      <c r="E193" s="17"/>
      <c r="G193" s="17"/>
    </row>
    <row r="194" spans="1:7" ht="15">
      <c r="A194" s="33">
        <v>42370</v>
      </c>
      <c r="B194" s="32">
        <v>20.2</v>
      </c>
      <c r="C194" s="17"/>
      <c r="E194" s="17"/>
      <c r="G194" s="17"/>
    </row>
    <row r="195" spans="1:7" ht="15">
      <c r="A195" s="33">
        <v>42401</v>
      </c>
      <c r="B195" s="32">
        <v>20.55</v>
      </c>
      <c r="C195" s="17"/>
      <c r="E195" s="17"/>
      <c r="G195" s="17"/>
    </row>
    <row r="196" spans="1:7" ht="15">
      <c r="A196" s="33">
        <v>42430</v>
      </c>
      <c r="B196" s="32">
        <v>13.95</v>
      </c>
      <c r="C196" s="17"/>
      <c r="E196" s="17"/>
      <c r="G196" s="17"/>
    </row>
    <row r="197" spans="1:7" ht="15">
      <c r="A197" s="33">
        <v>42461</v>
      </c>
      <c r="B197" s="32">
        <v>15.7</v>
      </c>
      <c r="C197" s="17"/>
      <c r="E197" s="17"/>
      <c r="G197" s="17"/>
    </row>
    <row r="198" spans="1:7" ht="15">
      <c r="A198" s="33">
        <v>42491</v>
      </c>
      <c r="B198" s="32">
        <v>14.19</v>
      </c>
      <c r="C198" s="17"/>
      <c r="E198" s="17"/>
      <c r="G198" s="17"/>
    </row>
    <row r="199" spans="1:7" ht="15">
      <c r="A199" s="33">
        <v>42522</v>
      </c>
      <c r="B199" s="32">
        <v>15.63</v>
      </c>
      <c r="C199" s="17"/>
      <c r="E199" s="17"/>
      <c r="G199" s="17"/>
    </row>
    <row r="200" spans="1:7" ht="15">
      <c r="A200" s="33">
        <v>42552</v>
      </c>
      <c r="B200" s="32">
        <v>11.87</v>
      </c>
      <c r="C200" s="17"/>
      <c r="E200" s="17"/>
      <c r="G200" s="17"/>
    </row>
    <row r="201" spans="1:7" ht="15">
      <c r="A201" s="33">
        <v>42583</v>
      </c>
      <c r="B201" s="32">
        <v>13.42</v>
      </c>
      <c r="C201" s="17"/>
      <c r="E201" s="17"/>
      <c r="G201" s="17"/>
    </row>
    <row r="202" spans="1:7" ht="15">
      <c r="A202" s="33">
        <v>42614</v>
      </c>
      <c r="B202" s="32">
        <v>13.29</v>
      </c>
      <c r="C202" s="17"/>
      <c r="E202" s="17"/>
      <c r="G202" s="17"/>
    </row>
    <row r="203" spans="1:7" ht="15">
      <c r="A203" s="33">
        <v>42644</v>
      </c>
      <c r="B203" s="32">
        <v>17.059999999999999</v>
      </c>
      <c r="C203" s="17"/>
      <c r="E203" s="17"/>
      <c r="G203" s="17"/>
    </row>
    <row r="204" spans="1:7" ht="15">
      <c r="A204" s="33">
        <v>42675</v>
      </c>
      <c r="B204" s="32">
        <v>13.33</v>
      </c>
      <c r="C204" s="17"/>
      <c r="E204" s="17"/>
      <c r="G204" s="17"/>
    </row>
    <row r="205" spans="1:7" ht="15">
      <c r="A205" s="33">
        <v>42705</v>
      </c>
      <c r="B205" s="32">
        <v>14.04</v>
      </c>
      <c r="C205" s="17"/>
      <c r="E205" s="17"/>
      <c r="G205" s="17"/>
    </row>
    <row r="206" spans="1:7" ht="15">
      <c r="A206" s="33">
        <v>42736</v>
      </c>
      <c r="B206" s="32">
        <v>11.99</v>
      </c>
      <c r="C206" s="17"/>
      <c r="E206" s="17"/>
      <c r="G206" s="17"/>
    </row>
    <row r="207" spans="1:7" ht="15">
      <c r="A207" s="33">
        <v>42767</v>
      </c>
      <c r="B207" s="32">
        <v>12.92</v>
      </c>
      <c r="C207" s="17"/>
      <c r="E207" s="17"/>
      <c r="G207" s="17"/>
    </row>
    <row r="208" spans="1:7" ht="15">
      <c r="A208" s="33">
        <v>42795</v>
      </c>
      <c r="B208" s="32">
        <v>12.37</v>
      </c>
      <c r="C208" s="17"/>
      <c r="E208" s="17"/>
      <c r="G208" s="17"/>
    </row>
    <row r="209" spans="1:7" ht="15">
      <c r="A209" s="33">
        <v>42826</v>
      </c>
      <c r="B209" s="32">
        <v>10.82</v>
      </c>
      <c r="C209" s="17"/>
      <c r="E209" s="17"/>
      <c r="G209" s="17"/>
    </row>
    <row r="210" spans="1:7" ht="15">
      <c r="A210" s="33">
        <v>42856</v>
      </c>
      <c r="B210" s="32">
        <v>10.41</v>
      </c>
      <c r="C210" s="17"/>
      <c r="E210" s="17"/>
      <c r="G210" s="17"/>
    </row>
    <row r="211" spans="1:7" ht="15">
      <c r="A211" s="33">
        <v>42887</v>
      </c>
      <c r="B211" s="32">
        <v>11.18</v>
      </c>
      <c r="C211" s="17"/>
      <c r="E211" s="17"/>
      <c r="G211" s="17"/>
    </row>
    <row r="212" spans="1:7" ht="15">
      <c r="A212" s="33">
        <v>42917</v>
      </c>
      <c r="B212" s="32">
        <v>10.26</v>
      </c>
      <c r="C212" s="17"/>
      <c r="E212" s="17"/>
      <c r="G212" s="17"/>
    </row>
    <row r="213" spans="1:7" ht="15">
      <c r="A213" s="33">
        <v>42948</v>
      </c>
      <c r="B213" s="32">
        <v>10.59</v>
      </c>
      <c r="C213" s="17"/>
      <c r="E213" s="17"/>
      <c r="G213" s="17"/>
    </row>
    <row r="214" spans="1:7" ht="15">
      <c r="A214" s="33">
        <v>42979</v>
      </c>
      <c r="B214" s="32">
        <v>9.51</v>
      </c>
      <c r="C214" s="17"/>
      <c r="E214" s="17"/>
      <c r="G214" s="17"/>
    </row>
    <row r="215" spans="1:7" ht="15">
      <c r="A215" s="54">
        <v>43009</v>
      </c>
      <c r="B215" s="32">
        <v>10.18</v>
      </c>
      <c r="C215" s="17"/>
      <c r="E215" s="17"/>
      <c r="G215" s="17"/>
    </row>
    <row r="216" spans="1:7" ht="15">
      <c r="A216" s="54">
        <v>43040</v>
      </c>
      <c r="B216" s="32">
        <v>11.28</v>
      </c>
      <c r="C216" s="17"/>
      <c r="E216" s="17"/>
      <c r="G216" s="17"/>
    </row>
    <row r="217" spans="1:7" ht="15">
      <c r="A217" s="54">
        <v>43070</v>
      </c>
      <c r="B217" s="32">
        <v>11.04</v>
      </c>
      <c r="C217" s="17"/>
      <c r="E217" s="17"/>
      <c r="G217" s="17"/>
    </row>
    <row r="218" spans="1:7" ht="15">
      <c r="A218" s="54">
        <v>43101</v>
      </c>
      <c r="B218" s="32">
        <v>13.54</v>
      </c>
      <c r="C218" s="17"/>
      <c r="E218" s="17"/>
      <c r="G218" s="17"/>
    </row>
    <row r="219" spans="1:7" ht="15">
      <c r="A219" s="54">
        <v>43132</v>
      </c>
      <c r="B219" s="32">
        <v>19.850000000000001</v>
      </c>
      <c r="C219" s="17"/>
      <c r="E219" s="17"/>
      <c r="G219" s="17"/>
    </row>
    <row r="220" spans="1:7" ht="15">
      <c r="A220" s="54">
        <v>43160</v>
      </c>
      <c r="B220" s="32">
        <v>19.97</v>
      </c>
      <c r="C220" s="17"/>
      <c r="E220" s="17"/>
      <c r="G220" s="17"/>
    </row>
    <row r="221" spans="1:7" ht="15">
      <c r="A221" s="54">
        <v>43191</v>
      </c>
      <c r="B221" s="32">
        <v>15.93</v>
      </c>
      <c r="C221" s="17"/>
      <c r="E221" s="17"/>
      <c r="G221" s="17"/>
    </row>
    <row r="222" spans="1:7" ht="15">
      <c r="A222" s="54">
        <v>43221</v>
      </c>
      <c r="B222" s="32">
        <v>15.43</v>
      </c>
      <c r="C222" s="17"/>
      <c r="E222" s="17"/>
      <c r="G222" s="17"/>
    </row>
    <row r="223" spans="1:7" ht="15">
      <c r="A223" s="33">
        <v>43252</v>
      </c>
      <c r="B223" s="32">
        <v>16.09</v>
      </c>
      <c r="C223" s="17"/>
      <c r="E223" s="17"/>
      <c r="G223" s="17"/>
    </row>
    <row r="224" spans="1:7" ht="15">
      <c r="A224" s="33">
        <v>43282</v>
      </c>
      <c r="B224" s="32">
        <v>12.83</v>
      </c>
      <c r="C224" s="17"/>
      <c r="E224" s="17"/>
      <c r="G224" s="17"/>
    </row>
    <row r="225" spans="1:7" ht="15">
      <c r="A225" s="33">
        <v>43313</v>
      </c>
      <c r="B225" s="32">
        <v>12.86</v>
      </c>
      <c r="C225" s="17"/>
      <c r="E225" s="17"/>
      <c r="G225" s="17"/>
    </row>
    <row r="226" spans="1:7" ht="15">
      <c r="A226" s="33">
        <v>43344</v>
      </c>
      <c r="B226" s="32">
        <v>12.12</v>
      </c>
      <c r="C226" s="17"/>
      <c r="E226" s="17"/>
      <c r="G226" s="17"/>
    </row>
    <row r="227" spans="1:7" ht="15">
      <c r="A227" s="33">
        <v>43374</v>
      </c>
      <c r="B227" s="32">
        <v>21.23</v>
      </c>
      <c r="C227" s="17"/>
      <c r="E227" s="17"/>
      <c r="G227" s="17"/>
    </row>
    <row r="228" spans="1:7" ht="15">
      <c r="A228" s="33">
        <v>43405</v>
      </c>
      <c r="B228" s="32">
        <v>18.07</v>
      </c>
      <c r="C228" s="17"/>
      <c r="E228" s="17"/>
      <c r="G228" s="17"/>
    </row>
    <row r="229" spans="1:7" ht="15">
      <c r="A229" s="33">
        <v>43435</v>
      </c>
      <c r="B229" s="32">
        <v>25.42</v>
      </c>
      <c r="C229" s="17"/>
      <c r="E229" s="17"/>
      <c r="G229" s="17"/>
    </row>
    <row r="230" spans="1:7" ht="15">
      <c r="A230" s="33">
        <v>43466</v>
      </c>
      <c r="B230" s="32">
        <v>16.57</v>
      </c>
      <c r="C230" s="17"/>
      <c r="E230" s="17"/>
      <c r="G230" s="17"/>
    </row>
    <row r="231" spans="1:7" ht="15">
      <c r="A231" s="33">
        <v>43497</v>
      </c>
      <c r="B231" s="32">
        <v>14.78</v>
      </c>
      <c r="C231" s="17"/>
      <c r="E231" s="17"/>
      <c r="G231" s="17"/>
    </row>
    <row r="232" spans="1:7" ht="15">
      <c r="A232" s="33">
        <v>43525</v>
      </c>
      <c r="B232" s="32">
        <v>13.71</v>
      </c>
      <c r="C232" s="17"/>
      <c r="E232" s="17"/>
      <c r="G232" s="17"/>
    </row>
    <row r="233" spans="1:7" ht="15">
      <c r="A233" s="33">
        <v>43556</v>
      </c>
      <c r="B233" s="32">
        <v>13.12</v>
      </c>
    </row>
    <row r="234" spans="1:7" ht="15">
      <c r="A234" s="33">
        <v>43586</v>
      </c>
      <c r="B234" s="32">
        <v>18.71</v>
      </c>
    </row>
    <row r="235" spans="1:7" ht="15">
      <c r="A235" s="33">
        <v>43617</v>
      </c>
      <c r="B235" s="32">
        <v>15.08</v>
      </c>
    </row>
    <row r="236" spans="1:7" ht="15">
      <c r="A236" s="33">
        <v>43647</v>
      </c>
      <c r="B236" s="32">
        <v>16.12</v>
      </c>
    </row>
    <row r="237" spans="1:7" ht="15">
      <c r="A237" s="33">
        <v>43678</v>
      </c>
      <c r="B237" s="32">
        <v>18.98</v>
      </c>
    </row>
    <row r="238" spans="1:7" ht="15">
      <c r="A238" s="33">
        <v>43709</v>
      </c>
      <c r="B238" s="32">
        <v>16.239999999999998</v>
      </c>
    </row>
    <row r="239" spans="1:7" ht="15">
      <c r="A239" s="33">
        <v>43739</v>
      </c>
      <c r="B239" s="32">
        <v>13.22</v>
      </c>
    </row>
    <row r="240" spans="1:7" ht="15">
      <c r="A240" s="33">
        <v>43770</v>
      </c>
      <c r="B240" s="32">
        <v>12.62</v>
      </c>
    </row>
    <row r="241" spans="1:9" ht="15">
      <c r="A241" s="33">
        <v>43800</v>
      </c>
      <c r="B241" s="32">
        <v>13.78</v>
      </c>
    </row>
    <row r="242" spans="1:9" ht="15">
      <c r="A242" s="33">
        <v>43831</v>
      </c>
      <c r="B242" s="32">
        <v>18.84</v>
      </c>
    </row>
    <row r="243" spans="1:9" ht="15">
      <c r="A243" s="33">
        <v>43862</v>
      </c>
      <c r="B243" s="32">
        <v>40.11</v>
      </c>
    </row>
    <row r="244" spans="1:9" ht="15">
      <c r="A244" s="33">
        <v>43891</v>
      </c>
      <c r="B244" s="32">
        <v>53.54</v>
      </c>
    </row>
    <row r="245" spans="1:9" ht="15">
      <c r="A245" s="33">
        <v>43922</v>
      </c>
      <c r="B245" s="32">
        <v>34.15</v>
      </c>
    </row>
    <row r="246" spans="1:9" ht="15">
      <c r="A246" s="33">
        <v>43952</v>
      </c>
      <c r="B246" s="32">
        <v>27.51</v>
      </c>
    </row>
    <row r="247" spans="1:9" ht="15">
      <c r="A247" s="33">
        <v>43983</v>
      </c>
      <c r="B247" s="32">
        <v>30.43</v>
      </c>
    </row>
    <row r="248" spans="1:9" ht="15">
      <c r="A248" s="33">
        <v>44013</v>
      </c>
      <c r="B248" s="32">
        <v>24.46</v>
      </c>
    </row>
    <row r="249" spans="1:9" ht="15">
      <c r="A249" s="33">
        <v>44044</v>
      </c>
      <c r="B249" s="32">
        <v>26.41</v>
      </c>
    </row>
    <row r="250" spans="1:9" ht="15">
      <c r="A250" s="33">
        <v>44075</v>
      </c>
      <c r="B250" s="32">
        <v>26.37</v>
      </c>
      <c r="C250" s="17"/>
      <c r="E250" s="17"/>
      <c r="G250" s="17"/>
      <c r="I250" s="17"/>
    </row>
    <row r="251" spans="1:9" ht="15">
      <c r="A251" s="33">
        <v>44105</v>
      </c>
      <c r="B251" s="32">
        <v>38.020000000000003</v>
      </c>
      <c r="C251" s="17"/>
      <c r="E251" s="17"/>
      <c r="G251" s="17"/>
      <c r="I251" s="17"/>
    </row>
    <row r="252" spans="1:9" ht="15">
      <c r="A252" s="33">
        <v>44136</v>
      </c>
      <c r="B252" s="32">
        <v>20.57</v>
      </c>
      <c r="C252" s="17"/>
      <c r="E252" s="17"/>
      <c r="G252" s="17"/>
      <c r="I252" s="17"/>
    </row>
    <row r="253" spans="1:9" ht="15">
      <c r="A253" s="33">
        <v>44166</v>
      </c>
      <c r="B253" s="32">
        <v>22.75</v>
      </c>
      <c r="C253" s="17"/>
      <c r="E253" s="17"/>
      <c r="G253" s="17"/>
      <c r="I253" s="17"/>
    </row>
    <row r="254" spans="1:9" ht="15">
      <c r="A254" s="33">
        <v>44197</v>
      </c>
      <c r="B254" s="32">
        <v>33.090000000000003</v>
      </c>
      <c r="C254" s="17"/>
      <c r="E254" s="17"/>
      <c r="G254" s="17"/>
      <c r="I254" s="17"/>
    </row>
    <row r="255" spans="1:9" ht="15">
      <c r="A255" s="33">
        <v>44228</v>
      </c>
      <c r="B255" s="32">
        <v>27.95</v>
      </c>
      <c r="C255" s="17"/>
      <c r="E255" s="17"/>
      <c r="G255" s="17"/>
      <c r="I255" s="17"/>
    </row>
    <row r="256" spans="1:9" ht="15">
      <c r="A256" s="33">
        <v>44256</v>
      </c>
      <c r="B256" s="32">
        <v>19.399999999999999</v>
      </c>
      <c r="C256" s="17"/>
      <c r="E256" s="17"/>
      <c r="G256" s="17"/>
      <c r="I256" s="17"/>
    </row>
    <row r="257" spans="1:9" ht="15">
      <c r="A257" s="33">
        <v>44287</v>
      </c>
      <c r="B257" s="32">
        <v>18.61</v>
      </c>
      <c r="C257" s="17"/>
      <c r="E257" s="17"/>
      <c r="G257" s="17"/>
      <c r="I257" s="17"/>
    </row>
    <row r="258" spans="1:9" ht="15">
      <c r="A258" s="33">
        <v>44317</v>
      </c>
      <c r="B258" s="32">
        <v>16.760000000000002</v>
      </c>
      <c r="C258" s="17"/>
      <c r="E258" s="17"/>
      <c r="G258" s="17"/>
      <c r="I258" s="17"/>
    </row>
    <row r="259" spans="1:9" ht="15">
      <c r="A259" s="33">
        <v>44348</v>
      </c>
      <c r="B259" s="32">
        <v>15.83</v>
      </c>
      <c r="C259" s="17"/>
      <c r="E259" s="17"/>
      <c r="G259" s="17"/>
      <c r="I259" s="17"/>
    </row>
    <row r="260" spans="1:9" ht="15">
      <c r="A260" s="33">
        <v>44378</v>
      </c>
      <c r="B260" s="32">
        <v>18.239999999999998</v>
      </c>
      <c r="C260" s="17"/>
      <c r="E260" s="17"/>
      <c r="G260" s="17"/>
      <c r="I260" s="17"/>
    </row>
    <row r="261" spans="1:9" ht="15">
      <c r="A261" s="33">
        <v>44409</v>
      </c>
      <c r="B261" s="32">
        <v>16.48</v>
      </c>
      <c r="C261" s="17"/>
      <c r="E261" s="17"/>
      <c r="G261" s="17"/>
      <c r="I261" s="17"/>
    </row>
    <row r="262" spans="1:9" ht="15">
      <c r="A262" s="33">
        <v>44440</v>
      </c>
      <c r="B262" s="32">
        <v>23.14</v>
      </c>
      <c r="C262" s="17"/>
      <c r="E262" s="17"/>
      <c r="G262" s="17"/>
      <c r="I262" s="17"/>
    </row>
    <row r="263" spans="1:9" ht="15">
      <c r="A263" s="33">
        <v>44470</v>
      </c>
      <c r="B263" s="32">
        <v>16.260000000000002</v>
      </c>
      <c r="C263" s="17"/>
      <c r="E263" s="17"/>
      <c r="G263" s="17"/>
      <c r="I263" s="17"/>
    </row>
    <row r="264" spans="1:9" ht="15">
      <c r="A264" s="54">
        <v>44501</v>
      </c>
      <c r="B264">
        <v>27.19</v>
      </c>
      <c r="C264" s="17"/>
      <c r="E264" s="17"/>
      <c r="G264" s="17"/>
      <c r="I264" s="17"/>
    </row>
    <row r="265" spans="1:9" ht="15">
      <c r="A265" s="54">
        <v>44531</v>
      </c>
      <c r="B265">
        <v>17.22</v>
      </c>
      <c r="C265" s="17"/>
      <c r="E265" s="17"/>
      <c r="G265" s="17"/>
      <c r="I265" s="17"/>
    </row>
    <row r="266" spans="1:9" ht="15">
      <c r="A266" s="54">
        <v>44562</v>
      </c>
      <c r="B266">
        <v>24.83</v>
      </c>
      <c r="C266" s="17"/>
      <c r="E266" s="17"/>
      <c r="G266" s="17"/>
      <c r="I266" s="17"/>
    </row>
    <row r="267" spans="1:9">
      <c r="A267" s="17"/>
      <c r="C267" s="17"/>
      <c r="E267" s="17"/>
      <c r="G267" s="17"/>
      <c r="I267" s="17"/>
    </row>
  </sheetData>
  <sortState xmlns:xlrd2="http://schemas.microsoft.com/office/spreadsheetml/2017/richdata2" ref="A2:B263">
    <sortCondition ref="A2:A263"/>
  </sortState>
  <hyperlinks>
    <hyperlink ref="D1" r:id="rId1" display="https://www.investing.com/indices/volatility-s-p-500-historical-data" xr:uid="{7E87B52E-34F9-4B94-BDFB-644FF9114793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AE34C-4FE5-4C56-8CEC-4D16E9C1BFE3}">
  <sheetPr>
    <tabColor rgb="FF70AD47"/>
  </sheetPr>
  <dimension ref="A1:E747"/>
  <sheetViews>
    <sheetView workbookViewId="0">
      <selection activeCell="E2" sqref="E2"/>
    </sheetView>
  </sheetViews>
  <sheetFormatPr defaultRowHeight="12.75"/>
  <cols>
    <col min="1" max="1" width="10.140625" bestFit="1" customWidth="1"/>
    <col min="2" max="2" width="12" bestFit="1" customWidth="1"/>
  </cols>
  <sheetData>
    <row r="1" spans="1:5" ht="15">
      <c r="A1" s="32" t="s">
        <v>0</v>
      </c>
      <c r="B1" s="32" t="s">
        <v>26</v>
      </c>
      <c r="E1" s="18" t="s">
        <v>517</v>
      </c>
    </row>
    <row r="2" spans="1:5" ht="15">
      <c r="A2" s="33">
        <v>21916</v>
      </c>
      <c r="B2" s="32">
        <v>100.682619665047</v>
      </c>
    </row>
    <row r="3" spans="1:5" ht="15">
      <c r="A3" s="33">
        <v>21947</v>
      </c>
      <c r="B3" s="32">
        <v>100.41003628719101</v>
      </c>
    </row>
    <row r="4" spans="1:5" ht="15">
      <c r="A4" s="33">
        <v>21976</v>
      </c>
      <c r="B4" s="32">
        <v>100.10869334032699</v>
      </c>
    </row>
    <row r="5" spans="1:5" ht="15">
      <c r="A5" s="33">
        <v>22007</v>
      </c>
      <c r="B5" s="32">
        <v>99.824233721866804</v>
      </c>
    </row>
    <row r="6" spans="1:5" ht="15">
      <c r="A6" s="33">
        <v>22037</v>
      </c>
      <c r="B6" s="32">
        <v>99.575980868101695</v>
      </c>
    </row>
    <row r="7" spans="1:5" ht="15">
      <c r="A7" s="33">
        <v>22068</v>
      </c>
      <c r="B7" s="32">
        <v>99.359485586560297</v>
      </c>
    </row>
    <row r="8" spans="1:5" ht="15">
      <c r="A8" s="33">
        <v>22098</v>
      </c>
      <c r="B8" s="32">
        <v>99.156222403038399</v>
      </c>
    </row>
    <row r="9" spans="1:5" ht="15">
      <c r="A9" s="33">
        <v>22129</v>
      </c>
      <c r="B9" s="32">
        <v>98.964069098956102</v>
      </c>
    </row>
    <row r="10" spans="1:5" ht="15">
      <c r="A10" s="33">
        <v>22160</v>
      </c>
      <c r="B10" s="32">
        <v>98.774345087214002</v>
      </c>
    </row>
    <row r="11" spans="1:5" ht="15">
      <c r="A11" s="33">
        <v>22190</v>
      </c>
      <c r="B11" s="32">
        <v>98.612092823485398</v>
      </c>
    </row>
    <row r="12" spans="1:5" ht="15">
      <c r="A12" s="33">
        <v>22221</v>
      </c>
      <c r="B12" s="32">
        <v>98.506552074636303</v>
      </c>
    </row>
    <row r="13" spans="1:5" ht="15">
      <c r="A13" s="33">
        <v>22251</v>
      </c>
      <c r="B13" s="32">
        <v>98.488951178615906</v>
      </c>
    </row>
    <row r="14" spans="1:5" ht="15">
      <c r="A14" s="33">
        <v>22282</v>
      </c>
      <c r="B14" s="32">
        <v>98.576089171307203</v>
      </c>
    </row>
    <row r="15" spans="1:5" ht="15">
      <c r="A15" s="33">
        <v>22313</v>
      </c>
      <c r="B15" s="32">
        <v>98.785920023521797</v>
      </c>
    </row>
    <row r="16" spans="1:5" ht="15">
      <c r="A16" s="33">
        <v>22341</v>
      </c>
      <c r="B16" s="32">
        <v>99.106157491133004</v>
      </c>
    </row>
    <row r="17" spans="1:2" ht="15">
      <c r="A17" s="33">
        <v>22372</v>
      </c>
      <c r="B17" s="32">
        <v>99.490496956187599</v>
      </c>
    </row>
    <row r="18" spans="1:2" ht="15">
      <c r="A18" s="33">
        <v>22402</v>
      </c>
      <c r="B18" s="32">
        <v>99.882220408122393</v>
      </c>
    </row>
    <row r="19" spans="1:2" ht="15">
      <c r="A19" s="33">
        <v>22433</v>
      </c>
      <c r="B19" s="32">
        <v>100.246258883953</v>
      </c>
    </row>
    <row r="20" spans="1:2" ht="15">
      <c r="A20" s="33">
        <v>22463</v>
      </c>
      <c r="B20" s="32">
        <v>100.559211413984</v>
      </c>
    </row>
    <row r="21" spans="1:2" ht="15">
      <c r="A21" s="33">
        <v>22494</v>
      </c>
      <c r="B21" s="32">
        <v>100.814442815481</v>
      </c>
    </row>
    <row r="22" spans="1:2" ht="15">
      <c r="A22" s="33">
        <v>22525</v>
      </c>
      <c r="B22" s="32">
        <v>100.99999506877</v>
      </c>
    </row>
    <row r="23" spans="1:2" ht="15">
      <c r="A23" s="33">
        <v>22555</v>
      </c>
      <c r="B23" s="32">
        <v>101.11401271099101</v>
      </c>
    </row>
    <row r="24" spans="1:2" ht="15">
      <c r="A24" s="33">
        <v>22586</v>
      </c>
      <c r="B24" s="32">
        <v>101.162016536544</v>
      </c>
    </row>
    <row r="25" spans="1:2" ht="15">
      <c r="A25" s="33">
        <v>22616</v>
      </c>
      <c r="B25" s="32">
        <v>101.132554012241</v>
      </c>
    </row>
    <row r="26" spans="1:2" ht="15">
      <c r="A26" s="33">
        <v>22647</v>
      </c>
      <c r="B26" s="32">
        <v>101.018772652853</v>
      </c>
    </row>
    <row r="27" spans="1:2" ht="15">
      <c r="A27" s="33">
        <v>22678</v>
      </c>
      <c r="B27" s="32">
        <v>100.83683888860701</v>
      </c>
    </row>
    <row r="28" spans="1:2" ht="15">
      <c r="A28" s="33">
        <v>22706</v>
      </c>
      <c r="B28" s="32">
        <v>100.58905816325</v>
      </c>
    </row>
    <row r="29" spans="1:2" ht="15">
      <c r="A29" s="33">
        <v>22737</v>
      </c>
      <c r="B29" s="32">
        <v>100.29865258764001</v>
      </c>
    </row>
    <row r="30" spans="1:2" ht="15">
      <c r="A30" s="33">
        <v>22767</v>
      </c>
      <c r="B30" s="32">
        <v>100.005400218416</v>
      </c>
    </row>
    <row r="31" spans="1:2" ht="15">
      <c r="A31" s="33">
        <v>22798</v>
      </c>
      <c r="B31" s="32">
        <v>99.749953523988296</v>
      </c>
    </row>
    <row r="32" spans="1:2" ht="15">
      <c r="A32" s="33">
        <v>22828</v>
      </c>
      <c r="B32" s="32">
        <v>99.573703978119994</v>
      </c>
    </row>
    <row r="33" spans="1:2" ht="15">
      <c r="A33" s="33">
        <v>22859</v>
      </c>
      <c r="B33" s="32">
        <v>99.484512129782104</v>
      </c>
    </row>
    <row r="34" spans="1:2" ht="15">
      <c r="A34" s="33">
        <v>22890</v>
      </c>
      <c r="B34" s="32">
        <v>99.480498505531202</v>
      </c>
    </row>
    <row r="35" spans="1:2" ht="15">
      <c r="A35" s="33">
        <v>22920</v>
      </c>
      <c r="B35" s="32">
        <v>99.5494287622939</v>
      </c>
    </row>
    <row r="36" spans="1:2" ht="15">
      <c r="A36" s="33">
        <v>22951</v>
      </c>
      <c r="B36" s="32">
        <v>99.674952941097402</v>
      </c>
    </row>
    <row r="37" spans="1:2" ht="15">
      <c r="A37" s="33">
        <v>22981</v>
      </c>
      <c r="B37" s="32">
        <v>99.826299871678998</v>
      </c>
    </row>
    <row r="38" spans="1:2" ht="15">
      <c r="A38" s="33">
        <v>23012</v>
      </c>
      <c r="B38" s="32">
        <v>99.976058067102002</v>
      </c>
    </row>
    <row r="39" spans="1:2" ht="15">
      <c r="A39" s="33">
        <v>23043</v>
      </c>
      <c r="B39" s="32">
        <v>100.106057661535</v>
      </c>
    </row>
    <row r="40" spans="1:2" ht="15">
      <c r="A40" s="33">
        <v>23071</v>
      </c>
      <c r="B40" s="32">
        <v>100.208773443415</v>
      </c>
    </row>
    <row r="41" spans="1:2" ht="15">
      <c r="A41" s="33">
        <v>23102</v>
      </c>
      <c r="B41" s="32">
        <v>100.28086765507101</v>
      </c>
    </row>
    <row r="42" spans="1:2" ht="15">
      <c r="A42" s="33">
        <v>23132</v>
      </c>
      <c r="B42" s="32">
        <v>100.308304688684</v>
      </c>
    </row>
    <row r="43" spans="1:2" ht="15">
      <c r="A43" s="33">
        <v>23163</v>
      </c>
      <c r="B43" s="32">
        <v>100.29088062504</v>
      </c>
    </row>
    <row r="44" spans="1:2" ht="15">
      <c r="A44" s="33">
        <v>23193</v>
      </c>
      <c r="B44" s="32">
        <v>100.248005028414</v>
      </c>
    </row>
    <row r="45" spans="1:2" ht="15">
      <c r="A45" s="33">
        <v>23224</v>
      </c>
      <c r="B45" s="32">
        <v>100.20359607398299</v>
      </c>
    </row>
    <row r="46" spans="1:2" ht="15">
      <c r="A46" s="33">
        <v>23255</v>
      </c>
      <c r="B46" s="32">
        <v>100.179283191032</v>
      </c>
    </row>
    <row r="47" spans="1:2" ht="15">
      <c r="A47" s="33">
        <v>23285</v>
      </c>
      <c r="B47" s="32">
        <v>100.171364548996</v>
      </c>
    </row>
    <row r="48" spans="1:2" ht="15">
      <c r="A48" s="33">
        <v>23316</v>
      </c>
      <c r="B48" s="32">
        <v>100.17536136368599</v>
      </c>
    </row>
    <row r="49" spans="1:2" ht="15">
      <c r="A49" s="33">
        <v>23346</v>
      </c>
      <c r="B49" s="32">
        <v>100.20340681865</v>
      </c>
    </row>
    <row r="50" spans="1:2" ht="15">
      <c r="A50" s="33">
        <v>23377</v>
      </c>
      <c r="B50" s="32">
        <v>100.265693367159</v>
      </c>
    </row>
    <row r="51" spans="1:2" ht="15">
      <c r="A51" s="33">
        <v>23408</v>
      </c>
      <c r="B51" s="32">
        <v>100.34199695859201</v>
      </c>
    </row>
    <row r="52" spans="1:2" ht="15">
      <c r="A52" s="33">
        <v>23437</v>
      </c>
      <c r="B52" s="32">
        <v>100.426625427163</v>
      </c>
    </row>
    <row r="53" spans="1:2" ht="15">
      <c r="A53" s="33">
        <v>23468</v>
      </c>
      <c r="B53" s="32">
        <v>100.510392230978</v>
      </c>
    </row>
    <row r="54" spans="1:2" ht="15">
      <c r="A54" s="33">
        <v>23498</v>
      </c>
      <c r="B54" s="32">
        <v>100.587193244426</v>
      </c>
    </row>
    <row r="55" spans="1:2" ht="15">
      <c r="A55" s="33">
        <v>23529</v>
      </c>
      <c r="B55" s="32">
        <v>100.65636358451</v>
      </c>
    </row>
    <row r="56" spans="1:2" ht="15">
      <c r="A56" s="33">
        <v>23559</v>
      </c>
      <c r="B56" s="32">
        <v>100.713998372223</v>
      </c>
    </row>
    <row r="57" spans="1:2" ht="15">
      <c r="A57" s="33">
        <v>23590</v>
      </c>
      <c r="B57" s="32">
        <v>100.752436200918</v>
      </c>
    </row>
    <row r="58" spans="1:2" ht="15">
      <c r="A58" s="33">
        <v>23621</v>
      </c>
      <c r="B58" s="32">
        <v>100.79044514635299</v>
      </c>
    </row>
    <row r="59" spans="1:2" ht="15">
      <c r="A59" s="33">
        <v>23651</v>
      </c>
      <c r="B59" s="32">
        <v>100.833155659406</v>
      </c>
    </row>
    <row r="60" spans="1:2" ht="15">
      <c r="A60" s="33">
        <v>23682</v>
      </c>
      <c r="B60" s="32">
        <v>100.895314568541</v>
      </c>
    </row>
    <row r="61" spans="1:2" ht="15">
      <c r="A61" s="33">
        <v>23712</v>
      </c>
      <c r="B61" s="32">
        <v>100.969467289912</v>
      </c>
    </row>
    <row r="62" spans="1:2" ht="15">
      <c r="A62" s="33">
        <v>23743</v>
      </c>
      <c r="B62" s="32">
        <v>101.034936304266</v>
      </c>
    </row>
    <row r="63" spans="1:2" ht="15">
      <c r="A63" s="33">
        <v>23774</v>
      </c>
      <c r="B63" s="32">
        <v>101.073676860592</v>
      </c>
    </row>
    <row r="64" spans="1:2" ht="15">
      <c r="A64" s="33">
        <v>23802</v>
      </c>
      <c r="B64" s="32">
        <v>101.07454075864599</v>
      </c>
    </row>
    <row r="65" spans="1:2" ht="15">
      <c r="A65" s="33">
        <v>23833</v>
      </c>
      <c r="B65" s="32">
        <v>101.034456318133</v>
      </c>
    </row>
    <row r="66" spans="1:2" ht="15">
      <c r="A66" s="33">
        <v>23863</v>
      </c>
      <c r="B66" s="32">
        <v>100.96991931629</v>
      </c>
    </row>
    <row r="67" spans="1:2" ht="15">
      <c r="A67" s="33">
        <v>23894</v>
      </c>
      <c r="B67" s="32">
        <v>100.910219630227</v>
      </c>
    </row>
    <row r="68" spans="1:2" ht="15">
      <c r="A68" s="33">
        <v>23924</v>
      </c>
      <c r="B68" s="32">
        <v>100.888791055914</v>
      </c>
    </row>
    <row r="69" spans="1:2" ht="15">
      <c r="A69" s="33">
        <v>23955</v>
      </c>
      <c r="B69" s="32">
        <v>100.923236876256</v>
      </c>
    </row>
    <row r="70" spans="1:2" ht="15">
      <c r="A70" s="33">
        <v>23986</v>
      </c>
      <c r="B70" s="32">
        <v>101.01949003025</v>
      </c>
    </row>
    <row r="71" spans="1:2" ht="15">
      <c r="A71" s="33">
        <v>24016</v>
      </c>
      <c r="B71" s="32">
        <v>101.166926232454</v>
      </c>
    </row>
    <row r="72" spans="1:2" ht="15">
      <c r="A72" s="33">
        <v>24047</v>
      </c>
      <c r="B72" s="32">
        <v>101.341619798685</v>
      </c>
    </row>
    <row r="73" spans="1:2" ht="15">
      <c r="A73" s="33">
        <v>24077</v>
      </c>
      <c r="B73" s="32">
        <v>101.50877828413699</v>
      </c>
    </row>
    <row r="74" spans="1:2" ht="15">
      <c r="A74" s="33">
        <v>24108</v>
      </c>
      <c r="B74" s="32">
        <v>101.626801141196</v>
      </c>
    </row>
    <row r="75" spans="1:2" ht="15">
      <c r="A75" s="33">
        <v>24139</v>
      </c>
      <c r="B75" s="32">
        <v>101.654290951032</v>
      </c>
    </row>
    <row r="76" spans="1:2" ht="15">
      <c r="A76" s="33">
        <v>24167</v>
      </c>
      <c r="B76" s="32">
        <v>101.568489988423</v>
      </c>
    </row>
    <row r="77" spans="1:2" ht="15">
      <c r="A77" s="33">
        <v>24198</v>
      </c>
      <c r="B77" s="32">
        <v>101.371915872421</v>
      </c>
    </row>
    <row r="78" spans="1:2" ht="15">
      <c r="A78" s="33">
        <v>24228</v>
      </c>
      <c r="B78" s="32">
        <v>101.086902150692</v>
      </c>
    </row>
    <row r="79" spans="1:2" ht="15">
      <c r="A79" s="33">
        <v>24259</v>
      </c>
      <c r="B79" s="32">
        <v>100.76826475435</v>
      </c>
    </row>
    <row r="80" spans="1:2" ht="15">
      <c r="A80" s="33">
        <v>24289</v>
      </c>
      <c r="B80" s="32">
        <v>100.44250677119</v>
      </c>
    </row>
    <row r="81" spans="1:2" ht="15">
      <c r="A81" s="33">
        <v>24320</v>
      </c>
      <c r="B81" s="32">
        <v>100.127190791461</v>
      </c>
    </row>
    <row r="82" spans="1:2" ht="15">
      <c r="A82" s="33">
        <v>24351</v>
      </c>
      <c r="B82" s="32">
        <v>99.826443655733598</v>
      </c>
    </row>
    <row r="83" spans="1:2" ht="15">
      <c r="A83" s="33">
        <v>24381</v>
      </c>
      <c r="B83" s="32">
        <v>99.535579113634299</v>
      </c>
    </row>
    <row r="84" spans="1:2" ht="15">
      <c r="A84" s="33">
        <v>24412</v>
      </c>
      <c r="B84" s="32">
        <v>99.266453370465101</v>
      </c>
    </row>
    <row r="85" spans="1:2" ht="15">
      <c r="A85" s="33">
        <v>24442</v>
      </c>
      <c r="B85" s="32">
        <v>99.037300990619201</v>
      </c>
    </row>
    <row r="86" spans="1:2" ht="15">
      <c r="A86" s="33">
        <v>24473</v>
      </c>
      <c r="B86" s="32">
        <v>98.870272596780197</v>
      </c>
    </row>
    <row r="87" spans="1:2" ht="15">
      <c r="A87" s="33">
        <v>24504</v>
      </c>
      <c r="B87" s="32">
        <v>98.781204006237601</v>
      </c>
    </row>
    <row r="88" spans="1:2" ht="15">
      <c r="A88" s="33">
        <v>24532</v>
      </c>
      <c r="B88" s="32">
        <v>98.797194084966407</v>
      </c>
    </row>
    <row r="89" spans="1:2" ht="15">
      <c r="A89" s="33">
        <v>24563</v>
      </c>
      <c r="B89" s="32">
        <v>98.921563668333505</v>
      </c>
    </row>
    <row r="90" spans="1:2" ht="15">
      <c r="A90" s="33">
        <v>24593</v>
      </c>
      <c r="B90" s="32">
        <v>99.142478622334806</v>
      </c>
    </row>
    <row r="91" spans="1:2" ht="15">
      <c r="A91" s="33">
        <v>24624</v>
      </c>
      <c r="B91" s="32">
        <v>99.418014538464803</v>
      </c>
    </row>
    <row r="92" spans="1:2" ht="15">
      <c r="A92" s="33">
        <v>24654</v>
      </c>
      <c r="B92" s="32">
        <v>99.712963646640503</v>
      </c>
    </row>
    <row r="93" spans="1:2" ht="15">
      <c r="A93" s="33">
        <v>24685</v>
      </c>
      <c r="B93" s="32">
        <v>99.996997189536302</v>
      </c>
    </row>
    <row r="94" spans="1:2" ht="15">
      <c r="A94" s="33">
        <v>24716</v>
      </c>
      <c r="B94" s="32">
        <v>100.24119408233</v>
      </c>
    </row>
    <row r="95" spans="1:2" ht="15">
      <c r="A95" s="33">
        <v>24746</v>
      </c>
      <c r="B95" s="32">
        <v>100.434854976412</v>
      </c>
    </row>
    <row r="96" spans="1:2" ht="15">
      <c r="A96" s="33">
        <v>24777</v>
      </c>
      <c r="B96" s="32">
        <v>100.57408417326501</v>
      </c>
    </row>
    <row r="97" spans="1:2" ht="15">
      <c r="A97" s="33">
        <v>24807</v>
      </c>
      <c r="B97" s="32">
        <v>100.660298822915</v>
      </c>
    </row>
    <row r="98" spans="1:2" ht="15">
      <c r="A98" s="33">
        <v>24838</v>
      </c>
      <c r="B98" s="32">
        <v>100.69079784377</v>
      </c>
    </row>
    <row r="99" spans="1:2" ht="15">
      <c r="A99" s="33">
        <v>24869</v>
      </c>
      <c r="B99" s="32">
        <v>100.692828443338</v>
      </c>
    </row>
    <row r="100" spans="1:2" ht="15">
      <c r="A100" s="33">
        <v>24898</v>
      </c>
      <c r="B100" s="32">
        <v>100.685113548207</v>
      </c>
    </row>
    <row r="101" spans="1:2" ht="15">
      <c r="A101" s="33">
        <v>24929</v>
      </c>
      <c r="B101" s="32">
        <v>100.678214560182</v>
      </c>
    </row>
    <row r="102" spans="1:2" ht="15">
      <c r="A102" s="33">
        <v>24959</v>
      </c>
      <c r="B102" s="32">
        <v>100.678811318553</v>
      </c>
    </row>
    <row r="103" spans="1:2" ht="15">
      <c r="A103" s="33">
        <v>24990</v>
      </c>
      <c r="B103" s="32">
        <v>100.699569969533</v>
      </c>
    </row>
    <row r="104" spans="1:2" ht="15">
      <c r="A104" s="33">
        <v>25020</v>
      </c>
      <c r="B104" s="32">
        <v>100.75293746068</v>
      </c>
    </row>
    <row r="105" spans="1:2" ht="15">
      <c r="A105" s="33">
        <v>25051</v>
      </c>
      <c r="B105" s="32">
        <v>100.84925709947601</v>
      </c>
    </row>
    <row r="106" spans="1:2" ht="15">
      <c r="A106" s="33">
        <v>25082</v>
      </c>
      <c r="B106" s="32">
        <v>100.98849404251099</v>
      </c>
    </row>
    <row r="107" spans="1:2" ht="15">
      <c r="A107" s="33">
        <v>25112</v>
      </c>
      <c r="B107" s="32">
        <v>101.12732088585599</v>
      </c>
    </row>
    <row r="108" spans="1:2" ht="15">
      <c r="A108" s="32">
        <v>25143</v>
      </c>
      <c r="B108" s="32">
        <v>101.21445440620199</v>
      </c>
    </row>
    <row r="109" spans="1:2" ht="15">
      <c r="A109" s="33">
        <v>25173</v>
      </c>
      <c r="B109" s="32">
        <v>101.231592009376</v>
      </c>
    </row>
    <row r="110" spans="1:2" ht="15">
      <c r="A110" s="33">
        <v>25204</v>
      </c>
      <c r="B110" s="32">
        <v>101.1827663327</v>
      </c>
    </row>
    <row r="111" spans="1:2" ht="15">
      <c r="A111" s="33">
        <v>25235</v>
      </c>
      <c r="B111" s="32">
        <v>101.075376031323</v>
      </c>
    </row>
    <row r="112" spans="1:2" ht="15">
      <c r="A112" s="33">
        <v>25263</v>
      </c>
      <c r="B112" s="32">
        <v>100.918178364391</v>
      </c>
    </row>
    <row r="113" spans="1:2" ht="15">
      <c r="A113" s="33">
        <v>25294</v>
      </c>
      <c r="B113" s="32">
        <v>100.712722795471</v>
      </c>
    </row>
    <row r="114" spans="1:2" ht="15">
      <c r="A114" s="33">
        <v>25324</v>
      </c>
      <c r="B114" s="32">
        <v>100.464098037547</v>
      </c>
    </row>
    <row r="115" spans="1:2" ht="15">
      <c r="A115" s="33">
        <v>25355</v>
      </c>
      <c r="B115" s="32">
        <v>100.21274299812001</v>
      </c>
    </row>
    <row r="116" spans="1:2" ht="15">
      <c r="A116" s="33">
        <v>25385</v>
      </c>
      <c r="B116" s="32">
        <v>99.990483748419805</v>
      </c>
    </row>
    <row r="117" spans="1:2" ht="15">
      <c r="A117" s="33">
        <v>25416</v>
      </c>
      <c r="B117" s="32">
        <v>99.805577432227295</v>
      </c>
    </row>
    <row r="118" spans="1:2" ht="15">
      <c r="A118" s="33">
        <v>25447</v>
      </c>
      <c r="B118" s="32">
        <v>99.637634561234805</v>
      </c>
    </row>
    <row r="119" spans="1:2" ht="15">
      <c r="A119" s="33">
        <v>25477</v>
      </c>
      <c r="B119" s="32">
        <v>99.455620881798794</v>
      </c>
    </row>
    <row r="120" spans="1:2" ht="15">
      <c r="A120" s="33">
        <v>25508</v>
      </c>
      <c r="B120" s="32">
        <v>99.242036316639997</v>
      </c>
    </row>
    <row r="121" spans="1:2" ht="15">
      <c r="A121" s="33">
        <v>25538</v>
      </c>
      <c r="B121" s="32">
        <v>98.993116065449001</v>
      </c>
    </row>
    <row r="122" spans="1:2" ht="15">
      <c r="A122" s="33">
        <v>25569</v>
      </c>
      <c r="B122" s="32">
        <v>98.716171498937499</v>
      </c>
    </row>
    <row r="123" spans="1:2" ht="15">
      <c r="A123" s="33">
        <v>25600</v>
      </c>
      <c r="B123" s="32">
        <v>98.441758266072796</v>
      </c>
    </row>
    <row r="124" spans="1:2" ht="15">
      <c r="A124" s="33">
        <v>25628</v>
      </c>
      <c r="B124" s="32">
        <v>98.196648284240695</v>
      </c>
    </row>
    <row r="125" spans="1:2" ht="15">
      <c r="A125" s="33">
        <v>25659</v>
      </c>
      <c r="B125" s="32">
        <v>98.004265798285701</v>
      </c>
    </row>
    <row r="126" spans="1:2" ht="15">
      <c r="A126" s="33">
        <v>25689</v>
      </c>
      <c r="B126" s="32">
        <v>97.890656404038495</v>
      </c>
    </row>
    <row r="127" spans="1:2" ht="15">
      <c r="A127" s="33">
        <v>25720</v>
      </c>
      <c r="B127" s="32">
        <v>97.848438069672198</v>
      </c>
    </row>
    <row r="128" spans="1:2" ht="15">
      <c r="A128" s="33">
        <v>25750</v>
      </c>
      <c r="B128" s="32">
        <v>97.851552990666903</v>
      </c>
    </row>
    <row r="129" spans="1:2" ht="15">
      <c r="A129" s="33">
        <v>25781</v>
      </c>
      <c r="B129" s="32">
        <v>97.892177440137502</v>
      </c>
    </row>
    <row r="130" spans="1:2" ht="15">
      <c r="A130" s="33">
        <v>25812</v>
      </c>
      <c r="B130" s="32">
        <v>97.986424031912605</v>
      </c>
    </row>
    <row r="131" spans="1:2" ht="15">
      <c r="A131" s="33">
        <v>25842</v>
      </c>
      <c r="B131" s="32">
        <v>98.162964853909699</v>
      </c>
    </row>
    <row r="132" spans="1:2" ht="15">
      <c r="A132" s="33">
        <v>25873</v>
      </c>
      <c r="B132" s="32">
        <v>98.455543796167504</v>
      </c>
    </row>
    <row r="133" spans="1:2" ht="15">
      <c r="A133" s="33">
        <v>25903</v>
      </c>
      <c r="B133" s="32">
        <v>98.856600052063996</v>
      </c>
    </row>
    <row r="134" spans="1:2" ht="15">
      <c r="A134" s="33">
        <v>25934</v>
      </c>
      <c r="B134" s="32">
        <v>99.293008796466694</v>
      </c>
    </row>
    <row r="135" spans="1:2" ht="15">
      <c r="A135" s="33">
        <v>25965</v>
      </c>
      <c r="B135" s="32">
        <v>99.682561664259396</v>
      </c>
    </row>
    <row r="136" spans="1:2" ht="15">
      <c r="A136" s="33">
        <v>25993</v>
      </c>
      <c r="B136" s="32">
        <v>99.973271214528097</v>
      </c>
    </row>
    <row r="137" spans="1:2" ht="15">
      <c r="A137" s="33">
        <v>26024</v>
      </c>
      <c r="B137" s="32">
        <v>100.162025074363</v>
      </c>
    </row>
    <row r="138" spans="1:2" ht="15">
      <c r="A138" s="33">
        <v>26054</v>
      </c>
      <c r="B138" s="32">
        <v>100.258270452228</v>
      </c>
    </row>
    <row r="139" spans="1:2" ht="15">
      <c r="A139" s="33">
        <v>26085</v>
      </c>
      <c r="B139" s="32">
        <v>100.291014416425</v>
      </c>
    </row>
    <row r="140" spans="1:2" ht="15">
      <c r="A140" s="33">
        <v>26115</v>
      </c>
      <c r="B140" s="32">
        <v>100.297195902786</v>
      </c>
    </row>
    <row r="141" spans="1:2" ht="15">
      <c r="A141" s="33">
        <v>26146</v>
      </c>
      <c r="B141" s="32">
        <v>100.31660722118301</v>
      </c>
    </row>
    <row r="142" spans="1:2" ht="15">
      <c r="A142" s="33">
        <v>26177</v>
      </c>
      <c r="B142" s="32">
        <v>100.390590259883</v>
      </c>
    </row>
    <row r="143" spans="1:2" ht="15">
      <c r="A143" s="33">
        <v>26207</v>
      </c>
      <c r="B143" s="32">
        <v>100.549391637689</v>
      </c>
    </row>
    <row r="144" spans="1:2" ht="15">
      <c r="A144" s="33">
        <v>26238</v>
      </c>
      <c r="B144" s="32">
        <v>100.80508541102</v>
      </c>
    </row>
    <row r="145" spans="1:2" ht="15">
      <c r="A145" s="33">
        <v>26268</v>
      </c>
      <c r="B145" s="32">
        <v>101.140567391353</v>
      </c>
    </row>
    <row r="146" spans="1:2" ht="15">
      <c r="A146" s="33">
        <v>26299</v>
      </c>
      <c r="B146" s="32">
        <v>101.491820447327</v>
      </c>
    </row>
    <row r="147" spans="1:2" ht="15">
      <c r="A147" s="33">
        <v>26330</v>
      </c>
      <c r="B147" s="32">
        <v>101.80533672136499</v>
      </c>
    </row>
    <row r="148" spans="1:2" ht="15">
      <c r="A148" s="33">
        <v>26359</v>
      </c>
      <c r="B148" s="32">
        <v>102.05063929648</v>
      </c>
    </row>
    <row r="149" spans="1:2" ht="15">
      <c r="A149" s="33">
        <v>26390</v>
      </c>
      <c r="B149" s="32">
        <v>102.231074767156</v>
      </c>
    </row>
    <row r="150" spans="1:2" ht="15">
      <c r="A150" s="33">
        <v>26420</v>
      </c>
      <c r="B150" s="32">
        <v>102.369337970019</v>
      </c>
    </row>
    <row r="151" spans="1:2" ht="15">
      <c r="A151" s="33">
        <v>26451</v>
      </c>
      <c r="B151" s="32">
        <v>102.491359593364</v>
      </c>
    </row>
    <row r="152" spans="1:2" ht="15">
      <c r="A152" s="33">
        <v>26481</v>
      </c>
      <c r="B152" s="32">
        <v>102.629568330471</v>
      </c>
    </row>
    <row r="153" spans="1:2" ht="15">
      <c r="A153" s="33">
        <v>26512</v>
      </c>
      <c r="B153" s="32">
        <v>102.80505836968101</v>
      </c>
    </row>
    <row r="154" spans="1:2" ht="15">
      <c r="A154" s="33">
        <v>26543</v>
      </c>
      <c r="B154" s="32">
        <v>102.998869802542</v>
      </c>
    </row>
    <row r="155" spans="1:2" ht="15">
      <c r="A155" s="33">
        <v>26573</v>
      </c>
      <c r="B155" s="32">
        <v>103.17981339877601</v>
      </c>
    </row>
    <row r="156" spans="1:2" ht="15">
      <c r="A156" s="33">
        <v>26604</v>
      </c>
      <c r="B156" s="32">
        <v>103.323088350383</v>
      </c>
    </row>
    <row r="157" spans="1:2" ht="15">
      <c r="A157" s="33">
        <v>26634</v>
      </c>
      <c r="B157" s="32">
        <v>103.396494442205</v>
      </c>
    </row>
    <row r="158" spans="1:2" ht="15">
      <c r="A158" s="33">
        <v>26665</v>
      </c>
      <c r="B158" s="32">
        <v>103.378141009548</v>
      </c>
    </row>
    <row r="159" spans="1:2" ht="15">
      <c r="A159" s="33">
        <v>26696</v>
      </c>
      <c r="B159" s="32">
        <v>103.258211699879</v>
      </c>
    </row>
    <row r="160" spans="1:2" ht="15">
      <c r="A160" s="33">
        <v>26724</v>
      </c>
      <c r="B160" s="32">
        <v>103.03360801131799</v>
      </c>
    </row>
    <row r="161" spans="1:2" ht="15">
      <c r="A161" s="33">
        <v>26755</v>
      </c>
      <c r="B161" s="32">
        <v>102.72020151682599</v>
      </c>
    </row>
    <row r="162" spans="1:2" ht="15">
      <c r="A162" s="33">
        <v>26785</v>
      </c>
      <c r="B162" s="32">
        <v>102.352864750726</v>
      </c>
    </row>
    <row r="163" spans="1:2" ht="15">
      <c r="A163" s="33">
        <v>26816</v>
      </c>
      <c r="B163" s="32">
        <v>101.97681079078301</v>
      </c>
    </row>
    <row r="164" spans="1:2" ht="15">
      <c r="A164" s="33">
        <v>26846</v>
      </c>
      <c r="B164" s="32">
        <v>101.63205701754001</v>
      </c>
    </row>
    <row r="165" spans="1:2" ht="15">
      <c r="A165" s="33">
        <v>26877</v>
      </c>
      <c r="B165" s="32">
        <v>101.348801007394</v>
      </c>
    </row>
    <row r="166" spans="1:2" ht="15">
      <c r="A166" s="33">
        <v>26908</v>
      </c>
      <c r="B166" s="32">
        <v>101.13093357634401</v>
      </c>
    </row>
    <row r="167" spans="1:2" ht="15">
      <c r="A167" s="33">
        <v>26938</v>
      </c>
      <c r="B167" s="32">
        <v>100.9580676376</v>
      </c>
    </row>
    <row r="168" spans="1:2" ht="15">
      <c r="A168" s="33">
        <v>26969</v>
      </c>
      <c r="B168" s="32">
        <v>100.78648742613299</v>
      </c>
    </row>
    <row r="169" spans="1:2" ht="15">
      <c r="A169" s="33">
        <v>26999</v>
      </c>
      <c r="B169" s="32">
        <v>100.599610879914</v>
      </c>
    </row>
    <row r="170" spans="1:2" ht="15">
      <c r="A170" s="33">
        <v>27030</v>
      </c>
      <c r="B170" s="32">
        <v>100.405904199143</v>
      </c>
    </row>
    <row r="171" spans="1:2" ht="15">
      <c r="A171" s="33">
        <v>27061</v>
      </c>
      <c r="B171" s="32">
        <v>100.182157839903</v>
      </c>
    </row>
    <row r="172" spans="1:2" ht="15">
      <c r="A172" s="33">
        <v>27089</v>
      </c>
      <c r="B172" s="32">
        <v>99.910157961176694</v>
      </c>
    </row>
    <row r="173" spans="1:2" ht="15">
      <c r="A173" s="33">
        <v>27120</v>
      </c>
      <c r="B173" s="32">
        <v>99.575516575860306</v>
      </c>
    </row>
    <row r="174" spans="1:2" ht="15">
      <c r="A174" s="33">
        <v>27150</v>
      </c>
      <c r="B174" s="32">
        <v>99.185562146362201</v>
      </c>
    </row>
    <row r="175" spans="1:2" ht="15">
      <c r="A175" s="33">
        <v>27181</v>
      </c>
      <c r="B175" s="32">
        <v>98.752923805677796</v>
      </c>
    </row>
    <row r="176" spans="1:2" ht="15">
      <c r="A176" s="33">
        <v>27211</v>
      </c>
      <c r="B176" s="32">
        <v>98.290668847553803</v>
      </c>
    </row>
    <row r="177" spans="1:2" ht="15">
      <c r="A177" s="33">
        <v>27242</v>
      </c>
      <c r="B177" s="32">
        <v>97.802281273052103</v>
      </c>
    </row>
    <row r="178" spans="1:2" ht="15">
      <c r="A178" s="33">
        <v>27273</v>
      </c>
      <c r="B178" s="32">
        <v>97.297882949013399</v>
      </c>
    </row>
    <row r="179" spans="1:2" ht="15">
      <c r="A179" s="33">
        <v>27303</v>
      </c>
      <c r="B179" s="32">
        <v>96.825325168181394</v>
      </c>
    </row>
    <row r="180" spans="1:2" ht="15">
      <c r="A180" s="33">
        <v>27334</v>
      </c>
      <c r="B180" s="32">
        <v>96.427011337761499</v>
      </c>
    </row>
    <row r="181" spans="1:2" ht="15">
      <c r="A181" s="33">
        <v>27364</v>
      </c>
      <c r="B181" s="32">
        <v>96.162478038591104</v>
      </c>
    </row>
    <row r="182" spans="1:2" ht="15">
      <c r="A182" s="33">
        <v>27395</v>
      </c>
      <c r="B182" s="32">
        <v>96.085087836381803</v>
      </c>
    </row>
    <row r="183" spans="1:2" ht="15">
      <c r="A183" s="33">
        <v>27426</v>
      </c>
      <c r="B183" s="32">
        <v>96.185137204870401</v>
      </c>
    </row>
    <row r="184" spans="1:2" ht="15">
      <c r="A184" s="33">
        <v>27454</v>
      </c>
      <c r="B184" s="32">
        <v>96.433787136260307</v>
      </c>
    </row>
    <row r="185" spans="1:2" ht="15">
      <c r="A185" s="33">
        <v>27485</v>
      </c>
      <c r="B185" s="32">
        <v>96.800342583063596</v>
      </c>
    </row>
    <row r="186" spans="1:2" ht="15">
      <c r="A186" s="33">
        <v>27515</v>
      </c>
      <c r="B186" s="32">
        <v>97.227923920901006</v>
      </c>
    </row>
    <row r="187" spans="1:2" ht="15">
      <c r="A187" s="33">
        <v>27546</v>
      </c>
      <c r="B187" s="32">
        <v>97.676350943943305</v>
      </c>
    </row>
    <row r="188" spans="1:2" ht="15">
      <c r="A188" s="33">
        <v>27576</v>
      </c>
      <c r="B188" s="32">
        <v>98.118831493900203</v>
      </c>
    </row>
    <row r="189" spans="1:2" ht="15">
      <c r="A189" s="33">
        <v>27607</v>
      </c>
      <c r="B189" s="32">
        <v>98.533410071537901</v>
      </c>
    </row>
    <row r="190" spans="1:2" ht="15">
      <c r="A190" s="33">
        <v>27638</v>
      </c>
      <c r="B190" s="32">
        <v>98.918320780917696</v>
      </c>
    </row>
    <row r="191" spans="1:2" ht="15">
      <c r="A191" s="33">
        <v>27668</v>
      </c>
      <c r="B191" s="32">
        <v>99.283702783255904</v>
      </c>
    </row>
    <row r="192" spans="1:2" ht="15">
      <c r="A192" s="33">
        <v>27699</v>
      </c>
      <c r="B192" s="32">
        <v>99.640828931751102</v>
      </c>
    </row>
    <row r="193" spans="1:2" ht="15">
      <c r="A193" s="33">
        <v>27729</v>
      </c>
      <c r="B193" s="32">
        <v>99.996363333700401</v>
      </c>
    </row>
    <row r="194" spans="1:2" ht="15">
      <c r="A194" s="33">
        <v>27760</v>
      </c>
      <c r="B194" s="32">
        <v>100.33592985411499</v>
      </c>
    </row>
    <row r="195" spans="1:2" ht="15">
      <c r="A195" s="33">
        <v>27791</v>
      </c>
      <c r="B195" s="32">
        <v>100.62168328861399</v>
      </c>
    </row>
    <row r="196" spans="1:2" ht="15">
      <c r="A196" s="33">
        <v>27820</v>
      </c>
      <c r="B196" s="32">
        <v>100.824852683115</v>
      </c>
    </row>
    <row r="197" spans="1:2" ht="15">
      <c r="A197" s="33">
        <v>27851</v>
      </c>
      <c r="B197" s="32">
        <v>100.946444877499</v>
      </c>
    </row>
    <row r="198" spans="1:2" ht="15">
      <c r="A198" s="33">
        <v>27881</v>
      </c>
      <c r="B198" s="32">
        <v>100.998260327586</v>
      </c>
    </row>
    <row r="199" spans="1:2" ht="15">
      <c r="A199" s="33">
        <v>27912</v>
      </c>
      <c r="B199" s="32">
        <v>101.004655072766</v>
      </c>
    </row>
    <row r="200" spans="1:2" ht="15">
      <c r="A200" s="33">
        <v>27942</v>
      </c>
      <c r="B200" s="32">
        <v>100.986854178008</v>
      </c>
    </row>
    <row r="201" spans="1:2" ht="15">
      <c r="A201" s="33">
        <v>27973</v>
      </c>
      <c r="B201" s="32">
        <v>100.959643845964</v>
      </c>
    </row>
    <row r="202" spans="1:2" ht="15">
      <c r="A202" s="33">
        <v>28004</v>
      </c>
      <c r="B202" s="32">
        <v>100.948588482924</v>
      </c>
    </row>
    <row r="203" spans="1:2" ht="15">
      <c r="A203" s="33">
        <v>28034</v>
      </c>
      <c r="B203" s="32">
        <v>100.974768213728</v>
      </c>
    </row>
    <row r="204" spans="1:2" ht="15">
      <c r="A204" s="33">
        <v>28065</v>
      </c>
      <c r="B204" s="32">
        <v>101.059481462091</v>
      </c>
    </row>
    <row r="205" spans="1:2" ht="15">
      <c r="A205" s="33">
        <v>28095</v>
      </c>
      <c r="B205" s="32">
        <v>101.196893293529</v>
      </c>
    </row>
    <row r="206" spans="1:2" ht="15">
      <c r="A206" s="33">
        <v>28126</v>
      </c>
      <c r="B206" s="32">
        <v>101.35981705327301</v>
      </c>
    </row>
    <row r="207" spans="1:2" ht="15">
      <c r="A207" s="33">
        <v>28157</v>
      </c>
      <c r="B207" s="32">
        <v>101.526808668935</v>
      </c>
    </row>
    <row r="208" spans="1:2" ht="15">
      <c r="A208" s="33">
        <v>28185</v>
      </c>
      <c r="B208" s="32">
        <v>101.673286389114</v>
      </c>
    </row>
    <row r="209" spans="1:2" ht="15">
      <c r="A209" s="33">
        <v>28216</v>
      </c>
      <c r="B209" s="32">
        <v>101.77038586018401</v>
      </c>
    </row>
    <row r="210" spans="1:2" ht="15">
      <c r="A210" s="33">
        <v>28246</v>
      </c>
      <c r="B210" s="32">
        <v>101.811708018822</v>
      </c>
    </row>
    <row r="211" spans="1:2" ht="15">
      <c r="A211" s="33">
        <v>28277</v>
      </c>
      <c r="B211" s="32">
        <v>101.797960559674</v>
      </c>
    </row>
    <row r="212" spans="1:2" ht="15">
      <c r="A212" s="33">
        <v>28307</v>
      </c>
      <c r="B212" s="32">
        <v>101.73999856209301</v>
      </c>
    </row>
    <row r="213" spans="1:2" ht="15">
      <c r="A213" s="33">
        <v>28338</v>
      </c>
      <c r="B213" s="32">
        <v>101.65701677222199</v>
      </c>
    </row>
    <row r="214" spans="1:2" ht="15">
      <c r="A214" s="33">
        <v>28369</v>
      </c>
      <c r="B214" s="32">
        <v>101.57350536845399</v>
      </c>
    </row>
    <row r="215" spans="1:2" ht="15">
      <c r="A215" s="32">
        <v>28399</v>
      </c>
      <c r="B215" s="32">
        <v>101.50401171573201</v>
      </c>
    </row>
    <row r="216" spans="1:2" ht="15">
      <c r="A216" s="33">
        <v>28430</v>
      </c>
      <c r="B216" s="32">
        <v>101.449815627622</v>
      </c>
    </row>
    <row r="217" spans="1:2" ht="15">
      <c r="A217" s="33">
        <v>28460</v>
      </c>
      <c r="B217" s="32">
        <v>101.415796071443</v>
      </c>
    </row>
    <row r="218" spans="1:2" ht="15">
      <c r="A218" s="33">
        <v>28491</v>
      </c>
      <c r="B218" s="32">
        <v>101.411818753963</v>
      </c>
    </row>
    <row r="219" spans="1:2" ht="15">
      <c r="A219" s="33">
        <v>28522</v>
      </c>
      <c r="B219" s="32">
        <v>101.446491874836</v>
      </c>
    </row>
    <row r="220" spans="1:2" ht="15">
      <c r="A220" s="33">
        <v>28550</v>
      </c>
      <c r="B220" s="32">
        <v>101.549459002739</v>
      </c>
    </row>
    <row r="221" spans="1:2" ht="15">
      <c r="A221" s="33">
        <v>28581</v>
      </c>
      <c r="B221" s="32">
        <v>101.69481886734501</v>
      </c>
    </row>
    <row r="222" spans="1:2" ht="15">
      <c r="A222" s="33">
        <v>28611</v>
      </c>
      <c r="B222" s="32">
        <v>101.84216422416</v>
      </c>
    </row>
    <row r="223" spans="1:2" ht="15">
      <c r="A223" s="33">
        <v>28642</v>
      </c>
      <c r="B223" s="32">
        <v>101.953164630755</v>
      </c>
    </row>
    <row r="224" spans="1:2" ht="15">
      <c r="A224" s="33">
        <v>28672</v>
      </c>
      <c r="B224" s="32">
        <v>102.006147226889</v>
      </c>
    </row>
    <row r="225" spans="1:2" ht="15">
      <c r="A225" s="33">
        <v>28703</v>
      </c>
      <c r="B225" s="32">
        <v>101.99259368631699</v>
      </c>
    </row>
    <row r="226" spans="1:2" ht="15">
      <c r="A226" s="33">
        <v>28734</v>
      </c>
      <c r="B226" s="32">
        <v>101.914482960071</v>
      </c>
    </row>
    <row r="227" spans="1:2" ht="15">
      <c r="A227" s="33">
        <v>28764</v>
      </c>
      <c r="B227" s="32">
        <v>101.77845014873201</v>
      </c>
    </row>
    <row r="228" spans="1:2" ht="15">
      <c r="A228" s="33">
        <v>28795</v>
      </c>
      <c r="B228" s="32">
        <v>101.603860167994</v>
      </c>
    </row>
    <row r="229" spans="1:2" ht="15">
      <c r="A229" s="33">
        <v>28825</v>
      </c>
      <c r="B229" s="32">
        <v>101.423421324088</v>
      </c>
    </row>
    <row r="230" spans="1:2" ht="15">
      <c r="A230" s="33">
        <v>28856</v>
      </c>
      <c r="B230" s="32">
        <v>101.263958225019</v>
      </c>
    </row>
    <row r="231" spans="1:2" ht="15">
      <c r="A231" s="33">
        <v>28887</v>
      </c>
      <c r="B231" s="32">
        <v>101.109506357764</v>
      </c>
    </row>
    <row r="232" spans="1:2" ht="15">
      <c r="A232" s="33">
        <v>28915</v>
      </c>
      <c r="B232" s="32">
        <v>100.932418874519</v>
      </c>
    </row>
    <row r="233" spans="1:2" ht="15">
      <c r="A233" s="33">
        <v>28946</v>
      </c>
      <c r="B233" s="32">
        <v>100.72051013675799</v>
      </c>
    </row>
    <row r="234" spans="1:2" ht="15">
      <c r="A234" s="33">
        <v>28976</v>
      </c>
      <c r="B234" s="32">
        <v>100.489237560096</v>
      </c>
    </row>
    <row r="235" spans="1:2" ht="15">
      <c r="A235" s="33">
        <v>29007</v>
      </c>
      <c r="B235" s="32">
        <v>100.24886200846301</v>
      </c>
    </row>
    <row r="236" spans="1:2" ht="15">
      <c r="A236" s="33">
        <v>29037</v>
      </c>
      <c r="B236" s="32">
        <v>100.01123652377299</v>
      </c>
    </row>
    <row r="237" spans="1:2" ht="15">
      <c r="A237" s="33">
        <v>29068</v>
      </c>
      <c r="B237" s="32">
        <v>99.786821541980899</v>
      </c>
    </row>
    <row r="238" spans="1:2" ht="15">
      <c r="A238" s="33">
        <v>29099</v>
      </c>
      <c r="B238" s="32">
        <v>99.567160412571496</v>
      </c>
    </row>
    <row r="239" spans="1:2" ht="15">
      <c r="A239" s="33">
        <v>29129</v>
      </c>
      <c r="B239" s="32">
        <v>99.334594531053696</v>
      </c>
    </row>
    <row r="240" spans="1:2" ht="15">
      <c r="A240" s="33">
        <v>29160</v>
      </c>
      <c r="B240" s="32">
        <v>99.087085386215804</v>
      </c>
    </row>
    <row r="241" spans="1:2" ht="15">
      <c r="A241" s="33">
        <v>29190</v>
      </c>
      <c r="B241" s="32">
        <v>98.830985735406998</v>
      </c>
    </row>
    <row r="242" spans="1:2" ht="15">
      <c r="A242" s="33">
        <v>29221</v>
      </c>
      <c r="B242" s="32">
        <v>98.568195280246201</v>
      </c>
    </row>
    <row r="243" spans="1:2" ht="15">
      <c r="A243" s="33">
        <v>29252</v>
      </c>
      <c r="B243" s="32">
        <v>98.283967799607893</v>
      </c>
    </row>
    <row r="244" spans="1:2" ht="15">
      <c r="A244" s="33">
        <v>29281</v>
      </c>
      <c r="B244" s="32">
        <v>98.014653625314196</v>
      </c>
    </row>
    <row r="245" spans="1:2" ht="15">
      <c r="A245" s="33">
        <v>29312</v>
      </c>
      <c r="B245" s="32">
        <v>97.869159516230994</v>
      </c>
    </row>
    <row r="246" spans="1:2" ht="15">
      <c r="A246" s="33">
        <v>29342</v>
      </c>
      <c r="B246" s="32">
        <v>97.927541003711497</v>
      </c>
    </row>
    <row r="247" spans="1:2" ht="15">
      <c r="A247" s="33">
        <v>29373</v>
      </c>
      <c r="B247" s="32">
        <v>98.218493684791</v>
      </c>
    </row>
    <row r="248" spans="1:2" ht="15">
      <c r="A248" s="33">
        <v>29403</v>
      </c>
      <c r="B248" s="32">
        <v>98.677696854804495</v>
      </c>
    </row>
    <row r="249" spans="1:2" ht="15">
      <c r="A249" s="33">
        <v>29434</v>
      </c>
      <c r="B249" s="32">
        <v>99.1911289025863</v>
      </c>
    </row>
    <row r="250" spans="1:2" ht="15">
      <c r="A250" s="33">
        <v>29465</v>
      </c>
      <c r="B250" s="32">
        <v>99.636948891884501</v>
      </c>
    </row>
    <row r="251" spans="1:2" ht="15">
      <c r="A251" s="33">
        <v>29495</v>
      </c>
      <c r="B251" s="32">
        <v>99.927445569711196</v>
      </c>
    </row>
    <row r="252" spans="1:2" ht="15">
      <c r="A252" s="33">
        <v>29526</v>
      </c>
      <c r="B252" s="32">
        <v>100.04066907847999</v>
      </c>
    </row>
    <row r="253" spans="1:2" ht="15">
      <c r="A253" s="33">
        <v>29556</v>
      </c>
      <c r="B253" s="32">
        <v>100.017989062998</v>
      </c>
    </row>
    <row r="254" spans="1:2" ht="15">
      <c r="A254" s="33">
        <v>29587</v>
      </c>
      <c r="B254" s="32">
        <v>99.927928749442302</v>
      </c>
    </row>
    <row r="255" spans="1:2" ht="15">
      <c r="A255" s="33">
        <v>29618</v>
      </c>
      <c r="B255" s="32">
        <v>99.816389225883896</v>
      </c>
    </row>
    <row r="256" spans="1:2" ht="15">
      <c r="A256" s="33">
        <v>29646</v>
      </c>
      <c r="B256" s="32">
        <v>99.705447468641296</v>
      </c>
    </row>
    <row r="257" spans="1:2" ht="15">
      <c r="A257" s="33">
        <v>29677</v>
      </c>
      <c r="B257" s="32">
        <v>99.567501450525597</v>
      </c>
    </row>
    <row r="258" spans="1:2" ht="15">
      <c r="A258" s="33">
        <v>29707</v>
      </c>
      <c r="B258" s="32">
        <v>99.375853615473105</v>
      </c>
    </row>
    <row r="259" spans="1:2" ht="15">
      <c r="A259" s="33">
        <v>29738</v>
      </c>
      <c r="B259" s="32">
        <v>99.145089283583602</v>
      </c>
    </row>
    <row r="260" spans="1:2" ht="15">
      <c r="A260" s="33">
        <v>29768</v>
      </c>
      <c r="B260" s="32">
        <v>98.905883675715202</v>
      </c>
    </row>
    <row r="261" spans="1:2" ht="15">
      <c r="A261" s="33">
        <v>29799</v>
      </c>
      <c r="B261" s="32">
        <v>98.662130492524994</v>
      </c>
    </row>
    <row r="262" spans="1:2" ht="15">
      <c r="A262" s="33">
        <v>29830</v>
      </c>
      <c r="B262" s="32">
        <v>98.393982758073406</v>
      </c>
    </row>
    <row r="263" spans="1:2" ht="15">
      <c r="A263" s="33">
        <v>29860</v>
      </c>
      <c r="B263" s="32">
        <v>98.111844499433005</v>
      </c>
    </row>
    <row r="264" spans="1:2">
      <c r="A264" s="17">
        <v>29891</v>
      </c>
      <c r="B264">
        <v>97.833837662661097</v>
      </c>
    </row>
    <row r="265" spans="1:2">
      <c r="A265" s="17">
        <v>29921</v>
      </c>
      <c r="B265">
        <v>97.581390325106398</v>
      </c>
    </row>
    <row r="266" spans="1:2">
      <c r="A266" s="17">
        <v>29952</v>
      </c>
      <c r="B266">
        <v>97.342746981678204</v>
      </c>
    </row>
    <row r="267" spans="1:2">
      <c r="A267" s="17">
        <v>29983</v>
      </c>
      <c r="B267">
        <v>97.101912965924996</v>
      </c>
    </row>
    <row r="268" spans="1:2">
      <c r="A268" s="17">
        <v>30011</v>
      </c>
      <c r="B268">
        <v>96.885425685400193</v>
      </c>
    </row>
    <row r="269" spans="1:2">
      <c r="A269" s="17">
        <v>30042</v>
      </c>
      <c r="B269">
        <v>96.735663800299207</v>
      </c>
    </row>
    <row r="270" spans="1:2">
      <c r="A270" s="17">
        <v>30072</v>
      </c>
      <c r="B270">
        <v>96.667067052992607</v>
      </c>
    </row>
    <row r="271" spans="1:2">
      <c r="A271" s="17">
        <v>30103</v>
      </c>
      <c r="B271">
        <v>96.685408282388295</v>
      </c>
    </row>
    <row r="272" spans="1:2">
      <c r="A272" s="17">
        <v>30133</v>
      </c>
      <c r="B272">
        <v>96.779616915541894</v>
      </c>
    </row>
    <row r="273" spans="1:2">
      <c r="A273" s="17">
        <v>30164</v>
      </c>
      <c r="B273">
        <v>96.936876499817799</v>
      </c>
    </row>
    <row r="274" spans="1:2">
      <c r="A274" s="17">
        <v>30195</v>
      </c>
      <c r="B274">
        <v>97.160249817565401</v>
      </c>
    </row>
    <row r="275" spans="1:2">
      <c r="A275" s="17">
        <v>30225</v>
      </c>
      <c r="B275">
        <v>97.4445220876066</v>
      </c>
    </row>
    <row r="276" spans="1:2">
      <c r="A276" s="17">
        <v>30256</v>
      </c>
      <c r="B276">
        <v>97.800079274026899</v>
      </c>
    </row>
    <row r="277" spans="1:2">
      <c r="A277" s="17">
        <v>30286</v>
      </c>
      <c r="B277">
        <v>98.234740616312806</v>
      </c>
    </row>
    <row r="278" spans="1:2">
      <c r="A278" s="17">
        <v>30317</v>
      </c>
      <c r="B278">
        <v>98.737154790685196</v>
      </c>
    </row>
    <row r="279" spans="1:2">
      <c r="A279" s="17">
        <v>30348</v>
      </c>
      <c r="B279">
        <v>99.283471543766396</v>
      </c>
    </row>
    <row r="280" spans="1:2">
      <c r="A280" s="17">
        <v>30376</v>
      </c>
      <c r="B280">
        <v>99.846022543262507</v>
      </c>
    </row>
    <row r="281" spans="1:2">
      <c r="A281" s="17">
        <v>30407</v>
      </c>
      <c r="B281">
        <v>100.395027606944</v>
      </c>
    </row>
    <row r="282" spans="1:2">
      <c r="A282" s="17">
        <v>30437</v>
      </c>
      <c r="B282">
        <v>100.899484851742</v>
      </c>
    </row>
    <row r="283" spans="1:2">
      <c r="A283" s="17">
        <v>30468</v>
      </c>
      <c r="B283">
        <v>101.330218825213</v>
      </c>
    </row>
    <row r="284" spans="1:2">
      <c r="A284" s="17">
        <v>30498</v>
      </c>
      <c r="B284">
        <v>101.67286798547001</v>
      </c>
    </row>
    <row r="285" spans="1:2">
      <c r="A285" s="17">
        <v>30529</v>
      </c>
      <c r="B285">
        <v>101.928011422588</v>
      </c>
    </row>
    <row r="286" spans="1:2">
      <c r="A286" s="17">
        <v>30560</v>
      </c>
      <c r="B286">
        <v>102.11386803369599</v>
      </c>
    </row>
    <row r="287" spans="1:2">
      <c r="A287" s="17">
        <v>30590</v>
      </c>
      <c r="B287">
        <v>102.237858615113</v>
      </c>
    </row>
    <row r="288" spans="1:2">
      <c r="A288" s="17">
        <v>30621</v>
      </c>
      <c r="B288">
        <v>102.30521752791</v>
      </c>
    </row>
    <row r="289" spans="1:2">
      <c r="A289" s="17">
        <v>30651</v>
      </c>
      <c r="B289">
        <v>102.317680173097</v>
      </c>
    </row>
    <row r="290" spans="1:2">
      <c r="A290" s="17">
        <v>30682</v>
      </c>
      <c r="B290">
        <v>102.278752487687</v>
      </c>
    </row>
    <row r="291" spans="1:2">
      <c r="A291" s="17">
        <v>30713</v>
      </c>
      <c r="B291">
        <v>102.178834991697</v>
      </c>
    </row>
    <row r="292" spans="1:2">
      <c r="A292" s="17">
        <v>30742</v>
      </c>
      <c r="B292">
        <v>102.01179727900799</v>
      </c>
    </row>
    <row r="293" spans="1:2">
      <c r="A293" s="17">
        <v>30773</v>
      </c>
      <c r="B293">
        <v>101.785103578612</v>
      </c>
    </row>
    <row r="294" spans="1:2">
      <c r="A294" s="17">
        <v>30803</v>
      </c>
      <c r="B294">
        <v>101.523983632572</v>
      </c>
    </row>
    <row r="295" spans="1:2">
      <c r="A295" s="17">
        <v>30834</v>
      </c>
      <c r="B295">
        <v>101.249785062196</v>
      </c>
    </row>
    <row r="296" spans="1:2">
      <c r="A296" s="17">
        <v>30864</v>
      </c>
      <c r="B296">
        <v>100.99106959227301</v>
      </c>
    </row>
    <row r="297" spans="1:2">
      <c r="A297" s="17">
        <v>30895</v>
      </c>
      <c r="B297">
        <v>100.764919815263</v>
      </c>
    </row>
    <row r="298" spans="1:2">
      <c r="A298" s="17">
        <v>30926</v>
      </c>
      <c r="B298">
        <v>100.586440224775</v>
      </c>
    </row>
    <row r="299" spans="1:2">
      <c r="A299" s="17">
        <v>30956</v>
      </c>
      <c r="B299">
        <v>100.46133146677499</v>
      </c>
    </row>
    <row r="300" spans="1:2">
      <c r="A300" s="17">
        <v>30987</v>
      </c>
      <c r="B300">
        <v>100.377164540431</v>
      </c>
    </row>
    <row r="301" spans="1:2">
      <c r="A301" s="17">
        <v>31017</v>
      </c>
      <c r="B301">
        <v>100.314786926888</v>
      </c>
    </row>
    <row r="302" spans="1:2">
      <c r="A302" s="17">
        <v>31048</v>
      </c>
      <c r="B302">
        <v>100.266602223926</v>
      </c>
    </row>
    <row r="303" spans="1:2">
      <c r="A303" s="17">
        <v>31079</v>
      </c>
      <c r="B303">
        <v>100.221038514748</v>
      </c>
    </row>
    <row r="304" spans="1:2">
      <c r="A304" s="17">
        <v>31107</v>
      </c>
      <c r="B304">
        <v>100.183370743279</v>
      </c>
    </row>
    <row r="305" spans="1:2">
      <c r="A305" s="17">
        <v>31138</v>
      </c>
      <c r="B305">
        <v>100.152707317981</v>
      </c>
    </row>
    <row r="306" spans="1:2">
      <c r="A306" s="17">
        <v>31168</v>
      </c>
      <c r="B306">
        <v>100.124848790912</v>
      </c>
    </row>
    <row r="307" spans="1:2">
      <c r="A307" s="17">
        <v>31199</v>
      </c>
      <c r="B307">
        <v>100.100363475249</v>
      </c>
    </row>
    <row r="308" spans="1:2">
      <c r="A308" s="17">
        <v>31229</v>
      </c>
      <c r="B308">
        <v>100.07050741945299</v>
      </c>
    </row>
    <row r="309" spans="1:2">
      <c r="A309" s="17">
        <v>31260</v>
      </c>
      <c r="B309">
        <v>100.04339952684199</v>
      </c>
    </row>
    <row r="310" spans="1:2">
      <c r="A310" s="17">
        <v>31291</v>
      </c>
      <c r="B310">
        <v>100.023796207465</v>
      </c>
    </row>
    <row r="311" spans="1:2">
      <c r="A311" s="17">
        <v>31321</v>
      </c>
      <c r="B311">
        <v>100.017400226492</v>
      </c>
    </row>
    <row r="312" spans="1:2">
      <c r="A312" s="17">
        <v>31352</v>
      </c>
      <c r="B312">
        <v>100.029892565056</v>
      </c>
    </row>
    <row r="313" spans="1:2">
      <c r="A313" s="17">
        <v>31382</v>
      </c>
      <c r="B313">
        <v>100.057563550034</v>
      </c>
    </row>
    <row r="314" spans="1:2">
      <c r="A314" s="17">
        <v>31413</v>
      </c>
      <c r="B314">
        <v>100.080766482787</v>
      </c>
    </row>
    <row r="315" spans="1:2">
      <c r="A315" s="17">
        <v>31444</v>
      </c>
      <c r="B315">
        <v>100.088769677337</v>
      </c>
    </row>
    <row r="316" spans="1:2">
      <c r="A316" s="17">
        <v>31472</v>
      </c>
      <c r="B316">
        <v>100.082082046415</v>
      </c>
    </row>
    <row r="317" spans="1:2">
      <c r="A317" s="17">
        <v>31503</v>
      </c>
      <c r="B317">
        <v>100.068672788543</v>
      </c>
    </row>
    <row r="318" spans="1:2">
      <c r="A318" s="17">
        <v>31533</v>
      </c>
      <c r="B318">
        <v>100.053447715601</v>
      </c>
    </row>
    <row r="319" spans="1:2">
      <c r="A319" s="17">
        <v>31564</v>
      </c>
      <c r="B319">
        <v>100.026007757562</v>
      </c>
    </row>
    <row r="320" spans="1:2">
      <c r="A320" s="17">
        <v>31594</v>
      </c>
      <c r="B320">
        <v>99.982882082902904</v>
      </c>
    </row>
    <row r="321" spans="1:2">
      <c r="A321" s="17">
        <v>31625</v>
      </c>
      <c r="B321">
        <v>99.937327448458205</v>
      </c>
    </row>
    <row r="322" spans="1:2">
      <c r="A322" s="17">
        <v>31656</v>
      </c>
      <c r="B322">
        <v>99.897541133116306</v>
      </c>
    </row>
    <row r="323" spans="1:2">
      <c r="A323" s="17">
        <v>31686</v>
      </c>
      <c r="B323">
        <v>99.873065512659096</v>
      </c>
    </row>
    <row r="324" spans="1:2">
      <c r="A324" s="17">
        <v>31717</v>
      </c>
      <c r="B324">
        <v>99.8839830329471</v>
      </c>
    </row>
    <row r="325" spans="1:2">
      <c r="A325" s="17">
        <v>31747</v>
      </c>
      <c r="B325">
        <v>99.954371549793393</v>
      </c>
    </row>
    <row r="326" spans="1:2">
      <c r="A326" s="17">
        <v>31778</v>
      </c>
      <c r="B326">
        <v>100.09370598502301</v>
      </c>
    </row>
    <row r="327" spans="1:2">
      <c r="A327" s="17">
        <v>31809</v>
      </c>
      <c r="B327">
        <v>100.28138003994199</v>
      </c>
    </row>
    <row r="328" spans="1:2">
      <c r="A328" s="17">
        <v>31837</v>
      </c>
      <c r="B328">
        <v>100.477483196111</v>
      </c>
    </row>
    <row r="329" spans="1:2">
      <c r="A329" s="17">
        <v>31868</v>
      </c>
      <c r="B329">
        <v>100.657173716657</v>
      </c>
    </row>
    <row r="330" spans="1:2">
      <c r="A330" s="17">
        <v>31898</v>
      </c>
      <c r="B330">
        <v>100.805653319911</v>
      </c>
    </row>
    <row r="331" spans="1:2">
      <c r="A331" s="17">
        <v>31929</v>
      </c>
      <c r="B331">
        <v>100.90910393268101</v>
      </c>
    </row>
    <row r="332" spans="1:2">
      <c r="A332" s="17">
        <v>31959</v>
      </c>
      <c r="B332">
        <v>100.95067325224301</v>
      </c>
    </row>
    <row r="333" spans="1:2">
      <c r="A333" s="17">
        <v>31990</v>
      </c>
      <c r="B333">
        <v>100.911627951263</v>
      </c>
    </row>
    <row r="334" spans="1:2">
      <c r="A334" s="17">
        <v>32021</v>
      </c>
      <c r="B334">
        <v>100.79644634383401</v>
      </c>
    </row>
    <row r="335" spans="1:2">
      <c r="A335" s="17">
        <v>32051</v>
      </c>
      <c r="B335">
        <v>100.63177913473</v>
      </c>
    </row>
    <row r="336" spans="1:2">
      <c r="A336" s="17">
        <v>32082</v>
      </c>
      <c r="B336">
        <v>100.464891139946</v>
      </c>
    </row>
    <row r="337" spans="1:2">
      <c r="A337" s="17">
        <v>32112</v>
      </c>
      <c r="B337">
        <v>100.348252312477</v>
      </c>
    </row>
    <row r="338" spans="1:2">
      <c r="A338" s="17">
        <v>32143</v>
      </c>
      <c r="B338">
        <v>100.28842613513</v>
      </c>
    </row>
    <row r="339" spans="1:2">
      <c r="A339" s="17">
        <v>32174</v>
      </c>
      <c r="B339">
        <v>100.277741001373</v>
      </c>
    </row>
    <row r="340" spans="1:2">
      <c r="A340" s="17">
        <v>32203</v>
      </c>
      <c r="B340">
        <v>100.305834361381</v>
      </c>
    </row>
    <row r="341" spans="1:2">
      <c r="A341" s="17">
        <v>32234</v>
      </c>
      <c r="B341">
        <v>100.359196423922</v>
      </c>
    </row>
    <row r="342" spans="1:2">
      <c r="A342" s="17">
        <v>32264</v>
      </c>
      <c r="B342">
        <v>100.426328829089</v>
      </c>
    </row>
    <row r="343" spans="1:2">
      <c r="A343" s="17">
        <v>32295</v>
      </c>
      <c r="B343">
        <v>100.488041278465</v>
      </c>
    </row>
    <row r="344" spans="1:2">
      <c r="A344" s="17">
        <v>32325</v>
      </c>
      <c r="B344">
        <v>100.525028279932</v>
      </c>
    </row>
    <row r="345" spans="1:2">
      <c r="A345" s="17">
        <v>32356</v>
      </c>
      <c r="B345">
        <v>100.54111316887401</v>
      </c>
    </row>
    <row r="346" spans="1:2">
      <c r="A346" s="17">
        <v>32387</v>
      </c>
      <c r="B346">
        <v>100.544371475114</v>
      </c>
    </row>
    <row r="347" spans="1:2">
      <c r="A347" s="17">
        <v>32417</v>
      </c>
      <c r="B347">
        <v>100.542433884733</v>
      </c>
    </row>
    <row r="348" spans="1:2">
      <c r="A348" s="17">
        <v>32448</v>
      </c>
      <c r="B348">
        <v>100.535917969005</v>
      </c>
    </row>
    <row r="349" spans="1:2">
      <c r="A349" s="17">
        <v>32478</v>
      </c>
      <c r="B349">
        <v>100.517952433321</v>
      </c>
    </row>
    <row r="350" spans="1:2">
      <c r="A350" s="17">
        <v>32509</v>
      </c>
      <c r="B350">
        <v>100.468725201468</v>
      </c>
    </row>
    <row r="351" spans="1:2">
      <c r="A351" s="17">
        <v>32540</v>
      </c>
      <c r="B351">
        <v>100.371779550265</v>
      </c>
    </row>
    <row r="352" spans="1:2">
      <c r="A352" s="17">
        <v>32568</v>
      </c>
      <c r="B352">
        <v>100.233434951573</v>
      </c>
    </row>
    <row r="353" spans="1:2">
      <c r="A353" s="17">
        <v>32599</v>
      </c>
      <c r="B353">
        <v>100.077587240018</v>
      </c>
    </row>
    <row r="354" spans="1:2">
      <c r="A354" s="17">
        <v>32629</v>
      </c>
      <c r="B354">
        <v>99.928815731290399</v>
      </c>
    </row>
    <row r="355" spans="1:2">
      <c r="A355" s="17">
        <v>32660</v>
      </c>
      <c r="B355">
        <v>99.814110749985502</v>
      </c>
    </row>
    <row r="356" spans="1:2">
      <c r="A356" s="17">
        <v>32690</v>
      </c>
      <c r="B356">
        <v>99.744254714963702</v>
      </c>
    </row>
    <row r="357" spans="1:2">
      <c r="A357" s="17">
        <v>32721</v>
      </c>
      <c r="B357">
        <v>99.717600836912595</v>
      </c>
    </row>
    <row r="358" spans="1:2">
      <c r="A358" s="17">
        <v>32752</v>
      </c>
      <c r="B358">
        <v>99.720744123459994</v>
      </c>
    </row>
    <row r="359" spans="1:2">
      <c r="A359" s="17">
        <v>32782</v>
      </c>
      <c r="B359">
        <v>99.734483298488101</v>
      </c>
    </row>
    <row r="360" spans="1:2">
      <c r="A360" s="17">
        <v>32813</v>
      </c>
      <c r="B360">
        <v>99.756576309986002</v>
      </c>
    </row>
    <row r="361" spans="1:2">
      <c r="A361" s="17">
        <v>32843</v>
      </c>
      <c r="B361">
        <v>99.784680311498207</v>
      </c>
    </row>
    <row r="362" spans="1:2">
      <c r="A362" s="17">
        <v>32874</v>
      </c>
      <c r="B362">
        <v>99.816572263935797</v>
      </c>
    </row>
    <row r="363" spans="1:2">
      <c r="A363" s="17">
        <v>32905</v>
      </c>
      <c r="B363">
        <v>99.845001373907607</v>
      </c>
    </row>
    <row r="364" spans="1:2">
      <c r="A364" s="17">
        <v>32933</v>
      </c>
      <c r="B364">
        <v>99.845696367291893</v>
      </c>
    </row>
    <row r="365" spans="1:2">
      <c r="A365" s="17">
        <v>32964</v>
      </c>
      <c r="B365">
        <v>99.780155542334001</v>
      </c>
    </row>
    <row r="366" spans="1:2">
      <c r="A366" s="17">
        <v>32994</v>
      </c>
      <c r="B366">
        <v>99.628215927225497</v>
      </c>
    </row>
    <row r="367" spans="1:2">
      <c r="A367" s="17">
        <v>33025</v>
      </c>
      <c r="B367">
        <v>99.3723551401187</v>
      </c>
    </row>
    <row r="368" spans="1:2">
      <c r="A368" s="17">
        <v>33055</v>
      </c>
      <c r="B368">
        <v>99.017605892077398</v>
      </c>
    </row>
    <row r="369" spans="1:2">
      <c r="A369" s="17">
        <v>33086</v>
      </c>
      <c r="B369">
        <v>98.591444646756997</v>
      </c>
    </row>
    <row r="370" spans="1:2">
      <c r="A370" s="17">
        <v>33117</v>
      </c>
      <c r="B370">
        <v>98.158259655758101</v>
      </c>
    </row>
    <row r="371" spans="1:2">
      <c r="A371" s="17">
        <v>33147</v>
      </c>
      <c r="B371">
        <v>97.779050110636803</v>
      </c>
    </row>
    <row r="372" spans="1:2">
      <c r="A372" s="17">
        <v>33178</v>
      </c>
      <c r="B372">
        <v>97.5115161735051</v>
      </c>
    </row>
    <row r="373" spans="1:2">
      <c r="A373" s="17">
        <v>33208</v>
      </c>
      <c r="B373">
        <v>97.395477727095198</v>
      </c>
    </row>
    <row r="374" spans="1:2">
      <c r="A374" s="17">
        <v>33239</v>
      </c>
      <c r="B374">
        <v>97.431734298971094</v>
      </c>
    </row>
    <row r="375" spans="1:2">
      <c r="A375" s="17">
        <v>33270</v>
      </c>
      <c r="B375">
        <v>97.608515895470106</v>
      </c>
    </row>
    <row r="376" spans="1:2">
      <c r="A376" s="17">
        <v>33298</v>
      </c>
      <c r="B376">
        <v>97.886918371720697</v>
      </c>
    </row>
    <row r="377" spans="1:2">
      <c r="A377" s="17">
        <v>33329</v>
      </c>
      <c r="B377">
        <v>98.226026925428499</v>
      </c>
    </row>
    <row r="378" spans="1:2">
      <c r="A378" s="17">
        <v>33359</v>
      </c>
      <c r="B378">
        <v>98.574260317530801</v>
      </c>
    </row>
    <row r="379" spans="1:2">
      <c r="A379" s="17">
        <v>33390</v>
      </c>
      <c r="B379">
        <v>98.893990675399195</v>
      </c>
    </row>
    <row r="380" spans="1:2">
      <c r="A380" s="17">
        <v>33420</v>
      </c>
      <c r="B380">
        <v>99.139373224834202</v>
      </c>
    </row>
    <row r="381" spans="1:2">
      <c r="A381" s="17">
        <v>33451</v>
      </c>
      <c r="B381">
        <v>99.274864799606902</v>
      </c>
    </row>
    <row r="382" spans="1:2">
      <c r="A382" s="17">
        <v>33482</v>
      </c>
      <c r="B382">
        <v>99.306756778715595</v>
      </c>
    </row>
    <row r="383" spans="1:2">
      <c r="A383" s="17">
        <v>33512</v>
      </c>
      <c r="B383">
        <v>99.265183558991296</v>
      </c>
    </row>
    <row r="384" spans="1:2">
      <c r="A384" s="17">
        <v>33543</v>
      </c>
      <c r="B384">
        <v>99.199937115093206</v>
      </c>
    </row>
    <row r="385" spans="1:2">
      <c r="A385" s="17">
        <v>33573</v>
      </c>
      <c r="B385">
        <v>99.1691045021837</v>
      </c>
    </row>
    <row r="386" spans="1:2">
      <c r="A386" s="17">
        <v>33604</v>
      </c>
      <c r="B386">
        <v>99.213134773700901</v>
      </c>
    </row>
    <row r="387" spans="1:2">
      <c r="A387" s="17">
        <v>33635</v>
      </c>
      <c r="B387">
        <v>99.324967640798903</v>
      </c>
    </row>
    <row r="388" spans="1:2">
      <c r="A388" s="17">
        <v>33664</v>
      </c>
      <c r="B388">
        <v>99.476428388913902</v>
      </c>
    </row>
    <row r="389" spans="1:2">
      <c r="A389" s="17">
        <v>33695</v>
      </c>
      <c r="B389">
        <v>99.614255059870899</v>
      </c>
    </row>
    <row r="390" spans="1:2">
      <c r="A390" s="17">
        <v>33725</v>
      </c>
      <c r="B390">
        <v>99.701596964657796</v>
      </c>
    </row>
    <row r="391" spans="1:2">
      <c r="A391" s="17">
        <v>33756</v>
      </c>
      <c r="B391">
        <v>99.727976155484697</v>
      </c>
    </row>
    <row r="392" spans="1:2">
      <c r="A392" s="17">
        <v>33786</v>
      </c>
      <c r="B392">
        <v>99.718439758450998</v>
      </c>
    </row>
    <row r="393" spans="1:2">
      <c r="A393" s="17">
        <v>33817</v>
      </c>
      <c r="B393">
        <v>99.709537800992806</v>
      </c>
    </row>
    <row r="394" spans="1:2">
      <c r="A394" s="17">
        <v>33848</v>
      </c>
      <c r="B394">
        <v>99.739768988080399</v>
      </c>
    </row>
    <row r="395" spans="1:2">
      <c r="A395" s="17">
        <v>33878</v>
      </c>
      <c r="B395">
        <v>99.830509904014804</v>
      </c>
    </row>
    <row r="396" spans="1:2">
      <c r="A396" s="17">
        <v>33909</v>
      </c>
      <c r="B396">
        <v>99.961734889660605</v>
      </c>
    </row>
    <row r="397" spans="1:2">
      <c r="A397" s="17">
        <v>33939</v>
      </c>
      <c r="B397">
        <v>100.079089274803</v>
      </c>
    </row>
    <row r="398" spans="1:2">
      <c r="A398" s="17">
        <v>33970</v>
      </c>
      <c r="B398">
        <v>100.135707773519</v>
      </c>
    </row>
    <row r="399" spans="1:2">
      <c r="A399" s="17">
        <v>34001</v>
      </c>
      <c r="B399">
        <v>100.119657678466</v>
      </c>
    </row>
    <row r="400" spans="1:2">
      <c r="A400" s="17">
        <v>34029</v>
      </c>
      <c r="B400">
        <v>100.036967594198</v>
      </c>
    </row>
    <row r="401" spans="1:2">
      <c r="A401" s="17">
        <v>34060</v>
      </c>
      <c r="B401">
        <v>99.916016219272095</v>
      </c>
    </row>
    <row r="402" spans="1:2">
      <c r="A402" s="17">
        <v>34090</v>
      </c>
      <c r="B402">
        <v>99.775093224699106</v>
      </c>
    </row>
    <row r="403" spans="1:2">
      <c r="A403" s="17">
        <v>34121</v>
      </c>
      <c r="B403">
        <v>99.656292043179107</v>
      </c>
    </row>
    <row r="404" spans="1:2">
      <c r="A404" s="17">
        <v>34151</v>
      </c>
      <c r="B404">
        <v>99.590850322817801</v>
      </c>
    </row>
    <row r="405" spans="1:2">
      <c r="A405" s="17">
        <v>34182</v>
      </c>
      <c r="B405">
        <v>99.601925846126704</v>
      </c>
    </row>
    <row r="406" spans="1:2">
      <c r="A406" s="17">
        <v>34213</v>
      </c>
      <c r="B406">
        <v>99.694955048412993</v>
      </c>
    </row>
    <row r="407" spans="1:2">
      <c r="A407" s="17">
        <v>34243</v>
      </c>
      <c r="B407">
        <v>99.861090094724005</v>
      </c>
    </row>
    <row r="408" spans="1:2">
      <c r="A408" s="17">
        <v>34274</v>
      </c>
      <c r="B408">
        <v>100.07263814220001</v>
      </c>
    </row>
    <row r="409" spans="1:2">
      <c r="A409" s="17">
        <v>34304</v>
      </c>
      <c r="B409">
        <v>100.30696310137699</v>
      </c>
    </row>
    <row r="410" spans="1:2">
      <c r="A410" s="17">
        <v>34335</v>
      </c>
      <c r="B410">
        <v>100.52635491746901</v>
      </c>
    </row>
    <row r="411" spans="1:2">
      <c r="A411" s="17">
        <v>34366</v>
      </c>
      <c r="B411">
        <v>100.70521812397899</v>
      </c>
    </row>
    <row r="412" spans="1:2">
      <c r="A412" s="17">
        <v>34394</v>
      </c>
      <c r="B412">
        <v>100.83861834782</v>
      </c>
    </row>
    <row r="413" spans="1:2">
      <c r="A413" s="17">
        <v>34425</v>
      </c>
      <c r="B413">
        <v>100.922762909855</v>
      </c>
    </row>
    <row r="414" spans="1:2">
      <c r="A414" s="17">
        <v>34455</v>
      </c>
      <c r="B414">
        <v>100.960028690744</v>
      </c>
    </row>
    <row r="415" spans="1:2">
      <c r="A415" s="17">
        <v>34486</v>
      </c>
      <c r="B415">
        <v>100.955900312447</v>
      </c>
    </row>
    <row r="416" spans="1:2">
      <c r="A416" s="17">
        <v>34516</v>
      </c>
      <c r="B416">
        <v>100.92351552864299</v>
      </c>
    </row>
    <row r="417" spans="1:2">
      <c r="A417" s="17">
        <v>34547</v>
      </c>
      <c r="B417">
        <v>100.876393905687</v>
      </c>
    </row>
    <row r="418" spans="1:2">
      <c r="A418" s="17">
        <v>34578</v>
      </c>
      <c r="B418">
        <v>100.815450377499</v>
      </c>
    </row>
    <row r="419" spans="1:2">
      <c r="A419" s="17">
        <v>34608</v>
      </c>
      <c r="B419">
        <v>100.733878281199</v>
      </c>
    </row>
    <row r="420" spans="1:2">
      <c r="A420" s="17">
        <v>34639</v>
      </c>
      <c r="B420">
        <v>100.611217153233</v>
      </c>
    </row>
    <row r="421" spans="1:2">
      <c r="A421" s="17">
        <v>34669</v>
      </c>
      <c r="B421">
        <v>100.437555690683</v>
      </c>
    </row>
    <row r="422" spans="1:2">
      <c r="A422" s="17">
        <v>34700</v>
      </c>
      <c r="B422">
        <v>100.208251066</v>
      </c>
    </row>
    <row r="423" spans="1:2">
      <c r="A423" s="17">
        <v>34731</v>
      </c>
      <c r="B423">
        <v>99.925244303007403</v>
      </c>
    </row>
    <row r="424" spans="1:2">
      <c r="A424" s="17">
        <v>34759</v>
      </c>
      <c r="B424">
        <v>99.616551376512305</v>
      </c>
    </row>
    <row r="425" spans="1:2">
      <c r="A425" s="17">
        <v>34790</v>
      </c>
      <c r="B425">
        <v>99.329663623961594</v>
      </c>
    </row>
    <row r="426" spans="1:2">
      <c r="A426" s="17">
        <v>34820</v>
      </c>
      <c r="B426">
        <v>99.102728463698696</v>
      </c>
    </row>
    <row r="427" spans="1:2">
      <c r="A427" s="17">
        <v>34851</v>
      </c>
      <c r="B427">
        <v>98.951164835808299</v>
      </c>
    </row>
    <row r="428" spans="1:2">
      <c r="A428" s="17">
        <v>34881</v>
      </c>
      <c r="B428">
        <v>98.863145628578806</v>
      </c>
    </row>
    <row r="429" spans="1:2">
      <c r="A429" s="17">
        <v>34912</v>
      </c>
      <c r="B429">
        <v>98.807823088115398</v>
      </c>
    </row>
    <row r="430" spans="1:2">
      <c r="A430" s="17">
        <v>34943</v>
      </c>
      <c r="B430">
        <v>98.759745242044602</v>
      </c>
    </row>
    <row r="431" spans="1:2">
      <c r="A431" s="17">
        <v>34973</v>
      </c>
      <c r="B431">
        <v>98.719382296005193</v>
      </c>
    </row>
    <row r="432" spans="1:2">
      <c r="A432" s="17">
        <v>35004</v>
      </c>
      <c r="B432">
        <v>98.699971940804801</v>
      </c>
    </row>
    <row r="433" spans="1:2">
      <c r="A433" s="17">
        <v>35034</v>
      </c>
      <c r="B433">
        <v>98.714828923909295</v>
      </c>
    </row>
    <row r="434" spans="1:2">
      <c r="A434" s="17">
        <v>35065</v>
      </c>
      <c r="B434">
        <v>98.774503279906298</v>
      </c>
    </row>
    <row r="435" spans="1:2">
      <c r="A435" s="17">
        <v>35096</v>
      </c>
      <c r="B435">
        <v>98.885601667069096</v>
      </c>
    </row>
    <row r="436" spans="1:2">
      <c r="A436" s="17">
        <v>35125</v>
      </c>
      <c r="B436">
        <v>99.037066474113104</v>
      </c>
    </row>
    <row r="437" spans="1:2">
      <c r="A437" s="17">
        <v>35156</v>
      </c>
      <c r="B437">
        <v>99.197278457978598</v>
      </c>
    </row>
    <row r="438" spans="1:2">
      <c r="A438" s="17">
        <v>35186</v>
      </c>
      <c r="B438">
        <v>99.346671612352694</v>
      </c>
    </row>
    <row r="439" spans="1:2">
      <c r="A439" s="17">
        <v>35217</v>
      </c>
      <c r="B439">
        <v>99.467786425801506</v>
      </c>
    </row>
    <row r="440" spans="1:2">
      <c r="A440" s="17">
        <v>35247</v>
      </c>
      <c r="B440">
        <v>99.552491184822998</v>
      </c>
    </row>
    <row r="441" spans="1:2">
      <c r="A441" s="17">
        <v>35278</v>
      </c>
      <c r="B441">
        <v>99.619441368070795</v>
      </c>
    </row>
    <row r="442" spans="1:2">
      <c r="A442" s="17">
        <v>35309</v>
      </c>
      <c r="B442">
        <v>99.682910124936598</v>
      </c>
    </row>
    <row r="443" spans="1:2">
      <c r="A443" s="17">
        <v>35339</v>
      </c>
      <c r="B443">
        <v>99.747595128806694</v>
      </c>
    </row>
    <row r="444" spans="1:2">
      <c r="A444" s="17">
        <v>35370</v>
      </c>
      <c r="B444">
        <v>99.821035808854901</v>
      </c>
    </row>
    <row r="445" spans="1:2">
      <c r="A445" s="17">
        <v>35400</v>
      </c>
      <c r="B445">
        <v>99.900043454761303</v>
      </c>
    </row>
    <row r="446" spans="1:2">
      <c r="A446" s="17">
        <v>35431</v>
      </c>
      <c r="B446">
        <v>99.992581698015996</v>
      </c>
    </row>
    <row r="447" spans="1:2">
      <c r="A447" s="17">
        <v>35462</v>
      </c>
      <c r="B447">
        <v>100.10578673307501</v>
      </c>
    </row>
    <row r="448" spans="1:2">
      <c r="A448" s="17">
        <v>35490</v>
      </c>
      <c r="B448">
        <v>100.227496880911</v>
      </c>
    </row>
    <row r="449" spans="1:2">
      <c r="A449" s="17">
        <v>35521</v>
      </c>
      <c r="B449">
        <v>100.353373933276</v>
      </c>
    </row>
    <row r="450" spans="1:2">
      <c r="A450" s="17">
        <v>35551</v>
      </c>
      <c r="B450">
        <v>100.479473141846</v>
      </c>
    </row>
    <row r="451" spans="1:2">
      <c r="A451" s="17">
        <v>35582</v>
      </c>
      <c r="B451">
        <v>100.600336475595</v>
      </c>
    </row>
    <row r="452" spans="1:2">
      <c r="A452" s="17">
        <v>35612</v>
      </c>
      <c r="B452">
        <v>100.706061148995</v>
      </c>
    </row>
    <row r="453" spans="1:2">
      <c r="A453" s="17">
        <v>35643</v>
      </c>
      <c r="B453">
        <v>100.781883391493</v>
      </c>
    </row>
    <row r="454" spans="1:2">
      <c r="A454" s="17">
        <v>35674</v>
      </c>
      <c r="B454">
        <v>100.832380738331</v>
      </c>
    </row>
    <row r="455" spans="1:2">
      <c r="A455" s="17">
        <v>35704</v>
      </c>
      <c r="B455">
        <v>100.858711244435</v>
      </c>
    </row>
    <row r="456" spans="1:2">
      <c r="A456" s="17">
        <v>35735</v>
      </c>
      <c r="B456">
        <v>100.85610258014501</v>
      </c>
    </row>
    <row r="457" spans="1:2">
      <c r="A457" s="17">
        <v>35765</v>
      </c>
      <c r="B457">
        <v>100.82389747629099</v>
      </c>
    </row>
    <row r="458" spans="1:2">
      <c r="A458" s="17">
        <v>35796</v>
      </c>
      <c r="B458">
        <v>100.777837943606</v>
      </c>
    </row>
    <row r="459" spans="1:2">
      <c r="A459" s="17">
        <v>35827</v>
      </c>
      <c r="B459">
        <v>100.717966040259</v>
      </c>
    </row>
    <row r="460" spans="1:2">
      <c r="A460" s="17">
        <v>35855</v>
      </c>
      <c r="B460">
        <v>100.627964848151</v>
      </c>
    </row>
    <row r="461" spans="1:2">
      <c r="A461" s="17">
        <v>35886</v>
      </c>
      <c r="B461">
        <v>100.50526334422401</v>
      </c>
    </row>
    <row r="462" spans="1:2">
      <c r="A462" s="17">
        <v>35916</v>
      </c>
      <c r="B462">
        <v>100.350433997105</v>
      </c>
    </row>
    <row r="463" spans="1:2">
      <c r="A463" s="17">
        <v>35947</v>
      </c>
      <c r="B463">
        <v>100.173923200377</v>
      </c>
    </row>
    <row r="464" spans="1:2">
      <c r="A464" s="17">
        <v>35977</v>
      </c>
      <c r="B464">
        <v>100.00325841381699</v>
      </c>
    </row>
    <row r="465" spans="1:2">
      <c r="A465" s="17">
        <v>36008</v>
      </c>
      <c r="B465">
        <v>99.860089841724999</v>
      </c>
    </row>
    <row r="466" spans="1:2">
      <c r="A466" s="17">
        <v>36039</v>
      </c>
      <c r="B466">
        <v>99.773546531217406</v>
      </c>
    </row>
    <row r="467" spans="1:2">
      <c r="A467" s="17">
        <v>36069</v>
      </c>
      <c r="B467">
        <v>99.774656345155194</v>
      </c>
    </row>
    <row r="468" spans="1:2">
      <c r="A468" s="17">
        <v>36100</v>
      </c>
      <c r="B468">
        <v>99.866374252320199</v>
      </c>
    </row>
    <row r="469" spans="1:2">
      <c r="A469" s="17">
        <v>36130</v>
      </c>
      <c r="B469">
        <v>100.015941549144</v>
      </c>
    </row>
    <row r="470" spans="1:2">
      <c r="A470" s="17">
        <v>36161</v>
      </c>
      <c r="B470">
        <v>100.200683880657</v>
      </c>
    </row>
    <row r="471" spans="1:2">
      <c r="A471" s="17">
        <v>36192</v>
      </c>
      <c r="B471">
        <v>100.38892672568601</v>
      </c>
    </row>
    <row r="472" spans="1:2">
      <c r="A472" s="17">
        <v>36220</v>
      </c>
      <c r="B472">
        <v>100.55836491302399</v>
      </c>
    </row>
    <row r="473" spans="1:2">
      <c r="A473" s="17">
        <v>36251</v>
      </c>
      <c r="B473">
        <v>100.706690972738</v>
      </c>
    </row>
    <row r="474" spans="1:2">
      <c r="A474" s="17">
        <v>36281</v>
      </c>
      <c r="B474">
        <v>100.83366281466201</v>
      </c>
    </row>
    <row r="475" spans="1:2">
      <c r="A475" s="17">
        <v>36312</v>
      </c>
      <c r="B475">
        <v>100.930007140786</v>
      </c>
    </row>
    <row r="476" spans="1:2">
      <c r="A476" s="17">
        <v>36342</v>
      </c>
      <c r="B476">
        <v>100.998687797888</v>
      </c>
    </row>
    <row r="477" spans="1:2">
      <c r="A477" s="17">
        <v>36373</v>
      </c>
      <c r="B477">
        <v>101.048397031595</v>
      </c>
    </row>
    <row r="478" spans="1:2">
      <c r="A478" s="17">
        <v>36404</v>
      </c>
      <c r="B478">
        <v>101.091935602996</v>
      </c>
    </row>
    <row r="479" spans="1:2">
      <c r="A479" s="17">
        <v>36434</v>
      </c>
      <c r="B479">
        <v>101.13670373834699</v>
      </c>
    </row>
    <row r="480" spans="1:2">
      <c r="A480" s="17">
        <v>36465</v>
      </c>
      <c r="B480">
        <v>101.18332764067701</v>
      </c>
    </row>
    <row r="481" spans="1:2">
      <c r="A481" s="17">
        <v>36495</v>
      </c>
      <c r="B481">
        <v>101.21560476141801</v>
      </c>
    </row>
    <row r="482" spans="1:2">
      <c r="A482" s="17">
        <v>36526</v>
      </c>
      <c r="B482">
        <v>101.21014746385001</v>
      </c>
    </row>
    <row r="483" spans="1:2">
      <c r="A483" s="17">
        <v>36557</v>
      </c>
      <c r="B483">
        <v>101.15242073200299</v>
      </c>
    </row>
    <row r="484" spans="1:2">
      <c r="A484" s="17">
        <v>36586</v>
      </c>
      <c r="B484">
        <v>101.06714500585799</v>
      </c>
    </row>
    <row r="485" spans="1:2">
      <c r="A485" s="17">
        <v>36617</v>
      </c>
      <c r="B485">
        <v>100.962345904714</v>
      </c>
    </row>
    <row r="486" spans="1:2">
      <c r="A486" s="17">
        <v>36647</v>
      </c>
      <c r="B486">
        <v>100.832535872839</v>
      </c>
    </row>
    <row r="487" spans="1:2">
      <c r="A487" s="17">
        <v>36678</v>
      </c>
      <c r="B487">
        <v>100.685673046845</v>
      </c>
    </row>
    <row r="488" spans="1:2">
      <c r="A488" s="17">
        <v>36708</v>
      </c>
      <c r="B488">
        <v>100.522482294479</v>
      </c>
    </row>
    <row r="489" spans="1:2">
      <c r="A489" s="17">
        <v>36739</v>
      </c>
      <c r="B489">
        <v>100.33042893778899</v>
      </c>
    </row>
    <row r="490" spans="1:2">
      <c r="A490" s="17">
        <v>36770</v>
      </c>
      <c r="B490">
        <v>100.10690510453099</v>
      </c>
    </row>
    <row r="491" spans="1:2">
      <c r="A491" s="17">
        <v>36800</v>
      </c>
      <c r="B491">
        <v>99.837340312848099</v>
      </c>
    </row>
    <row r="492" spans="1:2">
      <c r="A492" s="17">
        <v>36831</v>
      </c>
      <c r="B492">
        <v>99.530720006040696</v>
      </c>
    </row>
    <row r="493" spans="1:2">
      <c r="A493" s="17">
        <v>36861</v>
      </c>
      <c r="B493">
        <v>99.200730582690099</v>
      </c>
    </row>
    <row r="494" spans="1:2">
      <c r="A494" s="17">
        <v>36892</v>
      </c>
      <c r="B494">
        <v>98.900120239109697</v>
      </c>
    </row>
    <row r="495" spans="1:2">
      <c r="A495" s="17">
        <v>36923</v>
      </c>
      <c r="B495">
        <v>98.670176265638204</v>
      </c>
    </row>
    <row r="496" spans="1:2">
      <c r="A496" s="17">
        <v>36951</v>
      </c>
      <c r="B496">
        <v>98.522398321793901</v>
      </c>
    </row>
    <row r="497" spans="1:2">
      <c r="A497" s="17">
        <v>36982</v>
      </c>
      <c r="B497">
        <v>98.449523686424399</v>
      </c>
    </row>
    <row r="498" spans="1:2">
      <c r="A498" s="17">
        <v>37012</v>
      </c>
      <c r="B498">
        <v>98.428123812039402</v>
      </c>
    </row>
    <row r="499" spans="1:2">
      <c r="A499" s="17">
        <v>37043</v>
      </c>
      <c r="B499">
        <v>98.4093521750587</v>
      </c>
    </row>
    <row r="500" spans="1:2">
      <c r="A500" s="17">
        <v>37073</v>
      </c>
      <c r="B500">
        <v>98.371379677367599</v>
      </c>
    </row>
    <row r="501" spans="1:2">
      <c r="A501" s="17">
        <v>37104</v>
      </c>
      <c r="B501">
        <v>98.316940959112401</v>
      </c>
    </row>
    <row r="502" spans="1:2">
      <c r="A502" s="17">
        <v>37135</v>
      </c>
      <c r="B502">
        <v>98.282264119576496</v>
      </c>
    </row>
    <row r="503" spans="1:2">
      <c r="A503" s="17">
        <v>37165</v>
      </c>
      <c r="B503">
        <v>98.329652314727895</v>
      </c>
    </row>
    <row r="504" spans="1:2">
      <c r="A504" s="17">
        <v>37196</v>
      </c>
      <c r="B504">
        <v>98.482068322333504</v>
      </c>
    </row>
    <row r="505" spans="1:2">
      <c r="A505" s="17">
        <v>37226</v>
      </c>
      <c r="B505">
        <v>98.7204023146586</v>
      </c>
    </row>
    <row r="506" spans="1:2">
      <c r="A506" s="17">
        <v>37257</v>
      </c>
      <c r="B506">
        <v>98.9956985963493</v>
      </c>
    </row>
    <row r="507" spans="1:2">
      <c r="A507" s="17">
        <v>37288</v>
      </c>
      <c r="B507">
        <v>99.256039196902904</v>
      </c>
    </row>
    <row r="508" spans="1:2">
      <c r="A508" s="17">
        <v>37316</v>
      </c>
      <c r="B508">
        <v>99.451236467057697</v>
      </c>
    </row>
    <row r="509" spans="1:2">
      <c r="A509" s="17">
        <v>37347</v>
      </c>
      <c r="B509">
        <v>99.531550737454495</v>
      </c>
    </row>
    <row r="510" spans="1:2">
      <c r="A510" s="17">
        <v>37377</v>
      </c>
      <c r="B510">
        <v>99.480156046796296</v>
      </c>
    </row>
    <row r="511" spans="1:2">
      <c r="A511" s="17">
        <v>37408</v>
      </c>
      <c r="B511">
        <v>99.304682798516296</v>
      </c>
    </row>
    <row r="512" spans="1:2">
      <c r="A512" s="17">
        <v>37438</v>
      </c>
      <c r="B512">
        <v>99.052198607685497</v>
      </c>
    </row>
    <row r="513" spans="1:2">
      <c r="A513" s="17">
        <v>37469</v>
      </c>
      <c r="B513">
        <v>98.782729662277902</v>
      </c>
    </row>
    <row r="514" spans="1:2">
      <c r="A514" s="17">
        <v>37500</v>
      </c>
      <c r="B514">
        <v>98.532976088138895</v>
      </c>
    </row>
    <row r="515" spans="1:2">
      <c r="A515" s="17">
        <v>37530</v>
      </c>
      <c r="B515">
        <v>98.336808006714307</v>
      </c>
    </row>
    <row r="516" spans="1:2">
      <c r="A516" s="17">
        <v>37561</v>
      </c>
      <c r="B516">
        <v>98.207883061984106</v>
      </c>
    </row>
    <row r="517" spans="1:2">
      <c r="A517" s="17">
        <v>37591</v>
      </c>
      <c r="B517">
        <v>98.122422926270502</v>
      </c>
    </row>
    <row r="518" spans="1:2">
      <c r="A518" s="17">
        <v>37622</v>
      </c>
      <c r="B518">
        <v>98.061465600294099</v>
      </c>
    </row>
    <row r="519" spans="1:2">
      <c r="A519" s="17">
        <v>37653</v>
      </c>
      <c r="B519">
        <v>98.034747146465705</v>
      </c>
    </row>
    <row r="520" spans="1:2">
      <c r="A520" s="17">
        <v>37681</v>
      </c>
      <c r="B520">
        <v>98.070952915236504</v>
      </c>
    </row>
    <row r="521" spans="1:2">
      <c r="A521" s="17">
        <v>37712</v>
      </c>
      <c r="B521">
        <v>98.193712235465597</v>
      </c>
    </row>
    <row r="522" spans="1:2">
      <c r="A522" s="17">
        <v>37742</v>
      </c>
      <c r="B522">
        <v>98.3951559804689</v>
      </c>
    </row>
    <row r="523" spans="1:2">
      <c r="A523" s="17">
        <v>37773</v>
      </c>
      <c r="B523">
        <v>98.648408032720297</v>
      </c>
    </row>
    <row r="524" spans="1:2">
      <c r="A524" s="17">
        <v>37803</v>
      </c>
      <c r="B524">
        <v>98.941895479401595</v>
      </c>
    </row>
    <row r="525" spans="1:2">
      <c r="A525" s="17">
        <v>37834</v>
      </c>
      <c r="B525">
        <v>99.265746945249802</v>
      </c>
    </row>
    <row r="526" spans="1:2">
      <c r="A526" s="17">
        <v>37865</v>
      </c>
      <c r="B526">
        <v>99.608975683898706</v>
      </c>
    </row>
    <row r="527" spans="1:2">
      <c r="A527" s="17">
        <v>37895</v>
      </c>
      <c r="B527">
        <v>99.952350861630407</v>
      </c>
    </row>
    <row r="528" spans="1:2">
      <c r="A528" s="17">
        <v>37926</v>
      </c>
      <c r="B528">
        <v>100.26760549977</v>
      </c>
    </row>
    <row r="529" spans="1:2">
      <c r="A529" s="17">
        <v>37956</v>
      </c>
      <c r="B529">
        <v>100.529137077466</v>
      </c>
    </row>
    <row r="530" spans="1:2">
      <c r="A530" s="17">
        <v>37987</v>
      </c>
      <c r="B530">
        <v>100.730170156087</v>
      </c>
    </row>
    <row r="531" spans="1:2">
      <c r="A531" s="17">
        <v>38018</v>
      </c>
      <c r="B531">
        <v>100.86978180900699</v>
      </c>
    </row>
    <row r="532" spans="1:2">
      <c r="A532" s="17">
        <v>38047</v>
      </c>
      <c r="B532">
        <v>100.950698734024</v>
      </c>
    </row>
    <row r="533" spans="1:2">
      <c r="A533" s="17">
        <v>38078</v>
      </c>
      <c r="B533">
        <v>100.975048265927</v>
      </c>
    </row>
    <row r="534" spans="1:2">
      <c r="A534" s="17">
        <v>38108</v>
      </c>
      <c r="B534">
        <v>100.955433957609</v>
      </c>
    </row>
    <row r="535" spans="1:2">
      <c r="A535" s="17">
        <v>38139</v>
      </c>
      <c r="B535">
        <v>100.898902511416</v>
      </c>
    </row>
    <row r="536" spans="1:2">
      <c r="A536" s="17">
        <v>38169</v>
      </c>
      <c r="B536">
        <v>100.81114146469901</v>
      </c>
    </row>
    <row r="537" spans="1:2">
      <c r="A537" s="17">
        <v>38200</v>
      </c>
      <c r="B537">
        <v>100.707892647077</v>
      </c>
    </row>
    <row r="538" spans="1:2">
      <c r="A538" s="17">
        <v>38231</v>
      </c>
      <c r="B538">
        <v>100.614485719774</v>
      </c>
    </row>
    <row r="539" spans="1:2">
      <c r="A539" s="17">
        <v>38261</v>
      </c>
      <c r="B539">
        <v>100.548586125927</v>
      </c>
    </row>
    <row r="540" spans="1:2">
      <c r="A540" s="17">
        <v>38292</v>
      </c>
      <c r="B540">
        <v>100.518723585225</v>
      </c>
    </row>
    <row r="541" spans="1:2">
      <c r="A541" s="17">
        <v>38322</v>
      </c>
      <c r="B541">
        <v>100.501710356377</v>
      </c>
    </row>
    <row r="542" spans="1:2">
      <c r="A542" s="17">
        <v>38353</v>
      </c>
      <c r="B542">
        <v>100.466281848693</v>
      </c>
    </row>
    <row r="543" spans="1:2">
      <c r="A543" s="17">
        <v>38384</v>
      </c>
      <c r="B543">
        <v>100.407830562763</v>
      </c>
    </row>
    <row r="544" spans="1:2">
      <c r="A544" s="17">
        <v>38412</v>
      </c>
      <c r="B544">
        <v>100.338451682859</v>
      </c>
    </row>
    <row r="545" spans="1:2">
      <c r="A545" s="17">
        <v>38443</v>
      </c>
      <c r="B545">
        <v>100.28780930088899</v>
      </c>
    </row>
    <row r="546" spans="1:2">
      <c r="A546" s="17">
        <v>38473</v>
      </c>
      <c r="B546">
        <v>100.27827856787199</v>
      </c>
    </row>
    <row r="547" spans="1:2">
      <c r="A547" s="17">
        <v>38504</v>
      </c>
      <c r="B547">
        <v>100.30727259088199</v>
      </c>
    </row>
    <row r="548" spans="1:2">
      <c r="A548" s="17">
        <v>38534</v>
      </c>
      <c r="B548">
        <v>100.35215468041299</v>
      </c>
    </row>
    <row r="549" spans="1:2">
      <c r="A549" s="17">
        <v>38565</v>
      </c>
      <c r="B549">
        <v>100.41591295589301</v>
      </c>
    </row>
    <row r="550" spans="1:2">
      <c r="A550" s="17">
        <v>38596</v>
      </c>
      <c r="B550">
        <v>100.511023776074</v>
      </c>
    </row>
    <row r="551" spans="1:2">
      <c r="A551" s="17">
        <v>38626</v>
      </c>
      <c r="B551">
        <v>100.647972733291</v>
      </c>
    </row>
    <row r="552" spans="1:2">
      <c r="A552" s="17">
        <v>38657</v>
      </c>
      <c r="B552">
        <v>100.81394206341</v>
      </c>
    </row>
    <row r="553" spans="1:2">
      <c r="A553" s="17">
        <v>38687</v>
      </c>
      <c r="B553">
        <v>100.973452733336</v>
      </c>
    </row>
    <row r="554" spans="1:2">
      <c r="A554" s="17">
        <v>38718</v>
      </c>
      <c r="B554">
        <v>101.098325109087</v>
      </c>
    </row>
    <row r="555" spans="1:2">
      <c r="A555" s="17">
        <v>38749</v>
      </c>
      <c r="B555">
        <v>101.178761858011</v>
      </c>
    </row>
    <row r="556" spans="1:2">
      <c r="A556" s="17">
        <v>38777</v>
      </c>
      <c r="B556">
        <v>101.207659211162</v>
      </c>
    </row>
    <row r="557" spans="1:2">
      <c r="A557" s="17">
        <v>38808</v>
      </c>
      <c r="B557">
        <v>101.18428290890699</v>
      </c>
    </row>
    <row r="558" spans="1:2">
      <c r="A558" s="17">
        <v>38838</v>
      </c>
      <c r="B558">
        <v>101.129945888756</v>
      </c>
    </row>
    <row r="559" spans="1:2">
      <c r="A559" s="17">
        <v>38869</v>
      </c>
      <c r="B559">
        <v>101.07778092186</v>
      </c>
    </row>
    <row r="560" spans="1:2">
      <c r="A560" s="17">
        <v>38899</v>
      </c>
      <c r="B560">
        <v>101.046527211658</v>
      </c>
    </row>
    <row r="561" spans="1:2">
      <c r="A561" s="17">
        <v>38930</v>
      </c>
      <c r="B561">
        <v>101.05418522271501</v>
      </c>
    </row>
    <row r="562" spans="1:2">
      <c r="A562" s="17">
        <v>38961</v>
      </c>
      <c r="B562">
        <v>101.108606029447</v>
      </c>
    </row>
    <row r="563" spans="1:2">
      <c r="A563" s="17">
        <v>38991</v>
      </c>
      <c r="B563">
        <v>101.19167421496699</v>
      </c>
    </row>
    <row r="564" spans="1:2">
      <c r="A564" s="17">
        <v>39022</v>
      </c>
      <c r="B564">
        <v>101.289217495402</v>
      </c>
    </row>
    <row r="565" spans="1:2">
      <c r="A565" s="17">
        <v>39052</v>
      </c>
      <c r="B565">
        <v>101.394679217432</v>
      </c>
    </row>
    <row r="566" spans="1:2">
      <c r="A566" s="17">
        <v>39083</v>
      </c>
      <c r="B566">
        <v>101.49853250694601</v>
      </c>
    </row>
    <row r="567" spans="1:2">
      <c r="A567" s="17">
        <v>39114</v>
      </c>
      <c r="B567">
        <v>101.601695703844</v>
      </c>
    </row>
    <row r="568" spans="1:2">
      <c r="A568" s="17">
        <v>39142</v>
      </c>
      <c r="B568">
        <v>101.710037242832</v>
      </c>
    </row>
    <row r="569" spans="1:2">
      <c r="A569" s="17">
        <v>39173</v>
      </c>
      <c r="B569">
        <v>101.814192120879</v>
      </c>
    </row>
    <row r="570" spans="1:2">
      <c r="A570" s="17">
        <v>39203</v>
      </c>
      <c r="B570">
        <v>101.892828618816</v>
      </c>
    </row>
    <row r="571" spans="1:2">
      <c r="A571" s="17">
        <v>39234</v>
      </c>
      <c r="B571">
        <v>101.93072553054</v>
      </c>
    </row>
    <row r="572" spans="1:2">
      <c r="A572" s="17">
        <v>39264</v>
      </c>
      <c r="B572">
        <v>101.915535942426</v>
      </c>
    </row>
    <row r="573" spans="1:2">
      <c r="A573" s="17">
        <v>39295</v>
      </c>
      <c r="B573">
        <v>101.845803179285</v>
      </c>
    </row>
    <row r="574" spans="1:2">
      <c r="A574" s="17">
        <v>39326</v>
      </c>
      <c r="B574">
        <v>101.74689693696401</v>
      </c>
    </row>
    <row r="575" spans="1:2">
      <c r="A575" s="17">
        <v>39356</v>
      </c>
      <c r="B575">
        <v>101.637364091354</v>
      </c>
    </row>
    <row r="576" spans="1:2">
      <c r="A576" s="17">
        <v>39387</v>
      </c>
      <c r="B576">
        <v>101.521670160825</v>
      </c>
    </row>
    <row r="577" spans="1:2">
      <c r="A577" s="17">
        <v>39417</v>
      </c>
      <c r="B577">
        <v>101.409966919588</v>
      </c>
    </row>
    <row r="578" spans="1:2">
      <c r="A578" s="17">
        <v>39448</v>
      </c>
      <c r="B578">
        <v>101.29265034138299</v>
      </c>
    </row>
    <row r="579" spans="1:2">
      <c r="A579" s="17">
        <v>39479</v>
      </c>
      <c r="B579">
        <v>101.157315865871</v>
      </c>
    </row>
    <row r="580" spans="1:2">
      <c r="A580" s="17">
        <v>39508</v>
      </c>
      <c r="B580">
        <v>101.004170408362</v>
      </c>
    </row>
    <row r="581" spans="1:2">
      <c r="A581" s="17">
        <v>39539</v>
      </c>
      <c r="B581">
        <v>100.81507479768</v>
      </c>
    </row>
    <row r="582" spans="1:2">
      <c r="A582" s="17">
        <v>39569</v>
      </c>
      <c r="B582">
        <v>100.56533739350699</v>
      </c>
    </row>
    <row r="583" spans="1:2">
      <c r="A583" s="17">
        <v>39600</v>
      </c>
      <c r="B583">
        <v>100.220024658716</v>
      </c>
    </row>
    <row r="584" spans="1:2">
      <c r="A584" s="17">
        <v>39630</v>
      </c>
      <c r="B584">
        <v>99.749726624169</v>
      </c>
    </row>
    <row r="585" spans="1:2">
      <c r="A585" s="17">
        <v>39661</v>
      </c>
      <c r="B585">
        <v>99.1383874507097</v>
      </c>
    </row>
    <row r="586" spans="1:2">
      <c r="A586" s="17">
        <v>39692</v>
      </c>
      <c r="B586">
        <v>98.397120724586202</v>
      </c>
    </row>
    <row r="587" spans="1:2">
      <c r="A587" s="17">
        <v>39722</v>
      </c>
      <c r="B587">
        <v>97.580976051932694</v>
      </c>
    </row>
    <row r="588" spans="1:2">
      <c r="A588" s="17">
        <v>39753</v>
      </c>
      <c r="B588">
        <v>96.799436215337806</v>
      </c>
    </row>
    <row r="589" spans="1:2">
      <c r="A589" s="17">
        <v>39783</v>
      </c>
      <c r="B589">
        <v>96.142748499597005</v>
      </c>
    </row>
    <row r="590" spans="1:2">
      <c r="A590" s="17">
        <v>39814</v>
      </c>
      <c r="B590">
        <v>95.668100452748803</v>
      </c>
    </row>
    <row r="591" spans="1:2">
      <c r="A591" s="17">
        <v>39845</v>
      </c>
      <c r="B591">
        <v>95.408655863159495</v>
      </c>
    </row>
    <row r="592" spans="1:2">
      <c r="A592" s="17">
        <v>39873</v>
      </c>
      <c r="B592">
        <v>95.379565173790795</v>
      </c>
    </row>
    <row r="593" spans="1:2">
      <c r="A593" s="17">
        <v>39904</v>
      </c>
      <c r="B593">
        <v>95.570236081925202</v>
      </c>
    </row>
    <row r="594" spans="1:2">
      <c r="A594" s="17">
        <v>39934</v>
      </c>
      <c r="B594">
        <v>95.916138575026693</v>
      </c>
    </row>
    <row r="595" spans="1:2">
      <c r="A595" s="17">
        <v>39965</v>
      </c>
      <c r="B595">
        <v>96.356056515048607</v>
      </c>
    </row>
    <row r="596" spans="1:2">
      <c r="A596" s="17">
        <v>39995</v>
      </c>
      <c r="B596">
        <v>96.835702020892896</v>
      </c>
    </row>
    <row r="597" spans="1:2">
      <c r="A597" s="17">
        <v>40026</v>
      </c>
      <c r="B597">
        <v>97.320008171538007</v>
      </c>
    </row>
    <row r="598" spans="1:2">
      <c r="A598" s="17">
        <v>40057</v>
      </c>
      <c r="B598">
        <v>97.7830580487189</v>
      </c>
    </row>
    <row r="599" spans="1:2">
      <c r="A599" s="17">
        <v>40087</v>
      </c>
      <c r="B599">
        <v>98.210966293399593</v>
      </c>
    </row>
    <row r="600" spans="1:2">
      <c r="A600" s="17">
        <v>40118</v>
      </c>
      <c r="B600">
        <v>98.603597788659101</v>
      </c>
    </row>
    <row r="601" spans="1:2">
      <c r="A601" s="17">
        <v>40148</v>
      </c>
      <c r="B601">
        <v>98.964573785227699</v>
      </c>
    </row>
    <row r="602" spans="1:2">
      <c r="A602" s="17">
        <v>40179</v>
      </c>
      <c r="B602">
        <v>99.276929315226397</v>
      </c>
    </row>
    <row r="603" spans="1:2">
      <c r="A603" s="17">
        <v>40210</v>
      </c>
      <c r="B603">
        <v>99.511748063810401</v>
      </c>
    </row>
    <row r="604" spans="1:2">
      <c r="A604" s="17">
        <v>40238</v>
      </c>
      <c r="B604">
        <v>99.670086920250696</v>
      </c>
    </row>
    <row r="605" spans="1:2">
      <c r="A605" s="17">
        <v>40269</v>
      </c>
      <c r="B605">
        <v>99.735893958706995</v>
      </c>
    </row>
    <row r="606" spans="1:2">
      <c r="A606" s="17">
        <v>40299</v>
      </c>
      <c r="B606">
        <v>99.7180443292348</v>
      </c>
    </row>
    <row r="607" spans="1:2">
      <c r="A607" s="17">
        <v>40330</v>
      </c>
      <c r="B607">
        <v>99.652026618723596</v>
      </c>
    </row>
    <row r="608" spans="1:2">
      <c r="A608" s="17">
        <v>40360</v>
      </c>
      <c r="B608">
        <v>99.595435210311706</v>
      </c>
    </row>
    <row r="609" spans="1:2">
      <c r="A609" s="17">
        <v>40391</v>
      </c>
      <c r="B609">
        <v>99.5928910799622</v>
      </c>
    </row>
    <row r="610" spans="1:2">
      <c r="A610" s="17">
        <v>40422</v>
      </c>
      <c r="B610">
        <v>99.654287133698901</v>
      </c>
    </row>
    <row r="611" spans="1:2">
      <c r="A611" s="17">
        <v>40452</v>
      </c>
      <c r="B611">
        <v>99.766579690226905</v>
      </c>
    </row>
    <row r="612" spans="1:2">
      <c r="A612" s="17">
        <v>40483</v>
      </c>
      <c r="B612">
        <v>99.9235456112512</v>
      </c>
    </row>
    <row r="613" spans="1:2">
      <c r="A613" s="17">
        <v>40513</v>
      </c>
      <c r="B613">
        <v>100.090599908052</v>
      </c>
    </row>
    <row r="614" spans="1:2">
      <c r="A614" s="17">
        <v>40544</v>
      </c>
      <c r="B614">
        <v>100.23131742290199</v>
      </c>
    </row>
    <row r="615" spans="1:2">
      <c r="A615" s="17">
        <v>40575</v>
      </c>
      <c r="B615">
        <v>100.314264578861</v>
      </c>
    </row>
    <row r="616" spans="1:2">
      <c r="A616" s="17">
        <v>40603</v>
      </c>
      <c r="B616">
        <v>100.30795266534</v>
      </c>
    </row>
    <row r="617" spans="1:2">
      <c r="A617" s="17">
        <v>40634</v>
      </c>
      <c r="B617">
        <v>100.211327492617</v>
      </c>
    </row>
    <row r="618" spans="1:2">
      <c r="A618" s="17">
        <v>40664</v>
      </c>
      <c r="B618">
        <v>100.035821155166</v>
      </c>
    </row>
    <row r="619" spans="1:2">
      <c r="A619" s="17">
        <v>40695</v>
      </c>
      <c r="B619">
        <v>99.798796315880907</v>
      </c>
    </row>
    <row r="620" spans="1:2">
      <c r="A620" s="17">
        <v>40725</v>
      </c>
      <c r="B620">
        <v>99.543158492283695</v>
      </c>
    </row>
    <row r="621" spans="1:2">
      <c r="A621" s="17">
        <v>40756</v>
      </c>
      <c r="B621">
        <v>99.325708010584705</v>
      </c>
    </row>
    <row r="622" spans="1:2">
      <c r="A622" s="17">
        <v>40787</v>
      </c>
      <c r="B622">
        <v>99.209852895560402</v>
      </c>
    </row>
    <row r="623" spans="1:2">
      <c r="A623" s="17">
        <v>40817</v>
      </c>
      <c r="B623">
        <v>99.225434949787697</v>
      </c>
    </row>
    <row r="624" spans="1:2">
      <c r="A624" s="17">
        <v>40848</v>
      </c>
      <c r="B624">
        <v>99.352613843642402</v>
      </c>
    </row>
    <row r="625" spans="1:2">
      <c r="A625" s="17">
        <v>40878</v>
      </c>
      <c r="B625">
        <v>99.544127973061094</v>
      </c>
    </row>
    <row r="626" spans="1:2">
      <c r="A626" s="17">
        <v>40909</v>
      </c>
      <c r="B626">
        <v>99.735993314631102</v>
      </c>
    </row>
    <row r="627" spans="1:2">
      <c r="A627" s="17">
        <v>40940</v>
      </c>
      <c r="B627">
        <v>99.872866573204405</v>
      </c>
    </row>
    <row r="628" spans="1:2">
      <c r="A628" s="17">
        <v>40969</v>
      </c>
      <c r="B628">
        <v>99.931884491324794</v>
      </c>
    </row>
    <row r="629" spans="1:2">
      <c r="A629" s="17">
        <v>41000</v>
      </c>
      <c r="B629">
        <v>99.915776927072201</v>
      </c>
    </row>
    <row r="630" spans="1:2">
      <c r="A630" s="17">
        <v>41030</v>
      </c>
      <c r="B630">
        <v>99.842227597836697</v>
      </c>
    </row>
    <row r="631" spans="1:2">
      <c r="A631" s="17">
        <v>41061</v>
      </c>
      <c r="B631">
        <v>99.745829145415996</v>
      </c>
    </row>
    <row r="632" spans="1:2">
      <c r="A632" s="17">
        <v>41091</v>
      </c>
      <c r="B632">
        <v>99.6723856803291</v>
      </c>
    </row>
    <row r="633" spans="1:2">
      <c r="A633" s="17">
        <v>41122</v>
      </c>
      <c r="B633">
        <v>99.643814464822697</v>
      </c>
    </row>
    <row r="634" spans="1:2">
      <c r="A634" s="17">
        <v>41153</v>
      </c>
      <c r="B634">
        <v>99.671712917864895</v>
      </c>
    </row>
    <row r="635" spans="1:2">
      <c r="A635" s="17">
        <v>41183</v>
      </c>
      <c r="B635">
        <v>99.735536058258901</v>
      </c>
    </row>
    <row r="636" spans="1:2">
      <c r="A636" s="17">
        <v>41214</v>
      </c>
      <c r="B636">
        <v>99.820969921676493</v>
      </c>
    </row>
    <row r="637" spans="1:2">
      <c r="A637" s="17">
        <v>41244</v>
      </c>
      <c r="B637">
        <v>99.931778394090898</v>
      </c>
    </row>
    <row r="638" spans="1:2">
      <c r="A638" s="17">
        <v>41275</v>
      </c>
      <c r="B638">
        <v>100.059942900538</v>
      </c>
    </row>
    <row r="639" spans="1:2">
      <c r="A639" s="17">
        <v>41306</v>
      </c>
      <c r="B639">
        <v>100.189692443534</v>
      </c>
    </row>
    <row r="640" spans="1:2">
      <c r="A640" s="17">
        <v>41334</v>
      </c>
      <c r="B640">
        <v>100.300835620475</v>
      </c>
    </row>
    <row r="641" spans="1:2">
      <c r="A641" s="17">
        <v>41365</v>
      </c>
      <c r="B641">
        <v>100.40579567869401</v>
      </c>
    </row>
    <row r="642" spans="1:2">
      <c r="A642" s="17">
        <v>41395</v>
      </c>
      <c r="B642">
        <v>100.51078640553401</v>
      </c>
    </row>
    <row r="643" spans="1:2">
      <c r="A643" s="17">
        <v>41426</v>
      </c>
      <c r="B643">
        <v>100.595996223797</v>
      </c>
    </row>
    <row r="644" spans="1:2">
      <c r="A644" s="17">
        <v>41456</v>
      </c>
      <c r="B644">
        <v>100.64934855617101</v>
      </c>
    </row>
    <row r="645" spans="1:2">
      <c r="A645" s="17">
        <v>41487</v>
      </c>
      <c r="B645">
        <v>100.67984931870799</v>
      </c>
    </row>
    <row r="646" spans="1:2">
      <c r="A646" s="17">
        <v>41518</v>
      </c>
      <c r="B646">
        <v>100.693377110074</v>
      </c>
    </row>
    <row r="647" spans="1:2">
      <c r="A647" s="17">
        <v>41548</v>
      </c>
      <c r="B647">
        <v>100.694843912953</v>
      </c>
    </row>
    <row r="648" spans="1:2">
      <c r="A648" s="17">
        <v>41579</v>
      </c>
      <c r="B648">
        <v>100.693753285101</v>
      </c>
    </row>
    <row r="649" spans="1:2">
      <c r="A649" s="17">
        <v>41609</v>
      </c>
      <c r="B649">
        <v>100.68311315045599</v>
      </c>
    </row>
    <row r="650" spans="1:2">
      <c r="A650" s="17">
        <v>41640</v>
      </c>
      <c r="B650">
        <v>100.668165366343</v>
      </c>
    </row>
    <row r="651" spans="1:2">
      <c r="A651" s="17">
        <v>41671</v>
      </c>
      <c r="B651">
        <v>100.677981253631</v>
      </c>
    </row>
    <row r="652" spans="1:2">
      <c r="A652" s="17">
        <v>41699</v>
      </c>
      <c r="B652">
        <v>100.71539623784599</v>
      </c>
    </row>
    <row r="653" spans="1:2">
      <c r="A653" s="17">
        <v>41730</v>
      </c>
      <c r="B653">
        <v>100.76525285632</v>
      </c>
    </row>
    <row r="654" spans="1:2">
      <c r="A654" s="17">
        <v>41760</v>
      </c>
      <c r="B654">
        <v>100.812997241185</v>
      </c>
    </row>
    <row r="655" spans="1:2">
      <c r="A655" s="17">
        <v>41791</v>
      </c>
      <c r="B655">
        <v>100.853816508405</v>
      </c>
    </row>
    <row r="656" spans="1:2">
      <c r="A656" s="17">
        <v>41821</v>
      </c>
      <c r="B656">
        <v>100.87963037404199</v>
      </c>
    </row>
    <row r="657" spans="1:2">
      <c r="A657" s="17">
        <v>41852</v>
      </c>
      <c r="B657">
        <v>100.892247045435</v>
      </c>
    </row>
    <row r="658" spans="1:2">
      <c r="A658" s="17">
        <v>41883</v>
      </c>
      <c r="B658">
        <v>100.890669157958</v>
      </c>
    </row>
    <row r="659" spans="1:2">
      <c r="A659" s="17">
        <v>41913</v>
      </c>
      <c r="B659">
        <v>100.86503367656699</v>
      </c>
    </row>
    <row r="660" spans="1:2">
      <c r="A660" s="17">
        <v>41944</v>
      </c>
      <c r="B660">
        <v>100.818935022928</v>
      </c>
    </row>
    <row r="661" spans="1:2">
      <c r="A661" s="17">
        <v>41974</v>
      </c>
      <c r="B661">
        <v>100.749245141792</v>
      </c>
    </row>
    <row r="662" spans="1:2">
      <c r="A662" s="17">
        <v>42005</v>
      </c>
      <c r="B662">
        <v>100.66176544167</v>
      </c>
    </row>
    <row r="663" spans="1:2">
      <c r="A663" s="17">
        <v>42036</v>
      </c>
      <c r="B663">
        <v>100.567380531916</v>
      </c>
    </row>
    <row r="664" spans="1:2">
      <c r="A664" s="17">
        <v>42064</v>
      </c>
      <c r="B664">
        <v>100.474170886183</v>
      </c>
    </row>
    <row r="665" spans="1:2">
      <c r="A665" s="17">
        <v>42095</v>
      </c>
      <c r="B665">
        <v>100.38456164751</v>
      </c>
    </row>
    <row r="666" spans="1:2">
      <c r="A666" s="17">
        <v>42125</v>
      </c>
      <c r="B666">
        <v>100.290215803206</v>
      </c>
    </row>
    <row r="667" spans="1:2">
      <c r="A667" s="17">
        <v>42156</v>
      </c>
      <c r="B667">
        <v>100.186255258811</v>
      </c>
    </row>
    <row r="668" spans="1:2">
      <c r="A668" s="17">
        <v>42186</v>
      </c>
      <c r="B668">
        <v>100.047245727396</v>
      </c>
    </row>
    <row r="669" spans="1:2">
      <c r="A669" s="17">
        <v>42217</v>
      </c>
      <c r="B669">
        <v>99.884125535241694</v>
      </c>
    </row>
    <row r="670" spans="1:2">
      <c r="A670" s="17">
        <v>42248</v>
      </c>
      <c r="B670">
        <v>99.724441694115498</v>
      </c>
    </row>
    <row r="671" spans="1:2">
      <c r="A671" s="17">
        <v>42278</v>
      </c>
      <c r="B671">
        <v>99.594174456468494</v>
      </c>
    </row>
    <row r="672" spans="1:2">
      <c r="A672" s="17">
        <v>42309</v>
      </c>
      <c r="B672">
        <v>99.4860820542238</v>
      </c>
    </row>
    <row r="673" spans="1:2">
      <c r="A673" s="17">
        <v>42339</v>
      </c>
      <c r="B673">
        <v>99.389299918857404</v>
      </c>
    </row>
    <row r="674" spans="1:2">
      <c r="A674" s="17">
        <v>42370</v>
      </c>
      <c r="B674">
        <v>99.308177395890695</v>
      </c>
    </row>
    <row r="675" spans="1:2">
      <c r="A675" s="17">
        <v>42401</v>
      </c>
      <c r="B675">
        <v>99.254111757234597</v>
      </c>
    </row>
    <row r="676" spans="1:2">
      <c r="A676" s="17">
        <v>42430</v>
      </c>
      <c r="B676">
        <v>99.236052194528298</v>
      </c>
    </row>
    <row r="677" spans="1:2">
      <c r="A677" s="17">
        <v>42461</v>
      </c>
      <c r="B677">
        <v>99.239799935915997</v>
      </c>
    </row>
    <row r="678" spans="1:2">
      <c r="A678" s="17">
        <v>42491</v>
      </c>
      <c r="B678">
        <v>99.252890817597702</v>
      </c>
    </row>
    <row r="679" spans="1:2">
      <c r="A679" s="17">
        <v>42522</v>
      </c>
      <c r="B679">
        <v>99.264498174957097</v>
      </c>
    </row>
    <row r="680" spans="1:2">
      <c r="A680" s="17">
        <v>42552</v>
      </c>
      <c r="B680">
        <v>99.284014562657603</v>
      </c>
    </row>
    <row r="681" spans="1:2">
      <c r="A681" s="17">
        <v>42583</v>
      </c>
      <c r="B681">
        <v>99.324276674935902</v>
      </c>
    </row>
    <row r="682" spans="1:2">
      <c r="A682" s="17">
        <v>42614</v>
      </c>
      <c r="B682">
        <v>99.396304610336202</v>
      </c>
    </row>
    <row r="683" spans="1:2">
      <c r="A683" s="17">
        <v>42644</v>
      </c>
      <c r="B683">
        <v>99.500730252998906</v>
      </c>
    </row>
    <row r="684" spans="1:2">
      <c r="A684" s="17">
        <v>42675</v>
      </c>
      <c r="B684">
        <v>99.622036709493898</v>
      </c>
    </row>
    <row r="685" spans="1:2">
      <c r="A685" s="17">
        <v>42705</v>
      </c>
      <c r="B685">
        <v>99.740629062489703</v>
      </c>
    </row>
    <row r="686" spans="1:2">
      <c r="A686" s="17">
        <v>42736</v>
      </c>
      <c r="B686">
        <v>99.834706157623401</v>
      </c>
    </row>
    <row r="687" spans="1:2">
      <c r="A687" s="17">
        <v>42767</v>
      </c>
      <c r="B687">
        <v>99.897093202618507</v>
      </c>
    </row>
    <row r="688" spans="1:2">
      <c r="A688" s="17">
        <v>42795</v>
      </c>
      <c r="B688">
        <v>99.932849400221002</v>
      </c>
    </row>
    <row r="689" spans="1:2">
      <c r="A689" s="17">
        <v>42826</v>
      </c>
      <c r="B689">
        <v>99.954273052997493</v>
      </c>
    </row>
    <row r="690" spans="1:2">
      <c r="A690" s="17">
        <v>42856</v>
      </c>
      <c r="B690">
        <v>99.978605247752199</v>
      </c>
    </row>
    <row r="691" spans="1:2">
      <c r="A691" s="17">
        <v>42887</v>
      </c>
      <c r="B691">
        <v>100.013382122179</v>
      </c>
    </row>
    <row r="692" spans="1:2">
      <c r="A692" s="17">
        <v>42917</v>
      </c>
      <c r="B692">
        <v>100.05601742429801</v>
      </c>
    </row>
    <row r="693" spans="1:2">
      <c r="A693" s="17">
        <v>42948</v>
      </c>
      <c r="B693">
        <v>100.121890167163</v>
      </c>
    </row>
    <row r="694" spans="1:2">
      <c r="A694" s="17">
        <v>42979</v>
      </c>
      <c r="B694">
        <v>100.204603647193</v>
      </c>
    </row>
    <row r="695" spans="1:2">
      <c r="A695" s="17">
        <v>43009</v>
      </c>
      <c r="B695">
        <v>100.29262522109801</v>
      </c>
    </row>
    <row r="696" spans="1:2">
      <c r="A696" s="17">
        <v>43040</v>
      </c>
      <c r="B696">
        <v>100.373390663046</v>
      </c>
    </row>
    <row r="697" spans="1:2">
      <c r="A697" s="17">
        <v>43070</v>
      </c>
      <c r="B697">
        <v>100.447712527562</v>
      </c>
    </row>
    <row r="698" spans="1:2">
      <c r="A698" s="17">
        <v>43101</v>
      </c>
      <c r="B698">
        <v>100.525480250106</v>
      </c>
    </row>
    <row r="699" spans="1:2">
      <c r="A699" s="17">
        <v>43132</v>
      </c>
      <c r="B699">
        <v>100.60218118807499</v>
      </c>
    </row>
    <row r="700" spans="1:2">
      <c r="A700" s="17">
        <v>43160</v>
      </c>
      <c r="B700">
        <v>100.65205390480099</v>
      </c>
    </row>
    <row r="701" spans="1:2">
      <c r="A701" s="17">
        <v>43191</v>
      </c>
      <c r="B701">
        <v>100.666336119391</v>
      </c>
    </row>
    <row r="702" spans="1:2">
      <c r="A702" s="17">
        <v>43221</v>
      </c>
      <c r="B702">
        <v>100.653494852058</v>
      </c>
    </row>
    <row r="703" spans="1:2">
      <c r="A703" s="17">
        <v>43252</v>
      </c>
      <c r="B703">
        <v>100.62122726565001</v>
      </c>
    </row>
    <row r="704" spans="1:2">
      <c r="A704" s="17">
        <v>43282</v>
      </c>
      <c r="B704">
        <v>100.569559055016</v>
      </c>
    </row>
    <row r="705" spans="1:2">
      <c r="A705" s="17">
        <v>43313</v>
      </c>
      <c r="B705">
        <v>100.496142180045</v>
      </c>
    </row>
    <row r="706" spans="1:2">
      <c r="A706" s="17">
        <v>43344</v>
      </c>
      <c r="B706">
        <v>100.385031117427</v>
      </c>
    </row>
    <row r="707" spans="1:2">
      <c r="A707" s="17">
        <v>43374</v>
      </c>
      <c r="B707">
        <v>100.234791672765</v>
      </c>
    </row>
    <row r="708" spans="1:2">
      <c r="A708" s="17">
        <v>43405</v>
      </c>
      <c r="B708">
        <v>100.065731821922</v>
      </c>
    </row>
    <row r="709" spans="1:2">
      <c r="A709" s="17">
        <v>43435</v>
      </c>
      <c r="B709">
        <v>99.902681744500001</v>
      </c>
    </row>
    <row r="710" spans="1:2">
      <c r="A710" s="17">
        <v>43466</v>
      </c>
      <c r="B710">
        <v>99.762950950380599</v>
      </c>
    </row>
    <row r="711" spans="1:2">
      <c r="A711" s="17">
        <v>43497</v>
      </c>
      <c r="B711">
        <v>99.651857229147595</v>
      </c>
    </row>
    <row r="712" spans="1:2">
      <c r="A712" s="17">
        <v>43525</v>
      </c>
      <c r="B712">
        <v>99.563094357485298</v>
      </c>
    </row>
    <row r="713" spans="1:2">
      <c r="A713" s="17">
        <v>43556</v>
      </c>
      <c r="B713">
        <v>99.472964055863301</v>
      </c>
    </row>
    <row r="714" spans="1:2">
      <c r="A714" s="17">
        <v>43586</v>
      </c>
      <c r="B714">
        <v>99.377301473603794</v>
      </c>
    </row>
    <row r="715" spans="1:2">
      <c r="A715" s="17">
        <v>43617</v>
      </c>
      <c r="B715">
        <v>99.284585075429206</v>
      </c>
    </row>
    <row r="716" spans="1:2">
      <c r="A716" s="17">
        <v>43647</v>
      </c>
      <c r="B716">
        <v>99.200712178470695</v>
      </c>
    </row>
    <row r="717" spans="1:2">
      <c r="A717" s="17">
        <v>43678</v>
      </c>
      <c r="B717">
        <v>99.132393831086802</v>
      </c>
    </row>
    <row r="718" spans="1:2">
      <c r="A718" s="17">
        <v>43709</v>
      </c>
      <c r="B718">
        <v>99.103030383551996</v>
      </c>
    </row>
    <row r="719" spans="1:2">
      <c r="A719" s="17">
        <v>43739</v>
      </c>
      <c r="B719">
        <v>99.103518210356</v>
      </c>
    </row>
    <row r="720" spans="1:2">
      <c r="A720" s="17">
        <v>43770</v>
      </c>
      <c r="B720">
        <v>99.109304853082193</v>
      </c>
    </row>
    <row r="721" spans="1:2">
      <c r="A721" s="17">
        <v>43800</v>
      </c>
      <c r="B721">
        <v>99.097291632731697</v>
      </c>
    </row>
    <row r="722" spans="1:2">
      <c r="A722" s="17">
        <v>43831</v>
      </c>
      <c r="B722">
        <v>99.040541986829396</v>
      </c>
    </row>
    <row r="723" spans="1:2">
      <c r="A723" s="17">
        <v>43862</v>
      </c>
      <c r="B723">
        <v>98.930299789956393</v>
      </c>
    </row>
    <row r="724" spans="1:2">
      <c r="A724" s="17">
        <v>43891</v>
      </c>
      <c r="B724">
        <v>97.322572258821296</v>
      </c>
    </row>
    <row r="725" spans="1:2">
      <c r="A725" s="17">
        <v>43922</v>
      </c>
      <c r="B725">
        <v>93.181537586168801</v>
      </c>
    </row>
    <row r="726" spans="1:2">
      <c r="A726" s="17">
        <v>43952</v>
      </c>
      <c r="B726">
        <v>94.394420324820899</v>
      </c>
    </row>
    <row r="727" spans="1:2">
      <c r="A727" s="17">
        <v>43983</v>
      </c>
      <c r="B727">
        <v>96.065483216364896</v>
      </c>
    </row>
    <row r="728" spans="1:2">
      <c r="A728" s="17">
        <v>44013</v>
      </c>
      <c r="B728">
        <v>97.431116479060407</v>
      </c>
    </row>
    <row r="729" spans="1:2">
      <c r="A729" s="17">
        <v>44044</v>
      </c>
      <c r="B729">
        <v>98.033091660908596</v>
      </c>
    </row>
    <row r="730" spans="1:2">
      <c r="A730" s="17">
        <v>44075</v>
      </c>
      <c r="B730">
        <v>98.242635901928594</v>
      </c>
    </row>
    <row r="731" spans="1:2">
      <c r="A731" s="17">
        <v>44105</v>
      </c>
      <c r="B731">
        <v>98.513634613948497</v>
      </c>
    </row>
    <row r="732" spans="1:2">
      <c r="A732" s="17">
        <v>44136</v>
      </c>
      <c r="B732">
        <v>98.819028219471704</v>
      </c>
    </row>
    <row r="733" spans="1:2">
      <c r="A733" s="17">
        <v>44166</v>
      </c>
      <c r="B733">
        <v>99.145403924159297</v>
      </c>
    </row>
    <row r="734" spans="1:2">
      <c r="A734" s="17">
        <v>44197</v>
      </c>
      <c r="B734">
        <v>99.439313930832895</v>
      </c>
    </row>
    <row r="735" spans="1:2">
      <c r="A735" s="17">
        <v>44228</v>
      </c>
      <c r="B735">
        <v>99.741043217761899</v>
      </c>
    </row>
    <row r="736" spans="1:2">
      <c r="A736" s="17">
        <v>44256</v>
      </c>
      <c r="B736">
        <v>100.009409594728</v>
      </c>
    </row>
    <row r="737" spans="1:2">
      <c r="A737" s="17">
        <v>44287</v>
      </c>
      <c r="B737">
        <v>100.222912918087</v>
      </c>
    </row>
    <row r="738" spans="1:2">
      <c r="A738" s="17">
        <v>44317</v>
      </c>
      <c r="B738">
        <v>100.31459213541299</v>
      </c>
    </row>
    <row r="739" spans="1:2">
      <c r="A739" s="17">
        <v>44348</v>
      </c>
      <c r="B739">
        <v>100.40904797253999</v>
      </c>
    </row>
    <row r="740" spans="1:2">
      <c r="A740" s="17">
        <v>44378</v>
      </c>
      <c r="B740">
        <v>100.427932545205</v>
      </c>
    </row>
    <row r="741" spans="1:2">
      <c r="A741" s="17">
        <v>44409</v>
      </c>
      <c r="B741">
        <v>100.42562796663699</v>
      </c>
    </row>
    <row r="742" spans="1:2">
      <c r="A742" s="17">
        <v>44440</v>
      </c>
      <c r="B742">
        <v>100.261233983238</v>
      </c>
    </row>
    <row r="743" spans="1:2">
      <c r="A743" s="17">
        <v>44470</v>
      </c>
      <c r="B743">
        <v>100.18435444012</v>
      </c>
    </row>
    <row r="744" spans="1:2">
      <c r="A744" s="17">
        <v>44501</v>
      </c>
      <c r="B744">
        <v>100.12551386152499</v>
      </c>
    </row>
    <row r="745" spans="1:2">
      <c r="A745" s="17">
        <v>44531</v>
      </c>
      <c r="B745">
        <v>100.07791637377601</v>
      </c>
    </row>
    <row r="746" spans="1:2">
      <c r="A746" s="17">
        <v>44562</v>
      </c>
      <c r="B746">
        <v>100.04086214304</v>
      </c>
    </row>
    <row r="747" spans="1:2">
      <c r="A747" s="17">
        <v>44593</v>
      </c>
      <c r="B747">
        <v>100.013069405148</v>
      </c>
    </row>
  </sheetData>
  <hyperlinks>
    <hyperlink ref="E1" r:id="rId1" display="https://fred.stlouisfed.org/series/USALOLITONOSTSAM" xr:uid="{2B9605D0-9E9E-4C20-B40E-C92BC6AF448F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AD4DF-F060-4D7D-848D-F3C8F825DF66}">
  <sheetPr>
    <tabColor rgb="FF70AD47"/>
  </sheetPr>
  <dimension ref="A1:E742"/>
  <sheetViews>
    <sheetView workbookViewId="0">
      <selection activeCell="E1" sqref="E1"/>
    </sheetView>
  </sheetViews>
  <sheetFormatPr defaultRowHeight="12.75"/>
  <cols>
    <col min="1" max="2" width="10.28515625" customWidth="1"/>
  </cols>
  <sheetData>
    <row r="1" spans="1:5" ht="15">
      <c r="A1" s="32" t="s">
        <v>0</v>
      </c>
      <c r="B1" s="32" t="s">
        <v>27</v>
      </c>
      <c r="E1" s="18" t="s">
        <v>516</v>
      </c>
    </row>
    <row r="2" spans="1:5" ht="15">
      <c r="A2" s="33">
        <v>33725</v>
      </c>
      <c r="B2" s="32">
        <v>100.4246</v>
      </c>
    </row>
    <row r="3" spans="1:5" ht="15">
      <c r="A3" s="33">
        <v>33756</v>
      </c>
      <c r="B3" s="32">
        <v>100.6382</v>
      </c>
    </row>
    <row r="4" spans="1:5" ht="15">
      <c r="A4" s="33">
        <v>33786</v>
      </c>
      <c r="B4" s="32">
        <v>100.8261</v>
      </c>
    </row>
    <row r="5" spans="1:5" ht="15">
      <c r="A5" s="33">
        <v>33817</v>
      </c>
      <c r="B5" s="32">
        <v>100.98399999999999</v>
      </c>
    </row>
    <row r="6" spans="1:5" ht="15">
      <c r="A6" s="33">
        <v>33848</v>
      </c>
      <c r="B6" s="32">
        <v>101.1135</v>
      </c>
    </row>
    <row r="7" spans="1:5" ht="15">
      <c r="A7" s="33">
        <v>33878</v>
      </c>
      <c r="B7" s="32">
        <v>101.21720000000001</v>
      </c>
    </row>
    <row r="8" spans="1:5" ht="15">
      <c r="A8" s="33">
        <v>33909</v>
      </c>
      <c r="B8" s="32">
        <v>101.2898</v>
      </c>
    </row>
    <row r="9" spans="1:5" ht="15">
      <c r="A9" s="33">
        <v>33939</v>
      </c>
      <c r="B9" s="32">
        <v>101.3331</v>
      </c>
    </row>
    <row r="10" spans="1:5" ht="15">
      <c r="A10" s="33">
        <v>33970</v>
      </c>
      <c r="B10" s="32">
        <v>101.35039999999999</v>
      </c>
    </row>
    <row r="11" spans="1:5" ht="15">
      <c r="A11" s="33">
        <v>34001</v>
      </c>
      <c r="B11" s="32">
        <v>101.3463</v>
      </c>
    </row>
    <row r="12" spans="1:5" ht="15">
      <c r="A12" s="33">
        <v>34029</v>
      </c>
      <c r="B12" s="32">
        <v>101.3201</v>
      </c>
    </row>
    <row r="13" spans="1:5" ht="15">
      <c r="A13" s="33">
        <v>34060</v>
      </c>
      <c r="B13" s="32">
        <v>101.2668</v>
      </c>
    </row>
    <row r="14" spans="1:5" ht="15">
      <c r="A14" s="33">
        <v>34090</v>
      </c>
      <c r="B14" s="32">
        <v>101.1854</v>
      </c>
    </row>
    <row r="15" spans="1:5" ht="15">
      <c r="A15" s="33">
        <v>34121</v>
      </c>
      <c r="B15" s="32">
        <v>101.0736</v>
      </c>
    </row>
    <row r="16" spans="1:5" ht="15">
      <c r="A16" s="33">
        <v>34151</v>
      </c>
      <c r="B16" s="32">
        <v>100.9337</v>
      </c>
    </row>
    <row r="17" spans="1:2" ht="15">
      <c r="A17" s="33">
        <v>34182</v>
      </c>
      <c r="B17" s="32">
        <v>100.78749999999999</v>
      </c>
    </row>
    <row r="18" spans="1:2" ht="15">
      <c r="A18" s="33">
        <v>34213</v>
      </c>
      <c r="B18" s="32">
        <v>100.6688</v>
      </c>
    </row>
    <row r="19" spans="1:2" ht="15">
      <c r="A19" s="33">
        <v>34243</v>
      </c>
      <c r="B19" s="32">
        <v>100.5968</v>
      </c>
    </row>
    <row r="20" spans="1:2" ht="15">
      <c r="A20" s="33">
        <v>34274</v>
      </c>
      <c r="B20" s="32">
        <v>100.58150000000001</v>
      </c>
    </row>
    <row r="21" spans="1:2" ht="15">
      <c r="A21" s="33">
        <v>34304</v>
      </c>
      <c r="B21" s="32">
        <v>100.6176</v>
      </c>
    </row>
    <row r="22" spans="1:2" ht="15">
      <c r="A22" s="33">
        <v>34335</v>
      </c>
      <c r="B22" s="32">
        <v>100.6789</v>
      </c>
    </row>
    <row r="23" spans="1:2" ht="15">
      <c r="A23" s="33">
        <v>34366</v>
      </c>
      <c r="B23" s="32">
        <v>100.7458</v>
      </c>
    </row>
    <row r="24" spans="1:2" ht="15">
      <c r="A24" s="33">
        <v>34394</v>
      </c>
      <c r="B24" s="32">
        <v>100.8028</v>
      </c>
    </row>
    <row r="25" spans="1:2" ht="15">
      <c r="A25" s="33">
        <v>34425</v>
      </c>
      <c r="B25" s="32">
        <v>100.83540000000001</v>
      </c>
    </row>
    <row r="26" spans="1:2" ht="15">
      <c r="A26" s="33">
        <v>34455</v>
      </c>
      <c r="B26" s="32">
        <v>100.8344</v>
      </c>
    </row>
    <row r="27" spans="1:2" ht="15">
      <c r="A27" s="33">
        <v>34486</v>
      </c>
      <c r="B27" s="32">
        <v>100.80200000000001</v>
      </c>
    </row>
    <row r="28" spans="1:2" ht="15">
      <c r="A28" s="33">
        <v>34516</v>
      </c>
      <c r="B28" s="32">
        <v>100.74379999999999</v>
      </c>
    </row>
    <row r="29" spans="1:2" ht="15">
      <c r="A29" s="33">
        <v>34547</v>
      </c>
      <c r="B29" s="32">
        <v>100.6741</v>
      </c>
    </row>
    <row r="30" spans="1:2" ht="15">
      <c r="A30" s="33">
        <v>34578</v>
      </c>
      <c r="B30" s="32">
        <v>100.6092</v>
      </c>
    </row>
    <row r="31" spans="1:2" ht="15">
      <c r="A31" s="33">
        <v>34608</v>
      </c>
      <c r="B31" s="32">
        <v>100.5616</v>
      </c>
    </row>
    <row r="32" spans="1:2" ht="15">
      <c r="A32" s="33">
        <v>34639</v>
      </c>
      <c r="B32" s="32">
        <v>100.54349999999999</v>
      </c>
    </row>
    <row r="33" spans="1:2" ht="15">
      <c r="A33" s="33">
        <v>34669</v>
      </c>
      <c r="B33" s="32">
        <v>100.5535</v>
      </c>
    </row>
    <row r="34" spans="1:2" ht="15">
      <c r="A34" s="33">
        <v>34700</v>
      </c>
      <c r="B34" s="32">
        <v>100.5946</v>
      </c>
    </row>
    <row r="35" spans="1:2" ht="15">
      <c r="A35" s="33">
        <v>34731</v>
      </c>
      <c r="B35" s="32">
        <v>100.6567</v>
      </c>
    </row>
    <row r="36" spans="1:2" ht="15">
      <c r="A36" s="33">
        <v>34759</v>
      </c>
      <c r="B36" s="32">
        <v>100.7167</v>
      </c>
    </row>
    <row r="37" spans="1:2" ht="15">
      <c r="A37" s="33">
        <v>34790</v>
      </c>
      <c r="B37" s="32">
        <v>100.7715</v>
      </c>
    </row>
    <row r="38" spans="1:2" ht="15">
      <c r="A38" s="33">
        <v>34820</v>
      </c>
      <c r="B38" s="32">
        <v>100.8201</v>
      </c>
    </row>
    <row r="39" spans="1:2" ht="15">
      <c r="A39" s="33">
        <v>34851</v>
      </c>
      <c r="B39" s="32">
        <v>100.8665</v>
      </c>
    </row>
    <row r="40" spans="1:2" ht="15">
      <c r="A40" s="33">
        <v>34881</v>
      </c>
      <c r="B40" s="32">
        <v>100.9192</v>
      </c>
    </row>
    <row r="41" spans="1:2" ht="15">
      <c r="A41" s="33">
        <v>34912</v>
      </c>
      <c r="B41" s="32">
        <v>100.9541</v>
      </c>
    </row>
    <row r="42" spans="1:2" ht="15">
      <c r="A42" s="33">
        <v>34943</v>
      </c>
      <c r="B42" s="32">
        <v>100.94840000000001</v>
      </c>
    </row>
    <row r="43" spans="1:2" ht="15">
      <c r="A43" s="33">
        <v>34973</v>
      </c>
      <c r="B43" s="32">
        <v>100.9089</v>
      </c>
    </row>
    <row r="44" spans="1:2" ht="15">
      <c r="A44" s="33">
        <v>35004</v>
      </c>
      <c r="B44" s="32">
        <v>100.84829999999999</v>
      </c>
    </row>
    <row r="45" spans="1:2" ht="15">
      <c r="A45" s="33">
        <v>35034</v>
      </c>
      <c r="B45" s="32">
        <v>100.7932</v>
      </c>
    </row>
    <row r="46" spans="1:2" ht="15">
      <c r="A46" s="33">
        <v>35065</v>
      </c>
      <c r="B46" s="32">
        <v>100.7694</v>
      </c>
    </row>
    <row r="47" spans="1:2" ht="15">
      <c r="A47" s="33">
        <v>35096</v>
      </c>
      <c r="B47" s="32">
        <v>100.7979</v>
      </c>
    </row>
    <row r="48" spans="1:2" ht="15">
      <c r="A48" s="33">
        <v>35125</v>
      </c>
      <c r="B48" s="32">
        <v>100.93</v>
      </c>
    </row>
    <row r="49" spans="1:2" ht="15">
      <c r="A49" s="33">
        <v>35156</v>
      </c>
      <c r="B49" s="32">
        <v>101.1949</v>
      </c>
    </row>
    <row r="50" spans="1:2" ht="15">
      <c r="A50" s="33">
        <v>35186</v>
      </c>
      <c r="B50" s="32">
        <v>101.61620000000001</v>
      </c>
    </row>
    <row r="51" spans="1:2" ht="15">
      <c r="A51" s="33">
        <v>35217</v>
      </c>
      <c r="B51" s="32">
        <v>102.1845</v>
      </c>
    </row>
    <row r="52" spans="1:2" ht="15">
      <c r="A52" s="33">
        <v>35247</v>
      </c>
      <c r="B52" s="32">
        <v>102.81319999999999</v>
      </c>
    </row>
    <row r="53" spans="1:2" ht="15">
      <c r="A53" s="33">
        <v>35278</v>
      </c>
      <c r="B53" s="32">
        <v>103.1413</v>
      </c>
    </row>
    <row r="54" spans="1:2" ht="15">
      <c r="A54" s="33">
        <v>35309</v>
      </c>
      <c r="B54" s="32">
        <v>103.2997</v>
      </c>
    </row>
    <row r="55" spans="1:2" ht="15">
      <c r="A55" s="33">
        <v>35339</v>
      </c>
      <c r="B55" s="32">
        <v>103.2736</v>
      </c>
    </row>
    <row r="56" spans="1:2" ht="15">
      <c r="A56" s="33">
        <v>35370</v>
      </c>
      <c r="B56" s="32">
        <v>103.0716</v>
      </c>
    </row>
    <row r="57" spans="1:2" ht="15">
      <c r="A57" s="33">
        <v>35400</v>
      </c>
      <c r="B57" s="32">
        <v>102.7478</v>
      </c>
    </row>
    <row r="58" spans="1:2" ht="15">
      <c r="A58" s="33">
        <v>35431</v>
      </c>
      <c r="B58" s="32">
        <v>102.3445</v>
      </c>
    </row>
    <row r="59" spans="1:2" ht="15">
      <c r="A59" s="33">
        <v>35462</v>
      </c>
      <c r="B59" s="32">
        <v>101.94459999999999</v>
      </c>
    </row>
    <row r="60" spans="1:2" ht="15">
      <c r="A60" s="33">
        <v>35490</v>
      </c>
      <c r="B60" s="32">
        <v>101.57089999999999</v>
      </c>
    </row>
    <row r="61" spans="1:2" ht="15">
      <c r="A61" s="33">
        <v>35521</v>
      </c>
      <c r="B61" s="32">
        <v>101.1318</v>
      </c>
    </row>
    <row r="62" spans="1:2" ht="15">
      <c r="A62" s="33">
        <v>35551</v>
      </c>
      <c r="B62" s="32">
        <v>100.6103</v>
      </c>
    </row>
    <row r="63" spans="1:2" ht="15">
      <c r="A63" s="33">
        <v>35582</v>
      </c>
      <c r="B63" s="32">
        <v>100.06019999999999</v>
      </c>
    </row>
    <row r="64" spans="1:2" ht="15">
      <c r="A64" s="33">
        <v>35612</v>
      </c>
      <c r="B64" s="32">
        <v>99.556619999999995</v>
      </c>
    </row>
    <row r="65" spans="1:2" ht="15">
      <c r="A65" s="33">
        <v>35643</v>
      </c>
      <c r="B65" s="32">
        <v>99.13261</v>
      </c>
    </row>
    <row r="66" spans="1:2" ht="15">
      <c r="A66" s="33">
        <v>35674</v>
      </c>
      <c r="B66" s="32">
        <v>98.796710000000004</v>
      </c>
    </row>
    <row r="67" spans="1:2" ht="15">
      <c r="A67" s="33">
        <v>35704</v>
      </c>
      <c r="B67" s="32">
        <v>98.545779999999993</v>
      </c>
    </row>
    <row r="68" spans="1:2" ht="15">
      <c r="A68" s="33">
        <v>35735</v>
      </c>
      <c r="B68" s="32">
        <v>98.367789999999999</v>
      </c>
    </row>
    <row r="69" spans="1:2" ht="15">
      <c r="A69" s="33">
        <v>35765</v>
      </c>
      <c r="B69" s="32">
        <v>98.252380000000002</v>
      </c>
    </row>
    <row r="70" spans="1:2" ht="15">
      <c r="A70" s="33">
        <v>35796</v>
      </c>
      <c r="B70" s="32">
        <v>98.197270000000003</v>
      </c>
    </row>
    <row r="71" spans="1:2" ht="15">
      <c r="A71" s="33">
        <v>35827</v>
      </c>
      <c r="B71" s="32">
        <v>98.227119999999999</v>
      </c>
    </row>
    <row r="72" spans="1:2" ht="15">
      <c r="A72" s="33">
        <v>35855</v>
      </c>
      <c r="B72" s="32">
        <v>98.346639999999994</v>
      </c>
    </row>
    <row r="73" spans="1:2" ht="15">
      <c r="A73" s="33">
        <v>35886</v>
      </c>
      <c r="B73" s="32">
        <v>98.526420000000002</v>
      </c>
    </row>
    <row r="74" spans="1:2" ht="15">
      <c r="A74" s="33">
        <v>35916</v>
      </c>
      <c r="B74" s="32">
        <v>98.722729999999999</v>
      </c>
    </row>
    <row r="75" spans="1:2" ht="15">
      <c r="A75" s="33">
        <v>35947</v>
      </c>
      <c r="B75" s="32">
        <v>98.90164</v>
      </c>
    </row>
    <row r="76" spans="1:2" ht="15">
      <c r="A76" s="33">
        <v>35977</v>
      </c>
      <c r="B76" s="32">
        <v>99.054850000000002</v>
      </c>
    </row>
    <row r="77" spans="1:2" ht="15">
      <c r="A77" s="33">
        <v>36008</v>
      </c>
      <c r="B77" s="32">
        <v>99.192729999999997</v>
      </c>
    </row>
    <row r="78" spans="1:2" ht="15">
      <c r="A78" s="33">
        <v>36039</v>
      </c>
      <c r="B78" s="32">
        <v>99.305880000000002</v>
      </c>
    </row>
    <row r="79" spans="1:2" ht="15">
      <c r="A79" s="33">
        <v>36069</v>
      </c>
      <c r="B79" s="32">
        <v>99.391350000000003</v>
      </c>
    </row>
    <row r="80" spans="1:2" ht="15">
      <c r="A80" s="33">
        <v>36100</v>
      </c>
      <c r="B80" s="32">
        <v>99.453329999999994</v>
      </c>
    </row>
    <row r="81" spans="1:2" ht="15">
      <c r="A81" s="33">
        <v>36130</v>
      </c>
      <c r="B81" s="32">
        <v>99.504109999999997</v>
      </c>
    </row>
    <row r="82" spans="1:2" ht="15">
      <c r="A82" s="33">
        <v>36161</v>
      </c>
      <c r="B82" s="32">
        <v>99.568659999999994</v>
      </c>
    </row>
    <row r="83" spans="1:2" ht="15">
      <c r="A83" s="33">
        <v>36192</v>
      </c>
      <c r="B83" s="32">
        <v>99.66619</v>
      </c>
    </row>
    <row r="84" spans="1:2" ht="15">
      <c r="A84" s="33">
        <v>36220</v>
      </c>
      <c r="B84" s="32">
        <v>99.813400000000001</v>
      </c>
    </row>
    <row r="85" spans="1:2" ht="15">
      <c r="A85" s="33">
        <v>36251</v>
      </c>
      <c r="B85" s="32">
        <v>99.988349999999997</v>
      </c>
    </row>
    <row r="86" spans="1:2" ht="15">
      <c r="A86" s="33">
        <v>36281</v>
      </c>
      <c r="B86" s="32">
        <v>100.15689999999999</v>
      </c>
    </row>
    <row r="87" spans="1:2" ht="15">
      <c r="A87" s="33">
        <v>36312</v>
      </c>
      <c r="B87" s="32">
        <v>100.26739999999999</v>
      </c>
    </row>
    <row r="88" spans="1:2" ht="15">
      <c r="A88" s="33">
        <v>36342</v>
      </c>
      <c r="B88" s="32">
        <v>100.2702</v>
      </c>
    </row>
    <row r="89" spans="1:2" ht="15">
      <c r="A89" s="33">
        <v>36373</v>
      </c>
      <c r="B89" s="32">
        <v>100.19119999999999</v>
      </c>
    </row>
    <row r="90" spans="1:2" ht="15">
      <c r="A90" s="33">
        <v>36404</v>
      </c>
      <c r="B90" s="32">
        <v>100.07850000000001</v>
      </c>
    </row>
    <row r="91" spans="1:2" ht="15">
      <c r="A91" s="33">
        <v>36434</v>
      </c>
      <c r="B91" s="32">
        <v>99.970460000000003</v>
      </c>
    </row>
    <row r="92" spans="1:2" ht="15">
      <c r="A92" s="33">
        <v>36465</v>
      </c>
      <c r="B92" s="32">
        <v>99.892200000000003</v>
      </c>
    </row>
    <row r="93" spans="1:2" ht="15">
      <c r="A93" s="33">
        <v>36495</v>
      </c>
      <c r="B93" s="32">
        <v>99.844660000000005</v>
      </c>
    </row>
    <row r="94" spans="1:2" ht="15">
      <c r="A94" s="33">
        <v>36526</v>
      </c>
      <c r="B94" s="32">
        <v>99.825519999999997</v>
      </c>
    </row>
    <row r="95" spans="1:2" ht="15">
      <c r="A95" s="33">
        <v>36557</v>
      </c>
      <c r="B95" s="32">
        <v>99.816029999999998</v>
      </c>
    </row>
    <row r="96" spans="1:2" ht="15">
      <c r="A96" s="33">
        <v>36586</v>
      </c>
      <c r="B96" s="32">
        <v>99.790859999999995</v>
      </c>
    </row>
    <row r="97" spans="1:2" ht="15">
      <c r="A97" s="33">
        <v>36617</v>
      </c>
      <c r="B97" s="32">
        <v>99.711479999999995</v>
      </c>
    </row>
    <row r="98" spans="1:2" ht="15">
      <c r="A98" s="33">
        <v>36647</v>
      </c>
      <c r="B98" s="32">
        <v>99.576599999999999</v>
      </c>
    </row>
    <row r="99" spans="1:2" ht="15">
      <c r="A99" s="33">
        <v>36678</v>
      </c>
      <c r="B99" s="32">
        <v>99.399119999999996</v>
      </c>
    </row>
    <row r="100" spans="1:2" ht="15">
      <c r="A100" s="33">
        <v>36708</v>
      </c>
      <c r="B100" s="32">
        <v>99.171279999999996</v>
      </c>
    </row>
    <row r="101" spans="1:2" ht="15">
      <c r="A101" s="33">
        <v>36739</v>
      </c>
      <c r="B101" s="32">
        <v>98.90719</v>
      </c>
    </row>
    <row r="102" spans="1:2" ht="15">
      <c r="A102" s="33">
        <v>36770</v>
      </c>
      <c r="B102" s="32">
        <v>98.633459999999999</v>
      </c>
    </row>
    <row r="103" spans="1:2" ht="15">
      <c r="A103" s="33">
        <v>36800</v>
      </c>
      <c r="B103" s="32">
        <v>98.397710000000004</v>
      </c>
    </row>
    <row r="104" spans="1:2" ht="15">
      <c r="A104" s="33">
        <v>36831</v>
      </c>
      <c r="B104" s="32">
        <v>98.219399999999993</v>
      </c>
    </row>
    <row r="105" spans="1:2" ht="15">
      <c r="A105" s="33">
        <v>36861</v>
      </c>
      <c r="B105" s="32">
        <v>98.078969999999998</v>
      </c>
    </row>
    <row r="106" spans="1:2" ht="15">
      <c r="A106" s="33">
        <v>36892</v>
      </c>
      <c r="B106" s="32">
        <v>97.971279999999993</v>
      </c>
    </row>
    <row r="107" spans="1:2" ht="15">
      <c r="A107" s="33">
        <v>36923</v>
      </c>
      <c r="B107" s="32">
        <v>97.909030000000001</v>
      </c>
    </row>
    <row r="108" spans="1:2" ht="15">
      <c r="A108" s="55">
        <v>36951</v>
      </c>
      <c r="B108" s="32">
        <v>97.88485</v>
      </c>
    </row>
    <row r="109" spans="1:2" ht="15">
      <c r="A109" s="33">
        <v>36982</v>
      </c>
      <c r="B109" s="32">
        <v>97.864350000000002</v>
      </c>
    </row>
    <row r="110" spans="1:2" ht="15">
      <c r="A110" s="33">
        <v>37012</v>
      </c>
      <c r="B110" s="32">
        <v>97.821929999999995</v>
      </c>
    </row>
    <row r="111" spans="1:2" ht="15">
      <c r="A111" s="33">
        <v>37043</v>
      </c>
      <c r="B111" s="32">
        <v>97.762630000000001</v>
      </c>
    </row>
    <row r="112" spans="1:2" ht="15">
      <c r="A112" s="33">
        <v>37073</v>
      </c>
      <c r="B112" s="32">
        <v>97.696079999999995</v>
      </c>
    </row>
    <row r="113" spans="1:2" ht="15">
      <c r="A113" s="33">
        <v>37104</v>
      </c>
      <c r="B113" s="32">
        <v>97.652540000000002</v>
      </c>
    </row>
    <row r="114" spans="1:2" ht="15">
      <c r="A114" s="33">
        <v>37135</v>
      </c>
      <c r="B114" s="32">
        <v>97.655869999999993</v>
      </c>
    </row>
    <row r="115" spans="1:2" ht="15">
      <c r="A115" s="33">
        <v>37165</v>
      </c>
      <c r="B115" s="32">
        <v>97.720609999999994</v>
      </c>
    </row>
    <row r="116" spans="1:2" ht="15">
      <c r="A116" s="33">
        <v>37196</v>
      </c>
      <c r="B116" s="32">
        <v>97.844980000000007</v>
      </c>
    </row>
    <row r="117" spans="1:2" ht="15">
      <c r="A117" s="33">
        <v>37226</v>
      </c>
      <c r="B117" s="32">
        <v>98.011880000000005</v>
      </c>
    </row>
    <row r="118" spans="1:2" ht="15">
      <c r="A118" s="33">
        <v>37257</v>
      </c>
      <c r="B118" s="32">
        <v>98.203310000000002</v>
      </c>
    </row>
    <row r="119" spans="1:2" ht="15">
      <c r="A119" s="33">
        <v>37288</v>
      </c>
      <c r="B119" s="32">
        <v>98.421930000000003</v>
      </c>
    </row>
    <row r="120" spans="1:2" ht="15">
      <c r="A120" s="33">
        <v>37316</v>
      </c>
      <c r="B120" s="32">
        <v>98.66977</v>
      </c>
    </row>
    <row r="121" spans="1:2" ht="15">
      <c r="A121" s="33">
        <v>37347</v>
      </c>
      <c r="B121" s="32">
        <v>98.90616</v>
      </c>
    </row>
    <row r="122" spans="1:2" ht="15">
      <c r="A122" s="33">
        <v>37377</v>
      </c>
      <c r="B122" s="32">
        <v>99.119159999999994</v>
      </c>
    </row>
    <row r="123" spans="1:2" ht="15">
      <c r="A123" s="33">
        <v>37408</v>
      </c>
      <c r="B123" s="32">
        <v>99.310010000000005</v>
      </c>
    </row>
    <row r="124" spans="1:2" ht="15">
      <c r="A124" s="33">
        <v>37438</v>
      </c>
      <c r="B124" s="32">
        <v>99.478110000000001</v>
      </c>
    </row>
    <row r="125" spans="1:2" ht="15">
      <c r="A125" s="33">
        <v>37469</v>
      </c>
      <c r="B125" s="32">
        <v>99.635379999999998</v>
      </c>
    </row>
    <row r="126" spans="1:2" ht="15">
      <c r="A126" s="33">
        <v>37500</v>
      </c>
      <c r="B126" s="32">
        <v>99.800240000000002</v>
      </c>
    </row>
    <row r="127" spans="1:2" ht="15">
      <c r="A127" s="33">
        <v>37530</v>
      </c>
      <c r="B127" s="32">
        <v>99.978149999999999</v>
      </c>
    </row>
    <row r="128" spans="1:2" ht="15">
      <c r="A128" s="33">
        <v>37561</v>
      </c>
      <c r="B128" s="32">
        <v>100.1666</v>
      </c>
    </row>
    <row r="129" spans="1:2" ht="15">
      <c r="A129" s="33">
        <v>37591</v>
      </c>
      <c r="B129" s="32">
        <v>100.3415</v>
      </c>
    </row>
    <row r="130" spans="1:2" ht="15">
      <c r="A130" s="33">
        <v>37622</v>
      </c>
      <c r="B130" s="32">
        <v>100.4914</v>
      </c>
    </row>
    <row r="131" spans="1:2" ht="15">
      <c r="A131" s="33">
        <v>37653</v>
      </c>
      <c r="B131" s="32">
        <v>100.6212</v>
      </c>
    </row>
    <row r="132" spans="1:2" ht="15">
      <c r="A132" s="33">
        <v>37681</v>
      </c>
      <c r="B132" s="32">
        <v>100.7385</v>
      </c>
    </row>
    <row r="133" spans="1:2" ht="15">
      <c r="A133" s="33">
        <v>37712</v>
      </c>
      <c r="B133" s="32">
        <v>100.82380000000001</v>
      </c>
    </row>
    <row r="134" spans="1:2" ht="15">
      <c r="A134" s="33">
        <v>37742</v>
      </c>
      <c r="B134" s="32">
        <v>100.8652</v>
      </c>
    </row>
    <row r="135" spans="1:2" ht="15">
      <c r="A135" s="33">
        <v>37773</v>
      </c>
      <c r="B135" s="32">
        <v>100.8844</v>
      </c>
    </row>
    <row r="136" spans="1:2" ht="15">
      <c r="A136" s="33">
        <v>37803</v>
      </c>
      <c r="B136" s="32">
        <v>100.8929</v>
      </c>
    </row>
    <row r="137" spans="1:2" ht="15">
      <c r="A137" s="33">
        <v>37834</v>
      </c>
      <c r="B137" s="32">
        <v>100.90819999999999</v>
      </c>
    </row>
    <row r="138" spans="1:2" ht="15">
      <c r="A138" s="33">
        <v>37865</v>
      </c>
      <c r="B138" s="32">
        <v>100.9391</v>
      </c>
    </row>
    <row r="139" spans="1:2" ht="15">
      <c r="A139" s="33">
        <v>37895</v>
      </c>
      <c r="B139" s="32">
        <v>100.9774</v>
      </c>
    </row>
    <row r="140" spans="1:2" ht="15">
      <c r="A140" s="33">
        <v>37926</v>
      </c>
      <c r="B140" s="32">
        <v>101.01390000000001</v>
      </c>
    </row>
    <row r="141" spans="1:2" ht="15">
      <c r="A141" s="33">
        <v>37956</v>
      </c>
      <c r="B141" s="32">
        <v>101.0227</v>
      </c>
    </row>
    <row r="142" spans="1:2" ht="15">
      <c r="A142" s="33">
        <v>37987</v>
      </c>
      <c r="B142" s="32">
        <v>100.9896</v>
      </c>
    </row>
    <row r="143" spans="1:2" ht="15">
      <c r="A143" s="33">
        <v>38018</v>
      </c>
      <c r="B143" s="32">
        <v>100.9269</v>
      </c>
    </row>
    <row r="144" spans="1:2" ht="15">
      <c r="A144" s="33">
        <v>38047</v>
      </c>
      <c r="B144" s="32">
        <v>100.8223</v>
      </c>
    </row>
    <row r="145" spans="1:2" ht="15">
      <c r="A145" s="33">
        <v>38078</v>
      </c>
      <c r="B145" s="32">
        <v>100.6807</v>
      </c>
    </row>
    <row r="146" spans="1:2" ht="15">
      <c r="A146" s="33">
        <v>38108</v>
      </c>
      <c r="B146" s="32">
        <v>100.53360000000001</v>
      </c>
    </row>
    <row r="147" spans="1:2" ht="15">
      <c r="A147" s="33">
        <v>38139</v>
      </c>
      <c r="B147" s="32">
        <v>100.4254</v>
      </c>
    </row>
    <row r="148" spans="1:2" ht="15">
      <c r="A148" s="33">
        <v>38169</v>
      </c>
      <c r="B148" s="32">
        <v>100.3617</v>
      </c>
    </row>
    <row r="149" spans="1:2" ht="15">
      <c r="A149" s="33">
        <v>38200</v>
      </c>
      <c r="B149" s="32">
        <v>100.33159999999999</v>
      </c>
    </row>
    <row r="150" spans="1:2" ht="15">
      <c r="A150" s="33">
        <v>38231</v>
      </c>
      <c r="B150" s="32">
        <v>100.3146</v>
      </c>
    </row>
    <row r="151" spans="1:2" ht="15">
      <c r="A151" s="33">
        <v>38261</v>
      </c>
      <c r="B151" s="32">
        <v>100.28870000000001</v>
      </c>
    </row>
    <row r="152" spans="1:2" ht="15">
      <c r="A152" s="33">
        <v>38292</v>
      </c>
      <c r="B152" s="32">
        <v>100.2551</v>
      </c>
    </row>
    <row r="153" spans="1:2" ht="15">
      <c r="A153" s="33">
        <v>38322</v>
      </c>
      <c r="B153" s="32">
        <v>100.2089</v>
      </c>
    </row>
    <row r="154" spans="1:2" ht="15">
      <c r="A154" s="33">
        <v>38353</v>
      </c>
      <c r="B154" s="32">
        <v>100.1609</v>
      </c>
    </row>
    <row r="155" spans="1:2" ht="15">
      <c r="A155" s="33">
        <v>38384</v>
      </c>
      <c r="B155" s="32">
        <v>100.12739999999999</v>
      </c>
    </row>
    <row r="156" spans="1:2" ht="15">
      <c r="A156" s="33">
        <v>38412</v>
      </c>
      <c r="B156" s="32">
        <v>100.1241</v>
      </c>
    </row>
    <row r="157" spans="1:2" ht="15">
      <c r="A157" s="33">
        <v>38443</v>
      </c>
      <c r="B157" s="32">
        <v>100.14409999999999</v>
      </c>
    </row>
    <row r="158" spans="1:2" ht="15">
      <c r="A158" s="33">
        <v>38473</v>
      </c>
      <c r="B158" s="32">
        <v>100.1772</v>
      </c>
    </row>
    <row r="159" spans="1:2" ht="15">
      <c r="A159" s="33">
        <v>38504</v>
      </c>
      <c r="B159" s="32">
        <v>100.21980000000001</v>
      </c>
    </row>
    <row r="160" spans="1:2" ht="15">
      <c r="A160" s="33">
        <v>38534</v>
      </c>
      <c r="B160" s="32">
        <v>100.2531</v>
      </c>
    </row>
    <row r="161" spans="1:2" ht="15">
      <c r="A161" s="33">
        <v>38565</v>
      </c>
      <c r="B161" s="32">
        <v>100.26519999999999</v>
      </c>
    </row>
    <row r="162" spans="1:2" ht="15">
      <c r="A162" s="33">
        <v>38596</v>
      </c>
      <c r="B162" s="32">
        <v>100.2527</v>
      </c>
    </row>
    <row r="163" spans="1:2" ht="15">
      <c r="A163" s="33">
        <v>38626</v>
      </c>
      <c r="B163" s="32">
        <v>100.23390000000001</v>
      </c>
    </row>
    <row r="164" spans="1:2" ht="15">
      <c r="A164" s="33">
        <v>38657</v>
      </c>
      <c r="B164" s="32">
        <v>100.226</v>
      </c>
    </row>
    <row r="165" spans="1:2" ht="15">
      <c r="A165" s="33">
        <v>38687</v>
      </c>
      <c r="B165" s="32">
        <v>100.2377</v>
      </c>
    </row>
    <row r="166" spans="1:2" ht="15">
      <c r="A166" s="33">
        <v>38718</v>
      </c>
      <c r="B166" s="32">
        <v>100.27330000000001</v>
      </c>
    </row>
    <row r="167" spans="1:2" ht="15">
      <c r="A167" s="33">
        <v>38749</v>
      </c>
      <c r="B167" s="32">
        <v>100.3356</v>
      </c>
    </row>
    <row r="168" spans="1:2" ht="15">
      <c r="A168" s="33">
        <v>38777</v>
      </c>
      <c r="B168" s="32">
        <v>100.42400000000001</v>
      </c>
    </row>
    <row r="169" spans="1:2" ht="15">
      <c r="A169" s="33">
        <v>38808</v>
      </c>
      <c r="B169" s="32">
        <v>100.5329</v>
      </c>
    </row>
    <row r="170" spans="1:2" ht="15">
      <c r="A170" s="33">
        <v>38838</v>
      </c>
      <c r="B170" s="32">
        <v>100.6387</v>
      </c>
    </row>
    <row r="171" spans="1:2" ht="15">
      <c r="A171" s="33">
        <v>38869</v>
      </c>
      <c r="B171" s="32">
        <v>100.7175</v>
      </c>
    </row>
    <row r="172" spans="1:2" ht="15">
      <c r="A172" s="33">
        <v>38899</v>
      </c>
      <c r="B172" s="32">
        <v>100.76739999999999</v>
      </c>
    </row>
    <row r="173" spans="1:2" ht="15">
      <c r="A173" s="33">
        <v>38930</v>
      </c>
      <c r="B173" s="32">
        <v>100.8214</v>
      </c>
    </row>
    <row r="174" spans="1:2" ht="15">
      <c r="A174" s="33">
        <v>38961</v>
      </c>
      <c r="B174" s="32">
        <v>100.9194</v>
      </c>
    </row>
    <row r="175" spans="1:2" ht="15">
      <c r="A175" s="33">
        <v>38991</v>
      </c>
      <c r="B175" s="32">
        <v>101.0826</v>
      </c>
    </row>
    <row r="176" spans="1:2" ht="15">
      <c r="A176" s="33">
        <v>39022</v>
      </c>
      <c r="B176" s="32">
        <v>101.3168</v>
      </c>
    </row>
    <row r="177" spans="1:2" ht="15">
      <c r="A177" s="33">
        <v>39052</v>
      </c>
      <c r="B177" s="32">
        <v>101.6057</v>
      </c>
    </row>
    <row r="178" spans="1:2" ht="15">
      <c r="A178" s="33">
        <v>39083</v>
      </c>
      <c r="B178" s="32">
        <v>101.93519999999999</v>
      </c>
    </row>
    <row r="179" spans="1:2" ht="15">
      <c r="A179" s="33">
        <v>39114</v>
      </c>
      <c r="B179" s="32">
        <v>102.3034</v>
      </c>
    </row>
    <row r="180" spans="1:2" ht="15">
      <c r="A180" s="33">
        <v>39142</v>
      </c>
      <c r="B180" s="32">
        <v>102.7221</v>
      </c>
    </row>
    <row r="181" spans="1:2" ht="15">
      <c r="A181" s="33">
        <v>39173</v>
      </c>
      <c r="B181" s="32">
        <v>103.1365</v>
      </c>
    </row>
    <row r="182" spans="1:2" ht="15">
      <c r="A182" s="33">
        <v>39203</v>
      </c>
      <c r="B182" s="32">
        <v>103.4413</v>
      </c>
    </row>
    <row r="183" spans="1:2" ht="15">
      <c r="A183" s="33">
        <v>39234</v>
      </c>
      <c r="B183" s="32">
        <v>103.557</v>
      </c>
    </row>
    <row r="184" spans="1:2" ht="15">
      <c r="A184" s="33">
        <v>39264</v>
      </c>
      <c r="B184" s="32">
        <v>103.4653</v>
      </c>
    </row>
    <row r="185" spans="1:2" ht="15">
      <c r="A185" s="33">
        <v>39295</v>
      </c>
      <c r="B185" s="32">
        <v>103.2353</v>
      </c>
    </row>
    <row r="186" spans="1:2" ht="15">
      <c r="A186" s="33">
        <v>39326</v>
      </c>
      <c r="B186" s="32">
        <v>102.88249999999999</v>
      </c>
    </row>
    <row r="187" spans="1:2" ht="15">
      <c r="A187" s="33">
        <v>39356</v>
      </c>
      <c r="B187" s="32">
        <v>102.44289999999999</v>
      </c>
    </row>
    <row r="188" spans="1:2" ht="15">
      <c r="A188" s="33">
        <v>39387</v>
      </c>
      <c r="B188" s="32">
        <v>101.9845</v>
      </c>
    </row>
    <row r="189" spans="1:2" ht="15">
      <c r="A189" s="33">
        <v>39417</v>
      </c>
      <c r="B189" s="32">
        <v>101.5385</v>
      </c>
    </row>
    <row r="190" spans="1:2" ht="15">
      <c r="A190" s="33">
        <v>39448</v>
      </c>
      <c r="B190" s="32">
        <v>101.0849</v>
      </c>
    </row>
    <row r="191" spans="1:2" ht="15">
      <c r="A191" s="33">
        <v>39479</v>
      </c>
      <c r="B191" s="32">
        <v>100.6002</v>
      </c>
    </row>
    <row r="192" spans="1:2" ht="15">
      <c r="A192" s="33">
        <v>39508</v>
      </c>
      <c r="B192" s="32">
        <v>100.10080000000001</v>
      </c>
    </row>
    <row r="193" spans="1:2" ht="15">
      <c r="A193" s="33">
        <v>39539</v>
      </c>
      <c r="B193" s="32">
        <v>99.537289999999999</v>
      </c>
    </row>
    <row r="194" spans="1:2" ht="15">
      <c r="A194" s="33">
        <v>39569</v>
      </c>
      <c r="B194" s="32">
        <v>98.893389999999997</v>
      </c>
    </row>
    <row r="195" spans="1:2" ht="15">
      <c r="A195" s="33">
        <v>39600</v>
      </c>
      <c r="B195" s="32">
        <v>98.183679999999995</v>
      </c>
    </row>
    <row r="196" spans="1:2" ht="15">
      <c r="A196" s="33">
        <v>39630</v>
      </c>
      <c r="B196" s="32">
        <v>97.450869999999995</v>
      </c>
    </row>
    <row r="197" spans="1:2" ht="15">
      <c r="A197" s="33">
        <v>39661</v>
      </c>
      <c r="B197" s="32">
        <v>96.740080000000006</v>
      </c>
    </row>
    <row r="198" spans="1:2" ht="15">
      <c r="A198" s="33">
        <v>39692</v>
      </c>
      <c r="B198" s="32">
        <v>96.114140000000006</v>
      </c>
    </row>
    <row r="199" spans="1:2" ht="15">
      <c r="A199" s="33">
        <v>39722</v>
      </c>
      <c r="B199" s="32">
        <v>95.627170000000007</v>
      </c>
    </row>
    <row r="200" spans="1:2" ht="15">
      <c r="A200" s="33">
        <v>39753</v>
      </c>
      <c r="B200" s="32">
        <v>95.326769999999996</v>
      </c>
    </row>
    <row r="201" spans="1:2" ht="15">
      <c r="A201" s="33">
        <v>39783</v>
      </c>
      <c r="B201" s="32">
        <v>95.236080000000001</v>
      </c>
    </row>
    <row r="202" spans="1:2" ht="15">
      <c r="A202" s="33">
        <v>39814</v>
      </c>
      <c r="B202" s="32">
        <v>95.37912</v>
      </c>
    </row>
    <row r="203" spans="1:2" ht="15">
      <c r="A203" s="33">
        <v>39845</v>
      </c>
      <c r="B203" s="32">
        <v>95.764669999999995</v>
      </c>
    </row>
    <row r="204" spans="1:2" ht="15">
      <c r="A204" s="33">
        <v>39873</v>
      </c>
      <c r="B204" s="32">
        <v>96.353719999999996</v>
      </c>
    </row>
    <row r="205" spans="1:2" ht="15">
      <c r="A205" s="33">
        <v>39904</v>
      </c>
      <c r="B205" s="32">
        <v>97.067970000000003</v>
      </c>
    </row>
    <row r="206" spans="1:2" ht="15">
      <c r="A206" s="33">
        <v>39934</v>
      </c>
      <c r="B206" s="32">
        <v>97.846630000000005</v>
      </c>
    </row>
    <row r="207" spans="1:2" ht="15">
      <c r="A207" s="33">
        <v>39965</v>
      </c>
      <c r="B207" s="32">
        <v>98.638559999999998</v>
      </c>
    </row>
    <row r="208" spans="1:2" ht="15">
      <c r="A208" s="33">
        <v>39995</v>
      </c>
      <c r="B208" s="32">
        <v>99.36985</v>
      </c>
    </row>
    <row r="209" spans="1:2" ht="15">
      <c r="A209" s="33">
        <v>40026</v>
      </c>
      <c r="B209" s="32">
        <v>99.957509999999999</v>
      </c>
    </row>
    <row r="210" spans="1:2" ht="15">
      <c r="A210" s="33">
        <v>40057</v>
      </c>
      <c r="B210" s="32">
        <v>100.3892</v>
      </c>
    </row>
    <row r="211" spans="1:2" ht="15">
      <c r="A211" s="33">
        <v>40087</v>
      </c>
      <c r="B211" s="32">
        <v>100.69370000000001</v>
      </c>
    </row>
    <row r="212" spans="1:2" ht="15">
      <c r="A212" s="33">
        <v>40118</v>
      </c>
      <c r="B212" s="32">
        <v>100.892</v>
      </c>
    </row>
    <row r="213" spans="1:2" ht="15">
      <c r="A213" s="33">
        <v>40148</v>
      </c>
      <c r="B213" s="32">
        <v>100.9624</v>
      </c>
    </row>
    <row r="214" spans="1:2" ht="15">
      <c r="A214" s="33">
        <v>40179</v>
      </c>
      <c r="B214" s="32">
        <v>100.9198</v>
      </c>
    </row>
    <row r="215" spans="1:2" ht="15">
      <c r="A215" s="55">
        <v>40210</v>
      </c>
      <c r="B215" s="32">
        <v>100.7967</v>
      </c>
    </row>
    <row r="216" spans="1:2" ht="15">
      <c r="A216" s="33">
        <v>40238</v>
      </c>
      <c r="B216" s="32">
        <v>100.6403</v>
      </c>
    </row>
    <row r="217" spans="1:2" ht="15">
      <c r="A217" s="33">
        <v>40269</v>
      </c>
      <c r="B217" s="32">
        <v>100.4564</v>
      </c>
    </row>
    <row r="218" spans="1:2" ht="15">
      <c r="A218" s="33">
        <v>40299</v>
      </c>
      <c r="B218" s="32">
        <v>100.26009999999999</v>
      </c>
    </row>
    <row r="219" spans="1:2" ht="15">
      <c r="A219" s="33">
        <v>40330</v>
      </c>
      <c r="B219" s="32">
        <v>100.0891</v>
      </c>
    </row>
    <row r="220" spans="1:2" ht="15">
      <c r="A220" s="33">
        <v>40360</v>
      </c>
      <c r="B220" s="32">
        <v>99.984459999999999</v>
      </c>
    </row>
    <row r="221" spans="1:2" ht="15">
      <c r="A221" s="33">
        <v>40391</v>
      </c>
      <c r="B221" s="32">
        <v>99.956119999999999</v>
      </c>
    </row>
    <row r="222" spans="1:2" ht="15">
      <c r="A222" s="33">
        <v>40422</v>
      </c>
      <c r="B222" s="32">
        <v>99.994069999999994</v>
      </c>
    </row>
    <row r="223" spans="1:2" ht="15">
      <c r="A223" s="33">
        <v>40452</v>
      </c>
      <c r="B223" s="32">
        <v>100.0788</v>
      </c>
    </row>
    <row r="224" spans="1:2" ht="15">
      <c r="A224" s="33">
        <v>40483</v>
      </c>
      <c r="B224" s="32">
        <v>100.1673</v>
      </c>
    </row>
    <row r="225" spans="1:2" ht="15">
      <c r="A225" s="33">
        <v>40513</v>
      </c>
      <c r="B225" s="32">
        <v>100.23520000000001</v>
      </c>
    </row>
    <row r="226" spans="1:2" ht="15">
      <c r="A226" s="33">
        <v>40544</v>
      </c>
      <c r="B226" s="32">
        <v>100.29300000000001</v>
      </c>
    </row>
    <row r="227" spans="1:2" ht="15">
      <c r="A227" s="33">
        <v>40575</v>
      </c>
      <c r="B227" s="32">
        <v>100.3445</v>
      </c>
    </row>
    <row r="228" spans="1:2" ht="15">
      <c r="A228" s="33">
        <v>40603</v>
      </c>
      <c r="B228" s="32">
        <v>100.386</v>
      </c>
    </row>
    <row r="229" spans="1:2" ht="15">
      <c r="A229" s="33">
        <v>40634</v>
      </c>
      <c r="B229" s="32">
        <v>100.3969</v>
      </c>
    </row>
    <row r="230" spans="1:2" ht="15">
      <c r="A230" s="33">
        <v>40664</v>
      </c>
      <c r="B230" s="32">
        <v>100.37779999999999</v>
      </c>
    </row>
    <row r="231" spans="1:2" ht="15">
      <c r="A231" s="33">
        <v>40695</v>
      </c>
      <c r="B231" s="32">
        <v>100.32599999999999</v>
      </c>
    </row>
    <row r="232" spans="1:2" ht="15">
      <c r="A232" s="33">
        <v>40725</v>
      </c>
      <c r="B232" s="32">
        <v>100.2373</v>
      </c>
    </row>
    <row r="233" spans="1:2" ht="15">
      <c r="A233" s="33">
        <v>40756</v>
      </c>
      <c r="B233" s="32">
        <v>100.1075</v>
      </c>
    </row>
    <row r="234" spans="1:2" ht="15">
      <c r="A234" s="33">
        <v>40787</v>
      </c>
      <c r="B234" s="32">
        <v>99.959109999999995</v>
      </c>
    </row>
    <row r="235" spans="1:2" ht="15">
      <c r="A235" s="33">
        <v>40817</v>
      </c>
      <c r="B235" s="32">
        <v>99.818190000000001</v>
      </c>
    </row>
    <row r="236" spans="1:2" ht="15">
      <c r="A236" s="33">
        <v>40848</v>
      </c>
      <c r="B236" s="32">
        <v>99.708219999999997</v>
      </c>
    </row>
    <row r="237" spans="1:2" ht="15">
      <c r="A237" s="33">
        <v>40878</v>
      </c>
      <c r="B237" s="32">
        <v>99.638130000000004</v>
      </c>
    </row>
    <row r="238" spans="1:2" ht="15">
      <c r="A238" s="33">
        <v>40909</v>
      </c>
      <c r="B238" s="32">
        <v>99.615549999999999</v>
      </c>
    </row>
    <row r="239" spans="1:2" ht="15">
      <c r="A239" s="33">
        <v>40940</v>
      </c>
      <c r="B239" s="32">
        <v>99.63597</v>
      </c>
    </row>
    <row r="240" spans="1:2" ht="15">
      <c r="A240" s="33">
        <v>40969</v>
      </c>
      <c r="B240" s="32">
        <v>99.674850000000006</v>
      </c>
    </row>
    <row r="241" spans="1:2" ht="15">
      <c r="A241" s="33">
        <v>41000</v>
      </c>
      <c r="B241" s="32">
        <v>99.720479999999995</v>
      </c>
    </row>
    <row r="242" spans="1:2" ht="15">
      <c r="A242" s="33">
        <v>41030</v>
      </c>
      <c r="B242" s="32">
        <v>99.777730000000005</v>
      </c>
    </row>
    <row r="243" spans="1:2" ht="15">
      <c r="A243" s="33">
        <v>41061</v>
      </c>
      <c r="B243" s="32">
        <v>99.840209999999999</v>
      </c>
    </row>
    <row r="244" spans="1:2" ht="15">
      <c r="A244" s="33">
        <v>41091</v>
      </c>
      <c r="B244" s="32">
        <v>99.905519999999996</v>
      </c>
    </row>
    <row r="245" spans="1:2" ht="15">
      <c r="A245" s="33">
        <v>41122</v>
      </c>
      <c r="B245" s="32">
        <v>99.970029999999994</v>
      </c>
    </row>
    <row r="246" spans="1:2" ht="15">
      <c r="A246" s="33">
        <v>41153</v>
      </c>
      <c r="B246" s="32">
        <v>100.0378</v>
      </c>
    </row>
    <row r="247" spans="1:2" ht="15">
      <c r="A247" s="33">
        <v>41183</v>
      </c>
      <c r="B247" s="32">
        <v>100.12139999999999</v>
      </c>
    </row>
    <row r="248" spans="1:2" ht="15">
      <c r="A248" s="33">
        <v>41214</v>
      </c>
      <c r="B248" s="32">
        <v>100.22620000000001</v>
      </c>
    </row>
    <row r="249" spans="1:2" ht="15">
      <c r="A249" s="33">
        <v>41244</v>
      </c>
      <c r="B249" s="32">
        <v>100.3424</v>
      </c>
    </row>
    <row r="250" spans="1:2" ht="15">
      <c r="A250" s="33">
        <v>41275</v>
      </c>
      <c r="B250" s="32">
        <v>100.45480000000001</v>
      </c>
    </row>
    <row r="251" spans="1:2" ht="15">
      <c r="A251" s="33">
        <v>41306</v>
      </c>
      <c r="B251" s="32">
        <v>100.5491</v>
      </c>
    </row>
    <row r="252" spans="1:2" ht="15">
      <c r="A252" s="33">
        <v>41334</v>
      </c>
      <c r="B252" s="32">
        <v>100.6311</v>
      </c>
    </row>
    <row r="253" spans="1:2" ht="15">
      <c r="A253" s="33">
        <v>41365</v>
      </c>
      <c r="B253" s="32">
        <v>100.6973</v>
      </c>
    </row>
    <row r="254" spans="1:2" ht="15">
      <c r="A254" s="33">
        <v>41395</v>
      </c>
      <c r="B254" s="32">
        <v>100.76179999999999</v>
      </c>
    </row>
    <row r="255" spans="1:2" ht="15">
      <c r="A255" s="33">
        <v>41426</v>
      </c>
      <c r="B255" s="32">
        <v>100.82550000000001</v>
      </c>
    </row>
    <row r="256" spans="1:2" ht="15">
      <c r="A256" s="33">
        <v>41456</v>
      </c>
      <c r="B256" s="32">
        <v>100.88509999999999</v>
      </c>
    </row>
    <row r="257" spans="1:2" ht="15">
      <c r="A257" s="33">
        <v>41487</v>
      </c>
      <c r="B257" s="32">
        <v>100.9237</v>
      </c>
    </row>
    <row r="258" spans="1:2" ht="15">
      <c r="A258" s="33">
        <v>41518</v>
      </c>
      <c r="B258" s="32">
        <v>100.9333</v>
      </c>
    </row>
    <row r="259" spans="1:2" ht="15">
      <c r="A259" s="33">
        <v>41548</v>
      </c>
      <c r="B259" s="32">
        <v>100.9164</v>
      </c>
    </row>
    <row r="260" spans="1:2" ht="15">
      <c r="A260" s="33">
        <v>41579</v>
      </c>
      <c r="B260" s="32">
        <v>100.8763</v>
      </c>
    </row>
    <row r="261" spans="1:2" ht="15">
      <c r="A261" s="33">
        <v>41609</v>
      </c>
      <c r="B261" s="32">
        <v>100.8078</v>
      </c>
    </row>
    <row r="262" spans="1:2" ht="15">
      <c r="A262" s="33">
        <v>41640</v>
      </c>
      <c r="B262" s="32">
        <v>100.71210000000001</v>
      </c>
    </row>
    <row r="263" spans="1:2" ht="15">
      <c r="A263" s="33">
        <v>41671</v>
      </c>
      <c r="B263" s="32">
        <v>100.6065</v>
      </c>
    </row>
    <row r="264" spans="1:2">
      <c r="A264" s="17">
        <v>41699</v>
      </c>
      <c r="B264">
        <v>100.5035</v>
      </c>
    </row>
    <row r="265" spans="1:2">
      <c r="A265" s="17">
        <v>41730</v>
      </c>
      <c r="B265">
        <v>100.4061</v>
      </c>
    </row>
    <row r="266" spans="1:2">
      <c r="A266" s="17">
        <v>41760</v>
      </c>
      <c r="B266">
        <v>100.3201</v>
      </c>
    </row>
    <row r="267" spans="1:2">
      <c r="A267" s="17">
        <v>41791</v>
      </c>
      <c r="B267">
        <v>100.2479</v>
      </c>
    </row>
    <row r="268" spans="1:2">
      <c r="A268" s="17">
        <v>41821</v>
      </c>
      <c r="B268">
        <v>100.1895</v>
      </c>
    </row>
    <row r="269" spans="1:2">
      <c r="A269" s="17">
        <v>41852</v>
      </c>
      <c r="B269">
        <v>100.1388</v>
      </c>
    </row>
    <row r="270" spans="1:2">
      <c r="A270" s="17">
        <v>41883</v>
      </c>
      <c r="B270">
        <v>100.08759999999999</v>
      </c>
    </row>
    <row r="271" spans="1:2">
      <c r="A271" s="17">
        <v>41913</v>
      </c>
      <c r="B271">
        <v>100.0446</v>
      </c>
    </row>
    <row r="272" spans="1:2">
      <c r="A272" s="17">
        <v>41944</v>
      </c>
      <c r="B272">
        <v>100.01909999999999</v>
      </c>
    </row>
    <row r="273" spans="1:2">
      <c r="A273" s="17">
        <v>41974</v>
      </c>
      <c r="B273">
        <v>100.01009999999999</v>
      </c>
    </row>
    <row r="274" spans="1:2">
      <c r="A274" s="17">
        <v>42005</v>
      </c>
      <c r="B274">
        <v>100.0287</v>
      </c>
    </row>
    <row r="275" spans="1:2">
      <c r="A275" s="17">
        <v>42036</v>
      </c>
      <c r="B275">
        <v>100.0827</v>
      </c>
    </row>
    <row r="276" spans="1:2">
      <c r="A276" s="17">
        <v>42064</v>
      </c>
      <c r="B276">
        <v>100.187</v>
      </c>
    </row>
    <row r="277" spans="1:2">
      <c r="A277" s="17">
        <v>42095</v>
      </c>
      <c r="B277">
        <v>100.2942</v>
      </c>
    </row>
    <row r="278" spans="1:2">
      <c r="A278" s="17">
        <v>42125</v>
      </c>
      <c r="B278">
        <v>100.3511</v>
      </c>
    </row>
    <row r="279" spans="1:2">
      <c r="A279" s="17">
        <v>42156</v>
      </c>
      <c r="B279">
        <v>100.32729999999999</v>
      </c>
    </row>
    <row r="280" spans="1:2">
      <c r="A280" s="17">
        <v>42186</v>
      </c>
      <c r="B280">
        <v>100.22199999999999</v>
      </c>
    </row>
    <row r="281" spans="1:2">
      <c r="A281" s="17">
        <v>42217</v>
      </c>
      <c r="B281">
        <v>100.0793</v>
      </c>
    </row>
    <row r="282" spans="1:2">
      <c r="A282" s="17">
        <v>42248</v>
      </c>
      <c r="B282">
        <v>99.947400000000002</v>
      </c>
    </row>
    <row r="283" spans="1:2">
      <c r="A283" s="17">
        <v>42278</v>
      </c>
      <c r="B283">
        <v>99.857230000000001</v>
      </c>
    </row>
    <row r="284" spans="1:2">
      <c r="A284" s="17">
        <v>42309</v>
      </c>
      <c r="B284">
        <v>99.806950000000001</v>
      </c>
    </row>
    <row r="285" spans="1:2">
      <c r="A285" s="17">
        <v>42339</v>
      </c>
      <c r="B285">
        <v>99.777249999999995</v>
      </c>
    </row>
    <row r="286" spans="1:2">
      <c r="A286" s="17">
        <v>42370</v>
      </c>
      <c r="B286">
        <v>99.767290000000003</v>
      </c>
    </row>
    <row r="287" spans="1:2">
      <c r="A287" s="17">
        <v>42401</v>
      </c>
      <c r="B287">
        <v>99.786000000000001</v>
      </c>
    </row>
    <row r="288" spans="1:2">
      <c r="A288" s="17">
        <v>42430</v>
      </c>
      <c r="B288">
        <v>99.846410000000006</v>
      </c>
    </row>
    <row r="289" spans="1:2">
      <c r="A289" s="17">
        <v>42461</v>
      </c>
      <c r="B289">
        <v>99.922629999999998</v>
      </c>
    </row>
    <row r="290" spans="1:2">
      <c r="A290" s="17">
        <v>42491</v>
      </c>
      <c r="B290">
        <v>100.00879999999999</v>
      </c>
    </row>
    <row r="291" spans="1:2">
      <c r="A291" s="17">
        <v>42522</v>
      </c>
      <c r="B291">
        <v>100.10290000000001</v>
      </c>
    </row>
    <row r="292" spans="1:2">
      <c r="A292" s="17">
        <v>42552</v>
      </c>
      <c r="B292">
        <v>100.2008</v>
      </c>
    </row>
    <row r="293" spans="1:2">
      <c r="A293" s="17">
        <v>42583</v>
      </c>
      <c r="B293">
        <v>100.28449999999999</v>
      </c>
    </row>
    <row r="294" spans="1:2">
      <c r="A294" s="17">
        <v>42614</v>
      </c>
      <c r="B294">
        <v>100.3544</v>
      </c>
    </row>
    <row r="295" spans="1:2">
      <c r="A295" s="17">
        <v>42644</v>
      </c>
      <c r="B295">
        <v>100.4175</v>
      </c>
    </row>
    <row r="296" spans="1:2">
      <c r="A296" s="17">
        <v>42675</v>
      </c>
      <c r="B296">
        <v>100.4794</v>
      </c>
    </row>
    <row r="297" spans="1:2">
      <c r="A297" s="17">
        <v>42705</v>
      </c>
      <c r="B297">
        <v>100.5266</v>
      </c>
    </row>
    <row r="298" spans="1:2">
      <c r="A298" s="17">
        <v>42736</v>
      </c>
      <c r="B298">
        <v>100.563</v>
      </c>
    </row>
    <row r="299" spans="1:2">
      <c r="A299" s="17">
        <v>42767</v>
      </c>
      <c r="B299">
        <v>100.6071</v>
      </c>
    </row>
    <row r="300" spans="1:2">
      <c r="A300" s="17">
        <v>42795</v>
      </c>
      <c r="B300">
        <v>100.6596</v>
      </c>
    </row>
    <row r="301" spans="1:2">
      <c r="A301" s="17">
        <v>42826</v>
      </c>
      <c r="B301">
        <v>100.7124</v>
      </c>
    </row>
    <row r="302" spans="1:2">
      <c r="A302" s="17">
        <v>42856</v>
      </c>
      <c r="B302">
        <v>100.7591</v>
      </c>
    </row>
    <row r="303" spans="1:2">
      <c r="A303" s="17">
        <v>42887</v>
      </c>
      <c r="B303">
        <v>100.7847</v>
      </c>
    </row>
    <row r="304" spans="1:2">
      <c r="A304" s="17">
        <v>42917</v>
      </c>
      <c r="B304">
        <v>100.76779999999999</v>
      </c>
    </row>
    <row r="305" spans="1:2">
      <c r="A305" s="17">
        <v>42948</v>
      </c>
      <c r="B305">
        <v>100.69629999999999</v>
      </c>
    </row>
    <row r="306" spans="1:2">
      <c r="A306" s="17">
        <v>42979</v>
      </c>
      <c r="B306">
        <v>100.57080000000001</v>
      </c>
    </row>
    <row r="307" spans="1:2">
      <c r="A307" s="17">
        <v>43009</v>
      </c>
      <c r="B307">
        <v>100.4105</v>
      </c>
    </row>
    <row r="308" spans="1:2">
      <c r="A308" s="17">
        <v>43040</v>
      </c>
      <c r="B308">
        <v>100.23909999999999</v>
      </c>
    </row>
    <row r="309" spans="1:2">
      <c r="A309" s="17">
        <v>43070</v>
      </c>
      <c r="B309">
        <v>100.0585</v>
      </c>
    </row>
    <row r="310" spans="1:2">
      <c r="A310" s="17">
        <v>43101</v>
      </c>
      <c r="B310">
        <v>99.883529999999993</v>
      </c>
    </row>
    <row r="311" spans="1:2">
      <c r="A311" s="17">
        <v>43132</v>
      </c>
      <c r="B311">
        <v>99.728700000000003</v>
      </c>
    </row>
    <row r="312" spans="1:2">
      <c r="A312" s="17">
        <v>43160</v>
      </c>
      <c r="B312">
        <v>99.608009999999993</v>
      </c>
    </row>
    <row r="313" spans="1:2">
      <c r="A313" s="17">
        <v>43191</v>
      </c>
      <c r="B313">
        <v>99.505759999999995</v>
      </c>
    </row>
    <row r="314" spans="1:2">
      <c r="A314" s="17">
        <v>43221</v>
      </c>
      <c r="B314">
        <v>99.412520000000001</v>
      </c>
    </row>
    <row r="315" spans="1:2">
      <c r="A315" s="17">
        <v>43252</v>
      </c>
      <c r="B315">
        <v>99.314260000000004</v>
      </c>
    </row>
    <row r="316" spans="1:2">
      <c r="A316" s="17">
        <v>43282</v>
      </c>
      <c r="B316">
        <v>99.21087</v>
      </c>
    </row>
    <row r="317" spans="1:2">
      <c r="A317" s="17">
        <v>43313</v>
      </c>
      <c r="B317">
        <v>99.106560000000002</v>
      </c>
    </row>
    <row r="318" spans="1:2">
      <c r="A318" s="17">
        <v>43344</v>
      </c>
      <c r="B318">
        <v>99.01079</v>
      </c>
    </row>
    <row r="319" spans="1:2">
      <c r="A319" s="17">
        <v>43374</v>
      </c>
      <c r="B319">
        <v>98.925629999999998</v>
      </c>
    </row>
    <row r="320" spans="1:2">
      <c r="A320" s="17">
        <v>43405</v>
      </c>
      <c r="B320">
        <v>98.853980000000007</v>
      </c>
    </row>
    <row r="321" spans="1:2">
      <c r="A321" s="17">
        <v>43435</v>
      </c>
      <c r="B321">
        <v>98.793670000000006</v>
      </c>
    </row>
    <row r="322" spans="1:2">
      <c r="A322" s="17">
        <v>43466</v>
      </c>
      <c r="B322">
        <v>98.750489999999999</v>
      </c>
    </row>
    <row r="323" spans="1:2">
      <c r="A323" s="17">
        <v>43497</v>
      </c>
      <c r="B323">
        <v>98.72251</v>
      </c>
    </row>
    <row r="324" spans="1:2">
      <c r="A324" s="17">
        <v>43525</v>
      </c>
      <c r="B324">
        <v>98.707750000000004</v>
      </c>
    </row>
    <row r="325" spans="1:2">
      <c r="A325" s="17">
        <v>43556</v>
      </c>
      <c r="B325">
        <v>98.689260000000004</v>
      </c>
    </row>
    <row r="326" spans="1:2">
      <c r="A326" s="17">
        <v>43586</v>
      </c>
      <c r="B326">
        <v>98.663399999999996</v>
      </c>
    </row>
    <row r="327" spans="1:2">
      <c r="A327" s="17">
        <v>43617</v>
      </c>
      <c r="B327">
        <v>98.634540000000001</v>
      </c>
    </row>
    <row r="328" spans="1:2">
      <c r="A328" s="17">
        <v>43647</v>
      </c>
      <c r="B328">
        <v>98.598190000000002</v>
      </c>
    </row>
    <row r="329" spans="1:2">
      <c r="A329" s="17">
        <v>43678</v>
      </c>
      <c r="B329">
        <v>98.545209999999997</v>
      </c>
    </row>
    <row r="330" spans="1:2">
      <c r="A330" s="17">
        <v>43709</v>
      </c>
      <c r="B330">
        <v>98.477040000000002</v>
      </c>
    </row>
    <row r="331" spans="1:2">
      <c r="A331" s="17">
        <v>43739</v>
      </c>
      <c r="B331">
        <v>98.410039999999995</v>
      </c>
    </row>
    <row r="332" spans="1:2">
      <c r="A332" s="17">
        <v>43770</v>
      </c>
      <c r="B332">
        <v>98.367710000000002</v>
      </c>
    </row>
    <row r="333" spans="1:2">
      <c r="A333" s="17">
        <v>43800</v>
      </c>
      <c r="B333">
        <v>98.359309999999994</v>
      </c>
    </row>
    <row r="334" spans="1:2">
      <c r="A334" s="17">
        <v>43831</v>
      </c>
      <c r="B334">
        <v>98.392610000000005</v>
      </c>
    </row>
    <row r="335" spans="1:2">
      <c r="A335" s="17">
        <v>43862</v>
      </c>
      <c r="B335">
        <v>88.254350000000002</v>
      </c>
    </row>
    <row r="336" spans="1:2">
      <c r="A336" s="17">
        <v>43891</v>
      </c>
      <c r="B336">
        <v>91.880200000000002</v>
      </c>
    </row>
    <row r="337" spans="1:2">
      <c r="A337" s="17">
        <v>43922</v>
      </c>
      <c r="B337">
        <v>94.377930000000006</v>
      </c>
    </row>
    <row r="338" spans="1:2">
      <c r="A338" s="17">
        <v>43952</v>
      </c>
      <c r="B338">
        <v>96.688659999999999</v>
      </c>
    </row>
    <row r="339" spans="1:2">
      <c r="A339" s="17">
        <v>43983</v>
      </c>
      <c r="B339">
        <v>97.937629999999999</v>
      </c>
    </row>
    <row r="340" spans="1:2">
      <c r="A340" s="17">
        <v>44013</v>
      </c>
      <c r="B340">
        <v>99.141800000000003</v>
      </c>
    </row>
    <row r="341" spans="1:2">
      <c r="A341" s="17">
        <v>44044</v>
      </c>
      <c r="B341">
        <v>100.25920000000001</v>
      </c>
    </row>
    <row r="342" spans="1:2">
      <c r="A342" s="17">
        <v>44075</v>
      </c>
      <c r="B342">
        <v>100.58320000000001</v>
      </c>
    </row>
    <row r="343" spans="1:2">
      <c r="A343" s="17">
        <v>44105</v>
      </c>
      <c r="B343">
        <v>100.8686</v>
      </c>
    </row>
    <row r="344" spans="1:2">
      <c r="A344" s="17">
        <v>44136</v>
      </c>
      <c r="B344">
        <v>101.09990000000001</v>
      </c>
    </row>
    <row r="345" spans="1:2">
      <c r="A345" s="17">
        <v>44166</v>
      </c>
      <c r="B345">
        <v>101.2513</v>
      </c>
    </row>
    <row r="346" spans="1:2">
      <c r="A346" s="17">
        <v>44197</v>
      </c>
      <c r="B346">
        <v>101.3078</v>
      </c>
    </row>
    <row r="347" spans="1:2">
      <c r="A347" s="17">
        <v>44228</v>
      </c>
      <c r="B347">
        <v>101.27160000000001</v>
      </c>
    </row>
    <row r="348" spans="1:2">
      <c r="A348" s="17">
        <v>44256</v>
      </c>
      <c r="B348">
        <v>101.16330000000001</v>
      </c>
    </row>
    <row r="349" spans="1:2">
      <c r="A349" s="17">
        <v>44287</v>
      </c>
      <c r="B349">
        <v>100.995</v>
      </c>
    </row>
    <row r="350" spans="1:2">
      <c r="A350" s="17">
        <v>44317</v>
      </c>
      <c r="B350">
        <v>100.7897</v>
      </c>
    </row>
    <row r="351" spans="1:2">
      <c r="A351" s="17">
        <v>44348</v>
      </c>
      <c r="B351">
        <v>100.5645</v>
      </c>
    </row>
    <row r="352" spans="1:2">
      <c r="A352" s="17">
        <v>44378</v>
      </c>
      <c r="B352">
        <v>100.3293</v>
      </c>
    </row>
    <row r="353" spans="1:2">
      <c r="A353" s="17">
        <v>44409</v>
      </c>
      <c r="B353">
        <v>100.0964</v>
      </c>
    </row>
    <row r="354" spans="1:2">
      <c r="A354" s="17">
        <v>44440</v>
      </c>
      <c r="B354">
        <v>99.881529999999998</v>
      </c>
    </row>
    <row r="355" spans="1:2">
      <c r="A355" s="17">
        <v>44470</v>
      </c>
      <c r="B355">
        <v>99.710719999999995</v>
      </c>
    </row>
    <row r="356" spans="1:2">
      <c r="A356" s="17">
        <v>44501</v>
      </c>
      <c r="B356">
        <v>99.599599999999995</v>
      </c>
    </row>
    <row r="357" spans="1:2">
      <c r="A357" s="17">
        <v>44531</v>
      </c>
      <c r="B357">
        <v>99.52561</v>
      </c>
    </row>
    <row r="358" spans="1:2">
      <c r="A358" s="17">
        <v>44562</v>
      </c>
      <c r="B358">
        <v>99.462339999999998</v>
      </c>
    </row>
    <row r="359" spans="1:2">
      <c r="A359" s="17">
        <v>44593</v>
      </c>
      <c r="B359">
        <v>99.404259999999994</v>
      </c>
    </row>
    <row r="360" spans="1:2">
      <c r="A360" s="17"/>
    </row>
    <row r="361" spans="1:2">
      <c r="A361" s="17"/>
    </row>
    <row r="362" spans="1:2">
      <c r="A362" s="17"/>
    </row>
    <row r="363" spans="1:2">
      <c r="A363" s="17"/>
    </row>
    <row r="364" spans="1:2">
      <c r="A364" s="17"/>
    </row>
    <row r="365" spans="1:2">
      <c r="A365" s="17"/>
    </row>
    <row r="366" spans="1:2">
      <c r="A366" s="17"/>
    </row>
    <row r="367" spans="1:2">
      <c r="A367" s="17"/>
    </row>
    <row r="368" spans="1:2">
      <c r="A368" s="17"/>
    </row>
    <row r="369" spans="1:1">
      <c r="A369" s="17"/>
    </row>
    <row r="370" spans="1:1">
      <c r="A370" s="17"/>
    </row>
    <row r="371" spans="1:1">
      <c r="A371" s="17"/>
    </row>
    <row r="372" spans="1:1">
      <c r="A372" s="17"/>
    </row>
    <row r="373" spans="1:1">
      <c r="A373" s="17"/>
    </row>
    <row r="374" spans="1:1">
      <c r="A374" s="17"/>
    </row>
    <row r="375" spans="1:1">
      <c r="A375" s="17"/>
    </row>
    <row r="376" spans="1:1">
      <c r="A376" s="17"/>
    </row>
    <row r="377" spans="1:1">
      <c r="A377" s="17"/>
    </row>
    <row r="378" spans="1:1">
      <c r="A378" s="17"/>
    </row>
    <row r="379" spans="1:1">
      <c r="A379" s="17"/>
    </row>
    <row r="380" spans="1:1">
      <c r="A380" s="17"/>
    </row>
    <row r="381" spans="1:1">
      <c r="A381" s="17"/>
    </row>
    <row r="382" spans="1:1">
      <c r="A382" s="17"/>
    </row>
    <row r="383" spans="1:1">
      <c r="A383" s="17"/>
    </row>
    <row r="384" spans="1:1">
      <c r="A384" s="17"/>
    </row>
    <row r="385" spans="1:1">
      <c r="A385" s="17"/>
    </row>
    <row r="386" spans="1:1">
      <c r="A386" s="17"/>
    </row>
    <row r="387" spans="1:1">
      <c r="A387" s="17"/>
    </row>
    <row r="388" spans="1:1">
      <c r="A388" s="17"/>
    </row>
    <row r="389" spans="1:1">
      <c r="A389" s="17"/>
    </row>
    <row r="390" spans="1:1">
      <c r="A390" s="17"/>
    </row>
    <row r="391" spans="1:1">
      <c r="A391" s="17"/>
    </row>
    <row r="392" spans="1:1">
      <c r="A392" s="17"/>
    </row>
    <row r="393" spans="1:1">
      <c r="A393" s="17"/>
    </row>
    <row r="394" spans="1:1">
      <c r="A394" s="17"/>
    </row>
    <row r="395" spans="1:1">
      <c r="A395" s="17"/>
    </row>
    <row r="396" spans="1:1">
      <c r="A396" s="17"/>
    </row>
    <row r="397" spans="1:1">
      <c r="A397" s="17"/>
    </row>
    <row r="398" spans="1:1">
      <c r="A398" s="17"/>
    </row>
    <row r="399" spans="1:1">
      <c r="A399" s="17"/>
    </row>
    <row r="400" spans="1:1">
      <c r="A400" s="17"/>
    </row>
    <row r="401" spans="1:1">
      <c r="A401" s="17"/>
    </row>
    <row r="402" spans="1:1">
      <c r="A402" s="17"/>
    </row>
    <row r="403" spans="1:1">
      <c r="A403" s="17"/>
    </row>
    <row r="404" spans="1:1">
      <c r="A404" s="17"/>
    </row>
    <row r="405" spans="1:1">
      <c r="A405" s="17"/>
    </row>
    <row r="406" spans="1:1">
      <c r="A406" s="17"/>
    </row>
    <row r="407" spans="1:1">
      <c r="A407" s="17"/>
    </row>
    <row r="408" spans="1:1">
      <c r="A408" s="17"/>
    </row>
    <row r="409" spans="1:1">
      <c r="A409" s="17"/>
    </row>
    <row r="410" spans="1:1">
      <c r="A410" s="17"/>
    </row>
    <row r="411" spans="1:1">
      <c r="A411" s="17"/>
    </row>
    <row r="412" spans="1:1">
      <c r="A412" s="17"/>
    </row>
    <row r="413" spans="1:1">
      <c r="A413" s="17"/>
    </row>
    <row r="414" spans="1:1">
      <c r="A414" s="17"/>
    </row>
    <row r="415" spans="1:1">
      <c r="A415" s="17"/>
    </row>
    <row r="416" spans="1:1">
      <c r="A416" s="17"/>
    </row>
    <row r="417" spans="1:1">
      <c r="A417" s="17"/>
    </row>
    <row r="418" spans="1:1">
      <c r="A418" s="17"/>
    </row>
    <row r="419" spans="1:1">
      <c r="A419" s="17"/>
    </row>
    <row r="420" spans="1:1">
      <c r="A420" s="17"/>
    </row>
    <row r="421" spans="1:1">
      <c r="A421" s="17"/>
    </row>
    <row r="422" spans="1:1">
      <c r="A422" s="17"/>
    </row>
    <row r="423" spans="1:1">
      <c r="A423" s="17"/>
    </row>
    <row r="424" spans="1:1">
      <c r="A424" s="17"/>
    </row>
    <row r="425" spans="1:1">
      <c r="A425" s="17"/>
    </row>
    <row r="426" spans="1:1">
      <c r="A426" s="17"/>
    </row>
    <row r="427" spans="1:1">
      <c r="A427" s="17"/>
    </row>
    <row r="428" spans="1:1">
      <c r="A428" s="17"/>
    </row>
    <row r="429" spans="1:1">
      <c r="A429" s="17"/>
    </row>
    <row r="430" spans="1:1">
      <c r="A430" s="17"/>
    </row>
    <row r="431" spans="1:1">
      <c r="A431" s="17"/>
    </row>
    <row r="432" spans="1:1">
      <c r="A432" s="17"/>
    </row>
    <row r="433" spans="1:1">
      <c r="A433" s="17"/>
    </row>
    <row r="434" spans="1:1">
      <c r="A434" s="17"/>
    </row>
    <row r="435" spans="1:1">
      <c r="A435" s="17"/>
    </row>
    <row r="436" spans="1:1">
      <c r="A436" s="17"/>
    </row>
    <row r="437" spans="1:1">
      <c r="A437" s="17"/>
    </row>
    <row r="438" spans="1:1">
      <c r="A438" s="17"/>
    </row>
    <row r="439" spans="1:1">
      <c r="A439" s="17"/>
    </row>
    <row r="440" spans="1:1">
      <c r="A440" s="17"/>
    </row>
    <row r="441" spans="1:1">
      <c r="A441" s="17"/>
    </row>
    <row r="442" spans="1:1">
      <c r="A442" s="17"/>
    </row>
    <row r="443" spans="1:1">
      <c r="A443" s="17"/>
    </row>
    <row r="444" spans="1:1">
      <c r="A444" s="17"/>
    </row>
    <row r="445" spans="1:1">
      <c r="A445" s="17"/>
    </row>
    <row r="446" spans="1:1">
      <c r="A446" s="17"/>
    </row>
    <row r="447" spans="1:1">
      <c r="A447" s="17"/>
    </row>
    <row r="448" spans="1:1">
      <c r="A448" s="17"/>
    </row>
    <row r="449" spans="1:1">
      <c r="A449" s="17"/>
    </row>
    <row r="450" spans="1:1">
      <c r="A450" s="17"/>
    </row>
    <row r="451" spans="1:1">
      <c r="A451" s="17"/>
    </row>
    <row r="452" spans="1:1">
      <c r="A452" s="17"/>
    </row>
    <row r="453" spans="1:1">
      <c r="A453" s="17"/>
    </row>
    <row r="454" spans="1:1">
      <c r="A454" s="17"/>
    </row>
    <row r="455" spans="1:1">
      <c r="A455" s="17"/>
    </row>
    <row r="456" spans="1:1">
      <c r="A456" s="17"/>
    </row>
    <row r="457" spans="1:1">
      <c r="A457" s="17"/>
    </row>
    <row r="458" spans="1:1">
      <c r="A458" s="17"/>
    </row>
    <row r="459" spans="1:1">
      <c r="A459" s="17"/>
    </row>
    <row r="460" spans="1:1">
      <c r="A460" s="17"/>
    </row>
    <row r="461" spans="1:1">
      <c r="A461" s="17"/>
    </row>
    <row r="462" spans="1:1">
      <c r="A462" s="17"/>
    </row>
    <row r="463" spans="1:1">
      <c r="A463" s="17"/>
    </row>
    <row r="464" spans="1:1">
      <c r="A464" s="17"/>
    </row>
    <row r="465" spans="1:1">
      <c r="A465" s="17"/>
    </row>
    <row r="466" spans="1:1">
      <c r="A466" s="17"/>
    </row>
    <row r="467" spans="1:1">
      <c r="A467" s="17"/>
    </row>
    <row r="468" spans="1:1">
      <c r="A468" s="17"/>
    </row>
    <row r="469" spans="1:1">
      <c r="A469" s="17"/>
    </row>
    <row r="470" spans="1:1">
      <c r="A470" s="17"/>
    </row>
    <row r="471" spans="1:1">
      <c r="A471" s="17"/>
    </row>
    <row r="472" spans="1:1">
      <c r="A472" s="17"/>
    </row>
    <row r="473" spans="1:1">
      <c r="A473" s="17"/>
    </row>
    <row r="474" spans="1:1">
      <c r="A474" s="17"/>
    </row>
    <row r="475" spans="1:1">
      <c r="A475" s="17"/>
    </row>
    <row r="476" spans="1:1">
      <c r="A476" s="17"/>
    </row>
    <row r="477" spans="1:1">
      <c r="A477" s="17"/>
    </row>
    <row r="478" spans="1:1">
      <c r="A478" s="17"/>
    </row>
    <row r="479" spans="1:1">
      <c r="A479" s="17"/>
    </row>
    <row r="480" spans="1:1">
      <c r="A480" s="17"/>
    </row>
    <row r="481" spans="1:1">
      <c r="A481" s="17"/>
    </row>
    <row r="482" spans="1:1">
      <c r="A482" s="17"/>
    </row>
    <row r="483" spans="1:1">
      <c r="A483" s="17"/>
    </row>
    <row r="484" spans="1:1">
      <c r="A484" s="17"/>
    </row>
    <row r="485" spans="1:1">
      <c r="A485" s="17"/>
    </row>
    <row r="486" spans="1:1">
      <c r="A486" s="17"/>
    </row>
    <row r="487" spans="1:1">
      <c r="A487" s="17"/>
    </row>
    <row r="488" spans="1:1">
      <c r="A488" s="17"/>
    </row>
    <row r="489" spans="1:1">
      <c r="A489" s="17"/>
    </row>
    <row r="490" spans="1:1">
      <c r="A490" s="17"/>
    </row>
    <row r="491" spans="1:1">
      <c r="A491" s="17"/>
    </row>
    <row r="492" spans="1:1">
      <c r="A492" s="17"/>
    </row>
    <row r="493" spans="1:1">
      <c r="A493" s="17"/>
    </row>
    <row r="494" spans="1:1">
      <c r="A494" s="17"/>
    </row>
    <row r="495" spans="1:1">
      <c r="A495" s="17"/>
    </row>
    <row r="496" spans="1:1">
      <c r="A496" s="17"/>
    </row>
    <row r="497" spans="1:1">
      <c r="A497" s="17"/>
    </row>
    <row r="498" spans="1:1">
      <c r="A498" s="17"/>
    </row>
    <row r="499" spans="1:1">
      <c r="A499" s="17"/>
    </row>
    <row r="500" spans="1:1">
      <c r="A500" s="17"/>
    </row>
    <row r="501" spans="1:1">
      <c r="A501" s="17"/>
    </row>
    <row r="502" spans="1:1">
      <c r="A502" s="17"/>
    </row>
    <row r="503" spans="1:1">
      <c r="A503" s="17"/>
    </row>
    <row r="504" spans="1:1">
      <c r="A504" s="17"/>
    </row>
    <row r="505" spans="1:1">
      <c r="A505" s="17"/>
    </row>
    <row r="506" spans="1:1">
      <c r="A506" s="17"/>
    </row>
    <row r="507" spans="1:1">
      <c r="A507" s="17"/>
    </row>
    <row r="508" spans="1:1">
      <c r="A508" s="17"/>
    </row>
    <row r="509" spans="1:1">
      <c r="A509" s="17"/>
    </row>
    <row r="510" spans="1:1">
      <c r="A510" s="17"/>
    </row>
    <row r="511" spans="1:1">
      <c r="A511" s="17"/>
    </row>
    <row r="512" spans="1:1">
      <c r="A512" s="17"/>
    </row>
    <row r="513" spans="1:1">
      <c r="A513" s="17"/>
    </row>
    <row r="514" spans="1:1">
      <c r="A514" s="17"/>
    </row>
    <row r="515" spans="1:1">
      <c r="A515" s="17"/>
    </row>
    <row r="516" spans="1:1">
      <c r="A516" s="17"/>
    </row>
    <row r="517" spans="1:1">
      <c r="A517" s="17"/>
    </row>
    <row r="518" spans="1:1">
      <c r="A518" s="17"/>
    </row>
    <row r="519" spans="1:1">
      <c r="A519" s="17"/>
    </row>
    <row r="520" spans="1:1">
      <c r="A520" s="17"/>
    </row>
    <row r="521" spans="1:1">
      <c r="A521" s="17"/>
    </row>
    <row r="522" spans="1:1">
      <c r="A522" s="17"/>
    </row>
    <row r="523" spans="1:1">
      <c r="A523" s="17"/>
    </row>
    <row r="524" spans="1:1">
      <c r="A524" s="17"/>
    </row>
    <row r="525" spans="1:1">
      <c r="A525" s="17"/>
    </row>
    <row r="526" spans="1:1">
      <c r="A526" s="17"/>
    </row>
    <row r="527" spans="1:1">
      <c r="A527" s="17"/>
    </row>
    <row r="528" spans="1:1">
      <c r="A528" s="17"/>
    </row>
    <row r="529" spans="1:1">
      <c r="A529" s="17"/>
    </row>
    <row r="530" spans="1:1">
      <c r="A530" s="17"/>
    </row>
    <row r="531" spans="1:1">
      <c r="A531" s="17"/>
    </row>
    <row r="532" spans="1:1">
      <c r="A532" s="17"/>
    </row>
    <row r="533" spans="1:1">
      <c r="A533" s="17"/>
    </row>
    <row r="534" spans="1:1">
      <c r="A534" s="17"/>
    </row>
    <row r="535" spans="1:1">
      <c r="A535" s="17"/>
    </row>
    <row r="536" spans="1:1">
      <c r="A536" s="17"/>
    </row>
    <row r="537" spans="1:1">
      <c r="A537" s="17"/>
    </row>
    <row r="538" spans="1:1">
      <c r="A538" s="17"/>
    </row>
    <row r="539" spans="1:1">
      <c r="A539" s="17"/>
    </row>
    <row r="540" spans="1:1">
      <c r="A540" s="17"/>
    </row>
    <row r="541" spans="1:1">
      <c r="A541" s="17"/>
    </row>
    <row r="542" spans="1:1">
      <c r="A542" s="17"/>
    </row>
    <row r="543" spans="1:1">
      <c r="A543" s="17"/>
    </row>
    <row r="544" spans="1:1">
      <c r="A544" s="17"/>
    </row>
    <row r="545" spans="1:1">
      <c r="A545" s="17"/>
    </row>
    <row r="546" spans="1:1">
      <c r="A546" s="17"/>
    </row>
    <row r="547" spans="1:1">
      <c r="A547" s="17"/>
    </row>
    <row r="548" spans="1:1">
      <c r="A548" s="17"/>
    </row>
    <row r="549" spans="1:1">
      <c r="A549" s="17"/>
    </row>
    <row r="550" spans="1:1">
      <c r="A550" s="17"/>
    </row>
    <row r="551" spans="1:1">
      <c r="A551" s="17"/>
    </row>
    <row r="552" spans="1:1">
      <c r="A552" s="17"/>
    </row>
    <row r="553" spans="1:1">
      <c r="A553" s="17"/>
    </row>
    <row r="554" spans="1:1">
      <c r="A554" s="17"/>
    </row>
    <row r="555" spans="1:1">
      <c r="A555" s="17"/>
    </row>
    <row r="556" spans="1:1">
      <c r="A556" s="17"/>
    </row>
    <row r="557" spans="1:1">
      <c r="A557" s="17"/>
    </row>
    <row r="558" spans="1:1">
      <c r="A558" s="17"/>
    </row>
    <row r="559" spans="1:1">
      <c r="A559" s="17"/>
    </row>
    <row r="560" spans="1:1">
      <c r="A560" s="17"/>
    </row>
    <row r="561" spans="1:1">
      <c r="A561" s="17"/>
    </row>
    <row r="562" spans="1:1">
      <c r="A562" s="17"/>
    </row>
    <row r="563" spans="1:1">
      <c r="A563" s="17"/>
    </row>
    <row r="564" spans="1:1">
      <c r="A564" s="17"/>
    </row>
    <row r="565" spans="1:1">
      <c r="A565" s="17"/>
    </row>
    <row r="566" spans="1:1">
      <c r="A566" s="17"/>
    </row>
    <row r="567" spans="1:1">
      <c r="A567" s="17"/>
    </row>
    <row r="568" spans="1:1">
      <c r="A568" s="17"/>
    </row>
    <row r="569" spans="1:1">
      <c r="A569" s="17"/>
    </row>
    <row r="570" spans="1:1">
      <c r="A570" s="17"/>
    </row>
    <row r="571" spans="1:1">
      <c r="A571" s="17"/>
    </row>
    <row r="572" spans="1:1">
      <c r="A572" s="17"/>
    </row>
    <row r="573" spans="1:1">
      <c r="A573" s="17"/>
    </row>
    <row r="574" spans="1:1">
      <c r="A574" s="17"/>
    </row>
    <row r="575" spans="1:1">
      <c r="A575" s="17"/>
    </row>
    <row r="576" spans="1:1">
      <c r="A576" s="17"/>
    </row>
    <row r="577" spans="1:1">
      <c r="A577" s="17"/>
    </row>
    <row r="578" spans="1:1">
      <c r="A578" s="17"/>
    </row>
    <row r="579" spans="1:1">
      <c r="A579" s="17"/>
    </row>
    <row r="580" spans="1:1">
      <c r="A580" s="17"/>
    </row>
    <row r="581" spans="1:1">
      <c r="A581" s="17"/>
    </row>
    <row r="582" spans="1:1">
      <c r="A582" s="17"/>
    </row>
    <row r="583" spans="1:1">
      <c r="A583" s="17"/>
    </row>
    <row r="584" spans="1:1">
      <c r="A584" s="17"/>
    </row>
    <row r="585" spans="1:1">
      <c r="A585" s="17"/>
    </row>
    <row r="586" spans="1:1">
      <c r="A586" s="17"/>
    </row>
    <row r="587" spans="1:1">
      <c r="A587" s="17"/>
    </row>
    <row r="588" spans="1:1">
      <c r="A588" s="17"/>
    </row>
    <row r="589" spans="1:1">
      <c r="A589" s="17"/>
    </row>
    <row r="590" spans="1:1">
      <c r="A590" s="17"/>
    </row>
    <row r="591" spans="1:1">
      <c r="A591" s="17"/>
    </row>
    <row r="592" spans="1:1">
      <c r="A592" s="17"/>
    </row>
    <row r="593" spans="1:1">
      <c r="A593" s="17"/>
    </row>
    <row r="594" spans="1:1">
      <c r="A594" s="17"/>
    </row>
    <row r="595" spans="1:1">
      <c r="A595" s="17"/>
    </row>
    <row r="596" spans="1:1">
      <c r="A596" s="17"/>
    </row>
    <row r="597" spans="1:1">
      <c r="A597" s="17"/>
    </row>
    <row r="598" spans="1:1">
      <c r="A598" s="17"/>
    </row>
    <row r="599" spans="1:1">
      <c r="A599" s="17"/>
    </row>
    <row r="600" spans="1:1">
      <c r="A600" s="17"/>
    </row>
    <row r="601" spans="1:1">
      <c r="A601" s="17"/>
    </row>
    <row r="602" spans="1:1">
      <c r="A602" s="17"/>
    </row>
    <row r="603" spans="1:1">
      <c r="A603" s="17"/>
    </row>
    <row r="604" spans="1:1">
      <c r="A604" s="17"/>
    </row>
    <row r="605" spans="1:1">
      <c r="A605" s="17"/>
    </row>
    <row r="606" spans="1:1">
      <c r="A606" s="17"/>
    </row>
    <row r="607" spans="1:1">
      <c r="A607" s="17"/>
    </row>
    <row r="608" spans="1:1">
      <c r="A608" s="17"/>
    </row>
    <row r="609" spans="1:1">
      <c r="A609" s="17"/>
    </row>
    <row r="610" spans="1:1">
      <c r="A610" s="17"/>
    </row>
    <row r="611" spans="1:1">
      <c r="A611" s="17"/>
    </row>
    <row r="612" spans="1:1">
      <c r="A612" s="17"/>
    </row>
    <row r="613" spans="1:1">
      <c r="A613" s="17"/>
    </row>
    <row r="614" spans="1:1">
      <c r="A614" s="17"/>
    </row>
    <row r="615" spans="1:1">
      <c r="A615" s="17"/>
    </row>
    <row r="616" spans="1:1">
      <c r="A616" s="17"/>
    </row>
    <row r="617" spans="1:1">
      <c r="A617" s="17"/>
    </row>
    <row r="618" spans="1:1">
      <c r="A618" s="17"/>
    </row>
    <row r="619" spans="1:1">
      <c r="A619" s="17"/>
    </row>
    <row r="620" spans="1:1">
      <c r="A620" s="17"/>
    </row>
    <row r="621" spans="1:1">
      <c r="A621" s="17"/>
    </row>
    <row r="622" spans="1:1">
      <c r="A622" s="17"/>
    </row>
    <row r="623" spans="1:1">
      <c r="A623" s="17"/>
    </row>
    <row r="624" spans="1:1">
      <c r="A624" s="17"/>
    </row>
    <row r="625" spans="1:1">
      <c r="A625" s="17"/>
    </row>
    <row r="626" spans="1:1">
      <c r="A626" s="17"/>
    </row>
    <row r="627" spans="1:1">
      <c r="A627" s="17"/>
    </row>
    <row r="628" spans="1:1">
      <c r="A628" s="17"/>
    </row>
    <row r="629" spans="1:1">
      <c r="A629" s="17"/>
    </row>
    <row r="630" spans="1:1">
      <c r="A630" s="17"/>
    </row>
    <row r="631" spans="1:1">
      <c r="A631" s="17"/>
    </row>
    <row r="632" spans="1:1">
      <c r="A632" s="17"/>
    </row>
    <row r="633" spans="1:1">
      <c r="A633" s="17"/>
    </row>
    <row r="634" spans="1:1">
      <c r="A634" s="17"/>
    </row>
    <row r="635" spans="1:1">
      <c r="A635" s="17"/>
    </row>
    <row r="636" spans="1:1">
      <c r="A636" s="17"/>
    </row>
    <row r="637" spans="1:1">
      <c r="A637" s="17"/>
    </row>
    <row r="638" spans="1:1">
      <c r="A638" s="17"/>
    </row>
    <row r="639" spans="1:1">
      <c r="A639" s="17"/>
    </row>
    <row r="640" spans="1:1">
      <c r="A640" s="17"/>
    </row>
    <row r="641" spans="1:1">
      <c r="A641" s="17"/>
    </row>
    <row r="642" spans="1:1">
      <c r="A642" s="17"/>
    </row>
    <row r="643" spans="1:1">
      <c r="A643" s="17"/>
    </row>
    <row r="644" spans="1:1">
      <c r="A644" s="17"/>
    </row>
    <row r="645" spans="1:1">
      <c r="A645" s="17"/>
    </row>
    <row r="646" spans="1:1">
      <c r="A646" s="17"/>
    </row>
    <row r="647" spans="1:1">
      <c r="A647" s="17"/>
    </row>
    <row r="648" spans="1:1">
      <c r="A648" s="17"/>
    </row>
    <row r="649" spans="1:1">
      <c r="A649" s="17"/>
    </row>
    <row r="650" spans="1:1">
      <c r="A650" s="17"/>
    </row>
    <row r="651" spans="1:1">
      <c r="A651" s="17"/>
    </row>
    <row r="652" spans="1:1">
      <c r="A652" s="17"/>
    </row>
    <row r="653" spans="1:1">
      <c r="A653" s="17"/>
    </row>
    <row r="654" spans="1:1">
      <c r="A654" s="17"/>
    </row>
    <row r="655" spans="1:1">
      <c r="A655" s="17"/>
    </row>
    <row r="656" spans="1:1">
      <c r="A656" s="17"/>
    </row>
    <row r="657" spans="1:1">
      <c r="A657" s="17"/>
    </row>
    <row r="658" spans="1:1">
      <c r="A658" s="17"/>
    </row>
    <row r="659" spans="1:1">
      <c r="A659" s="17"/>
    </row>
    <row r="660" spans="1:1">
      <c r="A660" s="17"/>
    </row>
    <row r="661" spans="1:1">
      <c r="A661" s="17"/>
    </row>
    <row r="662" spans="1:1">
      <c r="A662" s="17"/>
    </row>
    <row r="663" spans="1:1">
      <c r="A663" s="17"/>
    </row>
    <row r="664" spans="1:1">
      <c r="A664" s="17"/>
    </row>
    <row r="665" spans="1:1">
      <c r="A665" s="17"/>
    </row>
    <row r="666" spans="1:1">
      <c r="A666" s="17"/>
    </row>
    <row r="667" spans="1:1">
      <c r="A667" s="17"/>
    </row>
    <row r="668" spans="1:1">
      <c r="A668" s="17"/>
    </row>
    <row r="669" spans="1:1">
      <c r="A669" s="17"/>
    </row>
    <row r="670" spans="1:1">
      <c r="A670" s="17"/>
    </row>
    <row r="671" spans="1:1">
      <c r="A671" s="17"/>
    </row>
    <row r="672" spans="1:1">
      <c r="A672" s="17"/>
    </row>
    <row r="673" spans="1:1">
      <c r="A673" s="17"/>
    </row>
    <row r="674" spans="1:1">
      <c r="A674" s="17"/>
    </row>
    <row r="675" spans="1:1">
      <c r="A675" s="17"/>
    </row>
    <row r="676" spans="1:1">
      <c r="A676" s="17"/>
    </row>
    <row r="677" spans="1:1">
      <c r="A677" s="17"/>
    </row>
    <row r="678" spans="1:1">
      <c r="A678" s="17"/>
    </row>
    <row r="679" spans="1:1">
      <c r="A679" s="17"/>
    </row>
    <row r="680" spans="1:1">
      <c r="A680" s="17"/>
    </row>
    <row r="681" spans="1:1">
      <c r="A681" s="17"/>
    </row>
    <row r="682" spans="1:1">
      <c r="A682" s="17"/>
    </row>
    <row r="683" spans="1:1">
      <c r="A683" s="17"/>
    </row>
    <row r="684" spans="1:1">
      <c r="A684" s="17"/>
    </row>
    <row r="685" spans="1:1">
      <c r="A685" s="17"/>
    </row>
    <row r="686" spans="1:1">
      <c r="A686" s="17"/>
    </row>
    <row r="687" spans="1:1">
      <c r="A687" s="17"/>
    </row>
    <row r="688" spans="1:1">
      <c r="A688" s="17"/>
    </row>
    <row r="689" spans="1:1">
      <c r="A689" s="17"/>
    </row>
    <row r="690" spans="1:1">
      <c r="A690" s="17"/>
    </row>
    <row r="691" spans="1:1">
      <c r="A691" s="17"/>
    </row>
    <row r="692" spans="1:1">
      <c r="A692" s="17"/>
    </row>
    <row r="693" spans="1:1">
      <c r="A693" s="17"/>
    </row>
    <row r="694" spans="1:1">
      <c r="A694" s="17"/>
    </row>
    <row r="695" spans="1:1">
      <c r="A695" s="17"/>
    </row>
    <row r="696" spans="1:1">
      <c r="A696" s="17"/>
    </row>
    <row r="697" spans="1:1">
      <c r="A697" s="17"/>
    </row>
    <row r="698" spans="1:1">
      <c r="A698" s="17"/>
    </row>
    <row r="699" spans="1:1">
      <c r="A699" s="17"/>
    </row>
    <row r="700" spans="1:1">
      <c r="A700" s="17"/>
    </row>
    <row r="701" spans="1:1">
      <c r="A701" s="17"/>
    </row>
    <row r="702" spans="1:1">
      <c r="A702" s="17"/>
    </row>
    <row r="703" spans="1:1">
      <c r="A703" s="17"/>
    </row>
    <row r="704" spans="1:1">
      <c r="A704" s="17"/>
    </row>
    <row r="705" spans="1:1">
      <c r="A705" s="17"/>
    </row>
    <row r="706" spans="1:1">
      <c r="A706" s="17"/>
    </row>
    <row r="707" spans="1:1">
      <c r="A707" s="17"/>
    </row>
    <row r="708" spans="1:1">
      <c r="A708" s="17"/>
    </row>
    <row r="709" spans="1:1">
      <c r="A709" s="17"/>
    </row>
    <row r="710" spans="1:1">
      <c r="A710" s="17"/>
    </row>
    <row r="711" spans="1:1">
      <c r="A711" s="17"/>
    </row>
    <row r="712" spans="1:1">
      <c r="A712" s="17"/>
    </row>
    <row r="713" spans="1:1">
      <c r="A713" s="17"/>
    </row>
    <row r="714" spans="1:1">
      <c r="A714" s="17"/>
    </row>
    <row r="715" spans="1:1">
      <c r="A715" s="17"/>
    </row>
    <row r="716" spans="1:1">
      <c r="A716" s="17"/>
    </row>
    <row r="717" spans="1:1">
      <c r="A717" s="17"/>
    </row>
    <row r="718" spans="1:1">
      <c r="A718" s="17"/>
    </row>
    <row r="719" spans="1:1">
      <c r="A719" s="17"/>
    </row>
    <row r="720" spans="1:1">
      <c r="A720" s="17"/>
    </row>
    <row r="721" spans="1:1">
      <c r="A721" s="17"/>
    </row>
    <row r="722" spans="1:1">
      <c r="A722" s="17"/>
    </row>
    <row r="723" spans="1:1">
      <c r="A723" s="17"/>
    </row>
    <row r="724" spans="1:1">
      <c r="A724" s="17"/>
    </row>
    <row r="725" spans="1:1">
      <c r="A725" s="17"/>
    </row>
    <row r="726" spans="1:1">
      <c r="A726" s="17"/>
    </row>
    <row r="727" spans="1:1">
      <c r="A727" s="17"/>
    </row>
    <row r="728" spans="1:1">
      <c r="A728" s="17"/>
    </row>
    <row r="729" spans="1:1">
      <c r="A729" s="17"/>
    </row>
    <row r="730" spans="1:1">
      <c r="A730" s="17"/>
    </row>
    <row r="731" spans="1:1">
      <c r="A731" s="17"/>
    </row>
    <row r="732" spans="1:1">
      <c r="A732" s="17"/>
    </row>
    <row r="733" spans="1:1">
      <c r="A733" s="17"/>
    </row>
    <row r="734" spans="1:1">
      <c r="A734" s="17"/>
    </row>
    <row r="735" spans="1:1">
      <c r="A735" s="17"/>
    </row>
    <row r="736" spans="1:1">
      <c r="A736" s="17"/>
    </row>
    <row r="737" spans="1:1">
      <c r="A737" s="17"/>
    </row>
    <row r="738" spans="1:1">
      <c r="A738" s="17"/>
    </row>
    <row r="739" spans="1:1">
      <c r="A739" s="17"/>
    </row>
    <row r="740" spans="1:1">
      <c r="A740" s="17"/>
    </row>
    <row r="741" spans="1:1">
      <c r="A741" s="17"/>
    </row>
    <row r="742" spans="1:1">
      <c r="A742" s="17"/>
    </row>
  </sheetData>
  <hyperlinks>
    <hyperlink ref="E1" r:id="rId1" display="https://fred.stlouisfed.org/series/CHNLOLITONOSTSAM" xr:uid="{F4883CAB-7E40-4090-A6E8-0C402FD56A46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766BC-C53E-440B-BE5A-8E12E5CAF6A2}">
  <sheetPr>
    <tabColor rgb="FF70AD47"/>
  </sheetPr>
  <dimension ref="A1:E676"/>
  <sheetViews>
    <sheetView workbookViewId="0">
      <selection activeCell="E1" sqref="E1"/>
    </sheetView>
  </sheetViews>
  <sheetFormatPr defaultRowHeight="12.75"/>
  <cols>
    <col min="1" max="1" width="10.140625" bestFit="1" customWidth="1"/>
    <col min="2" max="2" width="12" bestFit="1" customWidth="1"/>
  </cols>
  <sheetData>
    <row r="1" spans="1:5" ht="15">
      <c r="A1" s="32" t="s">
        <v>0</v>
      </c>
      <c r="B1" s="32" t="s">
        <v>31</v>
      </c>
      <c r="E1" s="18" t="s">
        <v>515</v>
      </c>
    </row>
    <row r="2" spans="1:5" ht="15">
      <c r="A2" s="57">
        <v>24077</v>
      </c>
      <c r="B2" s="56">
        <v>99.928373698346604</v>
      </c>
    </row>
    <row r="3" spans="1:5" ht="15">
      <c r="A3" s="57">
        <v>24108</v>
      </c>
      <c r="B3" s="56">
        <v>99.975708553017</v>
      </c>
    </row>
    <row r="4" spans="1:5" ht="15">
      <c r="A4" s="57">
        <v>24139</v>
      </c>
      <c r="B4" s="56">
        <v>99.992226207468093</v>
      </c>
    </row>
    <row r="5" spans="1:5" ht="15">
      <c r="A5" s="57">
        <v>24167</v>
      </c>
      <c r="B5" s="56">
        <v>99.958791594567799</v>
      </c>
    </row>
    <row r="6" spans="1:5" ht="15">
      <c r="A6" s="57">
        <v>24198</v>
      </c>
      <c r="B6" s="56">
        <v>99.864902778800698</v>
      </c>
    </row>
    <row r="7" spans="1:5" ht="15">
      <c r="A7" s="57">
        <v>24228</v>
      </c>
      <c r="B7" s="56">
        <v>99.714696485886094</v>
      </c>
    </row>
    <row r="8" spans="1:5" ht="15">
      <c r="A8" s="57">
        <v>24259</v>
      </c>
      <c r="B8" s="56">
        <v>99.514548916326305</v>
      </c>
    </row>
    <row r="9" spans="1:5" ht="15">
      <c r="A9" s="57">
        <v>24289</v>
      </c>
      <c r="B9" s="56">
        <v>99.274779419707102</v>
      </c>
    </row>
    <row r="10" spans="1:5" ht="15">
      <c r="A10" s="57">
        <v>24320</v>
      </c>
      <c r="B10" s="56">
        <v>99.008680278525006</v>
      </c>
    </row>
    <row r="11" spans="1:5" ht="15">
      <c r="A11" s="57">
        <v>24351</v>
      </c>
      <c r="B11" s="56">
        <v>98.731749565990896</v>
      </c>
    </row>
    <row r="12" spans="1:5" ht="15">
      <c r="A12" s="57">
        <v>24381</v>
      </c>
      <c r="B12" s="56">
        <v>98.460415268237995</v>
      </c>
    </row>
    <row r="13" spans="1:5" ht="15">
      <c r="A13" s="57">
        <v>24412</v>
      </c>
      <c r="B13" s="56">
        <v>98.230133918710294</v>
      </c>
    </row>
    <row r="14" spans="1:5" ht="15">
      <c r="A14" s="57">
        <v>24442</v>
      </c>
      <c r="B14" s="56">
        <v>98.053903125967295</v>
      </c>
    </row>
    <row r="15" spans="1:5" ht="15">
      <c r="A15" s="57">
        <v>24473</v>
      </c>
      <c r="B15" s="56">
        <v>97.942244161426999</v>
      </c>
    </row>
    <row r="16" spans="1:5" ht="15">
      <c r="A16" s="57">
        <v>24504</v>
      </c>
      <c r="B16" s="56">
        <v>97.890085575558402</v>
      </c>
    </row>
    <row r="17" spans="1:2" ht="15">
      <c r="A17" s="57">
        <v>24532</v>
      </c>
      <c r="B17" s="56">
        <v>97.884501595781202</v>
      </c>
    </row>
    <row r="18" spans="1:2" ht="15">
      <c r="A18" s="57">
        <v>24563</v>
      </c>
      <c r="B18" s="56">
        <v>97.919845478599598</v>
      </c>
    </row>
    <row r="19" spans="1:2" ht="15">
      <c r="A19" s="57">
        <v>24593</v>
      </c>
      <c r="B19" s="56">
        <v>97.992675693641004</v>
      </c>
    </row>
    <row r="20" spans="1:2" ht="15">
      <c r="A20" s="57">
        <v>24624</v>
      </c>
      <c r="B20" s="56">
        <v>98.103820572150994</v>
      </c>
    </row>
    <row r="21" spans="1:2" ht="15">
      <c r="A21" s="57">
        <v>24654</v>
      </c>
      <c r="B21" s="56">
        <v>98.253564315932394</v>
      </c>
    </row>
    <row r="22" spans="1:2" ht="15">
      <c r="A22" s="57">
        <v>24685</v>
      </c>
      <c r="B22" s="56">
        <v>98.435307277106006</v>
      </c>
    </row>
    <row r="23" spans="1:2" ht="15">
      <c r="A23" s="57">
        <v>24716</v>
      </c>
      <c r="B23" s="56">
        <v>98.634483939139599</v>
      </c>
    </row>
    <row r="24" spans="1:2" ht="15">
      <c r="A24" s="57">
        <v>24746</v>
      </c>
      <c r="B24" s="56">
        <v>98.821714817777604</v>
      </c>
    </row>
    <row r="25" spans="1:2" ht="15">
      <c r="A25" s="57">
        <v>24777</v>
      </c>
      <c r="B25" s="56">
        <v>98.980586419887302</v>
      </c>
    </row>
    <row r="26" spans="1:2" ht="15">
      <c r="A26" s="57">
        <v>24807</v>
      </c>
      <c r="B26" s="56">
        <v>99.110728747393097</v>
      </c>
    </row>
    <row r="27" spans="1:2" ht="15">
      <c r="A27" s="57">
        <v>24838</v>
      </c>
      <c r="B27" s="56">
        <v>99.225359392674306</v>
      </c>
    </row>
    <row r="28" spans="1:2" ht="15">
      <c r="A28" s="57">
        <v>24869</v>
      </c>
      <c r="B28" s="56">
        <v>99.355288882917407</v>
      </c>
    </row>
    <row r="29" spans="1:2" ht="15">
      <c r="A29" s="57">
        <v>24898</v>
      </c>
      <c r="B29" s="56">
        <v>99.514709137860805</v>
      </c>
    </row>
    <row r="30" spans="1:2" ht="15">
      <c r="A30" s="57">
        <v>24929</v>
      </c>
      <c r="B30" s="56">
        <v>99.707041374703707</v>
      </c>
    </row>
    <row r="31" spans="1:2" ht="15">
      <c r="A31" s="57">
        <v>24959</v>
      </c>
      <c r="B31" s="56">
        <v>99.922406202882399</v>
      </c>
    </row>
    <row r="32" spans="1:2" ht="15">
      <c r="A32" s="57">
        <v>24990</v>
      </c>
      <c r="B32" s="56">
        <v>100.16532108825299</v>
      </c>
    </row>
    <row r="33" spans="1:2" ht="15">
      <c r="A33" s="57">
        <v>25020</v>
      </c>
      <c r="B33" s="56">
        <v>100.42118621786</v>
      </c>
    </row>
    <row r="34" spans="1:2" ht="15">
      <c r="A34" s="57">
        <v>25051</v>
      </c>
      <c r="B34" s="56">
        <v>100.662370681947</v>
      </c>
    </row>
    <row r="35" spans="1:2" ht="15">
      <c r="A35" s="57">
        <v>25082</v>
      </c>
      <c r="B35" s="56">
        <v>100.87618787567401</v>
      </c>
    </row>
    <row r="36" spans="1:2" ht="15">
      <c r="A36" s="57">
        <v>25112</v>
      </c>
      <c r="B36" s="56">
        <v>101.072429434987</v>
      </c>
    </row>
    <row r="37" spans="1:2" ht="15">
      <c r="A37" s="57">
        <v>25143</v>
      </c>
      <c r="B37" s="56">
        <v>101.255588825503</v>
      </c>
    </row>
    <row r="38" spans="1:2" ht="15">
      <c r="A38" s="57">
        <v>25173</v>
      </c>
      <c r="B38" s="56">
        <v>101.41433058592099</v>
      </c>
    </row>
    <row r="39" spans="1:2" ht="15">
      <c r="A39" s="57">
        <v>25204</v>
      </c>
      <c r="B39" s="56">
        <v>101.547311876088</v>
      </c>
    </row>
    <row r="40" spans="1:2" ht="15">
      <c r="A40" s="57">
        <v>25235</v>
      </c>
      <c r="B40" s="56">
        <v>101.684703232589</v>
      </c>
    </row>
    <row r="41" spans="1:2" ht="15">
      <c r="A41" s="57">
        <v>25263</v>
      </c>
      <c r="B41" s="56">
        <v>101.812479643744</v>
      </c>
    </row>
    <row r="42" spans="1:2" ht="15">
      <c r="A42" s="57">
        <v>25294</v>
      </c>
      <c r="B42" s="56">
        <v>101.921938524338</v>
      </c>
    </row>
    <row r="43" spans="1:2" ht="15">
      <c r="A43" s="57">
        <v>25324</v>
      </c>
      <c r="B43" s="56">
        <v>101.98512289275099</v>
      </c>
    </row>
    <row r="44" spans="1:2" ht="15">
      <c r="A44" s="57">
        <v>25355</v>
      </c>
      <c r="B44" s="56">
        <v>101.978472927281</v>
      </c>
    </row>
    <row r="45" spans="1:2" ht="15">
      <c r="A45" s="57">
        <v>25385</v>
      </c>
      <c r="B45" s="56">
        <v>101.898084138458</v>
      </c>
    </row>
    <row r="46" spans="1:2" ht="15">
      <c r="A46" s="57">
        <v>25416</v>
      </c>
      <c r="B46" s="56">
        <v>101.758047065182</v>
      </c>
    </row>
    <row r="47" spans="1:2" ht="15">
      <c r="A47" s="57">
        <v>25447</v>
      </c>
      <c r="B47" s="56">
        <v>101.569988815269</v>
      </c>
    </row>
    <row r="48" spans="1:2" ht="15">
      <c r="A48" s="57">
        <v>25477</v>
      </c>
      <c r="B48" s="56">
        <v>101.358271079518</v>
      </c>
    </row>
    <row r="49" spans="1:2" ht="15">
      <c r="A49" s="57">
        <v>25508</v>
      </c>
      <c r="B49" s="56">
        <v>101.136870241625</v>
      </c>
    </row>
    <row r="50" spans="1:2" ht="15">
      <c r="A50" s="57">
        <v>25538</v>
      </c>
      <c r="B50" s="56">
        <v>100.91066734223099</v>
      </c>
    </row>
    <row r="51" spans="1:2" ht="15">
      <c r="A51" s="57">
        <v>25569</v>
      </c>
      <c r="B51" s="56">
        <v>100.69052872012099</v>
      </c>
    </row>
    <row r="52" spans="1:2" ht="15">
      <c r="A52" s="57">
        <v>25600</v>
      </c>
      <c r="B52" s="56">
        <v>100.483773722897</v>
      </c>
    </row>
    <row r="53" spans="1:2" ht="15">
      <c r="A53" s="57">
        <v>25628</v>
      </c>
      <c r="B53" s="56">
        <v>100.295115824617</v>
      </c>
    </row>
    <row r="54" spans="1:2" ht="15">
      <c r="A54" s="57">
        <v>25659</v>
      </c>
      <c r="B54" s="56">
        <v>100.124011440936</v>
      </c>
    </row>
    <row r="55" spans="1:2" ht="15">
      <c r="A55" s="57">
        <v>25689</v>
      </c>
      <c r="B55" s="56">
        <v>99.975258481780301</v>
      </c>
    </row>
    <row r="56" spans="1:2" ht="15">
      <c r="A56" s="57">
        <v>25720</v>
      </c>
      <c r="B56" s="56">
        <v>99.849775524883</v>
      </c>
    </row>
    <row r="57" spans="1:2" ht="15">
      <c r="A57" s="57">
        <v>25750</v>
      </c>
      <c r="B57" s="56">
        <v>99.745034865663698</v>
      </c>
    </row>
    <row r="58" spans="1:2" ht="15">
      <c r="A58" s="57">
        <v>25781</v>
      </c>
      <c r="B58" s="56">
        <v>99.657199731677395</v>
      </c>
    </row>
    <row r="59" spans="1:2" ht="15">
      <c r="A59" s="57">
        <v>25812</v>
      </c>
      <c r="B59" s="56">
        <v>99.581428239285103</v>
      </c>
    </row>
    <row r="60" spans="1:2" ht="15">
      <c r="A60" s="57">
        <v>25842</v>
      </c>
      <c r="B60" s="56">
        <v>99.515328366994794</v>
      </c>
    </row>
    <row r="61" spans="1:2" ht="15">
      <c r="A61" s="57">
        <v>25873</v>
      </c>
      <c r="B61" s="56">
        <v>99.4606524176656</v>
      </c>
    </row>
    <row r="62" spans="1:2" ht="15">
      <c r="A62" s="57">
        <v>25903</v>
      </c>
      <c r="B62" s="56">
        <v>99.406589281935098</v>
      </c>
    </row>
    <row r="63" spans="1:2" ht="15">
      <c r="A63" s="57">
        <v>25934</v>
      </c>
      <c r="B63" s="56">
        <v>99.3420431270861</v>
      </c>
    </row>
    <row r="64" spans="1:2" ht="15">
      <c r="A64" s="57">
        <v>25965</v>
      </c>
      <c r="B64" s="56">
        <v>99.263650485866094</v>
      </c>
    </row>
    <row r="65" spans="1:2" ht="15">
      <c r="A65" s="57">
        <v>25993</v>
      </c>
      <c r="B65" s="56">
        <v>99.168338464793607</v>
      </c>
    </row>
    <row r="66" spans="1:2" ht="15">
      <c r="A66" s="57">
        <v>26024</v>
      </c>
      <c r="B66" s="56">
        <v>99.061841492473306</v>
      </c>
    </row>
    <row r="67" spans="1:2" ht="15">
      <c r="A67" s="57">
        <v>26054</v>
      </c>
      <c r="B67" s="56">
        <v>98.952816615123794</v>
      </c>
    </row>
    <row r="68" spans="1:2" ht="15">
      <c r="A68" s="57">
        <v>26085</v>
      </c>
      <c r="B68" s="56">
        <v>98.841553735437699</v>
      </c>
    </row>
    <row r="69" spans="1:2" ht="15">
      <c r="A69" s="57">
        <v>26115</v>
      </c>
      <c r="B69" s="56">
        <v>98.737555819007795</v>
      </c>
    </row>
    <row r="70" spans="1:2" ht="15">
      <c r="A70" s="57">
        <v>26146</v>
      </c>
      <c r="B70" s="56">
        <v>98.650730241680506</v>
      </c>
    </row>
    <row r="71" spans="1:2" ht="15">
      <c r="A71" s="57">
        <v>26177</v>
      </c>
      <c r="B71" s="56">
        <v>98.6111145741624</v>
      </c>
    </row>
    <row r="72" spans="1:2" ht="15">
      <c r="A72" s="57">
        <v>26207</v>
      </c>
      <c r="B72" s="56">
        <v>98.640541827041801</v>
      </c>
    </row>
    <row r="73" spans="1:2" ht="15">
      <c r="A73" s="57">
        <v>26238</v>
      </c>
      <c r="B73" s="56">
        <v>98.744621433994496</v>
      </c>
    </row>
    <row r="74" spans="1:2" ht="15">
      <c r="A74" s="57">
        <v>26268</v>
      </c>
      <c r="B74" s="56">
        <v>98.918529942509394</v>
      </c>
    </row>
    <row r="75" spans="1:2" ht="15">
      <c r="A75" s="57">
        <v>26299</v>
      </c>
      <c r="B75" s="56">
        <v>99.144352028474799</v>
      </c>
    </row>
    <row r="76" spans="1:2" ht="15">
      <c r="A76" s="57">
        <v>26330</v>
      </c>
      <c r="B76" s="56">
        <v>99.4025317569251</v>
      </c>
    </row>
    <row r="77" spans="1:2" ht="15">
      <c r="A77" s="57">
        <v>26359</v>
      </c>
      <c r="B77" s="56">
        <v>99.679715746803097</v>
      </c>
    </row>
    <row r="78" spans="1:2" ht="15">
      <c r="A78" s="57">
        <v>26390</v>
      </c>
      <c r="B78" s="56">
        <v>99.967000811083693</v>
      </c>
    </row>
    <row r="79" spans="1:2" ht="15">
      <c r="A79" s="57">
        <v>26420</v>
      </c>
      <c r="B79" s="56">
        <v>100.25855478020399</v>
      </c>
    </row>
    <row r="80" spans="1:2" ht="15">
      <c r="A80" s="57">
        <v>26451</v>
      </c>
      <c r="B80" s="56">
        <v>100.552766833779</v>
      </c>
    </row>
    <row r="81" spans="1:2" ht="15">
      <c r="A81" s="57">
        <v>26481</v>
      </c>
      <c r="B81" s="56">
        <v>100.846087675604</v>
      </c>
    </row>
    <row r="82" spans="1:2" ht="15">
      <c r="A82" s="57">
        <v>26512</v>
      </c>
      <c r="B82" s="56">
        <v>101.129358178364</v>
      </c>
    </row>
    <row r="83" spans="1:2" ht="15">
      <c r="A83" s="57">
        <v>26543</v>
      </c>
      <c r="B83" s="56">
        <v>101.39498285473999</v>
      </c>
    </row>
    <row r="84" spans="1:2" ht="15">
      <c r="A84" s="57">
        <v>26573</v>
      </c>
      <c r="B84" s="56">
        <v>101.63551356935901</v>
      </c>
    </row>
    <row r="85" spans="1:2" ht="15">
      <c r="A85" s="57">
        <v>26604</v>
      </c>
      <c r="B85" s="56">
        <v>101.84398559466401</v>
      </c>
    </row>
    <row r="86" spans="1:2" ht="15">
      <c r="A86" s="57">
        <v>26634</v>
      </c>
      <c r="B86" s="56">
        <v>102.016834219961</v>
      </c>
    </row>
    <row r="87" spans="1:2" ht="15">
      <c r="A87" s="57">
        <v>26665</v>
      </c>
      <c r="B87" s="56">
        <v>102.145459839343</v>
      </c>
    </row>
    <row r="88" spans="1:2" ht="15">
      <c r="A88" s="57">
        <v>26696</v>
      </c>
      <c r="B88" s="56">
        <v>102.15029467829901</v>
      </c>
    </row>
    <row r="89" spans="1:2" ht="15">
      <c r="A89" s="57">
        <v>26724</v>
      </c>
      <c r="B89" s="56">
        <v>102.110271399174</v>
      </c>
    </row>
    <row r="90" spans="1:2" ht="15">
      <c r="A90" s="57">
        <v>26755</v>
      </c>
      <c r="B90" s="56">
        <v>102.037771233802</v>
      </c>
    </row>
    <row r="91" spans="1:2" ht="15">
      <c r="A91" s="57">
        <v>26785</v>
      </c>
      <c r="B91" s="56">
        <v>101.940870929174</v>
      </c>
    </row>
    <row r="92" spans="1:2" ht="15">
      <c r="A92" s="57">
        <v>26816</v>
      </c>
      <c r="B92" s="56">
        <v>101.825866830379</v>
      </c>
    </row>
    <row r="93" spans="1:2" ht="15">
      <c r="A93" s="57">
        <v>26846</v>
      </c>
      <c r="B93" s="56">
        <v>101.696692749448</v>
      </c>
    </row>
    <row r="94" spans="1:2" ht="15">
      <c r="A94" s="57">
        <v>26877</v>
      </c>
      <c r="B94" s="56">
        <v>101.552444377279</v>
      </c>
    </row>
    <row r="95" spans="1:2" ht="15">
      <c r="A95" s="57">
        <v>26908</v>
      </c>
      <c r="B95" s="56">
        <v>101.382199918743</v>
      </c>
    </row>
    <row r="96" spans="1:2" ht="15">
      <c r="A96" s="57">
        <v>26938</v>
      </c>
      <c r="B96" s="56">
        <v>101.187557023707</v>
      </c>
    </row>
    <row r="97" spans="1:2" ht="15">
      <c r="A97" s="57">
        <v>26969</v>
      </c>
      <c r="B97" s="56">
        <v>100.983071632202</v>
      </c>
    </row>
    <row r="98" spans="1:2" ht="15">
      <c r="A98" s="57">
        <v>26999</v>
      </c>
      <c r="B98" s="56">
        <v>100.79143246045</v>
      </c>
    </row>
    <row r="99" spans="1:2" ht="15">
      <c r="A99" s="57">
        <v>27030</v>
      </c>
      <c r="B99" s="56">
        <v>100.62532094434501</v>
      </c>
    </row>
    <row r="100" spans="1:2" ht="15">
      <c r="A100" s="57">
        <v>27061</v>
      </c>
      <c r="B100" s="56">
        <v>100.469942684584</v>
      </c>
    </row>
    <row r="101" spans="1:2" ht="15">
      <c r="A101" s="57">
        <v>27089</v>
      </c>
      <c r="B101" s="56">
        <v>100.304810349973</v>
      </c>
    </row>
    <row r="102" spans="1:2" ht="15">
      <c r="A102" s="57">
        <v>27120</v>
      </c>
      <c r="B102" s="56">
        <v>100.103814260928</v>
      </c>
    </row>
    <row r="103" spans="1:2" ht="15">
      <c r="A103" s="57">
        <v>27150</v>
      </c>
      <c r="B103" s="56">
        <v>99.8338568609758</v>
      </c>
    </row>
    <row r="104" spans="1:2" ht="15">
      <c r="A104" s="57">
        <v>27181</v>
      </c>
      <c r="B104" s="56">
        <v>99.473443916863005</v>
      </c>
    </row>
    <row r="105" spans="1:2" ht="15">
      <c r="A105" s="57">
        <v>27211</v>
      </c>
      <c r="B105" s="56">
        <v>99.024967386410196</v>
      </c>
    </row>
    <row r="106" spans="1:2" ht="15">
      <c r="A106" s="57">
        <v>27242</v>
      </c>
      <c r="B106" s="56">
        <v>98.509372846850695</v>
      </c>
    </row>
    <row r="107" spans="1:2" ht="15">
      <c r="A107" s="57">
        <v>27273</v>
      </c>
      <c r="B107" s="56">
        <v>97.976765651825602</v>
      </c>
    </row>
    <row r="108" spans="1:2" ht="15">
      <c r="A108" s="57">
        <v>27303</v>
      </c>
      <c r="B108" s="56">
        <v>97.494859561129402</v>
      </c>
    </row>
    <row r="109" spans="1:2" ht="15">
      <c r="A109" s="57">
        <v>27334</v>
      </c>
      <c r="B109" s="56">
        <v>97.121691557290902</v>
      </c>
    </row>
    <row r="110" spans="1:2" ht="15">
      <c r="A110" s="57">
        <v>27364</v>
      </c>
      <c r="B110" s="56">
        <v>96.882048536696601</v>
      </c>
    </row>
    <row r="111" spans="1:2" ht="15">
      <c r="A111" s="57">
        <v>27395</v>
      </c>
      <c r="B111" s="56">
        <v>96.776357569196406</v>
      </c>
    </row>
    <row r="112" spans="1:2" ht="15">
      <c r="A112" s="57">
        <v>27426</v>
      </c>
      <c r="B112" s="56">
        <v>96.787457305069395</v>
      </c>
    </row>
    <row r="113" spans="1:2" ht="15">
      <c r="A113" s="57">
        <v>27454</v>
      </c>
      <c r="B113" s="56">
        <v>96.899346196039602</v>
      </c>
    </row>
    <row r="114" spans="1:2" ht="15">
      <c r="A114" s="57">
        <v>27485</v>
      </c>
      <c r="B114" s="56">
        <v>97.092855556324295</v>
      </c>
    </row>
    <row r="115" spans="1:2" ht="15">
      <c r="A115" s="57">
        <v>27515</v>
      </c>
      <c r="B115" s="56">
        <v>97.357094852121804</v>
      </c>
    </row>
    <row r="116" spans="1:2" ht="15">
      <c r="A116" s="57">
        <v>27546</v>
      </c>
      <c r="B116" s="56">
        <v>97.686865820394203</v>
      </c>
    </row>
    <row r="117" spans="1:2" ht="15">
      <c r="A117" s="57">
        <v>27576</v>
      </c>
      <c r="B117" s="56">
        <v>98.072680173397103</v>
      </c>
    </row>
    <row r="118" spans="1:2" ht="15">
      <c r="A118" s="57">
        <v>27607</v>
      </c>
      <c r="B118" s="56">
        <v>98.509667851281804</v>
      </c>
    </row>
    <row r="119" spans="1:2" ht="15">
      <c r="A119" s="57">
        <v>27638</v>
      </c>
      <c r="B119" s="56">
        <v>98.9775213920082</v>
      </c>
    </row>
    <row r="120" spans="1:2" ht="15">
      <c r="A120" s="57">
        <v>27668</v>
      </c>
      <c r="B120" s="56">
        <v>99.440258977113103</v>
      </c>
    </row>
    <row r="121" spans="1:2" ht="15">
      <c r="A121" s="57">
        <v>27699</v>
      </c>
      <c r="B121" s="56">
        <v>99.855345614607401</v>
      </c>
    </row>
    <row r="122" spans="1:2" ht="15">
      <c r="A122" s="57">
        <v>27729</v>
      </c>
      <c r="B122" s="56">
        <v>100.192956416371</v>
      </c>
    </row>
    <row r="123" spans="1:2" ht="15">
      <c r="A123" s="57">
        <v>27760</v>
      </c>
      <c r="B123" s="56">
        <v>100.43425558003101</v>
      </c>
    </row>
    <row r="124" spans="1:2" ht="15">
      <c r="A124" s="57">
        <v>27791</v>
      </c>
      <c r="B124" s="56">
        <v>100.581802954678</v>
      </c>
    </row>
    <row r="125" spans="1:2" ht="15">
      <c r="A125" s="57">
        <v>27820</v>
      </c>
      <c r="B125" s="56">
        <v>100.658800142502</v>
      </c>
    </row>
    <row r="126" spans="1:2" ht="15">
      <c r="A126" s="57">
        <v>27851</v>
      </c>
      <c r="B126" s="56">
        <v>100.686604169086</v>
      </c>
    </row>
    <row r="127" spans="1:2" ht="15">
      <c r="A127" s="57">
        <v>27881</v>
      </c>
      <c r="B127" s="56">
        <v>100.67589830845201</v>
      </c>
    </row>
    <row r="128" spans="1:2" ht="15">
      <c r="A128" s="57">
        <v>27912</v>
      </c>
      <c r="B128" s="56">
        <v>100.62855611502199</v>
      </c>
    </row>
    <row r="129" spans="1:2" ht="15">
      <c r="A129" s="57">
        <v>27942</v>
      </c>
      <c r="B129" s="56">
        <v>100.54779488272899</v>
      </c>
    </row>
    <row r="130" spans="1:2" ht="15">
      <c r="A130" s="57">
        <v>27973</v>
      </c>
      <c r="B130" s="56">
        <v>100.433484122875</v>
      </c>
    </row>
    <row r="131" spans="1:2" ht="15">
      <c r="A131" s="57">
        <v>28004</v>
      </c>
      <c r="B131" s="56">
        <v>100.29264588723299</v>
      </c>
    </row>
    <row r="132" spans="1:2" ht="15">
      <c r="A132" s="57">
        <v>28034</v>
      </c>
      <c r="B132" s="56">
        <v>100.132257265042</v>
      </c>
    </row>
    <row r="133" spans="1:2" ht="15">
      <c r="A133" s="57">
        <v>28065</v>
      </c>
      <c r="B133" s="56">
        <v>99.960274157547502</v>
      </c>
    </row>
    <row r="134" spans="1:2" ht="15">
      <c r="A134" s="57">
        <v>28095</v>
      </c>
      <c r="B134" s="56">
        <v>99.776796203203702</v>
      </c>
    </row>
    <row r="135" spans="1:2" ht="15">
      <c r="A135" s="57">
        <v>28126</v>
      </c>
      <c r="B135" s="56">
        <v>99.5857633327998</v>
      </c>
    </row>
    <row r="136" spans="1:2" ht="15">
      <c r="A136" s="57">
        <v>28157</v>
      </c>
      <c r="B136" s="56">
        <v>99.396174055182996</v>
      </c>
    </row>
    <row r="137" spans="1:2" ht="15">
      <c r="A137" s="57">
        <v>28185</v>
      </c>
      <c r="B137" s="56">
        <v>99.214558098997102</v>
      </c>
    </row>
    <row r="138" spans="1:2" ht="15">
      <c r="A138" s="57">
        <v>28216</v>
      </c>
      <c r="B138" s="56">
        <v>99.057712918815497</v>
      </c>
    </row>
    <row r="139" spans="1:2" ht="15">
      <c r="A139" s="57">
        <v>28246</v>
      </c>
      <c r="B139" s="56">
        <v>98.946189004849899</v>
      </c>
    </row>
    <row r="140" spans="1:2" ht="15">
      <c r="A140" s="57">
        <v>28277</v>
      </c>
      <c r="B140" s="56">
        <v>98.890943816791193</v>
      </c>
    </row>
    <row r="141" spans="1:2" ht="15">
      <c r="A141" s="57">
        <v>28307</v>
      </c>
      <c r="B141" s="56">
        <v>98.890547485575098</v>
      </c>
    </row>
    <row r="142" spans="1:2" ht="15">
      <c r="A142" s="57">
        <v>28338</v>
      </c>
      <c r="B142" s="56">
        <v>98.939955383531398</v>
      </c>
    </row>
    <row r="143" spans="1:2" ht="15">
      <c r="A143" s="57">
        <v>28369</v>
      </c>
      <c r="B143" s="56">
        <v>99.027281899781798</v>
      </c>
    </row>
    <row r="144" spans="1:2" ht="15">
      <c r="A144" s="57">
        <v>28399</v>
      </c>
      <c r="B144" s="56">
        <v>99.1412708470247</v>
      </c>
    </row>
    <row r="145" spans="1:2" ht="15">
      <c r="A145" s="57">
        <v>28430</v>
      </c>
      <c r="B145" s="56">
        <v>99.2640716550804</v>
      </c>
    </row>
    <row r="146" spans="1:2" ht="15">
      <c r="A146" s="57">
        <v>28460</v>
      </c>
      <c r="B146" s="56">
        <v>99.387372761868704</v>
      </c>
    </row>
    <row r="147" spans="1:2" ht="15">
      <c r="A147" s="57">
        <v>28491</v>
      </c>
      <c r="B147" s="56">
        <v>99.508719536238402</v>
      </c>
    </row>
    <row r="148" spans="1:2" ht="15">
      <c r="A148" s="57">
        <v>28522</v>
      </c>
      <c r="B148" s="56">
        <v>99.646971304032604</v>
      </c>
    </row>
    <row r="149" spans="1:2" ht="15">
      <c r="A149" s="57">
        <v>28550</v>
      </c>
      <c r="B149" s="56">
        <v>99.818740250363405</v>
      </c>
    </row>
    <row r="150" spans="1:2" ht="15">
      <c r="A150" s="57">
        <v>28581</v>
      </c>
      <c r="B150" s="56">
        <v>100.025685036479</v>
      </c>
    </row>
    <row r="151" spans="1:2" ht="15">
      <c r="A151" s="57">
        <v>28611</v>
      </c>
      <c r="B151" s="56">
        <v>100.261292129899</v>
      </c>
    </row>
    <row r="152" spans="1:2" ht="15">
      <c r="A152" s="57">
        <v>28642</v>
      </c>
      <c r="B152" s="56">
        <v>100.520309270583</v>
      </c>
    </row>
    <row r="153" spans="1:2" ht="15">
      <c r="A153" s="57">
        <v>28672</v>
      </c>
      <c r="B153" s="56">
        <v>100.792271326734</v>
      </c>
    </row>
    <row r="154" spans="1:2" ht="15">
      <c r="A154" s="57">
        <v>28703</v>
      </c>
      <c r="B154" s="56">
        <v>101.051655875893</v>
      </c>
    </row>
    <row r="155" spans="1:2" ht="15">
      <c r="A155" s="57">
        <v>28734</v>
      </c>
      <c r="B155" s="56">
        <v>101.274416813363</v>
      </c>
    </row>
    <row r="156" spans="1:2" ht="15">
      <c r="A156" s="57">
        <v>28764</v>
      </c>
      <c r="B156" s="56">
        <v>101.439065550579</v>
      </c>
    </row>
    <row r="157" spans="1:2" ht="15">
      <c r="A157" s="57">
        <v>28795</v>
      </c>
      <c r="B157" s="56">
        <v>101.549897419353</v>
      </c>
    </row>
    <row r="158" spans="1:2" ht="15">
      <c r="A158" s="57">
        <v>28825</v>
      </c>
      <c r="B158" s="56">
        <v>101.615173044938</v>
      </c>
    </row>
    <row r="159" spans="1:2" ht="15">
      <c r="A159" s="57">
        <v>28856</v>
      </c>
      <c r="B159" s="56">
        <v>101.654860672143</v>
      </c>
    </row>
    <row r="160" spans="1:2" ht="15">
      <c r="A160" s="57">
        <v>28887</v>
      </c>
      <c r="B160" s="56">
        <v>101.695013503138</v>
      </c>
    </row>
    <row r="161" spans="1:2" ht="15">
      <c r="A161" s="57">
        <v>28915</v>
      </c>
      <c r="B161" s="56">
        <v>101.736604258623</v>
      </c>
    </row>
    <row r="162" spans="1:2" ht="15">
      <c r="A162" s="57">
        <v>28946</v>
      </c>
      <c r="B162" s="56">
        <v>101.774289457259</v>
      </c>
    </row>
    <row r="163" spans="1:2" ht="15">
      <c r="A163" s="57">
        <v>28976</v>
      </c>
      <c r="B163" s="56">
        <v>101.80298156919601</v>
      </c>
    </row>
    <row r="164" spans="1:2" ht="15">
      <c r="A164" s="57">
        <v>29007</v>
      </c>
      <c r="B164" s="56">
        <v>101.80325581034</v>
      </c>
    </row>
    <row r="165" spans="1:2" ht="15">
      <c r="A165" s="57">
        <v>29037</v>
      </c>
      <c r="B165" s="56">
        <v>101.762391829672</v>
      </c>
    </row>
    <row r="166" spans="1:2" ht="15">
      <c r="A166" s="57">
        <v>29068</v>
      </c>
      <c r="B166" s="56">
        <v>101.677473422362</v>
      </c>
    </row>
    <row r="167" spans="1:2" ht="15">
      <c r="A167" s="57">
        <v>29099</v>
      </c>
      <c r="B167" s="56">
        <v>101.54830013430499</v>
      </c>
    </row>
    <row r="168" spans="1:2" ht="15">
      <c r="A168" s="57">
        <v>29129</v>
      </c>
      <c r="B168" s="56">
        <v>101.38918318229</v>
      </c>
    </row>
    <row r="169" spans="1:2" ht="15">
      <c r="A169" s="57">
        <v>29160</v>
      </c>
      <c r="B169" s="56">
        <v>101.21193597732</v>
      </c>
    </row>
    <row r="170" spans="1:2" ht="15">
      <c r="A170" s="57">
        <v>29190</v>
      </c>
      <c r="B170" s="56">
        <v>101.021408271731</v>
      </c>
    </row>
    <row r="171" spans="1:2" ht="15">
      <c r="A171" s="57">
        <v>29221</v>
      </c>
      <c r="B171" s="56">
        <v>100.81349708629899</v>
      </c>
    </row>
    <row r="172" spans="1:2" ht="15">
      <c r="A172" s="57">
        <v>29252</v>
      </c>
      <c r="B172" s="56">
        <v>100.580774780841</v>
      </c>
    </row>
    <row r="173" spans="1:2" ht="15">
      <c r="A173" s="57">
        <v>29281</v>
      </c>
      <c r="B173" s="56">
        <v>100.322265250309</v>
      </c>
    </row>
    <row r="174" spans="1:2" ht="15">
      <c r="A174" s="57">
        <v>29312</v>
      </c>
      <c r="B174" s="56">
        <v>100.050063385611</v>
      </c>
    </row>
    <row r="175" spans="1:2" ht="15">
      <c r="A175" s="57">
        <v>29342</v>
      </c>
      <c r="B175" s="56">
        <v>99.792600916347396</v>
      </c>
    </row>
    <row r="176" spans="1:2" ht="15">
      <c r="A176" s="57">
        <v>29373</v>
      </c>
      <c r="B176" s="56">
        <v>99.577536643690905</v>
      </c>
    </row>
    <row r="177" spans="1:2" ht="15">
      <c r="A177" s="57">
        <v>29403</v>
      </c>
      <c r="B177" s="56">
        <v>99.4124630819244</v>
      </c>
    </row>
    <row r="178" spans="1:2" ht="15">
      <c r="A178" s="57">
        <v>29434</v>
      </c>
      <c r="B178" s="56">
        <v>99.289518259279802</v>
      </c>
    </row>
    <row r="179" spans="1:2" ht="15">
      <c r="A179" s="57">
        <v>29465</v>
      </c>
      <c r="B179" s="56">
        <v>99.199244434793698</v>
      </c>
    </row>
    <row r="180" spans="1:2" ht="15">
      <c r="A180" s="57">
        <v>29495</v>
      </c>
      <c r="B180" s="56">
        <v>99.131539621172806</v>
      </c>
    </row>
    <row r="181" spans="1:2" ht="15">
      <c r="A181" s="57">
        <v>29526</v>
      </c>
      <c r="B181" s="56">
        <v>99.082276053696205</v>
      </c>
    </row>
    <row r="182" spans="1:2" ht="15">
      <c r="A182" s="57">
        <v>29556</v>
      </c>
      <c r="B182" s="56">
        <v>99.048619526015798</v>
      </c>
    </row>
    <row r="183" spans="1:2" ht="15">
      <c r="A183" s="57">
        <v>29587</v>
      </c>
      <c r="B183" s="56">
        <v>99.027132163283696</v>
      </c>
    </row>
    <row r="184" spans="1:2" ht="15">
      <c r="A184" s="57">
        <v>29618</v>
      </c>
      <c r="B184" s="56">
        <v>99.013468910535806</v>
      </c>
    </row>
    <row r="185" spans="1:2" ht="15">
      <c r="A185" s="57">
        <v>29646</v>
      </c>
      <c r="B185" s="56">
        <v>99.004042252583204</v>
      </c>
    </row>
    <row r="186" spans="1:2" ht="15">
      <c r="A186" s="57">
        <v>29677</v>
      </c>
      <c r="B186" s="56">
        <v>98.997671118440707</v>
      </c>
    </row>
    <row r="187" spans="1:2" ht="15">
      <c r="A187" s="57">
        <v>29707</v>
      </c>
      <c r="B187" s="56">
        <v>98.993785404799794</v>
      </c>
    </row>
    <row r="188" spans="1:2" ht="15">
      <c r="A188" s="57">
        <v>29738</v>
      </c>
      <c r="B188" s="56">
        <v>99.005124036093306</v>
      </c>
    </row>
    <row r="189" spans="1:2" ht="15">
      <c r="A189" s="57">
        <v>29768</v>
      </c>
      <c r="B189" s="56">
        <v>99.0391535493915</v>
      </c>
    </row>
    <row r="190" spans="1:2" ht="15">
      <c r="A190" s="57">
        <v>29799</v>
      </c>
      <c r="B190" s="56">
        <v>99.088743644394995</v>
      </c>
    </row>
    <row r="191" spans="1:2" ht="15">
      <c r="A191" s="57">
        <v>29830</v>
      </c>
      <c r="B191" s="56">
        <v>99.147238954316805</v>
      </c>
    </row>
    <row r="192" spans="1:2" ht="15">
      <c r="A192" s="57">
        <v>29860</v>
      </c>
      <c r="B192" s="56">
        <v>99.206227584101697</v>
      </c>
    </row>
    <row r="193" spans="1:2" ht="15">
      <c r="A193" s="57">
        <v>29891</v>
      </c>
      <c r="B193" s="56">
        <v>99.260792797500898</v>
      </c>
    </row>
    <row r="194" spans="1:2" ht="15">
      <c r="A194" s="57">
        <v>29921</v>
      </c>
      <c r="B194" s="56">
        <v>99.309447290982206</v>
      </c>
    </row>
    <row r="195" spans="1:2" ht="15">
      <c r="A195" s="57">
        <v>29952</v>
      </c>
      <c r="B195" s="56">
        <v>99.345643732275406</v>
      </c>
    </row>
    <row r="196" spans="1:2" ht="15">
      <c r="A196" s="57">
        <v>29983</v>
      </c>
      <c r="B196" s="56">
        <v>99.351429663310398</v>
      </c>
    </row>
    <row r="197" spans="1:2" ht="15">
      <c r="A197" s="57">
        <v>30011</v>
      </c>
      <c r="B197" s="56">
        <v>99.305863084294799</v>
      </c>
    </row>
    <row r="198" spans="1:2" ht="15">
      <c r="A198" s="57">
        <v>30042</v>
      </c>
      <c r="B198" s="56">
        <v>99.196142321410406</v>
      </c>
    </row>
    <row r="199" spans="1:2" ht="15">
      <c r="A199" s="57">
        <v>30072</v>
      </c>
      <c r="B199" s="56">
        <v>99.028273761012599</v>
      </c>
    </row>
    <row r="200" spans="1:2" ht="15">
      <c r="A200" s="57">
        <v>30103</v>
      </c>
      <c r="B200" s="56">
        <v>98.821375374638805</v>
      </c>
    </row>
    <row r="201" spans="1:2" ht="15">
      <c r="A201" s="57">
        <v>30133</v>
      </c>
      <c r="B201" s="56">
        <v>98.611682317303902</v>
      </c>
    </row>
    <row r="202" spans="1:2" ht="15">
      <c r="A202" s="57">
        <v>30164</v>
      </c>
      <c r="B202" s="56">
        <v>98.445579581261995</v>
      </c>
    </row>
    <row r="203" spans="1:2" ht="15">
      <c r="A203" s="57">
        <v>30195</v>
      </c>
      <c r="B203" s="56">
        <v>98.355787292732899</v>
      </c>
    </row>
    <row r="204" spans="1:2" ht="15">
      <c r="A204" s="57">
        <v>30225</v>
      </c>
      <c r="B204" s="56">
        <v>98.355020297730903</v>
      </c>
    </row>
    <row r="205" spans="1:2" ht="15">
      <c r="A205" s="57">
        <v>30256</v>
      </c>
      <c r="B205" s="56">
        <v>98.435348556052404</v>
      </c>
    </row>
    <row r="206" spans="1:2" ht="15">
      <c r="A206" s="57">
        <v>30286</v>
      </c>
      <c r="B206" s="56">
        <v>98.567899732661104</v>
      </c>
    </row>
    <row r="207" spans="1:2" ht="15">
      <c r="A207" s="57">
        <v>30317</v>
      </c>
      <c r="B207" s="56">
        <v>98.720416825944497</v>
      </c>
    </row>
    <row r="208" spans="1:2" ht="15">
      <c r="A208" s="57">
        <v>30348</v>
      </c>
      <c r="B208" s="56">
        <v>98.870095071149393</v>
      </c>
    </row>
    <row r="209" spans="1:2" ht="15">
      <c r="A209" s="57">
        <v>30376</v>
      </c>
      <c r="B209" s="56">
        <v>99.009178210929804</v>
      </c>
    </row>
    <row r="210" spans="1:2" ht="15">
      <c r="A210" s="57">
        <v>30407</v>
      </c>
      <c r="B210" s="56">
        <v>99.122258421553994</v>
      </c>
    </row>
    <row r="211" spans="1:2" ht="15">
      <c r="A211" s="57">
        <v>30437</v>
      </c>
      <c r="B211" s="56">
        <v>99.215351141838596</v>
      </c>
    </row>
    <row r="212" spans="1:2" ht="15">
      <c r="A212" s="57">
        <v>30468</v>
      </c>
      <c r="B212" s="56">
        <v>99.303665721071596</v>
      </c>
    </row>
    <row r="213" spans="1:2" ht="15">
      <c r="A213" s="57">
        <v>30498</v>
      </c>
      <c r="B213" s="56">
        <v>99.392961643595697</v>
      </c>
    </row>
    <row r="214" spans="1:2" ht="15">
      <c r="A214" s="57">
        <v>30529</v>
      </c>
      <c r="B214" s="56">
        <v>99.485446047018002</v>
      </c>
    </row>
    <row r="215" spans="1:2" ht="15">
      <c r="A215" s="57">
        <v>30560</v>
      </c>
      <c r="B215" s="56">
        <v>99.573560577629294</v>
      </c>
    </row>
    <row r="216" spans="1:2" ht="15">
      <c r="A216" s="57">
        <v>30590</v>
      </c>
      <c r="B216" s="56">
        <v>99.657958989094695</v>
      </c>
    </row>
    <row r="217" spans="1:2" ht="15">
      <c r="A217" s="57">
        <v>30621</v>
      </c>
      <c r="B217" s="56">
        <v>99.739096914411206</v>
      </c>
    </row>
    <row r="218" spans="1:2" ht="15">
      <c r="A218" s="57">
        <v>30651</v>
      </c>
      <c r="B218" s="56">
        <v>99.800797356720807</v>
      </c>
    </row>
    <row r="219" spans="1:2" ht="15">
      <c r="A219" s="57">
        <v>30682</v>
      </c>
      <c r="B219" s="56">
        <v>99.828957727955498</v>
      </c>
    </row>
    <row r="220" spans="1:2" ht="15">
      <c r="A220" s="57">
        <v>30713</v>
      </c>
      <c r="B220" s="56">
        <v>99.823843330087996</v>
      </c>
    </row>
    <row r="221" spans="1:2" ht="15">
      <c r="A221" s="57">
        <v>30742</v>
      </c>
      <c r="B221" s="56">
        <v>99.797989058282894</v>
      </c>
    </row>
    <row r="222" spans="1:2" ht="15">
      <c r="A222" s="57">
        <v>30773</v>
      </c>
      <c r="B222" s="56">
        <v>99.760476860547101</v>
      </c>
    </row>
    <row r="223" spans="1:2" ht="15">
      <c r="A223" s="57">
        <v>30803</v>
      </c>
      <c r="B223" s="56">
        <v>99.728786105951798</v>
      </c>
    </row>
    <row r="224" spans="1:2" ht="15">
      <c r="A224" s="57">
        <v>30834</v>
      </c>
      <c r="B224" s="56">
        <v>99.713070716212698</v>
      </c>
    </row>
    <row r="225" spans="1:2" ht="15">
      <c r="A225" s="57">
        <v>30864</v>
      </c>
      <c r="B225" s="56">
        <v>99.716769314001397</v>
      </c>
    </row>
    <row r="226" spans="1:2" ht="15">
      <c r="A226" s="57">
        <v>30895</v>
      </c>
      <c r="B226" s="56">
        <v>99.730478418414606</v>
      </c>
    </row>
    <row r="227" spans="1:2" ht="15">
      <c r="A227" s="57">
        <v>30926</v>
      </c>
      <c r="B227" s="56">
        <v>99.735674293535993</v>
      </c>
    </row>
    <row r="228" spans="1:2" ht="15">
      <c r="A228" s="57">
        <v>30956</v>
      </c>
      <c r="B228" s="56">
        <v>99.729657804618597</v>
      </c>
    </row>
    <row r="229" spans="1:2" ht="15">
      <c r="A229" s="57">
        <v>30987</v>
      </c>
      <c r="B229" s="56">
        <v>99.7198976420881</v>
      </c>
    </row>
    <row r="230" spans="1:2" ht="15">
      <c r="A230" s="57">
        <v>31017</v>
      </c>
      <c r="B230" s="56">
        <v>99.712808663563195</v>
      </c>
    </row>
    <row r="231" spans="1:2" ht="15">
      <c r="A231" s="57">
        <v>31048</v>
      </c>
      <c r="B231" s="56">
        <v>99.705103394013193</v>
      </c>
    </row>
    <row r="232" spans="1:2" ht="15">
      <c r="A232" s="57">
        <v>31079</v>
      </c>
      <c r="B232" s="56">
        <v>99.694512504102804</v>
      </c>
    </row>
    <row r="233" spans="1:2" ht="15">
      <c r="A233" s="57">
        <v>31107</v>
      </c>
      <c r="B233" s="56">
        <v>99.686693644260203</v>
      </c>
    </row>
    <row r="234" spans="1:2" ht="15">
      <c r="A234" s="57">
        <v>31138</v>
      </c>
      <c r="B234" s="56">
        <v>99.688018875199603</v>
      </c>
    </row>
    <row r="235" spans="1:2" ht="15">
      <c r="A235" s="57">
        <v>31168</v>
      </c>
      <c r="B235" s="56">
        <v>99.697243798997604</v>
      </c>
    </row>
    <row r="236" spans="1:2" ht="15">
      <c r="A236" s="57">
        <v>31199</v>
      </c>
      <c r="B236" s="56">
        <v>99.706569214650102</v>
      </c>
    </row>
    <row r="237" spans="1:2" ht="15">
      <c r="A237" s="57">
        <v>31229</v>
      </c>
      <c r="B237" s="56">
        <v>99.713005015511698</v>
      </c>
    </row>
    <row r="238" spans="1:2" ht="15">
      <c r="A238" s="57">
        <v>31260</v>
      </c>
      <c r="B238" s="56">
        <v>99.718150627304794</v>
      </c>
    </row>
    <row r="239" spans="1:2" ht="15">
      <c r="A239" s="57">
        <v>31291</v>
      </c>
      <c r="B239" s="56">
        <v>99.725421399748598</v>
      </c>
    </row>
    <row r="240" spans="1:2" ht="15">
      <c r="A240" s="57">
        <v>31321</v>
      </c>
      <c r="B240" s="56">
        <v>99.735893910031194</v>
      </c>
    </row>
    <row r="241" spans="1:2" ht="15">
      <c r="A241" s="57">
        <v>31352</v>
      </c>
      <c r="B241" s="56">
        <v>99.744254751250395</v>
      </c>
    </row>
    <row r="242" spans="1:2" ht="15">
      <c r="A242" s="57">
        <v>31382</v>
      </c>
      <c r="B242" s="56">
        <v>99.752996457457002</v>
      </c>
    </row>
    <row r="243" spans="1:2" ht="15">
      <c r="A243" s="57">
        <v>31413</v>
      </c>
      <c r="B243" s="56">
        <v>99.771613600197995</v>
      </c>
    </row>
    <row r="244" spans="1:2" ht="15">
      <c r="A244" s="57">
        <v>31444</v>
      </c>
      <c r="B244" s="56">
        <v>99.801492208497507</v>
      </c>
    </row>
    <row r="245" spans="1:2" ht="15">
      <c r="A245" s="57">
        <v>31472</v>
      </c>
      <c r="B245" s="56">
        <v>99.838874646701598</v>
      </c>
    </row>
    <row r="246" spans="1:2" ht="15">
      <c r="A246" s="57">
        <v>31503</v>
      </c>
      <c r="B246" s="56">
        <v>99.877035364938905</v>
      </c>
    </row>
    <row r="247" spans="1:2" ht="15">
      <c r="A247" s="57">
        <v>31533</v>
      </c>
      <c r="B247" s="56">
        <v>99.908477641529302</v>
      </c>
    </row>
    <row r="248" spans="1:2" ht="15">
      <c r="A248" s="57">
        <v>31564</v>
      </c>
      <c r="B248" s="56">
        <v>99.931093358572696</v>
      </c>
    </row>
    <row r="249" spans="1:2" ht="15">
      <c r="A249" s="57">
        <v>31594</v>
      </c>
      <c r="B249" s="56">
        <v>99.936532197707393</v>
      </c>
    </row>
    <row r="250" spans="1:2" ht="15">
      <c r="A250" s="57">
        <v>31625</v>
      </c>
      <c r="B250" s="56">
        <v>99.927469982123299</v>
      </c>
    </row>
    <row r="251" spans="1:2" ht="15">
      <c r="A251" s="57">
        <v>31656</v>
      </c>
      <c r="B251" s="56">
        <v>99.903655659342206</v>
      </c>
    </row>
    <row r="252" spans="1:2" ht="15">
      <c r="A252" s="57">
        <v>31686</v>
      </c>
      <c r="B252" s="56">
        <v>99.866460598679595</v>
      </c>
    </row>
    <row r="253" spans="1:2" ht="15">
      <c r="A253" s="57">
        <v>31717</v>
      </c>
      <c r="B253" s="56">
        <v>99.823684899529596</v>
      </c>
    </row>
    <row r="254" spans="1:2" ht="15">
      <c r="A254" s="57">
        <v>31747</v>
      </c>
      <c r="B254" s="56">
        <v>99.787905277974204</v>
      </c>
    </row>
    <row r="255" spans="1:2" ht="15">
      <c r="A255" s="57">
        <v>31778</v>
      </c>
      <c r="B255" s="56">
        <v>99.771574409578406</v>
      </c>
    </row>
    <row r="256" spans="1:2" ht="15">
      <c r="A256" s="57">
        <v>31809</v>
      </c>
      <c r="B256" s="56">
        <v>99.790710847488199</v>
      </c>
    </row>
    <row r="257" spans="1:2" ht="15">
      <c r="A257" s="57">
        <v>31837</v>
      </c>
      <c r="B257" s="56">
        <v>99.832285623273805</v>
      </c>
    </row>
    <row r="258" spans="1:2" ht="15">
      <c r="A258" s="57">
        <v>31868</v>
      </c>
      <c r="B258" s="56">
        <v>99.883233859321095</v>
      </c>
    </row>
    <row r="259" spans="1:2" ht="15">
      <c r="A259" s="57">
        <v>31898</v>
      </c>
      <c r="B259" s="56">
        <v>99.934941892123305</v>
      </c>
    </row>
    <row r="260" spans="1:2" ht="15">
      <c r="A260" s="57">
        <v>31929</v>
      </c>
      <c r="B260" s="56">
        <v>99.986166388867801</v>
      </c>
    </row>
    <row r="261" spans="1:2" ht="15">
      <c r="A261" s="57">
        <v>31959</v>
      </c>
      <c r="B261" s="56">
        <v>100.025226332163</v>
      </c>
    </row>
    <row r="262" spans="1:2" ht="15">
      <c r="A262" s="57">
        <v>31990</v>
      </c>
      <c r="B262" s="56">
        <v>100.04480526899</v>
      </c>
    </row>
    <row r="263" spans="1:2" ht="15">
      <c r="A263" s="57">
        <v>32021</v>
      </c>
      <c r="B263" s="56">
        <v>100.04500860607899</v>
      </c>
    </row>
    <row r="264" spans="1:2" ht="15">
      <c r="A264" s="57">
        <v>32051</v>
      </c>
      <c r="B264" s="56">
        <v>100.02985787813</v>
      </c>
    </row>
    <row r="265" spans="1:2" ht="15">
      <c r="A265" s="57">
        <v>32082</v>
      </c>
      <c r="B265" s="56">
        <v>100.016186176913</v>
      </c>
    </row>
    <row r="266" spans="1:2" ht="15">
      <c r="A266" s="57">
        <v>32112</v>
      </c>
      <c r="B266" s="56">
        <v>100.026441530508</v>
      </c>
    </row>
    <row r="267" spans="1:2" ht="15">
      <c r="A267" s="57">
        <v>32143</v>
      </c>
      <c r="B267" s="56">
        <v>100.07537766479</v>
      </c>
    </row>
    <row r="268" spans="1:2" ht="15">
      <c r="A268" s="57">
        <v>32174</v>
      </c>
      <c r="B268" s="56">
        <v>100.159580160343</v>
      </c>
    </row>
    <row r="269" spans="1:2" ht="15">
      <c r="A269" s="57">
        <v>32203</v>
      </c>
      <c r="B269" s="56">
        <v>100.27414549057499</v>
      </c>
    </row>
    <row r="270" spans="1:2" ht="15">
      <c r="A270" s="57">
        <v>32234</v>
      </c>
      <c r="B270" s="56">
        <v>100.408035757631</v>
      </c>
    </row>
    <row r="271" spans="1:2" ht="15">
      <c r="A271" s="57">
        <v>32264</v>
      </c>
      <c r="B271" s="56">
        <v>100.54985935972699</v>
      </c>
    </row>
    <row r="272" spans="1:2" ht="15">
      <c r="A272" s="57">
        <v>32295</v>
      </c>
      <c r="B272" s="56">
        <v>100.689478234134</v>
      </c>
    </row>
    <row r="273" spans="1:2" ht="15">
      <c r="A273" s="57">
        <v>32325</v>
      </c>
      <c r="B273" s="56">
        <v>100.821045312641</v>
      </c>
    </row>
    <row r="274" spans="1:2" ht="15">
      <c r="A274" s="57">
        <v>32356</v>
      </c>
      <c r="B274" s="56">
        <v>100.94242055388101</v>
      </c>
    </row>
    <row r="275" spans="1:2" ht="15">
      <c r="A275" s="57">
        <v>32387</v>
      </c>
      <c r="B275" s="56">
        <v>101.051003068076</v>
      </c>
    </row>
    <row r="276" spans="1:2" ht="15">
      <c r="A276" s="57">
        <v>32417</v>
      </c>
      <c r="B276" s="56">
        <v>101.14180841876799</v>
      </c>
    </row>
    <row r="277" spans="1:2" ht="15">
      <c r="A277" s="57">
        <v>32448</v>
      </c>
      <c r="B277" s="56">
        <v>101.21057070191399</v>
      </c>
    </row>
    <row r="278" spans="1:2" ht="15">
      <c r="A278" s="57">
        <v>32478</v>
      </c>
      <c r="B278" s="56">
        <v>101.24865003025</v>
      </c>
    </row>
    <row r="279" spans="1:2" ht="15">
      <c r="A279" s="57">
        <v>32509</v>
      </c>
      <c r="B279" s="56">
        <v>101.254933969908</v>
      </c>
    </row>
    <row r="280" spans="1:2" ht="15">
      <c r="A280" s="57">
        <v>32540</v>
      </c>
      <c r="B280" s="56">
        <v>101.24635385009699</v>
      </c>
    </row>
    <row r="281" spans="1:2" ht="15">
      <c r="A281" s="57">
        <v>32568</v>
      </c>
      <c r="B281" s="56">
        <v>101.23492720709</v>
      </c>
    </row>
    <row r="282" spans="1:2" ht="15">
      <c r="A282" s="57">
        <v>32599</v>
      </c>
      <c r="B282" s="56">
        <v>101.23204706342101</v>
      </c>
    </row>
    <row r="283" spans="1:2" ht="15">
      <c r="A283" s="57">
        <v>32629</v>
      </c>
      <c r="B283" s="56">
        <v>101.23951867698</v>
      </c>
    </row>
    <row r="284" spans="1:2" ht="15">
      <c r="A284" s="57">
        <v>32660</v>
      </c>
      <c r="B284" s="56">
        <v>101.256742359008</v>
      </c>
    </row>
    <row r="285" spans="1:2" ht="15">
      <c r="A285" s="57">
        <v>32690</v>
      </c>
      <c r="B285" s="56">
        <v>101.272333304806</v>
      </c>
    </row>
    <row r="286" spans="1:2" ht="15">
      <c r="A286" s="57">
        <v>32721</v>
      </c>
      <c r="B286" s="56">
        <v>101.277298870556</v>
      </c>
    </row>
    <row r="287" spans="1:2" ht="15">
      <c r="A287" s="57">
        <v>32752</v>
      </c>
      <c r="B287" s="56">
        <v>101.269546430161</v>
      </c>
    </row>
    <row r="288" spans="1:2" ht="15">
      <c r="A288" s="57">
        <v>32782</v>
      </c>
      <c r="B288" s="56">
        <v>101.25887062236001</v>
      </c>
    </row>
    <row r="289" spans="1:2" ht="15">
      <c r="A289" s="57">
        <v>32813</v>
      </c>
      <c r="B289" s="56">
        <v>101.257425854978</v>
      </c>
    </row>
    <row r="290" spans="1:2" ht="15">
      <c r="A290" s="57">
        <v>32843</v>
      </c>
      <c r="B290" s="56">
        <v>101.26600733370999</v>
      </c>
    </row>
    <row r="291" spans="1:2" ht="15">
      <c r="A291" s="57">
        <v>32874</v>
      </c>
      <c r="B291" s="56">
        <v>101.27958804571399</v>
      </c>
    </row>
    <row r="292" spans="1:2" ht="15">
      <c r="A292" s="57">
        <v>32905</v>
      </c>
      <c r="B292" s="56">
        <v>101.288999995937</v>
      </c>
    </row>
    <row r="293" spans="1:2" ht="15">
      <c r="A293" s="57">
        <v>32933</v>
      </c>
      <c r="B293" s="56">
        <v>101.29307957952101</v>
      </c>
    </row>
    <row r="294" spans="1:2" ht="15">
      <c r="A294" s="57">
        <v>32964</v>
      </c>
      <c r="B294" s="56">
        <v>101.281822913513</v>
      </c>
    </row>
    <row r="295" spans="1:2" ht="15">
      <c r="A295" s="57">
        <v>32994</v>
      </c>
      <c r="B295" s="56">
        <v>101.24406945023399</v>
      </c>
    </row>
    <row r="296" spans="1:2" ht="15">
      <c r="A296" s="57">
        <v>33025</v>
      </c>
      <c r="B296" s="56">
        <v>101.16630827931399</v>
      </c>
    </row>
    <row r="297" spans="1:2" ht="15">
      <c r="A297" s="57">
        <v>33055</v>
      </c>
      <c r="B297" s="56">
        <v>101.04322960831</v>
      </c>
    </row>
    <row r="298" spans="1:2" ht="15">
      <c r="A298" s="57">
        <v>33086</v>
      </c>
      <c r="B298" s="56">
        <v>100.875020587416</v>
      </c>
    </row>
    <row r="299" spans="1:2" ht="15">
      <c r="A299" s="57">
        <v>33117</v>
      </c>
      <c r="B299" s="56">
        <v>100.670102459891</v>
      </c>
    </row>
    <row r="300" spans="1:2" ht="15">
      <c r="A300" s="57">
        <v>33147</v>
      </c>
      <c r="B300" s="56">
        <v>100.452746762915</v>
      </c>
    </row>
    <row r="301" spans="1:2" ht="15">
      <c r="A301" s="57">
        <v>33178</v>
      </c>
      <c r="B301" s="56">
        <v>100.24428412171299</v>
      </c>
    </row>
    <row r="302" spans="1:2" ht="15">
      <c r="A302" s="57">
        <v>33208</v>
      </c>
      <c r="B302" s="56">
        <v>100.05717595178599</v>
      </c>
    </row>
    <row r="303" spans="1:2" ht="15">
      <c r="A303" s="57">
        <v>33239</v>
      </c>
      <c r="B303" s="56">
        <v>99.907141466689495</v>
      </c>
    </row>
    <row r="304" spans="1:2" ht="15">
      <c r="A304" s="57">
        <v>33270</v>
      </c>
      <c r="B304" s="56">
        <v>99.810396233846703</v>
      </c>
    </row>
    <row r="305" spans="1:2" ht="15">
      <c r="A305" s="57">
        <v>33298</v>
      </c>
      <c r="B305" s="56">
        <v>99.772728241747799</v>
      </c>
    </row>
    <row r="306" spans="1:2" ht="15">
      <c r="A306" s="57">
        <v>33329</v>
      </c>
      <c r="B306" s="56">
        <v>99.774304658966301</v>
      </c>
    </row>
    <row r="307" spans="1:2" ht="15">
      <c r="A307" s="57">
        <v>33359</v>
      </c>
      <c r="B307" s="56">
        <v>99.794667023624399</v>
      </c>
    </row>
    <row r="308" spans="1:2" ht="15">
      <c r="A308" s="57">
        <v>33390</v>
      </c>
      <c r="B308" s="56">
        <v>99.815140300969205</v>
      </c>
    </row>
    <row r="309" spans="1:2" ht="15">
      <c r="A309" s="57">
        <v>33420</v>
      </c>
      <c r="B309" s="56">
        <v>99.824256095735606</v>
      </c>
    </row>
    <row r="310" spans="1:2" ht="15">
      <c r="A310" s="57">
        <v>33451</v>
      </c>
      <c r="B310" s="56">
        <v>99.821986483604903</v>
      </c>
    </row>
    <row r="311" spans="1:2" ht="15">
      <c r="A311" s="57">
        <v>33482</v>
      </c>
      <c r="B311" s="56">
        <v>99.812099494322197</v>
      </c>
    </row>
    <row r="312" spans="1:2" ht="15">
      <c r="A312" s="57">
        <v>33512</v>
      </c>
      <c r="B312" s="56">
        <v>99.796875311501395</v>
      </c>
    </row>
    <row r="313" spans="1:2" ht="15">
      <c r="A313" s="57">
        <v>33543</v>
      </c>
      <c r="B313" s="56">
        <v>99.781596361087395</v>
      </c>
    </row>
    <row r="314" spans="1:2" ht="15">
      <c r="A314" s="57">
        <v>33573</v>
      </c>
      <c r="B314" s="56">
        <v>99.766112422903404</v>
      </c>
    </row>
    <row r="315" spans="1:2" ht="15">
      <c r="A315" s="57">
        <v>33604</v>
      </c>
      <c r="B315" s="56">
        <v>99.752200831497007</v>
      </c>
    </row>
    <row r="316" spans="1:2" ht="15">
      <c r="A316" s="57">
        <v>33635</v>
      </c>
      <c r="B316" s="56">
        <v>99.726031078586303</v>
      </c>
    </row>
    <row r="317" spans="1:2" ht="15">
      <c r="A317" s="57">
        <v>33664</v>
      </c>
      <c r="B317" s="56">
        <v>99.672296096471101</v>
      </c>
    </row>
    <row r="318" spans="1:2" ht="15">
      <c r="A318" s="57">
        <v>33695</v>
      </c>
      <c r="B318" s="56">
        <v>99.5882837679858</v>
      </c>
    </row>
    <row r="319" spans="1:2" ht="15">
      <c r="A319" s="57">
        <v>33725</v>
      </c>
      <c r="B319" s="56">
        <v>99.468921832556404</v>
      </c>
    </row>
    <row r="320" spans="1:2" ht="15">
      <c r="A320" s="57">
        <v>33756</v>
      </c>
      <c r="B320" s="56">
        <v>99.308467141771203</v>
      </c>
    </row>
    <row r="321" spans="1:2" ht="15">
      <c r="A321" s="57">
        <v>33786</v>
      </c>
      <c r="B321" s="56">
        <v>99.104859266073802</v>
      </c>
    </row>
    <row r="322" spans="1:2" ht="15">
      <c r="A322" s="57">
        <v>33817</v>
      </c>
      <c r="B322" s="56">
        <v>98.860894060025203</v>
      </c>
    </row>
    <row r="323" spans="1:2" ht="15">
      <c r="A323" s="57">
        <v>33848</v>
      </c>
      <c r="B323" s="56">
        <v>98.593955128537701</v>
      </c>
    </row>
    <row r="324" spans="1:2" ht="15">
      <c r="A324" s="57">
        <v>33878</v>
      </c>
      <c r="B324" s="56">
        <v>98.321999354051201</v>
      </c>
    </row>
    <row r="325" spans="1:2" ht="15">
      <c r="A325" s="57">
        <v>33909</v>
      </c>
      <c r="B325" s="56">
        <v>98.068087493549697</v>
      </c>
    </row>
    <row r="326" spans="1:2" ht="15">
      <c r="A326" s="57">
        <v>33939</v>
      </c>
      <c r="B326" s="56">
        <v>97.853441066302494</v>
      </c>
    </row>
    <row r="327" spans="1:2" ht="15">
      <c r="A327" s="57">
        <v>33970</v>
      </c>
      <c r="B327" s="56">
        <v>97.685044879719896</v>
      </c>
    </row>
    <row r="328" spans="1:2" ht="15">
      <c r="A328" s="57">
        <v>34001</v>
      </c>
      <c r="B328" s="56">
        <v>97.569246102704199</v>
      </c>
    </row>
    <row r="329" spans="1:2" ht="15">
      <c r="A329" s="57">
        <v>34029</v>
      </c>
      <c r="B329" s="56">
        <v>97.507597307349002</v>
      </c>
    </row>
    <row r="330" spans="1:2" ht="15">
      <c r="A330" s="57">
        <v>34060</v>
      </c>
      <c r="B330" s="56">
        <v>97.495639460695202</v>
      </c>
    </row>
    <row r="331" spans="1:2" ht="15">
      <c r="A331" s="57">
        <v>34090</v>
      </c>
      <c r="B331" s="56">
        <v>97.526297012847394</v>
      </c>
    </row>
    <row r="332" spans="1:2" ht="15">
      <c r="A332" s="57">
        <v>34121</v>
      </c>
      <c r="B332" s="56">
        <v>97.596187653845902</v>
      </c>
    </row>
    <row r="333" spans="1:2" ht="15">
      <c r="A333" s="57">
        <v>34151</v>
      </c>
      <c r="B333" s="56">
        <v>97.708285980402195</v>
      </c>
    </row>
    <row r="334" spans="1:2" ht="15">
      <c r="A334" s="57">
        <v>34182</v>
      </c>
      <c r="B334" s="56">
        <v>97.859400814561795</v>
      </c>
    </row>
    <row r="335" spans="1:2" ht="15">
      <c r="A335" s="57">
        <v>34213</v>
      </c>
      <c r="B335" s="56">
        <v>98.043969682740993</v>
      </c>
    </row>
    <row r="336" spans="1:2" ht="15">
      <c r="A336" s="57">
        <v>34243</v>
      </c>
      <c r="B336" s="56">
        <v>98.255705588001504</v>
      </c>
    </row>
    <row r="337" spans="1:2" ht="15">
      <c r="A337" s="57">
        <v>34274</v>
      </c>
      <c r="B337" s="56">
        <v>98.497091988818099</v>
      </c>
    </row>
    <row r="338" spans="1:2" ht="15">
      <c r="A338" s="57">
        <v>34304</v>
      </c>
      <c r="B338" s="56">
        <v>98.773947763317693</v>
      </c>
    </row>
    <row r="339" spans="1:2" ht="15">
      <c r="A339" s="57">
        <v>34335</v>
      </c>
      <c r="B339" s="56">
        <v>99.082293480074199</v>
      </c>
    </row>
    <row r="340" spans="1:2" ht="15">
      <c r="A340" s="57">
        <v>34366</v>
      </c>
      <c r="B340" s="56">
        <v>99.414236827893703</v>
      </c>
    </row>
    <row r="341" spans="1:2" ht="15">
      <c r="A341" s="57">
        <v>34394</v>
      </c>
      <c r="B341" s="56">
        <v>99.7537956409912</v>
      </c>
    </row>
    <row r="342" spans="1:2" ht="15">
      <c r="A342" s="57">
        <v>34425</v>
      </c>
      <c r="B342" s="56">
        <v>100.08578617859899</v>
      </c>
    </row>
    <row r="343" spans="1:2" ht="15">
      <c r="A343" s="57">
        <v>34455</v>
      </c>
      <c r="B343" s="56">
        <v>100.395339497729</v>
      </c>
    </row>
    <row r="344" spans="1:2" ht="15">
      <c r="A344" s="57">
        <v>34486</v>
      </c>
      <c r="B344" s="56">
        <v>100.678553564103</v>
      </c>
    </row>
    <row r="345" spans="1:2" ht="15">
      <c r="A345" s="57">
        <v>34516</v>
      </c>
      <c r="B345" s="56">
        <v>100.93103123986199</v>
      </c>
    </row>
    <row r="346" spans="1:2" ht="15">
      <c r="A346" s="57">
        <v>34547</v>
      </c>
      <c r="B346" s="56">
        <v>101.152498262343</v>
      </c>
    </row>
    <row r="347" spans="1:2" ht="15">
      <c r="A347" s="57">
        <v>34578</v>
      </c>
      <c r="B347" s="56">
        <v>101.331452825166</v>
      </c>
    </row>
    <row r="348" spans="1:2" ht="15">
      <c r="A348" s="57">
        <v>34608</v>
      </c>
      <c r="B348" s="56">
        <v>101.456769540915</v>
      </c>
    </row>
    <row r="349" spans="1:2" ht="15">
      <c r="A349" s="57">
        <v>34639</v>
      </c>
      <c r="B349" s="56">
        <v>101.519879569944</v>
      </c>
    </row>
    <row r="350" spans="1:2" ht="15">
      <c r="A350" s="57">
        <v>34669</v>
      </c>
      <c r="B350" s="56">
        <v>101.511599108292</v>
      </c>
    </row>
    <row r="351" spans="1:2" ht="15">
      <c r="A351" s="57">
        <v>34700</v>
      </c>
      <c r="B351" s="56">
        <v>101.428963431401</v>
      </c>
    </row>
    <row r="352" spans="1:2" ht="15">
      <c r="A352" s="57">
        <v>34731</v>
      </c>
      <c r="B352" s="56">
        <v>101.29197906819201</v>
      </c>
    </row>
    <row r="353" spans="1:2" ht="15">
      <c r="A353" s="57">
        <v>34759</v>
      </c>
      <c r="B353" s="56">
        <v>101.122941263849</v>
      </c>
    </row>
    <row r="354" spans="1:2" ht="15">
      <c r="A354" s="57">
        <v>34790</v>
      </c>
      <c r="B354" s="56">
        <v>100.943236680485</v>
      </c>
    </row>
    <row r="355" spans="1:2" ht="15">
      <c r="A355" s="57">
        <v>34820</v>
      </c>
      <c r="B355" s="56">
        <v>100.780489609512</v>
      </c>
    </row>
    <row r="356" spans="1:2" ht="15">
      <c r="A356" s="57">
        <v>34851</v>
      </c>
      <c r="B356" s="56">
        <v>100.61527854975</v>
      </c>
    </row>
    <row r="357" spans="1:2" ht="15">
      <c r="A357" s="57">
        <v>34881</v>
      </c>
      <c r="B357" s="56">
        <v>100.44673373940201</v>
      </c>
    </row>
    <row r="358" spans="1:2" ht="15">
      <c r="A358" s="57">
        <v>34912</v>
      </c>
      <c r="B358" s="56">
        <v>100.27453174898299</v>
      </c>
    </row>
    <row r="359" spans="1:2" ht="15">
      <c r="A359" s="57">
        <v>34943</v>
      </c>
      <c r="B359" s="56">
        <v>100.098146344708</v>
      </c>
    </row>
    <row r="360" spans="1:2" ht="15">
      <c r="A360" s="57">
        <v>34973</v>
      </c>
      <c r="B360" s="56">
        <v>99.923489062008898</v>
      </c>
    </row>
    <row r="361" spans="1:2" ht="15">
      <c r="A361" s="57">
        <v>35004</v>
      </c>
      <c r="B361" s="56">
        <v>99.755023745053805</v>
      </c>
    </row>
    <row r="362" spans="1:2" ht="15">
      <c r="A362" s="57">
        <v>35034</v>
      </c>
      <c r="B362" s="56">
        <v>99.592996486314803</v>
      </c>
    </row>
    <row r="363" spans="1:2" ht="15">
      <c r="A363" s="57">
        <v>35065</v>
      </c>
      <c r="B363" s="56">
        <v>99.443196608430299</v>
      </c>
    </row>
    <row r="364" spans="1:2" ht="15">
      <c r="A364" s="57">
        <v>35096</v>
      </c>
      <c r="B364" s="56">
        <v>99.319985315351104</v>
      </c>
    </row>
    <row r="365" spans="1:2" ht="15">
      <c r="A365" s="57">
        <v>35125</v>
      </c>
      <c r="B365" s="56">
        <v>99.220471037634994</v>
      </c>
    </row>
    <row r="366" spans="1:2" ht="15">
      <c r="A366" s="57">
        <v>35156</v>
      </c>
      <c r="B366" s="56">
        <v>99.149659267127902</v>
      </c>
    </row>
    <row r="367" spans="1:2" ht="15">
      <c r="A367" s="57">
        <v>35186</v>
      </c>
      <c r="B367" s="56">
        <v>99.1099377073607</v>
      </c>
    </row>
    <row r="368" spans="1:2" ht="15">
      <c r="A368" s="57">
        <v>35217</v>
      </c>
      <c r="B368" s="56">
        <v>99.096058884181204</v>
      </c>
    </row>
    <row r="369" spans="1:2" ht="15">
      <c r="A369" s="57">
        <v>35247</v>
      </c>
      <c r="B369" s="56">
        <v>99.101823714008603</v>
      </c>
    </row>
    <row r="370" spans="1:2" ht="15">
      <c r="A370" s="57">
        <v>35278</v>
      </c>
      <c r="B370" s="56">
        <v>99.124330214626696</v>
      </c>
    </row>
    <row r="371" spans="1:2" ht="15">
      <c r="A371" s="57">
        <v>35309</v>
      </c>
      <c r="B371" s="56">
        <v>99.156711618362806</v>
      </c>
    </row>
    <row r="372" spans="1:2" ht="15">
      <c r="A372" s="57">
        <v>35339</v>
      </c>
      <c r="B372" s="56">
        <v>99.196508057044099</v>
      </c>
    </row>
    <row r="373" spans="1:2" ht="15">
      <c r="A373" s="57">
        <v>35370</v>
      </c>
      <c r="B373" s="56">
        <v>99.245101968020805</v>
      </c>
    </row>
    <row r="374" spans="1:2" ht="15">
      <c r="A374" s="57">
        <v>35400</v>
      </c>
      <c r="B374" s="56">
        <v>99.312700863025199</v>
      </c>
    </row>
    <row r="375" spans="1:2" ht="15">
      <c r="A375" s="57">
        <v>35431</v>
      </c>
      <c r="B375" s="56">
        <v>99.402851352885904</v>
      </c>
    </row>
    <row r="376" spans="1:2" ht="15">
      <c r="A376" s="57">
        <v>35462</v>
      </c>
      <c r="B376" s="56">
        <v>99.506681386097398</v>
      </c>
    </row>
    <row r="377" spans="1:2" ht="15">
      <c r="A377" s="57">
        <v>35490</v>
      </c>
      <c r="B377" s="56">
        <v>99.618395524838107</v>
      </c>
    </row>
    <row r="378" spans="1:2" ht="15">
      <c r="A378" s="57">
        <v>35521</v>
      </c>
      <c r="B378" s="56">
        <v>99.736961198253397</v>
      </c>
    </row>
    <row r="379" spans="1:2" ht="15">
      <c r="A379" s="57">
        <v>35551</v>
      </c>
      <c r="B379" s="56">
        <v>99.859511917522894</v>
      </c>
    </row>
    <row r="380" spans="1:2" ht="15">
      <c r="A380" s="57">
        <v>35582</v>
      </c>
      <c r="B380" s="56">
        <v>99.988932383394697</v>
      </c>
    </row>
    <row r="381" spans="1:2" ht="15">
      <c r="A381" s="57">
        <v>35612</v>
      </c>
      <c r="B381" s="56">
        <v>100.120731298138</v>
      </c>
    </row>
    <row r="382" spans="1:2" ht="15">
      <c r="A382" s="57">
        <v>35643</v>
      </c>
      <c r="B382" s="56">
        <v>100.246927079209</v>
      </c>
    </row>
    <row r="383" spans="1:2" ht="15">
      <c r="A383" s="57">
        <v>35674</v>
      </c>
      <c r="B383" s="56">
        <v>100.363704422929</v>
      </c>
    </row>
    <row r="384" spans="1:2" ht="15">
      <c r="A384" s="57">
        <v>35704</v>
      </c>
      <c r="B384" s="56">
        <v>100.458735297716</v>
      </c>
    </row>
    <row r="385" spans="1:2" ht="15">
      <c r="A385" s="57">
        <v>35735</v>
      </c>
      <c r="B385" s="56">
        <v>100.53049698185499</v>
      </c>
    </row>
    <row r="386" spans="1:2" ht="15">
      <c r="A386" s="57">
        <v>35765</v>
      </c>
      <c r="B386" s="56">
        <v>100.585188476017</v>
      </c>
    </row>
    <row r="387" spans="1:2" ht="15">
      <c r="A387" s="57">
        <v>35796</v>
      </c>
      <c r="B387" s="56">
        <v>100.62699236395601</v>
      </c>
    </row>
    <row r="388" spans="1:2" ht="15">
      <c r="A388" s="57">
        <v>35827</v>
      </c>
      <c r="B388" s="56">
        <v>100.65952653353099</v>
      </c>
    </row>
    <row r="389" spans="1:2" ht="15">
      <c r="A389" s="57">
        <v>35855</v>
      </c>
      <c r="B389" s="56">
        <v>100.675479304029</v>
      </c>
    </row>
    <row r="390" spans="1:2" ht="15">
      <c r="A390" s="57">
        <v>35886</v>
      </c>
      <c r="B390" s="56">
        <v>100.66342277988799</v>
      </c>
    </row>
    <row r="391" spans="1:2" ht="15">
      <c r="A391" s="57">
        <v>35916</v>
      </c>
      <c r="B391" s="56">
        <v>100.62259495771499</v>
      </c>
    </row>
    <row r="392" spans="1:2" ht="15">
      <c r="A392" s="57">
        <v>35947</v>
      </c>
      <c r="B392" s="56">
        <v>100.55397687608</v>
      </c>
    </row>
    <row r="393" spans="1:2" ht="15">
      <c r="A393" s="57">
        <v>35977</v>
      </c>
      <c r="B393" s="56">
        <v>100.459505538173</v>
      </c>
    </row>
    <row r="394" spans="1:2" ht="15">
      <c r="A394" s="57">
        <v>36008</v>
      </c>
      <c r="B394" s="56">
        <v>100.342262529395</v>
      </c>
    </row>
    <row r="395" spans="1:2" ht="15">
      <c r="A395" s="57">
        <v>36039</v>
      </c>
      <c r="B395" s="56">
        <v>100.215114083157</v>
      </c>
    </row>
    <row r="396" spans="1:2" ht="15">
      <c r="A396" s="57">
        <v>36069</v>
      </c>
      <c r="B396" s="56">
        <v>100.09428647799101</v>
      </c>
    </row>
    <row r="397" spans="1:2" ht="15">
      <c r="A397" s="57">
        <v>36100</v>
      </c>
      <c r="B397" s="56">
        <v>100.003161536221</v>
      </c>
    </row>
    <row r="398" spans="1:2" ht="15">
      <c r="A398" s="57">
        <v>36130</v>
      </c>
      <c r="B398" s="56">
        <v>99.945964215292605</v>
      </c>
    </row>
    <row r="399" spans="1:2" ht="15">
      <c r="A399" s="57">
        <v>36161</v>
      </c>
      <c r="B399" s="56">
        <v>99.918976138721007</v>
      </c>
    </row>
    <row r="400" spans="1:2" ht="15">
      <c r="A400" s="57">
        <v>36192</v>
      </c>
      <c r="B400" s="56">
        <v>99.909851275890603</v>
      </c>
    </row>
    <row r="401" spans="1:2" ht="15">
      <c r="A401" s="57">
        <v>36220</v>
      </c>
      <c r="B401" s="56">
        <v>99.924723925461507</v>
      </c>
    </row>
    <row r="402" spans="1:2" ht="15">
      <c r="A402" s="57">
        <v>36251</v>
      </c>
      <c r="B402" s="56">
        <v>99.970686370837001</v>
      </c>
    </row>
    <row r="403" spans="1:2" ht="15">
      <c r="A403" s="57">
        <v>36281</v>
      </c>
      <c r="B403" s="56">
        <v>100.056344730581</v>
      </c>
    </row>
    <row r="404" spans="1:2" ht="15">
      <c r="A404" s="57">
        <v>36312</v>
      </c>
      <c r="B404" s="56">
        <v>100.179296681762</v>
      </c>
    </row>
    <row r="405" spans="1:2" ht="15">
      <c r="A405" s="57">
        <v>36342</v>
      </c>
      <c r="B405" s="56">
        <v>100.32898608239999</v>
      </c>
    </row>
    <row r="406" spans="1:2" ht="15">
      <c r="A406" s="57">
        <v>36373</v>
      </c>
      <c r="B406" s="56">
        <v>100.49796550231</v>
      </c>
    </row>
    <row r="407" spans="1:2" ht="15">
      <c r="A407" s="57">
        <v>36404</v>
      </c>
      <c r="B407" s="56">
        <v>100.678506733858</v>
      </c>
    </row>
    <row r="408" spans="1:2" ht="15">
      <c r="A408" s="57">
        <v>36434</v>
      </c>
      <c r="B408" s="56">
        <v>100.860991423277</v>
      </c>
    </row>
    <row r="409" spans="1:2" ht="15">
      <c r="A409" s="57">
        <v>36465</v>
      </c>
      <c r="B409" s="56">
        <v>101.035325319283</v>
      </c>
    </row>
    <row r="410" spans="1:2" ht="15">
      <c r="A410" s="57">
        <v>36495</v>
      </c>
      <c r="B410" s="56">
        <v>101.195810284438</v>
      </c>
    </row>
    <row r="411" spans="1:2" ht="15">
      <c r="A411" s="57">
        <v>36526</v>
      </c>
      <c r="B411" s="56">
        <v>101.34203462274201</v>
      </c>
    </row>
    <row r="412" spans="1:2" ht="15">
      <c r="A412" s="57">
        <v>36557</v>
      </c>
      <c r="B412" s="56">
        <v>101.47252693591101</v>
      </c>
    </row>
    <row r="413" spans="1:2" ht="15">
      <c r="A413" s="57">
        <v>36586</v>
      </c>
      <c r="B413" s="56">
        <v>101.579377072887</v>
      </c>
    </row>
    <row r="414" spans="1:2" ht="15">
      <c r="A414" s="57">
        <v>36617</v>
      </c>
      <c r="B414" s="56">
        <v>101.656089184473</v>
      </c>
    </row>
    <row r="415" spans="1:2" ht="15">
      <c r="A415" s="57">
        <v>36647</v>
      </c>
      <c r="B415" s="56">
        <v>101.69993375613799</v>
      </c>
    </row>
    <row r="416" spans="1:2" ht="15">
      <c r="A416" s="57">
        <v>36678</v>
      </c>
      <c r="B416" s="56">
        <v>101.71401858925999</v>
      </c>
    </row>
    <row r="417" spans="1:2" ht="15">
      <c r="A417" s="57">
        <v>36708</v>
      </c>
      <c r="B417" s="56">
        <v>101.706961418888</v>
      </c>
    </row>
    <row r="418" spans="1:2" ht="15">
      <c r="A418" s="57">
        <v>36739</v>
      </c>
      <c r="B418" s="56">
        <v>101.676977717055</v>
      </c>
    </row>
    <row r="419" spans="1:2" ht="15">
      <c r="A419" s="57">
        <v>36770</v>
      </c>
      <c r="B419" s="56">
        <v>101.617766836279</v>
      </c>
    </row>
    <row r="420" spans="1:2" ht="15">
      <c r="A420" s="57">
        <v>36800</v>
      </c>
      <c r="B420" s="56">
        <v>101.529968387709</v>
      </c>
    </row>
    <row r="421" spans="1:2" ht="15">
      <c r="A421" s="57">
        <v>36831</v>
      </c>
      <c r="B421" s="56">
        <v>101.413310903623</v>
      </c>
    </row>
    <row r="422" spans="1:2" ht="15">
      <c r="A422" s="57">
        <v>36861</v>
      </c>
      <c r="B422" s="56">
        <v>101.265524983945</v>
      </c>
    </row>
    <row r="423" spans="1:2" ht="15">
      <c r="A423" s="57">
        <v>36892</v>
      </c>
      <c r="B423" s="56">
        <v>101.083228890333</v>
      </c>
    </row>
    <row r="424" spans="1:2" ht="15">
      <c r="A424" s="57">
        <v>36923</v>
      </c>
      <c r="B424" s="56">
        <v>100.87234465981599</v>
      </c>
    </row>
    <row r="425" spans="1:2" ht="15">
      <c r="A425" s="57">
        <v>36951</v>
      </c>
      <c r="B425" s="56">
        <v>100.63960846609</v>
      </c>
    </row>
    <row r="426" spans="1:2" ht="15">
      <c r="A426" s="57">
        <v>36982</v>
      </c>
      <c r="B426" s="56">
        <v>100.39490376464499</v>
      </c>
    </row>
    <row r="427" spans="1:2" ht="15">
      <c r="A427" s="57">
        <v>37012</v>
      </c>
      <c r="B427" s="56">
        <v>100.148343626737</v>
      </c>
    </row>
    <row r="428" spans="1:2" ht="15">
      <c r="A428" s="57">
        <v>37043</v>
      </c>
      <c r="B428" s="56">
        <v>99.901704033493402</v>
      </c>
    </row>
    <row r="429" spans="1:2" ht="15">
      <c r="A429" s="57">
        <v>37073</v>
      </c>
      <c r="B429" s="56">
        <v>99.664298307996702</v>
      </c>
    </row>
    <row r="430" spans="1:2" ht="15">
      <c r="A430" s="57">
        <v>37104</v>
      </c>
      <c r="B430" s="56">
        <v>99.450351496280803</v>
      </c>
    </row>
    <row r="431" spans="1:2" ht="15">
      <c r="A431" s="57">
        <v>37135</v>
      </c>
      <c r="B431" s="56">
        <v>99.273378615462406</v>
      </c>
    </row>
    <row r="432" spans="1:2" ht="15">
      <c r="A432" s="57">
        <v>37165</v>
      </c>
      <c r="B432" s="56">
        <v>99.161997383999804</v>
      </c>
    </row>
    <row r="433" spans="1:2" ht="15">
      <c r="A433" s="57">
        <v>37196</v>
      </c>
      <c r="B433" s="56">
        <v>99.129539514830398</v>
      </c>
    </row>
    <row r="434" spans="1:2" ht="15">
      <c r="A434" s="57">
        <v>37226</v>
      </c>
      <c r="B434" s="56">
        <v>99.168402288226105</v>
      </c>
    </row>
    <row r="435" spans="1:2" ht="15">
      <c r="A435" s="57">
        <v>37257</v>
      </c>
      <c r="B435" s="56">
        <v>99.254474435220899</v>
      </c>
    </row>
    <row r="436" spans="1:2" ht="15">
      <c r="A436" s="57">
        <v>37288</v>
      </c>
      <c r="B436" s="56">
        <v>99.362526611925801</v>
      </c>
    </row>
    <row r="437" spans="1:2" ht="15">
      <c r="A437" s="57">
        <v>37316</v>
      </c>
      <c r="B437" s="56">
        <v>99.458741918952896</v>
      </c>
    </row>
    <row r="438" spans="1:2" ht="15">
      <c r="A438" s="57">
        <v>37347</v>
      </c>
      <c r="B438" s="56">
        <v>99.514441439021198</v>
      </c>
    </row>
    <row r="439" spans="1:2" ht="15">
      <c r="A439" s="57">
        <v>37377</v>
      </c>
      <c r="B439" s="56">
        <v>99.519309966806901</v>
      </c>
    </row>
    <row r="440" spans="1:2" ht="15">
      <c r="A440" s="57">
        <v>37408</v>
      </c>
      <c r="B440" s="56">
        <v>99.473690125435695</v>
      </c>
    </row>
    <row r="441" spans="1:2" ht="15">
      <c r="A441" s="57">
        <v>37438</v>
      </c>
      <c r="B441" s="56">
        <v>99.393095007019198</v>
      </c>
    </row>
    <row r="442" spans="1:2" ht="15">
      <c r="A442" s="57">
        <v>37469</v>
      </c>
      <c r="B442" s="56">
        <v>99.293203023112696</v>
      </c>
    </row>
    <row r="443" spans="1:2" ht="15">
      <c r="A443" s="57">
        <v>37500</v>
      </c>
      <c r="B443" s="56">
        <v>99.184695357110101</v>
      </c>
    </row>
    <row r="444" spans="1:2" ht="15">
      <c r="A444" s="57">
        <v>37530</v>
      </c>
      <c r="B444" s="56">
        <v>99.0729085968714</v>
      </c>
    </row>
    <row r="445" spans="1:2" ht="15">
      <c r="A445" s="57">
        <v>37561</v>
      </c>
      <c r="B445" s="56">
        <v>98.965986251983495</v>
      </c>
    </row>
    <row r="446" spans="1:2" ht="15">
      <c r="A446" s="57">
        <v>37591</v>
      </c>
      <c r="B446" s="56">
        <v>98.864016119401001</v>
      </c>
    </row>
    <row r="447" spans="1:2" ht="15">
      <c r="A447" s="57">
        <v>37622</v>
      </c>
      <c r="B447" s="56">
        <v>98.773923524714604</v>
      </c>
    </row>
    <row r="448" spans="1:2" ht="15">
      <c r="A448" s="57">
        <v>37653</v>
      </c>
      <c r="B448" s="56">
        <v>98.700304212819901</v>
      </c>
    </row>
    <row r="449" spans="1:2" ht="15">
      <c r="A449" s="57">
        <v>37681</v>
      </c>
      <c r="B449" s="56">
        <v>98.653289864463105</v>
      </c>
    </row>
    <row r="450" spans="1:2" ht="15">
      <c r="A450" s="57">
        <v>37712</v>
      </c>
      <c r="B450" s="56">
        <v>98.650493835233306</v>
      </c>
    </row>
    <row r="451" spans="1:2" ht="15">
      <c r="A451" s="57">
        <v>37742</v>
      </c>
      <c r="B451" s="56">
        <v>98.696465883702004</v>
      </c>
    </row>
    <row r="452" spans="1:2" ht="15">
      <c r="A452" s="57">
        <v>37773</v>
      </c>
      <c r="B452" s="56">
        <v>98.793369744900104</v>
      </c>
    </row>
    <row r="453" spans="1:2" ht="15">
      <c r="A453" s="57">
        <v>37803</v>
      </c>
      <c r="B453" s="56">
        <v>98.931608148566397</v>
      </c>
    </row>
    <row r="454" spans="1:2" ht="15">
      <c r="A454" s="57">
        <v>37834</v>
      </c>
      <c r="B454" s="56">
        <v>99.098756254298905</v>
      </c>
    </row>
    <row r="455" spans="1:2" ht="15">
      <c r="A455" s="57">
        <v>37865</v>
      </c>
      <c r="B455" s="56">
        <v>99.276614364067896</v>
      </c>
    </row>
    <row r="456" spans="1:2" ht="15">
      <c r="A456" s="57">
        <v>37895</v>
      </c>
      <c r="B456" s="56">
        <v>99.446293542402202</v>
      </c>
    </row>
    <row r="457" spans="1:2" ht="15">
      <c r="A457" s="57">
        <v>37926</v>
      </c>
      <c r="B457" s="56">
        <v>99.590365588816397</v>
      </c>
    </row>
    <row r="458" spans="1:2" ht="15">
      <c r="A458" s="57">
        <v>37956</v>
      </c>
      <c r="B458" s="56">
        <v>99.698637295107901</v>
      </c>
    </row>
    <row r="459" spans="1:2" ht="15">
      <c r="A459" s="57">
        <v>37987</v>
      </c>
      <c r="B459" s="56">
        <v>99.775865090926402</v>
      </c>
    </row>
    <row r="460" spans="1:2" ht="15">
      <c r="A460" s="57">
        <v>38018</v>
      </c>
      <c r="B460" s="56">
        <v>99.837968901171394</v>
      </c>
    </row>
    <row r="461" spans="1:2" ht="15">
      <c r="A461" s="57">
        <v>38047</v>
      </c>
      <c r="B461" s="56">
        <v>99.888256731647601</v>
      </c>
    </row>
    <row r="462" spans="1:2" ht="15">
      <c r="A462" s="57">
        <v>38078</v>
      </c>
      <c r="B462" s="56">
        <v>99.930569061402593</v>
      </c>
    </row>
    <row r="463" spans="1:2" ht="15">
      <c r="A463" s="57">
        <v>38108</v>
      </c>
      <c r="B463" s="56">
        <v>99.965605906219295</v>
      </c>
    </row>
    <row r="464" spans="1:2" ht="15">
      <c r="A464" s="57">
        <v>38139</v>
      </c>
      <c r="B464" s="56">
        <v>99.995914196495406</v>
      </c>
    </row>
    <row r="465" spans="1:2" ht="15">
      <c r="A465" s="57">
        <v>38169</v>
      </c>
      <c r="B465" s="56">
        <v>100.022992041932</v>
      </c>
    </row>
    <row r="466" spans="1:2" ht="15">
      <c r="A466" s="57">
        <v>38200</v>
      </c>
      <c r="B466" s="56">
        <v>100.047017612944</v>
      </c>
    </row>
    <row r="467" spans="1:2" ht="15">
      <c r="A467" s="57">
        <v>38231</v>
      </c>
      <c r="B467" s="56">
        <v>100.066511770305</v>
      </c>
    </row>
    <row r="468" spans="1:2" ht="15">
      <c r="A468" s="57">
        <v>38261</v>
      </c>
      <c r="B468" s="56">
        <v>100.07219986386799</v>
      </c>
    </row>
    <row r="469" spans="1:2" ht="15">
      <c r="A469" s="57">
        <v>38292</v>
      </c>
      <c r="B469" s="56">
        <v>100.05737700528699</v>
      </c>
    </row>
    <row r="470" spans="1:2" ht="15">
      <c r="A470" s="57">
        <v>38322</v>
      </c>
      <c r="B470" s="56">
        <v>100.02030568233</v>
      </c>
    </row>
    <row r="471" spans="1:2" ht="15">
      <c r="A471" s="57">
        <v>38353</v>
      </c>
      <c r="B471" s="56">
        <v>99.960155282299894</v>
      </c>
    </row>
    <row r="472" spans="1:2" ht="15">
      <c r="A472" s="57">
        <v>38384</v>
      </c>
      <c r="B472" s="56">
        <v>99.8855107035548</v>
      </c>
    </row>
    <row r="473" spans="1:2" ht="15">
      <c r="A473" s="57">
        <v>38412</v>
      </c>
      <c r="B473" s="56">
        <v>99.807968138185799</v>
      </c>
    </row>
    <row r="474" spans="1:2" ht="15">
      <c r="A474" s="57">
        <v>38443</v>
      </c>
      <c r="B474" s="56">
        <v>99.740375806090697</v>
      </c>
    </row>
    <row r="475" spans="1:2" ht="15">
      <c r="A475" s="57">
        <v>38473</v>
      </c>
      <c r="B475" s="56">
        <v>99.698669765791806</v>
      </c>
    </row>
    <row r="476" spans="1:2" ht="15">
      <c r="A476" s="57">
        <v>38504</v>
      </c>
      <c r="B476" s="56">
        <v>99.698207808472205</v>
      </c>
    </row>
    <row r="477" spans="1:2" ht="15">
      <c r="A477" s="57">
        <v>38534</v>
      </c>
      <c r="B477" s="56">
        <v>99.741838829251805</v>
      </c>
    </row>
    <row r="478" spans="1:2" ht="15">
      <c r="A478" s="57">
        <v>38565</v>
      </c>
      <c r="B478" s="56">
        <v>99.824073843091895</v>
      </c>
    </row>
    <row r="479" spans="1:2" ht="15">
      <c r="A479" s="57">
        <v>38596</v>
      </c>
      <c r="B479" s="56">
        <v>99.938072957350101</v>
      </c>
    </row>
    <row r="480" spans="1:2" ht="15">
      <c r="A480" s="57">
        <v>38626</v>
      </c>
      <c r="B480" s="56">
        <v>100.073799560119</v>
      </c>
    </row>
    <row r="481" spans="1:2" ht="15">
      <c r="A481" s="57">
        <v>38657</v>
      </c>
      <c r="B481" s="56">
        <v>100.22669582935499</v>
      </c>
    </row>
    <row r="482" spans="1:2" ht="15">
      <c r="A482" s="57">
        <v>38687</v>
      </c>
      <c r="B482" s="56">
        <v>100.393169136567</v>
      </c>
    </row>
    <row r="483" spans="1:2" ht="15">
      <c r="A483" s="57">
        <v>38718</v>
      </c>
      <c r="B483" s="56">
        <v>100.562103019196</v>
      </c>
    </row>
    <row r="484" spans="1:2" ht="15">
      <c r="A484" s="57">
        <v>38749</v>
      </c>
      <c r="B484" s="56">
        <v>100.72030288223399</v>
      </c>
    </row>
    <row r="485" spans="1:2" ht="15">
      <c r="A485" s="57">
        <v>38777</v>
      </c>
      <c r="B485" s="56">
        <v>100.85972874622</v>
      </c>
    </row>
    <row r="486" spans="1:2" ht="15">
      <c r="A486" s="57">
        <v>38808</v>
      </c>
      <c r="B486" s="56">
        <v>100.978199429341</v>
      </c>
    </row>
    <row r="487" spans="1:2" ht="15">
      <c r="A487" s="57">
        <v>38838</v>
      </c>
      <c r="B487" s="56">
        <v>101.072545383429</v>
      </c>
    </row>
    <row r="488" spans="1:2" ht="15">
      <c r="A488" s="57">
        <v>38869</v>
      </c>
      <c r="B488" s="56">
        <v>101.15223155037199</v>
      </c>
    </row>
    <row r="489" spans="1:2" ht="15">
      <c r="A489" s="57">
        <v>38899</v>
      </c>
      <c r="B489" s="56">
        <v>101.227662089264</v>
      </c>
    </row>
    <row r="490" spans="1:2" ht="15">
      <c r="A490" s="57">
        <v>38930</v>
      </c>
      <c r="B490" s="56">
        <v>101.310231189864</v>
      </c>
    </row>
    <row r="491" spans="1:2" ht="15">
      <c r="A491" s="57">
        <v>38961</v>
      </c>
      <c r="B491" s="56">
        <v>101.402389322695</v>
      </c>
    </row>
    <row r="492" spans="1:2" ht="15">
      <c r="A492" s="57">
        <v>38991</v>
      </c>
      <c r="B492" s="56">
        <v>101.505066013888</v>
      </c>
    </row>
    <row r="493" spans="1:2" ht="15">
      <c r="A493" s="57">
        <v>39022</v>
      </c>
      <c r="B493" s="56">
        <v>101.614279018378</v>
      </c>
    </row>
    <row r="494" spans="1:2" ht="15">
      <c r="A494" s="57">
        <v>39052</v>
      </c>
      <c r="B494" s="56">
        <v>101.72326990083199</v>
      </c>
    </row>
    <row r="495" spans="1:2" ht="15">
      <c r="A495" s="57">
        <v>39083</v>
      </c>
      <c r="B495" s="56">
        <v>101.823940545581</v>
      </c>
    </row>
    <row r="496" spans="1:2" ht="15">
      <c r="A496" s="57">
        <v>39114</v>
      </c>
      <c r="B496" s="56">
        <v>101.915101359315</v>
      </c>
    </row>
    <row r="497" spans="1:2" ht="15">
      <c r="A497" s="57">
        <v>39142</v>
      </c>
      <c r="B497" s="56">
        <v>101.994904617315</v>
      </c>
    </row>
    <row r="498" spans="1:2" ht="15">
      <c r="A498" s="57">
        <v>39173</v>
      </c>
      <c r="B498" s="56">
        <v>102.059879398831</v>
      </c>
    </row>
    <row r="499" spans="1:2" ht="15">
      <c r="A499" s="57">
        <v>39203</v>
      </c>
      <c r="B499" s="56">
        <v>102.10327723410801</v>
      </c>
    </row>
    <row r="500" spans="1:2" ht="15">
      <c r="A500" s="57">
        <v>39234</v>
      </c>
      <c r="B500" s="56">
        <v>102.111037528232</v>
      </c>
    </row>
    <row r="501" spans="1:2" ht="15">
      <c r="A501" s="57">
        <v>39264</v>
      </c>
      <c r="B501" s="56">
        <v>102.075685184218</v>
      </c>
    </row>
    <row r="502" spans="1:2" ht="15">
      <c r="A502" s="57">
        <v>39295</v>
      </c>
      <c r="B502" s="56">
        <v>102.00299538888299</v>
      </c>
    </row>
    <row r="503" spans="1:2" ht="15">
      <c r="A503" s="57">
        <v>39326</v>
      </c>
      <c r="B503" s="56">
        <v>101.90610881427099</v>
      </c>
    </row>
    <row r="504" spans="1:2" ht="15">
      <c r="A504" s="57">
        <v>39356</v>
      </c>
      <c r="B504" s="56">
        <v>101.793064312914</v>
      </c>
    </row>
    <row r="505" spans="1:2" ht="15">
      <c r="A505" s="57">
        <v>39387</v>
      </c>
      <c r="B505" s="56">
        <v>101.662496187358</v>
      </c>
    </row>
    <row r="506" spans="1:2" ht="15">
      <c r="A506" s="57">
        <v>39417</v>
      </c>
      <c r="B506" s="56">
        <v>101.51870880188901</v>
      </c>
    </row>
    <row r="507" spans="1:2" ht="15">
      <c r="A507" s="57">
        <v>39448</v>
      </c>
      <c r="B507" s="56">
        <v>101.364979265098</v>
      </c>
    </row>
    <row r="508" spans="1:2" ht="15">
      <c r="A508" s="57">
        <v>39479</v>
      </c>
      <c r="B508" s="56">
        <v>101.19589837765299</v>
      </c>
    </row>
    <row r="509" spans="1:2" ht="15">
      <c r="A509" s="57">
        <v>39508</v>
      </c>
      <c r="B509" s="56">
        <v>100.99969982622</v>
      </c>
    </row>
    <row r="510" spans="1:2" ht="15">
      <c r="A510" s="57">
        <v>39539</v>
      </c>
      <c r="B510" s="56">
        <v>100.76078313681499</v>
      </c>
    </row>
    <row r="511" spans="1:2" ht="15">
      <c r="A511" s="57">
        <v>39569</v>
      </c>
      <c r="B511" s="56">
        <v>100.46227117663</v>
      </c>
    </row>
    <row r="512" spans="1:2" ht="15">
      <c r="A512" s="57">
        <v>39600</v>
      </c>
      <c r="B512" s="56">
        <v>100.091715385396</v>
      </c>
    </row>
    <row r="513" spans="1:2" ht="15">
      <c r="A513" s="57">
        <v>39630</v>
      </c>
      <c r="B513" s="56">
        <v>99.649200313090205</v>
      </c>
    </row>
    <row r="514" spans="1:2" ht="15">
      <c r="A514" s="57">
        <v>39661</v>
      </c>
      <c r="B514" s="56">
        <v>99.140468772000304</v>
      </c>
    </row>
    <row r="515" spans="1:2" ht="15">
      <c r="A515" s="57">
        <v>39692</v>
      </c>
      <c r="B515" s="56">
        <v>98.572288174228206</v>
      </c>
    </row>
    <row r="516" spans="1:2" ht="15">
      <c r="A516" s="57">
        <v>39722</v>
      </c>
      <c r="B516" s="56">
        <v>97.973328493990095</v>
      </c>
    </row>
    <row r="517" spans="1:2" ht="15">
      <c r="A517" s="57">
        <v>39753</v>
      </c>
      <c r="B517" s="56">
        <v>97.406062044338896</v>
      </c>
    </row>
    <row r="518" spans="1:2" ht="15">
      <c r="A518" s="57">
        <v>39783</v>
      </c>
      <c r="B518" s="56">
        <v>96.940076547064194</v>
      </c>
    </row>
    <row r="519" spans="1:2" ht="15">
      <c r="A519" s="57">
        <v>39814</v>
      </c>
      <c r="B519" s="56">
        <v>96.629014200523898</v>
      </c>
    </row>
    <row r="520" spans="1:2" ht="15">
      <c r="A520" s="57">
        <v>39845</v>
      </c>
      <c r="B520" s="56">
        <v>96.488693671745494</v>
      </c>
    </row>
    <row r="521" spans="1:2" ht="15">
      <c r="A521" s="57">
        <v>39873</v>
      </c>
      <c r="B521" s="56">
        <v>96.5305724191021</v>
      </c>
    </row>
    <row r="522" spans="1:2" ht="15">
      <c r="A522" s="57">
        <v>39904</v>
      </c>
      <c r="B522" s="56">
        <v>96.745412417048996</v>
      </c>
    </row>
    <row r="523" spans="1:2" ht="15">
      <c r="A523" s="57">
        <v>39934</v>
      </c>
      <c r="B523" s="56">
        <v>97.098696752530799</v>
      </c>
    </row>
    <row r="524" spans="1:2" ht="15">
      <c r="A524" s="57">
        <v>39965</v>
      </c>
      <c r="B524" s="56">
        <v>97.542627832392995</v>
      </c>
    </row>
    <row r="525" spans="1:2" ht="15">
      <c r="A525" s="57">
        <v>39995</v>
      </c>
      <c r="B525" s="56">
        <v>98.031811032909104</v>
      </c>
    </row>
    <row r="526" spans="1:2" ht="15">
      <c r="A526" s="57">
        <v>40026</v>
      </c>
      <c r="B526" s="56">
        <v>98.5280674463433</v>
      </c>
    </row>
    <row r="527" spans="1:2" ht="15">
      <c r="A527" s="57">
        <v>40057</v>
      </c>
      <c r="B527" s="56">
        <v>99.001416054354394</v>
      </c>
    </row>
    <row r="528" spans="1:2" ht="15">
      <c r="A528" s="57">
        <v>40087</v>
      </c>
      <c r="B528" s="56">
        <v>99.422110453054501</v>
      </c>
    </row>
    <row r="529" spans="1:2" ht="15">
      <c r="A529" s="57">
        <v>40118</v>
      </c>
      <c r="B529" s="56">
        <v>99.772480745043595</v>
      </c>
    </row>
    <row r="530" spans="1:2" ht="15">
      <c r="A530" s="57">
        <v>40148</v>
      </c>
      <c r="B530" s="56">
        <v>100.045432204219</v>
      </c>
    </row>
    <row r="531" spans="1:2" ht="15">
      <c r="A531" s="57">
        <v>40179</v>
      </c>
      <c r="B531" s="56">
        <v>100.252026680024</v>
      </c>
    </row>
    <row r="532" spans="1:2" ht="15">
      <c r="A532" s="57">
        <v>40210</v>
      </c>
      <c r="B532" s="56">
        <v>100.406890043364</v>
      </c>
    </row>
    <row r="533" spans="1:2" ht="15">
      <c r="A533" s="57">
        <v>40238</v>
      </c>
      <c r="B533" s="56">
        <v>100.526508730887</v>
      </c>
    </row>
    <row r="534" spans="1:2" ht="15">
      <c r="A534" s="57">
        <v>40269</v>
      </c>
      <c r="B534" s="56">
        <v>100.61803592145399</v>
      </c>
    </row>
    <row r="535" spans="1:2" ht="15">
      <c r="A535" s="57">
        <v>40299</v>
      </c>
      <c r="B535" s="56">
        <v>100.692001917206</v>
      </c>
    </row>
    <row r="536" spans="1:2" ht="15">
      <c r="A536" s="57">
        <v>40330</v>
      </c>
      <c r="B536" s="56">
        <v>100.77443756447499</v>
      </c>
    </row>
    <row r="537" spans="1:2" ht="15">
      <c r="A537" s="57">
        <v>40360</v>
      </c>
      <c r="B537" s="56">
        <v>100.886774011047</v>
      </c>
    </row>
    <row r="538" spans="1:2" ht="15">
      <c r="A538" s="57">
        <v>40391</v>
      </c>
      <c r="B538" s="56">
        <v>101.03296581108501</v>
      </c>
    </row>
    <row r="539" spans="1:2" ht="15">
      <c r="A539" s="57">
        <v>40422</v>
      </c>
      <c r="B539" s="56">
        <v>101.204398462835</v>
      </c>
    </row>
    <row r="540" spans="1:2" ht="15">
      <c r="A540" s="57">
        <v>40452</v>
      </c>
      <c r="B540" s="56">
        <v>101.385687244317</v>
      </c>
    </row>
    <row r="541" spans="1:2" ht="15">
      <c r="A541" s="57">
        <v>40483</v>
      </c>
      <c r="B541" s="56">
        <v>101.555078270314</v>
      </c>
    </row>
    <row r="542" spans="1:2" ht="15">
      <c r="A542" s="57">
        <v>40513</v>
      </c>
      <c r="B542" s="56">
        <v>101.68976300367601</v>
      </c>
    </row>
    <row r="543" spans="1:2" ht="15">
      <c r="A543" s="57">
        <v>40544</v>
      </c>
      <c r="B543" s="56">
        <v>101.76876942789301</v>
      </c>
    </row>
    <row r="544" spans="1:2" ht="15">
      <c r="A544" s="57">
        <v>40575</v>
      </c>
      <c r="B544" s="56">
        <v>101.775105645357</v>
      </c>
    </row>
    <row r="545" spans="1:2" ht="15">
      <c r="A545" s="57">
        <v>40603</v>
      </c>
      <c r="B545" s="56">
        <v>101.70179920352599</v>
      </c>
    </row>
    <row r="546" spans="1:2" ht="15">
      <c r="A546" s="57">
        <v>40634</v>
      </c>
      <c r="B546" s="56">
        <v>101.553465755543</v>
      </c>
    </row>
    <row r="547" spans="1:2" ht="15">
      <c r="A547" s="57">
        <v>40664</v>
      </c>
      <c r="B547" s="56">
        <v>101.347268046341</v>
      </c>
    </row>
    <row r="548" spans="1:2" ht="15">
      <c r="A548" s="57">
        <v>40695</v>
      </c>
      <c r="B548" s="56">
        <v>101.093882468761</v>
      </c>
    </row>
    <row r="549" spans="1:2" ht="15">
      <c r="A549" s="57">
        <v>40725</v>
      </c>
      <c r="B549" s="56">
        <v>100.808463689158</v>
      </c>
    </row>
    <row r="550" spans="1:2" ht="15">
      <c r="A550" s="57">
        <v>40756</v>
      </c>
      <c r="B550" s="56">
        <v>100.511423560335</v>
      </c>
    </row>
    <row r="551" spans="1:2" ht="15">
      <c r="A551" s="57">
        <v>40787</v>
      </c>
      <c r="B551" s="56">
        <v>100.239887410896</v>
      </c>
    </row>
    <row r="552" spans="1:2" ht="15">
      <c r="A552" s="57">
        <v>40817</v>
      </c>
      <c r="B552" s="56">
        <v>100.02150963282899</v>
      </c>
    </row>
    <row r="553" spans="1:2" ht="15">
      <c r="A553" s="57">
        <v>40848</v>
      </c>
      <c r="B553" s="56">
        <v>99.860485258568602</v>
      </c>
    </row>
    <row r="554" spans="1:2" ht="15">
      <c r="A554" s="57">
        <v>40878</v>
      </c>
      <c r="B554" s="56">
        <v>99.746690363287797</v>
      </c>
    </row>
    <row r="555" spans="1:2" ht="15">
      <c r="A555" s="57">
        <v>40909</v>
      </c>
      <c r="B555" s="56">
        <v>99.660245617038498</v>
      </c>
    </row>
    <row r="556" spans="1:2" ht="15">
      <c r="A556" s="57">
        <v>40940</v>
      </c>
      <c r="B556" s="56">
        <v>99.583264860221803</v>
      </c>
    </row>
    <row r="557" spans="1:2" ht="15">
      <c r="A557" s="57">
        <v>40969</v>
      </c>
      <c r="B557" s="56">
        <v>99.489739614694301</v>
      </c>
    </row>
    <row r="558" spans="1:2" ht="15">
      <c r="A558" s="57">
        <v>41000</v>
      </c>
      <c r="B558" s="56">
        <v>99.364630640849597</v>
      </c>
    </row>
    <row r="559" spans="1:2" ht="15">
      <c r="A559" s="57">
        <v>41030</v>
      </c>
      <c r="B559" s="56">
        <v>99.215390037544594</v>
      </c>
    </row>
    <row r="560" spans="1:2" ht="15">
      <c r="A560" s="57">
        <v>41061</v>
      </c>
      <c r="B560" s="56">
        <v>99.053319035019499</v>
      </c>
    </row>
    <row r="561" spans="1:2" ht="15">
      <c r="A561" s="57">
        <v>41091</v>
      </c>
      <c r="B561" s="56">
        <v>98.895189875201893</v>
      </c>
    </row>
    <row r="562" spans="1:2" ht="15">
      <c r="A562" s="57">
        <v>41122</v>
      </c>
      <c r="B562" s="56">
        <v>98.757116564862699</v>
      </c>
    </row>
    <row r="563" spans="1:2" ht="15">
      <c r="A563" s="57">
        <v>41153</v>
      </c>
      <c r="B563" s="56">
        <v>98.652401354142199</v>
      </c>
    </row>
    <row r="564" spans="1:2" ht="15">
      <c r="A564" s="57">
        <v>41183</v>
      </c>
      <c r="B564" s="56">
        <v>98.594249648758307</v>
      </c>
    </row>
    <row r="565" spans="1:2" ht="15">
      <c r="A565" s="57">
        <v>41214</v>
      </c>
      <c r="B565" s="56">
        <v>98.588458254626204</v>
      </c>
    </row>
    <row r="566" spans="1:2" ht="15">
      <c r="A566" s="57">
        <v>41244</v>
      </c>
      <c r="B566" s="56">
        <v>98.626126361277002</v>
      </c>
    </row>
    <row r="567" spans="1:2" ht="15">
      <c r="A567" s="57">
        <v>41275</v>
      </c>
      <c r="B567" s="56">
        <v>98.691984767312704</v>
      </c>
    </row>
    <row r="568" spans="1:2" ht="15">
      <c r="A568" s="57">
        <v>41306</v>
      </c>
      <c r="B568" s="56">
        <v>98.769548719156603</v>
      </c>
    </row>
    <row r="569" spans="1:2" ht="15">
      <c r="A569" s="57">
        <v>41334</v>
      </c>
      <c r="B569" s="56">
        <v>98.846018906130794</v>
      </c>
    </row>
    <row r="570" spans="1:2" ht="15">
      <c r="A570" s="57">
        <v>41365</v>
      </c>
      <c r="B570" s="56">
        <v>98.928594057898195</v>
      </c>
    </row>
    <row r="571" spans="1:2" ht="15">
      <c r="A571" s="57">
        <v>41395</v>
      </c>
      <c r="B571" s="56">
        <v>99.031975441438505</v>
      </c>
    </row>
    <row r="572" spans="1:2" ht="15">
      <c r="A572" s="57">
        <v>41426</v>
      </c>
      <c r="B572" s="56">
        <v>99.160211800947394</v>
      </c>
    </row>
    <row r="573" spans="1:2" ht="15">
      <c r="A573" s="57">
        <v>41456</v>
      </c>
      <c r="B573" s="56">
        <v>99.312052967427306</v>
      </c>
    </row>
    <row r="574" spans="1:2" ht="15">
      <c r="A574" s="57">
        <v>41487</v>
      </c>
      <c r="B574" s="56">
        <v>99.484311884441794</v>
      </c>
    </row>
    <row r="575" spans="1:2" ht="15">
      <c r="A575" s="57">
        <v>41518</v>
      </c>
      <c r="B575" s="56">
        <v>99.660144076577396</v>
      </c>
    </row>
    <row r="576" spans="1:2" ht="15">
      <c r="A576" s="57">
        <v>41548</v>
      </c>
      <c r="B576" s="56">
        <v>99.821020845025203</v>
      </c>
    </row>
    <row r="577" spans="1:2" ht="15">
      <c r="A577" s="57">
        <v>41579</v>
      </c>
      <c r="B577" s="56">
        <v>99.959613675472596</v>
      </c>
    </row>
    <row r="578" spans="1:2" ht="15">
      <c r="A578" s="57">
        <v>41609</v>
      </c>
      <c r="B578" s="56">
        <v>100.070061979459</v>
      </c>
    </row>
    <row r="579" spans="1:2" ht="15">
      <c r="A579" s="57">
        <v>41640</v>
      </c>
      <c r="B579" s="56">
        <v>100.152386645318</v>
      </c>
    </row>
    <row r="580" spans="1:2" ht="15">
      <c r="A580" s="57">
        <v>41671</v>
      </c>
      <c r="B580" s="56">
        <v>100.200511162411</v>
      </c>
    </row>
    <row r="581" spans="1:2" ht="15">
      <c r="A581" s="57">
        <v>41699</v>
      </c>
      <c r="B581" s="56">
        <v>100.215829316783</v>
      </c>
    </row>
    <row r="582" spans="1:2" ht="15">
      <c r="A582" s="57">
        <v>41730</v>
      </c>
      <c r="B582" s="56">
        <v>100.197071553537</v>
      </c>
    </row>
    <row r="583" spans="1:2" ht="15">
      <c r="A583" s="57">
        <v>41760</v>
      </c>
      <c r="B583" s="56">
        <v>100.14689080235399</v>
      </c>
    </row>
    <row r="584" spans="1:2" ht="15">
      <c r="A584" s="57">
        <v>41791</v>
      </c>
      <c r="B584" s="56">
        <v>100.077081334146</v>
      </c>
    </row>
    <row r="585" spans="1:2" ht="15">
      <c r="A585" s="57">
        <v>41821</v>
      </c>
      <c r="B585" s="56">
        <v>100.001023053917</v>
      </c>
    </row>
    <row r="586" spans="1:2" ht="15">
      <c r="A586" s="57">
        <v>41852</v>
      </c>
      <c r="B586" s="56">
        <v>99.932119221620496</v>
      </c>
    </row>
    <row r="587" spans="1:2" ht="15">
      <c r="A587" s="57">
        <v>41883</v>
      </c>
      <c r="B587" s="56">
        <v>99.887596590987798</v>
      </c>
    </row>
    <row r="588" spans="1:2" ht="15">
      <c r="A588" s="57">
        <v>41913</v>
      </c>
      <c r="B588" s="56">
        <v>99.874832751619294</v>
      </c>
    </row>
    <row r="589" spans="1:2" ht="15">
      <c r="A589" s="57">
        <v>41944</v>
      </c>
      <c r="B589" s="56">
        <v>99.894190351240596</v>
      </c>
    </row>
    <row r="590" spans="1:2" ht="15">
      <c r="A590" s="57">
        <v>41974</v>
      </c>
      <c r="B590" s="56">
        <v>99.942740174773604</v>
      </c>
    </row>
    <row r="591" spans="1:2" ht="15">
      <c r="A591" s="57">
        <v>42005</v>
      </c>
      <c r="B591" s="56">
        <v>100.01305902917601</v>
      </c>
    </row>
    <row r="592" spans="1:2" ht="15">
      <c r="A592" s="57">
        <v>42036</v>
      </c>
      <c r="B592" s="56">
        <v>100.090339787293</v>
      </c>
    </row>
    <row r="593" spans="1:2" ht="15">
      <c r="A593" s="57">
        <v>42064</v>
      </c>
      <c r="B593" s="56">
        <v>100.163081600998</v>
      </c>
    </row>
    <row r="594" spans="1:2" ht="15">
      <c r="A594" s="57">
        <v>42095</v>
      </c>
      <c r="B594" s="56">
        <v>100.220475208027</v>
      </c>
    </row>
    <row r="595" spans="1:2" ht="15">
      <c r="A595" s="57">
        <v>42125</v>
      </c>
      <c r="B595" s="56">
        <v>100.257901734692</v>
      </c>
    </row>
    <row r="596" spans="1:2" ht="15">
      <c r="A596" s="57">
        <v>42156</v>
      </c>
      <c r="B596" s="56">
        <v>100.28217604493901</v>
      </c>
    </row>
    <row r="597" spans="1:2" ht="15">
      <c r="A597" s="57">
        <v>42186</v>
      </c>
      <c r="B597" s="56">
        <v>100.300263378743</v>
      </c>
    </row>
    <row r="598" spans="1:2" ht="15">
      <c r="A598" s="57">
        <v>42217</v>
      </c>
      <c r="B598" s="56">
        <v>100.317285481025</v>
      </c>
    </row>
    <row r="599" spans="1:2" ht="15">
      <c r="A599" s="57">
        <v>42248</v>
      </c>
      <c r="B599" s="56">
        <v>100.336411002334</v>
      </c>
    </row>
    <row r="600" spans="1:2" ht="15">
      <c r="A600" s="57">
        <v>42278</v>
      </c>
      <c r="B600" s="56">
        <v>100.351426112279</v>
      </c>
    </row>
    <row r="601" spans="1:2" ht="15">
      <c r="A601" s="57">
        <v>42309</v>
      </c>
      <c r="B601" s="56">
        <v>100.351960384542</v>
      </c>
    </row>
    <row r="602" spans="1:2" ht="15">
      <c r="A602" s="57">
        <v>42339</v>
      </c>
      <c r="B602" s="56">
        <v>100.33135397858101</v>
      </c>
    </row>
    <row r="603" spans="1:2" ht="15">
      <c r="A603" s="57">
        <v>42370</v>
      </c>
      <c r="B603" s="56">
        <v>100.29001475592599</v>
      </c>
    </row>
    <row r="604" spans="1:2" ht="15">
      <c r="A604" s="57">
        <v>42401</v>
      </c>
      <c r="B604" s="56">
        <v>100.232762137587</v>
      </c>
    </row>
    <row r="605" spans="1:2" ht="15">
      <c r="A605" s="57">
        <v>42430</v>
      </c>
      <c r="B605" s="56">
        <v>100.17599859931499</v>
      </c>
    </row>
    <row r="606" spans="1:2" ht="15">
      <c r="A606" s="57">
        <v>42461</v>
      </c>
      <c r="B606" s="56">
        <v>100.12749788955701</v>
      </c>
    </row>
    <row r="607" spans="1:2" ht="15">
      <c r="A607" s="57">
        <v>42491</v>
      </c>
      <c r="B607" s="56">
        <v>100.088559976602</v>
      </c>
    </row>
    <row r="608" spans="1:2" ht="15">
      <c r="A608" s="57">
        <v>42522</v>
      </c>
      <c r="B608" s="56">
        <v>100.06529839915601</v>
      </c>
    </row>
    <row r="609" spans="1:2" ht="15">
      <c r="A609" s="57">
        <v>42552</v>
      </c>
      <c r="B609" s="56">
        <v>100.060832561308</v>
      </c>
    </row>
    <row r="610" spans="1:2" ht="15">
      <c r="A610" s="57">
        <v>42583</v>
      </c>
      <c r="B610" s="56">
        <v>100.079333695746</v>
      </c>
    </row>
    <row r="611" spans="1:2" ht="15">
      <c r="A611" s="57">
        <v>42614</v>
      </c>
      <c r="B611" s="56">
        <v>100.124754278577</v>
      </c>
    </row>
    <row r="612" spans="1:2" ht="15">
      <c r="A612" s="57">
        <v>42644</v>
      </c>
      <c r="B612" s="56">
        <v>100.190835091989</v>
      </c>
    </row>
    <row r="613" spans="1:2" ht="15">
      <c r="A613" s="57">
        <v>42675</v>
      </c>
      <c r="B613" s="56">
        <v>100.267298083087</v>
      </c>
    </row>
    <row r="614" spans="1:2" ht="15">
      <c r="A614" s="57">
        <v>42705</v>
      </c>
      <c r="B614" s="56">
        <v>100.35166929574901</v>
      </c>
    </row>
    <row r="615" spans="1:2" ht="15">
      <c r="A615" s="57">
        <v>42736</v>
      </c>
      <c r="B615" s="56">
        <v>100.437629846972</v>
      </c>
    </row>
    <row r="616" spans="1:2" ht="15">
      <c r="A616" s="57">
        <v>42767</v>
      </c>
      <c r="B616" s="56">
        <v>100.524228329647</v>
      </c>
    </row>
    <row r="617" spans="1:2" ht="15">
      <c r="A617" s="57">
        <v>42795</v>
      </c>
      <c r="B617" s="56">
        <v>100.61259806679899</v>
      </c>
    </row>
    <row r="618" spans="1:2" ht="15">
      <c r="A618" s="57">
        <v>42826</v>
      </c>
      <c r="B618" s="56">
        <v>100.704846613597</v>
      </c>
    </row>
    <row r="619" spans="1:2" ht="15">
      <c r="A619" s="57">
        <v>42856</v>
      </c>
      <c r="B619" s="56">
        <v>100.798761226659</v>
      </c>
    </row>
    <row r="620" spans="1:2" ht="15">
      <c r="A620" s="57">
        <v>42887</v>
      </c>
      <c r="B620" s="56">
        <v>100.894705099216</v>
      </c>
    </row>
    <row r="621" spans="1:2" ht="15">
      <c r="A621" s="57">
        <v>42917</v>
      </c>
      <c r="B621" s="56">
        <v>100.990364195655</v>
      </c>
    </row>
    <row r="622" spans="1:2" ht="15">
      <c r="A622" s="57">
        <v>42948</v>
      </c>
      <c r="B622" s="56">
        <v>101.08179187549401</v>
      </c>
    </row>
    <row r="623" spans="1:2" ht="15">
      <c r="A623" s="57">
        <v>42979</v>
      </c>
      <c r="B623" s="56">
        <v>101.165055873836</v>
      </c>
    </row>
    <row r="624" spans="1:2" ht="15">
      <c r="A624" s="57">
        <v>43009</v>
      </c>
      <c r="B624" s="56">
        <v>101.232841781644</v>
      </c>
    </row>
    <row r="625" spans="1:2" ht="15">
      <c r="A625" s="57">
        <v>43040</v>
      </c>
      <c r="B625" s="56">
        <v>101.277681925284</v>
      </c>
    </row>
    <row r="626" spans="1:2" ht="15">
      <c r="A626" s="57">
        <v>43070</v>
      </c>
      <c r="B626" s="56">
        <v>101.29222318425199</v>
      </c>
    </row>
    <row r="627" spans="1:2" ht="15">
      <c r="A627" s="57">
        <v>43101</v>
      </c>
      <c r="B627" s="56">
        <v>101.269856135363</v>
      </c>
    </row>
    <row r="628" spans="1:2" ht="15">
      <c r="A628" s="57">
        <v>43132</v>
      </c>
      <c r="B628" s="56">
        <v>101.217229075107</v>
      </c>
    </row>
    <row r="629" spans="1:2" ht="15">
      <c r="A629" s="57">
        <v>43160</v>
      </c>
      <c r="B629" s="56">
        <v>101.14293972042999</v>
      </c>
    </row>
    <row r="630" spans="1:2" ht="15">
      <c r="A630" s="57">
        <v>43191</v>
      </c>
      <c r="B630" s="56">
        <v>101.05730373233401</v>
      </c>
    </row>
    <row r="631" spans="1:2" ht="15">
      <c r="A631" s="57">
        <v>43221</v>
      </c>
      <c r="B631" s="56">
        <v>100.96517801646699</v>
      </c>
    </row>
    <row r="632" spans="1:2" ht="15">
      <c r="A632" s="57">
        <v>43252</v>
      </c>
      <c r="B632" s="56">
        <v>100.863718933313</v>
      </c>
    </row>
    <row r="633" spans="1:2" ht="15">
      <c r="A633" s="57">
        <v>43282</v>
      </c>
      <c r="B633" s="56">
        <v>100.750577814736</v>
      </c>
    </row>
    <row r="634" spans="1:2" ht="15">
      <c r="A634" s="57">
        <v>43313</v>
      </c>
      <c r="B634" s="56">
        <v>100.624145140648</v>
      </c>
    </row>
    <row r="635" spans="1:2" ht="15">
      <c r="A635" s="57">
        <v>43344</v>
      </c>
      <c r="B635" s="56">
        <v>100.489940937713</v>
      </c>
    </row>
    <row r="636" spans="1:2" ht="15">
      <c r="A636" s="57">
        <v>43374</v>
      </c>
      <c r="B636" s="56">
        <v>100.357636372485</v>
      </c>
    </row>
    <row r="637" spans="1:2" ht="15">
      <c r="A637" s="57">
        <v>43405</v>
      </c>
      <c r="B637" s="56">
        <v>100.236913972636</v>
      </c>
    </row>
    <row r="638" spans="1:2" ht="15">
      <c r="A638" s="57">
        <v>43435</v>
      </c>
      <c r="B638" s="56">
        <v>100.127352389154</v>
      </c>
    </row>
    <row r="639" spans="1:2" ht="15">
      <c r="A639" s="57">
        <v>43466</v>
      </c>
      <c r="B639" s="56">
        <v>100.035513420762</v>
      </c>
    </row>
    <row r="640" spans="1:2" ht="15">
      <c r="A640" s="57">
        <v>43497</v>
      </c>
      <c r="B640" s="56">
        <v>99.962285038858099</v>
      </c>
    </row>
    <row r="641" spans="1:2" ht="15">
      <c r="A641" s="57">
        <v>43525</v>
      </c>
      <c r="B641" s="56">
        <v>99.898269825485102</v>
      </c>
    </row>
    <row r="642" spans="1:2" ht="15">
      <c r="A642" s="57">
        <v>43556</v>
      </c>
      <c r="B642" s="56">
        <v>99.834431528471697</v>
      </c>
    </row>
    <row r="643" spans="1:2" ht="15">
      <c r="A643" s="57">
        <v>43586</v>
      </c>
      <c r="B643" s="56">
        <v>99.764314081700107</v>
      </c>
    </row>
    <row r="644" spans="1:2" ht="15">
      <c r="A644" s="57">
        <v>43617</v>
      </c>
      <c r="B644" s="56">
        <v>99.684962328012006</v>
      </c>
    </row>
    <row r="645" spans="1:2" ht="15">
      <c r="A645" s="57">
        <v>43647</v>
      </c>
      <c r="B645" s="56">
        <v>99.608050960235005</v>
      </c>
    </row>
    <row r="646" spans="1:2" ht="15">
      <c r="A646" s="57">
        <v>43678</v>
      </c>
      <c r="B646" s="56">
        <v>99.547048135482399</v>
      </c>
    </row>
    <row r="647" spans="1:2" ht="15">
      <c r="A647" s="57">
        <v>43709</v>
      </c>
      <c r="B647" s="56">
        <v>99.504726114956398</v>
      </c>
    </row>
    <row r="648" spans="1:2" ht="15">
      <c r="A648" s="57">
        <v>43739</v>
      </c>
      <c r="B648" s="56">
        <v>99.477625002325297</v>
      </c>
    </row>
    <row r="649" spans="1:2" ht="15">
      <c r="A649" s="57">
        <v>43770</v>
      </c>
      <c r="B649" s="56">
        <v>99.453901370589804</v>
      </c>
    </row>
    <row r="650" spans="1:2" ht="15">
      <c r="A650" s="57">
        <v>43800</v>
      </c>
      <c r="B650" s="56">
        <v>99.415586851511904</v>
      </c>
    </row>
    <row r="651" spans="1:2" ht="15">
      <c r="A651" s="57">
        <v>43831</v>
      </c>
      <c r="B651" s="56">
        <v>99.351814251156199</v>
      </c>
    </row>
    <row r="652" spans="1:2" ht="15">
      <c r="A652" s="57">
        <v>43862</v>
      </c>
      <c r="B652" s="56">
        <v>99.256044869572605</v>
      </c>
    </row>
    <row r="653" spans="1:2" ht="15">
      <c r="A653" s="57">
        <v>43891</v>
      </c>
      <c r="B653" s="56">
        <v>97.076366692393606</v>
      </c>
    </row>
    <row r="654" spans="1:2" ht="15">
      <c r="A654" s="57">
        <v>43922</v>
      </c>
      <c r="B654" s="56">
        <v>93.312984871449402</v>
      </c>
    </row>
    <row r="655" spans="1:2" ht="15">
      <c r="A655" s="57">
        <v>43952</v>
      </c>
      <c r="B655" s="56">
        <v>95.069255825554905</v>
      </c>
    </row>
    <row r="656" spans="1:2" ht="15">
      <c r="A656" s="57">
        <v>43983</v>
      </c>
      <c r="B656" s="56">
        <v>97.580490479508796</v>
      </c>
    </row>
    <row r="657" spans="1:2" ht="15">
      <c r="A657" s="57">
        <v>44013</v>
      </c>
      <c r="B657" s="56">
        <v>98.152649226384895</v>
      </c>
    </row>
    <row r="658" spans="1:2" ht="15">
      <c r="A658" s="57">
        <v>44044</v>
      </c>
      <c r="B658" s="56">
        <v>98.445773795900394</v>
      </c>
    </row>
    <row r="659" spans="1:2" ht="15">
      <c r="A659" s="57">
        <v>44075</v>
      </c>
      <c r="B659" s="56">
        <v>98.574820833026195</v>
      </c>
    </row>
    <row r="660" spans="1:2" ht="15">
      <c r="A660" s="57">
        <v>44105</v>
      </c>
      <c r="B660" s="56">
        <v>98.6862115111837</v>
      </c>
    </row>
    <row r="661" spans="1:2" ht="15">
      <c r="A661" s="57">
        <v>44136</v>
      </c>
      <c r="B661" s="56">
        <v>98.8202011347053</v>
      </c>
    </row>
    <row r="662" spans="1:2" ht="15">
      <c r="A662" s="57">
        <v>44166</v>
      </c>
      <c r="B662" s="56">
        <v>98.985554311255996</v>
      </c>
    </row>
    <row r="663" spans="1:2" ht="15">
      <c r="A663" s="57">
        <v>44197</v>
      </c>
      <c r="B663" s="56">
        <v>99.209401596395494</v>
      </c>
    </row>
    <row r="664" spans="1:2" ht="15">
      <c r="A664" s="57">
        <v>44228</v>
      </c>
      <c r="B664" s="56">
        <v>99.489352984452395</v>
      </c>
    </row>
    <row r="665" spans="1:2" ht="15">
      <c r="A665" s="57">
        <v>44256</v>
      </c>
      <c r="B665" s="56">
        <v>99.884817715475293</v>
      </c>
    </row>
    <row r="666" spans="1:2" ht="15">
      <c r="A666" s="57">
        <v>44287</v>
      </c>
      <c r="B666" s="56">
        <v>100.25798290384201</v>
      </c>
    </row>
    <row r="667" spans="1:2" ht="15">
      <c r="A667" s="57">
        <v>44317</v>
      </c>
      <c r="B667" s="56">
        <v>100.54806362639999</v>
      </c>
    </row>
    <row r="668" spans="1:2" ht="15">
      <c r="A668" s="57">
        <v>44348</v>
      </c>
      <c r="B668" s="56">
        <v>100.737247156482</v>
      </c>
    </row>
    <row r="669" spans="1:2" ht="15">
      <c r="A669" s="57">
        <v>44378</v>
      </c>
      <c r="B669" s="56">
        <v>100.82796284863799</v>
      </c>
    </row>
    <row r="670" spans="1:2" ht="15">
      <c r="A670" s="57">
        <v>44409</v>
      </c>
      <c r="B670" s="56">
        <v>100.839264366321</v>
      </c>
    </row>
    <row r="671" spans="1:2" ht="15">
      <c r="A671" s="57">
        <v>44440</v>
      </c>
      <c r="B671" s="56">
        <v>100.80075057313999</v>
      </c>
    </row>
    <row r="672" spans="1:2" ht="15">
      <c r="A672" s="57">
        <v>44470</v>
      </c>
      <c r="B672" s="56">
        <v>100.73353975116</v>
      </c>
    </row>
    <row r="673" spans="1:2" ht="15">
      <c r="A673" s="57">
        <v>44501</v>
      </c>
      <c r="B673" s="56">
        <v>100.65690499759501</v>
      </c>
    </row>
    <row r="674" spans="1:2" ht="15">
      <c r="A674" s="57">
        <v>44531</v>
      </c>
      <c r="B674" s="56">
        <v>100.58460228422599</v>
      </c>
    </row>
    <row r="675" spans="1:2" ht="15">
      <c r="A675" s="57">
        <v>44562</v>
      </c>
      <c r="B675" s="56">
        <v>100.524608097689</v>
      </c>
    </row>
    <row r="676" spans="1:2" ht="15">
      <c r="A676" s="57">
        <v>44593</v>
      </c>
      <c r="B676" s="56">
        <v>100.47198523308801</v>
      </c>
    </row>
  </sheetData>
  <hyperlinks>
    <hyperlink ref="E1" r:id="rId1" display="https://fred.stlouisfed.org/series/EA19LOLITONOSTSAM" xr:uid="{820F924A-1117-4007-927D-210EEE9731A9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2AB2E-C28B-42AE-B7AC-0F58E04EFE41}">
  <sheetPr>
    <tabColor rgb="FF70AD47"/>
  </sheetPr>
  <dimension ref="A1:D903"/>
  <sheetViews>
    <sheetView workbookViewId="0">
      <selection activeCell="D2" sqref="D2"/>
    </sheetView>
  </sheetViews>
  <sheetFormatPr defaultRowHeight="12.75"/>
  <cols>
    <col min="1" max="1" width="10.140625" bestFit="1" customWidth="1"/>
    <col min="2" max="2" width="8.5703125" bestFit="1" customWidth="1"/>
  </cols>
  <sheetData>
    <row r="1" spans="1:4" ht="15">
      <c r="A1" s="32" t="s">
        <v>1</v>
      </c>
      <c r="B1" s="32" t="s">
        <v>33</v>
      </c>
      <c r="D1" s="18" t="s">
        <v>518</v>
      </c>
    </row>
    <row r="2" spans="1:4" ht="15">
      <c r="A2" s="59">
        <v>17168</v>
      </c>
      <c r="B2" s="58">
        <v>21.48</v>
      </c>
    </row>
    <row r="3" spans="1:4" ht="15">
      <c r="A3" s="59">
        <v>17199</v>
      </c>
      <c r="B3" s="58">
        <v>21.62</v>
      </c>
    </row>
    <row r="4" spans="1:4" ht="15">
      <c r="A4" s="59">
        <v>17227</v>
      </c>
      <c r="B4" s="58">
        <v>22</v>
      </c>
    </row>
    <row r="5" spans="1:4" ht="15">
      <c r="A5" s="59">
        <v>17258</v>
      </c>
      <c r="B5" s="58">
        <v>22</v>
      </c>
    </row>
    <row r="6" spans="1:4" ht="15">
      <c r="A6" s="59">
        <v>17288</v>
      </c>
      <c r="B6" s="58">
        <v>21.95</v>
      </c>
    </row>
    <row r="7" spans="1:4" ht="15">
      <c r="A7" s="59">
        <v>17319</v>
      </c>
      <c r="B7" s="58">
        <v>22.08</v>
      </c>
    </row>
    <row r="8" spans="1:4" ht="15">
      <c r="A8" s="59">
        <v>17349</v>
      </c>
      <c r="B8" s="58">
        <v>22.23</v>
      </c>
    </row>
    <row r="9" spans="1:4" ht="15">
      <c r="A9" s="59">
        <v>17380</v>
      </c>
      <c r="B9" s="58">
        <v>22.4</v>
      </c>
    </row>
    <row r="10" spans="1:4" ht="15">
      <c r="A10" s="59">
        <v>17411</v>
      </c>
      <c r="B10" s="58">
        <v>22.84</v>
      </c>
    </row>
    <row r="11" spans="1:4" ht="15">
      <c r="A11" s="59">
        <v>17441</v>
      </c>
      <c r="B11" s="58">
        <v>22.91</v>
      </c>
    </row>
    <row r="12" spans="1:4" ht="15">
      <c r="A12" s="59">
        <v>17472</v>
      </c>
      <c r="B12" s="58">
        <v>23.06</v>
      </c>
    </row>
    <row r="13" spans="1:4" ht="15">
      <c r="A13" s="59">
        <v>17502</v>
      </c>
      <c r="B13" s="58">
        <v>23.41</v>
      </c>
    </row>
    <row r="14" spans="1:4" ht="15">
      <c r="A14" s="59">
        <v>17533</v>
      </c>
      <c r="B14" s="58">
        <v>23.68</v>
      </c>
    </row>
    <row r="15" spans="1:4" ht="15">
      <c r="A15" s="59">
        <v>17564</v>
      </c>
      <c r="B15" s="58">
        <v>23.67</v>
      </c>
    </row>
    <row r="16" spans="1:4" ht="15">
      <c r="A16" s="59">
        <v>17593</v>
      </c>
      <c r="B16" s="58">
        <v>23.5</v>
      </c>
    </row>
    <row r="17" spans="1:2" ht="15">
      <c r="A17" s="59">
        <v>17624</v>
      </c>
      <c r="B17" s="58">
        <v>23.82</v>
      </c>
    </row>
    <row r="18" spans="1:2" ht="15">
      <c r="A18" s="59">
        <v>17654</v>
      </c>
      <c r="B18" s="58">
        <v>24.01</v>
      </c>
    </row>
    <row r="19" spans="1:2" ht="15">
      <c r="A19" s="59">
        <v>17685</v>
      </c>
      <c r="B19" s="58">
        <v>24.15</v>
      </c>
    </row>
    <row r="20" spans="1:2" ht="15">
      <c r="A20" s="59">
        <v>17715</v>
      </c>
      <c r="B20" s="58">
        <v>24.4</v>
      </c>
    </row>
    <row r="21" spans="1:2" ht="15">
      <c r="A21" s="59">
        <v>17746</v>
      </c>
      <c r="B21" s="58">
        <v>24.43</v>
      </c>
    </row>
    <row r="22" spans="1:2" ht="15">
      <c r="A22" s="59">
        <v>17777</v>
      </c>
      <c r="B22" s="58">
        <v>24.36</v>
      </c>
    </row>
    <row r="23" spans="1:2" ht="15">
      <c r="A23" s="59">
        <v>17807</v>
      </c>
      <c r="B23" s="58">
        <v>24.31</v>
      </c>
    </row>
    <row r="24" spans="1:2" ht="15">
      <c r="A24" s="59">
        <v>17838</v>
      </c>
      <c r="B24" s="58">
        <v>24.16</v>
      </c>
    </row>
    <row r="25" spans="1:2" ht="15">
      <c r="A25" s="59">
        <v>17868</v>
      </c>
      <c r="B25" s="58">
        <v>24.05</v>
      </c>
    </row>
    <row r="26" spans="1:2" ht="15">
      <c r="A26" s="59">
        <v>17899</v>
      </c>
      <c r="B26" s="58">
        <v>24.01</v>
      </c>
    </row>
    <row r="27" spans="1:2" ht="15">
      <c r="A27" s="59">
        <v>17930</v>
      </c>
      <c r="B27" s="58">
        <v>23.91</v>
      </c>
    </row>
    <row r="28" spans="1:2" ht="15">
      <c r="A28" s="59">
        <v>17958</v>
      </c>
      <c r="B28" s="58">
        <v>23.91</v>
      </c>
    </row>
    <row r="29" spans="1:2" ht="15">
      <c r="A29" s="59">
        <v>17989</v>
      </c>
      <c r="B29" s="58">
        <v>23.92</v>
      </c>
    </row>
    <row r="30" spans="1:2" ht="15">
      <c r="A30" s="59">
        <v>18019</v>
      </c>
      <c r="B30" s="58">
        <v>23.91</v>
      </c>
    </row>
    <row r="31" spans="1:2" ht="15">
      <c r="A31" s="59">
        <v>18050</v>
      </c>
      <c r="B31" s="58">
        <v>23.92</v>
      </c>
    </row>
    <row r="32" spans="1:2" ht="15">
      <c r="A32" s="59">
        <v>18080</v>
      </c>
      <c r="B32" s="58">
        <v>23.7</v>
      </c>
    </row>
    <row r="33" spans="1:2" ht="15">
      <c r="A33" s="59">
        <v>18111</v>
      </c>
      <c r="B33" s="58">
        <v>23.7</v>
      </c>
    </row>
    <row r="34" spans="1:2" ht="15">
      <c r="A34" s="59">
        <v>18142</v>
      </c>
      <c r="B34" s="58">
        <v>23.75</v>
      </c>
    </row>
    <row r="35" spans="1:2" ht="15">
      <c r="A35" s="59">
        <v>18172</v>
      </c>
      <c r="B35" s="58">
        <v>23.67</v>
      </c>
    </row>
    <row r="36" spans="1:2" ht="15">
      <c r="A36" s="59">
        <v>18203</v>
      </c>
      <c r="B36" s="58">
        <v>23.7</v>
      </c>
    </row>
    <row r="37" spans="1:2" ht="15">
      <c r="A37" s="59">
        <v>18233</v>
      </c>
      <c r="B37" s="58">
        <v>23.61</v>
      </c>
    </row>
    <row r="38" spans="1:2" ht="15">
      <c r="A38" s="59">
        <v>18264</v>
      </c>
      <c r="B38" s="58">
        <v>23.51</v>
      </c>
    </row>
    <row r="39" spans="1:2" ht="15">
      <c r="A39" s="59">
        <v>18295</v>
      </c>
      <c r="B39" s="58">
        <v>23.61</v>
      </c>
    </row>
    <row r="40" spans="1:2" ht="15">
      <c r="A40" s="59">
        <v>18323</v>
      </c>
      <c r="B40" s="58">
        <v>23.64</v>
      </c>
    </row>
    <row r="41" spans="1:2" ht="15">
      <c r="A41" s="59">
        <v>18354</v>
      </c>
      <c r="B41" s="58">
        <v>23.65</v>
      </c>
    </row>
    <row r="42" spans="1:2" ht="15">
      <c r="A42" s="59">
        <v>18384</v>
      </c>
      <c r="B42" s="58">
        <v>23.77</v>
      </c>
    </row>
    <row r="43" spans="1:2" ht="15">
      <c r="A43" s="59">
        <v>18415</v>
      </c>
      <c r="B43" s="58">
        <v>23.88</v>
      </c>
    </row>
    <row r="44" spans="1:2" ht="15">
      <c r="A44" s="59">
        <v>18445</v>
      </c>
      <c r="B44" s="58">
        <v>24.07</v>
      </c>
    </row>
    <row r="45" spans="1:2" ht="15">
      <c r="A45" s="59">
        <v>18476</v>
      </c>
      <c r="B45" s="58">
        <v>24.2</v>
      </c>
    </row>
    <row r="46" spans="1:2" ht="15">
      <c r="A46" s="59">
        <v>18507</v>
      </c>
      <c r="B46" s="58">
        <v>24.34</v>
      </c>
    </row>
    <row r="47" spans="1:2" ht="15">
      <c r="A47" s="59">
        <v>18537</v>
      </c>
      <c r="B47" s="58">
        <v>24.5</v>
      </c>
    </row>
    <row r="48" spans="1:2" ht="15">
      <c r="A48" s="59">
        <v>18568</v>
      </c>
      <c r="B48" s="58">
        <v>24.6</v>
      </c>
    </row>
    <row r="49" spans="1:2" ht="15">
      <c r="A49" s="59">
        <v>18598</v>
      </c>
      <c r="B49" s="58">
        <v>24.98</v>
      </c>
    </row>
    <row r="50" spans="1:2" ht="15">
      <c r="A50" s="59">
        <v>18629</v>
      </c>
      <c r="B50" s="58">
        <v>25.38</v>
      </c>
    </row>
    <row r="51" spans="1:2" ht="15">
      <c r="A51" s="59">
        <v>18660</v>
      </c>
      <c r="B51" s="58">
        <v>25.83</v>
      </c>
    </row>
    <row r="52" spans="1:2" ht="15">
      <c r="A52" s="59">
        <v>18688</v>
      </c>
      <c r="B52" s="58">
        <v>25.88</v>
      </c>
    </row>
    <row r="53" spans="1:2" ht="15">
      <c r="A53" s="59">
        <v>18719</v>
      </c>
      <c r="B53" s="58">
        <v>25.92</v>
      </c>
    </row>
    <row r="54" spans="1:2" ht="15">
      <c r="A54" s="59">
        <v>18749</v>
      </c>
      <c r="B54" s="58">
        <v>25.99</v>
      </c>
    </row>
    <row r="55" spans="1:2" ht="15">
      <c r="A55" s="59">
        <v>18780</v>
      </c>
      <c r="B55" s="58">
        <v>25.93</v>
      </c>
    </row>
    <row r="56" spans="1:2" ht="15">
      <c r="A56" s="59">
        <v>18810</v>
      </c>
      <c r="B56" s="58">
        <v>25.91</v>
      </c>
    </row>
    <row r="57" spans="1:2" ht="15">
      <c r="A57" s="59">
        <v>18841</v>
      </c>
      <c r="B57" s="58">
        <v>25.86</v>
      </c>
    </row>
    <row r="58" spans="1:2" ht="15">
      <c r="A58" s="59">
        <v>18872</v>
      </c>
      <c r="B58" s="58">
        <v>26.03</v>
      </c>
    </row>
    <row r="59" spans="1:2" ht="15">
      <c r="A59" s="59">
        <v>18902</v>
      </c>
      <c r="B59" s="58">
        <v>26.16</v>
      </c>
    </row>
    <row r="60" spans="1:2" ht="15">
      <c r="A60" s="59">
        <v>18933</v>
      </c>
      <c r="B60" s="58">
        <v>26.32</v>
      </c>
    </row>
    <row r="61" spans="1:2" ht="15">
      <c r="A61" s="59">
        <v>18963</v>
      </c>
      <c r="B61" s="58">
        <v>26.47</v>
      </c>
    </row>
    <row r="62" spans="1:2" ht="15">
      <c r="A62" s="59">
        <v>18994</v>
      </c>
      <c r="B62" s="58">
        <v>26.45</v>
      </c>
    </row>
    <row r="63" spans="1:2" ht="15">
      <c r="A63" s="59">
        <v>19025</v>
      </c>
      <c r="B63" s="58">
        <v>26.41</v>
      </c>
    </row>
    <row r="64" spans="1:2" ht="15">
      <c r="A64" s="59">
        <v>19054</v>
      </c>
      <c r="B64" s="58">
        <v>26.39</v>
      </c>
    </row>
    <row r="65" spans="1:2" ht="15">
      <c r="A65" s="59">
        <v>19085</v>
      </c>
      <c r="B65" s="58">
        <v>26.46</v>
      </c>
    </row>
    <row r="66" spans="1:2" ht="15">
      <c r="A66" s="59">
        <v>19115</v>
      </c>
      <c r="B66" s="58">
        <v>26.47</v>
      </c>
    </row>
    <row r="67" spans="1:2" ht="15">
      <c r="A67" s="59">
        <v>19146</v>
      </c>
      <c r="B67" s="58">
        <v>26.53</v>
      </c>
    </row>
    <row r="68" spans="1:2" ht="15">
      <c r="A68" s="59">
        <v>19176</v>
      </c>
      <c r="B68" s="58">
        <v>26.68</v>
      </c>
    </row>
    <row r="69" spans="1:2" ht="15">
      <c r="A69" s="59">
        <v>19207</v>
      </c>
      <c r="B69" s="58">
        <v>26.69</v>
      </c>
    </row>
    <row r="70" spans="1:2" ht="15">
      <c r="A70" s="59">
        <v>19238</v>
      </c>
      <c r="B70" s="58">
        <v>26.63</v>
      </c>
    </row>
    <row r="71" spans="1:2" ht="15">
      <c r="A71" s="59">
        <v>19268</v>
      </c>
      <c r="B71" s="58">
        <v>26.69</v>
      </c>
    </row>
    <row r="72" spans="1:2" ht="15">
      <c r="A72" s="59">
        <v>19299</v>
      </c>
      <c r="B72" s="58">
        <v>26.69</v>
      </c>
    </row>
    <row r="73" spans="1:2" ht="15">
      <c r="A73" s="59">
        <v>19329</v>
      </c>
      <c r="B73" s="58">
        <v>26.71</v>
      </c>
    </row>
    <row r="74" spans="1:2" ht="15">
      <c r="A74" s="59">
        <v>19360</v>
      </c>
      <c r="B74" s="58">
        <v>26.64</v>
      </c>
    </row>
    <row r="75" spans="1:2" ht="15">
      <c r="A75" s="59">
        <v>19391</v>
      </c>
      <c r="B75" s="58">
        <v>26.59</v>
      </c>
    </row>
    <row r="76" spans="1:2" ht="15">
      <c r="A76" s="59">
        <v>19419</v>
      </c>
      <c r="B76" s="58">
        <v>26.63</v>
      </c>
    </row>
    <row r="77" spans="1:2" ht="15">
      <c r="A77" s="59">
        <v>19450</v>
      </c>
      <c r="B77" s="58">
        <v>26.69</v>
      </c>
    </row>
    <row r="78" spans="1:2" ht="15">
      <c r="A78" s="59">
        <v>19480</v>
      </c>
      <c r="B78" s="58">
        <v>26.7</v>
      </c>
    </row>
    <row r="79" spans="1:2" ht="15">
      <c r="A79" s="59">
        <v>19511</v>
      </c>
      <c r="B79" s="58">
        <v>26.77</v>
      </c>
    </row>
    <row r="80" spans="1:2" ht="15">
      <c r="A80" s="59">
        <v>19541</v>
      </c>
      <c r="B80" s="58">
        <v>26.79</v>
      </c>
    </row>
    <row r="81" spans="1:2" ht="15">
      <c r="A81" s="59">
        <v>19572</v>
      </c>
      <c r="B81" s="58">
        <v>26.85</v>
      </c>
    </row>
    <row r="82" spans="1:2" ht="15">
      <c r="A82" s="59">
        <v>19603</v>
      </c>
      <c r="B82" s="58">
        <v>26.89</v>
      </c>
    </row>
    <row r="83" spans="1:2" ht="15">
      <c r="A83" s="59">
        <v>19633</v>
      </c>
      <c r="B83" s="58">
        <v>26.95</v>
      </c>
    </row>
    <row r="84" spans="1:2" ht="15">
      <c r="A84" s="59">
        <v>19664</v>
      </c>
      <c r="B84" s="58">
        <v>26.85</v>
      </c>
    </row>
    <row r="85" spans="1:2" ht="15">
      <c r="A85" s="59">
        <v>19694</v>
      </c>
      <c r="B85" s="58">
        <v>26.87</v>
      </c>
    </row>
    <row r="86" spans="1:2" ht="15">
      <c r="A86" s="59">
        <v>19725</v>
      </c>
      <c r="B86" s="58">
        <v>26.94</v>
      </c>
    </row>
    <row r="87" spans="1:2" ht="15">
      <c r="A87" s="59">
        <v>19756</v>
      </c>
      <c r="B87" s="58">
        <v>26.99</v>
      </c>
    </row>
    <row r="88" spans="1:2" ht="15">
      <c r="A88" s="59">
        <v>19784</v>
      </c>
      <c r="B88" s="58">
        <v>26.93</v>
      </c>
    </row>
    <row r="89" spans="1:2" ht="15">
      <c r="A89" s="59">
        <v>19815</v>
      </c>
      <c r="B89" s="58">
        <v>26.86</v>
      </c>
    </row>
    <row r="90" spans="1:2" ht="15">
      <c r="A90" s="59">
        <v>19845</v>
      </c>
      <c r="B90" s="58">
        <v>26.93</v>
      </c>
    </row>
    <row r="91" spans="1:2" ht="15">
      <c r="A91" s="59">
        <v>19876</v>
      </c>
      <c r="B91" s="58">
        <v>26.94</v>
      </c>
    </row>
    <row r="92" spans="1:2" ht="15">
      <c r="A92" s="59">
        <v>19906</v>
      </c>
      <c r="B92" s="58">
        <v>26.86</v>
      </c>
    </row>
    <row r="93" spans="1:2" ht="15">
      <c r="A93" s="59">
        <v>19937</v>
      </c>
      <c r="B93" s="58">
        <v>26.85</v>
      </c>
    </row>
    <row r="94" spans="1:2" ht="15">
      <c r="A94" s="59">
        <v>19968</v>
      </c>
      <c r="B94" s="58">
        <v>26.81</v>
      </c>
    </row>
    <row r="95" spans="1:2" ht="15">
      <c r="A95" s="59">
        <v>19998</v>
      </c>
      <c r="B95" s="58">
        <v>26.72</v>
      </c>
    </row>
    <row r="96" spans="1:2" ht="15">
      <c r="A96" s="59">
        <v>20029</v>
      </c>
      <c r="B96" s="58">
        <v>26.78</v>
      </c>
    </row>
    <row r="97" spans="1:2" ht="15">
      <c r="A97" s="59">
        <v>20059</v>
      </c>
      <c r="B97" s="58">
        <v>26.77</v>
      </c>
    </row>
    <row r="98" spans="1:2" ht="15">
      <c r="A98" s="59">
        <v>20090</v>
      </c>
      <c r="B98" s="58">
        <v>26.77</v>
      </c>
    </row>
    <row r="99" spans="1:2" ht="15">
      <c r="A99" s="59">
        <v>20121</v>
      </c>
      <c r="B99" s="58">
        <v>26.82</v>
      </c>
    </row>
    <row r="100" spans="1:2" ht="15">
      <c r="A100" s="59">
        <v>20149</v>
      </c>
      <c r="B100" s="58">
        <v>26.79</v>
      </c>
    </row>
    <row r="101" spans="1:2" ht="15">
      <c r="A101" s="59">
        <v>20180</v>
      </c>
      <c r="B101" s="58">
        <v>26.79</v>
      </c>
    </row>
    <row r="102" spans="1:2" ht="15">
      <c r="A102" s="59">
        <v>20210</v>
      </c>
      <c r="B102" s="58">
        <v>26.77</v>
      </c>
    </row>
    <row r="103" spans="1:2" ht="15">
      <c r="A103" s="59">
        <v>20241</v>
      </c>
      <c r="B103" s="58">
        <v>26.71</v>
      </c>
    </row>
    <row r="104" spans="1:2" ht="15">
      <c r="A104" s="59">
        <v>20271</v>
      </c>
      <c r="B104" s="58">
        <v>26.76</v>
      </c>
    </row>
    <row r="105" spans="1:2" ht="15">
      <c r="A105" s="59">
        <v>20302</v>
      </c>
      <c r="B105" s="58">
        <v>26.72</v>
      </c>
    </row>
    <row r="106" spans="1:2" ht="15">
      <c r="A106" s="59">
        <v>20333</v>
      </c>
      <c r="B106" s="58">
        <v>26.85</v>
      </c>
    </row>
    <row r="107" spans="1:2" ht="15">
      <c r="A107" s="59">
        <v>20363</v>
      </c>
      <c r="B107" s="58">
        <v>26.82</v>
      </c>
    </row>
    <row r="108" spans="1:2" ht="15">
      <c r="A108" s="59">
        <v>20394</v>
      </c>
      <c r="B108" s="58">
        <v>26.88</v>
      </c>
    </row>
    <row r="109" spans="1:2" ht="15">
      <c r="A109" s="59">
        <v>20424</v>
      </c>
      <c r="B109" s="58">
        <v>26.87</v>
      </c>
    </row>
    <row r="110" spans="1:2" ht="15">
      <c r="A110" s="59">
        <v>20455</v>
      </c>
      <c r="B110" s="58">
        <v>26.83</v>
      </c>
    </row>
    <row r="111" spans="1:2" ht="15">
      <c r="A111" s="59">
        <v>20486</v>
      </c>
      <c r="B111" s="58">
        <v>26.86</v>
      </c>
    </row>
    <row r="112" spans="1:2" ht="15">
      <c r="A112" s="59">
        <v>20515</v>
      </c>
      <c r="B112" s="58">
        <v>26.89</v>
      </c>
    </row>
    <row r="113" spans="1:2" ht="15">
      <c r="A113" s="59">
        <v>20546</v>
      </c>
      <c r="B113" s="58">
        <v>26.93</v>
      </c>
    </row>
    <row r="114" spans="1:2" ht="15">
      <c r="A114" s="59">
        <v>20576</v>
      </c>
      <c r="B114" s="58">
        <v>27.03</v>
      </c>
    </row>
    <row r="115" spans="1:2" ht="15">
      <c r="A115" s="59">
        <v>20607</v>
      </c>
      <c r="B115" s="58">
        <v>27.15</v>
      </c>
    </row>
    <row r="116" spans="1:2" ht="15">
      <c r="A116" s="59">
        <v>20637</v>
      </c>
      <c r="B116" s="58">
        <v>27.29</v>
      </c>
    </row>
    <row r="117" spans="1:2" ht="15">
      <c r="A117" s="59">
        <v>20668</v>
      </c>
      <c r="B117" s="58">
        <v>27.31</v>
      </c>
    </row>
    <row r="118" spans="1:2" ht="15">
      <c r="A118" s="59">
        <v>20699</v>
      </c>
      <c r="B118" s="58">
        <v>27.35</v>
      </c>
    </row>
    <row r="119" spans="1:2" ht="15">
      <c r="A119" s="59">
        <v>20729</v>
      </c>
      <c r="B119" s="58">
        <v>27.51</v>
      </c>
    </row>
    <row r="120" spans="1:2" ht="15">
      <c r="A120" s="59">
        <v>20760</v>
      </c>
      <c r="B120" s="58">
        <v>27.51</v>
      </c>
    </row>
    <row r="121" spans="1:2" ht="15">
      <c r="A121" s="59">
        <v>20790</v>
      </c>
      <c r="B121" s="58">
        <v>27.63</v>
      </c>
    </row>
    <row r="122" spans="1:2" ht="15">
      <c r="A122" s="59">
        <v>20821</v>
      </c>
      <c r="B122" s="58">
        <v>27.67</v>
      </c>
    </row>
    <row r="123" spans="1:2" ht="15">
      <c r="A123" s="59">
        <v>20852</v>
      </c>
      <c r="B123" s="58">
        <v>27.8</v>
      </c>
    </row>
    <row r="124" spans="1:2" ht="15">
      <c r="A124" s="59">
        <v>20880</v>
      </c>
      <c r="B124" s="58">
        <v>27.86</v>
      </c>
    </row>
    <row r="125" spans="1:2" ht="15">
      <c r="A125" s="59">
        <v>20911</v>
      </c>
      <c r="B125" s="58">
        <v>27.93</v>
      </c>
    </row>
    <row r="126" spans="1:2" ht="15">
      <c r="A126" s="59">
        <v>20941</v>
      </c>
      <c r="B126" s="58">
        <v>28</v>
      </c>
    </row>
    <row r="127" spans="1:2" ht="15">
      <c r="A127" s="59">
        <v>20972</v>
      </c>
      <c r="B127" s="58">
        <v>28.11</v>
      </c>
    </row>
    <row r="128" spans="1:2" ht="15">
      <c r="A128" s="59">
        <v>21002</v>
      </c>
      <c r="B128" s="58">
        <v>28.19</v>
      </c>
    </row>
    <row r="129" spans="1:2" ht="15">
      <c r="A129" s="59">
        <v>21033</v>
      </c>
      <c r="B129" s="58">
        <v>28.28</v>
      </c>
    </row>
    <row r="130" spans="1:2" ht="15">
      <c r="A130" s="59">
        <v>21064</v>
      </c>
      <c r="B130" s="58">
        <v>28.32</v>
      </c>
    </row>
    <row r="131" spans="1:2" ht="15">
      <c r="A131" s="59">
        <v>21094</v>
      </c>
      <c r="B131" s="58">
        <v>28.32</v>
      </c>
    </row>
    <row r="132" spans="1:2" ht="15">
      <c r="A132" s="59">
        <v>21125</v>
      </c>
      <c r="B132" s="58">
        <v>28.41</v>
      </c>
    </row>
    <row r="133" spans="1:2" ht="15">
      <c r="A133" s="59">
        <v>21155</v>
      </c>
      <c r="B133" s="58">
        <v>28.47</v>
      </c>
    </row>
    <row r="134" spans="1:2" ht="15">
      <c r="A134" s="59">
        <v>21186</v>
      </c>
      <c r="B134" s="58">
        <v>28.64</v>
      </c>
    </row>
    <row r="135" spans="1:2" ht="15">
      <c r="A135" s="59">
        <v>21217</v>
      </c>
      <c r="B135" s="58">
        <v>28.7</v>
      </c>
    </row>
    <row r="136" spans="1:2" ht="15">
      <c r="A136" s="59">
        <v>21245</v>
      </c>
      <c r="B136" s="58">
        <v>28.87</v>
      </c>
    </row>
    <row r="137" spans="1:2" ht="15">
      <c r="A137" s="59">
        <v>21276</v>
      </c>
      <c r="B137" s="58">
        <v>28.94</v>
      </c>
    </row>
    <row r="138" spans="1:2" ht="15">
      <c r="A138" s="59">
        <v>21306</v>
      </c>
      <c r="B138" s="58">
        <v>28.94</v>
      </c>
    </row>
    <row r="139" spans="1:2" ht="15">
      <c r="A139" s="59">
        <v>21337</v>
      </c>
      <c r="B139" s="58">
        <v>28.91</v>
      </c>
    </row>
    <row r="140" spans="1:2" ht="15">
      <c r="A140" s="59">
        <v>21367</v>
      </c>
      <c r="B140" s="58">
        <v>28.89</v>
      </c>
    </row>
    <row r="141" spans="1:2" ht="15">
      <c r="A141" s="59">
        <v>21398</v>
      </c>
      <c r="B141" s="58">
        <v>28.94</v>
      </c>
    </row>
    <row r="142" spans="1:2" ht="15">
      <c r="A142" s="59">
        <v>21429</v>
      </c>
      <c r="B142" s="58">
        <v>28.91</v>
      </c>
    </row>
    <row r="143" spans="1:2" ht="15">
      <c r="A143" s="59">
        <v>21459</v>
      </c>
      <c r="B143" s="58">
        <v>28.91</v>
      </c>
    </row>
    <row r="144" spans="1:2" ht="15">
      <c r="A144" s="59">
        <v>21490</v>
      </c>
      <c r="B144" s="58">
        <v>28.95</v>
      </c>
    </row>
    <row r="145" spans="1:2" ht="15">
      <c r="A145" s="59">
        <v>21520</v>
      </c>
      <c r="B145" s="58">
        <v>28.97</v>
      </c>
    </row>
    <row r="146" spans="1:2" ht="15">
      <c r="A146" s="59">
        <v>21551</v>
      </c>
      <c r="B146" s="58">
        <v>29.01</v>
      </c>
    </row>
    <row r="147" spans="1:2" ht="15">
      <c r="A147" s="59">
        <v>21582</v>
      </c>
      <c r="B147" s="58">
        <v>29</v>
      </c>
    </row>
    <row r="148" spans="1:2" ht="15">
      <c r="A148" s="59">
        <v>21610</v>
      </c>
      <c r="B148" s="58">
        <v>28.97</v>
      </c>
    </row>
    <row r="149" spans="1:2" ht="15">
      <c r="A149" s="59">
        <v>21641</v>
      </c>
      <c r="B149" s="58">
        <v>28.98</v>
      </c>
    </row>
    <row r="150" spans="1:2" ht="15">
      <c r="A150" s="59">
        <v>21671</v>
      </c>
      <c r="B150" s="58">
        <v>29.04</v>
      </c>
    </row>
    <row r="151" spans="1:2" ht="15">
      <c r="A151" s="59">
        <v>21702</v>
      </c>
      <c r="B151" s="58">
        <v>29.11</v>
      </c>
    </row>
    <row r="152" spans="1:2" ht="15">
      <c r="A152" s="59">
        <v>21732</v>
      </c>
      <c r="B152" s="58">
        <v>29.15</v>
      </c>
    </row>
    <row r="153" spans="1:2" ht="15">
      <c r="A153" s="59">
        <v>21763</v>
      </c>
      <c r="B153" s="58">
        <v>29.18</v>
      </c>
    </row>
    <row r="154" spans="1:2" ht="15">
      <c r="A154" s="59">
        <v>21794</v>
      </c>
      <c r="B154" s="58">
        <v>29.25</v>
      </c>
    </row>
    <row r="155" spans="1:2" ht="15">
      <c r="A155" s="59">
        <v>21824</v>
      </c>
      <c r="B155" s="58">
        <v>29.35</v>
      </c>
    </row>
    <row r="156" spans="1:2" ht="15">
      <c r="A156" s="59">
        <v>21855</v>
      </c>
      <c r="B156" s="58">
        <v>29.35</v>
      </c>
    </row>
    <row r="157" spans="1:2" ht="15">
      <c r="A157" s="59">
        <v>21885</v>
      </c>
      <c r="B157" s="58">
        <v>29.41</v>
      </c>
    </row>
    <row r="158" spans="1:2" ht="15">
      <c r="A158" s="59">
        <v>21916</v>
      </c>
      <c r="B158" s="58">
        <v>29.37</v>
      </c>
    </row>
    <row r="159" spans="1:2" ht="15">
      <c r="A159" s="59">
        <v>21947</v>
      </c>
      <c r="B159" s="58">
        <v>29.41</v>
      </c>
    </row>
    <row r="160" spans="1:2" ht="15">
      <c r="A160" s="59">
        <v>21976</v>
      </c>
      <c r="B160" s="58">
        <v>29.41</v>
      </c>
    </row>
    <row r="161" spans="1:2" ht="15">
      <c r="A161" s="59">
        <v>22007</v>
      </c>
      <c r="B161" s="58">
        <v>29.54</v>
      </c>
    </row>
    <row r="162" spans="1:2" ht="15">
      <c r="A162" s="59">
        <v>22037</v>
      </c>
      <c r="B162" s="58">
        <v>29.57</v>
      </c>
    </row>
    <row r="163" spans="1:2" ht="15">
      <c r="A163" s="59">
        <v>22068</v>
      </c>
      <c r="B163" s="58">
        <v>29.61</v>
      </c>
    </row>
    <row r="164" spans="1:2" ht="15">
      <c r="A164" s="59">
        <v>22098</v>
      </c>
      <c r="B164" s="58">
        <v>29.55</v>
      </c>
    </row>
    <row r="165" spans="1:2" ht="15">
      <c r="A165" s="59">
        <v>22129</v>
      </c>
      <c r="B165" s="58">
        <v>29.61</v>
      </c>
    </row>
    <row r="166" spans="1:2" ht="15">
      <c r="A166" s="59">
        <v>22160</v>
      </c>
      <c r="B166" s="58">
        <v>29.61</v>
      </c>
    </row>
    <row r="167" spans="1:2" ht="15">
      <c r="A167" s="59">
        <v>22190</v>
      </c>
      <c r="B167" s="58">
        <v>29.75</v>
      </c>
    </row>
    <row r="168" spans="1:2" ht="15">
      <c r="A168" s="59">
        <v>22221</v>
      </c>
      <c r="B168" s="58">
        <v>29.78</v>
      </c>
    </row>
    <row r="169" spans="1:2" ht="15">
      <c r="A169" s="59">
        <v>22251</v>
      </c>
      <c r="B169" s="58">
        <v>29.81</v>
      </c>
    </row>
    <row r="170" spans="1:2" ht="15">
      <c r="A170" s="59">
        <v>22282</v>
      </c>
      <c r="B170" s="58">
        <v>29.84</v>
      </c>
    </row>
    <row r="171" spans="1:2" ht="15">
      <c r="A171" s="59">
        <v>22313</v>
      </c>
      <c r="B171" s="58">
        <v>29.84</v>
      </c>
    </row>
    <row r="172" spans="1:2" ht="15">
      <c r="A172" s="59">
        <v>22341</v>
      </c>
      <c r="B172" s="58">
        <v>29.84</v>
      </c>
    </row>
    <row r="173" spans="1:2" ht="15">
      <c r="A173" s="59">
        <v>22372</v>
      </c>
      <c r="B173" s="58">
        <v>29.81</v>
      </c>
    </row>
    <row r="174" spans="1:2" ht="15">
      <c r="A174" s="59">
        <v>22402</v>
      </c>
      <c r="B174" s="58">
        <v>29.84</v>
      </c>
    </row>
    <row r="175" spans="1:2" ht="15">
      <c r="A175" s="59">
        <v>22433</v>
      </c>
      <c r="B175" s="58">
        <v>29.84</v>
      </c>
    </row>
    <row r="176" spans="1:2" ht="15">
      <c r="A176" s="59">
        <v>22463</v>
      </c>
      <c r="B176" s="58">
        <v>29.92</v>
      </c>
    </row>
    <row r="177" spans="1:2" ht="15">
      <c r="A177" s="59">
        <v>22494</v>
      </c>
      <c r="B177" s="58">
        <v>29.94</v>
      </c>
    </row>
    <row r="178" spans="1:2" ht="15">
      <c r="A178" s="59">
        <v>22525</v>
      </c>
      <c r="B178" s="58">
        <v>29.98</v>
      </c>
    </row>
    <row r="179" spans="1:2" ht="15">
      <c r="A179" s="59">
        <v>22555</v>
      </c>
      <c r="B179" s="58">
        <v>29.98</v>
      </c>
    </row>
    <row r="180" spans="1:2" ht="15">
      <c r="A180" s="59">
        <v>22586</v>
      </c>
      <c r="B180" s="58">
        <v>29.98</v>
      </c>
    </row>
    <row r="181" spans="1:2" ht="15">
      <c r="A181" s="59">
        <v>22616</v>
      </c>
      <c r="B181" s="58">
        <v>30.01</v>
      </c>
    </row>
    <row r="182" spans="1:2" ht="15">
      <c r="A182" s="59">
        <v>22647</v>
      </c>
      <c r="B182" s="58">
        <v>30.04</v>
      </c>
    </row>
    <row r="183" spans="1:2" ht="15">
      <c r="A183" s="59">
        <v>22678</v>
      </c>
      <c r="B183" s="58">
        <v>30.11</v>
      </c>
    </row>
    <row r="184" spans="1:2" ht="15">
      <c r="A184" s="59">
        <v>22706</v>
      </c>
      <c r="B184" s="58">
        <v>30.17</v>
      </c>
    </row>
    <row r="185" spans="1:2" ht="15">
      <c r="A185" s="59">
        <v>22737</v>
      </c>
      <c r="B185" s="58">
        <v>30.21</v>
      </c>
    </row>
    <row r="186" spans="1:2" ht="15">
      <c r="A186" s="59">
        <v>22767</v>
      </c>
      <c r="B186" s="58">
        <v>30.24</v>
      </c>
    </row>
    <row r="187" spans="1:2" ht="15">
      <c r="A187" s="59">
        <v>22798</v>
      </c>
      <c r="B187" s="58">
        <v>30.21</v>
      </c>
    </row>
    <row r="188" spans="1:2" ht="15">
      <c r="A188" s="59">
        <v>22828</v>
      </c>
      <c r="B188" s="58">
        <v>30.22</v>
      </c>
    </row>
    <row r="189" spans="1:2" ht="15">
      <c r="A189" s="59">
        <v>22859</v>
      </c>
      <c r="B189" s="58">
        <v>30.28</v>
      </c>
    </row>
    <row r="190" spans="1:2" ht="15">
      <c r="A190" s="59">
        <v>22890</v>
      </c>
      <c r="B190" s="58">
        <v>30.42</v>
      </c>
    </row>
    <row r="191" spans="1:2" ht="15">
      <c r="A191" s="59">
        <v>22920</v>
      </c>
      <c r="B191" s="58">
        <v>30.38</v>
      </c>
    </row>
    <row r="192" spans="1:2" ht="15">
      <c r="A192" s="59">
        <v>22951</v>
      </c>
      <c r="B192" s="58">
        <v>30.38</v>
      </c>
    </row>
    <row r="193" spans="1:2" ht="15">
      <c r="A193" s="59">
        <v>22981</v>
      </c>
      <c r="B193" s="58">
        <v>30.38</v>
      </c>
    </row>
    <row r="194" spans="1:2" ht="15">
      <c r="A194" s="59">
        <v>23012</v>
      </c>
      <c r="B194" s="58">
        <v>30.44</v>
      </c>
    </row>
    <row r="195" spans="1:2" ht="15">
      <c r="A195" s="59">
        <v>23043</v>
      </c>
      <c r="B195" s="58">
        <v>30.48</v>
      </c>
    </row>
    <row r="196" spans="1:2" ht="15">
      <c r="A196" s="59">
        <v>23071</v>
      </c>
      <c r="B196" s="58">
        <v>30.51</v>
      </c>
    </row>
    <row r="197" spans="1:2" ht="15">
      <c r="A197" s="59">
        <v>23102</v>
      </c>
      <c r="B197" s="58">
        <v>30.48</v>
      </c>
    </row>
    <row r="198" spans="1:2" ht="15">
      <c r="A198" s="59">
        <v>23132</v>
      </c>
      <c r="B198" s="58">
        <v>30.51</v>
      </c>
    </row>
    <row r="199" spans="1:2" ht="15">
      <c r="A199" s="59">
        <v>23163</v>
      </c>
      <c r="B199" s="58">
        <v>30.61</v>
      </c>
    </row>
    <row r="200" spans="1:2" ht="15">
      <c r="A200" s="59">
        <v>23193</v>
      </c>
      <c r="B200" s="58">
        <v>30.69</v>
      </c>
    </row>
    <row r="201" spans="1:2" ht="15">
      <c r="A201" s="59">
        <v>23224</v>
      </c>
      <c r="B201" s="58">
        <v>30.75</v>
      </c>
    </row>
    <row r="202" spans="1:2" ht="15">
      <c r="A202" s="59">
        <v>23255</v>
      </c>
      <c r="B202" s="58">
        <v>30.72</v>
      </c>
    </row>
    <row r="203" spans="1:2" ht="15">
      <c r="A203" s="59">
        <v>23285</v>
      </c>
      <c r="B203" s="58">
        <v>30.75</v>
      </c>
    </row>
    <row r="204" spans="1:2" ht="15">
      <c r="A204" s="59">
        <v>23316</v>
      </c>
      <c r="B204" s="58">
        <v>30.78</v>
      </c>
    </row>
    <row r="205" spans="1:2" ht="15">
      <c r="A205" s="59">
        <v>23346</v>
      </c>
      <c r="B205" s="58">
        <v>30.88</v>
      </c>
    </row>
    <row r="206" spans="1:2" ht="15">
      <c r="A206" s="59">
        <v>23377</v>
      </c>
      <c r="B206" s="58">
        <v>30.94</v>
      </c>
    </row>
    <row r="207" spans="1:2" ht="15">
      <c r="A207" s="59">
        <v>23408</v>
      </c>
      <c r="B207" s="58">
        <v>30.91</v>
      </c>
    </row>
    <row r="208" spans="1:2" ht="15">
      <c r="A208" s="59">
        <v>23437</v>
      </c>
      <c r="B208" s="58">
        <v>30.94</v>
      </c>
    </row>
    <row r="209" spans="1:2" ht="15">
      <c r="A209" s="59">
        <v>23468</v>
      </c>
      <c r="B209" s="58">
        <v>30.95</v>
      </c>
    </row>
    <row r="210" spans="1:2" ht="15">
      <c r="A210" s="59">
        <v>23498</v>
      </c>
      <c r="B210" s="58">
        <v>30.98</v>
      </c>
    </row>
    <row r="211" spans="1:2" ht="15">
      <c r="A211" s="59">
        <v>23529</v>
      </c>
      <c r="B211" s="58">
        <v>31.01</v>
      </c>
    </row>
    <row r="212" spans="1:2" ht="15">
      <c r="A212" s="59">
        <v>23559</v>
      </c>
      <c r="B212" s="58">
        <v>31.02</v>
      </c>
    </row>
    <row r="213" spans="1:2" ht="15">
      <c r="A213" s="59">
        <v>23590</v>
      </c>
      <c r="B213" s="58">
        <v>31.05</v>
      </c>
    </row>
    <row r="214" spans="1:2" ht="15">
      <c r="A214" s="59">
        <v>23621</v>
      </c>
      <c r="B214" s="58">
        <v>31.08</v>
      </c>
    </row>
    <row r="215" spans="1:2" ht="15">
      <c r="A215" s="59">
        <v>23651</v>
      </c>
      <c r="B215" s="58">
        <v>31.12</v>
      </c>
    </row>
    <row r="216" spans="1:2" ht="15">
      <c r="A216" s="59">
        <v>23682</v>
      </c>
      <c r="B216" s="58">
        <v>31.21</v>
      </c>
    </row>
    <row r="217" spans="1:2" ht="15">
      <c r="A217" s="59">
        <v>23712</v>
      </c>
      <c r="B217" s="58">
        <v>31.25</v>
      </c>
    </row>
    <row r="218" spans="1:2" ht="15">
      <c r="A218" s="59">
        <v>23743</v>
      </c>
      <c r="B218" s="58">
        <v>31.28</v>
      </c>
    </row>
    <row r="219" spans="1:2" ht="15">
      <c r="A219" s="59">
        <v>23774</v>
      </c>
      <c r="B219" s="58">
        <v>31.28</v>
      </c>
    </row>
    <row r="220" spans="1:2" ht="15">
      <c r="A220" s="59">
        <v>23802</v>
      </c>
      <c r="B220" s="58">
        <v>31.31</v>
      </c>
    </row>
    <row r="221" spans="1:2" ht="15">
      <c r="A221" s="59">
        <v>23833</v>
      </c>
      <c r="B221" s="58">
        <v>31.38</v>
      </c>
    </row>
    <row r="222" spans="1:2" ht="15">
      <c r="A222" s="59">
        <v>23863</v>
      </c>
      <c r="B222" s="58">
        <v>31.48</v>
      </c>
    </row>
    <row r="223" spans="1:2" ht="15">
      <c r="A223" s="59">
        <v>23894</v>
      </c>
      <c r="B223" s="58">
        <v>31.61</v>
      </c>
    </row>
    <row r="224" spans="1:2" ht="15">
      <c r="A224" s="59">
        <v>23924</v>
      </c>
      <c r="B224" s="58">
        <v>31.58</v>
      </c>
    </row>
    <row r="225" spans="1:2" ht="15">
      <c r="A225" s="59">
        <v>23955</v>
      </c>
      <c r="B225" s="58">
        <v>31.55</v>
      </c>
    </row>
    <row r="226" spans="1:2" ht="15">
      <c r="A226" s="59">
        <v>23986</v>
      </c>
      <c r="B226" s="58">
        <v>31.62</v>
      </c>
    </row>
    <row r="227" spans="1:2" ht="15">
      <c r="A227" s="59">
        <v>24016</v>
      </c>
      <c r="B227" s="58">
        <v>31.65</v>
      </c>
    </row>
    <row r="228" spans="1:2" ht="15">
      <c r="A228" s="59">
        <v>24047</v>
      </c>
      <c r="B228" s="58">
        <v>31.75</v>
      </c>
    </row>
    <row r="229" spans="1:2" ht="15">
      <c r="A229" s="59">
        <v>24077</v>
      </c>
      <c r="B229" s="58">
        <v>31.85</v>
      </c>
    </row>
    <row r="230" spans="1:2" ht="15">
      <c r="A230" s="59">
        <v>24108</v>
      </c>
      <c r="B230" s="58">
        <v>31.88</v>
      </c>
    </row>
    <row r="231" spans="1:2" ht="15">
      <c r="A231" s="59">
        <v>24139</v>
      </c>
      <c r="B231" s="58">
        <v>32.08</v>
      </c>
    </row>
    <row r="232" spans="1:2" ht="15">
      <c r="A232" s="59">
        <v>24167</v>
      </c>
      <c r="B232" s="58">
        <v>32.18</v>
      </c>
    </row>
    <row r="233" spans="1:2" ht="15">
      <c r="A233" s="59">
        <v>24198</v>
      </c>
      <c r="B233" s="58">
        <v>32.28</v>
      </c>
    </row>
    <row r="234" spans="1:2" ht="15">
      <c r="A234" s="59">
        <v>24228</v>
      </c>
      <c r="B234" s="58">
        <v>32.35</v>
      </c>
    </row>
    <row r="235" spans="1:2" ht="15">
      <c r="A235" s="59">
        <v>24259</v>
      </c>
      <c r="B235" s="58">
        <v>32.380000000000003</v>
      </c>
    </row>
    <row r="236" spans="1:2" ht="15">
      <c r="A236" s="59">
        <v>24289</v>
      </c>
      <c r="B236" s="58">
        <v>32.450000000000003</v>
      </c>
    </row>
    <row r="237" spans="1:2" ht="15">
      <c r="A237" s="59">
        <v>24320</v>
      </c>
      <c r="B237" s="58">
        <v>32.65</v>
      </c>
    </row>
    <row r="238" spans="1:2" ht="15">
      <c r="A238" s="59">
        <v>24351</v>
      </c>
      <c r="B238" s="58">
        <v>32.75</v>
      </c>
    </row>
    <row r="239" spans="1:2" ht="15">
      <c r="A239" s="59">
        <v>24381</v>
      </c>
      <c r="B239" s="58">
        <v>32.85</v>
      </c>
    </row>
    <row r="240" spans="1:2" ht="15">
      <c r="A240" s="59">
        <v>24412</v>
      </c>
      <c r="B240" s="58">
        <v>32.880000000000003</v>
      </c>
    </row>
    <row r="241" spans="1:2" ht="15">
      <c r="A241" s="59">
        <v>24442</v>
      </c>
      <c r="B241" s="58">
        <v>32.92</v>
      </c>
    </row>
    <row r="242" spans="1:2" ht="15">
      <c r="A242" s="59">
        <v>24473</v>
      </c>
      <c r="B242" s="58">
        <v>32.9</v>
      </c>
    </row>
    <row r="243" spans="1:2" ht="15">
      <c r="A243" s="59">
        <v>24504</v>
      </c>
      <c r="B243" s="58">
        <v>33</v>
      </c>
    </row>
    <row r="244" spans="1:2" ht="15">
      <c r="A244" s="59">
        <v>24532</v>
      </c>
      <c r="B244" s="58">
        <v>33</v>
      </c>
    </row>
    <row r="245" spans="1:2" ht="15">
      <c r="A245" s="59">
        <v>24563</v>
      </c>
      <c r="B245" s="58">
        <v>33.1</v>
      </c>
    </row>
    <row r="246" spans="1:2" ht="15">
      <c r="A246" s="59">
        <v>24593</v>
      </c>
      <c r="B246" s="58">
        <v>33.1</v>
      </c>
    </row>
    <row r="247" spans="1:2" ht="15">
      <c r="A247" s="59">
        <v>24624</v>
      </c>
      <c r="B247" s="58">
        <v>33.299999999999997</v>
      </c>
    </row>
    <row r="248" spans="1:2" ht="15">
      <c r="A248" s="59">
        <v>24654</v>
      </c>
      <c r="B248" s="58">
        <v>33.4</v>
      </c>
    </row>
    <row r="249" spans="1:2" ht="15">
      <c r="A249" s="59">
        <v>24685</v>
      </c>
      <c r="B249" s="58">
        <v>33.5</v>
      </c>
    </row>
    <row r="250" spans="1:2" ht="15">
      <c r="A250" s="59">
        <v>24716</v>
      </c>
      <c r="B250" s="58">
        <v>33.6</v>
      </c>
    </row>
    <row r="251" spans="1:2" ht="15">
      <c r="A251" s="59">
        <v>24746</v>
      </c>
      <c r="B251" s="58">
        <v>33.700000000000003</v>
      </c>
    </row>
    <row r="252" spans="1:2" ht="15">
      <c r="A252" s="59">
        <v>24777</v>
      </c>
      <c r="B252" s="58">
        <v>33.9</v>
      </c>
    </row>
    <row r="253" spans="1:2" ht="15">
      <c r="A253" s="59">
        <v>24807</v>
      </c>
      <c r="B253" s="58">
        <v>34</v>
      </c>
    </row>
    <row r="254" spans="1:2" ht="15">
      <c r="A254" s="59">
        <v>24838</v>
      </c>
      <c r="B254" s="58">
        <v>34.1</v>
      </c>
    </row>
    <row r="255" spans="1:2" ht="15">
      <c r="A255" s="59">
        <v>24869</v>
      </c>
      <c r="B255" s="58">
        <v>34.200000000000003</v>
      </c>
    </row>
    <row r="256" spans="1:2" ht="15">
      <c r="A256" s="59">
        <v>24898</v>
      </c>
      <c r="B256" s="58">
        <v>34.299999999999997</v>
      </c>
    </row>
    <row r="257" spans="1:2" ht="15">
      <c r="A257" s="59">
        <v>24929</v>
      </c>
      <c r="B257" s="58">
        <v>34.4</v>
      </c>
    </row>
    <row r="258" spans="1:2" ht="15">
      <c r="A258" s="59">
        <v>24959</v>
      </c>
      <c r="B258" s="58">
        <v>34.5</v>
      </c>
    </row>
    <row r="259" spans="1:2" ht="15">
      <c r="A259" s="59">
        <v>24990</v>
      </c>
      <c r="B259" s="58">
        <v>34.700000000000003</v>
      </c>
    </row>
    <row r="260" spans="1:2" ht="15">
      <c r="A260" s="59">
        <v>25020</v>
      </c>
      <c r="B260" s="58">
        <v>34.9</v>
      </c>
    </row>
    <row r="261" spans="1:2" ht="15">
      <c r="A261" s="59">
        <v>25051</v>
      </c>
      <c r="B261" s="58">
        <v>35</v>
      </c>
    </row>
    <row r="262" spans="1:2" ht="15">
      <c r="A262" s="59">
        <v>25082</v>
      </c>
      <c r="B262" s="58">
        <v>35.1</v>
      </c>
    </row>
    <row r="263" spans="1:2" ht="15">
      <c r="A263" s="59">
        <v>25112</v>
      </c>
      <c r="B263" s="58">
        <v>35.299999999999997</v>
      </c>
    </row>
    <row r="264" spans="1:2" ht="15">
      <c r="A264" s="59">
        <v>25143</v>
      </c>
      <c r="B264" s="58">
        <v>35.4</v>
      </c>
    </row>
    <row r="265" spans="1:2" ht="15">
      <c r="A265" s="59">
        <v>25173</v>
      </c>
      <c r="B265" s="58">
        <v>35.6</v>
      </c>
    </row>
    <row r="266" spans="1:2" ht="15">
      <c r="A266" s="59">
        <v>25204</v>
      </c>
      <c r="B266" s="58">
        <v>35.700000000000003</v>
      </c>
    </row>
    <row r="267" spans="1:2" ht="15">
      <c r="A267" s="59">
        <v>25235</v>
      </c>
      <c r="B267" s="58">
        <v>35.799999999999997</v>
      </c>
    </row>
    <row r="268" spans="1:2" ht="15">
      <c r="A268" s="59">
        <v>25263</v>
      </c>
      <c r="B268" s="58">
        <v>36.1</v>
      </c>
    </row>
    <row r="269" spans="1:2" ht="15">
      <c r="A269" s="59">
        <v>25294</v>
      </c>
      <c r="B269" s="58">
        <v>36.299999999999997</v>
      </c>
    </row>
    <row r="270" spans="1:2" ht="15">
      <c r="A270" s="59">
        <v>25324</v>
      </c>
      <c r="B270" s="58">
        <v>36.4</v>
      </c>
    </row>
    <row r="271" spans="1:2" ht="15">
      <c r="A271" s="59">
        <v>25355</v>
      </c>
      <c r="B271" s="58">
        <v>36.6</v>
      </c>
    </row>
    <row r="272" spans="1:2" ht="15">
      <c r="A272" s="59">
        <v>25385</v>
      </c>
      <c r="B272" s="58">
        <v>36.799999999999997</v>
      </c>
    </row>
    <row r="273" spans="1:2" ht="15">
      <c r="A273" s="59">
        <v>25416</v>
      </c>
      <c r="B273" s="58">
        <v>36.9</v>
      </c>
    </row>
    <row r="274" spans="1:2" ht="15">
      <c r="A274" s="59">
        <v>25447</v>
      </c>
      <c r="B274" s="58">
        <v>37.1</v>
      </c>
    </row>
    <row r="275" spans="1:2" ht="15">
      <c r="A275" s="59">
        <v>25477</v>
      </c>
      <c r="B275" s="58">
        <v>37.299999999999997</v>
      </c>
    </row>
    <row r="276" spans="1:2" ht="15">
      <c r="A276" s="59">
        <v>25508</v>
      </c>
      <c r="B276" s="58">
        <v>37.5</v>
      </c>
    </row>
    <row r="277" spans="1:2" ht="15">
      <c r="A277" s="59">
        <v>25538</v>
      </c>
      <c r="B277" s="58">
        <v>37.700000000000003</v>
      </c>
    </row>
    <row r="278" spans="1:2" ht="15">
      <c r="A278" s="59">
        <v>25569</v>
      </c>
      <c r="B278" s="58">
        <v>37.9</v>
      </c>
    </row>
    <row r="279" spans="1:2" ht="15">
      <c r="A279" s="59">
        <v>25600</v>
      </c>
      <c r="B279" s="58">
        <v>38.1</v>
      </c>
    </row>
    <row r="280" spans="1:2" ht="15">
      <c r="A280" s="59">
        <v>25628</v>
      </c>
      <c r="B280" s="58">
        <v>38.299999999999997</v>
      </c>
    </row>
    <row r="281" spans="1:2" ht="15">
      <c r="A281" s="59">
        <v>25659</v>
      </c>
      <c r="B281" s="58">
        <v>38.5</v>
      </c>
    </row>
    <row r="282" spans="1:2" ht="15">
      <c r="A282" s="59">
        <v>25689</v>
      </c>
      <c r="B282" s="58">
        <v>38.6</v>
      </c>
    </row>
    <row r="283" spans="1:2" ht="15">
      <c r="A283" s="59">
        <v>25720</v>
      </c>
      <c r="B283" s="58">
        <v>38.799999999999997</v>
      </c>
    </row>
    <row r="284" spans="1:2" ht="15">
      <c r="A284" s="59">
        <v>25750</v>
      </c>
      <c r="B284" s="58">
        <v>38.9</v>
      </c>
    </row>
    <row r="285" spans="1:2" ht="15">
      <c r="A285" s="59">
        <v>25781</v>
      </c>
      <c r="B285" s="58">
        <v>39</v>
      </c>
    </row>
    <row r="286" spans="1:2" ht="15">
      <c r="A286" s="59">
        <v>25812</v>
      </c>
      <c r="B286" s="58">
        <v>39.200000000000003</v>
      </c>
    </row>
    <row r="287" spans="1:2" ht="15">
      <c r="A287" s="59">
        <v>25842</v>
      </c>
      <c r="B287" s="58">
        <v>39.4</v>
      </c>
    </row>
    <row r="288" spans="1:2" ht="15">
      <c r="A288" s="59">
        <v>25873</v>
      </c>
      <c r="B288" s="58">
        <v>39.6</v>
      </c>
    </row>
    <row r="289" spans="1:2" ht="15">
      <c r="A289" s="59">
        <v>25903</v>
      </c>
      <c r="B289" s="58">
        <v>39.799999999999997</v>
      </c>
    </row>
    <row r="290" spans="1:2" ht="15">
      <c r="A290" s="59">
        <v>25934</v>
      </c>
      <c r="B290" s="58">
        <v>39.9</v>
      </c>
    </row>
    <row r="291" spans="1:2" ht="15">
      <c r="A291" s="59">
        <v>25965</v>
      </c>
      <c r="B291" s="58">
        <v>39.9</v>
      </c>
    </row>
    <row r="292" spans="1:2" ht="15">
      <c r="A292" s="59">
        <v>25993</v>
      </c>
      <c r="B292" s="58">
        <v>40</v>
      </c>
    </row>
    <row r="293" spans="1:2" ht="15">
      <c r="A293" s="59">
        <v>26024</v>
      </c>
      <c r="B293" s="58">
        <v>40.1</v>
      </c>
    </row>
    <row r="294" spans="1:2" ht="15">
      <c r="A294" s="59">
        <v>26054</v>
      </c>
      <c r="B294" s="58">
        <v>40.299999999999997</v>
      </c>
    </row>
    <row r="295" spans="1:2" ht="15">
      <c r="A295" s="59">
        <v>26085</v>
      </c>
      <c r="B295" s="58">
        <v>40.5</v>
      </c>
    </row>
    <row r="296" spans="1:2" ht="15">
      <c r="A296" s="59">
        <v>26115</v>
      </c>
      <c r="B296" s="58">
        <v>40.6</v>
      </c>
    </row>
    <row r="297" spans="1:2" ht="15">
      <c r="A297" s="59">
        <v>26146</v>
      </c>
      <c r="B297" s="58">
        <v>40.700000000000003</v>
      </c>
    </row>
    <row r="298" spans="1:2" ht="15">
      <c r="A298" s="59">
        <v>26177</v>
      </c>
      <c r="B298" s="58">
        <v>40.799999999999997</v>
      </c>
    </row>
    <row r="299" spans="1:2" ht="15">
      <c r="A299" s="59">
        <v>26207</v>
      </c>
      <c r="B299" s="58">
        <v>40.9</v>
      </c>
    </row>
    <row r="300" spans="1:2" ht="15">
      <c r="A300" s="59">
        <v>26238</v>
      </c>
      <c r="B300" s="58">
        <v>41</v>
      </c>
    </row>
    <row r="301" spans="1:2" ht="15">
      <c r="A301" s="59">
        <v>26268</v>
      </c>
      <c r="B301" s="58">
        <v>41.1</v>
      </c>
    </row>
    <row r="302" spans="1:2" ht="15">
      <c r="A302" s="59">
        <v>26299</v>
      </c>
      <c r="B302" s="58">
        <v>41.2</v>
      </c>
    </row>
    <row r="303" spans="1:2" ht="15">
      <c r="A303" s="59">
        <v>26330</v>
      </c>
      <c r="B303" s="58">
        <v>41.4</v>
      </c>
    </row>
    <row r="304" spans="1:2" ht="15">
      <c r="A304" s="59">
        <v>26359</v>
      </c>
      <c r="B304" s="58">
        <v>41.4</v>
      </c>
    </row>
    <row r="305" spans="1:2" ht="15">
      <c r="A305" s="59">
        <v>26390</v>
      </c>
      <c r="B305" s="58">
        <v>41.5</v>
      </c>
    </row>
    <row r="306" spans="1:2" ht="15">
      <c r="A306" s="59">
        <v>26420</v>
      </c>
      <c r="B306" s="58">
        <v>41.6</v>
      </c>
    </row>
    <row r="307" spans="1:2" ht="15">
      <c r="A307" s="59">
        <v>26451</v>
      </c>
      <c r="B307" s="58">
        <v>41.7</v>
      </c>
    </row>
    <row r="308" spans="1:2" ht="15">
      <c r="A308" s="59">
        <v>26481</v>
      </c>
      <c r="B308" s="58">
        <v>41.8</v>
      </c>
    </row>
    <row r="309" spans="1:2" ht="15">
      <c r="A309" s="59">
        <v>26512</v>
      </c>
      <c r="B309" s="58">
        <v>41.9</v>
      </c>
    </row>
    <row r="310" spans="1:2" ht="15">
      <c r="A310" s="59">
        <v>26543</v>
      </c>
      <c r="B310" s="58">
        <v>42.1</v>
      </c>
    </row>
    <row r="311" spans="1:2" ht="15">
      <c r="A311" s="59">
        <v>26573</v>
      </c>
      <c r="B311" s="58">
        <v>42.2</v>
      </c>
    </row>
    <row r="312" spans="1:2" ht="15">
      <c r="A312" s="59">
        <v>26604</v>
      </c>
      <c r="B312" s="58">
        <v>42.4</v>
      </c>
    </row>
    <row r="313" spans="1:2" ht="15">
      <c r="A313" s="59">
        <v>26634</v>
      </c>
      <c r="B313" s="58">
        <v>42.5</v>
      </c>
    </row>
    <row r="314" spans="1:2" ht="15">
      <c r="A314" s="59">
        <v>26665</v>
      </c>
      <c r="B314" s="58">
        <v>42.7</v>
      </c>
    </row>
    <row r="315" spans="1:2" ht="15">
      <c r="A315" s="59">
        <v>26696</v>
      </c>
      <c r="B315" s="58">
        <v>43</v>
      </c>
    </row>
    <row r="316" spans="1:2" ht="15">
      <c r="A316" s="59">
        <v>26724</v>
      </c>
      <c r="B316" s="58">
        <v>43.4</v>
      </c>
    </row>
    <row r="317" spans="1:2" ht="15">
      <c r="A317" s="59">
        <v>26755</v>
      </c>
      <c r="B317" s="58">
        <v>43.7</v>
      </c>
    </row>
    <row r="318" spans="1:2" ht="15">
      <c r="A318" s="59">
        <v>26785</v>
      </c>
      <c r="B318" s="58">
        <v>43.9</v>
      </c>
    </row>
    <row r="319" spans="1:2" ht="15">
      <c r="A319" s="59">
        <v>26816</v>
      </c>
      <c r="B319" s="58">
        <v>44.2</v>
      </c>
    </row>
    <row r="320" spans="1:2" ht="15">
      <c r="A320" s="59">
        <v>26846</v>
      </c>
      <c r="B320" s="58">
        <v>44.2</v>
      </c>
    </row>
    <row r="321" spans="1:2" ht="15">
      <c r="A321" s="59">
        <v>26877</v>
      </c>
      <c r="B321" s="58">
        <v>45</v>
      </c>
    </row>
    <row r="322" spans="1:2" ht="15">
      <c r="A322" s="59">
        <v>26908</v>
      </c>
      <c r="B322" s="58">
        <v>45.2</v>
      </c>
    </row>
    <row r="323" spans="1:2" ht="15">
      <c r="A323" s="59">
        <v>26938</v>
      </c>
      <c r="B323" s="58">
        <v>45.6</v>
      </c>
    </row>
    <row r="324" spans="1:2" ht="15">
      <c r="A324" s="59">
        <v>26969</v>
      </c>
      <c r="B324" s="58">
        <v>45.9</v>
      </c>
    </row>
    <row r="325" spans="1:2" ht="15">
      <c r="A325" s="59">
        <v>26999</v>
      </c>
      <c r="B325" s="58">
        <v>46.3</v>
      </c>
    </row>
    <row r="326" spans="1:2" ht="15">
      <c r="A326" s="59">
        <v>27030</v>
      </c>
      <c r="B326" s="58">
        <v>46.8</v>
      </c>
    </row>
    <row r="327" spans="1:2" ht="15">
      <c r="A327" s="59">
        <v>27061</v>
      </c>
      <c r="B327" s="58">
        <v>47.3</v>
      </c>
    </row>
    <row r="328" spans="1:2" ht="15">
      <c r="A328" s="59">
        <v>27089</v>
      </c>
      <c r="B328" s="58">
        <v>47.8</v>
      </c>
    </row>
    <row r="329" spans="1:2" ht="15">
      <c r="A329" s="59">
        <v>27120</v>
      </c>
      <c r="B329" s="58">
        <v>48.1</v>
      </c>
    </row>
    <row r="330" spans="1:2" ht="15">
      <c r="A330" s="59">
        <v>27150</v>
      </c>
      <c r="B330" s="58">
        <v>48.6</v>
      </c>
    </row>
    <row r="331" spans="1:2" ht="15">
      <c r="A331" s="59">
        <v>27181</v>
      </c>
      <c r="B331" s="58">
        <v>49</v>
      </c>
    </row>
    <row r="332" spans="1:2" ht="15">
      <c r="A332" s="59">
        <v>27211</v>
      </c>
      <c r="B332" s="58">
        <v>49.3</v>
      </c>
    </row>
    <row r="333" spans="1:2" ht="15">
      <c r="A333" s="59">
        <v>27242</v>
      </c>
      <c r="B333" s="58">
        <v>49.9</v>
      </c>
    </row>
    <row r="334" spans="1:2" ht="15">
      <c r="A334" s="59">
        <v>27273</v>
      </c>
      <c r="B334" s="58">
        <v>50.6</v>
      </c>
    </row>
    <row r="335" spans="1:2" ht="15">
      <c r="A335" s="59">
        <v>27303</v>
      </c>
      <c r="B335" s="58">
        <v>51</v>
      </c>
    </row>
    <row r="336" spans="1:2" ht="15">
      <c r="A336" s="59">
        <v>27334</v>
      </c>
      <c r="B336" s="58">
        <v>51.5</v>
      </c>
    </row>
    <row r="337" spans="1:2" ht="15">
      <c r="A337" s="59">
        <v>27364</v>
      </c>
      <c r="B337" s="58">
        <v>51.9</v>
      </c>
    </row>
    <row r="338" spans="1:2" ht="15">
      <c r="A338" s="59">
        <v>27395</v>
      </c>
      <c r="B338" s="58">
        <v>52.3</v>
      </c>
    </row>
    <row r="339" spans="1:2" ht="15">
      <c r="A339" s="59">
        <v>27426</v>
      </c>
      <c r="B339" s="58">
        <v>52.6</v>
      </c>
    </row>
    <row r="340" spans="1:2" ht="15">
      <c r="A340" s="59">
        <v>27454</v>
      </c>
      <c r="B340" s="58">
        <v>52.8</v>
      </c>
    </row>
    <row r="341" spans="1:2" ht="15">
      <c r="A341" s="59">
        <v>27485</v>
      </c>
      <c r="B341" s="58">
        <v>53</v>
      </c>
    </row>
    <row r="342" spans="1:2" ht="15">
      <c r="A342" s="59">
        <v>27515</v>
      </c>
      <c r="B342" s="58">
        <v>53.1</v>
      </c>
    </row>
    <row r="343" spans="1:2" ht="15">
      <c r="A343" s="59">
        <v>27546</v>
      </c>
      <c r="B343" s="58">
        <v>53.5</v>
      </c>
    </row>
    <row r="344" spans="1:2" ht="15">
      <c r="A344" s="59">
        <v>27576</v>
      </c>
      <c r="B344" s="58">
        <v>54</v>
      </c>
    </row>
    <row r="345" spans="1:2" ht="15">
      <c r="A345" s="59">
        <v>27607</v>
      </c>
      <c r="B345" s="58">
        <v>54.2</v>
      </c>
    </row>
    <row r="346" spans="1:2" ht="15">
      <c r="A346" s="59">
        <v>27638</v>
      </c>
      <c r="B346" s="58">
        <v>54.6</v>
      </c>
    </row>
    <row r="347" spans="1:2" ht="15">
      <c r="A347" s="59">
        <v>27668</v>
      </c>
      <c r="B347" s="58">
        <v>54.9</v>
      </c>
    </row>
    <row r="348" spans="1:2" ht="15">
      <c r="A348" s="59">
        <v>27699</v>
      </c>
      <c r="B348" s="58">
        <v>55.3</v>
      </c>
    </row>
    <row r="349" spans="1:2" ht="15">
      <c r="A349" s="59">
        <v>27729</v>
      </c>
      <c r="B349" s="58">
        <v>55.6</v>
      </c>
    </row>
    <row r="350" spans="1:2" ht="15">
      <c r="A350" s="59">
        <v>27760</v>
      </c>
      <c r="B350" s="58">
        <v>55.8</v>
      </c>
    </row>
    <row r="351" spans="1:2" ht="15">
      <c r="A351" s="59">
        <v>27791</v>
      </c>
      <c r="B351" s="58">
        <v>55.9</v>
      </c>
    </row>
    <row r="352" spans="1:2" ht="15">
      <c r="A352" s="59">
        <v>27820</v>
      </c>
      <c r="B352" s="58">
        <v>56</v>
      </c>
    </row>
    <row r="353" spans="1:2" ht="15">
      <c r="A353" s="59">
        <v>27851</v>
      </c>
      <c r="B353" s="58">
        <v>56.1</v>
      </c>
    </row>
    <row r="354" spans="1:2" ht="15">
      <c r="A354" s="59">
        <v>27881</v>
      </c>
      <c r="B354" s="58">
        <v>56.4</v>
      </c>
    </row>
    <row r="355" spans="1:2" ht="15">
      <c r="A355" s="59">
        <v>27912</v>
      </c>
      <c r="B355" s="58">
        <v>56.7</v>
      </c>
    </row>
    <row r="356" spans="1:2" ht="15">
      <c r="A356" s="59">
        <v>27942</v>
      </c>
      <c r="B356" s="58">
        <v>57</v>
      </c>
    </row>
    <row r="357" spans="1:2" ht="15">
      <c r="A357" s="59">
        <v>27973</v>
      </c>
      <c r="B357" s="58">
        <v>57.3</v>
      </c>
    </row>
    <row r="358" spans="1:2" ht="15">
      <c r="A358" s="59">
        <v>28004</v>
      </c>
      <c r="B358" s="58">
        <v>57.6</v>
      </c>
    </row>
    <row r="359" spans="1:2" ht="15">
      <c r="A359" s="59">
        <v>28034</v>
      </c>
      <c r="B359" s="58">
        <v>57.9</v>
      </c>
    </row>
    <row r="360" spans="1:2" ht="15">
      <c r="A360" s="59">
        <v>28065</v>
      </c>
      <c r="B360" s="58">
        <v>58.1</v>
      </c>
    </row>
    <row r="361" spans="1:2" ht="15">
      <c r="A361" s="59">
        <v>28095</v>
      </c>
      <c r="B361" s="58">
        <v>58.4</v>
      </c>
    </row>
    <row r="362" spans="1:2" ht="15">
      <c r="A362" s="59">
        <v>28126</v>
      </c>
      <c r="B362" s="58">
        <v>58.7</v>
      </c>
    </row>
    <row r="363" spans="1:2" ht="15">
      <c r="A363" s="59">
        <v>28157</v>
      </c>
      <c r="B363" s="58">
        <v>59.3</v>
      </c>
    </row>
    <row r="364" spans="1:2" ht="15">
      <c r="A364" s="59">
        <v>28185</v>
      </c>
      <c r="B364" s="58">
        <v>59.6</v>
      </c>
    </row>
    <row r="365" spans="1:2" ht="15">
      <c r="A365" s="59">
        <v>28216</v>
      </c>
      <c r="B365" s="58">
        <v>60</v>
      </c>
    </row>
    <row r="366" spans="1:2" ht="15">
      <c r="A366" s="59">
        <v>28246</v>
      </c>
      <c r="B366" s="58">
        <v>60.2</v>
      </c>
    </row>
    <row r="367" spans="1:2" ht="15">
      <c r="A367" s="59">
        <v>28277</v>
      </c>
      <c r="B367" s="58">
        <v>60.5</v>
      </c>
    </row>
    <row r="368" spans="1:2" ht="15">
      <c r="A368" s="59">
        <v>28307</v>
      </c>
      <c r="B368" s="58">
        <v>60.8</v>
      </c>
    </row>
    <row r="369" spans="1:2" ht="15">
      <c r="A369" s="59">
        <v>28338</v>
      </c>
      <c r="B369" s="58">
        <v>61.1</v>
      </c>
    </row>
    <row r="370" spans="1:2" ht="15">
      <c r="A370" s="59">
        <v>28369</v>
      </c>
      <c r="B370" s="58">
        <v>61.3</v>
      </c>
    </row>
    <row r="371" spans="1:2" ht="15">
      <c r="A371" s="59">
        <v>28399</v>
      </c>
      <c r="B371" s="58">
        <v>61.6</v>
      </c>
    </row>
    <row r="372" spans="1:2" ht="15">
      <c r="A372" s="59">
        <v>28430</v>
      </c>
      <c r="B372" s="58">
        <v>62</v>
      </c>
    </row>
    <row r="373" spans="1:2" ht="15">
      <c r="A373" s="59">
        <v>28460</v>
      </c>
      <c r="B373" s="58">
        <v>62.3</v>
      </c>
    </row>
    <row r="374" spans="1:2" ht="15">
      <c r="A374" s="59">
        <v>28491</v>
      </c>
      <c r="B374" s="58">
        <v>62.7</v>
      </c>
    </row>
    <row r="375" spans="1:2" ht="15">
      <c r="A375" s="59">
        <v>28522</v>
      </c>
      <c r="B375" s="58">
        <v>63</v>
      </c>
    </row>
    <row r="376" spans="1:2" ht="15">
      <c r="A376" s="59">
        <v>28550</v>
      </c>
      <c r="B376" s="58">
        <v>63.4</v>
      </c>
    </row>
    <row r="377" spans="1:2" ht="15">
      <c r="A377" s="59">
        <v>28581</v>
      </c>
      <c r="B377" s="58">
        <v>63.9</v>
      </c>
    </row>
    <row r="378" spans="1:2" ht="15">
      <c r="A378" s="59">
        <v>28611</v>
      </c>
      <c r="B378" s="58">
        <v>64.5</v>
      </c>
    </row>
    <row r="379" spans="1:2" ht="15">
      <c r="A379" s="59">
        <v>28642</v>
      </c>
      <c r="B379" s="58">
        <v>65</v>
      </c>
    </row>
    <row r="380" spans="1:2" ht="15">
      <c r="A380" s="59">
        <v>28672</v>
      </c>
      <c r="B380" s="58">
        <v>65.5</v>
      </c>
    </row>
    <row r="381" spans="1:2" ht="15">
      <c r="A381" s="59">
        <v>28703</v>
      </c>
      <c r="B381" s="58">
        <v>65.900000000000006</v>
      </c>
    </row>
    <row r="382" spans="1:2" ht="15">
      <c r="A382" s="59">
        <v>28734</v>
      </c>
      <c r="B382" s="58">
        <v>66.5</v>
      </c>
    </row>
    <row r="383" spans="1:2" ht="15">
      <c r="A383" s="59">
        <v>28764</v>
      </c>
      <c r="B383" s="58">
        <v>67.099999999999994</v>
      </c>
    </row>
    <row r="384" spans="1:2" ht="15">
      <c r="A384" s="59">
        <v>28795</v>
      </c>
      <c r="B384" s="58">
        <v>67.5</v>
      </c>
    </row>
    <row r="385" spans="1:2" ht="15">
      <c r="A385" s="59">
        <v>28825</v>
      </c>
      <c r="B385" s="58">
        <v>67.900000000000006</v>
      </c>
    </row>
    <row r="386" spans="1:2" ht="15">
      <c r="A386" s="59">
        <v>28856</v>
      </c>
      <c r="B386" s="58">
        <v>68.5</v>
      </c>
    </row>
    <row r="387" spans="1:2" ht="15">
      <c r="A387" s="59">
        <v>28887</v>
      </c>
      <c r="B387" s="58">
        <v>69.2</v>
      </c>
    </row>
    <row r="388" spans="1:2" ht="15">
      <c r="A388" s="59">
        <v>28915</v>
      </c>
      <c r="B388" s="58">
        <v>69.900000000000006</v>
      </c>
    </row>
    <row r="389" spans="1:2" ht="15">
      <c r="A389" s="59">
        <v>28946</v>
      </c>
      <c r="B389" s="58">
        <v>70.599999999999994</v>
      </c>
    </row>
    <row r="390" spans="1:2" ht="15">
      <c r="A390" s="59">
        <v>28976</v>
      </c>
      <c r="B390" s="58">
        <v>71.400000000000006</v>
      </c>
    </row>
    <row r="391" spans="1:2" ht="15">
      <c r="A391" s="59">
        <v>29007</v>
      </c>
      <c r="B391" s="58">
        <v>72.2</v>
      </c>
    </row>
    <row r="392" spans="1:2" ht="15">
      <c r="A392" s="59">
        <v>29037</v>
      </c>
      <c r="B392" s="58">
        <v>73</v>
      </c>
    </row>
    <row r="393" spans="1:2" ht="15">
      <c r="A393" s="59">
        <v>29068</v>
      </c>
      <c r="B393" s="58">
        <v>73.7</v>
      </c>
    </row>
    <row r="394" spans="1:2" ht="15">
      <c r="A394" s="59">
        <v>29099</v>
      </c>
      <c r="B394" s="58">
        <v>74.400000000000006</v>
      </c>
    </row>
    <row r="395" spans="1:2" ht="15">
      <c r="A395" s="59">
        <v>29129</v>
      </c>
      <c r="B395" s="58">
        <v>75.2</v>
      </c>
    </row>
    <row r="396" spans="1:2" ht="15">
      <c r="A396" s="59">
        <v>29160</v>
      </c>
      <c r="B396" s="58">
        <v>76</v>
      </c>
    </row>
    <row r="397" spans="1:2" ht="15">
      <c r="A397" s="59">
        <v>29190</v>
      </c>
      <c r="B397" s="58">
        <v>76.900000000000006</v>
      </c>
    </row>
    <row r="398" spans="1:2" ht="15">
      <c r="A398" s="59">
        <v>29221</v>
      </c>
      <c r="B398" s="58">
        <v>78</v>
      </c>
    </row>
    <row r="399" spans="1:2" ht="15">
      <c r="A399" s="59">
        <v>29252</v>
      </c>
      <c r="B399" s="58">
        <v>79</v>
      </c>
    </row>
    <row r="400" spans="1:2" ht="15">
      <c r="A400" s="59">
        <v>29281</v>
      </c>
      <c r="B400" s="58">
        <v>80.099999999999994</v>
      </c>
    </row>
    <row r="401" spans="1:2" ht="15">
      <c r="A401" s="59">
        <v>29312</v>
      </c>
      <c r="B401" s="58">
        <v>80.900000000000006</v>
      </c>
    </row>
    <row r="402" spans="1:2" ht="15">
      <c r="A402" s="59">
        <v>29342</v>
      </c>
      <c r="B402" s="58">
        <v>81.7</v>
      </c>
    </row>
    <row r="403" spans="1:2" ht="15">
      <c r="A403" s="59">
        <v>29373</v>
      </c>
      <c r="B403" s="58">
        <v>82.5</v>
      </c>
    </row>
    <row r="404" spans="1:2" ht="15">
      <c r="A404" s="59">
        <v>29403</v>
      </c>
      <c r="B404" s="58">
        <v>82.6</v>
      </c>
    </row>
    <row r="405" spans="1:2" ht="15">
      <c r="A405" s="59">
        <v>29434</v>
      </c>
      <c r="B405" s="58">
        <v>83.2</v>
      </c>
    </row>
    <row r="406" spans="1:2" ht="15">
      <c r="A406" s="59">
        <v>29465</v>
      </c>
      <c r="B406" s="58">
        <v>83.9</v>
      </c>
    </row>
    <row r="407" spans="1:2" ht="15">
      <c r="A407" s="59">
        <v>29495</v>
      </c>
      <c r="B407" s="58">
        <v>84.7</v>
      </c>
    </row>
    <row r="408" spans="1:2" ht="15">
      <c r="A408" s="59">
        <v>29526</v>
      </c>
      <c r="B408" s="58">
        <v>85.6</v>
      </c>
    </row>
    <row r="409" spans="1:2" ht="15">
      <c r="A409" s="59">
        <v>29556</v>
      </c>
      <c r="B409" s="58">
        <v>86.4</v>
      </c>
    </row>
    <row r="410" spans="1:2" ht="15">
      <c r="A410" s="59">
        <v>29587</v>
      </c>
      <c r="B410" s="58">
        <v>87.2</v>
      </c>
    </row>
    <row r="411" spans="1:2" ht="15">
      <c r="A411" s="59">
        <v>29618</v>
      </c>
      <c r="B411" s="58">
        <v>88</v>
      </c>
    </row>
    <row r="412" spans="1:2" ht="15">
      <c r="A412" s="59">
        <v>29646</v>
      </c>
      <c r="B412" s="58">
        <v>88.6</v>
      </c>
    </row>
    <row r="413" spans="1:2" ht="15">
      <c r="A413" s="59">
        <v>29677</v>
      </c>
      <c r="B413" s="58">
        <v>89.1</v>
      </c>
    </row>
    <row r="414" spans="1:2" ht="15">
      <c r="A414" s="59">
        <v>29707</v>
      </c>
      <c r="B414" s="58">
        <v>89.7</v>
      </c>
    </row>
    <row r="415" spans="1:2" ht="15">
      <c r="A415" s="59">
        <v>29738</v>
      </c>
      <c r="B415" s="58">
        <v>90.5</v>
      </c>
    </row>
    <row r="416" spans="1:2" ht="15">
      <c r="A416" s="59">
        <v>29768</v>
      </c>
      <c r="B416" s="58">
        <v>91.5</v>
      </c>
    </row>
    <row r="417" spans="1:2" ht="15">
      <c r="A417" s="59">
        <v>29799</v>
      </c>
      <c r="B417" s="58">
        <v>92.2</v>
      </c>
    </row>
    <row r="418" spans="1:2" ht="15">
      <c r="A418" s="59">
        <v>29830</v>
      </c>
      <c r="B418" s="58">
        <v>93.1</v>
      </c>
    </row>
    <row r="419" spans="1:2" ht="15">
      <c r="A419" s="59">
        <v>29860</v>
      </c>
      <c r="B419" s="58">
        <v>93.4</v>
      </c>
    </row>
    <row r="420" spans="1:2" ht="15">
      <c r="A420" s="59">
        <v>29891</v>
      </c>
      <c r="B420" s="58">
        <v>93.8</v>
      </c>
    </row>
    <row r="421" spans="1:2" ht="15">
      <c r="A421" s="59">
        <v>29921</v>
      </c>
      <c r="B421" s="58">
        <v>94.1</v>
      </c>
    </row>
    <row r="422" spans="1:2" ht="15">
      <c r="A422" s="59">
        <v>29952</v>
      </c>
      <c r="B422" s="58">
        <v>94.4</v>
      </c>
    </row>
    <row r="423" spans="1:2" ht="15">
      <c r="A423" s="59">
        <v>29983</v>
      </c>
      <c r="B423" s="58">
        <v>94.7</v>
      </c>
    </row>
    <row r="424" spans="1:2" ht="15">
      <c r="A424" s="59">
        <v>30011</v>
      </c>
      <c r="B424" s="58">
        <v>94.7</v>
      </c>
    </row>
    <row r="425" spans="1:2" ht="15">
      <c r="A425" s="59">
        <v>30042</v>
      </c>
      <c r="B425" s="58">
        <v>95</v>
      </c>
    </row>
    <row r="426" spans="1:2" ht="15">
      <c r="A426" s="59">
        <v>30072</v>
      </c>
      <c r="B426" s="58">
        <v>95.9</v>
      </c>
    </row>
    <row r="427" spans="1:2" ht="15">
      <c r="A427" s="59">
        <v>30103</v>
      </c>
      <c r="B427" s="58">
        <v>97</v>
      </c>
    </row>
    <row r="428" spans="1:2" ht="15">
      <c r="A428" s="59">
        <v>30133</v>
      </c>
      <c r="B428" s="58">
        <v>97.5</v>
      </c>
    </row>
    <row r="429" spans="1:2" ht="15">
      <c r="A429" s="59">
        <v>30164</v>
      </c>
      <c r="B429" s="58">
        <v>97.7</v>
      </c>
    </row>
    <row r="430" spans="1:2" ht="15">
      <c r="A430" s="59">
        <v>30195</v>
      </c>
      <c r="B430" s="58">
        <v>97.7</v>
      </c>
    </row>
    <row r="431" spans="1:2" ht="15">
      <c r="A431" s="59">
        <v>30225</v>
      </c>
      <c r="B431" s="58">
        <v>98.1</v>
      </c>
    </row>
    <row r="432" spans="1:2" ht="15">
      <c r="A432" s="59">
        <v>30256</v>
      </c>
      <c r="B432" s="58">
        <v>98</v>
      </c>
    </row>
    <row r="433" spans="1:2" ht="15">
      <c r="A433" s="59">
        <v>30286</v>
      </c>
      <c r="B433" s="58">
        <v>97.7</v>
      </c>
    </row>
    <row r="434" spans="1:2" ht="15">
      <c r="A434" s="59">
        <v>30317</v>
      </c>
      <c r="B434" s="58">
        <v>97.9</v>
      </c>
    </row>
    <row r="435" spans="1:2" ht="15">
      <c r="A435" s="59">
        <v>30348</v>
      </c>
      <c r="B435" s="58">
        <v>98</v>
      </c>
    </row>
    <row r="436" spans="1:2" ht="15">
      <c r="A436" s="59">
        <v>30376</v>
      </c>
      <c r="B436" s="58">
        <v>98.1</v>
      </c>
    </row>
    <row r="437" spans="1:2" ht="15">
      <c r="A437" s="59">
        <v>30407</v>
      </c>
      <c r="B437" s="58">
        <v>98.8</v>
      </c>
    </row>
    <row r="438" spans="1:2" ht="15">
      <c r="A438" s="59">
        <v>30437</v>
      </c>
      <c r="B438" s="58">
        <v>99.2</v>
      </c>
    </row>
    <row r="439" spans="1:2" ht="15">
      <c r="A439" s="59">
        <v>30468</v>
      </c>
      <c r="B439" s="58">
        <v>99.4</v>
      </c>
    </row>
    <row r="440" spans="1:2" ht="15">
      <c r="A440" s="59">
        <v>30498</v>
      </c>
      <c r="B440" s="58">
        <v>99.8</v>
      </c>
    </row>
    <row r="441" spans="1:2" ht="15">
      <c r="A441" s="59">
        <v>30529</v>
      </c>
      <c r="B441" s="58">
        <v>100.1</v>
      </c>
    </row>
    <row r="442" spans="1:2" ht="15">
      <c r="A442" s="59">
        <v>30560</v>
      </c>
      <c r="B442" s="58">
        <v>100.4</v>
      </c>
    </row>
    <row r="443" spans="1:2" ht="15">
      <c r="A443" s="59">
        <v>30590</v>
      </c>
      <c r="B443" s="58">
        <v>100.8</v>
      </c>
    </row>
    <row r="444" spans="1:2" ht="15">
      <c r="A444" s="59">
        <v>30621</v>
      </c>
      <c r="B444" s="58">
        <v>101.1</v>
      </c>
    </row>
    <row r="445" spans="1:2" ht="15">
      <c r="A445" s="59">
        <v>30651</v>
      </c>
      <c r="B445" s="58">
        <v>101.4</v>
      </c>
    </row>
    <row r="446" spans="1:2" ht="15">
      <c r="A446" s="59">
        <v>30682</v>
      </c>
      <c r="B446" s="58">
        <v>102.1</v>
      </c>
    </row>
    <row r="447" spans="1:2" ht="15">
      <c r="A447" s="59">
        <v>30713</v>
      </c>
      <c r="B447" s="58">
        <v>102.6</v>
      </c>
    </row>
    <row r="448" spans="1:2" ht="15">
      <c r="A448" s="59">
        <v>30742</v>
      </c>
      <c r="B448" s="58">
        <v>102.9</v>
      </c>
    </row>
    <row r="449" spans="1:2" ht="15">
      <c r="A449" s="59">
        <v>30773</v>
      </c>
      <c r="B449" s="58">
        <v>103.3</v>
      </c>
    </row>
    <row r="450" spans="1:2" ht="15">
      <c r="A450" s="59">
        <v>30803</v>
      </c>
      <c r="B450" s="58">
        <v>103.5</v>
      </c>
    </row>
    <row r="451" spans="1:2" ht="15">
      <c r="A451" s="59">
        <v>30834</v>
      </c>
      <c r="B451" s="58">
        <v>103.7</v>
      </c>
    </row>
    <row r="452" spans="1:2" ht="15">
      <c r="A452" s="59">
        <v>30864</v>
      </c>
      <c r="B452" s="58">
        <v>104.1</v>
      </c>
    </row>
    <row r="453" spans="1:2" ht="15">
      <c r="A453" s="59">
        <v>30895</v>
      </c>
      <c r="B453" s="58">
        <v>104.4</v>
      </c>
    </row>
    <row r="454" spans="1:2" ht="15">
      <c r="A454" s="59">
        <v>30926</v>
      </c>
      <c r="B454" s="58">
        <v>104.7</v>
      </c>
    </row>
    <row r="455" spans="1:2" ht="15">
      <c r="A455" s="59">
        <v>30956</v>
      </c>
      <c r="B455" s="58">
        <v>105.1</v>
      </c>
    </row>
    <row r="456" spans="1:2" ht="15">
      <c r="A456" s="59">
        <v>30987</v>
      </c>
      <c r="B456" s="58">
        <v>105.3</v>
      </c>
    </row>
    <row r="457" spans="1:2" ht="15">
      <c r="A457" s="59">
        <v>31017</v>
      </c>
      <c r="B457" s="58">
        <v>105.5</v>
      </c>
    </row>
    <row r="458" spans="1:2" ht="15">
      <c r="A458" s="59">
        <v>31048</v>
      </c>
      <c r="B458" s="58">
        <v>105.7</v>
      </c>
    </row>
    <row r="459" spans="1:2" ht="15">
      <c r="A459" s="59">
        <v>31079</v>
      </c>
      <c r="B459" s="58">
        <v>106.3</v>
      </c>
    </row>
    <row r="460" spans="1:2" ht="15">
      <c r="A460" s="59">
        <v>31107</v>
      </c>
      <c r="B460" s="58">
        <v>106.8</v>
      </c>
    </row>
    <row r="461" spans="1:2" ht="15">
      <c r="A461" s="59">
        <v>31138</v>
      </c>
      <c r="B461" s="58">
        <v>107</v>
      </c>
    </row>
    <row r="462" spans="1:2" ht="15">
      <c r="A462" s="59">
        <v>31168</v>
      </c>
      <c r="B462" s="58">
        <v>107.2</v>
      </c>
    </row>
    <row r="463" spans="1:2" ht="15">
      <c r="A463" s="59">
        <v>31199</v>
      </c>
      <c r="B463" s="58">
        <v>107.5</v>
      </c>
    </row>
    <row r="464" spans="1:2" ht="15">
      <c r="A464" s="59">
        <v>31229</v>
      </c>
      <c r="B464" s="58">
        <v>107.7</v>
      </c>
    </row>
    <row r="465" spans="1:2" ht="15">
      <c r="A465" s="59">
        <v>31260</v>
      </c>
      <c r="B465" s="58">
        <v>107.9</v>
      </c>
    </row>
    <row r="466" spans="1:2" ht="15">
      <c r="A466" s="59">
        <v>31291</v>
      </c>
      <c r="B466" s="58">
        <v>108.1</v>
      </c>
    </row>
    <row r="467" spans="1:2" ht="15">
      <c r="A467" s="59">
        <v>31321</v>
      </c>
      <c r="B467" s="58">
        <v>108.5</v>
      </c>
    </row>
    <row r="468" spans="1:2" ht="15">
      <c r="A468" s="59">
        <v>31352</v>
      </c>
      <c r="B468" s="58">
        <v>109</v>
      </c>
    </row>
    <row r="469" spans="1:2" ht="15">
      <c r="A469" s="59">
        <v>31382</v>
      </c>
      <c r="B469" s="58">
        <v>109.5</v>
      </c>
    </row>
    <row r="470" spans="1:2" ht="15">
      <c r="A470" s="59">
        <v>31413</v>
      </c>
      <c r="B470" s="58">
        <v>109.9</v>
      </c>
    </row>
    <row r="471" spans="1:2" ht="15">
      <c r="A471" s="59">
        <v>31444</v>
      </c>
      <c r="B471" s="58">
        <v>109.7</v>
      </c>
    </row>
    <row r="472" spans="1:2" ht="15">
      <c r="A472" s="59">
        <v>31472</v>
      </c>
      <c r="B472" s="58">
        <v>109.1</v>
      </c>
    </row>
    <row r="473" spans="1:2" ht="15">
      <c r="A473" s="59">
        <v>31503</v>
      </c>
      <c r="B473" s="58">
        <v>108.7</v>
      </c>
    </row>
    <row r="474" spans="1:2" ht="15">
      <c r="A474" s="59">
        <v>31533</v>
      </c>
      <c r="B474" s="58">
        <v>109</v>
      </c>
    </row>
    <row r="475" spans="1:2" ht="15">
      <c r="A475" s="59">
        <v>31564</v>
      </c>
      <c r="B475" s="58">
        <v>109.4</v>
      </c>
    </row>
    <row r="476" spans="1:2" ht="15">
      <c r="A476" s="59">
        <v>31594</v>
      </c>
      <c r="B476" s="58">
        <v>109.5</v>
      </c>
    </row>
    <row r="477" spans="1:2" ht="15">
      <c r="A477" s="59">
        <v>31625</v>
      </c>
      <c r="B477" s="58">
        <v>109.6</v>
      </c>
    </row>
    <row r="478" spans="1:2" ht="15">
      <c r="A478" s="59">
        <v>31656</v>
      </c>
      <c r="B478" s="58">
        <v>110</v>
      </c>
    </row>
    <row r="479" spans="1:2" ht="15">
      <c r="A479" s="59">
        <v>31686</v>
      </c>
      <c r="B479" s="58">
        <v>110.2</v>
      </c>
    </row>
    <row r="480" spans="1:2" ht="15">
      <c r="A480" s="59">
        <v>31717</v>
      </c>
      <c r="B480" s="58">
        <v>110.4</v>
      </c>
    </row>
    <row r="481" spans="1:2" ht="15">
      <c r="A481" s="59">
        <v>31747</v>
      </c>
      <c r="B481" s="58">
        <v>110.8</v>
      </c>
    </row>
    <row r="482" spans="1:2" ht="15">
      <c r="A482" s="59">
        <v>31778</v>
      </c>
      <c r="B482" s="58">
        <v>111.4</v>
      </c>
    </row>
    <row r="483" spans="1:2" ht="15">
      <c r="A483" s="59">
        <v>31809</v>
      </c>
      <c r="B483" s="58">
        <v>111.8</v>
      </c>
    </row>
    <row r="484" spans="1:2" ht="15">
      <c r="A484" s="59">
        <v>31837</v>
      </c>
      <c r="B484" s="58">
        <v>112.2</v>
      </c>
    </row>
    <row r="485" spans="1:2" ht="15">
      <c r="A485" s="59">
        <v>31868</v>
      </c>
      <c r="B485" s="58">
        <v>112.7</v>
      </c>
    </row>
    <row r="486" spans="1:2" ht="15">
      <c r="A486" s="59">
        <v>31898</v>
      </c>
      <c r="B486" s="58">
        <v>113</v>
      </c>
    </row>
    <row r="487" spans="1:2" ht="15">
      <c r="A487" s="59">
        <v>31929</v>
      </c>
      <c r="B487" s="58">
        <v>113.5</v>
      </c>
    </row>
    <row r="488" spans="1:2" ht="15">
      <c r="A488" s="59">
        <v>31959</v>
      </c>
      <c r="B488" s="58">
        <v>113.8</v>
      </c>
    </row>
    <row r="489" spans="1:2" ht="15">
      <c r="A489" s="59">
        <v>31990</v>
      </c>
      <c r="B489" s="58">
        <v>114.3</v>
      </c>
    </row>
    <row r="490" spans="1:2" ht="15">
      <c r="A490" s="59">
        <v>32021</v>
      </c>
      <c r="B490" s="58">
        <v>114.7</v>
      </c>
    </row>
    <row r="491" spans="1:2" ht="15">
      <c r="A491" s="59">
        <v>32051</v>
      </c>
      <c r="B491" s="58">
        <v>115</v>
      </c>
    </row>
    <row r="492" spans="1:2" ht="15">
      <c r="A492" s="59">
        <v>32082</v>
      </c>
      <c r="B492" s="58">
        <v>115.4</v>
      </c>
    </row>
    <row r="493" spans="1:2" ht="15">
      <c r="A493" s="59">
        <v>32112</v>
      </c>
      <c r="B493" s="58">
        <v>115.6</v>
      </c>
    </row>
    <row r="494" spans="1:2" ht="15">
      <c r="A494" s="59">
        <v>32143</v>
      </c>
      <c r="B494" s="58">
        <v>116</v>
      </c>
    </row>
    <row r="495" spans="1:2" ht="15">
      <c r="A495" s="59">
        <v>32174</v>
      </c>
      <c r="B495" s="58">
        <v>116.2</v>
      </c>
    </row>
    <row r="496" spans="1:2" ht="15">
      <c r="A496" s="59">
        <v>32203</v>
      </c>
      <c r="B496" s="58">
        <v>116.5</v>
      </c>
    </row>
    <row r="497" spans="1:2" ht="15">
      <c r="A497" s="59">
        <v>32234</v>
      </c>
      <c r="B497" s="58">
        <v>117.2</v>
      </c>
    </row>
    <row r="498" spans="1:2" ht="15">
      <c r="A498" s="59">
        <v>32264</v>
      </c>
      <c r="B498" s="58">
        <v>117.5</v>
      </c>
    </row>
    <row r="499" spans="1:2" ht="15">
      <c r="A499" s="59">
        <v>32295</v>
      </c>
      <c r="B499" s="58">
        <v>118</v>
      </c>
    </row>
    <row r="500" spans="1:2" ht="15">
      <c r="A500" s="59">
        <v>32325</v>
      </c>
      <c r="B500" s="58">
        <v>118.5</v>
      </c>
    </row>
    <row r="501" spans="1:2" ht="15">
      <c r="A501" s="59">
        <v>32356</v>
      </c>
      <c r="B501" s="58">
        <v>119</v>
      </c>
    </row>
    <row r="502" spans="1:2" ht="15">
      <c r="A502" s="59">
        <v>32387</v>
      </c>
      <c r="B502" s="58">
        <v>119.5</v>
      </c>
    </row>
    <row r="503" spans="1:2" ht="15">
      <c r="A503" s="59">
        <v>32417</v>
      </c>
      <c r="B503" s="58">
        <v>119.9</v>
      </c>
    </row>
    <row r="504" spans="1:2" ht="15">
      <c r="A504" s="59">
        <v>32448</v>
      </c>
      <c r="B504" s="58">
        <v>120.3</v>
      </c>
    </row>
    <row r="505" spans="1:2" ht="15">
      <c r="A505" s="59">
        <v>32478</v>
      </c>
      <c r="B505" s="58">
        <v>120.7</v>
      </c>
    </row>
    <row r="506" spans="1:2" ht="15">
      <c r="A506" s="59">
        <v>32509</v>
      </c>
      <c r="B506" s="58">
        <v>121.2</v>
      </c>
    </row>
    <row r="507" spans="1:2" ht="15">
      <c r="A507" s="59">
        <v>32540</v>
      </c>
      <c r="B507" s="58">
        <v>121.6</v>
      </c>
    </row>
    <row r="508" spans="1:2" ht="15">
      <c r="A508" s="59">
        <v>32568</v>
      </c>
      <c r="B508" s="58">
        <v>122.2</v>
      </c>
    </row>
    <row r="509" spans="1:2" ht="15">
      <c r="A509" s="59">
        <v>32599</v>
      </c>
      <c r="B509" s="58">
        <v>123.1</v>
      </c>
    </row>
    <row r="510" spans="1:2" ht="15">
      <c r="A510" s="59">
        <v>32629</v>
      </c>
      <c r="B510" s="58">
        <v>123.7</v>
      </c>
    </row>
    <row r="511" spans="1:2" ht="15">
      <c r="A511" s="59">
        <v>32660</v>
      </c>
      <c r="B511" s="58">
        <v>124.1</v>
      </c>
    </row>
    <row r="512" spans="1:2" ht="15">
      <c r="A512" s="59">
        <v>32690</v>
      </c>
      <c r="B512" s="58">
        <v>124.5</v>
      </c>
    </row>
    <row r="513" spans="1:2" ht="15">
      <c r="A513" s="59">
        <v>32721</v>
      </c>
      <c r="B513" s="58">
        <v>124.5</v>
      </c>
    </row>
    <row r="514" spans="1:2" ht="15">
      <c r="A514" s="59">
        <v>32752</v>
      </c>
      <c r="B514" s="58">
        <v>124.8</v>
      </c>
    </row>
    <row r="515" spans="1:2" ht="15">
      <c r="A515" s="59">
        <v>32782</v>
      </c>
      <c r="B515" s="58">
        <v>125.4</v>
      </c>
    </row>
    <row r="516" spans="1:2" ht="15">
      <c r="A516" s="59">
        <v>32813</v>
      </c>
      <c r="B516" s="58">
        <v>125.9</v>
      </c>
    </row>
    <row r="517" spans="1:2" ht="15">
      <c r="A517" s="59">
        <v>32843</v>
      </c>
      <c r="B517" s="58">
        <v>126.3</v>
      </c>
    </row>
    <row r="518" spans="1:2" ht="15">
      <c r="A518" s="59">
        <v>32874</v>
      </c>
      <c r="B518" s="58">
        <v>127.5</v>
      </c>
    </row>
    <row r="519" spans="1:2" ht="15">
      <c r="A519" s="59">
        <v>32905</v>
      </c>
      <c r="B519" s="58">
        <v>128</v>
      </c>
    </row>
    <row r="520" spans="1:2" ht="15">
      <c r="A520" s="59">
        <v>32933</v>
      </c>
      <c r="B520" s="58">
        <v>128.6</v>
      </c>
    </row>
    <row r="521" spans="1:2" ht="15">
      <c r="A521" s="59">
        <v>32964</v>
      </c>
      <c r="B521" s="58">
        <v>128.9</v>
      </c>
    </row>
    <row r="522" spans="1:2" ht="15">
      <c r="A522" s="59">
        <v>32994</v>
      </c>
      <c r="B522" s="58">
        <v>129.1</v>
      </c>
    </row>
    <row r="523" spans="1:2" ht="15">
      <c r="A523" s="59">
        <v>33025</v>
      </c>
      <c r="B523" s="58">
        <v>129.9</v>
      </c>
    </row>
    <row r="524" spans="1:2" ht="15">
      <c r="A524" s="59">
        <v>33055</v>
      </c>
      <c r="B524" s="58">
        <v>130.5</v>
      </c>
    </row>
    <row r="525" spans="1:2" ht="15">
      <c r="A525" s="59">
        <v>33086</v>
      </c>
      <c r="B525" s="58">
        <v>131.6</v>
      </c>
    </row>
    <row r="526" spans="1:2" ht="15">
      <c r="A526" s="59">
        <v>33117</v>
      </c>
      <c r="B526" s="58">
        <v>132.5</v>
      </c>
    </row>
    <row r="527" spans="1:2" ht="15">
      <c r="A527" s="59">
        <v>33147</v>
      </c>
      <c r="B527" s="58">
        <v>133.4</v>
      </c>
    </row>
    <row r="528" spans="1:2" ht="15">
      <c r="A528" s="59">
        <v>33178</v>
      </c>
      <c r="B528" s="58">
        <v>133.69999999999999</v>
      </c>
    </row>
    <row r="529" spans="1:2" ht="15">
      <c r="A529" s="59">
        <v>33208</v>
      </c>
      <c r="B529" s="58">
        <v>134.19999999999999</v>
      </c>
    </row>
    <row r="530" spans="1:2" ht="15">
      <c r="A530" s="59">
        <v>33239</v>
      </c>
      <c r="B530" s="58">
        <v>134.69999999999999</v>
      </c>
    </row>
    <row r="531" spans="1:2" ht="15">
      <c r="A531" s="59">
        <v>33270</v>
      </c>
      <c r="B531" s="58">
        <v>134.80000000000001</v>
      </c>
    </row>
    <row r="532" spans="1:2" ht="15">
      <c r="A532" s="59">
        <v>33298</v>
      </c>
      <c r="B532" s="58">
        <v>134.80000000000001</v>
      </c>
    </row>
    <row r="533" spans="1:2" ht="15">
      <c r="A533" s="59">
        <v>33329</v>
      </c>
      <c r="B533" s="58">
        <v>135.1</v>
      </c>
    </row>
    <row r="534" spans="1:2" ht="15">
      <c r="A534" s="59">
        <v>33359</v>
      </c>
      <c r="B534" s="58">
        <v>135.6</v>
      </c>
    </row>
    <row r="535" spans="1:2" ht="15">
      <c r="A535" s="59">
        <v>33390</v>
      </c>
      <c r="B535" s="58">
        <v>136</v>
      </c>
    </row>
    <row r="536" spans="1:2" ht="15">
      <c r="A536" s="59">
        <v>33420</v>
      </c>
      <c r="B536" s="58">
        <v>136.19999999999999</v>
      </c>
    </row>
    <row r="537" spans="1:2" ht="15">
      <c r="A537" s="59">
        <v>33451</v>
      </c>
      <c r="B537" s="58">
        <v>136.6</v>
      </c>
    </row>
    <row r="538" spans="1:2" ht="15">
      <c r="A538" s="59">
        <v>33482</v>
      </c>
      <c r="B538" s="58">
        <v>137</v>
      </c>
    </row>
    <row r="539" spans="1:2" ht="15">
      <c r="A539" s="59">
        <v>33512</v>
      </c>
      <c r="B539" s="58">
        <v>137.19999999999999</v>
      </c>
    </row>
    <row r="540" spans="1:2" ht="15">
      <c r="A540" s="59">
        <v>33543</v>
      </c>
      <c r="B540" s="58">
        <v>137.80000000000001</v>
      </c>
    </row>
    <row r="541" spans="1:2" ht="15">
      <c r="A541" s="59">
        <v>33573</v>
      </c>
      <c r="B541" s="58">
        <v>138.19999999999999</v>
      </c>
    </row>
    <row r="542" spans="1:2" ht="15">
      <c r="A542" s="59">
        <v>33604</v>
      </c>
      <c r="B542" s="58">
        <v>138.30000000000001</v>
      </c>
    </row>
    <row r="543" spans="1:2" ht="15">
      <c r="A543" s="59">
        <v>33635</v>
      </c>
      <c r="B543" s="58">
        <v>138.6</v>
      </c>
    </row>
    <row r="544" spans="1:2" ht="15">
      <c r="A544" s="59">
        <v>33664</v>
      </c>
      <c r="B544" s="58">
        <v>139.1</v>
      </c>
    </row>
    <row r="545" spans="1:2" ht="15">
      <c r="A545" s="59">
        <v>33695</v>
      </c>
      <c r="B545" s="58">
        <v>139.4</v>
      </c>
    </row>
    <row r="546" spans="1:2" ht="15">
      <c r="A546" s="59">
        <v>33725</v>
      </c>
      <c r="B546" s="58">
        <v>139.69999999999999</v>
      </c>
    </row>
    <row r="547" spans="1:2" ht="15">
      <c r="A547" s="59">
        <v>33756</v>
      </c>
      <c r="B547" s="58">
        <v>140.1</v>
      </c>
    </row>
    <row r="548" spans="1:2" ht="15">
      <c r="A548" s="59">
        <v>33786</v>
      </c>
      <c r="B548" s="58">
        <v>140.5</v>
      </c>
    </row>
    <row r="549" spans="1:2" ht="15">
      <c r="A549" s="59">
        <v>33817</v>
      </c>
      <c r="B549" s="58">
        <v>140.80000000000001</v>
      </c>
    </row>
    <row r="550" spans="1:2" ht="15">
      <c r="A550" s="59">
        <v>33848</v>
      </c>
      <c r="B550" s="58">
        <v>141.1</v>
      </c>
    </row>
    <row r="551" spans="1:2" ht="15">
      <c r="A551" s="59">
        <v>33878</v>
      </c>
      <c r="B551" s="58">
        <v>141.69999999999999</v>
      </c>
    </row>
    <row r="552" spans="1:2" ht="15">
      <c r="A552" s="59">
        <v>33909</v>
      </c>
      <c r="B552" s="58">
        <v>142.1</v>
      </c>
    </row>
    <row r="553" spans="1:2" ht="15">
      <c r="A553" s="59">
        <v>33939</v>
      </c>
      <c r="B553" s="58">
        <v>142.30000000000001</v>
      </c>
    </row>
    <row r="554" spans="1:2" ht="15">
      <c r="A554" s="59">
        <v>33970</v>
      </c>
      <c r="B554" s="58">
        <v>142.80000000000001</v>
      </c>
    </row>
    <row r="555" spans="1:2" ht="15">
      <c r="A555" s="59">
        <v>34001</v>
      </c>
      <c r="B555" s="58">
        <v>143.1</v>
      </c>
    </row>
    <row r="556" spans="1:2" ht="15">
      <c r="A556" s="59">
        <v>34029</v>
      </c>
      <c r="B556" s="58">
        <v>143.30000000000001</v>
      </c>
    </row>
    <row r="557" spans="1:2" ht="15">
      <c r="A557" s="59">
        <v>34060</v>
      </c>
      <c r="B557" s="58">
        <v>143.80000000000001</v>
      </c>
    </row>
    <row r="558" spans="1:2" ht="15">
      <c r="A558" s="59">
        <v>34090</v>
      </c>
      <c r="B558" s="58">
        <v>144.19999999999999</v>
      </c>
    </row>
    <row r="559" spans="1:2" ht="15">
      <c r="A559" s="59">
        <v>34121</v>
      </c>
      <c r="B559" s="58">
        <v>144.30000000000001</v>
      </c>
    </row>
    <row r="560" spans="1:2" ht="15">
      <c r="A560" s="59">
        <v>34151</v>
      </c>
      <c r="B560" s="58">
        <v>144.5</v>
      </c>
    </row>
    <row r="561" spans="1:2" ht="15">
      <c r="A561" s="59">
        <v>34182</v>
      </c>
      <c r="B561" s="58">
        <v>144.80000000000001</v>
      </c>
    </row>
    <row r="562" spans="1:2" ht="15">
      <c r="A562" s="59">
        <v>34213</v>
      </c>
      <c r="B562" s="58">
        <v>145</v>
      </c>
    </row>
    <row r="563" spans="1:2" ht="15">
      <c r="A563" s="59">
        <v>34243</v>
      </c>
      <c r="B563" s="58">
        <v>145.6</v>
      </c>
    </row>
    <row r="564" spans="1:2" ht="15">
      <c r="A564" s="59">
        <v>34274</v>
      </c>
      <c r="B564" s="58">
        <v>146</v>
      </c>
    </row>
    <row r="565" spans="1:2" ht="15">
      <c r="A565" s="59">
        <v>34304</v>
      </c>
      <c r="B565" s="58">
        <v>146.30000000000001</v>
      </c>
    </row>
    <row r="566" spans="1:2" ht="15">
      <c r="A566" s="59">
        <v>34335</v>
      </c>
      <c r="B566" s="58">
        <v>146.30000000000001</v>
      </c>
    </row>
    <row r="567" spans="1:2" ht="15">
      <c r="A567" s="59">
        <v>34366</v>
      </c>
      <c r="B567" s="58">
        <v>146.69999999999999</v>
      </c>
    </row>
    <row r="568" spans="1:2" ht="15">
      <c r="A568" s="59">
        <v>34394</v>
      </c>
      <c r="B568" s="58">
        <v>147.1</v>
      </c>
    </row>
    <row r="569" spans="1:2" ht="15">
      <c r="A569" s="59">
        <v>34425</v>
      </c>
      <c r="B569" s="58">
        <v>147.19999999999999</v>
      </c>
    </row>
    <row r="570" spans="1:2" ht="15">
      <c r="A570" s="59">
        <v>34455</v>
      </c>
      <c r="B570" s="58">
        <v>147.5</v>
      </c>
    </row>
    <row r="571" spans="1:2" ht="15">
      <c r="A571" s="59">
        <v>34486</v>
      </c>
      <c r="B571" s="58">
        <v>147.9</v>
      </c>
    </row>
    <row r="572" spans="1:2" ht="15">
      <c r="A572" s="59">
        <v>34516</v>
      </c>
      <c r="B572" s="58">
        <v>148.4</v>
      </c>
    </row>
    <row r="573" spans="1:2" ht="15">
      <c r="A573" s="59">
        <v>34547</v>
      </c>
      <c r="B573" s="58">
        <v>149</v>
      </c>
    </row>
    <row r="574" spans="1:2" ht="15">
      <c r="A574" s="59">
        <v>34578</v>
      </c>
      <c r="B574" s="58">
        <v>149.30000000000001</v>
      </c>
    </row>
    <row r="575" spans="1:2" ht="15">
      <c r="A575" s="59">
        <v>34608</v>
      </c>
      <c r="B575" s="58">
        <v>149.4</v>
      </c>
    </row>
    <row r="576" spans="1:2" ht="15">
      <c r="A576" s="59">
        <v>34639</v>
      </c>
      <c r="B576" s="58">
        <v>149.80000000000001</v>
      </c>
    </row>
    <row r="577" spans="1:2" ht="15">
      <c r="A577" s="59">
        <v>34669</v>
      </c>
      <c r="B577" s="58">
        <v>150.1</v>
      </c>
    </row>
    <row r="578" spans="1:2" ht="15">
      <c r="A578" s="59">
        <v>34700</v>
      </c>
      <c r="B578" s="58">
        <v>150.5</v>
      </c>
    </row>
    <row r="579" spans="1:2" ht="15">
      <c r="A579" s="59">
        <v>34731</v>
      </c>
      <c r="B579" s="58">
        <v>150.9</v>
      </c>
    </row>
    <row r="580" spans="1:2" ht="15">
      <c r="A580" s="59">
        <v>34759</v>
      </c>
      <c r="B580" s="58">
        <v>151.19999999999999</v>
      </c>
    </row>
    <row r="581" spans="1:2" ht="15">
      <c r="A581" s="59">
        <v>34790</v>
      </c>
      <c r="B581" s="58">
        <v>151.80000000000001</v>
      </c>
    </row>
    <row r="582" spans="1:2" ht="15">
      <c r="A582" s="59">
        <v>34820</v>
      </c>
      <c r="B582" s="58">
        <v>152.1</v>
      </c>
    </row>
    <row r="583" spans="1:2" ht="15">
      <c r="A583" s="59">
        <v>34851</v>
      </c>
      <c r="B583" s="58">
        <v>152.4</v>
      </c>
    </row>
    <row r="584" spans="1:2" ht="15">
      <c r="A584" s="59">
        <v>34881</v>
      </c>
      <c r="B584" s="58">
        <v>152.6</v>
      </c>
    </row>
    <row r="585" spans="1:2" ht="15">
      <c r="A585" s="59">
        <v>34912</v>
      </c>
      <c r="B585" s="58">
        <v>152.9</v>
      </c>
    </row>
    <row r="586" spans="1:2" ht="15">
      <c r="A586" s="59">
        <v>34943</v>
      </c>
      <c r="B586" s="58">
        <v>153.1</v>
      </c>
    </row>
    <row r="587" spans="1:2" ht="15">
      <c r="A587" s="59">
        <v>34973</v>
      </c>
      <c r="B587" s="58">
        <v>153.5</v>
      </c>
    </row>
    <row r="588" spans="1:2" ht="15">
      <c r="A588" s="59">
        <v>35004</v>
      </c>
      <c r="B588" s="58">
        <v>153.69999999999999</v>
      </c>
    </row>
    <row r="589" spans="1:2" ht="15">
      <c r="A589" s="59">
        <v>35034</v>
      </c>
      <c r="B589" s="58">
        <v>153.9</v>
      </c>
    </row>
    <row r="590" spans="1:2" ht="15">
      <c r="A590" s="59">
        <v>35065</v>
      </c>
      <c r="B590" s="58">
        <v>154.69999999999999</v>
      </c>
    </row>
    <row r="591" spans="1:2" ht="15">
      <c r="A591" s="59">
        <v>35096</v>
      </c>
      <c r="B591" s="58">
        <v>155</v>
      </c>
    </row>
    <row r="592" spans="1:2" ht="15">
      <c r="A592" s="59">
        <v>35125</v>
      </c>
      <c r="B592" s="58">
        <v>155.5</v>
      </c>
    </row>
    <row r="593" spans="1:2" ht="15">
      <c r="A593" s="59">
        <v>35156</v>
      </c>
      <c r="B593" s="58">
        <v>156.1</v>
      </c>
    </row>
    <row r="594" spans="1:2" ht="15">
      <c r="A594" s="59">
        <v>35186</v>
      </c>
      <c r="B594" s="58">
        <v>156.4</v>
      </c>
    </row>
    <row r="595" spans="1:2" ht="15">
      <c r="A595" s="59">
        <v>35217</v>
      </c>
      <c r="B595" s="58">
        <v>156.69999999999999</v>
      </c>
    </row>
    <row r="596" spans="1:2" ht="15">
      <c r="A596" s="59">
        <v>35247</v>
      </c>
      <c r="B596" s="58">
        <v>157</v>
      </c>
    </row>
    <row r="597" spans="1:2" ht="15">
      <c r="A597" s="59">
        <v>35278</v>
      </c>
      <c r="B597" s="58">
        <v>157.19999999999999</v>
      </c>
    </row>
    <row r="598" spans="1:2" ht="15">
      <c r="A598" s="59">
        <v>35309</v>
      </c>
      <c r="B598" s="58">
        <v>157.69999999999999</v>
      </c>
    </row>
    <row r="599" spans="1:2" ht="15">
      <c r="A599" s="59">
        <v>35339</v>
      </c>
      <c r="B599" s="58">
        <v>158.19999999999999</v>
      </c>
    </row>
    <row r="600" spans="1:2" ht="15">
      <c r="A600" s="59">
        <v>35370</v>
      </c>
      <c r="B600" s="58">
        <v>158.69999999999999</v>
      </c>
    </row>
    <row r="601" spans="1:2" ht="15">
      <c r="A601" s="59">
        <v>35400</v>
      </c>
      <c r="B601" s="58">
        <v>159.1</v>
      </c>
    </row>
    <row r="602" spans="1:2" ht="15">
      <c r="A602" s="59">
        <v>35431</v>
      </c>
      <c r="B602" s="58">
        <v>159.4</v>
      </c>
    </row>
    <row r="603" spans="1:2" ht="15">
      <c r="A603" s="59">
        <v>35462</v>
      </c>
      <c r="B603" s="58">
        <v>159.69999999999999</v>
      </c>
    </row>
    <row r="604" spans="1:2" ht="15">
      <c r="A604" s="59">
        <v>35490</v>
      </c>
      <c r="B604" s="58">
        <v>159.80000000000001</v>
      </c>
    </row>
    <row r="605" spans="1:2" ht="15">
      <c r="A605" s="59">
        <v>35521</v>
      </c>
      <c r="B605" s="58">
        <v>159.9</v>
      </c>
    </row>
    <row r="606" spans="1:2" ht="15">
      <c r="A606" s="59">
        <v>35551</v>
      </c>
      <c r="B606" s="58">
        <v>159.9</v>
      </c>
    </row>
    <row r="607" spans="1:2" ht="15">
      <c r="A607" s="59">
        <v>35582</v>
      </c>
      <c r="B607" s="58">
        <v>160.19999999999999</v>
      </c>
    </row>
    <row r="608" spans="1:2" ht="15">
      <c r="A608" s="59">
        <v>35612</v>
      </c>
      <c r="B608" s="58">
        <v>160.4</v>
      </c>
    </row>
    <row r="609" spans="1:2" ht="15">
      <c r="A609" s="59">
        <v>35643</v>
      </c>
      <c r="B609" s="58">
        <v>160.80000000000001</v>
      </c>
    </row>
    <row r="610" spans="1:2" ht="15">
      <c r="A610" s="59">
        <v>35674</v>
      </c>
      <c r="B610" s="58">
        <v>161.19999999999999</v>
      </c>
    </row>
    <row r="611" spans="1:2" ht="15">
      <c r="A611" s="59">
        <v>35704</v>
      </c>
      <c r="B611" s="58">
        <v>161.5</v>
      </c>
    </row>
    <row r="612" spans="1:2" ht="15">
      <c r="A612" s="59">
        <v>35735</v>
      </c>
      <c r="B612" s="58">
        <v>161.69999999999999</v>
      </c>
    </row>
    <row r="613" spans="1:2" ht="15">
      <c r="A613" s="59">
        <v>35765</v>
      </c>
      <c r="B613" s="58">
        <v>161.80000000000001</v>
      </c>
    </row>
    <row r="614" spans="1:2" ht="15">
      <c r="A614" s="59">
        <v>35796</v>
      </c>
      <c r="B614" s="58">
        <v>162</v>
      </c>
    </row>
    <row r="615" spans="1:2" ht="15">
      <c r="A615" s="59">
        <v>35827</v>
      </c>
      <c r="B615" s="58">
        <v>162</v>
      </c>
    </row>
    <row r="616" spans="1:2" ht="15">
      <c r="A616" s="59">
        <v>35855</v>
      </c>
      <c r="B616" s="58">
        <v>162</v>
      </c>
    </row>
    <row r="617" spans="1:2" ht="15">
      <c r="A617" s="59">
        <v>35886</v>
      </c>
      <c r="B617" s="58">
        <v>162.19999999999999</v>
      </c>
    </row>
    <row r="618" spans="1:2" ht="15">
      <c r="A618" s="59">
        <v>35916</v>
      </c>
      <c r="B618" s="58">
        <v>162.6</v>
      </c>
    </row>
    <row r="619" spans="1:2" ht="15">
      <c r="A619" s="59">
        <v>35947</v>
      </c>
      <c r="B619" s="58">
        <v>162.80000000000001</v>
      </c>
    </row>
    <row r="620" spans="1:2" ht="15">
      <c r="A620" s="59">
        <v>35977</v>
      </c>
      <c r="B620" s="58">
        <v>163.19999999999999</v>
      </c>
    </row>
    <row r="621" spans="1:2" ht="15">
      <c r="A621" s="59">
        <v>36008</v>
      </c>
      <c r="B621" s="58">
        <v>163.4</v>
      </c>
    </row>
    <row r="622" spans="1:2" ht="15">
      <c r="A622" s="59">
        <v>36039</v>
      </c>
      <c r="B622" s="58">
        <v>163.5</v>
      </c>
    </row>
    <row r="623" spans="1:2" ht="15">
      <c r="A623" s="59">
        <v>36069</v>
      </c>
      <c r="B623" s="58">
        <v>163.9</v>
      </c>
    </row>
    <row r="624" spans="1:2" ht="15">
      <c r="A624" s="59">
        <v>36100</v>
      </c>
      <c r="B624" s="58">
        <v>164.1</v>
      </c>
    </row>
    <row r="625" spans="1:2" ht="15">
      <c r="A625" s="59">
        <v>36130</v>
      </c>
      <c r="B625" s="58">
        <v>164.4</v>
      </c>
    </row>
    <row r="626" spans="1:2" ht="15">
      <c r="A626" s="59">
        <v>36161</v>
      </c>
      <c r="B626" s="58">
        <v>164.7</v>
      </c>
    </row>
    <row r="627" spans="1:2" ht="15">
      <c r="A627" s="59">
        <v>36192</v>
      </c>
      <c r="B627" s="58">
        <v>164.7</v>
      </c>
    </row>
    <row r="628" spans="1:2" ht="15">
      <c r="A628" s="59">
        <v>36220</v>
      </c>
      <c r="B628" s="58">
        <v>164.8</v>
      </c>
    </row>
    <row r="629" spans="1:2" ht="15">
      <c r="A629" s="59">
        <v>36251</v>
      </c>
      <c r="B629" s="58">
        <v>165.9</v>
      </c>
    </row>
    <row r="630" spans="1:2" ht="15">
      <c r="A630" s="59">
        <v>36281</v>
      </c>
      <c r="B630" s="58">
        <v>166</v>
      </c>
    </row>
    <row r="631" spans="1:2" ht="15">
      <c r="A631" s="59">
        <v>36312</v>
      </c>
      <c r="B631" s="58">
        <v>166</v>
      </c>
    </row>
    <row r="632" spans="1:2" ht="15">
      <c r="A632" s="59">
        <v>36342</v>
      </c>
      <c r="B632" s="58">
        <v>166.7</v>
      </c>
    </row>
    <row r="633" spans="1:2" ht="15">
      <c r="A633" s="59">
        <v>36373</v>
      </c>
      <c r="B633" s="58">
        <v>167.1</v>
      </c>
    </row>
    <row r="634" spans="1:2" ht="15">
      <c r="A634" s="59">
        <v>36404</v>
      </c>
      <c r="B634" s="58">
        <v>167.8</v>
      </c>
    </row>
    <row r="635" spans="1:2" ht="15">
      <c r="A635" s="59">
        <v>36434</v>
      </c>
      <c r="B635" s="58">
        <v>168.1</v>
      </c>
    </row>
    <row r="636" spans="1:2" ht="15">
      <c r="A636" s="59">
        <v>36465</v>
      </c>
      <c r="B636" s="58">
        <v>168.4</v>
      </c>
    </row>
    <row r="637" spans="1:2" ht="15">
      <c r="A637" s="59">
        <v>36495</v>
      </c>
      <c r="B637" s="58">
        <v>168.8</v>
      </c>
    </row>
    <row r="638" spans="1:2" ht="15">
      <c r="A638" s="59">
        <v>36526</v>
      </c>
      <c r="B638" s="58">
        <v>169.3</v>
      </c>
    </row>
    <row r="639" spans="1:2" ht="15">
      <c r="A639" s="59">
        <v>36557</v>
      </c>
      <c r="B639" s="58">
        <v>170</v>
      </c>
    </row>
    <row r="640" spans="1:2" ht="15">
      <c r="A640" s="59">
        <v>36586</v>
      </c>
      <c r="B640" s="58">
        <v>171</v>
      </c>
    </row>
    <row r="641" spans="1:2" ht="15">
      <c r="A641" s="59">
        <v>36617</v>
      </c>
      <c r="B641" s="58">
        <v>170.9</v>
      </c>
    </row>
    <row r="642" spans="1:2" ht="15">
      <c r="A642" s="59">
        <v>36647</v>
      </c>
      <c r="B642" s="58">
        <v>171.2</v>
      </c>
    </row>
    <row r="643" spans="1:2" ht="15">
      <c r="A643" s="59">
        <v>36678</v>
      </c>
      <c r="B643" s="58">
        <v>172.2</v>
      </c>
    </row>
    <row r="644" spans="1:2" ht="15">
      <c r="A644" s="59">
        <v>36708</v>
      </c>
      <c r="B644" s="58">
        <v>172.7</v>
      </c>
    </row>
    <row r="645" spans="1:2" ht="15">
      <c r="A645" s="59">
        <v>36739</v>
      </c>
      <c r="B645" s="58">
        <v>172.7</v>
      </c>
    </row>
    <row r="646" spans="1:2" ht="15">
      <c r="A646" s="59">
        <v>36770</v>
      </c>
      <c r="B646" s="58">
        <v>173.6</v>
      </c>
    </row>
    <row r="647" spans="1:2" ht="15">
      <c r="A647" s="59">
        <v>36800</v>
      </c>
      <c r="B647" s="58">
        <v>173.9</v>
      </c>
    </row>
    <row r="648" spans="1:2" ht="15">
      <c r="A648" s="59">
        <v>36831</v>
      </c>
      <c r="B648" s="58">
        <v>174.2</v>
      </c>
    </row>
    <row r="649" spans="1:2" ht="15">
      <c r="A649" s="59">
        <v>36861</v>
      </c>
      <c r="B649" s="58">
        <v>174.6</v>
      </c>
    </row>
    <row r="650" spans="1:2" ht="15">
      <c r="A650" s="59">
        <v>36892</v>
      </c>
      <c r="B650" s="58">
        <v>175.6</v>
      </c>
    </row>
    <row r="651" spans="1:2" ht="15">
      <c r="A651" s="59">
        <v>36923</v>
      </c>
      <c r="B651" s="58">
        <v>176</v>
      </c>
    </row>
    <row r="652" spans="1:2" ht="15">
      <c r="A652" s="59">
        <v>36951</v>
      </c>
      <c r="B652" s="58">
        <v>176.1</v>
      </c>
    </row>
    <row r="653" spans="1:2" ht="15">
      <c r="A653" s="59">
        <v>36982</v>
      </c>
      <c r="B653" s="58">
        <v>176.4</v>
      </c>
    </row>
    <row r="654" spans="1:2" ht="15">
      <c r="A654" s="59">
        <v>37012</v>
      </c>
      <c r="B654" s="58">
        <v>177.3</v>
      </c>
    </row>
    <row r="655" spans="1:2" ht="15">
      <c r="A655" s="59">
        <v>37043</v>
      </c>
      <c r="B655" s="58">
        <v>177.7</v>
      </c>
    </row>
    <row r="656" spans="1:2" ht="15">
      <c r="A656" s="59">
        <v>37073</v>
      </c>
      <c r="B656" s="58">
        <v>177.4</v>
      </c>
    </row>
    <row r="657" spans="1:2" ht="15">
      <c r="A657" s="59">
        <v>37104</v>
      </c>
      <c r="B657" s="58">
        <v>177.4</v>
      </c>
    </row>
    <row r="658" spans="1:2" ht="15">
      <c r="A658" s="59">
        <v>37135</v>
      </c>
      <c r="B658" s="58">
        <v>178.1</v>
      </c>
    </row>
    <row r="659" spans="1:2" ht="15">
      <c r="A659" s="59">
        <v>37165</v>
      </c>
      <c r="B659" s="58">
        <v>177.6</v>
      </c>
    </row>
    <row r="660" spans="1:2" ht="15">
      <c r="A660" s="59">
        <v>37196</v>
      </c>
      <c r="B660" s="58">
        <v>177.5</v>
      </c>
    </row>
    <row r="661" spans="1:2" ht="15">
      <c r="A661" s="59">
        <v>37226</v>
      </c>
      <c r="B661" s="58">
        <v>177.4</v>
      </c>
    </row>
    <row r="662" spans="1:2" ht="15">
      <c r="A662" s="59">
        <v>37257</v>
      </c>
      <c r="B662" s="58">
        <v>177.7</v>
      </c>
    </row>
    <row r="663" spans="1:2" ht="15">
      <c r="A663" s="59">
        <v>37288</v>
      </c>
      <c r="B663" s="58">
        <v>178</v>
      </c>
    </row>
    <row r="664" spans="1:2" ht="15">
      <c r="A664" s="59">
        <v>37316</v>
      </c>
      <c r="B664" s="58">
        <v>178.5</v>
      </c>
    </row>
    <row r="665" spans="1:2" ht="15">
      <c r="A665" s="59">
        <v>37347</v>
      </c>
      <c r="B665" s="58">
        <v>179.3</v>
      </c>
    </row>
    <row r="666" spans="1:2" ht="15">
      <c r="A666" s="59">
        <v>37377</v>
      </c>
      <c r="B666" s="58">
        <v>179.5</v>
      </c>
    </row>
    <row r="667" spans="1:2" ht="15">
      <c r="A667" s="59">
        <v>37408</v>
      </c>
      <c r="B667" s="58">
        <v>179.6</v>
      </c>
    </row>
    <row r="668" spans="1:2" ht="15">
      <c r="A668" s="59">
        <v>37438</v>
      </c>
      <c r="B668" s="58">
        <v>180</v>
      </c>
    </row>
    <row r="669" spans="1:2" ht="15">
      <c r="A669" s="59">
        <v>37469</v>
      </c>
      <c r="B669" s="58">
        <v>180.5</v>
      </c>
    </row>
    <row r="670" spans="1:2" ht="15">
      <c r="A670" s="59">
        <v>37500</v>
      </c>
      <c r="B670" s="58">
        <v>180.8</v>
      </c>
    </row>
    <row r="671" spans="1:2" ht="15">
      <c r="A671" s="59">
        <v>37530</v>
      </c>
      <c r="B671" s="58">
        <v>181.2</v>
      </c>
    </row>
    <row r="672" spans="1:2" ht="15">
      <c r="A672" s="59">
        <v>37561</v>
      </c>
      <c r="B672" s="58">
        <v>181.5</v>
      </c>
    </row>
    <row r="673" spans="1:2" ht="15">
      <c r="A673" s="59">
        <v>37591</v>
      </c>
      <c r="B673" s="58">
        <v>181.8</v>
      </c>
    </row>
    <row r="674" spans="1:2" ht="15">
      <c r="A674" s="59">
        <v>37622</v>
      </c>
      <c r="B674" s="58">
        <v>182.6</v>
      </c>
    </row>
    <row r="675" spans="1:2" ht="15">
      <c r="A675" s="59">
        <v>37653</v>
      </c>
      <c r="B675" s="58">
        <v>183.6</v>
      </c>
    </row>
    <row r="676" spans="1:2" ht="15">
      <c r="A676" s="59">
        <v>37681</v>
      </c>
      <c r="B676" s="58">
        <v>183.9</v>
      </c>
    </row>
    <row r="677" spans="1:2" ht="15">
      <c r="A677" s="59">
        <v>37712</v>
      </c>
      <c r="B677" s="58">
        <v>183.2</v>
      </c>
    </row>
    <row r="678" spans="1:2" ht="15">
      <c r="A678" s="59">
        <v>37742</v>
      </c>
      <c r="B678" s="58">
        <v>182.9</v>
      </c>
    </row>
    <row r="679" spans="1:2" ht="15">
      <c r="A679" s="59">
        <v>37773</v>
      </c>
      <c r="B679" s="58">
        <v>183.1</v>
      </c>
    </row>
    <row r="680" spans="1:2" ht="15">
      <c r="A680" s="59">
        <v>37803</v>
      </c>
      <c r="B680" s="58">
        <v>183.7</v>
      </c>
    </row>
    <row r="681" spans="1:2" ht="15">
      <c r="A681" s="59">
        <v>37834</v>
      </c>
      <c r="B681" s="58">
        <v>184.5</v>
      </c>
    </row>
    <row r="682" spans="1:2" ht="15">
      <c r="A682" s="59">
        <v>37865</v>
      </c>
      <c r="B682" s="58">
        <v>185.1</v>
      </c>
    </row>
    <row r="683" spans="1:2" ht="15">
      <c r="A683" s="59">
        <v>37895</v>
      </c>
      <c r="B683" s="58">
        <v>184.9</v>
      </c>
    </row>
    <row r="684" spans="1:2" ht="15">
      <c r="A684" s="59">
        <v>37926</v>
      </c>
      <c r="B684" s="58">
        <v>185</v>
      </c>
    </row>
    <row r="685" spans="1:2" ht="15">
      <c r="A685" s="59">
        <v>37956</v>
      </c>
      <c r="B685" s="58">
        <v>185.5</v>
      </c>
    </row>
    <row r="686" spans="1:2" ht="15">
      <c r="A686" s="59">
        <v>37987</v>
      </c>
      <c r="B686" s="58">
        <v>186.3</v>
      </c>
    </row>
    <row r="687" spans="1:2" ht="15">
      <c r="A687" s="59">
        <v>38018</v>
      </c>
      <c r="B687" s="58">
        <v>186.7</v>
      </c>
    </row>
    <row r="688" spans="1:2" ht="15">
      <c r="A688" s="59">
        <v>38047</v>
      </c>
      <c r="B688" s="58">
        <v>187.1</v>
      </c>
    </row>
    <row r="689" spans="1:2" ht="15">
      <c r="A689" s="59">
        <v>38078</v>
      </c>
      <c r="B689" s="58">
        <v>187.4</v>
      </c>
    </row>
    <row r="690" spans="1:2" ht="15">
      <c r="A690" s="59">
        <v>38108</v>
      </c>
      <c r="B690" s="58">
        <v>188.2</v>
      </c>
    </row>
    <row r="691" spans="1:2" ht="15">
      <c r="A691" s="59">
        <v>38139</v>
      </c>
      <c r="B691" s="58">
        <v>188.9</v>
      </c>
    </row>
    <row r="692" spans="1:2" ht="15">
      <c r="A692" s="59">
        <v>38169</v>
      </c>
      <c r="B692" s="58">
        <v>189.1</v>
      </c>
    </row>
    <row r="693" spans="1:2" ht="15">
      <c r="A693" s="59">
        <v>38200</v>
      </c>
      <c r="B693" s="58">
        <v>189.2</v>
      </c>
    </row>
    <row r="694" spans="1:2" ht="15">
      <c r="A694" s="59">
        <v>38231</v>
      </c>
      <c r="B694" s="58">
        <v>189.8</v>
      </c>
    </row>
    <row r="695" spans="1:2" ht="15">
      <c r="A695" s="59">
        <v>38261</v>
      </c>
      <c r="B695" s="58">
        <v>190.8</v>
      </c>
    </row>
    <row r="696" spans="1:2" ht="15">
      <c r="A696" s="59">
        <v>38292</v>
      </c>
      <c r="B696" s="58">
        <v>191.7</v>
      </c>
    </row>
    <row r="697" spans="1:2" ht="15">
      <c r="A697" s="59">
        <v>38322</v>
      </c>
      <c r="B697" s="58">
        <v>191.7</v>
      </c>
    </row>
    <row r="698" spans="1:2" ht="15">
      <c r="A698" s="59">
        <v>38353</v>
      </c>
      <c r="B698" s="58">
        <v>191.6</v>
      </c>
    </row>
    <row r="699" spans="1:2" ht="15">
      <c r="A699" s="59">
        <v>38384</v>
      </c>
      <c r="B699" s="58">
        <v>192.4</v>
      </c>
    </row>
    <row r="700" spans="1:2" ht="15">
      <c r="A700" s="59">
        <v>38412</v>
      </c>
      <c r="B700" s="58">
        <v>193.1</v>
      </c>
    </row>
    <row r="701" spans="1:2" ht="15">
      <c r="A701" s="59">
        <v>38443</v>
      </c>
      <c r="B701" s="58">
        <v>193.7</v>
      </c>
    </row>
    <row r="702" spans="1:2" ht="15">
      <c r="A702" s="59">
        <v>38473</v>
      </c>
      <c r="B702" s="58">
        <v>193.6</v>
      </c>
    </row>
    <row r="703" spans="1:2" ht="15">
      <c r="A703" s="59">
        <v>38504</v>
      </c>
      <c r="B703" s="58">
        <v>193.7</v>
      </c>
    </row>
    <row r="704" spans="1:2" ht="15">
      <c r="A704" s="59">
        <v>38534</v>
      </c>
      <c r="B704" s="58">
        <v>194.9</v>
      </c>
    </row>
    <row r="705" spans="1:2" ht="15">
      <c r="A705" s="59">
        <v>38565</v>
      </c>
      <c r="B705" s="58">
        <v>196.1</v>
      </c>
    </row>
    <row r="706" spans="1:2" ht="15">
      <c r="A706" s="59">
        <v>38596</v>
      </c>
      <c r="B706" s="58">
        <v>198.8</v>
      </c>
    </row>
    <row r="707" spans="1:2" ht="15">
      <c r="A707" s="59">
        <v>38626</v>
      </c>
      <c r="B707" s="58">
        <v>199.1</v>
      </c>
    </row>
    <row r="708" spans="1:2" ht="15">
      <c r="A708" s="59">
        <v>38657</v>
      </c>
      <c r="B708" s="58">
        <v>198.1</v>
      </c>
    </row>
    <row r="709" spans="1:2" ht="15">
      <c r="A709" s="59">
        <v>38687</v>
      </c>
      <c r="B709" s="58">
        <v>198.1</v>
      </c>
    </row>
    <row r="710" spans="1:2" ht="15">
      <c r="A710" s="59">
        <v>38718</v>
      </c>
      <c r="B710" s="58">
        <v>199.3</v>
      </c>
    </row>
    <row r="711" spans="1:2" ht="15">
      <c r="A711" s="59">
        <v>38749</v>
      </c>
      <c r="B711" s="58">
        <v>199.4</v>
      </c>
    </row>
    <row r="712" spans="1:2" ht="15">
      <c r="A712" s="59">
        <v>38777</v>
      </c>
      <c r="B712" s="58">
        <v>199.7</v>
      </c>
    </row>
    <row r="713" spans="1:2" ht="15">
      <c r="A713" s="59">
        <v>38808</v>
      </c>
      <c r="B713" s="58">
        <v>200.7</v>
      </c>
    </row>
    <row r="714" spans="1:2" ht="15">
      <c r="A714" s="59">
        <v>38838</v>
      </c>
      <c r="B714" s="58">
        <v>201.3</v>
      </c>
    </row>
    <row r="715" spans="1:2" ht="15">
      <c r="A715" s="59">
        <v>38869</v>
      </c>
      <c r="B715" s="58">
        <v>201.8</v>
      </c>
    </row>
    <row r="716" spans="1:2" ht="15">
      <c r="A716" s="59">
        <v>38899</v>
      </c>
      <c r="B716" s="58">
        <v>202.9</v>
      </c>
    </row>
    <row r="717" spans="1:2" ht="15">
      <c r="A717" s="59">
        <v>38930</v>
      </c>
      <c r="B717" s="58">
        <v>203.8</v>
      </c>
    </row>
    <row r="718" spans="1:2" ht="15">
      <c r="A718" s="59">
        <v>38961</v>
      </c>
      <c r="B718" s="58">
        <v>202.8</v>
      </c>
    </row>
    <row r="719" spans="1:2" ht="15">
      <c r="A719" s="59">
        <v>38991</v>
      </c>
      <c r="B719" s="58">
        <v>201.9</v>
      </c>
    </row>
    <row r="720" spans="1:2" ht="15">
      <c r="A720" s="59">
        <v>39022</v>
      </c>
      <c r="B720" s="58">
        <v>202</v>
      </c>
    </row>
    <row r="721" spans="1:2" ht="15">
      <c r="A721" s="59">
        <v>39052</v>
      </c>
      <c r="B721" s="58">
        <v>203.1</v>
      </c>
    </row>
    <row r="722" spans="1:2" ht="15">
      <c r="A722" s="59">
        <v>39083</v>
      </c>
      <c r="B722" s="58">
        <v>203.43700000000001</v>
      </c>
    </row>
    <row r="723" spans="1:2" ht="15">
      <c r="A723" s="59">
        <v>39114</v>
      </c>
      <c r="B723" s="58">
        <v>204.226</v>
      </c>
    </row>
    <row r="724" spans="1:2" ht="15">
      <c r="A724" s="59">
        <v>39142</v>
      </c>
      <c r="B724" s="58">
        <v>205.28800000000001</v>
      </c>
    </row>
    <row r="725" spans="1:2" ht="15">
      <c r="A725" s="59">
        <v>39173</v>
      </c>
      <c r="B725" s="58">
        <v>205.904</v>
      </c>
    </row>
    <row r="726" spans="1:2" ht="15">
      <c r="A726" s="59">
        <v>39203</v>
      </c>
      <c r="B726" s="58">
        <v>206.755</v>
      </c>
    </row>
    <row r="727" spans="1:2" ht="15">
      <c r="A727" s="59">
        <v>39234</v>
      </c>
      <c r="B727" s="58">
        <v>207.23400000000001</v>
      </c>
    </row>
    <row r="728" spans="1:2" ht="15">
      <c r="A728" s="59">
        <v>39264</v>
      </c>
      <c r="B728" s="58">
        <v>207.60300000000001</v>
      </c>
    </row>
    <row r="729" spans="1:2" ht="15">
      <c r="A729" s="59">
        <v>39295</v>
      </c>
      <c r="B729" s="58">
        <v>207.667</v>
      </c>
    </row>
    <row r="730" spans="1:2" ht="15">
      <c r="A730" s="59">
        <v>39326</v>
      </c>
      <c r="B730" s="58">
        <v>208.547</v>
      </c>
    </row>
    <row r="731" spans="1:2" ht="15">
      <c r="A731" s="59">
        <v>39356</v>
      </c>
      <c r="B731" s="58">
        <v>209.19</v>
      </c>
    </row>
    <row r="732" spans="1:2" ht="15">
      <c r="A732" s="59">
        <v>39387</v>
      </c>
      <c r="B732" s="58">
        <v>210.834</v>
      </c>
    </row>
    <row r="733" spans="1:2" ht="15">
      <c r="A733" s="59">
        <v>39417</v>
      </c>
      <c r="B733" s="58">
        <v>211.44499999999999</v>
      </c>
    </row>
    <row r="734" spans="1:2" ht="15">
      <c r="A734" s="59">
        <v>39448</v>
      </c>
      <c r="B734" s="58">
        <v>212.17400000000001</v>
      </c>
    </row>
    <row r="735" spans="1:2" ht="15">
      <c r="A735" s="59">
        <v>39479</v>
      </c>
      <c r="B735" s="58">
        <v>212.68700000000001</v>
      </c>
    </row>
    <row r="736" spans="1:2" ht="15">
      <c r="A736" s="59">
        <v>39508</v>
      </c>
      <c r="B736" s="58">
        <v>213.44800000000001</v>
      </c>
    </row>
    <row r="737" spans="1:2" ht="15">
      <c r="A737" s="59">
        <v>39539</v>
      </c>
      <c r="B737" s="58">
        <v>213.94200000000001</v>
      </c>
    </row>
    <row r="738" spans="1:2" ht="15">
      <c r="A738" s="59">
        <v>39569</v>
      </c>
      <c r="B738" s="58">
        <v>215.208</v>
      </c>
    </row>
    <row r="739" spans="1:2" ht="15">
      <c r="A739" s="59">
        <v>39600</v>
      </c>
      <c r="B739" s="58">
        <v>217.46299999999999</v>
      </c>
    </row>
    <row r="740" spans="1:2" ht="15">
      <c r="A740" s="59">
        <v>39630</v>
      </c>
      <c r="B740" s="58">
        <v>219.01599999999999</v>
      </c>
    </row>
    <row r="741" spans="1:2" ht="15">
      <c r="A741" s="59">
        <v>39661</v>
      </c>
      <c r="B741" s="58">
        <v>218.69</v>
      </c>
    </row>
    <row r="742" spans="1:2" ht="15">
      <c r="A742" s="59">
        <v>39692</v>
      </c>
      <c r="B742" s="58">
        <v>218.87700000000001</v>
      </c>
    </row>
    <row r="743" spans="1:2" ht="15">
      <c r="A743" s="59">
        <v>39722</v>
      </c>
      <c r="B743" s="58">
        <v>216.995</v>
      </c>
    </row>
    <row r="744" spans="1:2" ht="15">
      <c r="A744" s="59">
        <v>39753</v>
      </c>
      <c r="B744" s="58">
        <v>213.15299999999999</v>
      </c>
    </row>
    <row r="745" spans="1:2" ht="15">
      <c r="A745" s="59">
        <v>39783</v>
      </c>
      <c r="B745" s="58">
        <v>211.398</v>
      </c>
    </row>
    <row r="746" spans="1:2" ht="15">
      <c r="A746" s="59">
        <v>39814</v>
      </c>
      <c r="B746" s="58">
        <v>211.93299999999999</v>
      </c>
    </row>
    <row r="747" spans="1:2" ht="15">
      <c r="A747" s="59">
        <v>39845</v>
      </c>
      <c r="B747" s="58">
        <v>212.70500000000001</v>
      </c>
    </row>
    <row r="748" spans="1:2" ht="15">
      <c r="A748" s="59">
        <v>39873</v>
      </c>
      <c r="B748" s="58">
        <v>212.495</v>
      </c>
    </row>
    <row r="749" spans="1:2" ht="15">
      <c r="A749" s="59">
        <v>39904</v>
      </c>
      <c r="B749" s="58">
        <v>212.709</v>
      </c>
    </row>
    <row r="750" spans="1:2" ht="15">
      <c r="A750" s="59">
        <v>39934</v>
      </c>
      <c r="B750" s="58">
        <v>213.02199999999999</v>
      </c>
    </row>
    <row r="751" spans="1:2" ht="15">
      <c r="A751" s="59">
        <v>39965</v>
      </c>
      <c r="B751" s="58">
        <v>214.79</v>
      </c>
    </row>
    <row r="752" spans="1:2" ht="15">
      <c r="A752" s="59">
        <v>39995</v>
      </c>
      <c r="B752" s="58">
        <v>214.726</v>
      </c>
    </row>
    <row r="753" spans="1:2" ht="15">
      <c r="A753" s="59">
        <v>40026</v>
      </c>
      <c r="B753" s="58">
        <v>215.44499999999999</v>
      </c>
    </row>
    <row r="754" spans="1:2" ht="15">
      <c r="A754" s="59">
        <v>40057</v>
      </c>
      <c r="B754" s="58">
        <v>215.86099999999999</v>
      </c>
    </row>
    <row r="755" spans="1:2" ht="15">
      <c r="A755" s="59">
        <v>40087</v>
      </c>
      <c r="B755" s="58">
        <v>216.50899999999999</v>
      </c>
    </row>
    <row r="756" spans="1:2" ht="15">
      <c r="A756" s="59">
        <v>40118</v>
      </c>
      <c r="B756" s="58">
        <v>217.23400000000001</v>
      </c>
    </row>
    <row r="757" spans="1:2" ht="15">
      <c r="A757" s="59">
        <v>40148</v>
      </c>
      <c r="B757" s="58">
        <v>217.34700000000001</v>
      </c>
    </row>
    <row r="758" spans="1:2" ht="15">
      <c r="A758" s="59">
        <v>40179</v>
      </c>
      <c r="B758" s="58">
        <v>217.488</v>
      </c>
    </row>
    <row r="759" spans="1:2" ht="15">
      <c r="A759" s="59">
        <v>40210</v>
      </c>
      <c r="B759" s="58">
        <v>217.28100000000001</v>
      </c>
    </row>
    <row r="760" spans="1:2" ht="15">
      <c r="A760" s="59">
        <v>40238</v>
      </c>
      <c r="B760" s="58">
        <v>217.35300000000001</v>
      </c>
    </row>
    <row r="761" spans="1:2" ht="15">
      <c r="A761" s="59">
        <v>40269</v>
      </c>
      <c r="B761" s="58">
        <v>217.40299999999999</v>
      </c>
    </row>
    <row r="762" spans="1:2" ht="15">
      <c r="A762" s="59">
        <v>40299</v>
      </c>
      <c r="B762" s="58">
        <v>217.29</v>
      </c>
    </row>
    <row r="763" spans="1:2" ht="15">
      <c r="A763" s="59">
        <v>40330</v>
      </c>
      <c r="B763" s="58">
        <v>217.19900000000001</v>
      </c>
    </row>
    <row r="764" spans="1:2" ht="15">
      <c r="A764" s="59">
        <v>40360</v>
      </c>
      <c r="B764" s="58">
        <v>217.60499999999999</v>
      </c>
    </row>
    <row r="765" spans="1:2" ht="15">
      <c r="A765" s="59">
        <v>40391</v>
      </c>
      <c r="B765" s="58">
        <v>217.923</v>
      </c>
    </row>
    <row r="766" spans="1:2" ht="15">
      <c r="A766" s="59">
        <v>40422</v>
      </c>
      <c r="B766" s="58">
        <v>218.27500000000001</v>
      </c>
    </row>
    <row r="767" spans="1:2" ht="15">
      <c r="A767" s="59">
        <v>40452</v>
      </c>
      <c r="B767" s="58">
        <v>219.035</v>
      </c>
    </row>
    <row r="768" spans="1:2" ht="15">
      <c r="A768" s="59">
        <v>40483</v>
      </c>
      <c r="B768" s="58">
        <v>219.59</v>
      </c>
    </row>
    <row r="769" spans="1:2" ht="15">
      <c r="A769" s="59">
        <v>40513</v>
      </c>
      <c r="B769" s="58">
        <v>220.47200000000001</v>
      </c>
    </row>
    <row r="770" spans="1:2" ht="15">
      <c r="A770" s="59">
        <v>40544</v>
      </c>
      <c r="B770" s="58">
        <v>221.18700000000001</v>
      </c>
    </row>
    <row r="771" spans="1:2" ht="15">
      <c r="A771" s="59">
        <v>40575</v>
      </c>
      <c r="B771" s="58">
        <v>221.898</v>
      </c>
    </row>
    <row r="772" spans="1:2" ht="15">
      <c r="A772" s="59">
        <v>40603</v>
      </c>
      <c r="B772" s="58">
        <v>223.04599999999999</v>
      </c>
    </row>
    <row r="773" spans="1:2" ht="15">
      <c r="A773" s="59">
        <v>40634</v>
      </c>
      <c r="B773" s="58">
        <v>224.09299999999999</v>
      </c>
    </row>
    <row r="774" spans="1:2" ht="15">
      <c r="A774" s="59">
        <v>40664</v>
      </c>
      <c r="B774" s="58">
        <v>224.80600000000001</v>
      </c>
    </row>
    <row r="775" spans="1:2" ht="15">
      <c r="A775" s="59">
        <v>40695</v>
      </c>
      <c r="B775" s="58">
        <v>224.80600000000001</v>
      </c>
    </row>
    <row r="776" spans="1:2" ht="15">
      <c r="A776" s="59">
        <v>40725</v>
      </c>
      <c r="B776" s="58">
        <v>225.39500000000001</v>
      </c>
    </row>
    <row r="777" spans="1:2" ht="15">
      <c r="A777" s="59">
        <v>40756</v>
      </c>
      <c r="B777" s="58">
        <v>226.10599999999999</v>
      </c>
    </row>
    <row r="778" spans="1:2" ht="15">
      <c r="A778" s="59">
        <v>40787</v>
      </c>
      <c r="B778" s="58">
        <v>226.59700000000001</v>
      </c>
    </row>
    <row r="779" spans="1:2" ht="15">
      <c r="A779" s="59">
        <v>40817</v>
      </c>
      <c r="B779" s="58">
        <v>226.75</v>
      </c>
    </row>
    <row r="780" spans="1:2" ht="15">
      <c r="A780" s="59">
        <v>40848</v>
      </c>
      <c r="B780" s="58">
        <v>227.16900000000001</v>
      </c>
    </row>
    <row r="781" spans="1:2" ht="15">
      <c r="A781" s="59">
        <v>40878</v>
      </c>
      <c r="B781" s="58">
        <v>227.22300000000001</v>
      </c>
    </row>
    <row r="782" spans="1:2" ht="15">
      <c r="A782" s="59">
        <v>40909</v>
      </c>
      <c r="B782" s="58">
        <v>227.84200000000001</v>
      </c>
    </row>
    <row r="783" spans="1:2" ht="15">
      <c r="A783" s="59">
        <v>40940</v>
      </c>
      <c r="B783" s="58">
        <v>228.32900000000001</v>
      </c>
    </row>
    <row r="784" spans="1:2" ht="15">
      <c r="A784" s="59">
        <v>40969</v>
      </c>
      <c r="B784" s="58">
        <v>228.80699999999999</v>
      </c>
    </row>
    <row r="785" spans="1:2" ht="15">
      <c r="A785" s="59">
        <v>41000</v>
      </c>
      <c r="B785" s="58">
        <v>229.18700000000001</v>
      </c>
    </row>
    <row r="786" spans="1:2" ht="15">
      <c r="A786" s="59">
        <v>41030</v>
      </c>
      <c r="B786" s="58">
        <v>228.71299999999999</v>
      </c>
    </row>
    <row r="787" spans="1:2" ht="15">
      <c r="A787" s="59">
        <v>41061</v>
      </c>
      <c r="B787" s="58">
        <v>228.524</v>
      </c>
    </row>
    <row r="788" spans="1:2" ht="15">
      <c r="A788" s="59">
        <v>41091</v>
      </c>
      <c r="B788" s="58">
        <v>228.59</v>
      </c>
    </row>
    <row r="789" spans="1:2" ht="15">
      <c r="A789" s="59">
        <v>41122</v>
      </c>
      <c r="B789" s="58">
        <v>229.91800000000001</v>
      </c>
    </row>
    <row r="790" spans="1:2" ht="15">
      <c r="A790" s="59">
        <v>41153</v>
      </c>
      <c r="B790" s="58">
        <v>231.01499999999999</v>
      </c>
    </row>
    <row r="791" spans="1:2" ht="15">
      <c r="A791" s="59">
        <v>41183</v>
      </c>
      <c r="B791" s="58">
        <v>231.63800000000001</v>
      </c>
    </row>
    <row r="792" spans="1:2" ht="15">
      <c r="A792" s="59">
        <v>41214</v>
      </c>
      <c r="B792" s="58">
        <v>231.249</v>
      </c>
    </row>
    <row r="793" spans="1:2" ht="15">
      <c r="A793" s="59">
        <v>41244</v>
      </c>
      <c r="B793" s="58">
        <v>231.221</v>
      </c>
    </row>
    <row r="794" spans="1:2" ht="15">
      <c r="A794" s="59">
        <v>41275</v>
      </c>
      <c r="B794" s="58">
        <v>231.679</v>
      </c>
    </row>
    <row r="795" spans="1:2" ht="15">
      <c r="A795" s="59">
        <v>41306</v>
      </c>
      <c r="B795" s="58">
        <v>232.93700000000001</v>
      </c>
    </row>
    <row r="796" spans="1:2" ht="15">
      <c r="A796" s="59">
        <v>41334</v>
      </c>
      <c r="B796" s="58">
        <v>232.28200000000001</v>
      </c>
    </row>
    <row r="797" spans="1:2" ht="15">
      <c r="A797" s="59">
        <v>41365</v>
      </c>
      <c r="B797" s="58">
        <v>231.797</v>
      </c>
    </row>
    <row r="798" spans="1:2" ht="15">
      <c r="A798" s="59">
        <v>41395</v>
      </c>
      <c r="B798" s="58">
        <v>231.893</v>
      </c>
    </row>
    <row r="799" spans="1:2" ht="15">
      <c r="A799" s="59">
        <v>41426</v>
      </c>
      <c r="B799" s="58">
        <v>232.44499999999999</v>
      </c>
    </row>
    <row r="800" spans="1:2" ht="15">
      <c r="A800" s="59">
        <v>41456</v>
      </c>
      <c r="B800" s="58">
        <v>232.9</v>
      </c>
    </row>
    <row r="801" spans="1:2" ht="15">
      <c r="A801" s="59">
        <v>41487</v>
      </c>
      <c r="B801" s="58">
        <v>233.45599999999999</v>
      </c>
    </row>
    <row r="802" spans="1:2" ht="15">
      <c r="A802" s="59">
        <v>41518</v>
      </c>
      <c r="B802" s="58">
        <v>233.54400000000001</v>
      </c>
    </row>
    <row r="803" spans="1:2" ht="15">
      <c r="A803" s="59">
        <v>41548</v>
      </c>
      <c r="B803" s="58">
        <v>233.66900000000001</v>
      </c>
    </row>
    <row r="804" spans="1:2" ht="15">
      <c r="A804" s="59">
        <v>41579</v>
      </c>
      <c r="B804" s="58">
        <v>234.1</v>
      </c>
    </row>
    <row r="805" spans="1:2" ht="15">
      <c r="A805" s="59">
        <v>41609</v>
      </c>
      <c r="B805" s="58">
        <v>234.71899999999999</v>
      </c>
    </row>
    <row r="806" spans="1:2" ht="15">
      <c r="A806" s="59">
        <v>41640</v>
      </c>
      <c r="B806" s="58">
        <v>235.28800000000001</v>
      </c>
    </row>
    <row r="807" spans="1:2" ht="15">
      <c r="A807" s="59">
        <v>41671</v>
      </c>
      <c r="B807" s="58">
        <v>235.547</v>
      </c>
    </row>
    <row r="808" spans="1:2" ht="15">
      <c r="A808" s="59">
        <v>41699</v>
      </c>
      <c r="B808" s="58">
        <v>236.02799999999999</v>
      </c>
    </row>
    <row r="809" spans="1:2" ht="15">
      <c r="A809" s="59">
        <v>41730</v>
      </c>
      <c r="B809" s="58">
        <v>236.46799999999999</v>
      </c>
    </row>
    <row r="810" spans="1:2" ht="15">
      <c r="A810" s="59">
        <v>41760</v>
      </c>
      <c r="B810" s="58">
        <v>236.91800000000001</v>
      </c>
    </row>
    <row r="811" spans="1:2" ht="15">
      <c r="A811" s="59">
        <v>41791</v>
      </c>
      <c r="B811" s="58">
        <v>237.23099999999999</v>
      </c>
    </row>
    <row r="812" spans="1:2" ht="15">
      <c r="A812" s="59">
        <v>41821</v>
      </c>
      <c r="B812" s="58">
        <v>237.49799999999999</v>
      </c>
    </row>
    <row r="813" spans="1:2" ht="15">
      <c r="A813" s="59">
        <v>41852</v>
      </c>
      <c r="B813" s="58">
        <v>237.46</v>
      </c>
    </row>
    <row r="814" spans="1:2" ht="15">
      <c r="A814" s="59">
        <v>41883</v>
      </c>
      <c r="B814" s="58">
        <v>237.477</v>
      </c>
    </row>
    <row r="815" spans="1:2" ht="15">
      <c r="A815" s="59">
        <v>41913</v>
      </c>
      <c r="B815" s="58">
        <v>237.43</v>
      </c>
    </row>
    <row r="816" spans="1:2" ht="15">
      <c r="A816" s="59">
        <v>41944</v>
      </c>
      <c r="B816" s="58">
        <v>236.983</v>
      </c>
    </row>
    <row r="817" spans="1:2" ht="15">
      <c r="A817" s="59">
        <v>41974</v>
      </c>
      <c r="B817" s="58">
        <v>236.25200000000001</v>
      </c>
    </row>
    <row r="818" spans="1:2" ht="15">
      <c r="A818" s="59">
        <v>42005</v>
      </c>
      <c r="B818" s="58">
        <v>234.74700000000001</v>
      </c>
    </row>
    <row r="819" spans="1:2" ht="15">
      <c r="A819" s="59">
        <v>42036</v>
      </c>
      <c r="B819" s="58">
        <v>235.34200000000001</v>
      </c>
    </row>
    <row r="820" spans="1:2" ht="15">
      <c r="A820" s="59">
        <v>42064</v>
      </c>
      <c r="B820" s="58">
        <v>235.976</v>
      </c>
    </row>
    <row r="821" spans="1:2" ht="15">
      <c r="A821" s="59">
        <v>42095</v>
      </c>
      <c r="B821" s="58">
        <v>236.22200000000001</v>
      </c>
    </row>
    <row r="822" spans="1:2" ht="15">
      <c r="A822" s="59">
        <v>42125</v>
      </c>
      <c r="B822" s="58">
        <v>237.001</v>
      </c>
    </row>
    <row r="823" spans="1:2" ht="15">
      <c r="A823" s="59">
        <v>42156</v>
      </c>
      <c r="B823" s="58">
        <v>237.65700000000001</v>
      </c>
    </row>
    <row r="824" spans="1:2" ht="15">
      <c r="A824" s="59">
        <v>42186</v>
      </c>
      <c r="B824" s="58">
        <v>238.03399999999999</v>
      </c>
    </row>
    <row r="825" spans="1:2" ht="15">
      <c r="A825" s="59">
        <v>42217</v>
      </c>
      <c r="B825" s="58">
        <v>238.03299999999999</v>
      </c>
    </row>
    <row r="826" spans="1:2" ht="15">
      <c r="A826" s="59">
        <v>42248</v>
      </c>
      <c r="B826" s="58">
        <v>237.49799999999999</v>
      </c>
    </row>
    <row r="827" spans="1:2" ht="15">
      <c r="A827" s="59">
        <v>42278</v>
      </c>
      <c r="B827" s="58">
        <v>237.733</v>
      </c>
    </row>
    <row r="828" spans="1:2" ht="15">
      <c r="A828" s="59">
        <v>42309</v>
      </c>
      <c r="B828" s="58">
        <v>238.017</v>
      </c>
    </row>
    <row r="829" spans="1:2" ht="15">
      <c r="A829" s="59">
        <v>42339</v>
      </c>
      <c r="B829" s="58">
        <v>237.761</v>
      </c>
    </row>
    <row r="830" spans="1:2" ht="15">
      <c r="A830" s="59">
        <v>42370</v>
      </c>
      <c r="B830" s="58">
        <v>237.65199999999999</v>
      </c>
    </row>
    <row r="831" spans="1:2" ht="15">
      <c r="A831" s="59">
        <v>42401</v>
      </c>
      <c r="B831" s="58">
        <v>237.33600000000001</v>
      </c>
    </row>
    <row r="832" spans="1:2" ht="15">
      <c r="A832" s="59">
        <v>42430</v>
      </c>
      <c r="B832" s="58">
        <v>238.08</v>
      </c>
    </row>
    <row r="833" spans="1:2" ht="15">
      <c r="A833" s="59">
        <v>42461</v>
      </c>
      <c r="B833" s="58">
        <v>238.99199999999999</v>
      </c>
    </row>
    <row r="834" spans="1:2" ht="15">
      <c r="A834" s="59">
        <v>42491</v>
      </c>
      <c r="B834" s="58">
        <v>239.55699999999999</v>
      </c>
    </row>
    <row r="835" spans="1:2" ht="15">
      <c r="A835" s="59">
        <v>42522</v>
      </c>
      <c r="B835" s="58">
        <v>240.22200000000001</v>
      </c>
    </row>
    <row r="836" spans="1:2" ht="15">
      <c r="A836" s="59">
        <v>42552</v>
      </c>
      <c r="B836" s="58">
        <v>240.101</v>
      </c>
    </row>
    <row r="837" spans="1:2" ht="15">
      <c r="A837" s="59">
        <v>42583</v>
      </c>
      <c r="B837" s="58">
        <v>240.54499999999999</v>
      </c>
    </row>
    <row r="838" spans="1:2" ht="15">
      <c r="A838" s="59">
        <v>42614</v>
      </c>
      <c r="B838" s="58">
        <v>241.17599999999999</v>
      </c>
    </row>
    <row r="839" spans="1:2" ht="15">
      <c r="A839" s="59">
        <v>42644</v>
      </c>
      <c r="B839" s="58">
        <v>241.74100000000001</v>
      </c>
    </row>
    <row r="840" spans="1:2" ht="15">
      <c r="A840" s="59">
        <v>42675</v>
      </c>
      <c r="B840" s="58">
        <v>242.02600000000001</v>
      </c>
    </row>
    <row r="841" spans="1:2" ht="15">
      <c r="A841" s="59">
        <v>42705</v>
      </c>
      <c r="B841" s="58">
        <v>242.637</v>
      </c>
    </row>
    <row r="842" spans="1:2" ht="15">
      <c r="A842" s="59">
        <v>42736</v>
      </c>
      <c r="B842" s="58">
        <v>243.61799999999999</v>
      </c>
    </row>
    <row r="843" spans="1:2" ht="15">
      <c r="A843" s="59">
        <v>42767</v>
      </c>
      <c r="B843" s="58">
        <v>244.006</v>
      </c>
    </row>
    <row r="844" spans="1:2" ht="15">
      <c r="A844" s="59">
        <v>42795</v>
      </c>
      <c r="B844" s="58">
        <v>243.892</v>
      </c>
    </row>
    <row r="845" spans="1:2" ht="15">
      <c r="A845" s="59">
        <v>42826</v>
      </c>
      <c r="B845" s="58">
        <v>244.19300000000001</v>
      </c>
    </row>
    <row r="846" spans="1:2" ht="15">
      <c r="A846" s="59">
        <v>42856</v>
      </c>
      <c r="B846" s="58">
        <v>244.00399999999999</v>
      </c>
    </row>
    <row r="847" spans="1:2" ht="15">
      <c r="A847" s="59">
        <v>42887</v>
      </c>
      <c r="B847" s="58">
        <v>244.16300000000001</v>
      </c>
    </row>
    <row r="848" spans="1:2" ht="15">
      <c r="A848" s="59">
        <v>42917</v>
      </c>
      <c r="B848" s="58">
        <v>244.24299999999999</v>
      </c>
    </row>
    <row r="849" spans="1:2" ht="15">
      <c r="A849" s="59">
        <v>42948</v>
      </c>
      <c r="B849" s="58">
        <v>245.18299999999999</v>
      </c>
    </row>
    <row r="850" spans="1:2" ht="15">
      <c r="A850" s="59">
        <v>42979</v>
      </c>
      <c r="B850" s="58">
        <v>246.435</v>
      </c>
    </row>
    <row r="851" spans="1:2" ht="15">
      <c r="A851" s="59">
        <v>43009</v>
      </c>
      <c r="B851" s="58">
        <v>246.626</v>
      </c>
    </row>
    <row r="852" spans="1:2" ht="15">
      <c r="A852" s="59">
        <v>43040</v>
      </c>
      <c r="B852" s="58">
        <v>247.28399999999999</v>
      </c>
    </row>
    <row r="853" spans="1:2" ht="15">
      <c r="A853" s="59">
        <v>43070</v>
      </c>
      <c r="B853" s="58">
        <v>247.80500000000001</v>
      </c>
    </row>
    <row r="854" spans="1:2" ht="15">
      <c r="A854" s="59">
        <v>43101</v>
      </c>
      <c r="B854" s="58">
        <v>248.74299999999999</v>
      </c>
    </row>
    <row r="855" spans="1:2" ht="15">
      <c r="A855" s="59">
        <v>43132</v>
      </c>
      <c r="B855" s="58">
        <v>249.43899999999999</v>
      </c>
    </row>
    <row r="856" spans="1:2" ht="15">
      <c r="A856" s="59">
        <v>43160</v>
      </c>
      <c r="B856" s="58">
        <v>249.58099999999999</v>
      </c>
    </row>
    <row r="857" spans="1:2" ht="15">
      <c r="A857" s="59">
        <v>43191</v>
      </c>
      <c r="B857" s="58">
        <v>250.14599999999999</v>
      </c>
    </row>
    <row r="858" spans="1:2" ht="15">
      <c r="A858" s="59">
        <v>43221</v>
      </c>
      <c r="B858" s="58">
        <v>250.779</v>
      </c>
    </row>
    <row r="859" spans="1:2" ht="15">
      <c r="A859" s="59">
        <v>43252</v>
      </c>
      <c r="B859" s="58">
        <v>251.11799999999999</v>
      </c>
    </row>
    <row r="860" spans="1:2" ht="15">
      <c r="A860" s="59">
        <v>43282</v>
      </c>
      <c r="B860" s="58">
        <v>251.32300000000001</v>
      </c>
    </row>
    <row r="861" spans="1:2" ht="15">
      <c r="A861" s="59">
        <v>43313</v>
      </c>
      <c r="B861" s="58">
        <v>251.749</v>
      </c>
    </row>
    <row r="862" spans="1:2" ht="15">
      <c r="A862" s="59">
        <v>43344</v>
      </c>
      <c r="B862" s="58">
        <v>252.239</v>
      </c>
    </row>
    <row r="863" spans="1:2" ht="15">
      <c r="A863" s="59">
        <v>43374</v>
      </c>
      <c r="B863" s="58">
        <v>252.86199999999999</v>
      </c>
    </row>
    <row r="864" spans="1:2" ht="15">
      <c r="A864" s="59">
        <v>43405</v>
      </c>
      <c r="B864" s="58">
        <v>252.65700000000001</v>
      </c>
    </row>
    <row r="865" spans="1:2" ht="15">
      <c r="A865" s="59">
        <v>43435</v>
      </c>
      <c r="B865" s="58">
        <v>252.55099999999999</v>
      </c>
    </row>
    <row r="866" spans="1:2" ht="15">
      <c r="A866" s="59">
        <v>43466</v>
      </c>
      <c r="B866" s="58">
        <v>252.47</v>
      </c>
    </row>
    <row r="867" spans="1:2" ht="15">
      <c r="A867" s="59">
        <v>43497</v>
      </c>
      <c r="B867" s="58">
        <v>253.13499999999999</v>
      </c>
    </row>
    <row r="868" spans="1:2" ht="15">
      <c r="A868" s="59">
        <v>43525</v>
      </c>
      <c r="B868" s="58">
        <v>254.273</v>
      </c>
    </row>
    <row r="869" spans="1:2" ht="15">
      <c r="A869" s="59">
        <v>43556</v>
      </c>
      <c r="B869" s="58">
        <v>255.16300000000001</v>
      </c>
    </row>
    <row r="870" spans="1:2" ht="15">
      <c r="A870" s="59">
        <v>43586</v>
      </c>
      <c r="B870" s="58">
        <v>255.32499999999999</v>
      </c>
    </row>
    <row r="871" spans="1:2" ht="15">
      <c r="A871" s="59">
        <v>43617</v>
      </c>
      <c r="B871" s="58">
        <v>255.36099999999999</v>
      </c>
    </row>
    <row r="872" spans="1:2" ht="15">
      <c r="A872" s="59">
        <v>43647</v>
      </c>
      <c r="B872" s="58">
        <v>255.9</v>
      </c>
    </row>
    <row r="873" spans="1:2" ht="15">
      <c r="A873" s="59">
        <v>43678</v>
      </c>
      <c r="B873" s="58">
        <v>256.17899999999997</v>
      </c>
    </row>
    <row r="874" spans="1:2" ht="15">
      <c r="A874" s="59">
        <v>43709</v>
      </c>
      <c r="B874" s="58">
        <v>256.596</v>
      </c>
    </row>
    <row r="875" spans="1:2" ht="15">
      <c r="A875" s="59">
        <v>43739</v>
      </c>
      <c r="B875" s="58">
        <v>257.30500000000001</v>
      </c>
    </row>
    <row r="876" spans="1:2" ht="15">
      <c r="A876" s="59">
        <v>43770</v>
      </c>
      <c r="B876" s="58">
        <v>257.78800000000001</v>
      </c>
    </row>
    <row r="877" spans="1:2" ht="15">
      <c r="A877" s="59">
        <v>43800</v>
      </c>
      <c r="B877" s="58">
        <v>258.26299999999998</v>
      </c>
    </row>
    <row r="878" spans="1:2" ht="15">
      <c r="A878" s="59">
        <v>43831</v>
      </c>
      <c r="B878" s="58">
        <v>258.68200000000002</v>
      </c>
    </row>
    <row r="879" spans="1:2" ht="15">
      <c r="A879" s="59">
        <v>43862</v>
      </c>
      <c r="B879" s="58">
        <v>259.00700000000001</v>
      </c>
    </row>
    <row r="880" spans="1:2" ht="15">
      <c r="A880" s="59">
        <v>43891</v>
      </c>
      <c r="B880" s="58">
        <v>258.16500000000002</v>
      </c>
    </row>
    <row r="881" spans="1:2" ht="15">
      <c r="A881" s="59">
        <v>43922</v>
      </c>
      <c r="B881" s="58">
        <v>256.09399999999999</v>
      </c>
    </row>
    <row r="882" spans="1:2" ht="15">
      <c r="A882" s="59">
        <v>43952</v>
      </c>
      <c r="B882" s="58">
        <v>255.94399999999999</v>
      </c>
    </row>
    <row r="883" spans="1:2" ht="15">
      <c r="A883" s="59">
        <v>43983</v>
      </c>
      <c r="B883" s="58">
        <v>257.21699999999998</v>
      </c>
    </row>
    <row r="884" spans="1:2" ht="15">
      <c r="A884" s="59">
        <v>44013</v>
      </c>
      <c r="B884" s="58">
        <v>258.54300000000001</v>
      </c>
    </row>
    <row r="885" spans="1:2" ht="15">
      <c r="A885" s="59">
        <v>44044</v>
      </c>
      <c r="B885" s="58">
        <v>259.58</v>
      </c>
    </row>
    <row r="886" spans="1:2" ht="15">
      <c r="A886" s="59">
        <v>44075</v>
      </c>
      <c r="B886" s="58">
        <v>260.19</v>
      </c>
    </row>
    <row r="887" spans="1:2" ht="15">
      <c r="A887" s="59">
        <v>44105</v>
      </c>
      <c r="B887" s="58">
        <v>260.35199999999998</v>
      </c>
    </row>
    <row r="888" spans="1:2" ht="15">
      <c r="A888" s="59">
        <v>44136</v>
      </c>
      <c r="B888" s="58">
        <v>260.721</v>
      </c>
    </row>
    <row r="889" spans="1:2" ht="15">
      <c r="A889" s="59">
        <v>44166</v>
      </c>
      <c r="B889" s="58">
        <v>261.56400000000002</v>
      </c>
    </row>
    <row r="890" spans="1:2" ht="15">
      <c r="A890" s="59">
        <v>44197</v>
      </c>
      <c r="B890" s="58">
        <v>262.2</v>
      </c>
    </row>
    <row r="891" spans="1:2" ht="15">
      <c r="A891" s="59">
        <v>44228</v>
      </c>
      <c r="B891" s="58">
        <v>263.346</v>
      </c>
    </row>
    <row r="892" spans="1:2" ht="15">
      <c r="A892" s="59">
        <v>44256</v>
      </c>
      <c r="B892" s="58">
        <v>265.02800000000002</v>
      </c>
    </row>
    <row r="893" spans="1:2" ht="15">
      <c r="A893" s="59">
        <v>44287</v>
      </c>
      <c r="B893" s="58">
        <v>266.72699999999998</v>
      </c>
    </row>
    <row r="894" spans="1:2" ht="15">
      <c r="A894" s="59">
        <v>44317</v>
      </c>
      <c r="B894" s="58">
        <v>268.59899999999999</v>
      </c>
    </row>
    <row r="895" spans="1:2" ht="15">
      <c r="A895" s="59">
        <v>44348</v>
      </c>
      <c r="B895" s="58">
        <v>270.95499999999998</v>
      </c>
    </row>
    <row r="896" spans="1:2" ht="15">
      <c r="A896" s="59">
        <v>44378</v>
      </c>
      <c r="B896" s="58">
        <v>272.18400000000003</v>
      </c>
    </row>
    <row r="897" spans="1:2" ht="15">
      <c r="A897" s="59">
        <v>44409</v>
      </c>
      <c r="B897" s="58">
        <v>273.09199999999998</v>
      </c>
    </row>
    <row r="898" spans="1:2" ht="15">
      <c r="A898" s="59">
        <v>44440</v>
      </c>
      <c r="B898" s="58">
        <v>274.214</v>
      </c>
    </row>
    <row r="899" spans="1:2" ht="15">
      <c r="A899" s="59">
        <v>44470</v>
      </c>
      <c r="B899" s="58">
        <v>276.58999999999997</v>
      </c>
    </row>
    <row r="900" spans="1:2" ht="15">
      <c r="A900" s="59">
        <v>44501</v>
      </c>
      <c r="B900" s="58">
        <v>278.524</v>
      </c>
    </row>
    <row r="901" spans="1:2" ht="15">
      <c r="A901" s="59">
        <v>44531</v>
      </c>
      <c r="B901" s="58">
        <v>280.12599999999998</v>
      </c>
    </row>
    <row r="902" spans="1:2" ht="15">
      <c r="A902" s="59">
        <v>44562</v>
      </c>
      <c r="B902" s="58">
        <v>281.93299999999999</v>
      </c>
    </row>
    <row r="903" spans="1:2" ht="15">
      <c r="A903" s="59">
        <v>44593</v>
      </c>
      <c r="B903" s="58">
        <v>284.18200000000002</v>
      </c>
    </row>
  </sheetData>
  <hyperlinks>
    <hyperlink ref="D1" r:id="rId1" display="https://fred.stlouisfed.org/series/CPIAUCSL" xr:uid="{2070F0C1-96E3-4472-8B27-9F554EC3BC70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87981-3733-4623-AEB6-A326F4CF9F09}">
  <sheetPr>
    <tabColor rgb="FF70AD47"/>
  </sheetPr>
  <dimension ref="A1:E645"/>
  <sheetViews>
    <sheetView workbookViewId="0">
      <selection activeCell="D7" sqref="D7"/>
    </sheetView>
  </sheetViews>
  <sheetFormatPr defaultRowHeight="12.75"/>
  <cols>
    <col min="1" max="1" width="10.7109375" style="17" bestFit="1" customWidth="1"/>
    <col min="2" max="2" width="12.7109375" bestFit="1" customWidth="1"/>
    <col min="4" max="4" width="9.140625" style="17"/>
  </cols>
  <sheetData>
    <row r="1" spans="1:5">
      <c r="A1" t="s">
        <v>1</v>
      </c>
      <c r="B1" t="s">
        <v>32</v>
      </c>
      <c r="E1" s="18" t="s">
        <v>519</v>
      </c>
    </row>
    <row r="2" spans="1:5" ht="15">
      <c r="A2" s="63">
        <v>31413</v>
      </c>
      <c r="B2" s="62">
        <v>22.93</v>
      </c>
    </row>
    <row r="3" spans="1:5" ht="15">
      <c r="A3" s="63">
        <v>31444</v>
      </c>
      <c r="B3" s="62">
        <v>15.46</v>
      </c>
    </row>
    <row r="4" spans="1:5" ht="15">
      <c r="A4" s="63">
        <v>31472</v>
      </c>
      <c r="B4" s="62">
        <v>12.61</v>
      </c>
    </row>
    <row r="5" spans="1:5" ht="15">
      <c r="A5" s="63">
        <v>31503</v>
      </c>
      <c r="B5" s="62">
        <v>12.84</v>
      </c>
    </row>
    <row r="6" spans="1:5" ht="15">
      <c r="A6" s="63">
        <v>31533</v>
      </c>
      <c r="B6" s="62">
        <v>15.38</v>
      </c>
    </row>
    <row r="7" spans="1:5" ht="15">
      <c r="A7" s="63">
        <v>31564</v>
      </c>
      <c r="B7" s="62">
        <v>13.43</v>
      </c>
    </row>
    <row r="8" spans="1:5" ht="15">
      <c r="A8" s="63">
        <v>31594</v>
      </c>
      <c r="B8" s="62">
        <v>11.59</v>
      </c>
    </row>
    <row r="9" spans="1:5" ht="15">
      <c r="A9" s="63">
        <v>31625</v>
      </c>
      <c r="B9" s="62">
        <v>15.1</v>
      </c>
    </row>
    <row r="10" spans="1:5" ht="15">
      <c r="A10" s="63">
        <v>31656</v>
      </c>
      <c r="B10" s="62">
        <v>14.87</v>
      </c>
    </row>
    <row r="11" spans="1:5" ht="15">
      <c r="A11" s="63">
        <v>31686</v>
      </c>
      <c r="B11" s="62">
        <v>14.9</v>
      </c>
    </row>
    <row r="12" spans="1:5" ht="15">
      <c r="A12" s="63">
        <v>31717</v>
      </c>
      <c r="B12" s="62">
        <v>15.22</v>
      </c>
    </row>
    <row r="13" spans="1:5" ht="15">
      <c r="A13" s="63">
        <v>31747</v>
      </c>
      <c r="B13" s="62">
        <v>16.11</v>
      </c>
    </row>
    <row r="14" spans="1:5" ht="15">
      <c r="A14" s="63">
        <v>31778</v>
      </c>
      <c r="B14" s="62">
        <v>18.649999999999999</v>
      </c>
    </row>
    <row r="15" spans="1:5" ht="15">
      <c r="A15" s="63">
        <v>31809</v>
      </c>
      <c r="B15" s="62">
        <v>17.75</v>
      </c>
    </row>
    <row r="16" spans="1:5" ht="15">
      <c r="A16" s="63">
        <v>31837</v>
      </c>
      <c r="B16" s="62">
        <v>18.3</v>
      </c>
    </row>
    <row r="17" spans="1:2" ht="15">
      <c r="A17" s="63">
        <v>31868</v>
      </c>
      <c r="B17" s="62">
        <v>18.68</v>
      </c>
    </row>
    <row r="18" spans="1:2" ht="15">
      <c r="A18" s="63">
        <v>31898</v>
      </c>
      <c r="B18" s="62">
        <v>19.440000000000001</v>
      </c>
    </row>
    <row r="19" spans="1:2" ht="15">
      <c r="A19" s="63">
        <v>31929</v>
      </c>
      <c r="B19" s="62">
        <v>20.07</v>
      </c>
    </row>
    <row r="20" spans="1:2" ht="15">
      <c r="A20" s="63">
        <v>31959</v>
      </c>
      <c r="B20" s="62">
        <v>21.34</v>
      </c>
    </row>
    <row r="21" spans="1:2" ht="15">
      <c r="A21" s="63">
        <v>31990</v>
      </c>
      <c r="B21" s="62">
        <v>20.309999999999999</v>
      </c>
    </row>
    <row r="22" spans="1:2" ht="15">
      <c r="A22" s="63">
        <v>32021</v>
      </c>
      <c r="B22" s="62">
        <v>19.53</v>
      </c>
    </row>
    <row r="23" spans="1:2" ht="15">
      <c r="A23" s="63">
        <v>32051</v>
      </c>
      <c r="B23" s="62">
        <v>19.86</v>
      </c>
    </row>
    <row r="24" spans="1:2" ht="15">
      <c r="A24" s="63">
        <v>32082</v>
      </c>
      <c r="B24" s="62">
        <v>18.850000000000001</v>
      </c>
    </row>
    <row r="25" spans="1:2" ht="15">
      <c r="A25" s="63">
        <v>32112</v>
      </c>
      <c r="B25" s="62">
        <v>17.28</v>
      </c>
    </row>
    <row r="26" spans="1:2" ht="15">
      <c r="A26" s="63">
        <v>32143</v>
      </c>
      <c r="B26" s="62">
        <v>17.13</v>
      </c>
    </row>
    <row r="27" spans="1:2" ht="15">
      <c r="A27" s="63">
        <v>32174</v>
      </c>
      <c r="B27" s="62">
        <v>16.8</v>
      </c>
    </row>
    <row r="28" spans="1:2" ht="15">
      <c r="A28" s="63">
        <v>32203</v>
      </c>
      <c r="B28" s="62">
        <v>16.2</v>
      </c>
    </row>
    <row r="29" spans="1:2" ht="15">
      <c r="A29" s="63">
        <v>32234</v>
      </c>
      <c r="B29" s="62">
        <v>17.86</v>
      </c>
    </row>
    <row r="30" spans="1:2" ht="15">
      <c r="A30" s="63">
        <v>32264</v>
      </c>
      <c r="B30" s="62">
        <v>17.420000000000002</v>
      </c>
    </row>
    <row r="31" spans="1:2" ht="15">
      <c r="A31" s="63">
        <v>32295</v>
      </c>
      <c r="B31" s="62">
        <v>16.53</v>
      </c>
    </row>
    <row r="32" spans="1:2" ht="15">
      <c r="A32" s="63">
        <v>32325</v>
      </c>
      <c r="B32" s="62">
        <v>15.5</v>
      </c>
    </row>
    <row r="33" spans="1:2" ht="15">
      <c r="A33" s="63">
        <v>32356</v>
      </c>
      <c r="B33" s="62">
        <v>15.52</v>
      </c>
    </row>
    <row r="34" spans="1:2" ht="15">
      <c r="A34" s="63">
        <v>32387</v>
      </c>
      <c r="B34" s="62">
        <v>14.54</v>
      </c>
    </row>
    <row r="35" spans="1:2" ht="15">
      <c r="A35" s="63">
        <v>32417</v>
      </c>
      <c r="B35" s="62">
        <v>13.77</v>
      </c>
    </row>
    <row r="36" spans="1:2" ht="15">
      <c r="A36" s="63">
        <v>32448</v>
      </c>
      <c r="B36" s="62">
        <v>14.14</v>
      </c>
    </row>
    <row r="37" spans="1:2" ht="15">
      <c r="A37" s="63">
        <v>32478</v>
      </c>
      <c r="B37" s="62">
        <v>16.38</v>
      </c>
    </row>
    <row r="38" spans="1:2" ht="15">
      <c r="A38" s="63">
        <v>32509</v>
      </c>
      <c r="B38" s="62">
        <v>18.02</v>
      </c>
    </row>
    <row r="39" spans="1:2" ht="15">
      <c r="A39" s="63">
        <v>32540</v>
      </c>
      <c r="B39" s="62">
        <v>17.940000000000001</v>
      </c>
    </row>
    <row r="40" spans="1:2" ht="15">
      <c r="A40" s="63">
        <v>32568</v>
      </c>
      <c r="B40" s="62">
        <v>19.48</v>
      </c>
    </row>
    <row r="41" spans="1:2" ht="15">
      <c r="A41" s="63">
        <v>32599</v>
      </c>
      <c r="B41" s="62">
        <v>21.07</v>
      </c>
    </row>
    <row r="42" spans="1:2" ht="15">
      <c r="A42" s="63">
        <v>32629</v>
      </c>
      <c r="B42" s="62">
        <v>20.12</v>
      </c>
    </row>
    <row r="43" spans="1:2" ht="15">
      <c r="A43" s="63">
        <v>32660</v>
      </c>
      <c r="B43" s="62">
        <v>20.05</v>
      </c>
    </row>
    <row r="44" spans="1:2" ht="15">
      <c r="A44" s="63">
        <v>32690</v>
      </c>
      <c r="B44" s="62">
        <v>19.78</v>
      </c>
    </row>
    <row r="45" spans="1:2" ht="15">
      <c r="A45" s="63">
        <v>32721</v>
      </c>
      <c r="B45" s="62">
        <v>18.579999999999998</v>
      </c>
    </row>
    <row r="46" spans="1:2" ht="15">
      <c r="A46" s="63">
        <v>32752</v>
      </c>
      <c r="B46" s="62">
        <v>19.59</v>
      </c>
    </row>
    <row r="47" spans="1:2" ht="15">
      <c r="A47" s="63">
        <v>32782</v>
      </c>
      <c r="B47" s="62">
        <v>20.100000000000001</v>
      </c>
    </row>
    <row r="48" spans="1:2" ht="15">
      <c r="A48" s="63">
        <v>32813</v>
      </c>
      <c r="B48" s="62">
        <v>19.86</v>
      </c>
    </row>
    <row r="49" spans="1:2" ht="15">
      <c r="A49" s="63">
        <v>32843</v>
      </c>
      <c r="B49" s="62">
        <v>21.1</v>
      </c>
    </row>
    <row r="50" spans="1:2" ht="15">
      <c r="A50" s="63">
        <v>32874</v>
      </c>
      <c r="B50" s="62">
        <v>22.86</v>
      </c>
    </row>
    <row r="51" spans="1:2" ht="15">
      <c r="A51" s="63">
        <v>32905</v>
      </c>
      <c r="B51" s="62">
        <v>22.11</v>
      </c>
    </row>
    <row r="52" spans="1:2" ht="15">
      <c r="A52" s="63">
        <v>32933</v>
      </c>
      <c r="B52" s="62">
        <v>20.39</v>
      </c>
    </row>
    <row r="53" spans="1:2" ht="15">
      <c r="A53" s="63">
        <v>32964</v>
      </c>
      <c r="B53" s="62">
        <v>18.43</v>
      </c>
    </row>
    <row r="54" spans="1:2" ht="15">
      <c r="A54" s="63">
        <v>32994</v>
      </c>
      <c r="B54" s="62">
        <v>18.2</v>
      </c>
    </row>
    <row r="55" spans="1:2" ht="15">
      <c r="A55" s="63">
        <v>33025</v>
      </c>
      <c r="B55" s="62">
        <v>16.7</v>
      </c>
    </row>
    <row r="56" spans="1:2" ht="15">
      <c r="A56" s="63">
        <v>33055</v>
      </c>
      <c r="B56" s="62">
        <v>18.45</v>
      </c>
    </row>
    <row r="57" spans="1:2" ht="15">
      <c r="A57" s="63">
        <v>33086</v>
      </c>
      <c r="B57" s="62">
        <v>27.31</v>
      </c>
    </row>
    <row r="58" spans="1:2" ht="15">
      <c r="A58" s="63">
        <v>33117</v>
      </c>
      <c r="B58" s="62">
        <v>33.51</v>
      </c>
    </row>
    <row r="59" spans="1:2" ht="15">
      <c r="A59" s="63">
        <v>33147</v>
      </c>
      <c r="B59" s="62">
        <v>36.04</v>
      </c>
    </row>
    <row r="60" spans="1:2" ht="15">
      <c r="A60" s="63">
        <v>33178</v>
      </c>
      <c r="B60" s="62">
        <v>32.33</v>
      </c>
    </row>
    <row r="61" spans="1:2" ht="15">
      <c r="A61" s="63">
        <v>33208</v>
      </c>
      <c r="B61" s="62">
        <v>27.28</v>
      </c>
    </row>
    <row r="62" spans="1:2" ht="15">
      <c r="A62" s="63">
        <v>33239</v>
      </c>
      <c r="B62" s="62">
        <v>25.23</v>
      </c>
    </row>
    <row r="63" spans="1:2" ht="15">
      <c r="A63" s="63">
        <v>33270</v>
      </c>
      <c r="B63" s="62">
        <v>20.48</v>
      </c>
    </row>
    <row r="64" spans="1:2" ht="15">
      <c r="A64" s="63">
        <v>33298</v>
      </c>
      <c r="B64" s="62">
        <v>19.899999999999999</v>
      </c>
    </row>
    <row r="65" spans="1:2" ht="15">
      <c r="A65" s="63">
        <v>33329</v>
      </c>
      <c r="B65" s="62">
        <v>20.83</v>
      </c>
    </row>
    <row r="66" spans="1:2" ht="15">
      <c r="A66" s="63">
        <v>33359</v>
      </c>
      <c r="B66" s="62">
        <v>21.23</v>
      </c>
    </row>
    <row r="67" spans="1:2" ht="15">
      <c r="A67" s="63">
        <v>33390</v>
      </c>
      <c r="B67" s="62">
        <v>20.190000000000001</v>
      </c>
    </row>
    <row r="68" spans="1:2" ht="15">
      <c r="A68" s="63">
        <v>33420</v>
      </c>
      <c r="B68" s="62">
        <v>21.4</v>
      </c>
    </row>
    <row r="69" spans="1:2" ht="15">
      <c r="A69" s="63">
        <v>33451</v>
      </c>
      <c r="B69" s="62">
        <v>21.69</v>
      </c>
    </row>
    <row r="70" spans="1:2" ht="15">
      <c r="A70" s="63">
        <v>33482</v>
      </c>
      <c r="B70" s="62">
        <v>21.89</v>
      </c>
    </row>
    <row r="71" spans="1:2" ht="15">
      <c r="A71" s="63">
        <v>33512</v>
      </c>
      <c r="B71" s="62">
        <v>23.23</v>
      </c>
    </row>
    <row r="72" spans="1:2" ht="15">
      <c r="A72" s="63">
        <v>33543</v>
      </c>
      <c r="B72" s="62">
        <v>22.46</v>
      </c>
    </row>
    <row r="73" spans="1:2" ht="15">
      <c r="A73" s="63">
        <v>33573</v>
      </c>
      <c r="B73" s="62">
        <v>19.5</v>
      </c>
    </row>
    <row r="74" spans="1:2" ht="15">
      <c r="A74" s="63">
        <v>33604</v>
      </c>
      <c r="B74" s="62">
        <v>18.79</v>
      </c>
    </row>
    <row r="75" spans="1:2" ht="15">
      <c r="A75" s="63">
        <v>33635</v>
      </c>
      <c r="B75" s="62">
        <v>19.010000000000002</v>
      </c>
    </row>
    <row r="76" spans="1:2" ht="15">
      <c r="A76" s="63">
        <v>33664</v>
      </c>
      <c r="B76" s="62">
        <v>18.920000000000002</v>
      </c>
    </row>
    <row r="77" spans="1:2" ht="15">
      <c r="A77" s="63">
        <v>33695</v>
      </c>
      <c r="B77" s="62">
        <v>20.23</v>
      </c>
    </row>
    <row r="78" spans="1:2" ht="15">
      <c r="A78" s="63">
        <v>33725</v>
      </c>
      <c r="B78" s="62">
        <v>20.98</v>
      </c>
    </row>
    <row r="79" spans="1:2" ht="15">
      <c r="A79" s="63">
        <v>33756</v>
      </c>
      <c r="B79" s="62">
        <v>22.39</v>
      </c>
    </row>
    <row r="80" spans="1:2" ht="15">
      <c r="A80" s="63">
        <v>33786</v>
      </c>
      <c r="B80" s="62">
        <v>21.78</v>
      </c>
    </row>
    <row r="81" spans="1:2" ht="15">
      <c r="A81" s="63">
        <v>33817</v>
      </c>
      <c r="B81" s="62">
        <v>21.34</v>
      </c>
    </row>
    <row r="82" spans="1:2" ht="15">
      <c r="A82" s="63">
        <v>33848</v>
      </c>
      <c r="B82" s="62">
        <v>21.88</v>
      </c>
    </row>
    <row r="83" spans="1:2" ht="15">
      <c r="A83" s="63">
        <v>33878</v>
      </c>
      <c r="B83" s="62">
        <v>21.69</v>
      </c>
    </row>
    <row r="84" spans="1:2" ht="15">
      <c r="A84" s="63">
        <v>33909</v>
      </c>
      <c r="B84" s="62">
        <v>20.34</v>
      </c>
    </row>
    <row r="85" spans="1:2" ht="15">
      <c r="A85" s="63">
        <v>33939</v>
      </c>
      <c r="B85" s="62">
        <v>19.41</v>
      </c>
    </row>
    <row r="86" spans="1:2" ht="15">
      <c r="A86" s="63">
        <v>33970</v>
      </c>
      <c r="B86" s="62">
        <v>19.03</v>
      </c>
    </row>
    <row r="87" spans="1:2" ht="15">
      <c r="A87" s="63">
        <v>34001</v>
      </c>
      <c r="B87" s="62">
        <v>20.09</v>
      </c>
    </row>
    <row r="88" spans="1:2" ht="15">
      <c r="A88" s="63">
        <v>34029</v>
      </c>
      <c r="B88" s="62">
        <v>20.32</v>
      </c>
    </row>
    <row r="89" spans="1:2" ht="15">
      <c r="A89" s="63">
        <v>34060</v>
      </c>
      <c r="B89" s="62">
        <v>20.25</v>
      </c>
    </row>
    <row r="90" spans="1:2" ht="15">
      <c r="A90" s="63">
        <v>34090</v>
      </c>
      <c r="B90" s="62">
        <v>19.95</v>
      </c>
    </row>
    <row r="91" spans="1:2" ht="15">
      <c r="A91" s="63">
        <v>34121</v>
      </c>
      <c r="B91" s="62">
        <v>19.09</v>
      </c>
    </row>
    <row r="92" spans="1:2" ht="15">
      <c r="A92" s="63">
        <v>34151</v>
      </c>
      <c r="B92" s="62">
        <v>17.89</v>
      </c>
    </row>
    <row r="93" spans="1:2" ht="15">
      <c r="A93" s="63">
        <v>34182</v>
      </c>
      <c r="B93" s="62">
        <v>18.010000000000002</v>
      </c>
    </row>
    <row r="94" spans="1:2" ht="15">
      <c r="A94" s="63">
        <v>34213</v>
      </c>
      <c r="B94" s="62">
        <v>17.5</v>
      </c>
    </row>
    <row r="95" spans="1:2" ht="15">
      <c r="A95" s="63">
        <v>34243</v>
      </c>
      <c r="B95" s="62">
        <v>18.149999999999999</v>
      </c>
    </row>
    <row r="96" spans="1:2" ht="15">
      <c r="A96" s="63">
        <v>34274</v>
      </c>
      <c r="B96" s="62">
        <v>16.61</v>
      </c>
    </row>
    <row r="97" spans="1:2" ht="15">
      <c r="A97" s="63">
        <v>34304</v>
      </c>
      <c r="B97" s="62">
        <v>14.52</v>
      </c>
    </row>
    <row r="98" spans="1:2" ht="15">
      <c r="A98" s="63">
        <v>34335</v>
      </c>
      <c r="B98" s="62">
        <v>15.03</v>
      </c>
    </row>
    <row r="99" spans="1:2" ht="15">
      <c r="A99" s="63">
        <v>34366</v>
      </c>
      <c r="B99" s="62">
        <v>14.78</v>
      </c>
    </row>
    <row r="100" spans="1:2" ht="15">
      <c r="A100" s="63">
        <v>34394</v>
      </c>
      <c r="B100" s="62">
        <v>14.68</v>
      </c>
    </row>
    <row r="101" spans="1:2" ht="15">
      <c r="A101" s="63">
        <v>34425</v>
      </c>
      <c r="B101" s="62">
        <v>16.420000000000002</v>
      </c>
    </row>
    <row r="102" spans="1:2" ht="15">
      <c r="A102" s="63">
        <v>34455</v>
      </c>
      <c r="B102" s="62">
        <v>17.89</v>
      </c>
    </row>
    <row r="103" spans="1:2" ht="15">
      <c r="A103" s="63">
        <v>34486</v>
      </c>
      <c r="B103" s="62">
        <v>19.059999999999999</v>
      </c>
    </row>
    <row r="104" spans="1:2" ht="15">
      <c r="A104" s="63">
        <v>34516</v>
      </c>
      <c r="B104" s="62">
        <v>19.66</v>
      </c>
    </row>
    <row r="105" spans="1:2" ht="15">
      <c r="A105" s="63">
        <v>34547</v>
      </c>
      <c r="B105" s="62">
        <v>18.38</v>
      </c>
    </row>
    <row r="106" spans="1:2" ht="15">
      <c r="A106" s="63">
        <v>34578</v>
      </c>
      <c r="B106" s="62">
        <v>17.45</v>
      </c>
    </row>
    <row r="107" spans="1:2" ht="15">
      <c r="A107" s="63">
        <v>34608</v>
      </c>
      <c r="B107" s="62">
        <v>17.72</v>
      </c>
    </row>
    <row r="108" spans="1:2" ht="15">
      <c r="A108" s="63">
        <v>34639</v>
      </c>
      <c r="B108" s="62">
        <v>18.07</v>
      </c>
    </row>
    <row r="109" spans="1:2" ht="15">
      <c r="A109" s="63">
        <v>34669</v>
      </c>
      <c r="B109" s="62">
        <v>17.16</v>
      </c>
    </row>
    <row r="110" spans="1:2" ht="15">
      <c r="A110" s="63">
        <v>34700</v>
      </c>
      <c r="B110" s="62">
        <v>18.04</v>
      </c>
    </row>
    <row r="111" spans="1:2" ht="15">
      <c r="A111" s="63">
        <v>34731</v>
      </c>
      <c r="B111" s="62">
        <v>18.57</v>
      </c>
    </row>
    <row r="112" spans="1:2" ht="15">
      <c r="A112" s="63">
        <v>34759</v>
      </c>
      <c r="B112" s="62">
        <v>18.54</v>
      </c>
    </row>
    <row r="113" spans="1:2" ht="15">
      <c r="A113" s="63">
        <v>34790</v>
      </c>
      <c r="B113" s="62">
        <v>19.899999999999999</v>
      </c>
    </row>
    <row r="114" spans="1:2" ht="15">
      <c r="A114" s="63">
        <v>34820</v>
      </c>
      <c r="B114" s="62">
        <v>19.739999999999998</v>
      </c>
    </row>
    <row r="115" spans="1:2" ht="15">
      <c r="A115" s="63">
        <v>34851</v>
      </c>
      <c r="B115" s="62">
        <v>18.45</v>
      </c>
    </row>
    <row r="116" spans="1:2" ht="15">
      <c r="A116" s="63">
        <v>34881</v>
      </c>
      <c r="B116" s="62">
        <v>17.329999999999998</v>
      </c>
    </row>
    <row r="117" spans="1:2" ht="15">
      <c r="A117" s="63">
        <v>34912</v>
      </c>
      <c r="B117" s="62">
        <v>18.02</v>
      </c>
    </row>
    <row r="118" spans="1:2" ht="15">
      <c r="A118" s="63">
        <v>34943</v>
      </c>
      <c r="B118" s="62">
        <v>18.23</v>
      </c>
    </row>
    <row r="119" spans="1:2" ht="15">
      <c r="A119" s="63">
        <v>34973</v>
      </c>
      <c r="B119" s="62">
        <v>17.43</v>
      </c>
    </row>
    <row r="120" spans="1:2" ht="15">
      <c r="A120" s="63">
        <v>35004</v>
      </c>
      <c r="B120" s="62">
        <v>17.989999999999998</v>
      </c>
    </row>
    <row r="121" spans="1:2" ht="15">
      <c r="A121" s="63">
        <v>35034</v>
      </c>
      <c r="B121" s="62">
        <v>19.03</v>
      </c>
    </row>
    <row r="122" spans="1:2" ht="15">
      <c r="A122" s="63">
        <v>35065</v>
      </c>
      <c r="B122" s="62">
        <v>18.86</v>
      </c>
    </row>
    <row r="123" spans="1:2" ht="15">
      <c r="A123" s="63">
        <v>35096</v>
      </c>
      <c r="B123" s="62">
        <v>19.09</v>
      </c>
    </row>
    <row r="124" spans="1:2" ht="15">
      <c r="A124" s="63">
        <v>35125</v>
      </c>
      <c r="B124" s="62">
        <v>21.33</v>
      </c>
    </row>
    <row r="125" spans="1:2" ht="15">
      <c r="A125" s="63">
        <v>35156</v>
      </c>
      <c r="B125" s="62">
        <v>23.5</v>
      </c>
    </row>
    <row r="126" spans="1:2" ht="15">
      <c r="A126" s="63">
        <v>35186</v>
      </c>
      <c r="B126" s="62">
        <v>21.17</v>
      </c>
    </row>
    <row r="127" spans="1:2" ht="15">
      <c r="A127" s="63">
        <v>35217</v>
      </c>
      <c r="B127" s="62">
        <v>20.420000000000002</v>
      </c>
    </row>
    <row r="128" spans="1:2" ht="15">
      <c r="A128" s="63">
        <v>35247</v>
      </c>
      <c r="B128" s="62">
        <v>21.3</v>
      </c>
    </row>
    <row r="129" spans="1:2" ht="15">
      <c r="A129" s="63">
        <v>35278</v>
      </c>
      <c r="B129" s="62">
        <v>21.9</v>
      </c>
    </row>
    <row r="130" spans="1:2" ht="15">
      <c r="A130" s="63">
        <v>35309</v>
      </c>
      <c r="B130" s="62">
        <v>23.97</v>
      </c>
    </row>
    <row r="131" spans="1:2" ht="15">
      <c r="A131" s="63">
        <v>35339</v>
      </c>
      <c r="B131" s="62">
        <v>24.88</v>
      </c>
    </row>
    <row r="132" spans="1:2" ht="15">
      <c r="A132" s="63">
        <v>35370</v>
      </c>
      <c r="B132" s="62">
        <v>23.71</v>
      </c>
    </row>
    <row r="133" spans="1:2" ht="15">
      <c r="A133" s="63">
        <v>35400</v>
      </c>
      <c r="B133" s="62">
        <v>25.23</v>
      </c>
    </row>
    <row r="134" spans="1:2" ht="15">
      <c r="A134" s="63">
        <v>35431</v>
      </c>
      <c r="B134" s="62">
        <v>25.13</v>
      </c>
    </row>
    <row r="135" spans="1:2" ht="15">
      <c r="A135" s="63">
        <v>35462</v>
      </c>
      <c r="B135" s="62">
        <v>22.18</v>
      </c>
    </row>
    <row r="136" spans="1:2" ht="15">
      <c r="A136" s="63">
        <v>35490</v>
      </c>
      <c r="B136" s="62">
        <v>20.97</v>
      </c>
    </row>
    <row r="137" spans="1:2" ht="15">
      <c r="A137" s="63">
        <v>35521</v>
      </c>
      <c r="B137" s="62">
        <v>19.7</v>
      </c>
    </row>
    <row r="138" spans="1:2" ht="15">
      <c r="A138" s="63">
        <v>35551</v>
      </c>
      <c r="B138" s="62">
        <v>20.82</v>
      </c>
    </row>
    <row r="139" spans="1:2" ht="15">
      <c r="A139" s="63">
        <v>35582</v>
      </c>
      <c r="B139" s="62">
        <v>19.260000000000002</v>
      </c>
    </row>
    <row r="140" spans="1:2" ht="15">
      <c r="A140" s="63">
        <v>35612</v>
      </c>
      <c r="B140" s="62">
        <v>19.66</v>
      </c>
    </row>
    <row r="141" spans="1:2" ht="15">
      <c r="A141" s="63">
        <v>35643</v>
      </c>
      <c r="B141" s="62">
        <v>19.95</v>
      </c>
    </row>
    <row r="142" spans="1:2" ht="15">
      <c r="A142" s="63">
        <v>35674</v>
      </c>
      <c r="B142" s="62">
        <v>19.8</v>
      </c>
    </row>
    <row r="143" spans="1:2" ht="15">
      <c r="A143" s="63">
        <v>35704</v>
      </c>
      <c r="B143" s="62">
        <v>21.33</v>
      </c>
    </row>
    <row r="144" spans="1:2" ht="15">
      <c r="A144" s="63">
        <v>35735</v>
      </c>
      <c r="B144" s="62">
        <v>20.190000000000001</v>
      </c>
    </row>
    <row r="145" spans="1:2" ht="15">
      <c r="A145" s="63">
        <v>35765</v>
      </c>
      <c r="B145" s="62">
        <v>18.329999999999998</v>
      </c>
    </row>
    <row r="146" spans="1:2" ht="15">
      <c r="A146" s="63">
        <v>35796</v>
      </c>
      <c r="B146" s="62">
        <v>16.72</v>
      </c>
    </row>
    <row r="147" spans="1:2" ht="15">
      <c r="A147" s="63">
        <v>35827</v>
      </c>
      <c r="B147" s="62">
        <v>16.059999999999999</v>
      </c>
    </row>
    <row r="148" spans="1:2" ht="15">
      <c r="A148" s="63">
        <v>35855</v>
      </c>
      <c r="B148" s="62">
        <v>15.12</v>
      </c>
    </row>
    <row r="149" spans="1:2" ht="15">
      <c r="A149" s="63">
        <v>35886</v>
      </c>
      <c r="B149" s="62">
        <v>15.35</v>
      </c>
    </row>
    <row r="150" spans="1:2" ht="15">
      <c r="A150" s="63">
        <v>35916</v>
      </c>
      <c r="B150" s="62">
        <v>14.91</v>
      </c>
    </row>
    <row r="151" spans="1:2" ht="15">
      <c r="A151" s="63">
        <v>35947</v>
      </c>
      <c r="B151" s="62">
        <v>13.72</v>
      </c>
    </row>
    <row r="152" spans="1:2" ht="15">
      <c r="A152" s="63">
        <v>35977</v>
      </c>
      <c r="B152" s="62">
        <v>14.17</v>
      </c>
    </row>
    <row r="153" spans="1:2" ht="15">
      <c r="A153" s="63">
        <v>36008</v>
      </c>
      <c r="B153" s="62">
        <v>13.47</v>
      </c>
    </row>
    <row r="154" spans="1:2" ht="15">
      <c r="A154" s="63">
        <v>36039</v>
      </c>
      <c r="B154" s="62">
        <v>15.03</v>
      </c>
    </row>
    <row r="155" spans="1:2" ht="15">
      <c r="A155" s="63">
        <v>36069</v>
      </c>
      <c r="B155" s="62">
        <v>14.46</v>
      </c>
    </row>
    <row r="156" spans="1:2" ht="15">
      <c r="A156" s="63">
        <v>36100</v>
      </c>
      <c r="B156" s="62">
        <v>13</v>
      </c>
    </row>
    <row r="157" spans="1:2" ht="15">
      <c r="A157" s="63">
        <v>36130</v>
      </c>
      <c r="B157" s="62">
        <v>11.35</v>
      </c>
    </row>
    <row r="158" spans="1:2" ht="15">
      <c r="A158" s="63">
        <v>36161</v>
      </c>
      <c r="B158" s="62">
        <v>12.52</v>
      </c>
    </row>
    <row r="159" spans="1:2" ht="15">
      <c r="A159" s="63">
        <v>36192</v>
      </c>
      <c r="B159" s="62">
        <v>12.01</v>
      </c>
    </row>
    <row r="160" spans="1:2" ht="15">
      <c r="A160" s="63">
        <v>36220</v>
      </c>
      <c r="B160" s="62">
        <v>14.68</v>
      </c>
    </row>
    <row r="161" spans="1:2" ht="15">
      <c r="A161" s="63">
        <v>36251</v>
      </c>
      <c r="B161" s="62">
        <v>17.309999999999999</v>
      </c>
    </row>
    <row r="162" spans="1:2" ht="15">
      <c r="A162" s="63">
        <v>36281</v>
      </c>
      <c r="B162" s="62">
        <v>17.72</v>
      </c>
    </row>
    <row r="163" spans="1:2" ht="15">
      <c r="A163" s="63">
        <v>36312</v>
      </c>
      <c r="B163" s="62">
        <v>17.920000000000002</v>
      </c>
    </row>
    <row r="164" spans="1:2" ht="15">
      <c r="A164" s="63">
        <v>36342</v>
      </c>
      <c r="B164" s="62">
        <v>20.100000000000001</v>
      </c>
    </row>
    <row r="165" spans="1:2" ht="15">
      <c r="A165" s="63">
        <v>36373</v>
      </c>
      <c r="B165" s="62">
        <v>21.28</v>
      </c>
    </row>
    <row r="166" spans="1:2" ht="15">
      <c r="A166" s="63">
        <v>36404</v>
      </c>
      <c r="B166" s="62">
        <v>23.8</v>
      </c>
    </row>
    <row r="167" spans="1:2" ht="15">
      <c r="A167" s="63">
        <v>36434</v>
      </c>
      <c r="B167" s="62">
        <v>22.69</v>
      </c>
    </row>
    <row r="168" spans="1:2" ht="15">
      <c r="A168" s="63">
        <v>36465</v>
      </c>
      <c r="B168" s="62">
        <v>25</v>
      </c>
    </row>
    <row r="169" spans="1:2" ht="15">
      <c r="A169" s="63">
        <v>36495</v>
      </c>
      <c r="B169" s="62">
        <v>26.1</v>
      </c>
    </row>
    <row r="170" spans="1:2" ht="15">
      <c r="A170" s="63">
        <v>36526</v>
      </c>
      <c r="B170" s="62">
        <v>27.26</v>
      </c>
    </row>
    <row r="171" spans="1:2" ht="15">
      <c r="A171" s="63">
        <v>36557</v>
      </c>
      <c r="B171" s="62">
        <v>29.37</v>
      </c>
    </row>
    <row r="172" spans="1:2" ht="15">
      <c r="A172" s="63">
        <v>36586</v>
      </c>
      <c r="B172" s="62">
        <v>29.84</v>
      </c>
    </row>
    <row r="173" spans="1:2" ht="15">
      <c r="A173" s="63">
        <v>36617</v>
      </c>
      <c r="B173" s="62">
        <v>25.72</v>
      </c>
    </row>
    <row r="174" spans="1:2" ht="15">
      <c r="A174" s="63">
        <v>36647</v>
      </c>
      <c r="B174" s="62">
        <v>28.79</v>
      </c>
    </row>
    <row r="175" spans="1:2" ht="15">
      <c r="A175" s="63">
        <v>36678</v>
      </c>
      <c r="B175" s="62">
        <v>31.82</v>
      </c>
    </row>
    <row r="176" spans="1:2" ht="15">
      <c r="A176" s="63">
        <v>36708</v>
      </c>
      <c r="B176" s="62">
        <v>29.7</v>
      </c>
    </row>
    <row r="177" spans="1:2" ht="15">
      <c r="A177" s="63">
        <v>36739</v>
      </c>
      <c r="B177" s="62">
        <v>31.26</v>
      </c>
    </row>
    <row r="178" spans="1:2" ht="15">
      <c r="A178" s="63">
        <v>36770</v>
      </c>
      <c r="B178" s="62">
        <v>33.880000000000003</v>
      </c>
    </row>
    <row r="179" spans="1:2" ht="15">
      <c r="A179" s="63">
        <v>36800</v>
      </c>
      <c r="B179" s="62">
        <v>33.11</v>
      </c>
    </row>
    <row r="180" spans="1:2" ht="15">
      <c r="A180" s="63">
        <v>36831</v>
      </c>
      <c r="B180" s="62">
        <v>34.42</v>
      </c>
    </row>
    <row r="181" spans="1:2" ht="15">
      <c r="A181" s="63">
        <v>36861</v>
      </c>
      <c r="B181" s="62">
        <v>28.44</v>
      </c>
    </row>
    <row r="182" spans="1:2" ht="15">
      <c r="A182" s="63">
        <v>36892</v>
      </c>
      <c r="B182" s="62">
        <v>29.59</v>
      </c>
    </row>
    <row r="183" spans="1:2" ht="15">
      <c r="A183" s="63">
        <v>36923</v>
      </c>
      <c r="B183" s="62">
        <v>29.61</v>
      </c>
    </row>
    <row r="184" spans="1:2" ht="15">
      <c r="A184" s="63">
        <v>36951</v>
      </c>
      <c r="B184" s="62">
        <v>27.25</v>
      </c>
    </row>
    <row r="185" spans="1:2" ht="15">
      <c r="A185" s="63">
        <v>36982</v>
      </c>
      <c r="B185" s="62">
        <v>27.49</v>
      </c>
    </row>
    <row r="186" spans="1:2" ht="15">
      <c r="A186" s="63">
        <v>37012</v>
      </c>
      <c r="B186" s="62">
        <v>28.63</v>
      </c>
    </row>
    <row r="187" spans="1:2" ht="15">
      <c r="A187" s="63">
        <v>37043</v>
      </c>
      <c r="B187" s="62">
        <v>27.6</v>
      </c>
    </row>
    <row r="188" spans="1:2" ht="15">
      <c r="A188" s="63">
        <v>37073</v>
      </c>
      <c r="B188" s="62">
        <v>26.43</v>
      </c>
    </row>
    <row r="189" spans="1:2" ht="15">
      <c r="A189" s="63">
        <v>37104</v>
      </c>
      <c r="B189" s="62">
        <v>27.37</v>
      </c>
    </row>
    <row r="190" spans="1:2" ht="15">
      <c r="A190" s="63">
        <v>37135</v>
      </c>
      <c r="B190" s="62">
        <v>26.2</v>
      </c>
    </row>
    <row r="191" spans="1:2" ht="15">
      <c r="A191" s="63">
        <v>37165</v>
      </c>
      <c r="B191" s="62">
        <v>22.17</v>
      </c>
    </row>
    <row r="192" spans="1:2" ht="15">
      <c r="A192" s="63">
        <v>37196</v>
      </c>
      <c r="B192" s="62">
        <v>19.64</v>
      </c>
    </row>
    <row r="193" spans="1:2" ht="15">
      <c r="A193" s="63">
        <v>37226</v>
      </c>
      <c r="B193" s="62">
        <v>19.39</v>
      </c>
    </row>
    <row r="194" spans="1:2" ht="15">
      <c r="A194" s="63">
        <v>37257</v>
      </c>
      <c r="B194" s="62">
        <v>19.72</v>
      </c>
    </row>
    <row r="195" spans="1:2" ht="15">
      <c r="A195" s="63">
        <v>37288</v>
      </c>
      <c r="B195" s="62">
        <v>20.72</v>
      </c>
    </row>
    <row r="196" spans="1:2" ht="15">
      <c r="A196" s="63">
        <v>37316</v>
      </c>
      <c r="B196" s="62">
        <v>24.53</v>
      </c>
    </row>
    <row r="197" spans="1:2" ht="15">
      <c r="A197" s="63">
        <v>37347</v>
      </c>
      <c r="B197" s="62">
        <v>26.18</v>
      </c>
    </row>
    <row r="198" spans="1:2" ht="15">
      <c r="A198" s="63">
        <v>37377</v>
      </c>
      <c r="B198" s="62">
        <v>27.04</v>
      </c>
    </row>
    <row r="199" spans="1:2" ht="15">
      <c r="A199" s="63">
        <v>37408</v>
      </c>
      <c r="B199" s="62">
        <v>25.52</v>
      </c>
    </row>
    <row r="200" spans="1:2" ht="15">
      <c r="A200" s="63">
        <v>37438</v>
      </c>
      <c r="B200" s="62">
        <v>26.97</v>
      </c>
    </row>
    <row r="201" spans="1:2" ht="15">
      <c r="A201" s="63">
        <v>37469</v>
      </c>
      <c r="B201" s="62">
        <v>28.39</v>
      </c>
    </row>
    <row r="202" spans="1:2" ht="15">
      <c r="A202" s="63">
        <v>37500</v>
      </c>
      <c r="B202" s="62">
        <v>29.66</v>
      </c>
    </row>
    <row r="203" spans="1:2" ht="15">
      <c r="A203" s="63">
        <v>37530</v>
      </c>
      <c r="B203" s="62">
        <v>28.84</v>
      </c>
    </row>
    <row r="204" spans="1:2" ht="15">
      <c r="A204" s="63">
        <v>37561</v>
      </c>
      <c r="B204" s="62">
        <v>26.35</v>
      </c>
    </row>
    <row r="205" spans="1:2" ht="15">
      <c r="A205" s="63">
        <v>37591</v>
      </c>
      <c r="B205" s="62">
        <v>29.46</v>
      </c>
    </row>
    <row r="206" spans="1:2" ht="15">
      <c r="A206" s="63">
        <v>37622</v>
      </c>
      <c r="B206" s="62">
        <v>32.950000000000003</v>
      </c>
    </row>
    <row r="207" spans="1:2" ht="15">
      <c r="A207" s="63">
        <v>37653</v>
      </c>
      <c r="B207" s="62">
        <v>35.83</v>
      </c>
    </row>
    <row r="208" spans="1:2" ht="15">
      <c r="A208" s="63">
        <v>37681</v>
      </c>
      <c r="B208" s="62">
        <v>33.51</v>
      </c>
    </row>
    <row r="209" spans="1:2" ht="15">
      <c r="A209" s="63">
        <v>37712</v>
      </c>
      <c r="B209" s="62">
        <v>28.17</v>
      </c>
    </row>
    <row r="210" spans="1:2" ht="15">
      <c r="A210" s="63">
        <v>37742</v>
      </c>
      <c r="B210" s="62">
        <v>28.11</v>
      </c>
    </row>
    <row r="211" spans="1:2" ht="15">
      <c r="A211" s="63">
        <v>37773</v>
      </c>
      <c r="B211" s="62">
        <v>30.66</v>
      </c>
    </row>
    <row r="212" spans="1:2" ht="15">
      <c r="A212" s="63">
        <v>37803</v>
      </c>
      <c r="B212" s="62">
        <v>30.76</v>
      </c>
    </row>
    <row r="213" spans="1:2" ht="15">
      <c r="A213" s="63">
        <v>37834</v>
      </c>
      <c r="B213" s="62">
        <v>31.57</v>
      </c>
    </row>
    <row r="214" spans="1:2" ht="15">
      <c r="A214" s="63">
        <v>37865</v>
      </c>
      <c r="B214" s="62">
        <v>28.31</v>
      </c>
    </row>
    <row r="215" spans="1:2" ht="15">
      <c r="A215" s="63">
        <v>37895</v>
      </c>
      <c r="B215" s="62">
        <v>30.34</v>
      </c>
    </row>
    <row r="216" spans="1:2" ht="15">
      <c r="A216" s="63">
        <v>37926</v>
      </c>
      <c r="B216" s="62">
        <v>31.11</v>
      </c>
    </row>
    <row r="217" spans="1:2" ht="15">
      <c r="A217" s="63">
        <v>37956</v>
      </c>
      <c r="B217" s="62">
        <v>32.130000000000003</v>
      </c>
    </row>
    <row r="218" spans="1:2" ht="15">
      <c r="A218" s="63">
        <v>37987</v>
      </c>
      <c r="B218" s="62">
        <v>34.31</v>
      </c>
    </row>
    <row r="219" spans="1:2" ht="15">
      <c r="A219" s="63">
        <v>38018</v>
      </c>
      <c r="B219" s="62">
        <v>34.69</v>
      </c>
    </row>
    <row r="220" spans="1:2" ht="15">
      <c r="A220" s="63">
        <v>38047</v>
      </c>
      <c r="B220" s="62">
        <v>36.74</v>
      </c>
    </row>
    <row r="221" spans="1:2" ht="15">
      <c r="A221" s="63">
        <v>38078</v>
      </c>
      <c r="B221" s="62">
        <v>36.75</v>
      </c>
    </row>
    <row r="222" spans="1:2" ht="15">
      <c r="A222" s="63">
        <v>38108</v>
      </c>
      <c r="B222" s="62">
        <v>40.28</v>
      </c>
    </row>
    <row r="223" spans="1:2" ht="15">
      <c r="A223" s="63">
        <v>38139</v>
      </c>
      <c r="B223" s="62">
        <v>38.03</v>
      </c>
    </row>
    <row r="224" spans="1:2" ht="15">
      <c r="A224" s="63">
        <v>38169</v>
      </c>
      <c r="B224" s="62">
        <v>40.78</v>
      </c>
    </row>
    <row r="225" spans="1:2" ht="15">
      <c r="A225" s="63">
        <v>38200</v>
      </c>
      <c r="B225" s="62">
        <v>44.9</v>
      </c>
    </row>
    <row r="226" spans="1:2" ht="15">
      <c r="A226" s="63">
        <v>38231</v>
      </c>
      <c r="B226" s="62">
        <v>45.94</v>
      </c>
    </row>
    <row r="227" spans="1:2" ht="15">
      <c r="A227" s="63">
        <v>38261</v>
      </c>
      <c r="B227" s="62">
        <v>53.28</v>
      </c>
    </row>
    <row r="228" spans="1:2" ht="15">
      <c r="A228" s="63">
        <v>38292</v>
      </c>
      <c r="B228" s="62">
        <v>48.47</v>
      </c>
    </row>
    <row r="229" spans="1:2" ht="15">
      <c r="A229" s="63">
        <v>38322</v>
      </c>
      <c r="B229" s="62">
        <v>43.15</v>
      </c>
    </row>
    <row r="230" spans="1:2" ht="15">
      <c r="A230" s="63">
        <v>38353</v>
      </c>
      <c r="B230" s="62">
        <v>46.84</v>
      </c>
    </row>
    <row r="231" spans="1:2" ht="15">
      <c r="A231" s="63">
        <v>38384</v>
      </c>
      <c r="B231" s="62">
        <v>48.15</v>
      </c>
    </row>
    <row r="232" spans="1:2" ht="15">
      <c r="A232" s="63">
        <v>38412</v>
      </c>
      <c r="B232" s="62">
        <v>54.19</v>
      </c>
    </row>
    <row r="233" spans="1:2" ht="15">
      <c r="A233" s="63">
        <v>38443</v>
      </c>
      <c r="B233" s="62">
        <v>52.98</v>
      </c>
    </row>
    <row r="234" spans="1:2" ht="15">
      <c r="A234" s="63">
        <v>38473</v>
      </c>
      <c r="B234" s="62">
        <v>49.83</v>
      </c>
    </row>
    <row r="235" spans="1:2" ht="15">
      <c r="A235" s="63">
        <v>38504</v>
      </c>
      <c r="B235" s="62">
        <v>56.35</v>
      </c>
    </row>
    <row r="236" spans="1:2" ht="15">
      <c r="A236" s="63">
        <v>38534</v>
      </c>
      <c r="B236" s="62">
        <v>59</v>
      </c>
    </row>
    <row r="237" spans="1:2" ht="15">
      <c r="A237" s="63">
        <v>38565</v>
      </c>
      <c r="B237" s="62">
        <v>64.989999999999995</v>
      </c>
    </row>
    <row r="238" spans="1:2" ht="15">
      <c r="A238" s="63">
        <v>38596</v>
      </c>
      <c r="B238" s="62">
        <v>65.59</v>
      </c>
    </row>
    <row r="239" spans="1:2" ht="15">
      <c r="A239" s="63">
        <v>38626</v>
      </c>
      <c r="B239" s="62">
        <v>62.26</v>
      </c>
    </row>
    <row r="240" spans="1:2" ht="15">
      <c r="A240" s="63">
        <v>38657</v>
      </c>
      <c r="B240" s="62">
        <v>58.32</v>
      </c>
    </row>
    <row r="241" spans="1:2" ht="15">
      <c r="A241" s="63">
        <v>38687</v>
      </c>
      <c r="B241" s="62">
        <v>59.41</v>
      </c>
    </row>
    <row r="242" spans="1:2" ht="15">
      <c r="A242" s="63">
        <v>38718</v>
      </c>
      <c r="B242" s="62">
        <v>65.489999999999995</v>
      </c>
    </row>
    <row r="243" spans="1:2" ht="15">
      <c r="A243" s="63">
        <v>38749</v>
      </c>
      <c r="B243" s="62">
        <v>61.63</v>
      </c>
    </row>
    <row r="244" spans="1:2" ht="15">
      <c r="A244" s="63">
        <v>38777</v>
      </c>
      <c r="B244" s="62">
        <v>62.69</v>
      </c>
    </row>
    <row r="245" spans="1:2" ht="15">
      <c r="A245" s="63">
        <v>38808</v>
      </c>
      <c r="B245" s="62">
        <v>69.44</v>
      </c>
    </row>
    <row r="246" spans="1:2" ht="15">
      <c r="A246" s="63">
        <v>38838</v>
      </c>
      <c r="B246" s="62">
        <v>70.84</v>
      </c>
    </row>
    <row r="247" spans="1:2" ht="15">
      <c r="A247" s="63">
        <v>38869</v>
      </c>
      <c r="B247" s="62">
        <v>70.95</v>
      </c>
    </row>
    <row r="248" spans="1:2" ht="15">
      <c r="A248" s="63">
        <v>38899</v>
      </c>
      <c r="B248" s="62">
        <v>74.41</v>
      </c>
    </row>
    <row r="249" spans="1:2" ht="15">
      <c r="A249" s="63">
        <v>38930</v>
      </c>
      <c r="B249" s="62">
        <v>73.040000000000006</v>
      </c>
    </row>
    <row r="250" spans="1:2" ht="15">
      <c r="A250" s="63">
        <v>38961</v>
      </c>
      <c r="B250" s="62">
        <v>63.8</v>
      </c>
    </row>
    <row r="251" spans="1:2" ht="15">
      <c r="A251" s="63">
        <v>38991</v>
      </c>
      <c r="B251" s="62">
        <v>58.89</v>
      </c>
    </row>
    <row r="252" spans="1:2" ht="15">
      <c r="A252" s="63">
        <v>39022</v>
      </c>
      <c r="B252" s="62">
        <v>59.08</v>
      </c>
    </row>
    <row r="253" spans="1:2" ht="15">
      <c r="A253" s="63">
        <v>39052</v>
      </c>
      <c r="B253" s="62">
        <v>61.96</v>
      </c>
    </row>
    <row r="254" spans="1:2" ht="15">
      <c r="A254" s="63">
        <v>39083</v>
      </c>
      <c r="B254" s="62">
        <v>54.51</v>
      </c>
    </row>
    <row r="255" spans="1:2" ht="15">
      <c r="A255" s="63">
        <v>39114</v>
      </c>
      <c r="B255" s="62">
        <v>59.28</v>
      </c>
    </row>
    <row r="256" spans="1:2" ht="15">
      <c r="A256" s="63">
        <v>39142</v>
      </c>
      <c r="B256" s="62">
        <v>60.44</v>
      </c>
    </row>
    <row r="257" spans="1:2" ht="15">
      <c r="A257" s="63">
        <v>39173</v>
      </c>
      <c r="B257" s="62">
        <v>63.98</v>
      </c>
    </row>
    <row r="258" spans="1:2" ht="15">
      <c r="A258" s="63">
        <v>39203</v>
      </c>
      <c r="B258" s="62">
        <v>63.46</v>
      </c>
    </row>
    <row r="259" spans="1:2" ht="15">
      <c r="A259" s="63">
        <v>39234</v>
      </c>
      <c r="B259" s="62">
        <v>67.489999999999995</v>
      </c>
    </row>
    <row r="260" spans="1:2" ht="15">
      <c r="A260" s="63">
        <v>39264</v>
      </c>
      <c r="B260" s="62">
        <v>74.12</v>
      </c>
    </row>
    <row r="261" spans="1:2" ht="15">
      <c r="A261" s="63">
        <v>39295</v>
      </c>
      <c r="B261" s="62">
        <v>72.36</v>
      </c>
    </row>
    <row r="262" spans="1:2" ht="15">
      <c r="A262" s="63">
        <v>39326</v>
      </c>
      <c r="B262" s="62">
        <v>79.92</v>
      </c>
    </row>
    <row r="263" spans="1:2" ht="15">
      <c r="A263" s="63">
        <v>39356</v>
      </c>
      <c r="B263" s="62">
        <v>85.8</v>
      </c>
    </row>
    <row r="264" spans="1:2" ht="15">
      <c r="A264" s="63">
        <v>39387</v>
      </c>
      <c r="B264" s="62">
        <v>94.77</v>
      </c>
    </row>
    <row r="265" spans="1:2" ht="15">
      <c r="A265" s="63">
        <v>39417</v>
      </c>
      <c r="B265" s="62">
        <v>91.69</v>
      </c>
    </row>
    <row r="266" spans="1:2" ht="15">
      <c r="A266" s="63">
        <v>39448</v>
      </c>
      <c r="B266" s="62">
        <v>92.97</v>
      </c>
    </row>
    <row r="267" spans="1:2" ht="15">
      <c r="A267" s="63">
        <v>39479</v>
      </c>
      <c r="B267" s="62">
        <v>95.39</v>
      </c>
    </row>
    <row r="268" spans="1:2" ht="15">
      <c r="A268" s="63">
        <v>39508</v>
      </c>
      <c r="B268" s="62">
        <v>105.45</v>
      </c>
    </row>
    <row r="269" spans="1:2" ht="15">
      <c r="A269" s="63">
        <v>39539</v>
      </c>
      <c r="B269" s="62">
        <v>112.58</v>
      </c>
    </row>
    <row r="270" spans="1:2" ht="15">
      <c r="A270" s="63">
        <v>39569</v>
      </c>
      <c r="B270" s="62">
        <v>125.4</v>
      </c>
    </row>
    <row r="271" spans="1:2" ht="15">
      <c r="A271" s="63">
        <v>39600</v>
      </c>
      <c r="B271" s="62">
        <v>133.88</v>
      </c>
    </row>
    <row r="272" spans="1:2" ht="15">
      <c r="A272" s="63">
        <v>39630</v>
      </c>
      <c r="B272" s="62">
        <v>133.37</v>
      </c>
    </row>
    <row r="273" spans="1:2" ht="15">
      <c r="A273" s="63">
        <v>39661</v>
      </c>
      <c r="B273" s="62">
        <v>116.67</v>
      </c>
    </row>
    <row r="274" spans="1:2" ht="15">
      <c r="A274" s="63">
        <v>39692</v>
      </c>
      <c r="B274" s="62">
        <v>104.11</v>
      </c>
    </row>
    <row r="275" spans="1:2" ht="15">
      <c r="A275" s="63">
        <v>39722</v>
      </c>
      <c r="B275" s="62">
        <v>76.61</v>
      </c>
    </row>
    <row r="276" spans="1:2" ht="15">
      <c r="A276" s="63">
        <v>39753</v>
      </c>
      <c r="B276" s="62">
        <v>57.31</v>
      </c>
    </row>
    <row r="277" spans="1:2" ht="15">
      <c r="A277" s="63">
        <v>39783</v>
      </c>
      <c r="B277" s="62">
        <v>41.12</v>
      </c>
    </row>
    <row r="278" spans="1:2" ht="15">
      <c r="A278" s="63">
        <v>39814</v>
      </c>
      <c r="B278" s="62">
        <v>41.71</v>
      </c>
    </row>
    <row r="279" spans="1:2" ht="15">
      <c r="A279" s="63">
        <v>39845</v>
      </c>
      <c r="B279" s="62">
        <v>39.090000000000003</v>
      </c>
    </row>
    <row r="280" spans="1:2" ht="15">
      <c r="A280" s="63">
        <v>39873</v>
      </c>
      <c r="B280" s="62">
        <v>47.94</v>
      </c>
    </row>
    <row r="281" spans="1:2" ht="15">
      <c r="A281" s="63">
        <v>39904</v>
      </c>
      <c r="B281" s="62">
        <v>49.65</v>
      </c>
    </row>
    <row r="282" spans="1:2" ht="15">
      <c r="A282" s="63">
        <v>39934</v>
      </c>
      <c r="B282" s="62">
        <v>59.03</v>
      </c>
    </row>
    <row r="283" spans="1:2" ht="15">
      <c r="A283" s="63">
        <v>39965</v>
      </c>
      <c r="B283" s="62">
        <v>69.64</v>
      </c>
    </row>
    <row r="284" spans="1:2" ht="15">
      <c r="A284" s="63">
        <v>39995</v>
      </c>
      <c r="B284" s="62">
        <v>64.150000000000006</v>
      </c>
    </row>
    <row r="285" spans="1:2" ht="15">
      <c r="A285" s="63">
        <v>40026</v>
      </c>
      <c r="B285" s="62">
        <v>71.05</v>
      </c>
    </row>
    <row r="286" spans="1:2" ht="15">
      <c r="A286" s="63">
        <v>40057</v>
      </c>
      <c r="B286" s="62">
        <v>69.41</v>
      </c>
    </row>
    <row r="287" spans="1:2" ht="15">
      <c r="A287" s="63">
        <v>40087</v>
      </c>
      <c r="B287" s="62">
        <v>75.72</v>
      </c>
    </row>
    <row r="288" spans="1:2" ht="15">
      <c r="A288" s="63">
        <v>40118</v>
      </c>
      <c r="B288" s="62">
        <v>77.989999999999995</v>
      </c>
    </row>
    <row r="289" spans="1:2" ht="15">
      <c r="A289" s="63">
        <v>40148</v>
      </c>
      <c r="B289" s="62">
        <v>74.47</v>
      </c>
    </row>
    <row r="290" spans="1:2" ht="15">
      <c r="A290" s="63">
        <v>40179</v>
      </c>
      <c r="B290" s="62">
        <v>78.33</v>
      </c>
    </row>
    <row r="291" spans="1:2" ht="15">
      <c r="A291" s="63">
        <v>40210</v>
      </c>
      <c r="B291" s="62">
        <v>76.39</v>
      </c>
    </row>
    <row r="292" spans="1:2" ht="15">
      <c r="A292" s="63">
        <v>40238</v>
      </c>
      <c r="B292" s="62">
        <v>81.2</v>
      </c>
    </row>
    <row r="293" spans="1:2" ht="15">
      <c r="A293" s="63">
        <v>40269</v>
      </c>
      <c r="B293" s="62">
        <v>84.29</v>
      </c>
    </row>
    <row r="294" spans="1:2" ht="15">
      <c r="A294" s="63">
        <v>40299</v>
      </c>
      <c r="B294" s="62">
        <v>73.739999999999995</v>
      </c>
    </row>
    <row r="295" spans="1:2" ht="15">
      <c r="A295" s="63">
        <v>40330</v>
      </c>
      <c r="B295" s="62">
        <v>75.34</v>
      </c>
    </row>
    <row r="296" spans="1:2" ht="15">
      <c r="A296" s="63">
        <v>40360</v>
      </c>
      <c r="B296" s="62">
        <v>76.319999999999993</v>
      </c>
    </row>
    <row r="297" spans="1:2" ht="15">
      <c r="A297" s="63">
        <v>40391</v>
      </c>
      <c r="B297" s="62">
        <v>76.599999999999994</v>
      </c>
    </row>
    <row r="298" spans="1:2" ht="15">
      <c r="A298" s="63">
        <v>40422</v>
      </c>
      <c r="B298" s="62">
        <v>75.239999999999995</v>
      </c>
    </row>
    <row r="299" spans="1:2" ht="15">
      <c r="A299" s="63">
        <v>40452</v>
      </c>
      <c r="B299" s="62">
        <v>81.89</v>
      </c>
    </row>
    <row r="300" spans="1:2" ht="15">
      <c r="A300" s="63">
        <v>40483</v>
      </c>
      <c r="B300" s="62">
        <v>84.25</v>
      </c>
    </row>
    <row r="301" spans="1:2" ht="15">
      <c r="A301" s="63">
        <v>40513</v>
      </c>
      <c r="B301" s="62">
        <v>89.15</v>
      </c>
    </row>
    <row r="302" spans="1:2" ht="15">
      <c r="A302" s="63">
        <v>40544</v>
      </c>
      <c r="B302" s="62">
        <v>89.17</v>
      </c>
    </row>
    <row r="303" spans="1:2" ht="15">
      <c r="A303" s="63">
        <v>40575</v>
      </c>
      <c r="B303" s="62">
        <v>88.58</v>
      </c>
    </row>
    <row r="304" spans="1:2" ht="15">
      <c r="A304" s="63">
        <v>40603</v>
      </c>
      <c r="B304" s="62">
        <v>102.86</v>
      </c>
    </row>
    <row r="305" spans="1:2" ht="15">
      <c r="A305" s="63">
        <v>40634</v>
      </c>
      <c r="B305" s="62">
        <v>109.53</v>
      </c>
    </row>
    <row r="306" spans="1:2" ht="15">
      <c r="A306" s="63">
        <v>40664</v>
      </c>
      <c r="B306" s="62">
        <v>100.9</v>
      </c>
    </row>
    <row r="307" spans="1:2" ht="15">
      <c r="A307" s="63">
        <v>40695</v>
      </c>
      <c r="B307" s="62">
        <v>96.26</v>
      </c>
    </row>
    <row r="308" spans="1:2" ht="15">
      <c r="A308" s="63">
        <v>40725</v>
      </c>
      <c r="B308" s="62">
        <v>97.3</v>
      </c>
    </row>
    <row r="309" spans="1:2" ht="15">
      <c r="A309" s="63">
        <v>40756</v>
      </c>
      <c r="B309" s="62">
        <v>86.33</v>
      </c>
    </row>
    <row r="310" spans="1:2" ht="15">
      <c r="A310" s="63">
        <v>40787</v>
      </c>
      <c r="B310" s="62">
        <v>85.52</v>
      </c>
    </row>
    <row r="311" spans="1:2" ht="15">
      <c r="A311" s="63">
        <v>40817</v>
      </c>
      <c r="B311" s="62">
        <v>86.32</v>
      </c>
    </row>
    <row r="312" spans="1:2" ht="15">
      <c r="A312" s="63">
        <v>40848</v>
      </c>
      <c r="B312" s="62">
        <v>97.16</v>
      </c>
    </row>
    <row r="313" spans="1:2" ht="15">
      <c r="A313" s="63">
        <v>40878</v>
      </c>
      <c r="B313" s="62">
        <v>98.56</v>
      </c>
    </row>
    <row r="314" spans="1:2" ht="15">
      <c r="A314" s="63">
        <v>40909</v>
      </c>
      <c r="B314" s="62">
        <v>100.27</v>
      </c>
    </row>
    <row r="315" spans="1:2" ht="15">
      <c r="A315" s="63">
        <v>40940</v>
      </c>
      <c r="B315" s="62">
        <v>102.2</v>
      </c>
    </row>
    <row r="316" spans="1:2" ht="15">
      <c r="A316" s="63">
        <v>40969</v>
      </c>
      <c r="B316" s="62">
        <v>106.16</v>
      </c>
    </row>
    <row r="317" spans="1:2" ht="15">
      <c r="A317" s="63">
        <v>41000</v>
      </c>
      <c r="B317" s="62">
        <v>103.32</v>
      </c>
    </row>
    <row r="318" spans="1:2" ht="15">
      <c r="A318" s="63">
        <v>41030</v>
      </c>
      <c r="B318" s="62">
        <v>94.66</v>
      </c>
    </row>
    <row r="319" spans="1:2" ht="15">
      <c r="A319" s="63">
        <v>41061</v>
      </c>
      <c r="B319" s="62">
        <v>82.3</v>
      </c>
    </row>
    <row r="320" spans="1:2" ht="15">
      <c r="A320" s="63">
        <v>41091</v>
      </c>
      <c r="B320" s="62">
        <v>87.9</v>
      </c>
    </row>
    <row r="321" spans="1:2" ht="15">
      <c r="A321" s="63">
        <v>41122</v>
      </c>
      <c r="B321" s="62">
        <v>94.13</v>
      </c>
    </row>
    <row r="322" spans="1:2" ht="15">
      <c r="A322" s="63">
        <v>41153</v>
      </c>
      <c r="B322" s="62">
        <v>94.51</v>
      </c>
    </row>
    <row r="323" spans="1:2" ht="15">
      <c r="A323" s="63">
        <v>41183</v>
      </c>
      <c r="B323" s="62">
        <v>89.49</v>
      </c>
    </row>
    <row r="324" spans="1:2" ht="15">
      <c r="A324" s="63">
        <v>41214</v>
      </c>
      <c r="B324" s="62">
        <v>86.53</v>
      </c>
    </row>
    <row r="325" spans="1:2" ht="15">
      <c r="A325" s="63">
        <v>41244</v>
      </c>
      <c r="B325" s="62">
        <v>87.86</v>
      </c>
    </row>
    <row r="326" spans="1:2" ht="15">
      <c r="A326" s="63">
        <v>41275</v>
      </c>
      <c r="B326" s="62">
        <v>94.76</v>
      </c>
    </row>
    <row r="327" spans="1:2" ht="15">
      <c r="A327" s="63">
        <v>41306</v>
      </c>
      <c r="B327" s="62">
        <v>95.31</v>
      </c>
    </row>
    <row r="328" spans="1:2" ht="15">
      <c r="A328" s="63">
        <v>41334</v>
      </c>
      <c r="B328" s="62">
        <v>92.94</v>
      </c>
    </row>
    <row r="329" spans="1:2" ht="15">
      <c r="A329" s="63">
        <v>41365</v>
      </c>
      <c r="B329" s="62">
        <v>92.02</v>
      </c>
    </row>
    <row r="330" spans="1:2" ht="15">
      <c r="A330" s="63">
        <v>41395</v>
      </c>
      <c r="B330" s="62">
        <v>94.51</v>
      </c>
    </row>
    <row r="331" spans="1:2" ht="15">
      <c r="A331" s="63">
        <v>41426</v>
      </c>
      <c r="B331" s="62">
        <v>95.77</v>
      </c>
    </row>
    <row r="332" spans="1:2" ht="15">
      <c r="A332" s="63">
        <v>41456</v>
      </c>
      <c r="B332" s="62">
        <v>104.67</v>
      </c>
    </row>
    <row r="333" spans="1:2" ht="15">
      <c r="A333" s="63">
        <v>41487</v>
      </c>
      <c r="B333" s="62">
        <v>106.57</v>
      </c>
    </row>
    <row r="334" spans="1:2" ht="15">
      <c r="A334" s="63">
        <v>41518</v>
      </c>
      <c r="B334" s="62">
        <v>106.29</v>
      </c>
    </row>
    <row r="335" spans="1:2" ht="15">
      <c r="A335" s="63">
        <v>41548</v>
      </c>
      <c r="B335" s="62">
        <v>100.54</v>
      </c>
    </row>
    <row r="336" spans="1:2" ht="15">
      <c r="A336" s="63">
        <v>41579</v>
      </c>
      <c r="B336" s="62">
        <v>93.86</v>
      </c>
    </row>
    <row r="337" spans="1:2" ht="15">
      <c r="A337" s="63">
        <v>41609</v>
      </c>
      <c r="B337" s="62">
        <v>97.63</v>
      </c>
    </row>
    <row r="338" spans="1:2" ht="15">
      <c r="A338" s="63">
        <v>41640</v>
      </c>
      <c r="B338" s="62">
        <v>94.62</v>
      </c>
    </row>
    <row r="339" spans="1:2" ht="15">
      <c r="A339" s="63">
        <v>41671</v>
      </c>
      <c r="B339" s="62">
        <v>100.82</v>
      </c>
    </row>
    <row r="340" spans="1:2" ht="15">
      <c r="A340" s="63">
        <v>41699</v>
      </c>
      <c r="B340" s="62">
        <v>100.8</v>
      </c>
    </row>
    <row r="341" spans="1:2" ht="15">
      <c r="A341" s="63">
        <v>41730</v>
      </c>
      <c r="B341" s="62">
        <v>102.07</v>
      </c>
    </row>
    <row r="342" spans="1:2" ht="15">
      <c r="A342" s="63">
        <v>41760</v>
      </c>
      <c r="B342" s="62">
        <v>102.18</v>
      </c>
    </row>
    <row r="343" spans="1:2" ht="15">
      <c r="A343" s="63">
        <v>41791</v>
      </c>
      <c r="B343" s="62">
        <v>105.79</v>
      </c>
    </row>
    <row r="344" spans="1:2" ht="15">
      <c r="A344" s="63">
        <v>41821</v>
      </c>
      <c r="B344" s="62">
        <v>103.59</v>
      </c>
    </row>
    <row r="345" spans="1:2" ht="15">
      <c r="A345" s="63">
        <v>41852</v>
      </c>
      <c r="B345" s="62">
        <v>96.54</v>
      </c>
    </row>
    <row r="346" spans="1:2" ht="15">
      <c r="A346" s="63">
        <v>41883</v>
      </c>
      <c r="B346" s="62">
        <v>93.21</v>
      </c>
    </row>
    <row r="347" spans="1:2" ht="15">
      <c r="A347" s="63">
        <v>41913</v>
      </c>
      <c r="B347" s="62">
        <v>84.4</v>
      </c>
    </row>
    <row r="348" spans="1:2" ht="15">
      <c r="A348" s="63">
        <v>41944</v>
      </c>
      <c r="B348" s="62">
        <v>75.790000000000006</v>
      </c>
    </row>
    <row r="349" spans="1:2" ht="15">
      <c r="A349" s="63">
        <v>41974</v>
      </c>
      <c r="B349" s="62">
        <v>59.29</v>
      </c>
    </row>
    <row r="350" spans="1:2" ht="15">
      <c r="A350" s="63">
        <v>42005</v>
      </c>
      <c r="B350" s="62">
        <v>47.22</v>
      </c>
    </row>
    <row r="351" spans="1:2" ht="15">
      <c r="A351" s="63">
        <v>42036</v>
      </c>
      <c r="B351" s="62">
        <v>50.58</v>
      </c>
    </row>
    <row r="352" spans="1:2" ht="15">
      <c r="A352" s="63">
        <v>42064</v>
      </c>
      <c r="B352" s="62">
        <v>47.82</v>
      </c>
    </row>
    <row r="353" spans="1:2" ht="15">
      <c r="A353" s="63">
        <v>42095</v>
      </c>
      <c r="B353" s="62">
        <v>54.45</v>
      </c>
    </row>
    <row r="354" spans="1:2" ht="15">
      <c r="A354" s="63">
        <v>42125</v>
      </c>
      <c r="B354" s="62">
        <v>59.27</v>
      </c>
    </row>
    <row r="355" spans="1:2" ht="15">
      <c r="A355" s="63">
        <v>42156</v>
      </c>
      <c r="B355" s="62">
        <v>59.82</v>
      </c>
    </row>
    <row r="356" spans="1:2" ht="15">
      <c r="A356" s="63">
        <v>42186</v>
      </c>
      <c r="B356" s="62">
        <v>50.9</v>
      </c>
    </row>
    <row r="357" spans="1:2" ht="15">
      <c r="A357" s="63">
        <v>42217</v>
      </c>
      <c r="B357" s="62">
        <v>42.87</v>
      </c>
    </row>
    <row r="358" spans="1:2" ht="15">
      <c r="A358" s="63">
        <v>42248</v>
      </c>
      <c r="B358" s="62">
        <v>45.48</v>
      </c>
    </row>
    <row r="359" spans="1:2" ht="15">
      <c r="A359" s="63">
        <v>42278</v>
      </c>
      <c r="B359" s="62">
        <v>46.22</v>
      </c>
    </row>
    <row r="360" spans="1:2" ht="15">
      <c r="A360" s="63">
        <v>42309</v>
      </c>
      <c r="B360" s="62">
        <v>42.44</v>
      </c>
    </row>
    <row r="361" spans="1:2" ht="15">
      <c r="A361" s="63">
        <v>42339</v>
      </c>
      <c r="B361" s="62">
        <v>37.19</v>
      </c>
    </row>
    <row r="362" spans="1:2" ht="15">
      <c r="A362" s="63">
        <v>42370</v>
      </c>
      <c r="B362" s="62">
        <v>31.68</v>
      </c>
    </row>
    <row r="363" spans="1:2" ht="15">
      <c r="A363" s="63">
        <v>42401</v>
      </c>
      <c r="B363" s="62">
        <v>30.32</v>
      </c>
    </row>
    <row r="364" spans="1:2" ht="15">
      <c r="A364" s="63">
        <v>42430</v>
      </c>
      <c r="B364" s="62">
        <v>37.549999999999997</v>
      </c>
    </row>
    <row r="365" spans="1:2" ht="15">
      <c r="A365" s="63">
        <v>42461</v>
      </c>
      <c r="B365" s="62">
        <v>40.75</v>
      </c>
    </row>
    <row r="366" spans="1:2" ht="15">
      <c r="A366" s="63">
        <v>42491</v>
      </c>
      <c r="B366" s="62">
        <v>46.71</v>
      </c>
    </row>
    <row r="367" spans="1:2" ht="15">
      <c r="A367" s="63">
        <v>42522</v>
      </c>
      <c r="B367" s="62">
        <v>48.76</v>
      </c>
    </row>
    <row r="368" spans="1:2" ht="15">
      <c r="A368" s="63">
        <v>42552</v>
      </c>
      <c r="B368" s="62">
        <v>44.65</v>
      </c>
    </row>
    <row r="369" spans="1:2" ht="15">
      <c r="A369" s="63">
        <v>42583</v>
      </c>
      <c r="B369" s="62">
        <v>44.72</v>
      </c>
    </row>
    <row r="370" spans="1:2" ht="15">
      <c r="A370" s="63">
        <v>42614</v>
      </c>
      <c r="B370" s="62">
        <v>45.18</v>
      </c>
    </row>
    <row r="371" spans="1:2" ht="15">
      <c r="A371" s="63">
        <v>42644</v>
      </c>
      <c r="B371" s="62">
        <v>49.78</v>
      </c>
    </row>
    <row r="372" spans="1:2" ht="15">
      <c r="A372" s="63">
        <v>42675</v>
      </c>
      <c r="B372" s="62">
        <v>45.66</v>
      </c>
    </row>
    <row r="373" spans="1:2" ht="15">
      <c r="A373" s="63">
        <v>42705</v>
      </c>
      <c r="B373" s="62">
        <v>51.97</v>
      </c>
    </row>
    <row r="374" spans="1:2" ht="15">
      <c r="A374" s="63">
        <v>42736</v>
      </c>
      <c r="B374" s="62">
        <v>52.5</v>
      </c>
    </row>
    <row r="375" spans="1:2" ht="15">
      <c r="A375" s="63">
        <v>42767</v>
      </c>
      <c r="B375" s="62">
        <v>53.47</v>
      </c>
    </row>
    <row r="376" spans="1:2" ht="15">
      <c r="A376" s="63">
        <v>42795</v>
      </c>
      <c r="B376" s="62">
        <v>49.33</v>
      </c>
    </row>
    <row r="377" spans="1:2" ht="15">
      <c r="A377" s="63">
        <v>42826</v>
      </c>
      <c r="B377" s="62">
        <v>51.06</v>
      </c>
    </row>
    <row r="378" spans="1:2" ht="15">
      <c r="A378" s="63">
        <v>42856</v>
      </c>
      <c r="B378" s="62">
        <v>48.48</v>
      </c>
    </row>
    <row r="379" spans="1:2" ht="15">
      <c r="A379" s="63">
        <v>42887</v>
      </c>
      <c r="B379" s="62">
        <v>45.18</v>
      </c>
    </row>
    <row r="380" spans="1:2" ht="15">
      <c r="A380" s="63">
        <v>42917</v>
      </c>
      <c r="B380" s="62">
        <v>46.63</v>
      </c>
    </row>
    <row r="381" spans="1:2" ht="15">
      <c r="A381" s="63">
        <v>42948</v>
      </c>
      <c r="B381" s="62">
        <v>48.04</v>
      </c>
    </row>
    <row r="382" spans="1:2" ht="15">
      <c r="A382" s="63">
        <v>42979</v>
      </c>
      <c r="B382" s="62">
        <v>49.82</v>
      </c>
    </row>
    <row r="383" spans="1:2" ht="15">
      <c r="A383" s="63">
        <v>43009</v>
      </c>
      <c r="B383" s="62">
        <v>51.58</v>
      </c>
    </row>
    <row r="384" spans="1:2" ht="15">
      <c r="A384" s="63">
        <v>43040</v>
      </c>
      <c r="B384" s="62">
        <v>56.64</v>
      </c>
    </row>
    <row r="385" spans="1:2" ht="15">
      <c r="A385" s="63">
        <v>43070</v>
      </c>
      <c r="B385" s="62">
        <v>57.88</v>
      </c>
    </row>
    <row r="386" spans="1:2" ht="15">
      <c r="A386" s="63">
        <v>43101</v>
      </c>
      <c r="B386" s="62">
        <v>63.7</v>
      </c>
    </row>
    <row r="387" spans="1:2" ht="15">
      <c r="A387" s="63">
        <v>43132</v>
      </c>
      <c r="B387" s="62">
        <v>62.23</v>
      </c>
    </row>
    <row r="388" spans="1:2" ht="15">
      <c r="A388" s="63">
        <v>43160</v>
      </c>
      <c r="B388" s="62">
        <v>62.73</v>
      </c>
    </row>
    <row r="389" spans="1:2" ht="15">
      <c r="A389" s="63">
        <v>43191</v>
      </c>
      <c r="B389" s="62">
        <v>66.25</v>
      </c>
    </row>
    <row r="390" spans="1:2" ht="15">
      <c r="A390" s="63">
        <v>43221</v>
      </c>
      <c r="B390" s="62">
        <v>69.98</v>
      </c>
    </row>
    <row r="391" spans="1:2" ht="15">
      <c r="A391" s="63">
        <v>43252</v>
      </c>
      <c r="B391" s="62">
        <v>67.87</v>
      </c>
    </row>
    <row r="392" spans="1:2" ht="15">
      <c r="A392" s="63">
        <v>43282</v>
      </c>
      <c r="B392" s="62">
        <v>70.98</v>
      </c>
    </row>
    <row r="393" spans="1:2" ht="15">
      <c r="A393" s="63">
        <v>43313</v>
      </c>
      <c r="B393" s="62">
        <v>68.06</v>
      </c>
    </row>
    <row r="394" spans="1:2" ht="15">
      <c r="A394" s="63">
        <v>43344</v>
      </c>
      <c r="B394" s="62">
        <v>70.23</v>
      </c>
    </row>
    <row r="395" spans="1:2" ht="15">
      <c r="A395" s="63">
        <v>43374</v>
      </c>
      <c r="B395" s="62">
        <v>70.75</v>
      </c>
    </row>
    <row r="396" spans="1:2" ht="15">
      <c r="A396" s="63">
        <v>43405</v>
      </c>
      <c r="B396" s="62">
        <v>56.96</v>
      </c>
    </row>
    <row r="397" spans="1:2" ht="15">
      <c r="A397" s="63">
        <v>43435</v>
      </c>
      <c r="B397" s="62">
        <v>49.52</v>
      </c>
    </row>
    <row r="398" spans="1:2" ht="15">
      <c r="A398" s="63">
        <v>43466</v>
      </c>
      <c r="B398" s="62">
        <v>51.38</v>
      </c>
    </row>
    <row r="399" spans="1:2" ht="15">
      <c r="A399" s="63">
        <v>43497</v>
      </c>
      <c r="B399" s="62">
        <v>54.95</v>
      </c>
    </row>
    <row r="400" spans="1:2" ht="15">
      <c r="A400" s="63">
        <v>43525</v>
      </c>
      <c r="B400" s="62">
        <v>58.15</v>
      </c>
    </row>
    <row r="401" spans="1:2" ht="15">
      <c r="A401" s="63">
        <v>43556</v>
      </c>
      <c r="B401" s="62">
        <v>63.86</v>
      </c>
    </row>
    <row r="402" spans="1:2" ht="15">
      <c r="A402" s="63">
        <v>43586</v>
      </c>
      <c r="B402" s="62">
        <v>60.83</v>
      </c>
    </row>
    <row r="403" spans="1:2" ht="15">
      <c r="A403" s="63">
        <v>43617</v>
      </c>
      <c r="B403" s="62">
        <v>54.66</v>
      </c>
    </row>
    <row r="404" spans="1:2" ht="15">
      <c r="A404" s="63">
        <v>43647</v>
      </c>
      <c r="B404" s="62">
        <v>57.35</v>
      </c>
    </row>
    <row r="405" spans="1:2" ht="15">
      <c r="A405" s="63">
        <v>43678</v>
      </c>
      <c r="B405" s="62">
        <v>54.81</v>
      </c>
    </row>
    <row r="406" spans="1:2" ht="15">
      <c r="A406" s="63">
        <v>43709</v>
      </c>
      <c r="B406" s="62">
        <v>56.95</v>
      </c>
    </row>
    <row r="407" spans="1:2" ht="15">
      <c r="A407" s="63">
        <v>43739</v>
      </c>
      <c r="B407" s="62">
        <v>53.96</v>
      </c>
    </row>
    <row r="408" spans="1:2" ht="15">
      <c r="A408" s="63">
        <v>43770</v>
      </c>
      <c r="B408" s="62">
        <v>57.03</v>
      </c>
    </row>
    <row r="409" spans="1:2" ht="15">
      <c r="A409" s="63">
        <v>43800</v>
      </c>
      <c r="B409" s="62">
        <v>59.88</v>
      </c>
    </row>
    <row r="410" spans="1:2" ht="15">
      <c r="A410" s="63">
        <v>43831</v>
      </c>
      <c r="B410" s="62">
        <v>57.52</v>
      </c>
    </row>
    <row r="411" spans="1:2" ht="15">
      <c r="A411" s="63">
        <v>43862</v>
      </c>
      <c r="B411" s="62">
        <v>50.54</v>
      </c>
    </row>
    <row r="412" spans="1:2" ht="15">
      <c r="A412" s="63">
        <v>43891</v>
      </c>
      <c r="B412" s="62">
        <v>29.21</v>
      </c>
    </row>
    <row r="413" spans="1:2" ht="15">
      <c r="A413" s="63">
        <v>43922</v>
      </c>
      <c r="B413" s="62">
        <v>16.55</v>
      </c>
    </row>
    <row r="414" spans="1:2" ht="15">
      <c r="A414" s="63">
        <v>43952</v>
      </c>
      <c r="B414" s="62">
        <v>28.56</v>
      </c>
    </row>
    <row r="415" spans="1:2" ht="15">
      <c r="A415" s="63">
        <v>43983</v>
      </c>
      <c r="B415" s="62">
        <v>38.31</v>
      </c>
    </row>
    <row r="416" spans="1:2" ht="15">
      <c r="A416" s="63">
        <v>44013</v>
      </c>
      <c r="B416" s="62">
        <v>40.71</v>
      </c>
    </row>
    <row r="417" spans="1:2" ht="15">
      <c r="A417" s="63">
        <v>44044</v>
      </c>
      <c r="B417" s="62">
        <v>42.34</v>
      </c>
    </row>
    <row r="418" spans="1:2" ht="15">
      <c r="A418" s="63">
        <v>44075</v>
      </c>
      <c r="B418" s="62">
        <v>39.630000000000003</v>
      </c>
    </row>
    <row r="419" spans="1:2" ht="15">
      <c r="A419" s="63">
        <v>44105</v>
      </c>
      <c r="B419" s="62">
        <v>39.4</v>
      </c>
    </row>
    <row r="420" spans="1:2" ht="15">
      <c r="A420" s="63">
        <v>44136</v>
      </c>
      <c r="B420" s="62">
        <v>40.94</v>
      </c>
    </row>
    <row r="421" spans="1:2" ht="15">
      <c r="A421" s="63">
        <v>44166</v>
      </c>
      <c r="B421" s="62">
        <v>47.02</v>
      </c>
    </row>
    <row r="422" spans="1:2" ht="15">
      <c r="A422" s="63">
        <v>44197</v>
      </c>
      <c r="B422" s="62">
        <v>52</v>
      </c>
    </row>
    <row r="423" spans="1:2" ht="15">
      <c r="A423" s="63">
        <v>44228</v>
      </c>
      <c r="B423" s="62">
        <v>59.04</v>
      </c>
    </row>
    <row r="424" spans="1:2" ht="15">
      <c r="A424" s="63">
        <v>44256</v>
      </c>
      <c r="B424" s="62">
        <v>62.33</v>
      </c>
    </row>
    <row r="425" spans="1:2" ht="15">
      <c r="A425" s="63">
        <v>44287</v>
      </c>
      <c r="B425" s="62">
        <v>61.72</v>
      </c>
    </row>
    <row r="426" spans="1:2" ht="15">
      <c r="A426" s="63">
        <v>44317</v>
      </c>
      <c r="B426" s="62">
        <v>65.17</v>
      </c>
    </row>
    <row r="427" spans="1:2" ht="15">
      <c r="A427" s="63">
        <v>44348</v>
      </c>
      <c r="B427" s="62">
        <v>71.38</v>
      </c>
    </row>
    <row r="428" spans="1:2" ht="15">
      <c r="A428" s="63">
        <v>44378</v>
      </c>
      <c r="B428" s="62">
        <v>72.489999999999995</v>
      </c>
    </row>
    <row r="429" spans="1:2" ht="15">
      <c r="A429" s="63">
        <v>44409</v>
      </c>
      <c r="B429" s="62">
        <v>67.73</v>
      </c>
    </row>
    <row r="430" spans="1:2" ht="15">
      <c r="A430" s="63">
        <v>44440</v>
      </c>
      <c r="B430" s="62">
        <v>71.650000000000006</v>
      </c>
    </row>
    <row r="431" spans="1:2" ht="15">
      <c r="A431" s="63">
        <v>44470</v>
      </c>
      <c r="B431" s="62">
        <v>81.48</v>
      </c>
    </row>
    <row r="432" spans="1:2" ht="15">
      <c r="A432" s="63">
        <v>44501</v>
      </c>
      <c r="B432" s="62">
        <v>79.150000000000006</v>
      </c>
    </row>
    <row r="433" spans="1:2" ht="15">
      <c r="A433" s="63">
        <v>44531</v>
      </c>
      <c r="B433" s="62">
        <v>71.709999999999994</v>
      </c>
    </row>
    <row r="434" spans="1:2" ht="15">
      <c r="A434" s="63">
        <v>44562</v>
      </c>
      <c r="B434" s="62">
        <v>83.22</v>
      </c>
    </row>
    <row r="435" spans="1:2" ht="15">
      <c r="A435" s="63">
        <v>44593</v>
      </c>
      <c r="B435" s="62">
        <v>91.64</v>
      </c>
    </row>
    <row r="436" spans="1:2" ht="15">
      <c r="A436" s="33"/>
      <c r="B436" s="32"/>
    </row>
    <row r="437" spans="1:2" ht="15">
      <c r="A437" s="33"/>
      <c r="B437" s="32"/>
    </row>
    <row r="438" spans="1:2" ht="15">
      <c r="A438" s="33"/>
      <c r="B438" s="32"/>
    </row>
    <row r="439" spans="1:2" ht="15">
      <c r="A439" s="33"/>
      <c r="B439" s="32"/>
    </row>
    <row r="440" spans="1:2" ht="15">
      <c r="A440" s="33"/>
      <c r="B440" s="32"/>
    </row>
    <row r="441" spans="1:2" ht="15">
      <c r="A441" s="33"/>
      <c r="B441" s="32"/>
    </row>
    <row r="442" spans="1:2" ht="15">
      <c r="A442" s="33"/>
      <c r="B442" s="32"/>
    </row>
    <row r="443" spans="1:2" ht="15">
      <c r="A443" s="33"/>
      <c r="B443" s="32"/>
    </row>
    <row r="444" spans="1:2" ht="15">
      <c r="A444" s="33"/>
      <c r="B444" s="32"/>
    </row>
    <row r="445" spans="1:2" ht="15">
      <c r="A445" s="33"/>
      <c r="B445" s="32"/>
    </row>
    <row r="446" spans="1:2" ht="15">
      <c r="A446" s="33"/>
      <c r="B446" s="32"/>
    </row>
    <row r="447" spans="1:2" ht="15">
      <c r="A447" s="33"/>
      <c r="B447" s="32"/>
    </row>
    <row r="448" spans="1:2" ht="15">
      <c r="A448" s="33"/>
      <c r="B448" s="32"/>
    </row>
    <row r="449" spans="1:2" ht="15">
      <c r="A449" s="33"/>
      <c r="B449" s="32"/>
    </row>
    <row r="450" spans="1:2" ht="15">
      <c r="A450" s="33"/>
      <c r="B450" s="32"/>
    </row>
    <row r="451" spans="1:2" ht="15">
      <c r="A451" s="33"/>
      <c r="B451" s="32"/>
    </row>
    <row r="452" spans="1:2" ht="15">
      <c r="A452" s="33"/>
      <c r="B452" s="32"/>
    </row>
    <row r="453" spans="1:2" ht="15">
      <c r="A453" s="33"/>
      <c r="B453" s="32"/>
    </row>
    <row r="454" spans="1:2" ht="15">
      <c r="A454" s="33"/>
      <c r="B454" s="32"/>
    </row>
    <row r="455" spans="1:2" ht="15">
      <c r="A455" s="33"/>
      <c r="B455" s="32"/>
    </row>
    <row r="456" spans="1:2" ht="15">
      <c r="A456" s="33"/>
      <c r="B456" s="32"/>
    </row>
    <row r="457" spans="1:2" ht="15">
      <c r="A457" s="33"/>
      <c r="B457" s="32"/>
    </row>
    <row r="458" spans="1:2" ht="15">
      <c r="A458" s="33"/>
      <c r="B458" s="32"/>
    </row>
    <row r="459" spans="1:2" ht="15">
      <c r="A459" s="33"/>
      <c r="B459" s="32"/>
    </row>
    <row r="460" spans="1:2" ht="15">
      <c r="A460" s="33"/>
      <c r="B460" s="32"/>
    </row>
    <row r="461" spans="1:2" ht="15">
      <c r="A461" s="33"/>
      <c r="B461" s="32"/>
    </row>
    <row r="462" spans="1:2" ht="15">
      <c r="A462" s="33"/>
      <c r="B462" s="32"/>
    </row>
    <row r="463" spans="1:2" ht="15">
      <c r="A463" s="33"/>
      <c r="B463" s="32"/>
    </row>
    <row r="464" spans="1:2" ht="15">
      <c r="A464" s="33"/>
      <c r="B464" s="32"/>
    </row>
    <row r="465" spans="1:2" ht="15">
      <c r="A465" s="33"/>
      <c r="B465" s="32"/>
    </row>
    <row r="466" spans="1:2" ht="15">
      <c r="A466" s="33"/>
      <c r="B466" s="32"/>
    </row>
    <row r="467" spans="1:2" ht="15">
      <c r="A467" s="33"/>
      <c r="B467" s="32"/>
    </row>
    <row r="468" spans="1:2" ht="15">
      <c r="A468" s="33"/>
      <c r="B468" s="32"/>
    </row>
    <row r="469" spans="1:2" ht="15">
      <c r="A469" s="33"/>
      <c r="B469" s="32"/>
    </row>
    <row r="470" spans="1:2" ht="15">
      <c r="A470" s="33"/>
      <c r="B470" s="32"/>
    </row>
    <row r="471" spans="1:2" ht="15">
      <c r="A471" s="33"/>
      <c r="B471" s="32"/>
    </row>
    <row r="472" spans="1:2" ht="15">
      <c r="A472" s="33"/>
      <c r="B472" s="32"/>
    </row>
    <row r="473" spans="1:2" ht="15">
      <c r="A473" s="33"/>
      <c r="B473" s="32"/>
    </row>
    <row r="474" spans="1:2" ht="15">
      <c r="A474" s="33"/>
      <c r="B474" s="32"/>
    </row>
    <row r="475" spans="1:2" ht="15">
      <c r="A475" s="33"/>
      <c r="B475" s="32"/>
    </row>
    <row r="476" spans="1:2" ht="15">
      <c r="A476" s="33"/>
      <c r="B476" s="32"/>
    </row>
    <row r="477" spans="1:2" ht="15">
      <c r="A477" s="33"/>
      <c r="B477" s="32"/>
    </row>
    <row r="478" spans="1:2" ht="15">
      <c r="A478" s="33"/>
      <c r="B478" s="32"/>
    </row>
    <row r="479" spans="1:2" ht="15">
      <c r="A479" s="33"/>
      <c r="B479" s="32"/>
    </row>
    <row r="480" spans="1:2" ht="15">
      <c r="A480" s="33"/>
      <c r="B480" s="32"/>
    </row>
    <row r="481" spans="1:2" ht="15">
      <c r="A481" s="33"/>
      <c r="B481" s="32"/>
    </row>
    <row r="482" spans="1:2" ht="15">
      <c r="A482" s="33"/>
      <c r="B482" s="32"/>
    </row>
    <row r="483" spans="1:2" ht="15">
      <c r="A483" s="33"/>
      <c r="B483" s="32"/>
    </row>
    <row r="484" spans="1:2" ht="15">
      <c r="A484" s="33"/>
      <c r="B484" s="32"/>
    </row>
    <row r="485" spans="1:2" ht="15">
      <c r="A485" s="33"/>
      <c r="B485" s="32"/>
    </row>
    <row r="486" spans="1:2" ht="15">
      <c r="A486" s="33"/>
      <c r="B486" s="32"/>
    </row>
    <row r="487" spans="1:2" ht="15">
      <c r="A487" s="33"/>
      <c r="B487" s="32"/>
    </row>
    <row r="488" spans="1:2" ht="15">
      <c r="A488" s="33"/>
      <c r="B488" s="32"/>
    </row>
    <row r="489" spans="1:2" ht="15">
      <c r="A489" s="33"/>
      <c r="B489" s="32"/>
    </row>
    <row r="490" spans="1:2" ht="15">
      <c r="A490" s="33"/>
      <c r="B490" s="32"/>
    </row>
    <row r="491" spans="1:2" ht="15">
      <c r="A491" s="33"/>
      <c r="B491" s="32"/>
    </row>
    <row r="492" spans="1:2" ht="15">
      <c r="A492" s="33"/>
      <c r="B492" s="32"/>
    </row>
    <row r="493" spans="1:2" ht="15">
      <c r="A493" s="33"/>
      <c r="B493" s="32"/>
    </row>
    <row r="494" spans="1:2" ht="15">
      <c r="A494" s="33"/>
      <c r="B494" s="32"/>
    </row>
    <row r="495" spans="1:2" ht="15">
      <c r="A495" s="33"/>
      <c r="B495" s="32"/>
    </row>
    <row r="496" spans="1:2" ht="15">
      <c r="A496" s="33"/>
      <c r="B496" s="32"/>
    </row>
    <row r="497" spans="1:2" ht="15">
      <c r="A497" s="33"/>
      <c r="B497" s="32"/>
    </row>
    <row r="498" spans="1:2" ht="15">
      <c r="A498" s="33"/>
      <c r="B498" s="32"/>
    </row>
    <row r="499" spans="1:2" ht="15">
      <c r="A499" s="33"/>
      <c r="B499" s="32"/>
    </row>
    <row r="500" spans="1:2" ht="15">
      <c r="A500" s="33"/>
      <c r="B500" s="32"/>
    </row>
    <row r="501" spans="1:2" ht="15">
      <c r="A501" s="33"/>
      <c r="B501" s="32"/>
    </row>
    <row r="502" spans="1:2" ht="15">
      <c r="A502" s="33"/>
      <c r="B502" s="32"/>
    </row>
    <row r="503" spans="1:2" ht="15">
      <c r="A503" s="33"/>
      <c r="B503" s="32"/>
    </row>
    <row r="504" spans="1:2" ht="15">
      <c r="A504" s="33"/>
      <c r="B504" s="32"/>
    </row>
    <row r="505" spans="1:2" ht="15">
      <c r="A505" s="33"/>
      <c r="B505" s="32"/>
    </row>
    <row r="506" spans="1:2" ht="15">
      <c r="A506" s="33"/>
      <c r="B506" s="32"/>
    </row>
    <row r="507" spans="1:2" ht="15">
      <c r="A507" s="33"/>
      <c r="B507" s="32"/>
    </row>
    <row r="508" spans="1:2" ht="15">
      <c r="A508" s="33"/>
      <c r="B508" s="32"/>
    </row>
    <row r="509" spans="1:2" ht="15">
      <c r="A509" s="33"/>
      <c r="B509" s="32"/>
    </row>
    <row r="510" spans="1:2" ht="15">
      <c r="A510" s="33"/>
      <c r="B510" s="32"/>
    </row>
    <row r="511" spans="1:2" ht="15">
      <c r="A511" s="33"/>
      <c r="B511" s="32"/>
    </row>
    <row r="512" spans="1:2" ht="15">
      <c r="A512" s="33"/>
      <c r="B512" s="32"/>
    </row>
    <row r="513" spans="1:2" ht="15">
      <c r="A513" s="33"/>
      <c r="B513" s="32"/>
    </row>
    <row r="514" spans="1:2" ht="15">
      <c r="A514" s="33"/>
      <c r="B514" s="32"/>
    </row>
    <row r="515" spans="1:2" ht="15">
      <c r="A515" s="33"/>
      <c r="B515" s="32"/>
    </row>
    <row r="516" spans="1:2" ht="15">
      <c r="A516" s="33"/>
      <c r="B516" s="32"/>
    </row>
    <row r="517" spans="1:2" ht="15">
      <c r="A517" s="33"/>
      <c r="B517" s="32"/>
    </row>
    <row r="518" spans="1:2" ht="15">
      <c r="A518" s="33"/>
      <c r="B518" s="32"/>
    </row>
    <row r="519" spans="1:2" ht="15">
      <c r="A519" s="33"/>
      <c r="B519" s="32"/>
    </row>
    <row r="520" spans="1:2" ht="15">
      <c r="A520" s="33"/>
      <c r="B520" s="32"/>
    </row>
    <row r="521" spans="1:2" ht="15">
      <c r="A521" s="33"/>
      <c r="B521" s="32"/>
    </row>
    <row r="522" spans="1:2" ht="15">
      <c r="A522" s="33"/>
      <c r="B522" s="32"/>
    </row>
    <row r="523" spans="1:2" ht="15">
      <c r="A523" s="33"/>
      <c r="B523" s="32"/>
    </row>
    <row r="524" spans="1:2" ht="15">
      <c r="A524" s="33"/>
      <c r="B524" s="32"/>
    </row>
    <row r="525" spans="1:2" ht="15">
      <c r="A525" s="33"/>
      <c r="B525" s="32"/>
    </row>
    <row r="526" spans="1:2" ht="15">
      <c r="A526" s="33"/>
      <c r="B526" s="32"/>
    </row>
    <row r="527" spans="1:2" ht="15">
      <c r="A527" s="33"/>
      <c r="B527" s="32"/>
    </row>
    <row r="528" spans="1:2" ht="15">
      <c r="A528" s="33"/>
      <c r="B528" s="32"/>
    </row>
    <row r="529" spans="1:2" ht="15">
      <c r="A529" s="33"/>
      <c r="B529" s="32"/>
    </row>
    <row r="530" spans="1:2" ht="15">
      <c r="A530" s="33"/>
      <c r="B530" s="32"/>
    </row>
    <row r="531" spans="1:2" ht="15">
      <c r="A531" s="33"/>
      <c r="B531" s="32"/>
    </row>
    <row r="532" spans="1:2" ht="15">
      <c r="A532" s="33"/>
      <c r="B532" s="32"/>
    </row>
    <row r="533" spans="1:2" ht="15">
      <c r="A533" s="33"/>
      <c r="B533" s="32"/>
    </row>
    <row r="534" spans="1:2" ht="15">
      <c r="A534" s="33"/>
      <c r="B534" s="32"/>
    </row>
    <row r="535" spans="1:2" ht="15">
      <c r="A535" s="33"/>
      <c r="B535" s="32"/>
    </row>
    <row r="536" spans="1:2" ht="15">
      <c r="A536" s="33"/>
      <c r="B536" s="32"/>
    </row>
    <row r="537" spans="1:2" ht="15">
      <c r="A537" s="33"/>
      <c r="B537" s="32"/>
    </row>
    <row r="538" spans="1:2" ht="15">
      <c r="A538" s="33"/>
      <c r="B538" s="32"/>
    </row>
    <row r="539" spans="1:2" ht="15">
      <c r="A539" s="33"/>
      <c r="B539" s="32"/>
    </row>
    <row r="540" spans="1:2" ht="15">
      <c r="A540" s="33"/>
      <c r="B540" s="32"/>
    </row>
    <row r="541" spans="1:2" ht="15">
      <c r="A541" s="33"/>
      <c r="B541" s="32"/>
    </row>
    <row r="542" spans="1:2" ht="15">
      <c r="A542" s="33"/>
      <c r="B542" s="32"/>
    </row>
    <row r="543" spans="1:2" ht="15">
      <c r="A543" s="33"/>
      <c r="B543" s="32"/>
    </row>
    <row r="544" spans="1:2" ht="15">
      <c r="A544" s="33"/>
      <c r="B544" s="32"/>
    </row>
    <row r="545" spans="1:2" ht="15">
      <c r="A545" s="33"/>
      <c r="B545" s="32"/>
    </row>
    <row r="546" spans="1:2" ht="15">
      <c r="A546" s="33"/>
      <c r="B546" s="32"/>
    </row>
    <row r="547" spans="1:2" ht="15">
      <c r="A547" s="33"/>
      <c r="B547" s="32"/>
    </row>
    <row r="548" spans="1:2" ht="15">
      <c r="A548" s="33"/>
      <c r="B548" s="32"/>
    </row>
    <row r="549" spans="1:2" ht="15">
      <c r="A549" s="33"/>
      <c r="B549" s="32"/>
    </row>
    <row r="550" spans="1:2" ht="15">
      <c r="A550" s="33"/>
      <c r="B550" s="32"/>
    </row>
    <row r="551" spans="1:2" ht="15">
      <c r="A551" s="33"/>
      <c r="B551" s="32"/>
    </row>
    <row r="552" spans="1:2" ht="15">
      <c r="A552" s="33"/>
      <c r="B552" s="32"/>
    </row>
    <row r="553" spans="1:2" ht="15">
      <c r="A553" s="33"/>
      <c r="B553" s="32"/>
    </row>
    <row r="554" spans="1:2" ht="15">
      <c r="A554" s="33"/>
      <c r="B554" s="32"/>
    </row>
    <row r="555" spans="1:2" ht="15">
      <c r="A555" s="33"/>
      <c r="B555" s="32"/>
    </row>
    <row r="556" spans="1:2" ht="15">
      <c r="A556" s="33"/>
      <c r="B556" s="32"/>
    </row>
    <row r="557" spans="1:2" ht="15">
      <c r="A557" s="33"/>
      <c r="B557" s="32"/>
    </row>
    <row r="558" spans="1:2" ht="15">
      <c r="A558" s="33"/>
      <c r="B558" s="32"/>
    </row>
    <row r="559" spans="1:2" ht="15">
      <c r="A559" s="33"/>
      <c r="B559" s="32"/>
    </row>
    <row r="560" spans="1:2" ht="15">
      <c r="A560" s="33"/>
      <c r="B560" s="32"/>
    </row>
    <row r="561" spans="1:2" ht="15">
      <c r="A561" s="33"/>
      <c r="B561" s="32"/>
    </row>
    <row r="562" spans="1:2" ht="15">
      <c r="A562" s="33"/>
      <c r="B562" s="32"/>
    </row>
    <row r="563" spans="1:2" ht="15">
      <c r="A563" s="33"/>
      <c r="B563" s="32"/>
    </row>
    <row r="564" spans="1:2" ht="15">
      <c r="A564" s="33"/>
      <c r="B564" s="32"/>
    </row>
    <row r="565" spans="1:2" ht="15">
      <c r="A565" s="33"/>
      <c r="B565" s="32"/>
    </row>
    <row r="566" spans="1:2" ht="15">
      <c r="A566" s="33"/>
      <c r="B566" s="32"/>
    </row>
    <row r="567" spans="1:2" ht="15">
      <c r="A567" s="33"/>
      <c r="B567" s="32"/>
    </row>
    <row r="568" spans="1:2" ht="15">
      <c r="A568" s="33"/>
      <c r="B568" s="32"/>
    </row>
    <row r="569" spans="1:2" ht="15">
      <c r="A569" s="33"/>
      <c r="B569" s="32"/>
    </row>
    <row r="570" spans="1:2" ht="15">
      <c r="A570" s="33"/>
      <c r="B570" s="32"/>
    </row>
    <row r="571" spans="1:2" ht="15">
      <c r="A571" s="33"/>
      <c r="B571" s="32"/>
    </row>
    <row r="572" spans="1:2" ht="15">
      <c r="A572" s="33"/>
      <c r="B572" s="32"/>
    </row>
    <row r="573" spans="1:2" ht="15">
      <c r="A573" s="33"/>
      <c r="B573" s="32"/>
    </row>
    <row r="574" spans="1:2" ht="15">
      <c r="A574" s="33"/>
      <c r="B574" s="32"/>
    </row>
    <row r="575" spans="1:2" ht="15">
      <c r="A575" s="33"/>
      <c r="B575" s="32"/>
    </row>
    <row r="576" spans="1:2" ht="15">
      <c r="A576" s="33"/>
      <c r="B576" s="32"/>
    </row>
    <row r="577" spans="1:2" ht="15">
      <c r="A577" s="33"/>
      <c r="B577" s="32"/>
    </row>
    <row r="578" spans="1:2" ht="15">
      <c r="A578" s="33"/>
      <c r="B578" s="32"/>
    </row>
    <row r="579" spans="1:2" ht="15">
      <c r="A579" s="33"/>
      <c r="B579" s="32"/>
    </row>
    <row r="580" spans="1:2" ht="15">
      <c r="A580" s="33"/>
      <c r="B580" s="32"/>
    </row>
    <row r="581" spans="1:2" ht="15">
      <c r="A581" s="33"/>
      <c r="B581" s="32"/>
    </row>
    <row r="582" spans="1:2" ht="15">
      <c r="A582" s="33"/>
      <c r="B582" s="32"/>
    </row>
    <row r="583" spans="1:2" ht="15">
      <c r="A583" s="33"/>
      <c r="B583" s="32"/>
    </row>
    <row r="584" spans="1:2" ht="15">
      <c r="A584" s="33"/>
      <c r="B584" s="32"/>
    </row>
    <row r="585" spans="1:2" ht="15">
      <c r="A585" s="33"/>
      <c r="B585" s="32"/>
    </row>
    <row r="586" spans="1:2" ht="15">
      <c r="A586" s="33"/>
      <c r="B586" s="32"/>
    </row>
    <row r="587" spans="1:2" ht="15">
      <c r="A587" s="33"/>
      <c r="B587" s="32"/>
    </row>
    <row r="588" spans="1:2" ht="15">
      <c r="A588" s="33"/>
      <c r="B588" s="32"/>
    </row>
    <row r="589" spans="1:2" ht="15">
      <c r="A589" s="33"/>
      <c r="B589" s="32"/>
    </row>
    <row r="590" spans="1:2" ht="15">
      <c r="A590" s="33"/>
      <c r="B590" s="32"/>
    </row>
    <row r="591" spans="1:2" ht="15">
      <c r="A591" s="33"/>
      <c r="B591" s="32"/>
    </row>
    <row r="592" spans="1:2" ht="15">
      <c r="A592" s="33"/>
      <c r="B592" s="32"/>
    </row>
    <row r="593" spans="1:2" ht="15">
      <c r="A593" s="33"/>
      <c r="B593" s="32"/>
    </row>
    <row r="594" spans="1:2" ht="15">
      <c r="A594" s="33"/>
      <c r="B594" s="32"/>
    </row>
    <row r="595" spans="1:2" ht="15">
      <c r="A595" s="33"/>
      <c r="B595" s="32"/>
    </row>
    <row r="596" spans="1:2" ht="15">
      <c r="A596" s="33"/>
      <c r="B596" s="32"/>
    </row>
    <row r="597" spans="1:2" ht="15">
      <c r="A597" s="33"/>
      <c r="B597" s="32"/>
    </row>
    <row r="598" spans="1:2" ht="15">
      <c r="A598" s="33"/>
      <c r="B598" s="32"/>
    </row>
    <row r="599" spans="1:2" ht="15">
      <c r="A599" s="33"/>
      <c r="B599" s="32"/>
    </row>
    <row r="600" spans="1:2" ht="15">
      <c r="A600" s="33"/>
      <c r="B600" s="32"/>
    </row>
    <row r="601" spans="1:2" ht="15">
      <c r="A601" s="33"/>
      <c r="B601" s="32"/>
    </row>
    <row r="602" spans="1:2" ht="15">
      <c r="A602" s="33"/>
      <c r="B602" s="32"/>
    </row>
    <row r="603" spans="1:2" ht="15">
      <c r="A603" s="33"/>
      <c r="B603" s="32"/>
    </row>
    <row r="604" spans="1:2" ht="15">
      <c r="A604" s="33"/>
      <c r="B604" s="32"/>
    </row>
    <row r="605" spans="1:2" ht="15">
      <c r="A605" s="33"/>
      <c r="B605" s="32"/>
    </row>
    <row r="606" spans="1:2" ht="15">
      <c r="A606" s="33"/>
      <c r="B606" s="32"/>
    </row>
    <row r="607" spans="1:2" ht="15">
      <c r="A607" s="33"/>
      <c r="B607" s="32"/>
    </row>
    <row r="608" spans="1:2" ht="15">
      <c r="A608" s="33"/>
      <c r="B608" s="32"/>
    </row>
    <row r="609" spans="1:2" ht="15">
      <c r="A609" s="33"/>
      <c r="B609" s="32"/>
    </row>
    <row r="610" spans="1:2" ht="15">
      <c r="A610" s="33"/>
      <c r="B610" s="32"/>
    </row>
    <row r="611" spans="1:2" ht="15">
      <c r="A611" s="33"/>
      <c r="B611" s="32"/>
    </row>
    <row r="612" spans="1:2" ht="15">
      <c r="A612" s="33"/>
      <c r="B612" s="32"/>
    </row>
    <row r="613" spans="1:2" ht="15">
      <c r="A613" s="33"/>
      <c r="B613" s="32"/>
    </row>
    <row r="614" spans="1:2" ht="15">
      <c r="A614" s="33"/>
      <c r="B614" s="32"/>
    </row>
    <row r="615" spans="1:2" ht="15">
      <c r="A615" s="33"/>
      <c r="B615" s="32"/>
    </row>
    <row r="616" spans="1:2" ht="15">
      <c r="A616" s="33"/>
      <c r="B616" s="32"/>
    </row>
    <row r="617" spans="1:2" ht="15">
      <c r="A617" s="33"/>
      <c r="B617" s="32"/>
    </row>
    <row r="618" spans="1:2" ht="15">
      <c r="A618" s="33"/>
      <c r="B618" s="32"/>
    </row>
    <row r="619" spans="1:2" ht="15">
      <c r="A619" s="33"/>
      <c r="B619" s="32"/>
    </row>
    <row r="620" spans="1:2" ht="15">
      <c r="A620" s="33"/>
      <c r="B620" s="32"/>
    </row>
    <row r="621" spans="1:2" ht="15">
      <c r="A621" s="33"/>
      <c r="B621" s="32"/>
    </row>
    <row r="622" spans="1:2" ht="15">
      <c r="A622" s="33"/>
      <c r="B622" s="32"/>
    </row>
    <row r="623" spans="1:2" ht="15">
      <c r="A623" s="33"/>
      <c r="B623" s="32"/>
    </row>
    <row r="624" spans="1:2" ht="15">
      <c r="A624" s="33"/>
      <c r="B624" s="32"/>
    </row>
    <row r="625" spans="1:2" ht="15">
      <c r="A625" s="33"/>
      <c r="B625" s="32"/>
    </row>
    <row r="626" spans="1:2" ht="15">
      <c r="A626" s="33"/>
      <c r="B626" s="32"/>
    </row>
    <row r="627" spans="1:2" ht="15">
      <c r="A627" s="33"/>
      <c r="B627" s="32"/>
    </row>
    <row r="628" spans="1:2" ht="15">
      <c r="A628" s="33"/>
      <c r="B628" s="32"/>
    </row>
    <row r="629" spans="1:2" ht="15">
      <c r="A629" s="33"/>
      <c r="B629" s="32"/>
    </row>
    <row r="630" spans="1:2" ht="15">
      <c r="A630" s="33"/>
      <c r="B630" s="32"/>
    </row>
    <row r="631" spans="1:2" ht="15">
      <c r="A631" s="33"/>
      <c r="B631" s="32"/>
    </row>
    <row r="632" spans="1:2" ht="15">
      <c r="A632" s="33"/>
      <c r="B632" s="32"/>
    </row>
    <row r="633" spans="1:2" ht="15">
      <c r="A633" s="33"/>
      <c r="B633" s="32"/>
    </row>
    <row r="634" spans="1:2" ht="15">
      <c r="A634" s="33"/>
      <c r="B634" s="32"/>
    </row>
    <row r="635" spans="1:2" ht="15">
      <c r="A635" s="33"/>
      <c r="B635" s="32"/>
    </row>
    <row r="636" spans="1:2" ht="15">
      <c r="A636" s="33"/>
      <c r="B636" s="32"/>
    </row>
    <row r="637" spans="1:2" ht="15">
      <c r="A637" s="33"/>
      <c r="B637" s="32"/>
    </row>
    <row r="638" spans="1:2" ht="15">
      <c r="A638" s="33"/>
      <c r="B638" s="32"/>
    </row>
    <row r="639" spans="1:2" ht="15">
      <c r="A639" s="33"/>
      <c r="B639" s="32"/>
    </row>
    <row r="640" spans="1:2" ht="15">
      <c r="A640" s="33"/>
      <c r="B640" s="32"/>
    </row>
    <row r="641" spans="1:2" ht="15">
      <c r="A641" s="33"/>
      <c r="B641" s="32"/>
    </row>
    <row r="642" spans="1:2" ht="15">
      <c r="A642" s="61"/>
      <c r="B642" s="60"/>
    </row>
    <row r="643" spans="1:2" ht="15">
      <c r="A643" s="61"/>
      <c r="B643" s="60"/>
    </row>
    <row r="644" spans="1:2" ht="15">
      <c r="A644" s="61"/>
      <c r="B644" s="60"/>
    </row>
    <row r="645" spans="1:2" ht="15">
      <c r="A645" s="61"/>
      <c r="B645" s="60"/>
    </row>
  </sheetData>
  <phoneticPr fontId="29" type="noConversion"/>
  <hyperlinks>
    <hyperlink ref="E1" r:id="rId1" display="https://fred.stlouisfed.org/series/MCOILWTICO" xr:uid="{B5C49CAF-4921-459B-89D6-7FC02E3E1B73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E861F-2A85-49F0-934B-2001DEBE7068}">
  <sheetPr>
    <tabColor rgb="FF70AD47"/>
  </sheetPr>
  <dimension ref="A1:D642"/>
  <sheetViews>
    <sheetView workbookViewId="0">
      <selection activeCell="D2" sqref="D2"/>
    </sheetView>
  </sheetViews>
  <sheetFormatPr defaultRowHeight="12.75"/>
  <cols>
    <col min="1" max="1" width="10.140625" style="17" bestFit="1" customWidth="1"/>
    <col min="2" max="2" width="13.140625" bestFit="1" customWidth="1"/>
    <col min="4" max="4" width="8.7109375" style="17"/>
  </cols>
  <sheetData>
    <row r="1" spans="1:4">
      <c r="A1" t="s">
        <v>1</v>
      </c>
      <c r="B1" t="s">
        <v>34</v>
      </c>
      <c r="D1" s="17" t="s">
        <v>520</v>
      </c>
    </row>
    <row r="2" spans="1:4">
      <c r="A2" s="17">
        <v>36526</v>
      </c>
      <c r="B2">
        <v>1843.85</v>
      </c>
    </row>
    <row r="3" spans="1:4">
      <c r="A3" s="17">
        <v>36557</v>
      </c>
      <c r="B3">
        <v>1807.0250000000001</v>
      </c>
    </row>
    <row r="4" spans="1:4">
      <c r="A4" s="17">
        <v>36586</v>
      </c>
      <c r="B4">
        <v>1739.8</v>
      </c>
    </row>
    <row r="5" spans="1:4">
      <c r="A5" s="17">
        <v>36617</v>
      </c>
      <c r="B5">
        <v>1681.9075</v>
      </c>
    </row>
    <row r="6" spans="1:4">
      <c r="A6" s="17">
        <v>36647</v>
      </c>
      <c r="B6">
        <v>1785.0978259999999</v>
      </c>
    </row>
    <row r="7" spans="1:4">
      <c r="A7" s="17">
        <v>36678</v>
      </c>
      <c r="B7">
        <v>1752.072727</v>
      </c>
    </row>
    <row r="8" spans="1:4">
      <c r="A8" s="17">
        <v>36708</v>
      </c>
      <c r="B8">
        <v>1803.142857</v>
      </c>
    </row>
    <row r="9" spans="1:4">
      <c r="A9" s="17">
        <v>36739</v>
      </c>
      <c r="B9">
        <v>1857.1239129999999</v>
      </c>
    </row>
    <row r="10" spans="1:4">
      <c r="A10" s="17">
        <v>36770</v>
      </c>
      <c r="B10">
        <v>1961.892857</v>
      </c>
    </row>
    <row r="11" spans="1:4">
      <c r="A11" s="17">
        <v>36800</v>
      </c>
      <c r="B11">
        <v>1894.3727269999999</v>
      </c>
    </row>
    <row r="12" spans="1:4">
      <c r="A12" s="17">
        <v>36831</v>
      </c>
      <c r="B12">
        <v>1795.602273</v>
      </c>
    </row>
    <row r="13" spans="1:4">
      <c r="A13" s="17">
        <v>36861</v>
      </c>
      <c r="B13">
        <v>1852.4</v>
      </c>
    </row>
    <row r="14" spans="1:4">
      <c r="A14" s="17">
        <v>36892</v>
      </c>
      <c r="B14">
        <v>1787.056818</v>
      </c>
    </row>
    <row r="15" spans="1:4">
      <c r="A15" s="17">
        <v>36923</v>
      </c>
      <c r="B15">
        <v>1766.125</v>
      </c>
    </row>
    <row r="16" spans="1:4">
      <c r="A16" s="17">
        <v>36951</v>
      </c>
      <c r="B16">
        <v>1742.159091</v>
      </c>
    </row>
    <row r="17" spans="1:2">
      <c r="A17" s="17">
        <v>36982</v>
      </c>
      <c r="B17">
        <v>1665.9722220000001</v>
      </c>
    </row>
    <row r="18" spans="1:2">
      <c r="A18" s="17">
        <v>37012</v>
      </c>
      <c r="B18">
        <v>1684.85</v>
      </c>
    </row>
    <row r="19" spans="1:2">
      <c r="A19" s="17">
        <v>37043</v>
      </c>
      <c r="B19">
        <v>1610.4690479999999</v>
      </c>
    </row>
    <row r="20" spans="1:2">
      <c r="A20" s="17">
        <v>37073</v>
      </c>
      <c r="B20">
        <v>1526.7704550000001</v>
      </c>
    </row>
    <row r="21" spans="1:2">
      <c r="A21" s="17">
        <v>37104</v>
      </c>
      <c r="B21">
        <v>1466.411364</v>
      </c>
    </row>
    <row r="22" spans="1:2">
      <c r="A22" s="17">
        <v>37135</v>
      </c>
      <c r="B22">
        <v>1427.6973680000001</v>
      </c>
    </row>
    <row r="23" spans="1:2">
      <c r="A23" s="17">
        <v>37165</v>
      </c>
      <c r="B23">
        <v>1377.3760870000001</v>
      </c>
    </row>
    <row r="24" spans="1:2">
      <c r="A24" s="17">
        <v>37196</v>
      </c>
      <c r="B24">
        <v>1434.2931819999999</v>
      </c>
    </row>
    <row r="25" spans="1:2">
      <c r="A25" s="17">
        <v>37226</v>
      </c>
      <c r="B25">
        <v>1472.8470589999999</v>
      </c>
    </row>
    <row r="26" spans="1:2">
      <c r="A26" s="17">
        <v>37257</v>
      </c>
      <c r="B26">
        <v>1508.227273</v>
      </c>
    </row>
    <row r="27" spans="1:2">
      <c r="A27" s="17">
        <v>37288</v>
      </c>
      <c r="B27">
        <v>1561.3675000000001</v>
      </c>
    </row>
    <row r="28" spans="1:2">
      <c r="A28" s="17">
        <v>37316</v>
      </c>
      <c r="B28">
        <v>1607.3924999999999</v>
      </c>
    </row>
    <row r="29" spans="1:2">
      <c r="A29" s="17">
        <v>37347</v>
      </c>
      <c r="B29">
        <v>1588.5714290000001</v>
      </c>
    </row>
    <row r="30" spans="1:2">
      <c r="A30" s="17">
        <v>37377</v>
      </c>
      <c r="B30">
        <v>1597.022727</v>
      </c>
    </row>
    <row r="31" spans="1:2">
      <c r="A31" s="17">
        <v>37408</v>
      </c>
      <c r="B31">
        <v>1650.5944440000001</v>
      </c>
    </row>
    <row r="32" spans="1:2">
      <c r="A32" s="17">
        <v>37438</v>
      </c>
      <c r="B32">
        <v>1588.2847830000001</v>
      </c>
    </row>
    <row r="33" spans="1:2">
      <c r="A33" s="17">
        <v>37469</v>
      </c>
      <c r="B33">
        <v>1482.916667</v>
      </c>
    </row>
    <row r="34" spans="1:2">
      <c r="A34" s="17">
        <v>37500</v>
      </c>
      <c r="B34">
        <v>1478.9333329999999</v>
      </c>
    </row>
    <row r="35" spans="1:2">
      <c r="A35" s="17">
        <v>37530</v>
      </c>
      <c r="B35">
        <v>1486.1717389999999</v>
      </c>
    </row>
    <row r="36" spans="1:2">
      <c r="A36" s="17">
        <v>37561</v>
      </c>
      <c r="B36">
        <v>1581.0357140000001</v>
      </c>
    </row>
    <row r="37" spans="1:2">
      <c r="A37" s="17">
        <v>37591</v>
      </c>
      <c r="B37">
        <v>1592.9642859999999</v>
      </c>
    </row>
    <row r="38" spans="1:2">
      <c r="A38" s="17">
        <v>37622</v>
      </c>
      <c r="B38">
        <v>1650.3113639999999</v>
      </c>
    </row>
    <row r="39" spans="1:2">
      <c r="A39" s="17">
        <v>37653</v>
      </c>
      <c r="B39">
        <v>1682.145</v>
      </c>
    </row>
    <row r="40" spans="1:2">
      <c r="A40" s="17">
        <v>37681</v>
      </c>
      <c r="B40">
        <v>1655.692857</v>
      </c>
    </row>
    <row r="41" spans="1:2">
      <c r="A41" s="17">
        <v>37712</v>
      </c>
      <c r="B41">
        <v>1587.8675000000001</v>
      </c>
    </row>
    <row r="42" spans="1:2">
      <c r="A42" s="17">
        <v>37742</v>
      </c>
      <c r="B42">
        <v>1651.1</v>
      </c>
    </row>
    <row r="43" spans="1:2">
      <c r="A43" s="17">
        <v>37773</v>
      </c>
      <c r="B43">
        <v>1685.107143</v>
      </c>
    </row>
    <row r="44" spans="1:2">
      <c r="A44" s="17">
        <v>37803</v>
      </c>
      <c r="B44">
        <v>1712.8260869999999</v>
      </c>
    </row>
    <row r="45" spans="1:2">
      <c r="A45" s="17">
        <v>37834</v>
      </c>
      <c r="B45">
        <v>1756.7249999999999</v>
      </c>
    </row>
    <row r="46" spans="1:2">
      <c r="A46" s="17">
        <v>37865</v>
      </c>
      <c r="B46">
        <v>1789.6704549999999</v>
      </c>
    </row>
    <row r="47" spans="1:2">
      <c r="A47" s="17">
        <v>37895</v>
      </c>
      <c r="B47">
        <v>1925.582609</v>
      </c>
    </row>
    <row r="48" spans="1:2">
      <c r="A48" s="17">
        <v>37926</v>
      </c>
      <c r="B48">
        <v>2053.2750000000001</v>
      </c>
    </row>
    <row r="49" spans="1:2">
      <c r="A49" s="17">
        <v>37956</v>
      </c>
      <c r="B49">
        <v>2202.0357140000001</v>
      </c>
    </row>
    <row r="50" spans="1:2">
      <c r="A50" s="17">
        <v>37987</v>
      </c>
      <c r="B50">
        <v>2421.4761899999999</v>
      </c>
    </row>
    <row r="51" spans="1:2">
      <c r="A51" s="17">
        <v>38018</v>
      </c>
      <c r="B51">
        <v>2751.7175000000002</v>
      </c>
    </row>
    <row r="52" spans="1:2">
      <c r="A52" s="17">
        <v>38047</v>
      </c>
      <c r="B52">
        <v>3000.2826089999999</v>
      </c>
    </row>
    <row r="53" spans="1:2">
      <c r="A53" s="17">
        <v>38078</v>
      </c>
      <c r="B53">
        <v>2926.9749999999999</v>
      </c>
    </row>
    <row r="54" spans="1:2">
      <c r="A54" s="17">
        <v>38108</v>
      </c>
      <c r="B54">
        <v>2728.4605259999998</v>
      </c>
    </row>
    <row r="55" spans="1:2">
      <c r="A55" s="17">
        <v>38139</v>
      </c>
      <c r="B55">
        <v>2689.0454549999999</v>
      </c>
    </row>
    <row r="56" spans="1:2">
      <c r="A56" s="17">
        <v>38169</v>
      </c>
      <c r="B56">
        <v>2816.7954549999999</v>
      </c>
    </row>
    <row r="57" spans="1:2">
      <c r="A57" s="17">
        <v>38200</v>
      </c>
      <c r="B57">
        <v>2844.2023810000001</v>
      </c>
    </row>
    <row r="58" spans="1:2">
      <c r="A58" s="17">
        <v>38231</v>
      </c>
      <c r="B58">
        <v>2903.1704549999999</v>
      </c>
    </row>
    <row r="59" spans="1:2">
      <c r="A59" s="17">
        <v>38261</v>
      </c>
      <c r="B59">
        <v>3009.4047620000001</v>
      </c>
    </row>
    <row r="60" spans="1:2">
      <c r="A60" s="17">
        <v>38292</v>
      </c>
      <c r="B60">
        <v>3130.3090910000001</v>
      </c>
    </row>
    <row r="61" spans="1:2">
      <c r="A61" s="17">
        <v>38322</v>
      </c>
      <c r="B61">
        <v>3139.7857140000001</v>
      </c>
    </row>
    <row r="62" spans="1:2">
      <c r="A62" s="17">
        <v>38353</v>
      </c>
      <c r="B62">
        <v>3168.1</v>
      </c>
    </row>
    <row r="63" spans="1:2">
      <c r="A63" s="17">
        <v>38384</v>
      </c>
      <c r="B63">
        <v>3247.1</v>
      </c>
    </row>
    <row r="64" spans="1:2">
      <c r="A64" s="17">
        <v>38412</v>
      </c>
      <c r="B64">
        <v>3378.9047620000001</v>
      </c>
    </row>
    <row r="65" spans="1:2">
      <c r="A65" s="17">
        <v>38443</v>
      </c>
      <c r="B65">
        <v>3389.8095239999998</v>
      </c>
    </row>
    <row r="66" spans="1:2">
      <c r="A66" s="17">
        <v>38473</v>
      </c>
      <c r="B66">
        <v>3241.9</v>
      </c>
    </row>
    <row r="67" spans="1:2">
      <c r="A67" s="17">
        <v>38504</v>
      </c>
      <c r="B67">
        <v>3529.727273</v>
      </c>
    </row>
    <row r="68" spans="1:2">
      <c r="A68" s="17">
        <v>38534</v>
      </c>
      <c r="B68">
        <v>3608.4761899999999</v>
      </c>
    </row>
    <row r="69" spans="1:2">
      <c r="A69" s="17">
        <v>38565</v>
      </c>
      <c r="B69">
        <v>3791.909091</v>
      </c>
    </row>
    <row r="70" spans="1:2">
      <c r="A70" s="17">
        <v>38596</v>
      </c>
      <c r="B70">
        <v>3850.659091</v>
      </c>
    </row>
    <row r="71" spans="1:2">
      <c r="A71" s="17">
        <v>38626</v>
      </c>
      <c r="B71">
        <v>4056.166667</v>
      </c>
    </row>
    <row r="72" spans="1:2">
      <c r="A72" s="17">
        <v>38657</v>
      </c>
      <c r="B72">
        <v>4278.1590910000004</v>
      </c>
    </row>
    <row r="73" spans="1:2">
      <c r="A73" s="17">
        <v>38687</v>
      </c>
      <c r="B73">
        <v>4577.0249999999996</v>
      </c>
    </row>
    <row r="74" spans="1:2">
      <c r="A74" s="17">
        <v>38718</v>
      </c>
      <c r="B74">
        <v>4743.8571430000002</v>
      </c>
    </row>
    <row r="75" spans="1:2">
      <c r="A75" s="17">
        <v>38749</v>
      </c>
      <c r="B75">
        <v>4974.9750000000004</v>
      </c>
    </row>
    <row r="76" spans="1:2">
      <c r="A76" s="17">
        <v>38777</v>
      </c>
      <c r="B76">
        <v>5123.6739129999996</v>
      </c>
    </row>
    <row r="77" spans="1:2">
      <c r="A77" s="17">
        <v>38808</v>
      </c>
      <c r="B77">
        <v>6404.4444439999997</v>
      </c>
    </row>
    <row r="78" spans="1:2">
      <c r="A78" s="17">
        <v>38838</v>
      </c>
      <c r="B78">
        <v>8059.1904759999998</v>
      </c>
    </row>
    <row r="79" spans="1:2">
      <c r="A79" s="17">
        <v>38869</v>
      </c>
      <c r="B79">
        <v>7222.7727269999996</v>
      </c>
    </row>
    <row r="80" spans="1:2">
      <c r="A80" s="17">
        <v>38899</v>
      </c>
      <c r="B80">
        <v>7726.7380949999997</v>
      </c>
    </row>
    <row r="81" spans="1:2">
      <c r="A81" s="17">
        <v>38930</v>
      </c>
      <c r="B81">
        <v>7690.25</v>
      </c>
    </row>
    <row r="82" spans="1:2">
      <c r="A82" s="17">
        <v>38961</v>
      </c>
      <c r="B82">
        <v>7622.6428569999998</v>
      </c>
    </row>
    <row r="83" spans="1:2">
      <c r="A83" s="17">
        <v>38991</v>
      </c>
      <c r="B83">
        <v>7497.4090910000004</v>
      </c>
    </row>
    <row r="84" spans="1:2">
      <c r="A84" s="17">
        <v>39022</v>
      </c>
      <c r="B84">
        <v>7029.2954550000004</v>
      </c>
    </row>
    <row r="85" spans="1:2">
      <c r="A85" s="17">
        <v>39052</v>
      </c>
      <c r="B85">
        <v>6680.9736839999996</v>
      </c>
    </row>
    <row r="86" spans="1:2">
      <c r="A86" s="17">
        <v>39083</v>
      </c>
      <c r="B86">
        <v>5689.3409089999996</v>
      </c>
    </row>
    <row r="87" spans="1:2">
      <c r="A87" s="17">
        <v>39114</v>
      </c>
      <c r="B87">
        <v>5718.15</v>
      </c>
    </row>
    <row r="88" spans="1:2">
      <c r="A88" s="17">
        <v>39142</v>
      </c>
      <c r="B88">
        <v>6465.2954550000004</v>
      </c>
    </row>
    <row r="89" spans="1:2">
      <c r="A89" s="17">
        <v>39173</v>
      </c>
      <c r="B89">
        <v>7753.3421049999997</v>
      </c>
    </row>
    <row r="90" spans="1:2">
      <c r="A90" s="17">
        <v>39203</v>
      </c>
      <c r="B90">
        <v>7677.9523810000001</v>
      </c>
    </row>
    <row r="91" spans="1:2">
      <c r="A91" s="17">
        <v>39234</v>
      </c>
      <c r="B91">
        <v>7514.2380949999997</v>
      </c>
    </row>
    <row r="92" spans="1:2">
      <c r="A92" s="17">
        <v>39264</v>
      </c>
      <c r="B92">
        <v>7980.931818</v>
      </c>
    </row>
    <row r="93" spans="1:2">
      <c r="A93" s="17">
        <v>39295</v>
      </c>
      <c r="B93">
        <v>7500.2045449999996</v>
      </c>
    </row>
    <row r="94" spans="1:2">
      <c r="A94" s="17">
        <v>39326</v>
      </c>
      <c r="B94">
        <v>7671.35</v>
      </c>
    </row>
    <row r="95" spans="1:2">
      <c r="A95" s="17">
        <v>39356</v>
      </c>
      <c r="B95">
        <v>8020.5869570000004</v>
      </c>
    </row>
    <row r="96" spans="1:2">
      <c r="A96" s="17">
        <v>39387</v>
      </c>
      <c r="B96">
        <v>6957.431818</v>
      </c>
    </row>
    <row r="97" spans="1:2">
      <c r="A97" s="17">
        <v>39417</v>
      </c>
      <c r="B97">
        <v>6630.7361110000002</v>
      </c>
    </row>
    <row r="98" spans="1:2">
      <c r="A98" s="17">
        <v>39448</v>
      </c>
      <c r="B98">
        <v>7078.9090910000004</v>
      </c>
    </row>
    <row r="99" spans="1:2">
      <c r="A99" s="17">
        <v>39479</v>
      </c>
      <c r="B99">
        <v>7941.1428569999998</v>
      </c>
    </row>
    <row r="100" spans="1:2">
      <c r="A100" s="17">
        <v>39508</v>
      </c>
      <c r="B100">
        <v>8434.3157890000002</v>
      </c>
    </row>
    <row r="101" spans="1:2">
      <c r="A101" s="17">
        <v>39539</v>
      </c>
      <c r="B101">
        <v>8714.1818179999991</v>
      </c>
    </row>
    <row r="102" spans="1:2">
      <c r="A102" s="17">
        <v>39569</v>
      </c>
      <c r="B102">
        <v>8356.125</v>
      </c>
    </row>
    <row r="103" spans="1:2">
      <c r="A103" s="17">
        <v>39600</v>
      </c>
      <c r="B103">
        <v>8292</v>
      </c>
    </row>
    <row r="104" spans="1:2">
      <c r="A104" s="17">
        <v>39630</v>
      </c>
      <c r="B104">
        <v>8407.0217389999998</v>
      </c>
    </row>
    <row r="105" spans="1:2">
      <c r="A105" s="17">
        <v>39661</v>
      </c>
      <c r="B105">
        <v>7633.8</v>
      </c>
    </row>
    <row r="106" spans="1:2">
      <c r="A106" s="17">
        <v>39692</v>
      </c>
      <c r="B106">
        <v>6975.113636</v>
      </c>
    </row>
    <row r="107" spans="1:2">
      <c r="A107" s="17">
        <v>39722</v>
      </c>
      <c r="B107">
        <v>4894.8913039999998</v>
      </c>
    </row>
    <row r="108" spans="1:2">
      <c r="A108" s="17">
        <v>39753</v>
      </c>
      <c r="B108">
        <v>3729.1875</v>
      </c>
    </row>
    <row r="109" spans="1:2">
      <c r="A109" s="17">
        <v>39783</v>
      </c>
      <c r="B109">
        <v>3105.0952379999999</v>
      </c>
    </row>
    <row r="110" spans="1:2">
      <c r="A110" s="17">
        <v>39814</v>
      </c>
      <c r="B110">
        <v>3260.3571430000002</v>
      </c>
    </row>
    <row r="111" spans="1:2">
      <c r="A111" s="17">
        <v>39845</v>
      </c>
      <c r="B111">
        <v>3328.4124999999999</v>
      </c>
    </row>
    <row r="112" spans="1:2">
      <c r="A112" s="17">
        <v>39873</v>
      </c>
      <c r="B112">
        <v>3770.875</v>
      </c>
    </row>
    <row r="113" spans="1:2">
      <c r="A113" s="17">
        <v>39904</v>
      </c>
      <c r="B113">
        <v>4436.9250000000002</v>
      </c>
    </row>
    <row r="114" spans="1:2">
      <c r="A114" s="17">
        <v>39934</v>
      </c>
      <c r="B114">
        <v>4591.4605259999998</v>
      </c>
    </row>
    <row r="115" spans="1:2">
      <c r="A115" s="17">
        <v>39965</v>
      </c>
      <c r="B115">
        <v>5015.431818</v>
      </c>
    </row>
    <row r="116" spans="1:2">
      <c r="A116" s="17">
        <v>39995</v>
      </c>
      <c r="B116">
        <v>5228.4130429999996</v>
      </c>
    </row>
    <row r="117" spans="1:2">
      <c r="A117" s="17">
        <v>40026</v>
      </c>
      <c r="B117">
        <v>6176.875</v>
      </c>
    </row>
    <row r="118" spans="1:2">
      <c r="A118" s="17">
        <v>40057</v>
      </c>
      <c r="B118">
        <v>6195.75</v>
      </c>
    </row>
    <row r="119" spans="1:2">
      <c r="A119" s="17">
        <v>40087</v>
      </c>
      <c r="B119">
        <v>6305.988636</v>
      </c>
    </row>
    <row r="120" spans="1:2">
      <c r="A120" s="17">
        <v>40118</v>
      </c>
      <c r="B120">
        <v>6682.4404759999998</v>
      </c>
    </row>
    <row r="121" spans="1:2">
      <c r="A121" s="17">
        <v>40148</v>
      </c>
      <c r="B121">
        <v>6976.9761900000003</v>
      </c>
    </row>
    <row r="122" spans="1:2">
      <c r="A122" s="17">
        <v>40179</v>
      </c>
      <c r="B122">
        <v>7367.375</v>
      </c>
    </row>
    <row r="123" spans="1:2">
      <c r="A123" s="17">
        <v>40210</v>
      </c>
      <c r="B123">
        <v>6867.6750000000002</v>
      </c>
    </row>
    <row r="124" spans="1:2">
      <c r="A124" s="17">
        <v>40238</v>
      </c>
      <c r="B124">
        <v>7466.9347829999997</v>
      </c>
    </row>
    <row r="125" spans="1:2">
      <c r="A125" s="17">
        <v>40269</v>
      </c>
      <c r="B125">
        <v>7729.8374999999996</v>
      </c>
    </row>
    <row r="126" spans="1:2">
      <c r="A126" s="17">
        <v>40299</v>
      </c>
      <c r="B126">
        <v>6843.1578950000003</v>
      </c>
    </row>
    <row r="127" spans="1:2">
      <c r="A127" s="17">
        <v>40330</v>
      </c>
      <c r="B127">
        <v>6501.5</v>
      </c>
    </row>
    <row r="128" spans="1:2">
      <c r="A128" s="17">
        <v>40360</v>
      </c>
      <c r="B128">
        <v>6750.568182</v>
      </c>
    </row>
    <row r="129" spans="1:2">
      <c r="A129" s="17">
        <v>40391</v>
      </c>
      <c r="B129">
        <v>7302.6666670000004</v>
      </c>
    </row>
    <row r="130" spans="1:2">
      <c r="A130" s="17">
        <v>40422</v>
      </c>
      <c r="B130">
        <v>7729.5909089999996</v>
      </c>
    </row>
    <row r="131" spans="1:2">
      <c r="A131" s="17">
        <v>40452</v>
      </c>
      <c r="B131">
        <v>8289.7619049999994</v>
      </c>
    </row>
    <row r="132" spans="1:2">
      <c r="A132" s="17">
        <v>40483</v>
      </c>
      <c r="B132">
        <v>8458.4204549999995</v>
      </c>
    </row>
    <row r="133" spans="1:2">
      <c r="A133" s="17">
        <v>40513</v>
      </c>
      <c r="B133">
        <v>9152.8571429999993</v>
      </c>
    </row>
    <row r="134" spans="1:2">
      <c r="A134" s="17">
        <v>40544</v>
      </c>
      <c r="B134">
        <v>9533.2000000000007</v>
      </c>
    </row>
    <row r="135" spans="1:2">
      <c r="A135" s="17">
        <v>40575</v>
      </c>
      <c r="B135">
        <v>9880.9375</v>
      </c>
    </row>
    <row r="136" spans="1:2">
      <c r="A136" s="17">
        <v>40603</v>
      </c>
      <c r="B136">
        <v>9503.3586959999993</v>
      </c>
    </row>
    <row r="137" spans="1:2">
      <c r="A137" s="17">
        <v>40634</v>
      </c>
      <c r="B137">
        <v>9482.75</v>
      </c>
    </row>
    <row r="138" spans="1:2">
      <c r="A138" s="17">
        <v>40664</v>
      </c>
      <c r="B138">
        <v>8931.6749999999993</v>
      </c>
    </row>
    <row r="139" spans="1:2">
      <c r="A139" s="17">
        <v>40695</v>
      </c>
      <c r="B139">
        <v>9066.8522730000004</v>
      </c>
    </row>
    <row r="140" spans="1:2">
      <c r="A140" s="17">
        <v>40725</v>
      </c>
      <c r="B140">
        <v>9650.4642860000004</v>
      </c>
    </row>
    <row r="141" spans="1:2">
      <c r="A141" s="17">
        <v>40756</v>
      </c>
      <c r="B141">
        <v>8997.988636</v>
      </c>
    </row>
    <row r="142" spans="1:2">
      <c r="A142" s="17">
        <v>40787</v>
      </c>
      <c r="B142">
        <v>8300.136364</v>
      </c>
    </row>
    <row r="143" spans="1:2">
      <c r="A143" s="17">
        <v>40817</v>
      </c>
      <c r="B143">
        <v>7394.1904759999998</v>
      </c>
    </row>
    <row r="144" spans="1:2">
      <c r="A144" s="17">
        <v>40848</v>
      </c>
      <c r="B144">
        <v>7581.0227269999996</v>
      </c>
    </row>
    <row r="145" spans="1:2">
      <c r="A145" s="17">
        <v>40878</v>
      </c>
      <c r="B145">
        <v>7558.875</v>
      </c>
    </row>
    <row r="146" spans="1:2">
      <c r="A146" s="17">
        <v>40909</v>
      </c>
      <c r="B146">
        <v>8061.9166670000004</v>
      </c>
    </row>
    <row r="147" spans="1:2">
      <c r="A147" s="17">
        <v>40940</v>
      </c>
      <c r="B147">
        <v>8441.4880950000006</v>
      </c>
    </row>
    <row r="148" spans="1:2">
      <c r="A148" s="17">
        <v>40969</v>
      </c>
      <c r="B148">
        <v>8470.7840909999995</v>
      </c>
    </row>
    <row r="149" spans="1:2">
      <c r="A149" s="17">
        <v>41000</v>
      </c>
      <c r="B149">
        <v>8285.5263159999995</v>
      </c>
    </row>
    <row r="150" spans="1:2">
      <c r="A150" s="17">
        <v>41030</v>
      </c>
      <c r="B150">
        <v>7896.9090910000004</v>
      </c>
    </row>
    <row r="151" spans="1:2">
      <c r="A151" s="17">
        <v>41061</v>
      </c>
      <c r="B151">
        <v>7428.2894740000002</v>
      </c>
    </row>
    <row r="152" spans="1:2">
      <c r="A152" s="17">
        <v>41091</v>
      </c>
      <c r="B152">
        <v>7584.261364</v>
      </c>
    </row>
    <row r="153" spans="1:2">
      <c r="A153" s="17">
        <v>41122</v>
      </c>
      <c r="B153">
        <v>7510.431818</v>
      </c>
    </row>
    <row r="154" spans="1:2">
      <c r="A154" s="17">
        <v>41153</v>
      </c>
      <c r="B154">
        <v>8087.7425000000003</v>
      </c>
    </row>
    <row r="155" spans="1:2">
      <c r="A155" s="17">
        <v>41183</v>
      </c>
      <c r="B155">
        <v>8062.0326089999999</v>
      </c>
    </row>
    <row r="156" spans="1:2">
      <c r="A156" s="17">
        <v>41214</v>
      </c>
      <c r="B156">
        <v>7711.2272730000004</v>
      </c>
    </row>
    <row r="157" spans="1:2">
      <c r="A157" s="17">
        <v>41244</v>
      </c>
      <c r="B157">
        <v>7966.4868420000003</v>
      </c>
    </row>
    <row r="158" spans="1:2">
      <c r="A158" s="17">
        <v>41275</v>
      </c>
      <c r="B158">
        <v>8053.738636</v>
      </c>
    </row>
    <row r="159" spans="1:2">
      <c r="A159" s="17">
        <v>41306</v>
      </c>
      <c r="B159">
        <v>8060.9250000000002</v>
      </c>
    </row>
    <row r="160" spans="1:2">
      <c r="A160" s="17">
        <v>41334</v>
      </c>
      <c r="B160">
        <v>7652.375</v>
      </c>
    </row>
    <row r="161" spans="1:2">
      <c r="A161" s="17">
        <v>41365</v>
      </c>
      <c r="B161">
        <v>7221.1619049999999</v>
      </c>
    </row>
    <row r="162" spans="1:2">
      <c r="A162" s="17">
        <v>41395</v>
      </c>
      <c r="B162">
        <v>7248.7142860000004</v>
      </c>
    </row>
    <row r="163" spans="1:2">
      <c r="A163" s="17">
        <v>41426</v>
      </c>
      <c r="B163">
        <v>7000.2375000000002</v>
      </c>
    </row>
    <row r="164" spans="1:2">
      <c r="A164" s="17">
        <v>41456</v>
      </c>
      <c r="B164">
        <v>6906.6413039999998</v>
      </c>
    </row>
    <row r="165" spans="1:2">
      <c r="A165" s="17">
        <v>41487</v>
      </c>
      <c r="B165">
        <v>7186.25</v>
      </c>
    </row>
    <row r="166" spans="1:2">
      <c r="A166" s="17">
        <v>41518</v>
      </c>
      <c r="B166">
        <v>7159.2690480000001</v>
      </c>
    </row>
    <row r="167" spans="1:2">
      <c r="A167" s="17">
        <v>41548</v>
      </c>
      <c r="B167">
        <v>7203.0217389999998</v>
      </c>
    </row>
    <row r="168" spans="1:2">
      <c r="A168" s="17">
        <v>41579</v>
      </c>
      <c r="B168">
        <v>7070.6547620000001</v>
      </c>
    </row>
    <row r="169" spans="1:2">
      <c r="A169" s="17">
        <v>41609</v>
      </c>
      <c r="B169">
        <v>7214.9</v>
      </c>
    </row>
    <row r="170" spans="1:2">
      <c r="A170" s="17">
        <v>41640</v>
      </c>
      <c r="B170">
        <v>7291.4659089999996</v>
      </c>
    </row>
    <row r="171" spans="1:2">
      <c r="A171" s="17">
        <v>41671</v>
      </c>
      <c r="B171">
        <v>7149.2124999999996</v>
      </c>
    </row>
    <row r="172" spans="1:2">
      <c r="A172" s="17">
        <v>41699</v>
      </c>
      <c r="B172">
        <v>6650.0357139999996</v>
      </c>
    </row>
    <row r="173" spans="1:2">
      <c r="A173" s="17">
        <v>41730</v>
      </c>
      <c r="B173">
        <v>6673.5625</v>
      </c>
    </row>
    <row r="174" spans="1:2">
      <c r="A174" s="17">
        <v>41760</v>
      </c>
      <c r="B174">
        <v>6891.125</v>
      </c>
    </row>
    <row r="175" spans="1:2">
      <c r="A175" s="17">
        <v>41791</v>
      </c>
      <c r="B175">
        <v>6821.1428569999998</v>
      </c>
    </row>
    <row r="176" spans="1:2">
      <c r="A176" s="17">
        <v>41821</v>
      </c>
      <c r="B176">
        <v>7113.380435</v>
      </c>
    </row>
    <row r="177" spans="1:2">
      <c r="A177" s="17">
        <v>41852</v>
      </c>
      <c r="B177">
        <v>7001.8374999999996</v>
      </c>
    </row>
    <row r="178" spans="1:2">
      <c r="A178" s="17">
        <v>41883</v>
      </c>
      <c r="B178">
        <v>6872.2159089999996</v>
      </c>
    </row>
    <row r="179" spans="1:2">
      <c r="A179" s="17">
        <v>41913</v>
      </c>
      <c r="B179">
        <v>6737.4782610000002</v>
      </c>
    </row>
    <row r="180" spans="1:2">
      <c r="A180" s="17">
        <v>41944</v>
      </c>
      <c r="B180">
        <v>6712.85</v>
      </c>
    </row>
    <row r="181" spans="1:2">
      <c r="A181" s="17">
        <v>41974</v>
      </c>
      <c r="B181">
        <v>6446.4523810000001</v>
      </c>
    </row>
    <row r="182" spans="1:2">
      <c r="A182" s="17">
        <v>42005</v>
      </c>
      <c r="B182">
        <v>5830.5357139999996</v>
      </c>
    </row>
    <row r="183" spans="1:2">
      <c r="A183" s="17">
        <v>42036</v>
      </c>
      <c r="B183">
        <v>5729.2749999999996</v>
      </c>
    </row>
    <row r="184" spans="1:2">
      <c r="A184" s="17">
        <v>42064</v>
      </c>
      <c r="B184">
        <v>5939.6704550000004</v>
      </c>
    </row>
    <row r="185" spans="1:2">
      <c r="A185" s="17">
        <v>42095</v>
      </c>
      <c r="B185">
        <v>6042.0874999999996</v>
      </c>
    </row>
    <row r="186" spans="1:2">
      <c r="A186" s="17">
        <v>42125</v>
      </c>
      <c r="B186">
        <v>6294.7763160000004</v>
      </c>
    </row>
    <row r="187" spans="1:2">
      <c r="A187" s="17">
        <v>42156</v>
      </c>
      <c r="B187">
        <v>5833.011364</v>
      </c>
    </row>
    <row r="188" spans="1:2">
      <c r="A188" s="17">
        <v>42186</v>
      </c>
      <c r="B188">
        <v>5456.75</v>
      </c>
    </row>
    <row r="189" spans="1:2">
      <c r="A189" s="17">
        <v>42217</v>
      </c>
      <c r="B189">
        <v>5127.3</v>
      </c>
    </row>
    <row r="190" spans="1:2">
      <c r="A190" s="17">
        <v>42248</v>
      </c>
      <c r="B190">
        <v>5217.25</v>
      </c>
    </row>
    <row r="191" spans="1:2">
      <c r="A191" s="17">
        <v>42278</v>
      </c>
      <c r="B191">
        <v>5216.0909089999996</v>
      </c>
    </row>
    <row r="192" spans="1:2">
      <c r="A192" s="17">
        <v>42309</v>
      </c>
      <c r="B192">
        <v>4799.9047620000001</v>
      </c>
    </row>
    <row r="193" spans="1:2">
      <c r="A193" s="17">
        <v>42339</v>
      </c>
      <c r="B193">
        <v>4638.8333329999996</v>
      </c>
    </row>
    <row r="194" spans="1:2">
      <c r="A194" s="17">
        <v>42370</v>
      </c>
      <c r="B194">
        <v>4471.7875000000004</v>
      </c>
    </row>
    <row r="195" spans="1:2">
      <c r="A195" s="17">
        <v>42401</v>
      </c>
      <c r="B195">
        <v>4598.6190479999996</v>
      </c>
    </row>
    <row r="196" spans="1:2">
      <c r="A196" s="17">
        <v>42430</v>
      </c>
      <c r="B196">
        <v>4953.7976189999999</v>
      </c>
    </row>
    <row r="197" spans="1:2">
      <c r="A197" s="17">
        <v>42461</v>
      </c>
      <c r="B197">
        <v>4872.7380949999997</v>
      </c>
    </row>
    <row r="198" spans="1:2">
      <c r="A198" s="17">
        <v>42491</v>
      </c>
      <c r="B198">
        <v>4694.5375000000004</v>
      </c>
    </row>
    <row r="199" spans="1:2">
      <c r="A199" s="17">
        <v>42522</v>
      </c>
      <c r="B199">
        <v>4641.9659089999996</v>
      </c>
    </row>
    <row r="200" spans="1:2">
      <c r="A200" s="17">
        <v>42552</v>
      </c>
      <c r="B200">
        <v>4864.9047620000001</v>
      </c>
    </row>
    <row r="201" spans="1:2">
      <c r="A201" s="17">
        <v>42583</v>
      </c>
      <c r="B201">
        <v>4751.6704550000004</v>
      </c>
    </row>
    <row r="202" spans="1:2">
      <c r="A202" s="17">
        <v>42614</v>
      </c>
      <c r="B202">
        <v>4722.2045449999996</v>
      </c>
    </row>
    <row r="203" spans="1:2">
      <c r="A203" s="17">
        <v>42644</v>
      </c>
      <c r="B203">
        <v>4731.2619050000003</v>
      </c>
    </row>
    <row r="204" spans="1:2">
      <c r="A204" s="17">
        <v>42675</v>
      </c>
      <c r="B204">
        <v>5450.931818</v>
      </c>
    </row>
    <row r="205" spans="1:2">
      <c r="A205" s="17">
        <v>42705</v>
      </c>
      <c r="B205">
        <v>5660.35</v>
      </c>
    </row>
    <row r="206" spans="1:2">
      <c r="A206" s="17">
        <v>42736</v>
      </c>
      <c r="B206">
        <v>5754.5595240000002</v>
      </c>
    </row>
    <row r="207" spans="1:2">
      <c r="A207" s="17">
        <v>42767</v>
      </c>
      <c r="B207">
        <v>5940.9125000000004</v>
      </c>
    </row>
    <row r="208" spans="1:2">
      <c r="A208" s="17">
        <v>42795</v>
      </c>
      <c r="B208">
        <v>5824.630435</v>
      </c>
    </row>
    <row r="209" spans="1:2">
      <c r="A209" s="17">
        <v>42826</v>
      </c>
      <c r="B209">
        <v>5683.9027779999997</v>
      </c>
    </row>
    <row r="210" spans="1:2">
      <c r="A210" s="17">
        <v>42856</v>
      </c>
      <c r="B210">
        <v>5599.5595240000002</v>
      </c>
    </row>
    <row r="211" spans="1:2">
      <c r="A211" s="17">
        <v>42887</v>
      </c>
      <c r="B211">
        <v>5719.761364</v>
      </c>
    </row>
    <row r="212" spans="1:2">
      <c r="A212" s="17">
        <v>42917</v>
      </c>
      <c r="B212">
        <v>5985.1190479999996</v>
      </c>
    </row>
    <row r="213" spans="1:2">
      <c r="A213" s="17">
        <v>42948</v>
      </c>
      <c r="B213">
        <v>6485.625</v>
      </c>
    </row>
    <row r="214" spans="1:2">
      <c r="A214" s="17">
        <v>42979</v>
      </c>
      <c r="B214">
        <v>6577.1666670000004</v>
      </c>
    </row>
    <row r="215" spans="1:2">
      <c r="A215" s="17">
        <v>43009</v>
      </c>
      <c r="B215">
        <v>6807.6022730000004</v>
      </c>
    </row>
    <row r="216" spans="1:2">
      <c r="A216" s="17">
        <v>43040</v>
      </c>
      <c r="B216">
        <v>6826.5454550000004</v>
      </c>
    </row>
    <row r="217" spans="1:2">
      <c r="A217" s="17">
        <v>43070</v>
      </c>
      <c r="B217">
        <v>6833.8947369999996</v>
      </c>
    </row>
    <row r="218" spans="1:2">
      <c r="A218" s="17">
        <v>43101</v>
      </c>
      <c r="B218">
        <v>7065.8522730000004</v>
      </c>
    </row>
    <row r="219" spans="1:2">
      <c r="A219" s="17">
        <v>43132</v>
      </c>
      <c r="B219">
        <v>7006.5249999999996</v>
      </c>
    </row>
    <row r="220" spans="1:2">
      <c r="A220" s="17">
        <v>43160</v>
      </c>
      <c r="B220">
        <v>6799.1785710000004</v>
      </c>
    </row>
    <row r="221" spans="1:2">
      <c r="A221" s="17">
        <v>43191</v>
      </c>
      <c r="B221">
        <v>6851.5124999999998</v>
      </c>
    </row>
    <row r="222" spans="1:2">
      <c r="A222" s="17">
        <v>43221</v>
      </c>
      <c r="B222">
        <v>6825.2738099999997</v>
      </c>
    </row>
    <row r="223" spans="1:2">
      <c r="A223" s="17">
        <v>43252</v>
      </c>
      <c r="B223">
        <v>6965.8571430000002</v>
      </c>
    </row>
    <row r="224" spans="1:2">
      <c r="A224" s="17">
        <v>43282</v>
      </c>
      <c r="B224">
        <v>6250.75</v>
      </c>
    </row>
    <row r="225" spans="1:2">
      <c r="A225" s="17">
        <v>43313</v>
      </c>
      <c r="B225">
        <v>6051.0454550000004</v>
      </c>
    </row>
    <row r="226" spans="1:2">
      <c r="A226" s="17">
        <v>43344</v>
      </c>
      <c r="B226">
        <v>6050.7624999999998</v>
      </c>
    </row>
    <row r="227" spans="1:2">
      <c r="A227" s="17">
        <v>43374</v>
      </c>
      <c r="B227">
        <v>6219.5869570000004</v>
      </c>
    </row>
    <row r="228" spans="1:2">
      <c r="A228" s="17">
        <v>43405</v>
      </c>
      <c r="B228">
        <v>6195.9204550000004</v>
      </c>
    </row>
    <row r="229" spans="1:2">
      <c r="A229" s="17">
        <v>43435</v>
      </c>
      <c r="B229">
        <v>6075.3157890000002</v>
      </c>
    </row>
    <row r="230" spans="1:2">
      <c r="A230" s="17">
        <v>43466</v>
      </c>
      <c r="B230">
        <v>5939.1022730000004</v>
      </c>
    </row>
    <row r="231" spans="1:2">
      <c r="A231" s="17">
        <v>43497</v>
      </c>
      <c r="B231">
        <v>6300.4875000000002</v>
      </c>
    </row>
    <row r="232" spans="1:2">
      <c r="A232" s="17">
        <v>43525</v>
      </c>
      <c r="B232">
        <v>6439.4642860000004</v>
      </c>
    </row>
    <row r="233" spans="1:2">
      <c r="A233" s="17">
        <v>43556</v>
      </c>
      <c r="B233">
        <v>6438.3625000000002</v>
      </c>
    </row>
    <row r="234" spans="1:2">
      <c r="A234" s="17">
        <v>43586</v>
      </c>
      <c r="B234">
        <v>6017.9047620000001</v>
      </c>
    </row>
    <row r="235" spans="1:2">
      <c r="A235" s="17">
        <v>43617</v>
      </c>
      <c r="B235">
        <v>5882.2250000000004</v>
      </c>
    </row>
    <row r="236" spans="1:2">
      <c r="A236" s="17">
        <v>43647</v>
      </c>
      <c r="B236">
        <v>5941.1956520000003</v>
      </c>
    </row>
    <row r="237" spans="1:2">
      <c r="A237" s="17">
        <v>43678</v>
      </c>
      <c r="B237">
        <v>5709.4404759999998</v>
      </c>
    </row>
    <row r="238" spans="1:2">
      <c r="A238" s="17">
        <v>43709</v>
      </c>
      <c r="B238">
        <v>5759.25</v>
      </c>
    </row>
    <row r="239" spans="1:2">
      <c r="A239" s="17">
        <v>43739</v>
      </c>
      <c r="B239">
        <v>5757.297826</v>
      </c>
    </row>
    <row r="240" spans="1:2">
      <c r="A240" s="17">
        <v>43770</v>
      </c>
      <c r="B240">
        <v>5859.9523810000001</v>
      </c>
    </row>
    <row r="241" spans="1:2">
      <c r="A241" s="17">
        <v>43800</v>
      </c>
      <c r="B241">
        <v>6077.0625</v>
      </c>
    </row>
    <row r="242" spans="1:2">
      <c r="A242" s="17">
        <v>43831</v>
      </c>
      <c r="B242">
        <v>6031.2090909999997</v>
      </c>
    </row>
    <row r="243" spans="1:2">
      <c r="A243" s="17">
        <v>43862</v>
      </c>
      <c r="B243">
        <v>5687.75</v>
      </c>
    </row>
    <row r="244" spans="1:2">
      <c r="A244" s="17">
        <v>43891</v>
      </c>
      <c r="B244">
        <v>5182.6318179999998</v>
      </c>
    </row>
    <row r="245" spans="1:2">
      <c r="A245" s="17">
        <v>43922</v>
      </c>
      <c r="B245">
        <v>5057.9719999999998</v>
      </c>
    </row>
    <row r="246" spans="1:2">
      <c r="A246" s="17">
        <v>43952</v>
      </c>
      <c r="B246">
        <v>5239.8263159999997</v>
      </c>
    </row>
    <row r="247" spans="1:2">
      <c r="A247" s="17">
        <v>43983</v>
      </c>
      <c r="B247">
        <v>5754.5954549999997</v>
      </c>
    </row>
    <row r="248" spans="1:2">
      <c r="A248" s="17">
        <v>44013</v>
      </c>
      <c r="B248">
        <v>6372.4608699999999</v>
      </c>
    </row>
    <row r="249" spans="1:2">
      <c r="A249" s="17">
        <v>44044</v>
      </c>
      <c r="B249">
        <v>6508.3928569999998</v>
      </c>
    </row>
    <row r="250" spans="1:2">
      <c r="A250" s="17">
        <v>44075</v>
      </c>
      <c r="B250">
        <v>6704.9</v>
      </c>
    </row>
    <row r="251" spans="1:2">
      <c r="A251" s="17">
        <v>44105</v>
      </c>
      <c r="B251">
        <v>6713.8113640000001</v>
      </c>
    </row>
    <row r="252" spans="1:2">
      <c r="A252" s="17">
        <v>44136</v>
      </c>
      <c r="B252">
        <v>7068.9071430000004</v>
      </c>
    </row>
    <row r="253" spans="1:2">
      <c r="A253" s="17">
        <v>44166</v>
      </c>
      <c r="B253">
        <v>7772.2380949999997</v>
      </c>
    </row>
    <row r="254" spans="1:2">
      <c r="A254" s="17">
        <v>44197</v>
      </c>
      <c r="B254">
        <v>7972.1475</v>
      </c>
    </row>
    <row r="255" spans="1:2">
      <c r="A255" s="17">
        <v>44228</v>
      </c>
      <c r="B255">
        <v>8470.94</v>
      </c>
    </row>
    <row r="256" spans="1:2">
      <c r="A256" s="17">
        <v>44256</v>
      </c>
      <c r="B256">
        <v>8988.2478260000007</v>
      </c>
    </row>
    <row r="257" spans="1:2">
      <c r="A257" s="17">
        <v>44287</v>
      </c>
      <c r="B257">
        <v>9324.8174999999992</v>
      </c>
    </row>
    <row r="258" spans="1:2">
      <c r="A258" s="17">
        <v>44317</v>
      </c>
      <c r="B258">
        <v>10166.285</v>
      </c>
    </row>
    <row r="259" spans="1:2">
      <c r="A259" s="17">
        <v>44348</v>
      </c>
      <c r="B259">
        <v>9631.5</v>
      </c>
    </row>
    <row r="260" spans="1:2">
      <c r="A260" s="17">
        <v>44378</v>
      </c>
      <c r="B260">
        <v>9450.8204549999991</v>
      </c>
    </row>
    <row r="261" spans="1:2">
      <c r="A261" s="17">
        <v>44409</v>
      </c>
      <c r="B261">
        <v>9370.1385709999995</v>
      </c>
    </row>
    <row r="262" spans="1:2">
      <c r="A262" s="17">
        <v>44440</v>
      </c>
      <c r="B262">
        <v>9324.7099999999991</v>
      </c>
    </row>
    <row r="263" spans="1:2">
      <c r="A263" s="17">
        <v>44470</v>
      </c>
      <c r="B263">
        <v>9829.2199999999993</v>
      </c>
    </row>
    <row r="264" spans="1:2">
      <c r="A264" s="17">
        <v>44501</v>
      </c>
      <c r="B264">
        <v>9728.9</v>
      </c>
    </row>
    <row r="265" spans="1:2">
      <c r="A265" s="17">
        <v>44531</v>
      </c>
      <c r="B265">
        <v>9547.9</v>
      </c>
    </row>
    <row r="266" spans="1:2">
      <c r="A266" s="17">
        <v>44562</v>
      </c>
      <c r="B266">
        <v>9773.1</v>
      </c>
    </row>
    <row r="267" spans="1:2">
      <c r="A267" s="17">
        <v>44593</v>
      </c>
      <c r="B267">
        <v>9938.6</v>
      </c>
    </row>
    <row r="268" spans="1:2" ht="15">
      <c r="A268" s="33"/>
      <c r="B268" s="32"/>
    </row>
    <row r="269" spans="1:2" ht="15">
      <c r="A269" s="33"/>
      <c r="B269" s="32"/>
    </row>
    <row r="270" spans="1:2" ht="15">
      <c r="A270" s="33"/>
      <c r="B270" s="32"/>
    </row>
    <row r="271" spans="1:2" ht="15">
      <c r="A271" s="33"/>
      <c r="B271" s="32"/>
    </row>
    <row r="272" spans="1:2" ht="15">
      <c r="A272" s="33"/>
      <c r="B272" s="32"/>
    </row>
    <row r="273" spans="1:2" ht="15">
      <c r="A273" s="33"/>
      <c r="B273" s="32"/>
    </row>
    <row r="274" spans="1:2" ht="15">
      <c r="A274" s="33"/>
      <c r="B274" s="32"/>
    </row>
    <row r="275" spans="1:2" ht="15">
      <c r="A275" s="33"/>
      <c r="B275" s="32"/>
    </row>
    <row r="276" spans="1:2" ht="15">
      <c r="A276" s="33"/>
      <c r="B276" s="32"/>
    </row>
    <row r="277" spans="1:2" ht="15">
      <c r="A277" s="33"/>
      <c r="B277" s="32"/>
    </row>
    <row r="278" spans="1:2" ht="15">
      <c r="A278" s="33"/>
      <c r="B278" s="32"/>
    </row>
    <row r="279" spans="1:2" ht="15">
      <c r="A279" s="33"/>
      <c r="B279" s="32"/>
    </row>
    <row r="280" spans="1:2" ht="15">
      <c r="A280" s="33"/>
      <c r="B280" s="32"/>
    </row>
    <row r="281" spans="1:2" ht="15">
      <c r="A281" s="33"/>
      <c r="B281" s="32"/>
    </row>
    <row r="282" spans="1:2" ht="15">
      <c r="A282" s="33"/>
      <c r="B282" s="32"/>
    </row>
    <row r="283" spans="1:2" ht="15">
      <c r="A283" s="33"/>
      <c r="B283" s="32"/>
    </row>
    <row r="284" spans="1:2" ht="15">
      <c r="A284" s="33"/>
      <c r="B284" s="32"/>
    </row>
    <row r="285" spans="1:2" ht="15">
      <c r="A285" s="33"/>
      <c r="B285" s="32"/>
    </row>
    <row r="286" spans="1:2" ht="15">
      <c r="A286" s="33"/>
      <c r="B286" s="32"/>
    </row>
    <row r="287" spans="1:2" ht="15">
      <c r="A287" s="33"/>
      <c r="B287" s="32"/>
    </row>
    <row r="288" spans="1:2" ht="15">
      <c r="A288" s="33"/>
      <c r="B288" s="32"/>
    </row>
    <row r="289" spans="1:2" ht="15">
      <c r="A289" s="33"/>
      <c r="B289" s="32"/>
    </row>
    <row r="290" spans="1:2" ht="15">
      <c r="A290" s="33"/>
      <c r="B290" s="32"/>
    </row>
    <row r="291" spans="1:2" ht="15">
      <c r="A291" s="33"/>
      <c r="B291" s="32"/>
    </row>
    <row r="292" spans="1:2" ht="15">
      <c r="A292" s="33"/>
      <c r="B292" s="32"/>
    </row>
    <row r="293" spans="1:2" ht="15">
      <c r="A293" s="33"/>
      <c r="B293" s="32"/>
    </row>
    <row r="294" spans="1:2" ht="15">
      <c r="A294" s="33"/>
      <c r="B294" s="32"/>
    </row>
    <row r="295" spans="1:2" ht="15">
      <c r="A295" s="33"/>
      <c r="B295" s="32"/>
    </row>
    <row r="296" spans="1:2" ht="15">
      <c r="A296" s="33"/>
      <c r="B296" s="32"/>
    </row>
    <row r="297" spans="1:2" ht="15">
      <c r="A297" s="33"/>
      <c r="B297" s="32"/>
    </row>
    <row r="298" spans="1:2" ht="15">
      <c r="A298" s="33"/>
      <c r="B298" s="32"/>
    </row>
    <row r="299" spans="1:2" ht="15">
      <c r="A299" s="33"/>
      <c r="B299" s="32"/>
    </row>
    <row r="300" spans="1:2" ht="15">
      <c r="A300" s="33"/>
      <c r="B300" s="32"/>
    </row>
    <row r="301" spans="1:2" ht="15">
      <c r="A301" s="33"/>
      <c r="B301" s="32"/>
    </row>
    <row r="302" spans="1:2" ht="15">
      <c r="A302" s="33"/>
      <c r="B302" s="32"/>
    </row>
    <row r="303" spans="1:2" ht="15">
      <c r="A303" s="33"/>
      <c r="B303" s="32"/>
    </row>
    <row r="304" spans="1:2" ht="15">
      <c r="A304" s="33"/>
      <c r="B304" s="32"/>
    </row>
    <row r="305" spans="1:2" ht="15">
      <c r="A305" s="33"/>
      <c r="B305" s="32"/>
    </row>
    <row r="306" spans="1:2" ht="15">
      <c r="A306" s="33"/>
      <c r="B306" s="32"/>
    </row>
    <row r="307" spans="1:2" ht="15">
      <c r="A307" s="33"/>
      <c r="B307" s="32"/>
    </row>
    <row r="308" spans="1:2" ht="15">
      <c r="A308" s="33"/>
      <c r="B308" s="32"/>
    </row>
    <row r="309" spans="1:2" ht="15">
      <c r="A309" s="33"/>
      <c r="B309" s="32"/>
    </row>
    <row r="310" spans="1:2" ht="15">
      <c r="A310" s="33"/>
      <c r="B310" s="32"/>
    </row>
    <row r="311" spans="1:2" ht="15">
      <c r="A311" s="33"/>
      <c r="B311" s="32"/>
    </row>
    <row r="312" spans="1:2" ht="15">
      <c r="A312" s="33"/>
      <c r="B312" s="32"/>
    </row>
    <row r="313" spans="1:2" ht="15">
      <c r="A313" s="33"/>
      <c r="B313" s="32"/>
    </row>
    <row r="314" spans="1:2" ht="15">
      <c r="A314" s="33"/>
      <c r="B314" s="32"/>
    </row>
    <row r="315" spans="1:2" ht="15">
      <c r="A315" s="33"/>
      <c r="B315" s="32"/>
    </row>
    <row r="316" spans="1:2" ht="15">
      <c r="A316" s="33"/>
      <c r="B316" s="32"/>
    </row>
    <row r="317" spans="1:2" ht="15">
      <c r="A317" s="33"/>
      <c r="B317" s="32"/>
    </row>
    <row r="318" spans="1:2" ht="15">
      <c r="A318" s="33"/>
      <c r="B318" s="32"/>
    </row>
    <row r="319" spans="1:2" ht="15">
      <c r="A319" s="33"/>
      <c r="B319" s="32"/>
    </row>
    <row r="320" spans="1:2" ht="15">
      <c r="A320" s="33"/>
      <c r="B320" s="32"/>
    </row>
    <row r="321" spans="1:2" ht="15">
      <c r="A321" s="33"/>
      <c r="B321" s="32"/>
    </row>
    <row r="322" spans="1:2" ht="15">
      <c r="A322" s="33"/>
      <c r="B322" s="32"/>
    </row>
    <row r="323" spans="1:2" ht="15">
      <c r="A323" s="33"/>
      <c r="B323" s="32"/>
    </row>
    <row r="324" spans="1:2" ht="15">
      <c r="A324" s="33"/>
      <c r="B324" s="32"/>
    </row>
    <row r="325" spans="1:2" ht="15">
      <c r="A325" s="33"/>
      <c r="B325" s="32"/>
    </row>
    <row r="326" spans="1:2" ht="15">
      <c r="A326" s="33"/>
      <c r="B326" s="32"/>
    </row>
    <row r="327" spans="1:2" ht="15">
      <c r="A327" s="33"/>
      <c r="B327" s="32"/>
    </row>
    <row r="328" spans="1:2" ht="15">
      <c r="A328" s="33"/>
      <c r="B328" s="32"/>
    </row>
    <row r="329" spans="1:2" ht="15">
      <c r="A329" s="33"/>
      <c r="B329" s="32"/>
    </row>
    <row r="330" spans="1:2" ht="15">
      <c r="A330" s="33"/>
      <c r="B330" s="32"/>
    </row>
    <row r="331" spans="1:2" ht="15">
      <c r="A331" s="33"/>
      <c r="B331" s="32"/>
    </row>
    <row r="332" spans="1:2" ht="15">
      <c r="A332" s="33"/>
      <c r="B332" s="32"/>
    </row>
    <row r="333" spans="1:2" ht="15">
      <c r="A333" s="33"/>
      <c r="B333" s="32"/>
    </row>
    <row r="334" spans="1:2" ht="15">
      <c r="A334" s="33"/>
      <c r="B334" s="32"/>
    </row>
    <row r="335" spans="1:2" ht="15">
      <c r="A335" s="33"/>
      <c r="B335" s="32"/>
    </row>
    <row r="336" spans="1:2" ht="15">
      <c r="A336" s="33"/>
      <c r="B336" s="32"/>
    </row>
    <row r="337" spans="1:2" ht="15">
      <c r="A337" s="33"/>
      <c r="B337" s="32"/>
    </row>
    <row r="338" spans="1:2" ht="15">
      <c r="A338" s="33"/>
      <c r="B338" s="32"/>
    </row>
    <row r="339" spans="1:2" ht="15">
      <c r="A339" s="33"/>
      <c r="B339" s="32"/>
    </row>
    <row r="340" spans="1:2" ht="15">
      <c r="A340" s="33"/>
      <c r="B340" s="32"/>
    </row>
    <row r="341" spans="1:2" ht="15">
      <c r="A341" s="33"/>
      <c r="B341" s="32"/>
    </row>
    <row r="342" spans="1:2" ht="15">
      <c r="A342" s="33"/>
      <c r="B342" s="32"/>
    </row>
    <row r="343" spans="1:2" ht="15">
      <c r="A343" s="33"/>
      <c r="B343" s="32"/>
    </row>
    <row r="344" spans="1:2" ht="15">
      <c r="A344" s="33"/>
      <c r="B344" s="32"/>
    </row>
    <row r="345" spans="1:2" ht="15">
      <c r="A345" s="33"/>
      <c r="B345" s="32"/>
    </row>
    <row r="346" spans="1:2" ht="15">
      <c r="A346" s="33"/>
      <c r="B346" s="32"/>
    </row>
    <row r="347" spans="1:2" ht="15">
      <c r="A347" s="33"/>
      <c r="B347" s="32"/>
    </row>
    <row r="348" spans="1:2" ht="15">
      <c r="A348" s="33"/>
      <c r="B348" s="32"/>
    </row>
    <row r="349" spans="1:2" ht="15">
      <c r="A349" s="33"/>
      <c r="B349" s="32"/>
    </row>
    <row r="350" spans="1:2" ht="15">
      <c r="A350" s="33"/>
      <c r="B350" s="32"/>
    </row>
    <row r="351" spans="1:2" ht="15">
      <c r="A351" s="33"/>
      <c r="B351" s="32"/>
    </row>
    <row r="352" spans="1:2" ht="15">
      <c r="A352" s="33"/>
      <c r="B352" s="32"/>
    </row>
    <row r="353" spans="1:2" ht="15">
      <c r="A353" s="33"/>
      <c r="B353" s="32"/>
    </row>
    <row r="354" spans="1:2" ht="15">
      <c r="A354" s="33"/>
      <c r="B354" s="32"/>
    </row>
    <row r="355" spans="1:2" ht="15">
      <c r="A355" s="33"/>
      <c r="B355" s="32"/>
    </row>
    <row r="356" spans="1:2" ht="15">
      <c r="A356" s="33"/>
      <c r="B356" s="32"/>
    </row>
    <row r="357" spans="1:2" ht="15">
      <c r="A357" s="33"/>
      <c r="B357" s="32"/>
    </row>
    <row r="358" spans="1:2" ht="15">
      <c r="A358" s="33"/>
      <c r="B358" s="32"/>
    </row>
    <row r="359" spans="1:2" ht="15">
      <c r="A359" s="33"/>
      <c r="B359" s="32"/>
    </row>
    <row r="360" spans="1:2" ht="15">
      <c r="A360" s="33"/>
      <c r="B360" s="32"/>
    </row>
    <row r="361" spans="1:2" ht="15">
      <c r="A361" s="33"/>
      <c r="B361" s="32"/>
    </row>
    <row r="362" spans="1:2" ht="15">
      <c r="A362" s="33"/>
      <c r="B362" s="32"/>
    </row>
    <row r="363" spans="1:2" ht="15">
      <c r="A363" s="33"/>
      <c r="B363" s="32"/>
    </row>
    <row r="364" spans="1:2" ht="15">
      <c r="A364" s="33"/>
      <c r="B364" s="32"/>
    </row>
    <row r="365" spans="1:2" ht="15">
      <c r="A365" s="33"/>
      <c r="B365" s="32"/>
    </row>
    <row r="366" spans="1:2" ht="15">
      <c r="A366" s="33"/>
      <c r="B366" s="32"/>
    </row>
    <row r="367" spans="1:2" ht="15">
      <c r="A367" s="33"/>
      <c r="B367" s="32"/>
    </row>
    <row r="368" spans="1:2" ht="15">
      <c r="A368" s="33"/>
      <c r="B368" s="32"/>
    </row>
    <row r="369" spans="1:2" ht="15">
      <c r="A369" s="33"/>
      <c r="B369" s="32"/>
    </row>
    <row r="370" spans="1:2" ht="15">
      <c r="A370" s="33"/>
      <c r="B370" s="32"/>
    </row>
    <row r="371" spans="1:2" ht="15">
      <c r="A371" s="33"/>
      <c r="B371" s="32"/>
    </row>
    <row r="372" spans="1:2" ht="15">
      <c r="A372" s="33"/>
      <c r="B372" s="32"/>
    </row>
    <row r="373" spans="1:2" ht="15">
      <c r="A373" s="33"/>
      <c r="B373" s="32"/>
    </row>
    <row r="374" spans="1:2" ht="15">
      <c r="A374" s="33"/>
      <c r="B374" s="32"/>
    </row>
    <row r="375" spans="1:2" ht="15">
      <c r="A375" s="33"/>
      <c r="B375" s="32"/>
    </row>
    <row r="376" spans="1:2" ht="15">
      <c r="A376" s="33"/>
      <c r="B376" s="32"/>
    </row>
    <row r="377" spans="1:2" ht="15">
      <c r="A377" s="33"/>
      <c r="B377" s="32"/>
    </row>
    <row r="378" spans="1:2" ht="15">
      <c r="A378" s="33"/>
      <c r="B378" s="32"/>
    </row>
    <row r="379" spans="1:2" ht="15">
      <c r="A379" s="33"/>
      <c r="B379" s="32"/>
    </row>
    <row r="380" spans="1:2" ht="15">
      <c r="A380" s="33"/>
      <c r="B380" s="32"/>
    </row>
    <row r="381" spans="1:2" ht="15">
      <c r="A381" s="33"/>
      <c r="B381" s="32"/>
    </row>
    <row r="382" spans="1:2" ht="15">
      <c r="A382" s="33"/>
      <c r="B382" s="32"/>
    </row>
    <row r="383" spans="1:2" ht="15">
      <c r="A383" s="33"/>
      <c r="B383" s="32"/>
    </row>
    <row r="384" spans="1:2" ht="15">
      <c r="A384" s="33"/>
      <c r="B384" s="32"/>
    </row>
    <row r="385" spans="1:2" ht="15">
      <c r="A385" s="33"/>
      <c r="B385" s="32"/>
    </row>
    <row r="386" spans="1:2" ht="15">
      <c r="A386" s="33"/>
      <c r="B386" s="32"/>
    </row>
    <row r="387" spans="1:2" ht="15">
      <c r="A387" s="33"/>
      <c r="B387" s="32"/>
    </row>
    <row r="388" spans="1:2" ht="15">
      <c r="A388" s="33"/>
      <c r="B388" s="32"/>
    </row>
    <row r="389" spans="1:2" ht="15">
      <c r="A389" s="33"/>
      <c r="B389" s="32"/>
    </row>
    <row r="390" spans="1:2" ht="15">
      <c r="A390" s="33"/>
      <c r="B390" s="32"/>
    </row>
    <row r="391" spans="1:2" ht="15">
      <c r="A391" s="33"/>
      <c r="B391" s="32"/>
    </row>
    <row r="392" spans="1:2" ht="15">
      <c r="A392" s="33"/>
      <c r="B392" s="32"/>
    </row>
    <row r="393" spans="1:2" ht="15">
      <c r="A393" s="33"/>
      <c r="B393" s="32"/>
    </row>
    <row r="394" spans="1:2" ht="15">
      <c r="A394" s="33"/>
      <c r="B394" s="32"/>
    </row>
    <row r="395" spans="1:2" ht="15">
      <c r="A395" s="33"/>
      <c r="B395" s="32"/>
    </row>
    <row r="396" spans="1:2" ht="15">
      <c r="A396" s="33"/>
      <c r="B396" s="32"/>
    </row>
    <row r="397" spans="1:2" ht="15">
      <c r="A397" s="33"/>
      <c r="B397" s="32"/>
    </row>
    <row r="398" spans="1:2" ht="15">
      <c r="A398" s="33"/>
      <c r="B398" s="32"/>
    </row>
    <row r="399" spans="1:2" ht="15">
      <c r="A399" s="33"/>
      <c r="B399" s="32"/>
    </row>
    <row r="400" spans="1:2" ht="15">
      <c r="A400" s="33"/>
      <c r="B400" s="32"/>
    </row>
    <row r="401" spans="1:2" ht="15">
      <c r="A401" s="33"/>
      <c r="B401" s="32"/>
    </row>
    <row r="402" spans="1:2" ht="15">
      <c r="A402" s="33"/>
      <c r="B402" s="32"/>
    </row>
    <row r="403" spans="1:2" ht="15">
      <c r="A403" s="33"/>
      <c r="B403" s="32"/>
    </row>
    <row r="404" spans="1:2" ht="15">
      <c r="A404" s="33"/>
      <c r="B404" s="32"/>
    </row>
    <row r="405" spans="1:2" ht="15">
      <c r="A405" s="33"/>
      <c r="B405" s="32"/>
    </row>
    <row r="406" spans="1:2" ht="15">
      <c r="A406" s="33"/>
      <c r="B406" s="32"/>
    </row>
    <row r="407" spans="1:2" ht="15">
      <c r="A407" s="33"/>
      <c r="B407" s="32"/>
    </row>
    <row r="408" spans="1:2" ht="15">
      <c r="A408" s="33"/>
      <c r="B408" s="32"/>
    </row>
    <row r="409" spans="1:2" ht="15">
      <c r="A409" s="33"/>
      <c r="B409" s="32"/>
    </row>
    <row r="410" spans="1:2" ht="15">
      <c r="A410" s="33"/>
      <c r="B410" s="32"/>
    </row>
    <row r="411" spans="1:2" ht="15">
      <c r="A411" s="33"/>
      <c r="B411" s="32"/>
    </row>
    <row r="412" spans="1:2" ht="15">
      <c r="A412" s="33"/>
      <c r="B412" s="32"/>
    </row>
    <row r="413" spans="1:2" ht="15">
      <c r="A413" s="33"/>
      <c r="B413" s="32"/>
    </row>
    <row r="414" spans="1:2" ht="15">
      <c r="A414" s="33"/>
      <c r="B414" s="32"/>
    </row>
    <row r="415" spans="1:2" ht="15">
      <c r="A415" s="33"/>
      <c r="B415" s="32"/>
    </row>
    <row r="416" spans="1:2" ht="15">
      <c r="A416" s="33"/>
      <c r="B416" s="32"/>
    </row>
    <row r="417" spans="1:2" ht="15">
      <c r="A417" s="33"/>
      <c r="B417" s="32"/>
    </row>
    <row r="418" spans="1:2" ht="15">
      <c r="A418" s="33"/>
      <c r="B418" s="32"/>
    </row>
    <row r="419" spans="1:2" ht="15">
      <c r="A419" s="33"/>
      <c r="B419" s="32"/>
    </row>
    <row r="420" spans="1:2" ht="15">
      <c r="A420" s="33"/>
      <c r="B420" s="32"/>
    </row>
    <row r="421" spans="1:2" ht="15">
      <c r="A421" s="33"/>
      <c r="B421" s="32"/>
    </row>
    <row r="422" spans="1:2" ht="15">
      <c r="A422" s="33"/>
      <c r="B422" s="32"/>
    </row>
    <row r="423" spans="1:2" ht="15">
      <c r="A423" s="33"/>
      <c r="B423" s="32"/>
    </row>
    <row r="424" spans="1:2" ht="15">
      <c r="A424" s="33"/>
      <c r="B424" s="32"/>
    </row>
    <row r="425" spans="1:2" ht="15">
      <c r="A425" s="33"/>
      <c r="B425" s="32"/>
    </row>
    <row r="426" spans="1:2" ht="15">
      <c r="A426" s="33"/>
      <c r="B426" s="32"/>
    </row>
    <row r="427" spans="1:2" ht="15">
      <c r="A427" s="33"/>
      <c r="B427" s="32"/>
    </row>
    <row r="428" spans="1:2" ht="15">
      <c r="A428" s="33"/>
      <c r="B428" s="32"/>
    </row>
    <row r="429" spans="1:2" ht="15">
      <c r="A429" s="33"/>
      <c r="B429" s="32"/>
    </row>
    <row r="430" spans="1:2" ht="15">
      <c r="A430" s="33"/>
      <c r="B430" s="32"/>
    </row>
    <row r="431" spans="1:2" ht="15">
      <c r="A431" s="33"/>
      <c r="B431" s="32"/>
    </row>
    <row r="432" spans="1:2" ht="15">
      <c r="A432" s="33"/>
      <c r="B432" s="32"/>
    </row>
    <row r="433" spans="1:2" ht="15">
      <c r="A433" s="33"/>
      <c r="B433" s="32"/>
    </row>
    <row r="434" spans="1:2" ht="15">
      <c r="A434" s="33"/>
      <c r="B434" s="32"/>
    </row>
    <row r="435" spans="1:2" ht="15">
      <c r="A435" s="33"/>
      <c r="B435" s="32"/>
    </row>
    <row r="436" spans="1:2" ht="15">
      <c r="A436" s="33"/>
      <c r="B436" s="32"/>
    </row>
    <row r="437" spans="1:2" ht="15">
      <c r="A437" s="33"/>
      <c r="B437" s="32"/>
    </row>
    <row r="438" spans="1:2" ht="15">
      <c r="A438" s="33"/>
      <c r="B438" s="32"/>
    </row>
    <row r="439" spans="1:2" ht="15">
      <c r="A439" s="33"/>
      <c r="B439" s="32"/>
    </row>
    <row r="440" spans="1:2" ht="15">
      <c r="A440" s="33"/>
      <c r="B440" s="32"/>
    </row>
    <row r="441" spans="1:2" ht="15">
      <c r="A441" s="33"/>
      <c r="B441" s="32"/>
    </row>
    <row r="442" spans="1:2" ht="15">
      <c r="A442" s="33"/>
      <c r="B442" s="32"/>
    </row>
    <row r="443" spans="1:2" ht="15">
      <c r="A443" s="33"/>
      <c r="B443" s="32"/>
    </row>
    <row r="444" spans="1:2" ht="15">
      <c r="A444" s="33"/>
      <c r="B444" s="32"/>
    </row>
    <row r="445" spans="1:2" ht="15">
      <c r="A445" s="33"/>
      <c r="B445" s="32"/>
    </row>
    <row r="446" spans="1:2" ht="15">
      <c r="A446" s="33"/>
      <c r="B446" s="32"/>
    </row>
    <row r="447" spans="1:2" ht="15">
      <c r="A447" s="33"/>
      <c r="B447" s="32"/>
    </row>
    <row r="448" spans="1:2" ht="15">
      <c r="A448" s="33"/>
      <c r="B448" s="32"/>
    </row>
    <row r="449" spans="1:2" ht="15">
      <c r="A449" s="33"/>
      <c r="B449" s="32"/>
    </row>
    <row r="450" spans="1:2" ht="15">
      <c r="A450" s="33"/>
      <c r="B450" s="32"/>
    </row>
    <row r="451" spans="1:2" ht="15">
      <c r="A451" s="33"/>
      <c r="B451" s="32"/>
    </row>
    <row r="452" spans="1:2" ht="15">
      <c r="A452" s="33"/>
      <c r="B452" s="32"/>
    </row>
    <row r="453" spans="1:2" ht="15">
      <c r="A453" s="33"/>
      <c r="B453" s="32"/>
    </row>
    <row r="454" spans="1:2" ht="15">
      <c r="A454" s="33"/>
      <c r="B454" s="32"/>
    </row>
    <row r="455" spans="1:2" ht="15">
      <c r="A455" s="33"/>
      <c r="B455" s="32"/>
    </row>
    <row r="456" spans="1:2" ht="15">
      <c r="A456" s="33"/>
      <c r="B456" s="32"/>
    </row>
    <row r="457" spans="1:2" ht="15">
      <c r="A457" s="33"/>
      <c r="B457" s="32"/>
    </row>
    <row r="458" spans="1:2" ht="15">
      <c r="A458" s="33"/>
      <c r="B458" s="32"/>
    </row>
    <row r="459" spans="1:2" ht="15">
      <c r="A459" s="33"/>
      <c r="B459" s="32"/>
    </row>
    <row r="460" spans="1:2" ht="15">
      <c r="A460" s="33"/>
      <c r="B460" s="32"/>
    </row>
    <row r="461" spans="1:2" ht="15">
      <c r="A461" s="33"/>
      <c r="B461" s="32"/>
    </row>
    <row r="462" spans="1:2" ht="15">
      <c r="A462" s="33"/>
      <c r="B462" s="32"/>
    </row>
    <row r="463" spans="1:2" ht="15">
      <c r="A463" s="33"/>
      <c r="B463" s="32"/>
    </row>
    <row r="464" spans="1:2" ht="15">
      <c r="A464" s="33"/>
      <c r="B464" s="32"/>
    </row>
    <row r="465" spans="1:2" ht="15">
      <c r="A465" s="33"/>
      <c r="B465" s="32"/>
    </row>
    <row r="466" spans="1:2" ht="15">
      <c r="A466" s="33"/>
      <c r="B466" s="32"/>
    </row>
    <row r="467" spans="1:2" ht="15">
      <c r="A467" s="33"/>
      <c r="B467" s="32"/>
    </row>
    <row r="468" spans="1:2" ht="15">
      <c r="A468" s="33"/>
      <c r="B468" s="32"/>
    </row>
    <row r="469" spans="1:2" ht="15">
      <c r="A469" s="33"/>
      <c r="B469" s="32"/>
    </row>
    <row r="470" spans="1:2" ht="15">
      <c r="A470" s="33"/>
      <c r="B470" s="32"/>
    </row>
    <row r="471" spans="1:2" ht="15">
      <c r="A471" s="33"/>
      <c r="B471" s="32"/>
    </row>
    <row r="472" spans="1:2" ht="15">
      <c r="A472" s="33"/>
      <c r="B472" s="32"/>
    </row>
    <row r="473" spans="1:2" ht="15">
      <c r="A473" s="33"/>
      <c r="B473" s="32"/>
    </row>
    <row r="474" spans="1:2" ht="15">
      <c r="A474" s="33"/>
      <c r="B474" s="32"/>
    </row>
    <row r="475" spans="1:2" ht="15">
      <c r="A475" s="33"/>
      <c r="B475" s="32"/>
    </row>
    <row r="476" spans="1:2" ht="15">
      <c r="A476" s="33"/>
      <c r="B476" s="32"/>
    </row>
    <row r="477" spans="1:2" ht="15">
      <c r="A477" s="33"/>
      <c r="B477" s="32"/>
    </row>
    <row r="478" spans="1:2" ht="15">
      <c r="A478" s="33"/>
      <c r="B478" s="32"/>
    </row>
    <row r="479" spans="1:2" ht="15">
      <c r="A479" s="33"/>
      <c r="B479" s="32"/>
    </row>
    <row r="480" spans="1:2" ht="15">
      <c r="A480" s="33"/>
      <c r="B480" s="32"/>
    </row>
    <row r="481" spans="1:2" ht="15">
      <c r="A481" s="33"/>
      <c r="B481" s="32"/>
    </row>
    <row r="482" spans="1:2" ht="15">
      <c r="A482" s="33"/>
      <c r="B482" s="32"/>
    </row>
    <row r="483" spans="1:2" ht="15">
      <c r="A483" s="33"/>
      <c r="B483" s="32"/>
    </row>
    <row r="484" spans="1:2" ht="15">
      <c r="A484" s="33"/>
      <c r="B484" s="32"/>
    </row>
    <row r="485" spans="1:2" ht="15">
      <c r="A485" s="33"/>
      <c r="B485" s="32"/>
    </row>
    <row r="486" spans="1:2" ht="15">
      <c r="A486" s="33"/>
      <c r="B486" s="32"/>
    </row>
    <row r="487" spans="1:2" ht="15">
      <c r="A487" s="33"/>
      <c r="B487" s="32"/>
    </row>
    <row r="488" spans="1:2" ht="15">
      <c r="A488" s="33"/>
      <c r="B488" s="32"/>
    </row>
    <row r="489" spans="1:2" ht="15">
      <c r="A489" s="33"/>
      <c r="B489" s="32"/>
    </row>
    <row r="490" spans="1:2" ht="15">
      <c r="A490" s="33"/>
      <c r="B490" s="32"/>
    </row>
    <row r="491" spans="1:2" ht="15">
      <c r="A491" s="33"/>
      <c r="B491" s="32"/>
    </row>
    <row r="492" spans="1:2" ht="15">
      <c r="A492" s="33"/>
      <c r="B492" s="32"/>
    </row>
    <row r="493" spans="1:2" ht="15">
      <c r="A493" s="33"/>
      <c r="B493" s="32"/>
    </row>
    <row r="494" spans="1:2" ht="15">
      <c r="A494" s="33"/>
      <c r="B494" s="32"/>
    </row>
    <row r="495" spans="1:2" ht="15">
      <c r="A495" s="33"/>
      <c r="B495" s="32"/>
    </row>
    <row r="496" spans="1:2" ht="15">
      <c r="A496" s="33"/>
      <c r="B496" s="32"/>
    </row>
    <row r="497" spans="1:2" ht="15">
      <c r="A497" s="33"/>
      <c r="B497" s="32"/>
    </row>
    <row r="498" spans="1:2" ht="15">
      <c r="A498" s="33"/>
      <c r="B498" s="32"/>
    </row>
    <row r="499" spans="1:2" ht="15">
      <c r="A499" s="33"/>
      <c r="B499" s="32"/>
    </row>
    <row r="500" spans="1:2" ht="15">
      <c r="A500" s="33"/>
      <c r="B500" s="32"/>
    </row>
    <row r="501" spans="1:2" ht="15">
      <c r="A501" s="33"/>
      <c r="B501" s="32"/>
    </row>
    <row r="502" spans="1:2" ht="15">
      <c r="A502" s="33"/>
      <c r="B502" s="32"/>
    </row>
    <row r="503" spans="1:2" ht="15">
      <c r="A503" s="33"/>
      <c r="B503" s="32"/>
    </row>
    <row r="504" spans="1:2" ht="15">
      <c r="A504" s="33"/>
      <c r="B504" s="32"/>
    </row>
    <row r="505" spans="1:2" ht="15">
      <c r="A505" s="33"/>
      <c r="B505" s="32"/>
    </row>
    <row r="506" spans="1:2" ht="15">
      <c r="A506" s="33"/>
      <c r="B506" s="32"/>
    </row>
    <row r="507" spans="1:2" ht="15">
      <c r="A507" s="33"/>
      <c r="B507" s="32"/>
    </row>
    <row r="508" spans="1:2" ht="15">
      <c r="A508" s="33"/>
      <c r="B508" s="32"/>
    </row>
    <row r="509" spans="1:2" ht="15">
      <c r="A509" s="33"/>
      <c r="B509" s="32"/>
    </row>
    <row r="510" spans="1:2" ht="15">
      <c r="A510" s="33"/>
      <c r="B510" s="32"/>
    </row>
    <row r="511" spans="1:2" ht="15">
      <c r="A511" s="33"/>
      <c r="B511" s="32"/>
    </row>
    <row r="512" spans="1:2" ht="15">
      <c r="A512" s="33"/>
      <c r="B512" s="32"/>
    </row>
    <row r="513" spans="1:2" ht="15">
      <c r="A513" s="33"/>
      <c r="B513" s="32"/>
    </row>
    <row r="514" spans="1:2" ht="15">
      <c r="A514" s="33"/>
      <c r="B514" s="32"/>
    </row>
    <row r="515" spans="1:2" ht="15">
      <c r="A515" s="33"/>
      <c r="B515" s="32"/>
    </row>
    <row r="516" spans="1:2" ht="15">
      <c r="A516" s="33"/>
      <c r="B516" s="32"/>
    </row>
    <row r="517" spans="1:2" ht="15">
      <c r="A517" s="33"/>
      <c r="B517" s="32"/>
    </row>
    <row r="518" spans="1:2" ht="15">
      <c r="A518" s="33"/>
      <c r="B518" s="32"/>
    </row>
    <row r="519" spans="1:2" ht="15">
      <c r="A519" s="33"/>
      <c r="B519" s="32"/>
    </row>
    <row r="520" spans="1:2" ht="15">
      <c r="A520" s="33"/>
      <c r="B520" s="32"/>
    </row>
    <row r="521" spans="1:2" ht="15">
      <c r="A521" s="33"/>
      <c r="B521" s="32"/>
    </row>
    <row r="522" spans="1:2" ht="15">
      <c r="A522" s="33"/>
      <c r="B522" s="32"/>
    </row>
    <row r="523" spans="1:2" ht="15">
      <c r="A523" s="33"/>
      <c r="B523" s="32"/>
    </row>
    <row r="524" spans="1:2" ht="15">
      <c r="A524" s="33"/>
      <c r="B524" s="32"/>
    </row>
    <row r="525" spans="1:2" ht="15">
      <c r="A525" s="33"/>
      <c r="B525" s="32"/>
    </row>
    <row r="526" spans="1:2" ht="15">
      <c r="A526" s="33"/>
      <c r="B526" s="32"/>
    </row>
    <row r="527" spans="1:2" ht="15">
      <c r="A527" s="33"/>
      <c r="B527" s="32"/>
    </row>
    <row r="528" spans="1:2" ht="15">
      <c r="A528" s="33"/>
      <c r="B528" s="32"/>
    </row>
    <row r="529" spans="1:2" ht="15">
      <c r="A529" s="33"/>
      <c r="B529" s="32"/>
    </row>
    <row r="530" spans="1:2" ht="15">
      <c r="A530" s="33"/>
      <c r="B530" s="32"/>
    </row>
    <row r="531" spans="1:2" ht="15">
      <c r="A531" s="33"/>
      <c r="B531" s="32"/>
    </row>
    <row r="532" spans="1:2" ht="15">
      <c r="A532" s="33"/>
      <c r="B532" s="32"/>
    </row>
    <row r="533" spans="1:2" ht="15">
      <c r="A533" s="33"/>
      <c r="B533" s="32"/>
    </row>
    <row r="534" spans="1:2" ht="15">
      <c r="A534" s="33"/>
      <c r="B534" s="32"/>
    </row>
    <row r="535" spans="1:2" ht="15">
      <c r="A535" s="33"/>
      <c r="B535" s="32"/>
    </row>
    <row r="536" spans="1:2" ht="15">
      <c r="A536" s="33"/>
      <c r="B536" s="32"/>
    </row>
    <row r="537" spans="1:2" ht="15">
      <c r="A537" s="33"/>
      <c r="B537" s="32"/>
    </row>
    <row r="538" spans="1:2" ht="15">
      <c r="A538" s="33"/>
      <c r="B538" s="32"/>
    </row>
    <row r="539" spans="1:2" ht="15">
      <c r="A539" s="33"/>
      <c r="B539" s="32"/>
    </row>
    <row r="540" spans="1:2" ht="15">
      <c r="A540" s="33"/>
      <c r="B540" s="32"/>
    </row>
    <row r="541" spans="1:2" ht="15">
      <c r="A541" s="33"/>
      <c r="B541" s="32"/>
    </row>
    <row r="542" spans="1:2" ht="15">
      <c r="A542" s="33"/>
      <c r="B542" s="32"/>
    </row>
    <row r="543" spans="1:2" ht="15">
      <c r="A543" s="33"/>
      <c r="B543" s="32"/>
    </row>
    <row r="544" spans="1:2" ht="15">
      <c r="A544" s="33"/>
      <c r="B544" s="32"/>
    </row>
    <row r="545" spans="1:2" ht="15">
      <c r="A545" s="33"/>
      <c r="B545" s="32"/>
    </row>
    <row r="546" spans="1:2" ht="15">
      <c r="A546" s="33"/>
      <c r="B546" s="32"/>
    </row>
    <row r="547" spans="1:2" ht="15">
      <c r="A547" s="33"/>
      <c r="B547" s="32"/>
    </row>
    <row r="548" spans="1:2" ht="15">
      <c r="A548" s="33"/>
      <c r="B548" s="32"/>
    </row>
    <row r="549" spans="1:2" ht="15">
      <c r="A549" s="33"/>
      <c r="B549" s="32"/>
    </row>
    <row r="550" spans="1:2" ht="15">
      <c r="A550" s="33"/>
      <c r="B550" s="32"/>
    </row>
    <row r="551" spans="1:2" ht="15">
      <c r="A551" s="33"/>
      <c r="B551" s="32"/>
    </row>
    <row r="552" spans="1:2" ht="15">
      <c r="A552" s="33"/>
      <c r="B552" s="32"/>
    </row>
    <row r="553" spans="1:2" ht="15">
      <c r="A553" s="33"/>
      <c r="B553" s="32"/>
    </row>
    <row r="554" spans="1:2" ht="15">
      <c r="A554" s="33"/>
      <c r="B554" s="32"/>
    </row>
    <row r="555" spans="1:2" ht="15">
      <c r="A555" s="33"/>
      <c r="B555" s="32"/>
    </row>
    <row r="556" spans="1:2" ht="15">
      <c r="A556" s="33"/>
      <c r="B556" s="32"/>
    </row>
    <row r="557" spans="1:2" ht="15">
      <c r="A557" s="33"/>
      <c r="B557" s="32"/>
    </row>
    <row r="558" spans="1:2" ht="15">
      <c r="A558" s="33"/>
      <c r="B558" s="32"/>
    </row>
    <row r="559" spans="1:2" ht="15">
      <c r="A559" s="33"/>
      <c r="B559" s="32"/>
    </row>
    <row r="560" spans="1:2" ht="15">
      <c r="A560" s="33"/>
      <c r="B560" s="32"/>
    </row>
    <row r="561" spans="1:2" ht="15">
      <c r="A561" s="33"/>
      <c r="B561" s="32"/>
    </row>
    <row r="562" spans="1:2" ht="15">
      <c r="A562" s="33"/>
      <c r="B562" s="32"/>
    </row>
    <row r="563" spans="1:2" ht="15">
      <c r="A563" s="33"/>
      <c r="B563" s="32"/>
    </row>
    <row r="564" spans="1:2" ht="15">
      <c r="A564" s="33"/>
      <c r="B564" s="32"/>
    </row>
    <row r="565" spans="1:2" ht="15">
      <c r="A565" s="33"/>
      <c r="B565" s="32"/>
    </row>
    <row r="566" spans="1:2" ht="15">
      <c r="A566" s="33"/>
      <c r="B566" s="32"/>
    </row>
    <row r="567" spans="1:2" ht="15">
      <c r="A567" s="33"/>
      <c r="B567" s="32"/>
    </row>
    <row r="568" spans="1:2" ht="15">
      <c r="A568" s="33"/>
      <c r="B568" s="32"/>
    </row>
    <row r="569" spans="1:2" ht="15">
      <c r="A569" s="33"/>
      <c r="B569" s="32"/>
    </row>
    <row r="570" spans="1:2" ht="15">
      <c r="A570" s="33"/>
      <c r="B570" s="32"/>
    </row>
    <row r="571" spans="1:2" ht="15">
      <c r="A571" s="33"/>
      <c r="B571" s="32"/>
    </row>
    <row r="572" spans="1:2" ht="15">
      <c r="A572" s="33"/>
      <c r="B572" s="32"/>
    </row>
    <row r="573" spans="1:2" ht="15">
      <c r="A573" s="33"/>
      <c r="B573" s="32"/>
    </row>
    <row r="574" spans="1:2" ht="15">
      <c r="A574" s="33"/>
      <c r="B574" s="32"/>
    </row>
    <row r="575" spans="1:2" ht="15">
      <c r="A575" s="33"/>
      <c r="B575" s="32"/>
    </row>
    <row r="576" spans="1:2" ht="15">
      <c r="A576" s="33"/>
      <c r="B576" s="32"/>
    </row>
    <row r="577" spans="1:2" ht="15">
      <c r="A577" s="33"/>
      <c r="B577" s="32"/>
    </row>
    <row r="578" spans="1:2" ht="15">
      <c r="A578" s="33"/>
      <c r="B578" s="32"/>
    </row>
    <row r="579" spans="1:2" ht="15">
      <c r="A579" s="33"/>
      <c r="B579" s="32"/>
    </row>
    <row r="580" spans="1:2" ht="15">
      <c r="A580" s="33"/>
      <c r="B580" s="32"/>
    </row>
    <row r="581" spans="1:2" ht="15">
      <c r="A581" s="33"/>
      <c r="B581" s="32"/>
    </row>
    <row r="582" spans="1:2" ht="15">
      <c r="A582" s="33"/>
      <c r="B582" s="32"/>
    </row>
    <row r="583" spans="1:2" ht="15">
      <c r="A583" s="33"/>
      <c r="B583" s="32"/>
    </row>
    <row r="584" spans="1:2" ht="15">
      <c r="A584" s="33"/>
      <c r="B584" s="32"/>
    </row>
    <row r="585" spans="1:2" ht="15">
      <c r="A585" s="33"/>
      <c r="B585" s="32"/>
    </row>
    <row r="586" spans="1:2" ht="15">
      <c r="A586" s="33"/>
      <c r="B586" s="32"/>
    </row>
    <row r="587" spans="1:2" ht="15">
      <c r="A587" s="33"/>
      <c r="B587" s="32"/>
    </row>
    <row r="588" spans="1:2" ht="15">
      <c r="A588" s="33"/>
      <c r="B588" s="32"/>
    </row>
    <row r="589" spans="1:2" ht="15">
      <c r="A589" s="33"/>
      <c r="B589" s="32"/>
    </row>
    <row r="590" spans="1:2" ht="15">
      <c r="A590" s="33"/>
      <c r="B590" s="32"/>
    </row>
    <row r="591" spans="1:2" ht="15">
      <c r="A591" s="33"/>
      <c r="B591" s="32"/>
    </row>
    <row r="592" spans="1:2" ht="15">
      <c r="A592" s="33"/>
      <c r="B592" s="32"/>
    </row>
    <row r="593" spans="1:2" ht="15">
      <c r="A593" s="33"/>
      <c r="B593" s="32"/>
    </row>
    <row r="594" spans="1:2" ht="15">
      <c r="A594" s="33"/>
      <c r="B594" s="32"/>
    </row>
    <row r="595" spans="1:2" ht="15">
      <c r="A595" s="33"/>
      <c r="B595" s="32"/>
    </row>
    <row r="596" spans="1:2" ht="15">
      <c r="A596" s="33"/>
      <c r="B596" s="32"/>
    </row>
    <row r="597" spans="1:2" ht="15">
      <c r="A597" s="33"/>
      <c r="B597" s="32"/>
    </row>
    <row r="598" spans="1:2" ht="15">
      <c r="A598" s="33"/>
      <c r="B598" s="32"/>
    </row>
    <row r="599" spans="1:2" ht="15">
      <c r="A599" s="33"/>
      <c r="B599" s="32"/>
    </row>
    <row r="600" spans="1:2" ht="15">
      <c r="A600" s="33"/>
      <c r="B600" s="32"/>
    </row>
    <row r="601" spans="1:2" ht="15">
      <c r="A601" s="33"/>
      <c r="B601" s="32"/>
    </row>
    <row r="602" spans="1:2" ht="15">
      <c r="A602" s="33"/>
      <c r="B602" s="32"/>
    </row>
    <row r="603" spans="1:2" ht="15">
      <c r="A603" s="33"/>
      <c r="B603" s="32"/>
    </row>
    <row r="604" spans="1:2" ht="15">
      <c r="A604" s="33"/>
      <c r="B604" s="32"/>
    </row>
    <row r="605" spans="1:2" ht="15">
      <c r="A605" s="33"/>
      <c r="B605" s="32"/>
    </row>
    <row r="606" spans="1:2" ht="15">
      <c r="A606" s="33"/>
      <c r="B606" s="32"/>
    </row>
    <row r="607" spans="1:2" ht="15">
      <c r="A607" s="33"/>
      <c r="B607" s="32"/>
    </row>
    <row r="608" spans="1:2" ht="15">
      <c r="A608" s="33"/>
      <c r="B608" s="32"/>
    </row>
    <row r="609" spans="1:2" ht="15">
      <c r="A609" s="33"/>
      <c r="B609" s="32"/>
    </row>
    <row r="610" spans="1:2" ht="15">
      <c r="A610" s="33"/>
      <c r="B610" s="32"/>
    </row>
    <row r="611" spans="1:2" ht="15">
      <c r="A611" s="33"/>
      <c r="B611" s="32"/>
    </row>
    <row r="612" spans="1:2" ht="15">
      <c r="A612" s="33"/>
      <c r="B612" s="32"/>
    </row>
    <row r="613" spans="1:2" ht="15">
      <c r="A613" s="33"/>
      <c r="B613" s="32"/>
    </row>
    <row r="614" spans="1:2" ht="15">
      <c r="A614" s="33"/>
      <c r="B614" s="32"/>
    </row>
    <row r="615" spans="1:2" ht="15">
      <c r="A615" s="33"/>
      <c r="B615" s="32"/>
    </row>
    <row r="616" spans="1:2" ht="15">
      <c r="A616" s="33"/>
      <c r="B616" s="32"/>
    </row>
    <row r="617" spans="1:2" ht="15">
      <c r="A617" s="33"/>
      <c r="B617" s="32"/>
    </row>
    <row r="618" spans="1:2" ht="15">
      <c r="A618" s="33"/>
      <c r="B618" s="32"/>
    </row>
    <row r="619" spans="1:2" ht="15">
      <c r="A619" s="33"/>
      <c r="B619" s="32"/>
    </row>
    <row r="620" spans="1:2" ht="15">
      <c r="A620" s="33"/>
      <c r="B620" s="32"/>
    </row>
    <row r="621" spans="1:2" ht="15">
      <c r="A621" s="33"/>
      <c r="B621" s="32"/>
    </row>
    <row r="622" spans="1:2" ht="15">
      <c r="A622" s="33"/>
      <c r="B622" s="32"/>
    </row>
    <row r="623" spans="1:2" ht="15">
      <c r="A623" s="33"/>
      <c r="B623" s="32"/>
    </row>
    <row r="624" spans="1:2" ht="15">
      <c r="A624" s="33"/>
      <c r="B624" s="32"/>
    </row>
    <row r="625" spans="1:2" ht="15">
      <c r="A625" s="33"/>
      <c r="B625" s="32"/>
    </row>
    <row r="626" spans="1:2" ht="15">
      <c r="A626" s="33"/>
      <c r="B626" s="32"/>
    </row>
    <row r="627" spans="1:2" ht="15">
      <c r="A627" s="33"/>
      <c r="B627" s="32"/>
    </row>
    <row r="628" spans="1:2" ht="15">
      <c r="A628" s="33"/>
      <c r="B628" s="32"/>
    </row>
    <row r="629" spans="1:2" ht="15">
      <c r="A629" s="33"/>
      <c r="B629" s="32"/>
    </row>
    <row r="630" spans="1:2" ht="15">
      <c r="A630" s="33"/>
      <c r="B630" s="32"/>
    </row>
    <row r="631" spans="1:2" ht="15">
      <c r="A631" s="33"/>
      <c r="B631" s="32"/>
    </row>
    <row r="632" spans="1:2" ht="15">
      <c r="A632" s="33"/>
      <c r="B632" s="32"/>
    </row>
    <row r="633" spans="1:2" ht="15">
      <c r="A633" s="33"/>
      <c r="B633" s="32"/>
    </row>
    <row r="634" spans="1:2" ht="15">
      <c r="A634" s="33"/>
      <c r="B634" s="32"/>
    </row>
    <row r="635" spans="1:2" ht="15">
      <c r="A635" s="33"/>
      <c r="B635" s="32"/>
    </row>
    <row r="636" spans="1:2" ht="15">
      <c r="A636" s="33"/>
      <c r="B636" s="32"/>
    </row>
    <row r="637" spans="1:2" ht="15">
      <c r="A637" s="33"/>
      <c r="B637" s="32"/>
    </row>
    <row r="638" spans="1:2" ht="15">
      <c r="A638" s="33"/>
      <c r="B638" s="32"/>
    </row>
    <row r="639" spans="1:2" ht="15">
      <c r="A639" s="33"/>
      <c r="B639" s="32"/>
    </row>
    <row r="640" spans="1:2" ht="15">
      <c r="A640" s="33"/>
      <c r="B640" s="32"/>
    </row>
    <row r="641" spans="1:2" ht="15">
      <c r="A641" s="33"/>
      <c r="B641" s="32"/>
    </row>
    <row r="642" spans="1:2" ht="15">
      <c r="A642" s="33"/>
      <c r="B642" s="32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6FA54-748C-46D2-A56F-E61FA98268E3}">
  <sheetPr>
    <tabColor rgb="FF70AD47"/>
  </sheetPr>
  <dimension ref="A1:F642"/>
  <sheetViews>
    <sheetView workbookViewId="0">
      <selection activeCell="G23" sqref="G23"/>
    </sheetView>
  </sheetViews>
  <sheetFormatPr defaultRowHeight="12.75"/>
  <cols>
    <col min="1" max="1" width="10.140625" bestFit="1" customWidth="1"/>
    <col min="2" max="2" width="16" bestFit="1" customWidth="1"/>
  </cols>
  <sheetData>
    <row r="1" spans="1:6">
      <c r="A1" t="s">
        <v>1</v>
      </c>
      <c r="B1" t="s">
        <v>35</v>
      </c>
      <c r="F1" s="18" t="s">
        <v>242</v>
      </c>
    </row>
    <row r="2" spans="1:6">
      <c r="A2" s="17">
        <v>36526</v>
      </c>
      <c r="B2">
        <v>57.410393470000002</v>
      </c>
    </row>
    <row r="3" spans="1:6">
      <c r="A3" s="17">
        <v>36557</v>
      </c>
      <c r="B3">
        <v>57.410393470000002</v>
      </c>
    </row>
    <row r="4" spans="1:6">
      <c r="A4" s="17">
        <v>36586</v>
      </c>
      <c r="B4">
        <v>57.410393470000002</v>
      </c>
    </row>
    <row r="5" spans="1:6">
      <c r="A5" s="17">
        <v>36617</v>
      </c>
      <c r="B5">
        <v>59.057389469999997</v>
      </c>
    </row>
    <row r="6" spans="1:6">
      <c r="A6" s="17">
        <v>36647</v>
      </c>
      <c r="B6">
        <v>59.057389469999997</v>
      </c>
    </row>
    <row r="7" spans="1:6">
      <c r="A7" s="17">
        <v>36678</v>
      </c>
      <c r="B7">
        <v>59.057389469999997</v>
      </c>
    </row>
    <row r="8" spans="1:6">
      <c r="A8" s="17">
        <v>36708</v>
      </c>
      <c r="B8">
        <v>61.453155000000002</v>
      </c>
    </row>
    <row r="9" spans="1:6">
      <c r="A9" s="17">
        <v>36739</v>
      </c>
      <c r="B9">
        <v>61.453155000000002</v>
      </c>
    </row>
    <row r="10" spans="1:6">
      <c r="A10" s="17">
        <v>36770</v>
      </c>
      <c r="B10">
        <v>61.453155000000002</v>
      </c>
    </row>
    <row r="11" spans="1:6">
      <c r="A11" s="17">
        <v>36800</v>
      </c>
      <c r="B11">
        <v>63.680680930000001</v>
      </c>
    </row>
    <row r="12" spans="1:6">
      <c r="A12" s="17">
        <v>36831</v>
      </c>
      <c r="B12">
        <v>63.680680930000001</v>
      </c>
    </row>
    <row r="13" spans="1:6">
      <c r="A13" s="17">
        <v>36861</v>
      </c>
      <c r="B13">
        <v>63.680680930000001</v>
      </c>
    </row>
    <row r="14" spans="1:6">
      <c r="A14" s="17">
        <v>36892</v>
      </c>
      <c r="B14">
        <v>61.380297349999999</v>
      </c>
    </row>
    <row r="15" spans="1:6">
      <c r="A15" s="17">
        <v>36923</v>
      </c>
      <c r="B15">
        <v>61.380297349999999</v>
      </c>
    </row>
    <row r="16" spans="1:6">
      <c r="A16" s="17">
        <v>36951</v>
      </c>
      <c r="B16">
        <v>61.380297349999999</v>
      </c>
    </row>
    <row r="17" spans="1:2">
      <c r="A17" s="17">
        <v>36982</v>
      </c>
      <c r="B17">
        <v>59.298128579999997</v>
      </c>
    </row>
    <row r="18" spans="1:2">
      <c r="A18" s="17">
        <v>37012</v>
      </c>
      <c r="B18">
        <v>59.298128579999997</v>
      </c>
    </row>
    <row r="19" spans="1:2">
      <c r="A19" s="17">
        <v>37043</v>
      </c>
      <c r="B19">
        <v>59.298128579999997</v>
      </c>
    </row>
    <row r="20" spans="1:2">
      <c r="A20" s="17">
        <v>37073</v>
      </c>
      <c r="B20">
        <v>55.29135419</v>
      </c>
    </row>
    <row r="21" spans="1:2">
      <c r="A21" s="17">
        <v>37104</v>
      </c>
      <c r="B21">
        <v>55.29135419</v>
      </c>
    </row>
    <row r="22" spans="1:2">
      <c r="A22" s="17">
        <v>37135</v>
      </c>
      <c r="B22">
        <v>55.29135419</v>
      </c>
    </row>
    <row r="23" spans="1:2">
      <c r="A23" s="17">
        <v>37165</v>
      </c>
      <c r="B23">
        <v>48.836407639999997</v>
      </c>
    </row>
    <row r="24" spans="1:2">
      <c r="A24" s="17">
        <v>37196</v>
      </c>
      <c r="B24">
        <v>48.836407639999997</v>
      </c>
    </row>
    <row r="25" spans="1:2">
      <c r="A25" s="17">
        <v>37226</v>
      </c>
      <c r="B25">
        <v>48.836407639999997</v>
      </c>
    </row>
    <row r="26" spans="1:2">
      <c r="A26" s="17">
        <v>37257</v>
      </c>
      <c r="B26">
        <v>50.690733209999998</v>
      </c>
    </row>
    <row r="27" spans="1:2">
      <c r="A27" s="17">
        <v>37288</v>
      </c>
      <c r="B27">
        <v>50.690733209999998</v>
      </c>
    </row>
    <row r="28" spans="1:2">
      <c r="A28" s="17">
        <v>37316</v>
      </c>
      <c r="B28">
        <v>50.690733209999998</v>
      </c>
    </row>
    <row r="29" spans="1:2">
      <c r="A29" s="17">
        <v>37347</v>
      </c>
      <c r="B29">
        <v>55.417514279999999</v>
      </c>
    </row>
    <row r="30" spans="1:2">
      <c r="A30" s="17">
        <v>37377</v>
      </c>
      <c r="B30">
        <v>55.417514279999999</v>
      </c>
    </row>
    <row r="31" spans="1:2">
      <c r="A31" s="17">
        <v>37408</v>
      </c>
      <c r="B31">
        <v>55.417514279999999</v>
      </c>
    </row>
    <row r="32" spans="1:2">
      <c r="A32" s="17">
        <v>37438</v>
      </c>
      <c r="B32">
        <v>57.338852170000003</v>
      </c>
    </row>
    <row r="33" spans="1:2">
      <c r="A33" s="17">
        <v>37469</v>
      </c>
      <c r="B33">
        <v>57.338852170000003</v>
      </c>
    </row>
    <row r="34" spans="1:2">
      <c r="A34" s="17">
        <v>37500</v>
      </c>
      <c r="B34">
        <v>57.338852170000003</v>
      </c>
    </row>
    <row r="35" spans="1:2">
      <c r="A35" s="17">
        <v>37530</v>
      </c>
      <c r="B35">
        <v>59.745415319999999</v>
      </c>
    </row>
    <row r="36" spans="1:2">
      <c r="A36" s="17">
        <v>37561</v>
      </c>
      <c r="B36">
        <v>59.745415319999999</v>
      </c>
    </row>
    <row r="37" spans="1:2">
      <c r="A37" s="17">
        <v>37591</v>
      </c>
      <c r="B37">
        <v>59.745415319999999</v>
      </c>
    </row>
    <row r="38" spans="1:2">
      <c r="A38" s="17">
        <v>37622</v>
      </c>
      <c r="B38">
        <v>67.120955089999995</v>
      </c>
    </row>
    <row r="39" spans="1:2">
      <c r="A39" s="17">
        <v>37653</v>
      </c>
      <c r="B39">
        <v>67.120955089999995</v>
      </c>
    </row>
    <row r="40" spans="1:2">
      <c r="A40" s="17">
        <v>37681</v>
      </c>
      <c r="B40">
        <v>67.120955089999995</v>
      </c>
    </row>
    <row r="41" spans="1:2">
      <c r="A41" s="17">
        <v>37712</v>
      </c>
      <c r="B41">
        <v>63.019727680000003</v>
      </c>
    </row>
    <row r="42" spans="1:2">
      <c r="A42" s="17">
        <v>37742</v>
      </c>
      <c r="B42">
        <v>63.019727680000003</v>
      </c>
    </row>
    <row r="43" spans="1:2">
      <c r="A43" s="17">
        <v>37773</v>
      </c>
      <c r="B43">
        <v>63.019727680000003</v>
      </c>
    </row>
    <row r="44" spans="1:2">
      <c r="A44" s="17">
        <v>37803</v>
      </c>
      <c r="B44">
        <v>64.032353709999995</v>
      </c>
    </row>
    <row r="45" spans="1:2">
      <c r="A45" s="17">
        <v>37834</v>
      </c>
      <c r="B45">
        <v>64.032353709999995</v>
      </c>
    </row>
    <row r="46" spans="1:2">
      <c r="A46" s="17">
        <v>37865</v>
      </c>
      <c r="B46">
        <v>64.032353709999995</v>
      </c>
    </row>
    <row r="47" spans="1:2">
      <c r="A47" s="17">
        <v>37895</v>
      </c>
      <c r="B47">
        <v>68.316840249999998</v>
      </c>
    </row>
    <row r="48" spans="1:2">
      <c r="A48" s="17">
        <v>37926</v>
      </c>
      <c r="B48">
        <v>68.316840249999998</v>
      </c>
    </row>
    <row r="49" spans="1:2">
      <c r="A49" s="17">
        <v>37956</v>
      </c>
      <c r="B49">
        <v>68.316840249999998</v>
      </c>
    </row>
    <row r="50" spans="1:2">
      <c r="A50" s="17">
        <v>37987</v>
      </c>
      <c r="B50">
        <v>73.868377789999997</v>
      </c>
    </row>
    <row r="51" spans="1:2">
      <c r="A51" s="17">
        <v>38018</v>
      </c>
      <c r="B51">
        <v>73.868377789999997</v>
      </c>
    </row>
    <row r="52" spans="1:2">
      <c r="A52" s="17">
        <v>38047</v>
      </c>
      <c r="B52">
        <v>73.868377789999997</v>
      </c>
    </row>
    <row r="53" spans="1:2">
      <c r="A53" s="17">
        <v>38078</v>
      </c>
      <c r="B53">
        <v>78.207205889999997</v>
      </c>
    </row>
    <row r="54" spans="1:2">
      <c r="A54" s="17">
        <v>38108</v>
      </c>
      <c r="B54">
        <v>78.207205889999997</v>
      </c>
    </row>
    <row r="55" spans="1:2">
      <c r="A55" s="17">
        <v>38139</v>
      </c>
      <c r="B55">
        <v>78.207205889999997</v>
      </c>
    </row>
    <row r="56" spans="1:2">
      <c r="A56" s="17">
        <v>38169</v>
      </c>
      <c r="B56">
        <v>80.390909109999996</v>
      </c>
    </row>
    <row r="57" spans="1:2">
      <c r="A57" s="17">
        <v>38200</v>
      </c>
      <c r="B57">
        <v>80.390909109999996</v>
      </c>
    </row>
    <row r="58" spans="1:2">
      <c r="A58" s="17">
        <v>38231</v>
      </c>
      <c r="B58">
        <v>80.390909109999996</v>
      </c>
    </row>
    <row r="59" spans="1:2">
      <c r="A59" s="17">
        <v>38261</v>
      </c>
      <c r="B59">
        <v>84.094811730000004</v>
      </c>
    </row>
    <row r="60" spans="1:2">
      <c r="A60" s="17">
        <v>38292</v>
      </c>
      <c r="B60">
        <v>84.094811730000004</v>
      </c>
    </row>
    <row r="61" spans="1:2">
      <c r="A61" s="17">
        <v>38322</v>
      </c>
      <c r="B61">
        <v>84.094811730000004</v>
      </c>
    </row>
    <row r="62" spans="1:2">
      <c r="A62" s="17">
        <v>38353</v>
      </c>
      <c r="B62">
        <v>89.151559689999999</v>
      </c>
    </row>
    <row r="63" spans="1:2">
      <c r="A63" s="17">
        <v>38384</v>
      </c>
      <c r="B63">
        <v>89.151559689999999</v>
      </c>
    </row>
    <row r="64" spans="1:2">
      <c r="A64" s="17">
        <v>38412</v>
      </c>
      <c r="B64">
        <v>89.151559689999999</v>
      </c>
    </row>
    <row r="65" spans="1:2">
      <c r="A65" s="17">
        <v>38443</v>
      </c>
      <c r="B65">
        <v>93.784684240000004</v>
      </c>
    </row>
    <row r="66" spans="1:2">
      <c r="A66" s="17">
        <v>38473</v>
      </c>
      <c r="B66">
        <v>93.784684240000004</v>
      </c>
    </row>
    <row r="67" spans="1:2">
      <c r="A67" s="17">
        <v>38504</v>
      </c>
      <c r="B67">
        <v>93.784684240000004</v>
      </c>
    </row>
    <row r="68" spans="1:2">
      <c r="A68" s="17">
        <v>38534</v>
      </c>
      <c r="B68">
        <v>103.1106679</v>
      </c>
    </row>
    <row r="69" spans="1:2">
      <c r="A69" s="17">
        <v>38565</v>
      </c>
      <c r="B69">
        <v>103.1106679</v>
      </c>
    </row>
    <row r="70" spans="1:2">
      <c r="A70" s="17">
        <v>38596</v>
      </c>
      <c r="B70">
        <v>103.1106679</v>
      </c>
    </row>
    <row r="71" spans="1:2">
      <c r="A71" s="17">
        <v>38626</v>
      </c>
      <c r="B71">
        <v>104.8438941</v>
      </c>
    </row>
    <row r="72" spans="1:2">
      <c r="A72" s="17">
        <v>38657</v>
      </c>
      <c r="B72">
        <v>104.8438941</v>
      </c>
    </row>
    <row r="73" spans="1:2">
      <c r="A73" s="17">
        <v>38687</v>
      </c>
      <c r="B73">
        <v>104.8438941</v>
      </c>
    </row>
    <row r="74" spans="1:2">
      <c r="A74" s="17">
        <v>38718</v>
      </c>
      <c r="B74">
        <v>106.8988591</v>
      </c>
    </row>
    <row r="75" spans="1:2">
      <c r="A75" s="17">
        <v>38749</v>
      </c>
      <c r="B75">
        <v>106.8988591</v>
      </c>
    </row>
    <row r="76" spans="1:2">
      <c r="A76" s="17">
        <v>38777</v>
      </c>
      <c r="B76">
        <v>106.8988591</v>
      </c>
    </row>
    <row r="77" spans="1:2">
      <c r="A77" s="17">
        <v>38808</v>
      </c>
      <c r="B77">
        <v>117.5052596</v>
      </c>
    </row>
    <row r="78" spans="1:2">
      <c r="A78" s="17">
        <v>38838</v>
      </c>
      <c r="B78">
        <v>117.5052596</v>
      </c>
    </row>
    <row r="79" spans="1:2">
      <c r="A79" s="17">
        <v>38869</v>
      </c>
      <c r="B79">
        <v>117.5052596</v>
      </c>
    </row>
    <row r="80" spans="1:2">
      <c r="A80" s="17">
        <v>38899</v>
      </c>
      <c r="B80">
        <v>118.9094587</v>
      </c>
    </row>
    <row r="81" spans="1:2">
      <c r="A81" s="17">
        <v>38930</v>
      </c>
      <c r="B81">
        <v>118.9094587</v>
      </c>
    </row>
    <row r="82" spans="1:2">
      <c r="A82" s="17">
        <v>38961</v>
      </c>
      <c r="B82">
        <v>118.9094587</v>
      </c>
    </row>
    <row r="83" spans="1:2">
      <c r="A83" s="17">
        <v>38991</v>
      </c>
      <c r="B83">
        <v>113.2122679</v>
      </c>
    </row>
    <row r="84" spans="1:2">
      <c r="A84" s="17">
        <v>39022</v>
      </c>
      <c r="B84">
        <v>113.2122679</v>
      </c>
    </row>
    <row r="85" spans="1:2">
      <c r="A85" s="17">
        <v>39052</v>
      </c>
      <c r="B85">
        <v>113.2122679</v>
      </c>
    </row>
    <row r="86" spans="1:2">
      <c r="A86" s="17">
        <v>39083</v>
      </c>
      <c r="B86">
        <v>115.70739949999999</v>
      </c>
    </row>
    <row r="87" spans="1:2">
      <c r="A87" s="17">
        <v>39114</v>
      </c>
      <c r="B87">
        <v>115.70739949999999</v>
      </c>
    </row>
    <row r="88" spans="1:2">
      <c r="A88" s="17">
        <v>39142</v>
      </c>
      <c r="B88">
        <v>115.70739949999999</v>
      </c>
    </row>
    <row r="89" spans="1:2">
      <c r="A89" s="17">
        <v>39173</v>
      </c>
      <c r="B89">
        <v>126.7106414</v>
      </c>
    </row>
    <row r="90" spans="1:2">
      <c r="A90" s="17">
        <v>39203</v>
      </c>
      <c r="B90">
        <v>126.7106414</v>
      </c>
    </row>
    <row r="91" spans="1:2">
      <c r="A91" s="17">
        <v>39234</v>
      </c>
      <c r="B91">
        <v>126.7106414</v>
      </c>
    </row>
    <row r="92" spans="1:2">
      <c r="A92" s="17">
        <v>39264</v>
      </c>
      <c r="B92">
        <v>128.89932669999999</v>
      </c>
    </row>
    <row r="93" spans="1:2">
      <c r="A93" s="17">
        <v>39295</v>
      </c>
      <c r="B93">
        <v>128.89932669999999</v>
      </c>
    </row>
    <row r="94" spans="1:2">
      <c r="A94" s="17">
        <v>39326</v>
      </c>
      <c r="B94">
        <v>128.89932669999999</v>
      </c>
    </row>
    <row r="95" spans="1:2">
      <c r="A95" s="17">
        <v>39356</v>
      </c>
      <c r="B95">
        <v>144.82987700000001</v>
      </c>
    </row>
    <row r="96" spans="1:2">
      <c r="A96" s="17">
        <v>39387</v>
      </c>
      <c r="B96">
        <v>144.82987700000001</v>
      </c>
    </row>
    <row r="97" spans="1:2">
      <c r="A97" s="17">
        <v>39417</v>
      </c>
      <c r="B97">
        <v>144.82987700000001</v>
      </c>
    </row>
    <row r="98" spans="1:2">
      <c r="A98" s="17">
        <v>39448</v>
      </c>
      <c r="B98">
        <v>162.2507492</v>
      </c>
    </row>
    <row r="99" spans="1:2">
      <c r="A99" s="17">
        <v>39479</v>
      </c>
      <c r="B99">
        <v>162.2507492</v>
      </c>
    </row>
    <row r="100" spans="1:2">
      <c r="A100" s="17">
        <v>39508</v>
      </c>
      <c r="B100">
        <v>162.2507492</v>
      </c>
    </row>
    <row r="101" spans="1:2">
      <c r="A101" s="17">
        <v>39539</v>
      </c>
      <c r="B101">
        <v>189.04100460000001</v>
      </c>
    </row>
    <row r="102" spans="1:2">
      <c r="A102" s="17">
        <v>39569</v>
      </c>
      <c r="B102">
        <v>189.04100460000001</v>
      </c>
    </row>
    <row r="103" spans="1:2">
      <c r="A103" s="17">
        <v>39600</v>
      </c>
      <c r="B103">
        <v>189.04100460000001</v>
      </c>
    </row>
    <row r="104" spans="1:2">
      <c r="A104" s="17">
        <v>39630</v>
      </c>
      <c r="B104">
        <v>183.41175899999999</v>
      </c>
    </row>
    <row r="105" spans="1:2">
      <c r="A105" s="17">
        <v>39661</v>
      </c>
      <c r="B105">
        <v>183.41175899999999</v>
      </c>
    </row>
    <row r="106" spans="1:2">
      <c r="A106" s="17">
        <v>39692</v>
      </c>
      <c r="B106">
        <v>183.41175899999999</v>
      </c>
    </row>
    <row r="107" spans="1:2">
      <c r="A107" s="17">
        <v>39722</v>
      </c>
      <c r="B107">
        <v>117.7396157</v>
      </c>
    </row>
    <row r="108" spans="1:2">
      <c r="A108" s="17">
        <v>39753</v>
      </c>
      <c r="B108">
        <v>117.7396157</v>
      </c>
    </row>
    <row r="109" spans="1:2">
      <c r="A109" s="17">
        <v>39783</v>
      </c>
      <c r="B109">
        <v>117.7396157</v>
      </c>
    </row>
    <row r="110" spans="1:2">
      <c r="A110" s="17">
        <v>39814</v>
      </c>
      <c r="B110">
        <v>102.9299027</v>
      </c>
    </row>
    <row r="111" spans="1:2">
      <c r="A111" s="17">
        <v>39845</v>
      </c>
      <c r="B111">
        <v>102.9299027</v>
      </c>
    </row>
    <row r="112" spans="1:2">
      <c r="A112" s="17">
        <v>39873</v>
      </c>
      <c r="B112">
        <v>102.9299027</v>
      </c>
    </row>
    <row r="113" spans="1:2">
      <c r="A113" s="17">
        <v>39904</v>
      </c>
      <c r="B113">
        <v>112.4879322</v>
      </c>
    </row>
    <row r="114" spans="1:2">
      <c r="A114" s="17">
        <v>39934</v>
      </c>
      <c r="B114">
        <v>112.4879322</v>
      </c>
    </row>
    <row r="115" spans="1:2">
      <c r="A115" s="17">
        <v>39965</v>
      </c>
      <c r="B115">
        <v>112.4879322</v>
      </c>
    </row>
    <row r="116" spans="1:2">
      <c r="A116" s="17">
        <v>39995</v>
      </c>
      <c r="B116">
        <v>120.2186943</v>
      </c>
    </row>
    <row r="117" spans="1:2">
      <c r="A117" s="17">
        <v>40026</v>
      </c>
      <c r="B117">
        <v>120.2186943</v>
      </c>
    </row>
    <row r="118" spans="1:2">
      <c r="A118" s="17">
        <v>40057</v>
      </c>
      <c r="B118">
        <v>120.2186943</v>
      </c>
    </row>
    <row r="119" spans="1:2">
      <c r="A119" s="17">
        <v>40087</v>
      </c>
      <c r="B119">
        <v>131.71956460000001</v>
      </c>
    </row>
    <row r="120" spans="1:2">
      <c r="A120" s="17">
        <v>40118</v>
      </c>
      <c r="B120">
        <v>131.71956460000001</v>
      </c>
    </row>
    <row r="121" spans="1:2">
      <c r="A121" s="17">
        <v>40148</v>
      </c>
      <c r="B121">
        <v>131.71956460000001</v>
      </c>
    </row>
    <row r="122" spans="1:2">
      <c r="A122" s="17">
        <v>40179</v>
      </c>
      <c r="B122">
        <v>140.23982699999999</v>
      </c>
    </row>
    <row r="123" spans="1:2">
      <c r="A123" s="17">
        <v>40210</v>
      </c>
      <c r="B123">
        <v>140.23982699999999</v>
      </c>
    </row>
    <row r="124" spans="1:2">
      <c r="A124" s="17">
        <v>40238</v>
      </c>
      <c r="B124">
        <v>140.23982699999999</v>
      </c>
    </row>
    <row r="125" spans="1:2">
      <c r="A125" s="17">
        <v>40269</v>
      </c>
      <c r="B125">
        <v>143.3319103</v>
      </c>
    </row>
    <row r="126" spans="1:2">
      <c r="A126" s="17">
        <v>40299</v>
      </c>
      <c r="B126">
        <v>143.3319103</v>
      </c>
    </row>
    <row r="127" spans="1:2">
      <c r="A127" s="17">
        <v>40330</v>
      </c>
      <c r="B127">
        <v>143.3319103</v>
      </c>
    </row>
    <row r="128" spans="1:2">
      <c r="A128" s="17">
        <v>40360</v>
      </c>
      <c r="B128">
        <v>141.839595</v>
      </c>
    </row>
    <row r="129" spans="1:2">
      <c r="A129" s="17">
        <v>40391</v>
      </c>
      <c r="B129">
        <v>141.839595</v>
      </c>
    </row>
    <row r="130" spans="1:2">
      <c r="A130" s="17">
        <v>40422</v>
      </c>
      <c r="B130">
        <v>141.839595</v>
      </c>
    </row>
    <row r="131" spans="1:2">
      <c r="A131" s="17">
        <v>40452</v>
      </c>
      <c r="B131">
        <v>159.12996999999999</v>
      </c>
    </row>
    <row r="132" spans="1:2">
      <c r="A132" s="17">
        <v>40483</v>
      </c>
      <c r="B132">
        <v>159.12996999999999</v>
      </c>
    </row>
    <row r="133" spans="1:2">
      <c r="A133" s="17">
        <v>40513</v>
      </c>
      <c r="B133">
        <v>159.12996999999999</v>
      </c>
    </row>
    <row r="134" spans="1:2">
      <c r="A134" s="17">
        <v>40544</v>
      </c>
      <c r="B134">
        <v>179.20211499999999</v>
      </c>
    </row>
    <row r="135" spans="1:2">
      <c r="A135" s="17">
        <v>40575</v>
      </c>
      <c r="B135">
        <v>179.20211499999999</v>
      </c>
    </row>
    <row r="136" spans="1:2">
      <c r="A136" s="17">
        <v>40603</v>
      </c>
      <c r="B136">
        <v>179.20211499999999</v>
      </c>
    </row>
    <row r="137" spans="1:2">
      <c r="A137" s="17">
        <v>40634</v>
      </c>
      <c r="B137">
        <v>189.4615513</v>
      </c>
    </row>
    <row r="138" spans="1:2">
      <c r="A138" s="17">
        <v>40664</v>
      </c>
      <c r="B138">
        <v>189.4615513</v>
      </c>
    </row>
    <row r="139" spans="1:2">
      <c r="A139" s="17">
        <v>40695</v>
      </c>
      <c r="B139">
        <v>189.4615513</v>
      </c>
    </row>
    <row r="140" spans="1:2">
      <c r="A140" s="17">
        <v>40725</v>
      </c>
      <c r="B140">
        <v>184.96242290000001</v>
      </c>
    </row>
    <row r="141" spans="1:2">
      <c r="A141" s="17">
        <v>40756</v>
      </c>
      <c r="B141">
        <v>184.96242290000001</v>
      </c>
    </row>
    <row r="142" spans="1:2">
      <c r="A142" s="17">
        <v>40787</v>
      </c>
      <c r="B142">
        <v>184.96242290000001</v>
      </c>
    </row>
    <row r="143" spans="1:2">
      <c r="A143" s="17">
        <v>40817</v>
      </c>
      <c r="B143">
        <v>176.14959859999999</v>
      </c>
    </row>
    <row r="144" spans="1:2">
      <c r="A144" s="17">
        <v>40848</v>
      </c>
      <c r="B144">
        <v>176.14959859999999</v>
      </c>
    </row>
    <row r="145" spans="1:2">
      <c r="A145" s="17">
        <v>40878</v>
      </c>
      <c r="B145">
        <v>176.14959859999999</v>
      </c>
    </row>
    <row r="146" spans="1:2">
      <c r="A146" s="17">
        <v>40909</v>
      </c>
      <c r="B146">
        <v>182.6089504</v>
      </c>
    </row>
    <row r="147" spans="1:2">
      <c r="A147" s="17">
        <v>40940</v>
      </c>
      <c r="B147">
        <v>182.6089504</v>
      </c>
    </row>
    <row r="148" spans="1:2">
      <c r="A148" s="17">
        <v>40969</v>
      </c>
      <c r="B148">
        <v>182.6089504</v>
      </c>
    </row>
    <row r="149" spans="1:2">
      <c r="A149" s="17">
        <v>41000</v>
      </c>
      <c r="B149">
        <v>173.27343819999999</v>
      </c>
    </row>
    <row r="150" spans="1:2">
      <c r="A150" s="17">
        <v>41030</v>
      </c>
      <c r="B150">
        <v>173.27343819999999</v>
      </c>
    </row>
    <row r="151" spans="1:2">
      <c r="A151" s="17">
        <v>41061</v>
      </c>
      <c r="B151">
        <v>173.27343819999999</v>
      </c>
    </row>
    <row r="152" spans="1:2">
      <c r="A152" s="17">
        <v>41091</v>
      </c>
      <c r="B152">
        <v>170.94050189999999</v>
      </c>
    </row>
    <row r="153" spans="1:2">
      <c r="A153" s="17">
        <v>41122</v>
      </c>
      <c r="B153">
        <v>170.94050189999999</v>
      </c>
    </row>
    <row r="154" spans="1:2">
      <c r="A154" s="17">
        <v>41153</v>
      </c>
      <c r="B154">
        <v>170.94050189999999</v>
      </c>
    </row>
    <row r="155" spans="1:2">
      <c r="A155" s="17">
        <v>41183</v>
      </c>
      <c r="B155">
        <v>170.74763970000001</v>
      </c>
    </row>
    <row r="156" spans="1:2">
      <c r="A156" s="17">
        <v>41214</v>
      </c>
      <c r="B156">
        <v>170.74763970000001</v>
      </c>
    </row>
    <row r="157" spans="1:2">
      <c r="A157" s="17">
        <v>41244</v>
      </c>
      <c r="B157">
        <v>170.74763970000001</v>
      </c>
    </row>
    <row r="158" spans="1:2">
      <c r="A158" s="17">
        <v>41275</v>
      </c>
      <c r="B158">
        <v>174.17872879999999</v>
      </c>
    </row>
    <row r="159" spans="1:2">
      <c r="A159" s="17">
        <v>41306</v>
      </c>
      <c r="B159">
        <v>174.17872879999999</v>
      </c>
    </row>
    <row r="160" spans="1:2">
      <c r="A160" s="17">
        <v>41334</v>
      </c>
      <c r="B160">
        <v>174.17872879999999</v>
      </c>
    </row>
    <row r="161" spans="1:2">
      <c r="A161" s="17">
        <v>41365</v>
      </c>
      <c r="B161">
        <v>166.69609109999999</v>
      </c>
    </row>
    <row r="162" spans="1:2">
      <c r="A162" s="17">
        <v>41395</v>
      </c>
      <c r="B162">
        <v>166.69609109999999</v>
      </c>
    </row>
    <row r="163" spans="1:2">
      <c r="A163" s="17">
        <v>41426</v>
      </c>
      <c r="B163">
        <v>166.69609109999999</v>
      </c>
    </row>
    <row r="164" spans="1:2">
      <c r="A164" s="17">
        <v>41456</v>
      </c>
      <c r="B164">
        <v>168.134353</v>
      </c>
    </row>
    <row r="165" spans="1:2">
      <c r="A165" s="17">
        <v>41487</v>
      </c>
      <c r="B165">
        <v>168.134353</v>
      </c>
    </row>
    <row r="166" spans="1:2">
      <c r="A166" s="17">
        <v>41518</v>
      </c>
      <c r="B166">
        <v>168.134353</v>
      </c>
    </row>
    <row r="167" spans="1:2">
      <c r="A167" s="17">
        <v>41548</v>
      </c>
      <c r="B167">
        <v>165.997477</v>
      </c>
    </row>
    <row r="168" spans="1:2">
      <c r="A168" s="17">
        <v>41579</v>
      </c>
      <c r="B168">
        <v>165.997477</v>
      </c>
    </row>
    <row r="169" spans="1:2">
      <c r="A169" s="17">
        <v>41609</v>
      </c>
      <c r="B169">
        <v>165.997477</v>
      </c>
    </row>
    <row r="170" spans="1:2">
      <c r="A170" s="17">
        <v>41640</v>
      </c>
      <c r="B170">
        <v>169.14867849999999</v>
      </c>
    </row>
    <row r="171" spans="1:2">
      <c r="A171" s="17">
        <v>41671</v>
      </c>
      <c r="B171">
        <v>169.14867849999999</v>
      </c>
    </row>
    <row r="172" spans="1:2">
      <c r="A172" s="17">
        <v>41699</v>
      </c>
      <c r="B172">
        <v>169.14867849999999</v>
      </c>
    </row>
    <row r="173" spans="1:2">
      <c r="A173" s="17">
        <v>41730</v>
      </c>
      <c r="B173">
        <v>169.59578619999999</v>
      </c>
    </row>
    <row r="174" spans="1:2">
      <c r="A174" s="17">
        <v>41760</v>
      </c>
      <c r="B174">
        <v>169.59578619999999</v>
      </c>
    </row>
    <row r="175" spans="1:2">
      <c r="A175" s="17">
        <v>41791</v>
      </c>
      <c r="B175">
        <v>169.59578619999999</v>
      </c>
    </row>
    <row r="176" spans="1:2">
      <c r="A176" s="17">
        <v>41821</v>
      </c>
      <c r="B176">
        <v>160.39218020000001</v>
      </c>
    </row>
    <row r="177" spans="1:2">
      <c r="A177" s="17">
        <v>41852</v>
      </c>
      <c r="B177">
        <v>160.39218020000001</v>
      </c>
    </row>
    <row r="178" spans="1:2">
      <c r="A178" s="17">
        <v>41883</v>
      </c>
      <c r="B178">
        <v>160.39218020000001</v>
      </c>
    </row>
    <row r="179" spans="1:2">
      <c r="A179" s="17">
        <v>41913</v>
      </c>
      <c r="B179">
        <v>137.45569169999999</v>
      </c>
    </row>
    <row r="180" spans="1:2">
      <c r="A180" s="17">
        <v>41944</v>
      </c>
      <c r="B180">
        <v>137.45569169999999</v>
      </c>
    </row>
    <row r="181" spans="1:2">
      <c r="A181" s="17">
        <v>41974</v>
      </c>
      <c r="B181">
        <v>137.45569169999999</v>
      </c>
    </row>
    <row r="182" spans="1:2">
      <c r="A182" s="17">
        <v>42005</v>
      </c>
      <c r="B182">
        <v>115.28317610000001</v>
      </c>
    </row>
    <row r="183" spans="1:2">
      <c r="A183" s="17">
        <v>42036</v>
      </c>
      <c r="B183">
        <v>115.28317610000001</v>
      </c>
    </row>
    <row r="184" spans="1:2">
      <c r="A184" s="17">
        <v>42064</v>
      </c>
      <c r="B184">
        <v>115.28317610000001</v>
      </c>
    </row>
    <row r="185" spans="1:2">
      <c r="A185" s="17">
        <v>42095</v>
      </c>
      <c r="B185">
        <v>116.60322909999999</v>
      </c>
    </row>
    <row r="186" spans="1:2">
      <c r="A186" s="17">
        <v>42125</v>
      </c>
      <c r="B186">
        <v>116.60322909999999</v>
      </c>
    </row>
    <row r="187" spans="1:2">
      <c r="A187" s="17">
        <v>42156</v>
      </c>
      <c r="B187">
        <v>116.60322909999999</v>
      </c>
    </row>
    <row r="188" spans="1:2">
      <c r="A188" s="17">
        <v>42186</v>
      </c>
      <c r="B188">
        <v>104.85049770000001</v>
      </c>
    </row>
    <row r="189" spans="1:2">
      <c r="A189" s="17">
        <v>42217</v>
      </c>
      <c r="B189">
        <v>104.85049770000001</v>
      </c>
    </row>
    <row r="190" spans="1:2">
      <c r="A190" s="17">
        <v>42248</v>
      </c>
      <c r="B190">
        <v>104.85049770000001</v>
      </c>
    </row>
    <row r="191" spans="1:2">
      <c r="A191" s="17">
        <v>42278</v>
      </c>
      <c r="B191">
        <v>96.465423599999994</v>
      </c>
    </row>
    <row r="192" spans="1:2">
      <c r="A192" s="17">
        <v>42309</v>
      </c>
      <c r="B192">
        <v>96.465423599999994</v>
      </c>
    </row>
    <row r="193" spans="1:2">
      <c r="A193" s="17">
        <v>42339</v>
      </c>
      <c r="B193">
        <v>96.465423599999994</v>
      </c>
    </row>
    <row r="194" spans="1:2">
      <c r="A194" s="17">
        <v>42370</v>
      </c>
      <c r="B194">
        <v>88.693989340000002</v>
      </c>
    </row>
    <row r="195" spans="1:2">
      <c r="A195" s="17">
        <v>42401</v>
      </c>
      <c r="B195">
        <v>88.693989340000002</v>
      </c>
    </row>
    <row r="196" spans="1:2">
      <c r="A196" s="17">
        <v>42430</v>
      </c>
      <c r="B196">
        <v>88.693989340000002</v>
      </c>
    </row>
    <row r="197" spans="1:2">
      <c r="A197" s="17">
        <v>42461</v>
      </c>
      <c r="B197">
        <v>100.2048552</v>
      </c>
    </row>
    <row r="198" spans="1:2">
      <c r="A198" s="17">
        <v>42491</v>
      </c>
      <c r="B198">
        <v>100.2048552</v>
      </c>
    </row>
    <row r="199" spans="1:2">
      <c r="A199" s="17">
        <v>42522</v>
      </c>
      <c r="B199">
        <v>100.2048552</v>
      </c>
    </row>
    <row r="200" spans="1:2">
      <c r="A200" s="17">
        <v>42552</v>
      </c>
      <c r="B200">
        <v>103.1391818</v>
      </c>
    </row>
    <row r="201" spans="1:2">
      <c r="A201" s="17">
        <v>42583</v>
      </c>
      <c r="B201">
        <v>103.1391818</v>
      </c>
    </row>
    <row r="202" spans="1:2">
      <c r="A202" s="17">
        <v>42614</v>
      </c>
      <c r="B202">
        <v>103.1391818</v>
      </c>
    </row>
    <row r="203" spans="1:2">
      <c r="A203" s="17">
        <v>42644</v>
      </c>
      <c r="B203">
        <v>107.9619737</v>
      </c>
    </row>
    <row r="204" spans="1:2">
      <c r="A204" s="17">
        <v>42675</v>
      </c>
      <c r="B204">
        <v>107.9619737</v>
      </c>
    </row>
    <row r="205" spans="1:2">
      <c r="A205" s="17">
        <v>42705</v>
      </c>
      <c r="B205">
        <v>107.9619737</v>
      </c>
    </row>
    <row r="206" spans="1:2">
      <c r="A206" s="17">
        <v>42736</v>
      </c>
      <c r="B206">
        <v>114.3301089</v>
      </c>
    </row>
    <row r="207" spans="1:2">
      <c r="A207" s="17">
        <v>42767</v>
      </c>
      <c r="B207">
        <v>114.3301089</v>
      </c>
    </row>
    <row r="208" spans="1:2">
      <c r="A208" s="17">
        <v>42795</v>
      </c>
      <c r="B208">
        <v>114.3301089</v>
      </c>
    </row>
    <row r="209" spans="1:2">
      <c r="A209" s="17">
        <v>42826</v>
      </c>
      <c r="B209">
        <v>108.37067</v>
      </c>
    </row>
    <row r="210" spans="1:2">
      <c r="A210" s="17">
        <v>42856</v>
      </c>
      <c r="B210">
        <v>108.37067</v>
      </c>
    </row>
    <row r="211" spans="1:2">
      <c r="A211" s="17">
        <v>42887</v>
      </c>
      <c r="B211">
        <v>108.37067</v>
      </c>
    </row>
    <row r="212" spans="1:2">
      <c r="A212" s="17">
        <v>42917</v>
      </c>
      <c r="B212">
        <v>111.4048382</v>
      </c>
    </row>
    <row r="213" spans="1:2">
      <c r="A213" s="17">
        <v>42948</v>
      </c>
      <c r="B213">
        <v>111.4048382</v>
      </c>
    </row>
    <row r="214" spans="1:2">
      <c r="A214" s="17">
        <v>42979</v>
      </c>
      <c r="B214">
        <v>111.4048382</v>
      </c>
    </row>
    <row r="215" spans="1:2">
      <c r="A215" s="17">
        <v>43009</v>
      </c>
      <c r="B215">
        <v>119.77212110000001</v>
      </c>
    </row>
    <row r="216" spans="1:2">
      <c r="A216" s="17">
        <v>43040</v>
      </c>
      <c r="B216">
        <v>119.77212110000001</v>
      </c>
    </row>
    <row r="217" spans="1:2">
      <c r="A217" s="17">
        <v>43070</v>
      </c>
      <c r="B217">
        <v>119.77212110000001</v>
      </c>
    </row>
    <row r="218" spans="1:2">
      <c r="A218" s="17">
        <v>43101</v>
      </c>
      <c r="B218">
        <v>127.6144903</v>
      </c>
    </row>
    <row r="219" spans="1:2">
      <c r="A219" s="17">
        <v>43132</v>
      </c>
      <c r="B219">
        <v>127.6144903</v>
      </c>
    </row>
    <row r="220" spans="1:2">
      <c r="A220" s="17">
        <v>43160</v>
      </c>
      <c r="B220">
        <v>127.6144903</v>
      </c>
    </row>
    <row r="221" spans="1:2">
      <c r="A221" s="17">
        <v>43191</v>
      </c>
      <c r="B221">
        <v>131.17853880000001</v>
      </c>
    </row>
    <row r="222" spans="1:2">
      <c r="A222" s="17">
        <v>43221</v>
      </c>
      <c r="B222">
        <v>131.17853880000001</v>
      </c>
    </row>
    <row r="223" spans="1:2">
      <c r="A223" s="17">
        <v>43252</v>
      </c>
      <c r="B223">
        <v>131.17853880000001</v>
      </c>
    </row>
    <row r="224" spans="1:2">
      <c r="A224" s="17">
        <v>43282</v>
      </c>
      <c r="B224">
        <v>130.20320330000001</v>
      </c>
    </row>
    <row r="225" spans="1:2">
      <c r="A225" s="17">
        <v>43313</v>
      </c>
      <c r="B225">
        <v>130.20320330000001</v>
      </c>
    </row>
    <row r="226" spans="1:2">
      <c r="A226" s="17">
        <v>43344</v>
      </c>
      <c r="B226">
        <v>130.20320330000001</v>
      </c>
    </row>
    <row r="227" spans="1:2">
      <c r="A227" s="17">
        <v>43374</v>
      </c>
      <c r="B227">
        <v>123.76075040000001</v>
      </c>
    </row>
    <row r="228" spans="1:2">
      <c r="A228" s="17">
        <v>43405</v>
      </c>
      <c r="B228">
        <v>123.76075040000001</v>
      </c>
    </row>
    <row r="229" spans="1:2">
      <c r="A229" s="17">
        <v>43435</v>
      </c>
      <c r="B229">
        <v>123.76075040000001</v>
      </c>
    </row>
    <row r="230" spans="1:2">
      <c r="A230" s="17">
        <v>43466</v>
      </c>
      <c r="B230">
        <v>118.67300899999999</v>
      </c>
    </row>
    <row r="231" spans="1:2">
      <c r="A231" s="17">
        <v>43497</v>
      </c>
      <c r="B231">
        <v>118.67300899999999</v>
      </c>
    </row>
    <row r="232" spans="1:2">
      <c r="A232" s="17">
        <v>43525</v>
      </c>
      <c r="B232">
        <v>118.67300899999999</v>
      </c>
    </row>
    <row r="233" spans="1:2">
      <c r="A233" s="17">
        <v>43556</v>
      </c>
      <c r="B233">
        <v>119.7827372</v>
      </c>
    </row>
    <row r="234" spans="1:2">
      <c r="A234" s="17">
        <v>43586</v>
      </c>
      <c r="B234">
        <v>119.7827372</v>
      </c>
    </row>
    <row r="235" spans="1:2">
      <c r="A235" s="17">
        <v>43617</v>
      </c>
      <c r="B235">
        <v>119.7827372</v>
      </c>
    </row>
    <row r="236" spans="1:2">
      <c r="A236" s="17">
        <v>43647</v>
      </c>
      <c r="B236">
        <v>115.1845697</v>
      </c>
    </row>
    <row r="237" spans="1:2">
      <c r="A237" s="17">
        <v>43678</v>
      </c>
      <c r="B237">
        <v>115.1845697</v>
      </c>
    </row>
    <row r="238" spans="1:2">
      <c r="A238" s="17">
        <v>43709</v>
      </c>
      <c r="B238">
        <v>115.1845697</v>
      </c>
    </row>
    <row r="239" spans="1:2">
      <c r="A239" s="17">
        <v>43739</v>
      </c>
      <c r="B239">
        <v>116.61233900000001</v>
      </c>
    </row>
    <row r="240" spans="1:2">
      <c r="A240" s="17">
        <v>43770</v>
      </c>
      <c r="B240">
        <v>116.61233900000001</v>
      </c>
    </row>
    <row r="241" spans="1:2">
      <c r="A241" s="17">
        <v>43800</v>
      </c>
      <c r="B241">
        <v>116.61233900000001</v>
      </c>
    </row>
    <row r="242" spans="1:2">
      <c r="A242" s="17">
        <v>43831</v>
      </c>
      <c r="B242">
        <v>108.1110932</v>
      </c>
    </row>
    <row r="243" spans="1:2">
      <c r="A243" s="17">
        <v>43862</v>
      </c>
      <c r="B243">
        <v>108.1110932</v>
      </c>
    </row>
    <row r="244" spans="1:2">
      <c r="A244" s="17">
        <v>43891</v>
      </c>
      <c r="B244">
        <v>108.1110932</v>
      </c>
    </row>
    <row r="245" spans="1:2">
      <c r="A245" s="17">
        <v>43922</v>
      </c>
      <c r="B245">
        <v>91.675619470000001</v>
      </c>
    </row>
    <row r="246" spans="1:2">
      <c r="A246" s="17">
        <v>43952</v>
      </c>
      <c r="B246">
        <v>91.675619470000001</v>
      </c>
    </row>
    <row r="247" spans="1:2">
      <c r="A247" s="17">
        <v>43983</v>
      </c>
      <c r="B247">
        <v>91.675619470000001</v>
      </c>
    </row>
    <row r="248" spans="1:2">
      <c r="A248" s="17">
        <v>44013</v>
      </c>
      <c r="B248">
        <v>106.65329300000001</v>
      </c>
    </row>
    <row r="249" spans="1:2">
      <c r="A249" s="17">
        <v>44044</v>
      </c>
      <c r="B249">
        <v>106.65329300000001</v>
      </c>
    </row>
    <row r="250" spans="1:2">
      <c r="A250" s="17">
        <v>44075</v>
      </c>
      <c r="B250">
        <v>106.65329300000001</v>
      </c>
    </row>
    <row r="251" spans="1:2">
      <c r="A251" s="17">
        <v>44105</v>
      </c>
      <c r="B251">
        <v>117.02077920000001</v>
      </c>
    </row>
    <row r="252" spans="1:2">
      <c r="A252" s="17">
        <v>44136</v>
      </c>
      <c r="B252">
        <v>117.02077920000001</v>
      </c>
    </row>
    <row r="253" spans="1:2">
      <c r="A253" s="17">
        <v>44166</v>
      </c>
      <c r="B253">
        <v>117.02077920000001</v>
      </c>
    </row>
    <row r="254" spans="1:2">
      <c r="A254" s="17">
        <v>44197</v>
      </c>
      <c r="B254">
        <v>139.76113290000001</v>
      </c>
    </row>
    <row r="255" spans="1:2">
      <c r="A255" s="17">
        <v>44228</v>
      </c>
      <c r="B255">
        <v>139.76113290000001</v>
      </c>
    </row>
    <row r="256" spans="1:2">
      <c r="A256" s="17">
        <v>44256</v>
      </c>
      <c r="B256">
        <v>139.76113290000001</v>
      </c>
    </row>
    <row r="257" spans="1:2">
      <c r="A257" s="17">
        <v>44287</v>
      </c>
      <c r="B257">
        <v>154.11509129999999</v>
      </c>
    </row>
    <row r="258" spans="1:2">
      <c r="A258" s="17">
        <v>44317</v>
      </c>
      <c r="B258">
        <v>154.11509129999999</v>
      </c>
    </row>
    <row r="259" spans="1:2">
      <c r="A259" s="17">
        <v>44348</v>
      </c>
      <c r="B259">
        <v>154.11509129999999</v>
      </c>
    </row>
    <row r="260" spans="1:2">
      <c r="A260" s="17">
        <v>44378</v>
      </c>
      <c r="B260">
        <v>167.55373589999999</v>
      </c>
    </row>
    <row r="261" spans="1:2">
      <c r="A261" s="17">
        <v>44409</v>
      </c>
      <c r="B261">
        <v>167.55373589999999</v>
      </c>
    </row>
    <row r="262" spans="1:2">
      <c r="A262" s="17">
        <v>44440</v>
      </c>
      <c r="B262">
        <v>167.55373589999999</v>
      </c>
    </row>
    <row r="263" spans="1:2" ht="15">
      <c r="A263" s="17">
        <v>44470</v>
      </c>
      <c r="B263" s="64">
        <v>187.721049739916</v>
      </c>
    </row>
    <row r="264" spans="1:2" ht="15">
      <c r="A264" s="17">
        <v>44501</v>
      </c>
      <c r="B264" s="65">
        <v>187.721049739916</v>
      </c>
    </row>
    <row r="265" spans="1:2" ht="15">
      <c r="A265" s="17">
        <v>44531</v>
      </c>
      <c r="B265" s="66">
        <v>187.721049739916</v>
      </c>
    </row>
    <row r="266" spans="1:2" ht="15">
      <c r="A266" s="17"/>
      <c r="B266" s="32"/>
    </row>
    <row r="267" spans="1:2" ht="15">
      <c r="A267" s="17"/>
      <c r="B267" s="32"/>
    </row>
    <row r="268" spans="1:2" ht="15">
      <c r="A268" s="33"/>
      <c r="B268" s="32"/>
    </row>
    <row r="269" spans="1:2" ht="15">
      <c r="A269" s="33"/>
      <c r="B269" s="32"/>
    </row>
    <row r="270" spans="1:2" ht="15">
      <c r="A270" s="33"/>
      <c r="B270" s="32"/>
    </row>
    <row r="271" spans="1:2" ht="15">
      <c r="A271" s="33"/>
      <c r="B271" s="32"/>
    </row>
    <row r="272" spans="1:2" ht="15">
      <c r="A272" s="33"/>
      <c r="B272" s="32"/>
    </row>
    <row r="273" spans="1:2" ht="15">
      <c r="A273" s="33"/>
      <c r="B273" s="32"/>
    </row>
    <row r="274" spans="1:2" ht="15">
      <c r="A274" s="33"/>
      <c r="B274" s="32"/>
    </row>
    <row r="275" spans="1:2" ht="15">
      <c r="A275" s="33"/>
      <c r="B275" s="32"/>
    </row>
    <row r="276" spans="1:2" ht="15">
      <c r="A276" s="33"/>
      <c r="B276" s="32"/>
    </row>
    <row r="277" spans="1:2" ht="15">
      <c r="A277" s="33"/>
      <c r="B277" s="32"/>
    </row>
    <row r="278" spans="1:2" ht="15">
      <c r="A278" s="33"/>
      <c r="B278" s="32"/>
    </row>
    <row r="279" spans="1:2" ht="15">
      <c r="A279" s="33"/>
      <c r="B279" s="32"/>
    </row>
    <row r="280" spans="1:2" ht="15">
      <c r="A280" s="33"/>
      <c r="B280" s="32"/>
    </row>
    <row r="281" spans="1:2" ht="15">
      <c r="A281" s="33"/>
      <c r="B281" s="32"/>
    </row>
    <row r="282" spans="1:2" ht="15">
      <c r="A282" s="33"/>
      <c r="B282" s="32"/>
    </row>
    <row r="283" spans="1:2" ht="15">
      <c r="A283" s="33"/>
      <c r="B283" s="32"/>
    </row>
    <row r="284" spans="1:2" ht="15">
      <c r="A284" s="33"/>
      <c r="B284" s="32"/>
    </row>
    <row r="285" spans="1:2" ht="15">
      <c r="A285" s="33"/>
      <c r="B285" s="32"/>
    </row>
    <row r="286" spans="1:2" ht="15">
      <c r="A286" s="33"/>
      <c r="B286" s="32"/>
    </row>
    <row r="287" spans="1:2" ht="15">
      <c r="A287" s="33"/>
      <c r="B287" s="32"/>
    </row>
    <row r="288" spans="1:2" ht="15">
      <c r="A288" s="33"/>
      <c r="B288" s="32"/>
    </row>
    <row r="289" spans="1:2" ht="15">
      <c r="A289" s="33"/>
      <c r="B289" s="32"/>
    </row>
    <row r="290" spans="1:2" ht="15">
      <c r="A290" s="33"/>
      <c r="B290" s="32"/>
    </row>
    <row r="291" spans="1:2" ht="15">
      <c r="A291" s="33"/>
      <c r="B291" s="32"/>
    </row>
    <row r="292" spans="1:2" ht="15">
      <c r="A292" s="33"/>
      <c r="B292" s="32"/>
    </row>
    <row r="293" spans="1:2" ht="15">
      <c r="A293" s="33"/>
      <c r="B293" s="32"/>
    </row>
    <row r="294" spans="1:2" ht="15">
      <c r="A294" s="33"/>
      <c r="B294" s="32"/>
    </row>
    <row r="295" spans="1:2" ht="15">
      <c r="A295" s="33"/>
      <c r="B295" s="32"/>
    </row>
    <row r="296" spans="1:2" ht="15">
      <c r="A296" s="33"/>
      <c r="B296" s="32"/>
    </row>
    <row r="297" spans="1:2" ht="15">
      <c r="A297" s="33"/>
      <c r="B297" s="32"/>
    </row>
    <row r="298" spans="1:2" ht="15">
      <c r="A298" s="33"/>
      <c r="B298" s="32"/>
    </row>
    <row r="299" spans="1:2" ht="15">
      <c r="A299" s="33"/>
      <c r="B299" s="32"/>
    </row>
    <row r="300" spans="1:2" ht="15">
      <c r="A300" s="33"/>
      <c r="B300" s="32"/>
    </row>
    <row r="301" spans="1:2" ht="15">
      <c r="A301" s="33"/>
      <c r="B301" s="32"/>
    </row>
    <row r="302" spans="1:2" ht="15">
      <c r="A302" s="33"/>
      <c r="B302" s="32"/>
    </row>
    <row r="303" spans="1:2" ht="15">
      <c r="A303" s="33"/>
      <c r="B303" s="32"/>
    </row>
    <row r="304" spans="1:2" ht="15">
      <c r="A304" s="33"/>
      <c r="B304" s="32"/>
    </row>
    <row r="305" spans="1:2" ht="15">
      <c r="A305" s="33"/>
      <c r="B305" s="32"/>
    </row>
    <row r="306" spans="1:2" ht="15">
      <c r="A306" s="33"/>
      <c r="B306" s="32"/>
    </row>
    <row r="307" spans="1:2" ht="15">
      <c r="A307" s="33"/>
      <c r="B307" s="32"/>
    </row>
    <row r="308" spans="1:2" ht="15">
      <c r="A308" s="33"/>
      <c r="B308" s="32"/>
    </row>
    <row r="309" spans="1:2" ht="15">
      <c r="A309" s="33"/>
      <c r="B309" s="32"/>
    </row>
    <row r="310" spans="1:2" ht="15">
      <c r="A310" s="33"/>
      <c r="B310" s="32"/>
    </row>
    <row r="311" spans="1:2" ht="15">
      <c r="A311" s="33"/>
      <c r="B311" s="32"/>
    </row>
    <row r="312" spans="1:2" ht="15">
      <c r="A312" s="33"/>
      <c r="B312" s="32"/>
    </row>
    <row r="313" spans="1:2" ht="15">
      <c r="A313" s="33"/>
      <c r="B313" s="32"/>
    </row>
    <row r="314" spans="1:2" ht="15">
      <c r="A314" s="33"/>
      <c r="B314" s="32"/>
    </row>
    <row r="315" spans="1:2" ht="15">
      <c r="A315" s="33"/>
      <c r="B315" s="32"/>
    </row>
    <row r="316" spans="1:2" ht="15">
      <c r="A316" s="33"/>
      <c r="B316" s="32"/>
    </row>
    <row r="317" spans="1:2" ht="15">
      <c r="A317" s="33"/>
      <c r="B317" s="32"/>
    </row>
    <row r="318" spans="1:2" ht="15">
      <c r="A318" s="33"/>
      <c r="B318" s="32"/>
    </row>
    <row r="319" spans="1:2" ht="15">
      <c r="A319" s="33"/>
      <c r="B319" s="32"/>
    </row>
    <row r="320" spans="1:2" ht="15">
      <c r="A320" s="33"/>
      <c r="B320" s="32"/>
    </row>
    <row r="321" spans="1:2" ht="15">
      <c r="A321" s="33"/>
      <c r="B321" s="32"/>
    </row>
    <row r="322" spans="1:2" ht="15">
      <c r="A322" s="33"/>
      <c r="B322" s="32"/>
    </row>
    <row r="323" spans="1:2" ht="15">
      <c r="A323" s="33"/>
      <c r="B323" s="32"/>
    </row>
    <row r="324" spans="1:2" ht="15">
      <c r="A324" s="33"/>
      <c r="B324" s="32"/>
    </row>
    <row r="325" spans="1:2" ht="15">
      <c r="A325" s="33"/>
      <c r="B325" s="32"/>
    </row>
    <row r="326" spans="1:2" ht="15">
      <c r="A326" s="33"/>
      <c r="B326" s="32"/>
    </row>
    <row r="327" spans="1:2" ht="15">
      <c r="A327" s="33"/>
      <c r="B327" s="32"/>
    </row>
    <row r="328" spans="1:2" ht="15">
      <c r="A328" s="33"/>
      <c r="B328" s="32"/>
    </row>
    <row r="329" spans="1:2" ht="15">
      <c r="A329" s="33"/>
      <c r="B329" s="32"/>
    </row>
    <row r="330" spans="1:2" ht="15">
      <c r="A330" s="33"/>
      <c r="B330" s="32"/>
    </row>
    <row r="331" spans="1:2" ht="15">
      <c r="A331" s="33"/>
      <c r="B331" s="32"/>
    </row>
    <row r="332" spans="1:2" ht="15">
      <c r="A332" s="33"/>
      <c r="B332" s="32"/>
    </row>
    <row r="333" spans="1:2" ht="15">
      <c r="A333" s="33"/>
      <c r="B333" s="32"/>
    </row>
    <row r="334" spans="1:2" ht="15">
      <c r="A334" s="33"/>
      <c r="B334" s="32"/>
    </row>
    <row r="335" spans="1:2" ht="15">
      <c r="A335" s="33"/>
      <c r="B335" s="32"/>
    </row>
    <row r="336" spans="1:2" ht="15">
      <c r="A336" s="33"/>
      <c r="B336" s="32"/>
    </row>
    <row r="337" spans="1:2" ht="15">
      <c r="A337" s="33"/>
      <c r="B337" s="32"/>
    </row>
    <row r="338" spans="1:2" ht="15">
      <c r="A338" s="33"/>
      <c r="B338" s="32"/>
    </row>
    <row r="339" spans="1:2" ht="15">
      <c r="A339" s="33"/>
      <c r="B339" s="32"/>
    </row>
    <row r="340" spans="1:2" ht="15">
      <c r="A340" s="33"/>
      <c r="B340" s="32"/>
    </row>
    <row r="341" spans="1:2" ht="15">
      <c r="A341" s="33"/>
      <c r="B341" s="32"/>
    </row>
    <row r="342" spans="1:2" ht="15">
      <c r="A342" s="33"/>
      <c r="B342" s="32"/>
    </row>
    <row r="343" spans="1:2" ht="15">
      <c r="A343" s="33"/>
      <c r="B343" s="32"/>
    </row>
    <row r="344" spans="1:2" ht="15">
      <c r="A344" s="33"/>
      <c r="B344" s="32"/>
    </row>
    <row r="345" spans="1:2" ht="15">
      <c r="A345" s="33"/>
      <c r="B345" s="32"/>
    </row>
    <row r="346" spans="1:2" ht="15">
      <c r="A346" s="33"/>
      <c r="B346" s="32"/>
    </row>
    <row r="347" spans="1:2" ht="15">
      <c r="A347" s="33"/>
      <c r="B347" s="32"/>
    </row>
    <row r="348" spans="1:2" ht="15">
      <c r="A348" s="33"/>
      <c r="B348" s="32"/>
    </row>
    <row r="349" spans="1:2" ht="15">
      <c r="A349" s="33"/>
      <c r="B349" s="32"/>
    </row>
    <row r="350" spans="1:2" ht="15">
      <c r="A350" s="33"/>
      <c r="B350" s="32"/>
    </row>
    <row r="351" spans="1:2" ht="15">
      <c r="A351" s="33"/>
      <c r="B351" s="32"/>
    </row>
    <row r="352" spans="1:2" ht="15">
      <c r="A352" s="33"/>
      <c r="B352" s="32"/>
    </row>
    <row r="353" spans="1:2" ht="15">
      <c r="A353" s="33"/>
      <c r="B353" s="32"/>
    </row>
    <row r="354" spans="1:2" ht="15">
      <c r="A354" s="33"/>
      <c r="B354" s="32"/>
    </row>
    <row r="355" spans="1:2" ht="15">
      <c r="A355" s="33"/>
      <c r="B355" s="32"/>
    </row>
    <row r="356" spans="1:2" ht="15">
      <c r="A356" s="33"/>
      <c r="B356" s="32"/>
    </row>
    <row r="357" spans="1:2" ht="15">
      <c r="A357" s="33"/>
      <c r="B357" s="32"/>
    </row>
    <row r="358" spans="1:2" ht="15">
      <c r="A358" s="33"/>
      <c r="B358" s="32"/>
    </row>
    <row r="359" spans="1:2" ht="15">
      <c r="A359" s="33"/>
      <c r="B359" s="32"/>
    </row>
    <row r="360" spans="1:2" ht="15">
      <c r="A360" s="33"/>
      <c r="B360" s="32"/>
    </row>
    <row r="361" spans="1:2" ht="15">
      <c r="A361" s="33"/>
      <c r="B361" s="32"/>
    </row>
    <row r="362" spans="1:2" ht="15">
      <c r="A362" s="33"/>
      <c r="B362" s="32"/>
    </row>
    <row r="363" spans="1:2" ht="15">
      <c r="A363" s="33"/>
      <c r="B363" s="32"/>
    </row>
    <row r="364" spans="1:2" ht="15">
      <c r="A364" s="33"/>
      <c r="B364" s="32"/>
    </row>
    <row r="365" spans="1:2" ht="15">
      <c r="A365" s="33"/>
      <c r="B365" s="32"/>
    </row>
    <row r="366" spans="1:2" ht="15">
      <c r="A366" s="33"/>
      <c r="B366" s="32"/>
    </row>
    <row r="367" spans="1:2" ht="15">
      <c r="A367" s="33"/>
      <c r="B367" s="32"/>
    </row>
    <row r="368" spans="1:2" ht="15">
      <c r="A368" s="33"/>
      <c r="B368" s="32"/>
    </row>
    <row r="369" spans="1:2" ht="15">
      <c r="A369" s="33"/>
      <c r="B369" s="32"/>
    </row>
    <row r="370" spans="1:2" ht="15">
      <c r="A370" s="33"/>
      <c r="B370" s="32"/>
    </row>
    <row r="371" spans="1:2" ht="15">
      <c r="A371" s="33"/>
      <c r="B371" s="32"/>
    </row>
    <row r="372" spans="1:2" ht="15">
      <c r="A372" s="33"/>
      <c r="B372" s="32"/>
    </row>
    <row r="373" spans="1:2" ht="15">
      <c r="A373" s="33"/>
      <c r="B373" s="32"/>
    </row>
    <row r="374" spans="1:2" ht="15">
      <c r="A374" s="33"/>
      <c r="B374" s="32"/>
    </row>
    <row r="375" spans="1:2" ht="15">
      <c r="A375" s="33"/>
      <c r="B375" s="32"/>
    </row>
    <row r="376" spans="1:2" ht="15">
      <c r="A376" s="33"/>
      <c r="B376" s="32"/>
    </row>
    <row r="377" spans="1:2" ht="15">
      <c r="A377" s="33"/>
      <c r="B377" s="32"/>
    </row>
    <row r="378" spans="1:2" ht="15">
      <c r="A378" s="33"/>
      <c r="B378" s="32"/>
    </row>
    <row r="379" spans="1:2" ht="15">
      <c r="A379" s="33"/>
      <c r="B379" s="32"/>
    </row>
    <row r="380" spans="1:2" ht="15">
      <c r="A380" s="33"/>
      <c r="B380" s="32"/>
    </row>
    <row r="381" spans="1:2" ht="15">
      <c r="A381" s="33"/>
      <c r="B381" s="32"/>
    </row>
    <row r="382" spans="1:2" ht="15">
      <c r="A382" s="33"/>
      <c r="B382" s="32"/>
    </row>
    <row r="383" spans="1:2" ht="15">
      <c r="A383" s="33"/>
      <c r="B383" s="32"/>
    </row>
    <row r="384" spans="1:2" ht="15">
      <c r="A384" s="33"/>
      <c r="B384" s="32"/>
    </row>
    <row r="385" spans="1:2" ht="15">
      <c r="A385" s="33"/>
      <c r="B385" s="32"/>
    </row>
    <row r="386" spans="1:2" ht="15">
      <c r="A386" s="33"/>
      <c r="B386" s="32"/>
    </row>
    <row r="387" spans="1:2" ht="15">
      <c r="A387" s="33"/>
      <c r="B387" s="32"/>
    </row>
    <row r="388" spans="1:2" ht="15">
      <c r="A388" s="33"/>
      <c r="B388" s="32"/>
    </row>
    <row r="389" spans="1:2" ht="15">
      <c r="A389" s="33"/>
      <c r="B389" s="32"/>
    </row>
    <row r="390" spans="1:2" ht="15">
      <c r="A390" s="33"/>
      <c r="B390" s="32"/>
    </row>
    <row r="391" spans="1:2" ht="15">
      <c r="A391" s="33"/>
      <c r="B391" s="32"/>
    </row>
    <row r="392" spans="1:2" ht="15">
      <c r="A392" s="33"/>
      <c r="B392" s="32"/>
    </row>
    <row r="393" spans="1:2" ht="15">
      <c r="A393" s="33"/>
      <c r="B393" s="32"/>
    </row>
    <row r="394" spans="1:2" ht="15">
      <c r="A394" s="33"/>
      <c r="B394" s="32"/>
    </row>
    <row r="395" spans="1:2" ht="15">
      <c r="A395" s="33"/>
      <c r="B395" s="32"/>
    </row>
    <row r="396" spans="1:2" ht="15">
      <c r="A396" s="33"/>
      <c r="B396" s="32"/>
    </row>
    <row r="397" spans="1:2" ht="15">
      <c r="A397" s="33"/>
      <c r="B397" s="32"/>
    </row>
    <row r="398" spans="1:2" ht="15">
      <c r="A398" s="33"/>
      <c r="B398" s="32"/>
    </row>
    <row r="399" spans="1:2" ht="15">
      <c r="A399" s="33"/>
      <c r="B399" s="32"/>
    </row>
    <row r="400" spans="1:2" ht="15">
      <c r="A400" s="33"/>
      <c r="B400" s="32"/>
    </row>
    <row r="401" spans="1:2" ht="15">
      <c r="A401" s="33"/>
      <c r="B401" s="32"/>
    </row>
    <row r="402" spans="1:2" ht="15">
      <c r="A402" s="33"/>
      <c r="B402" s="32"/>
    </row>
    <row r="403" spans="1:2" ht="15">
      <c r="A403" s="33"/>
      <c r="B403" s="32"/>
    </row>
    <row r="404" spans="1:2" ht="15">
      <c r="A404" s="33"/>
      <c r="B404" s="32"/>
    </row>
    <row r="405" spans="1:2" ht="15">
      <c r="A405" s="33"/>
      <c r="B405" s="32"/>
    </row>
    <row r="406" spans="1:2" ht="15">
      <c r="A406" s="33"/>
      <c r="B406" s="32"/>
    </row>
    <row r="407" spans="1:2" ht="15">
      <c r="A407" s="33"/>
      <c r="B407" s="32"/>
    </row>
    <row r="408" spans="1:2" ht="15">
      <c r="A408" s="33"/>
      <c r="B408" s="32"/>
    </row>
    <row r="409" spans="1:2" ht="15">
      <c r="A409" s="33"/>
      <c r="B409" s="32"/>
    </row>
    <row r="410" spans="1:2" ht="15">
      <c r="A410" s="33"/>
      <c r="B410" s="32"/>
    </row>
    <row r="411" spans="1:2" ht="15">
      <c r="A411" s="33"/>
      <c r="B411" s="32"/>
    </row>
    <row r="412" spans="1:2" ht="15">
      <c r="A412" s="33"/>
      <c r="B412" s="32"/>
    </row>
    <row r="413" spans="1:2" ht="15">
      <c r="A413" s="33"/>
      <c r="B413" s="32"/>
    </row>
    <row r="414" spans="1:2" ht="15">
      <c r="A414" s="33"/>
      <c r="B414" s="32"/>
    </row>
    <row r="415" spans="1:2" ht="15">
      <c r="A415" s="33"/>
      <c r="B415" s="32"/>
    </row>
    <row r="416" spans="1:2" ht="15">
      <c r="A416" s="33"/>
      <c r="B416" s="32"/>
    </row>
    <row r="417" spans="1:2" ht="15">
      <c r="A417" s="33"/>
      <c r="B417" s="32"/>
    </row>
    <row r="418" spans="1:2" ht="15">
      <c r="A418" s="33"/>
      <c r="B418" s="32"/>
    </row>
    <row r="419" spans="1:2" ht="15">
      <c r="A419" s="33"/>
      <c r="B419" s="32"/>
    </row>
    <row r="420" spans="1:2" ht="15">
      <c r="A420" s="33"/>
      <c r="B420" s="32"/>
    </row>
    <row r="421" spans="1:2" ht="15">
      <c r="A421" s="33"/>
      <c r="B421" s="32"/>
    </row>
    <row r="422" spans="1:2" ht="15">
      <c r="A422" s="33"/>
      <c r="B422" s="32"/>
    </row>
    <row r="423" spans="1:2" ht="15">
      <c r="A423" s="33"/>
      <c r="B423" s="32"/>
    </row>
    <row r="424" spans="1:2" ht="15">
      <c r="A424" s="33"/>
      <c r="B424" s="32"/>
    </row>
    <row r="425" spans="1:2" ht="15">
      <c r="A425" s="33"/>
      <c r="B425" s="32"/>
    </row>
    <row r="426" spans="1:2" ht="15">
      <c r="A426" s="33"/>
      <c r="B426" s="32"/>
    </row>
    <row r="427" spans="1:2" ht="15">
      <c r="A427" s="33"/>
      <c r="B427" s="32"/>
    </row>
    <row r="428" spans="1:2" ht="15">
      <c r="A428" s="33"/>
      <c r="B428" s="32"/>
    </row>
    <row r="429" spans="1:2" ht="15">
      <c r="A429" s="33"/>
      <c r="B429" s="32"/>
    </row>
    <row r="430" spans="1:2" ht="15">
      <c r="A430" s="33"/>
      <c r="B430" s="32"/>
    </row>
    <row r="431" spans="1:2" ht="15">
      <c r="A431" s="33"/>
      <c r="B431" s="32"/>
    </row>
    <row r="432" spans="1:2" ht="15">
      <c r="A432" s="33"/>
      <c r="B432" s="32"/>
    </row>
    <row r="433" spans="1:2" ht="15">
      <c r="A433" s="33"/>
      <c r="B433" s="32"/>
    </row>
    <row r="434" spans="1:2" ht="15">
      <c r="A434" s="33"/>
      <c r="B434" s="32"/>
    </row>
    <row r="435" spans="1:2" ht="15">
      <c r="A435" s="33"/>
      <c r="B435" s="32"/>
    </row>
    <row r="436" spans="1:2" ht="15">
      <c r="A436" s="33"/>
      <c r="B436" s="32"/>
    </row>
    <row r="437" spans="1:2" ht="15">
      <c r="A437" s="33"/>
      <c r="B437" s="32"/>
    </row>
    <row r="438" spans="1:2" ht="15">
      <c r="A438" s="33"/>
      <c r="B438" s="32"/>
    </row>
    <row r="439" spans="1:2" ht="15">
      <c r="A439" s="33"/>
      <c r="B439" s="32"/>
    </row>
    <row r="440" spans="1:2" ht="15">
      <c r="A440" s="33"/>
      <c r="B440" s="32"/>
    </row>
    <row r="441" spans="1:2" ht="15">
      <c r="A441" s="33"/>
      <c r="B441" s="32"/>
    </row>
    <row r="442" spans="1:2" ht="15">
      <c r="A442" s="33"/>
      <c r="B442" s="32"/>
    </row>
    <row r="443" spans="1:2" ht="15">
      <c r="A443" s="33"/>
      <c r="B443" s="32"/>
    </row>
    <row r="444" spans="1:2" ht="15">
      <c r="A444" s="33"/>
      <c r="B444" s="32"/>
    </row>
    <row r="445" spans="1:2" ht="15">
      <c r="A445" s="33"/>
      <c r="B445" s="32"/>
    </row>
    <row r="446" spans="1:2" ht="15">
      <c r="A446" s="33"/>
      <c r="B446" s="32"/>
    </row>
    <row r="447" spans="1:2" ht="15">
      <c r="A447" s="33"/>
      <c r="B447" s="32"/>
    </row>
    <row r="448" spans="1:2" ht="15">
      <c r="A448" s="33"/>
      <c r="B448" s="32"/>
    </row>
    <row r="449" spans="1:2" ht="15">
      <c r="A449" s="33"/>
      <c r="B449" s="32"/>
    </row>
    <row r="450" spans="1:2" ht="15">
      <c r="A450" s="33"/>
      <c r="B450" s="32"/>
    </row>
    <row r="451" spans="1:2" ht="15">
      <c r="A451" s="33"/>
      <c r="B451" s="32"/>
    </row>
    <row r="452" spans="1:2" ht="15">
      <c r="A452" s="33"/>
      <c r="B452" s="32"/>
    </row>
    <row r="453" spans="1:2" ht="15">
      <c r="A453" s="33"/>
      <c r="B453" s="32"/>
    </row>
    <row r="454" spans="1:2" ht="15">
      <c r="A454" s="33"/>
      <c r="B454" s="32"/>
    </row>
    <row r="455" spans="1:2" ht="15">
      <c r="A455" s="33"/>
      <c r="B455" s="32"/>
    </row>
    <row r="456" spans="1:2" ht="15">
      <c r="A456" s="33"/>
      <c r="B456" s="32"/>
    </row>
    <row r="457" spans="1:2" ht="15">
      <c r="A457" s="33"/>
      <c r="B457" s="32"/>
    </row>
    <row r="458" spans="1:2" ht="15">
      <c r="A458" s="33"/>
      <c r="B458" s="32"/>
    </row>
    <row r="459" spans="1:2" ht="15">
      <c r="A459" s="33"/>
      <c r="B459" s="32"/>
    </row>
    <row r="460" spans="1:2" ht="15">
      <c r="A460" s="33"/>
      <c r="B460" s="32"/>
    </row>
    <row r="461" spans="1:2" ht="15">
      <c r="A461" s="33"/>
      <c r="B461" s="32"/>
    </row>
    <row r="462" spans="1:2" ht="15">
      <c r="A462" s="33"/>
      <c r="B462" s="32"/>
    </row>
    <row r="463" spans="1:2" ht="15">
      <c r="A463" s="33"/>
      <c r="B463" s="32"/>
    </row>
    <row r="464" spans="1:2" ht="15">
      <c r="A464" s="33"/>
      <c r="B464" s="32"/>
    </row>
    <row r="465" spans="1:2" ht="15">
      <c r="A465" s="33"/>
      <c r="B465" s="32"/>
    </row>
    <row r="466" spans="1:2" ht="15">
      <c r="A466" s="33"/>
      <c r="B466" s="32"/>
    </row>
    <row r="467" spans="1:2" ht="15">
      <c r="A467" s="33"/>
      <c r="B467" s="32"/>
    </row>
    <row r="468" spans="1:2" ht="15">
      <c r="A468" s="33"/>
      <c r="B468" s="32"/>
    </row>
    <row r="469" spans="1:2" ht="15">
      <c r="A469" s="33"/>
      <c r="B469" s="32"/>
    </row>
    <row r="470" spans="1:2" ht="15">
      <c r="A470" s="33"/>
      <c r="B470" s="32"/>
    </row>
    <row r="471" spans="1:2" ht="15">
      <c r="A471" s="33"/>
      <c r="B471" s="32"/>
    </row>
    <row r="472" spans="1:2" ht="15">
      <c r="A472" s="33"/>
      <c r="B472" s="32"/>
    </row>
    <row r="473" spans="1:2" ht="15">
      <c r="A473" s="33"/>
      <c r="B473" s="32"/>
    </row>
    <row r="474" spans="1:2" ht="15">
      <c r="A474" s="33"/>
      <c r="B474" s="32"/>
    </row>
    <row r="475" spans="1:2" ht="15">
      <c r="A475" s="33"/>
      <c r="B475" s="32"/>
    </row>
    <row r="476" spans="1:2" ht="15">
      <c r="A476" s="33"/>
      <c r="B476" s="32"/>
    </row>
    <row r="477" spans="1:2" ht="15">
      <c r="A477" s="33"/>
      <c r="B477" s="32"/>
    </row>
    <row r="478" spans="1:2" ht="15">
      <c r="A478" s="33"/>
      <c r="B478" s="32"/>
    </row>
    <row r="479" spans="1:2" ht="15">
      <c r="A479" s="33"/>
      <c r="B479" s="32"/>
    </row>
    <row r="480" spans="1:2" ht="15">
      <c r="A480" s="33"/>
      <c r="B480" s="32"/>
    </row>
    <row r="481" spans="1:2" ht="15">
      <c r="A481" s="33"/>
      <c r="B481" s="32"/>
    </row>
    <row r="482" spans="1:2" ht="15">
      <c r="A482" s="33"/>
      <c r="B482" s="32"/>
    </row>
    <row r="483" spans="1:2" ht="15">
      <c r="A483" s="33"/>
      <c r="B483" s="32"/>
    </row>
    <row r="484" spans="1:2" ht="15">
      <c r="A484" s="33"/>
      <c r="B484" s="32"/>
    </row>
    <row r="485" spans="1:2" ht="15">
      <c r="A485" s="33"/>
      <c r="B485" s="32"/>
    </row>
    <row r="486" spans="1:2" ht="15">
      <c r="A486" s="33"/>
      <c r="B486" s="32"/>
    </row>
    <row r="487" spans="1:2" ht="15">
      <c r="A487" s="33"/>
      <c r="B487" s="32"/>
    </row>
    <row r="488" spans="1:2" ht="15">
      <c r="A488" s="33"/>
      <c r="B488" s="32"/>
    </row>
    <row r="489" spans="1:2" ht="15">
      <c r="A489" s="33"/>
      <c r="B489" s="32"/>
    </row>
    <row r="490" spans="1:2" ht="15">
      <c r="A490" s="33"/>
      <c r="B490" s="32"/>
    </row>
    <row r="491" spans="1:2" ht="15">
      <c r="A491" s="33"/>
      <c r="B491" s="32"/>
    </row>
    <row r="492" spans="1:2" ht="15">
      <c r="A492" s="33"/>
      <c r="B492" s="32"/>
    </row>
    <row r="493" spans="1:2" ht="15">
      <c r="A493" s="33"/>
      <c r="B493" s="32"/>
    </row>
    <row r="494" spans="1:2" ht="15">
      <c r="A494" s="33"/>
      <c r="B494" s="32"/>
    </row>
    <row r="495" spans="1:2" ht="15">
      <c r="A495" s="33"/>
      <c r="B495" s="32"/>
    </row>
    <row r="496" spans="1:2" ht="15">
      <c r="A496" s="33"/>
      <c r="B496" s="32"/>
    </row>
    <row r="497" spans="1:2" ht="15">
      <c r="A497" s="33"/>
      <c r="B497" s="32"/>
    </row>
    <row r="498" spans="1:2" ht="15">
      <c r="A498" s="33"/>
      <c r="B498" s="32"/>
    </row>
    <row r="499" spans="1:2" ht="15">
      <c r="A499" s="33"/>
      <c r="B499" s="32"/>
    </row>
    <row r="500" spans="1:2" ht="15">
      <c r="A500" s="33"/>
      <c r="B500" s="32"/>
    </row>
    <row r="501" spans="1:2" ht="15">
      <c r="A501" s="33"/>
      <c r="B501" s="32"/>
    </row>
    <row r="502" spans="1:2" ht="15">
      <c r="A502" s="33"/>
      <c r="B502" s="32"/>
    </row>
    <row r="503" spans="1:2" ht="15">
      <c r="A503" s="33"/>
      <c r="B503" s="32"/>
    </row>
    <row r="504" spans="1:2" ht="15">
      <c r="A504" s="33"/>
      <c r="B504" s="32"/>
    </row>
    <row r="505" spans="1:2" ht="15">
      <c r="A505" s="33"/>
      <c r="B505" s="32"/>
    </row>
    <row r="506" spans="1:2" ht="15">
      <c r="A506" s="33"/>
      <c r="B506" s="32"/>
    </row>
    <row r="507" spans="1:2" ht="15">
      <c r="A507" s="33"/>
      <c r="B507" s="32"/>
    </row>
    <row r="508" spans="1:2" ht="15">
      <c r="A508" s="33"/>
      <c r="B508" s="32"/>
    </row>
    <row r="509" spans="1:2" ht="15">
      <c r="A509" s="33"/>
      <c r="B509" s="32"/>
    </row>
    <row r="510" spans="1:2" ht="15">
      <c r="A510" s="33"/>
      <c r="B510" s="32"/>
    </row>
    <row r="511" spans="1:2" ht="15">
      <c r="A511" s="33"/>
      <c r="B511" s="32"/>
    </row>
    <row r="512" spans="1:2" ht="15">
      <c r="A512" s="33"/>
      <c r="B512" s="32"/>
    </row>
    <row r="513" spans="1:2" ht="15">
      <c r="A513" s="33"/>
      <c r="B513" s="32"/>
    </row>
    <row r="514" spans="1:2" ht="15">
      <c r="A514" s="33"/>
      <c r="B514" s="32"/>
    </row>
    <row r="515" spans="1:2" ht="15">
      <c r="A515" s="33"/>
      <c r="B515" s="32"/>
    </row>
    <row r="516" spans="1:2" ht="15">
      <c r="A516" s="33"/>
      <c r="B516" s="32"/>
    </row>
    <row r="517" spans="1:2" ht="15">
      <c r="A517" s="33"/>
      <c r="B517" s="32"/>
    </row>
    <row r="518" spans="1:2" ht="15">
      <c r="A518" s="33"/>
      <c r="B518" s="32"/>
    </row>
    <row r="519" spans="1:2" ht="15">
      <c r="A519" s="33"/>
      <c r="B519" s="32"/>
    </row>
    <row r="520" spans="1:2" ht="15">
      <c r="A520" s="33"/>
      <c r="B520" s="32"/>
    </row>
    <row r="521" spans="1:2" ht="15">
      <c r="A521" s="33"/>
      <c r="B521" s="32"/>
    </row>
    <row r="522" spans="1:2" ht="15">
      <c r="A522" s="33"/>
      <c r="B522" s="32"/>
    </row>
    <row r="523" spans="1:2" ht="15">
      <c r="A523" s="33"/>
      <c r="B523" s="32"/>
    </row>
    <row r="524" spans="1:2" ht="15">
      <c r="A524" s="33"/>
      <c r="B524" s="32"/>
    </row>
    <row r="525" spans="1:2" ht="15">
      <c r="A525" s="33"/>
      <c r="B525" s="32"/>
    </row>
    <row r="526" spans="1:2" ht="15">
      <c r="A526" s="33"/>
      <c r="B526" s="32"/>
    </row>
    <row r="527" spans="1:2" ht="15">
      <c r="A527" s="33"/>
      <c r="B527" s="32"/>
    </row>
    <row r="528" spans="1:2" ht="15">
      <c r="A528" s="33"/>
      <c r="B528" s="32"/>
    </row>
    <row r="529" spans="1:2" ht="15">
      <c r="A529" s="33"/>
      <c r="B529" s="32"/>
    </row>
    <row r="530" spans="1:2" ht="15">
      <c r="A530" s="33"/>
      <c r="B530" s="32"/>
    </row>
    <row r="531" spans="1:2" ht="15">
      <c r="A531" s="33"/>
      <c r="B531" s="32"/>
    </row>
    <row r="532" spans="1:2" ht="15">
      <c r="A532" s="33"/>
      <c r="B532" s="32"/>
    </row>
    <row r="533" spans="1:2" ht="15">
      <c r="A533" s="33"/>
      <c r="B533" s="32"/>
    </row>
    <row r="534" spans="1:2" ht="15">
      <c r="A534" s="33"/>
      <c r="B534" s="32"/>
    </row>
    <row r="535" spans="1:2" ht="15">
      <c r="A535" s="33"/>
      <c r="B535" s="32"/>
    </row>
    <row r="536" spans="1:2" ht="15">
      <c r="A536" s="33"/>
      <c r="B536" s="32"/>
    </row>
    <row r="537" spans="1:2" ht="15">
      <c r="A537" s="33"/>
      <c r="B537" s="32"/>
    </row>
    <row r="538" spans="1:2" ht="15">
      <c r="A538" s="33"/>
      <c r="B538" s="32"/>
    </row>
    <row r="539" spans="1:2" ht="15">
      <c r="A539" s="33"/>
      <c r="B539" s="32"/>
    </row>
    <row r="540" spans="1:2" ht="15">
      <c r="A540" s="33"/>
      <c r="B540" s="32"/>
    </row>
    <row r="541" spans="1:2" ht="15">
      <c r="A541" s="33"/>
      <c r="B541" s="32"/>
    </row>
    <row r="542" spans="1:2" ht="15">
      <c r="A542" s="33"/>
      <c r="B542" s="32"/>
    </row>
    <row r="543" spans="1:2" ht="15">
      <c r="A543" s="33"/>
      <c r="B543" s="32"/>
    </row>
    <row r="544" spans="1:2" ht="15">
      <c r="A544" s="33"/>
      <c r="B544" s="32"/>
    </row>
    <row r="545" spans="1:2" ht="15">
      <c r="A545" s="33"/>
      <c r="B545" s="32"/>
    </row>
    <row r="546" spans="1:2" ht="15">
      <c r="A546" s="33"/>
      <c r="B546" s="32"/>
    </row>
    <row r="547" spans="1:2" ht="15">
      <c r="A547" s="33"/>
      <c r="B547" s="32"/>
    </row>
    <row r="548" spans="1:2" ht="15">
      <c r="A548" s="33"/>
      <c r="B548" s="32"/>
    </row>
    <row r="549" spans="1:2" ht="15">
      <c r="A549" s="33"/>
      <c r="B549" s="32"/>
    </row>
    <row r="550" spans="1:2" ht="15">
      <c r="A550" s="33"/>
      <c r="B550" s="32"/>
    </row>
    <row r="551" spans="1:2" ht="15">
      <c r="A551" s="33"/>
      <c r="B551" s="32"/>
    </row>
    <row r="552" spans="1:2" ht="15">
      <c r="A552" s="33"/>
      <c r="B552" s="32"/>
    </row>
    <row r="553" spans="1:2" ht="15">
      <c r="A553" s="33"/>
      <c r="B553" s="32"/>
    </row>
    <row r="554" spans="1:2" ht="15">
      <c r="A554" s="33"/>
      <c r="B554" s="32"/>
    </row>
    <row r="555" spans="1:2" ht="15">
      <c r="A555" s="33"/>
      <c r="B555" s="32"/>
    </row>
    <row r="556" spans="1:2" ht="15">
      <c r="A556" s="33"/>
      <c r="B556" s="32"/>
    </row>
    <row r="557" spans="1:2" ht="15">
      <c r="A557" s="33"/>
      <c r="B557" s="32"/>
    </row>
    <row r="558" spans="1:2" ht="15">
      <c r="A558" s="33"/>
      <c r="B558" s="32"/>
    </row>
    <row r="559" spans="1:2" ht="15">
      <c r="A559" s="33"/>
      <c r="B559" s="32"/>
    </row>
    <row r="560" spans="1:2" ht="15">
      <c r="A560" s="33"/>
      <c r="B560" s="32"/>
    </row>
    <row r="561" spans="1:2" ht="15">
      <c r="A561" s="33"/>
      <c r="B561" s="32"/>
    </row>
    <row r="562" spans="1:2" ht="15">
      <c r="A562" s="33"/>
      <c r="B562" s="32"/>
    </row>
    <row r="563" spans="1:2" ht="15">
      <c r="A563" s="33"/>
      <c r="B563" s="32"/>
    </row>
    <row r="564" spans="1:2" ht="15">
      <c r="A564" s="33"/>
      <c r="B564" s="32"/>
    </row>
    <row r="565" spans="1:2" ht="15">
      <c r="A565" s="33"/>
      <c r="B565" s="32"/>
    </row>
    <row r="566" spans="1:2" ht="15">
      <c r="A566" s="33"/>
      <c r="B566" s="32"/>
    </row>
    <row r="567" spans="1:2" ht="15">
      <c r="A567" s="33"/>
      <c r="B567" s="32"/>
    </row>
    <row r="568" spans="1:2" ht="15">
      <c r="A568" s="33"/>
      <c r="B568" s="32"/>
    </row>
    <row r="569" spans="1:2" ht="15">
      <c r="A569" s="33"/>
      <c r="B569" s="32"/>
    </row>
    <row r="570" spans="1:2" ht="15">
      <c r="A570" s="33"/>
      <c r="B570" s="32"/>
    </row>
    <row r="571" spans="1:2" ht="15">
      <c r="A571" s="33"/>
      <c r="B571" s="32"/>
    </row>
    <row r="572" spans="1:2" ht="15">
      <c r="A572" s="33"/>
      <c r="B572" s="32"/>
    </row>
    <row r="573" spans="1:2" ht="15">
      <c r="A573" s="33"/>
      <c r="B573" s="32"/>
    </row>
    <row r="574" spans="1:2" ht="15">
      <c r="A574" s="33"/>
      <c r="B574" s="32"/>
    </row>
    <row r="575" spans="1:2" ht="15">
      <c r="A575" s="33"/>
      <c r="B575" s="32"/>
    </row>
    <row r="576" spans="1:2" ht="15">
      <c r="A576" s="33"/>
      <c r="B576" s="32"/>
    </row>
    <row r="577" spans="1:2" ht="15">
      <c r="A577" s="33"/>
      <c r="B577" s="32"/>
    </row>
    <row r="578" spans="1:2" ht="15">
      <c r="A578" s="33"/>
      <c r="B578" s="32"/>
    </row>
    <row r="579" spans="1:2" ht="15">
      <c r="A579" s="33"/>
      <c r="B579" s="32"/>
    </row>
    <row r="580" spans="1:2" ht="15">
      <c r="A580" s="33"/>
      <c r="B580" s="32"/>
    </row>
    <row r="581" spans="1:2" ht="15">
      <c r="A581" s="33"/>
      <c r="B581" s="32"/>
    </row>
    <row r="582" spans="1:2" ht="15">
      <c r="A582" s="33"/>
      <c r="B582" s="32"/>
    </row>
    <row r="583" spans="1:2" ht="15">
      <c r="A583" s="33"/>
      <c r="B583" s="32"/>
    </row>
    <row r="584" spans="1:2" ht="15">
      <c r="A584" s="33"/>
      <c r="B584" s="32"/>
    </row>
    <row r="585" spans="1:2" ht="15">
      <c r="A585" s="33"/>
      <c r="B585" s="32"/>
    </row>
    <row r="586" spans="1:2" ht="15">
      <c r="A586" s="33"/>
      <c r="B586" s="32"/>
    </row>
    <row r="587" spans="1:2" ht="15">
      <c r="A587" s="33"/>
      <c r="B587" s="32"/>
    </row>
    <row r="588" spans="1:2" ht="15">
      <c r="A588" s="33"/>
      <c r="B588" s="32"/>
    </row>
    <row r="589" spans="1:2" ht="15">
      <c r="A589" s="33"/>
      <c r="B589" s="32"/>
    </row>
    <row r="590" spans="1:2" ht="15">
      <c r="A590" s="33"/>
      <c r="B590" s="32"/>
    </row>
    <row r="591" spans="1:2" ht="15">
      <c r="A591" s="33"/>
      <c r="B591" s="32"/>
    </row>
    <row r="592" spans="1:2" ht="15">
      <c r="A592" s="33"/>
      <c r="B592" s="32"/>
    </row>
    <row r="593" spans="1:2" ht="15">
      <c r="A593" s="33"/>
      <c r="B593" s="32"/>
    </row>
    <row r="594" spans="1:2" ht="15">
      <c r="A594" s="33"/>
      <c r="B594" s="32"/>
    </row>
    <row r="595" spans="1:2" ht="15">
      <c r="A595" s="33"/>
      <c r="B595" s="32"/>
    </row>
    <row r="596" spans="1:2" ht="15">
      <c r="A596" s="33"/>
      <c r="B596" s="32"/>
    </row>
    <row r="597" spans="1:2" ht="15">
      <c r="A597" s="33"/>
      <c r="B597" s="32"/>
    </row>
    <row r="598" spans="1:2" ht="15">
      <c r="A598" s="33"/>
      <c r="B598" s="32"/>
    </row>
    <row r="599" spans="1:2" ht="15">
      <c r="A599" s="33"/>
      <c r="B599" s="32"/>
    </row>
    <row r="600" spans="1:2" ht="15">
      <c r="A600" s="33"/>
      <c r="B600" s="32"/>
    </row>
    <row r="601" spans="1:2" ht="15">
      <c r="A601" s="33"/>
      <c r="B601" s="32"/>
    </row>
    <row r="602" spans="1:2" ht="15">
      <c r="A602" s="33"/>
      <c r="B602" s="32"/>
    </row>
    <row r="603" spans="1:2" ht="15">
      <c r="A603" s="33"/>
      <c r="B603" s="32"/>
    </row>
    <row r="604" spans="1:2" ht="15">
      <c r="A604" s="33"/>
      <c r="B604" s="32"/>
    </row>
    <row r="605" spans="1:2" ht="15">
      <c r="A605" s="33"/>
      <c r="B605" s="32"/>
    </row>
    <row r="606" spans="1:2" ht="15">
      <c r="A606" s="33"/>
      <c r="B606" s="32"/>
    </row>
    <row r="607" spans="1:2" ht="15">
      <c r="A607" s="33"/>
      <c r="B607" s="32"/>
    </row>
    <row r="608" spans="1:2" ht="15">
      <c r="A608" s="33"/>
      <c r="B608" s="32"/>
    </row>
    <row r="609" spans="1:2" ht="15">
      <c r="A609" s="33"/>
      <c r="B609" s="32"/>
    </row>
    <row r="610" spans="1:2" ht="15">
      <c r="A610" s="33"/>
      <c r="B610" s="32"/>
    </row>
    <row r="611" spans="1:2" ht="15">
      <c r="A611" s="33"/>
      <c r="B611" s="32"/>
    </row>
    <row r="612" spans="1:2" ht="15">
      <c r="A612" s="33"/>
      <c r="B612" s="32"/>
    </row>
    <row r="613" spans="1:2" ht="15">
      <c r="A613" s="33"/>
      <c r="B613" s="32"/>
    </row>
    <row r="614" spans="1:2" ht="15">
      <c r="A614" s="33"/>
      <c r="B614" s="32"/>
    </row>
    <row r="615" spans="1:2" ht="15">
      <c r="A615" s="33"/>
      <c r="B615" s="32"/>
    </row>
    <row r="616" spans="1:2" ht="15">
      <c r="A616" s="33"/>
      <c r="B616" s="32"/>
    </row>
    <row r="617" spans="1:2" ht="15">
      <c r="A617" s="33"/>
      <c r="B617" s="32"/>
    </row>
    <row r="618" spans="1:2" ht="15">
      <c r="A618" s="33"/>
      <c r="B618" s="32"/>
    </row>
    <row r="619" spans="1:2" ht="15">
      <c r="A619" s="33"/>
      <c r="B619" s="32"/>
    </row>
    <row r="620" spans="1:2" ht="15">
      <c r="A620" s="33"/>
      <c r="B620" s="32"/>
    </row>
    <row r="621" spans="1:2" ht="15">
      <c r="A621" s="33"/>
      <c r="B621" s="32"/>
    </row>
    <row r="622" spans="1:2" ht="15">
      <c r="A622" s="33"/>
      <c r="B622" s="32"/>
    </row>
    <row r="623" spans="1:2" ht="15">
      <c r="A623" s="33"/>
      <c r="B623" s="32"/>
    </row>
    <row r="624" spans="1:2" ht="15">
      <c r="A624" s="33"/>
      <c r="B624" s="32"/>
    </row>
    <row r="625" spans="1:2" ht="15">
      <c r="A625" s="33"/>
      <c r="B625" s="32"/>
    </row>
    <row r="626" spans="1:2" ht="15">
      <c r="A626" s="33"/>
      <c r="B626" s="32"/>
    </row>
    <row r="627" spans="1:2" ht="15">
      <c r="A627" s="33"/>
      <c r="B627" s="32"/>
    </row>
    <row r="628" spans="1:2" ht="15">
      <c r="A628" s="33"/>
      <c r="B628" s="32"/>
    </row>
    <row r="629" spans="1:2" ht="15">
      <c r="A629" s="33"/>
      <c r="B629" s="32"/>
    </row>
    <row r="630" spans="1:2" ht="15">
      <c r="A630" s="33"/>
      <c r="B630" s="32"/>
    </row>
    <row r="631" spans="1:2" ht="15">
      <c r="A631" s="33"/>
      <c r="B631" s="32"/>
    </row>
    <row r="632" spans="1:2" ht="15">
      <c r="A632" s="33"/>
      <c r="B632" s="32"/>
    </row>
    <row r="633" spans="1:2" ht="15">
      <c r="A633" s="33"/>
      <c r="B633" s="32"/>
    </row>
    <row r="634" spans="1:2" ht="15">
      <c r="A634" s="33"/>
      <c r="B634" s="32"/>
    </row>
    <row r="635" spans="1:2" ht="15">
      <c r="A635" s="33"/>
      <c r="B635" s="32"/>
    </row>
    <row r="636" spans="1:2" ht="15">
      <c r="A636" s="33"/>
      <c r="B636" s="32"/>
    </row>
    <row r="637" spans="1:2" ht="15">
      <c r="A637" s="33"/>
      <c r="B637" s="32"/>
    </row>
    <row r="638" spans="1:2" ht="15">
      <c r="A638" s="33"/>
      <c r="B638" s="32"/>
    </row>
    <row r="639" spans="1:2" ht="15">
      <c r="A639" s="33"/>
      <c r="B639" s="32"/>
    </row>
    <row r="640" spans="1:2" ht="15">
      <c r="A640" s="33"/>
      <c r="B640" s="32"/>
    </row>
    <row r="641" spans="1:2" ht="15">
      <c r="A641" s="33"/>
      <c r="B641" s="32"/>
    </row>
    <row r="642" spans="1:2" ht="15">
      <c r="A642" s="33"/>
      <c r="B642" s="32"/>
    </row>
  </sheetData>
  <hyperlinks>
    <hyperlink ref="F1" r:id="rId1" display="https://fred.stlouisfed.org/series/PALLFNFINDEXQ" xr:uid="{0D510497-6A37-4ECF-BD4E-043A7F643A54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BC1D6-775F-4721-A4A2-D372B503263F}">
  <sheetPr>
    <tabColor rgb="FF70AD47"/>
  </sheetPr>
  <dimension ref="A1:E267"/>
  <sheetViews>
    <sheetView topLeftCell="A230" workbookViewId="0">
      <selection activeCell="D251" sqref="C251:D251"/>
    </sheetView>
  </sheetViews>
  <sheetFormatPr defaultRowHeight="12.75"/>
  <cols>
    <col min="1" max="1" width="10.140625" bestFit="1" customWidth="1"/>
    <col min="2" max="2" width="9.5703125" bestFit="1" customWidth="1"/>
  </cols>
  <sheetData>
    <row r="1" spans="1:5">
      <c r="A1" t="s">
        <v>1</v>
      </c>
      <c r="B1" t="s">
        <v>36</v>
      </c>
      <c r="E1" s="18" t="s">
        <v>521</v>
      </c>
    </row>
    <row r="2" spans="1:5">
      <c r="A2" s="17">
        <v>36526</v>
      </c>
      <c r="B2">
        <v>6.1550000000000002</v>
      </c>
    </row>
    <row r="3" spans="1:5">
      <c r="A3" s="17">
        <v>36557</v>
      </c>
      <c r="B3">
        <v>6.28</v>
      </c>
    </row>
    <row r="4" spans="1:5">
      <c r="A4" s="17">
        <v>36586</v>
      </c>
      <c r="B4">
        <v>6.3525</v>
      </c>
    </row>
    <row r="5" spans="1:5">
      <c r="A5" s="17">
        <v>36617</v>
      </c>
      <c r="B5">
        <v>6.3525</v>
      </c>
    </row>
    <row r="6" spans="1:5">
      <c r="A6" s="17">
        <v>36647</v>
      </c>
      <c r="B6">
        <v>6.7850000000000001</v>
      </c>
    </row>
    <row r="7" spans="1:5">
      <c r="A7" s="17">
        <v>36678</v>
      </c>
      <c r="B7">
        <v>6.9874999999999998</v>
      </c>
    </row>
    <row r="8" spans="1:5">
      <c r="A8" s="17">
        <v>36708</v>
      </c>
      <c r="B8">
        <v>6.9874999999999998</v>
      </c>
    </row>
    <row r="9" spans="1:5">
      <c r="A9" s="17">
        <v>36739</v>
      </c>
      <c r="B9">
        <v>6.9749999999999996</v>
      </c>
    </row>
    <row r="10" spans="1:5">
      <c r="A10" s="17">
        <v>36770</v>
      </c>
      <c r="B10">
        <v>6.9450000000000003</v>
      </c>
    </row>
    <row r="11" spans="1:5">
      <c r="A11" s="17">
        <v>36800</v>
      </c>
      <c r="B11">
        <v>6.9450000000000003</v>
      </c>
    </row>
    <row r="12" spans="1:5">
      <c r="A12" s="17">
        <v>36831</v>
      </c>
      <c r="B12">
        <v>7.4987000000000004</v>
      </c>
    </row>
    <row r="13" spans="1:5">
      <c r="A13" s="17">
        <v>36861</v>
      </c>
      <c r="B13">
        <v>7.6550000000000002</v>
      </c>
    </row>
    <row r="14" spans="1:5">
      <c r="A14" s="17">
        <v>36892</v>
      </c>
      <c r="B14">
        <v>7.57</v>
      </c>
    </row>
    <row r="15" spans="1:5">
      <c r="A15" s="17">
        <v>36923</v>
      </c>
      <c r="B15">
        <v>7.73</v>
      </c>
    </row>
    <row r="16" spans="1:5">
      <c r="A16" s="17">
        <v>36951</v>
      </c>
      <c r="B16">
        <v>7.7374999999999998</v>
      </c>
    </row>
    <row r="17" spans="1:2">
      <c r="A17" s="17">
        <v>36982</v>
      </c>
      <c r="B17">
        <v>7.7374999999999998</v>
      </c>
    </row>
    <row r="18" spans="1:2">
      <c r="A18" s="17">
        <v>37012</v>
      </c>
      <c r="B18">
        <v>8.0225000000000009</v>
      </c>
    </row>
    <row r="19" spans="1:2">
      <c r="A19" s="17">
        <v>37043</v>
      </c>
      <c r="B19">
        <v>8.0350000000000001</v>
      </c>
    </row>
    <row r="20" spans="1:2">
      <c r="A20" s="17">
        <v>37073</v>
      </c>
      <c r="B20">
        <v>8.0350000000000001</v>
      </c>
    </row>
    <row r="21" spans="1:2">
      <c r="A21" s="17">
        <v>37104</v>
      </c>
      <c r="B21">
        <v>8.2449999999999992</v>
      </c>
    </row>
    <row r="22" spans="1:2">
      <c r="A22" s="17">
        <v>37135</v>
      </c>
      <c r="B22">
        <v>8.2449999999999992</v>
      </c>
    </row>
    <row r="23" spans="1:2">
      <c r="A23" s="17">
        <v>37165</v>
      </c>
      <c r="B23">
        <v>9.0661000000000005</v>
      </c>
    </row>
    <row r="24" spans="1:2">
      <c r="A24" s="17">
        <v>37196</v>
      </c>
      <c r="B24">
        <v>9.5299999999999994</v>
      </c>
    </row>
    <row r="25" spans="1:2">
      <c r="A25" s="17">
        <v>37226</v>
      </c>
      <c r="B25">
        <v>9.5299999999999994</v>
      </c>
    </row>
    <row r="26" spans="1:2">
      <c r="A26" s="17">
        <v>37257</v>
      </c>
      <c r="B26">
        <v>12</v>
      </c>
    </row>
    <row r="27" spans="1:2">
      <c r="A27" s="17">
        <v>37288</v>
      </c>
      <c r="B27">
        <v>11.68</v>
      </c>
    </row>
    <row r="28" spans="1:2">
      <c r="A28" s="17">
        <v>37316</v>
      </c>
      <c r="B28">
        <v>11.282500000000001</v>
      </c>
    </row>
    <row r="29" spans="1:2">
      <c r="A29" s="17">
        <v>37347</v>
      </c>
      <c r="B29">
        <v>11.36</v>
      </c>
    </row>
    <row r="30" spans="1:2">
      <c r="A30" s="17">
        <v>37377</v>
      </c>
      <c r="B30">
        <v>10.5875</v>
      </c>
    </row>
    <row r="31" spans="1:2">
      <c r="A31" s="17">
        <v>37408</v>
      </c>
      <c r="B31">
        <v>10.5875</v>
      </c>
    </row>
    <row r="32" spans="1:2">
      <c r="A32" s="17">
        <v>37438</v>
      </c>
      <c r="B32">
        <v>10.07</v>
      </c>
    </row>
    <row r="33" spans="1:2">
      <c r="A33" s="17">
        <v>37469</v>
      </c>
      <c r="B33">
        <v>10.27</v>
      </c>
    </row>
    <row r="34" spans="1:2">
      <c r="A34" s="17">
        <v>37500</v>
      </c>
      <c r="B34">
        <v>10.27</v>
      </c>
    </row>
    <row r="35" spans="1:2">
      <c r="A35" s="17">
        <v>37530</v>
      </c>
      <c r="B35">
        <v>10.42</v>
      </c>
    </row>
    <row r="36" spans="1:2">
      <c r="A36" s="17">
        <v>37561</v>
      </c>
      <c r="B36">
        <v>9.9809999999999999</v>
      </c>
    </row>
    <row r="37" spans="1:2">
      <c r="A37" s="17">
        <v>37591</v>
      </c>
      <c r="B37">
        <v>9.9809999999999999</v>
      </c>
    </row>
    <row r="38" spans="1:2">
      <c r="A38" s="17">
        <v>37622</v>
      </c>
      <c r="B38">
        <v>8.5850000000000009</v>
      </c>
    </row>
    <row r="39" spans="1:2">
      <c r="A39" s="17">
        <v>37653</v>
      </c>
      <c r="B39">
        <v>8.5850000000000009</v>
      </c>
    </row>
    <row r="40" spans="1:2">
      <c r="A40" s="17">
        <v>37681</v>
      </c>
      <c r="B40">
        <v>8.5850000000000009</v>
      </c>
    </row>
    <row r="41" spans="1:2">
      <c r="A41" s="17">
        <v>37712</v>
      </c>
      <c r="B41">
        <v>7.88</v>
      </c>
    </row>
    <row r="42" spans="1:2">
      <c r="A42" s="17">
        <v>37742</v>
      </c>
      <c r="B42">
        <v>7.2729999999999997</v>
      </c>
    </row>
    <row r="43" spans="1:2">
      <c r="A43" s="17">
        <v>37773</v>
      </c>
      <c r="B43">
        <v>7.2729999999999997</v>
      </c>
    </row>
    <row r="44" spans="1:2">
      <c r="A44" s="17">
        <v>37803</v>
      </c>
      <c r="B44">
        <v>7.4424999999999999</v>
      </c>
    </row>
    <row r="45" spans="1:2">
      <c r="A45" s="17">
        <v>37834</v>
      </c>
      <c r="B45">
        <v>7.45</v>
      </c>
    </row>
    <row r="46" spans="1:2">
      <c r="A46" s="17">
        <v>37865</v>
      </c>
      <c r="B46">
        <v>7.39</v>
      </c>
    </row>
    <row r="47" spans="1:2">
      <c r="A47" s="17">
        <v>37895</v>
      </c>
      <c r="B47">
        <v>6.915</v>
      </c>
    </row>
    <row r="48" spans="1:2">
      <c r="A48" s="17">
        <v>37926</v>
      </c>
      <c r="B48">
        <v>6.915</v>
      </c>
    </row>
    <row r="49" spans="1:2">
      <c r="A49" s="17">
        <v>37956</v>
      </c>
      <c r="B49">
        <v>6.3895</v>
      </c>
    </row>
    <row r="50" spans="1:2">
      <c r="A50" s="17">
        <v>37987</v>
      </c>
      <c r="B50">
        <v>6.7</v>
      </c>
    </row>
    <row r="51" spans="1:2">
      <c r="A51" s="17">
        <v>38018</v>
      </c>
      <c r="B51">
        <v>6.7</v>
      </c>
    </row>
    <row r="52" spans="1:2">
      <c r="A52" s="17">
        <v>38047</v>
      </c>
      <c r="B52">
        <v>6.6094999999999997</v>
      </c>
    </row>
    <row r="53" spans="1:2">
      <c r="A53" s="17">
        <v>38078</v>
      </c>
      <c r="B53">
        <v>6.3449999999999998</v>
      </c>
    </row>
    <row r="54" spans="1:2">
      <c r="A54" s="17">
        <v>38108</v>
      </c>
      <c r="B54">
        <v>6.3449999999999998</v>
      </c>
    </row>
    <row r="55" spans="1:2">
      <c r="A55" s="17">
        <v>38139</v>
      </c>
      <c r="B55">
        <v>6.44</v>
      </c>
    </row>
    <row r="56" spans="1:2">
      <c r="A56" s="17">
        <v>38169</v>
      </c>
      <c r="B56">
        <v>6.2450000000000001</v>
      </c>
    </row>
    <row r="57" spans="1:2">
      <c r="A57" s="17">
        <v>38200</v>
      </c>
      <c r="B57">
        <v>6.2450000000000001</v>
      </c>
    </row>
    <row r="58" spans="1:2">
      <c r="A58" s="17">
        <v>38231</v>
      </c>
      <c r="B58">
        <v>6.62</v>
      </c>
    </row>
    <row r="59" spans="1:2">
      <c r="A59" s="17">
        <v>38261</v>
      </c>
      <c r="B59">
        <v>6.4775</v>
      </c>
    </row>
    <row r="60" spans="1:2">
      <c r="A60" s="17">
        <v>38292</v>
      </c>
      <c r="B60">
        <v>6.11</v>
      </c>
    </row>
    <row r="61" spans="1:2">
      <c r="A61" s="17">
        <v>38322</v>
      </c>
      <c r="B61">
        <v>5.7750000000000004</v>
      </c>
    </row>
    <row r="62" spans="1:2">
      <c r="A62" s="17">
        <v>38353</v>
      </c>
      <c r="B62">
        <v>5.7750000000000004</v>
      </c>
    </row>
    <row r="63" spans="1:2">
      <c r="A63" s="17">
        <v>38384</v>
      </c>
      <c r="B63">
        <v>6.0015000000000001</v>
      </c>
    </row>
    <row r="64" spans="1:2">
      <c r="A64" s="17">
        <v>38412</v>
      </c>
      <c r="B64">
        <v>5.85</v>
      </c>
    </row>
    <row r="65" spans="1:2">
      <c r="A65" s="17">
        <v>38443</v>
      </c>
      <c r="B65">
        <v>6.2149999999999999</v>
      </c>
    </row>
    <row r="66" spans="1:2">
      <c r="A66" s="17">
        <v>38473</v>
      </c>
      <c r="B66">
        <v>6.2149999999999999</v>
      </c>
    </row>
    <row r="67" spans="1:2">
      <c r="A67" s="17">
        <v>38504</v>
      </c>
      <c r="B67">
        <v>6.915</v>
      </c>
    </row>
    <row r="68" spans="1:2">
      <c r="A68" s="17">
        <v>38534</v>
      </c>
      <c r="B68">
        <v>6.82</v>
      </c>
    </row>
    <row r="69" spans="1:2">
      <c r="A69" s="17">
        <v>38565</v>
      </c>
      <c r="B69">
        <v>6.5225</v>
      </c>
    </row>
    <row r="70" spans="1:2">
      <c r="A70" s="17">
        <v>38596</v>
      </c>
      <c r="B70">
        <v>6.3125</v>
      </c>
    </row>
    <row r="71" spans="1:2">
      <c r="A71" s="17">
        <v>38626</v>
      </c>
      <c r="B71">
        <v>6.3125</v>
      </c>
    </row>
    <row r="72" spans="1:2">
      <c r="A72" s="17">
        <v>38657</v>
      </c>
      <c r="B72">
        <v>6.6859999999999999</v>
      </c>
    </row>
    <row r="73" spans="1:2">
      <c r="A73" s="17">
        <v>38687</v>
      </c>
      <c r="B73">
        <v>6.4560000000000004</v>
      </c>
    </row>
    <row r="74" spans="1:2">
      <c r="A74" s="17">
        <v>38718</v>
      </c>
      <c r="B74">
        <v>6.4560000000000004</v>
      </c>
    </row>
    <row r="75" spans="1:2">
      <c r="A75" s="17">
        <v>38749</v>
      </c>
      <c r="B75">
        <v>6.1120000000000001</v>
      </c>
    </row>
    <row r="76" spans="1:2">
      <c r="A76" s="17">
        <v>38777</v>
      </c>
      <c r="B76">
        <v>6.1784999999999997</v>
      </c>
    </row>
    <row r="77" spans="1:2">
      <c r="A77" s="17">
        <v>38808</v>
      </c>
      <c r="B77">
        <v>6.1784999999999997</v>
      </c>
    </row>
    <row r="78" spans="1:2">
      <c r="A78" s="17">
        <v>38838</v>
      </c>
      <c r="B78">
        <v>5.9984999999999999</v>
      </c>
    </row>
    <row r="79" spans="1:2">
      <c r="A79" s="17">
        <v>38869</v>
      </c>
      <c r="B79">
        <v>6.6665000000000001</v>
      </c>
    </row>
    <row r="80" spans="1:2">
      <c r="A80" s="17">
        <v>38899</v>
      </c>
      <c r="B80">
        <v>6.6665000000000001</v>
      </c>
    </row>
    <row r="81" spans="1:2">
      <c r="A81" s="17">
        <v>38930</v>
      </c>
      <c r="B81">
        <v>6.97</v>
      </c>
    </row>
    <row r="82" spans="1:2">
      <c r="A82" s="17">
        <v>38961</v>
      </c>
      <c r="B82">
        <v>7.2154999999999996</v>
      </c>
    </row>
    <row r="83" spans="1:2">
      <c r="A83" s="17">
        <v>38991</v>
      </c>
      <c r="B83">
        <v>7.2154999999999996</v>
      </c>
    </row>
    <row r="84" spans="1:2">
      <c r="A84" s="17">
        <v>39022</v>
      </c>
      <c r="B84">
        <v>7.3630000000000004</v>
      </c>
    </row>
    <row r="85" spans="1:2">
      <c r="A85" s="17">
        <v>39052</v>
      </c>
      <c r="B85">
        <v>7.1449999999999996</v>
      </c>
    </row>
    <row r="86" spans="1:2">
      <c r="A86" s="17">
        <v>39083</v>
      </c>
      <c r="B86">
        <v>7.0374999999999996</v>
      </c>
    </row>
    <row r="87" spans="1:2">
      <c r="A87" s="17">
        <v>39114</v>
      </c>
      <c r="B87">
        <v>7.1929999999999996</v>
      </c>
    </row>
    <row r="88" spans="1:2">
      <c r="A88" s="17">
        <v>39142</v>
      </c>
      <c r="B88">
        <v>7.2874999999999996</v>
      </c>
    </row>
    <row r="89" spans="1:2">
      <c r="A89" s="17">
        <v>39173</v>
      </c>
      <c r="B89">
        <v>7.2874999999999996</v>
      </c>
    </row>
    <row r="90" spans="1:2">
      <c r="A90" s="17">
        <v>39203</v>
      </c>
      <c r="B90">
        <v>7.0389999999999997</v>
      </c>
    </row>
    <row r="91" spans="1:2">
      <c r="A91" s="17">
        <v>39234</v>
      </c>
      <c r="B91">
        <v>7.0810000000000004</v>
      </c>
    </row>
    <row r="92" spans="1:2">
      <c r="A92" s="17">
        <v>39264</v>
      </c>
      <c r="B92">
        <v>7.0810000000000004</v>
      </c>
    </row>
    <row r="93" spans="1:2">
      <c r="A93" s="17">
        <v>39295</v>
      </c>
      <c r="B93">
        <v>7.1224999999999996</v>
      </c>
    </row>
    <row r="94" spans="1:2">
      <c r="A94" s="17">
        <v>39326</v>
      </c>
      <c r="B94">
        <v>7.1224999999999996</v>
      </c>
    </row>
    <row r="95" spans="1:2">
      <c r="A95" s="17">
        <v>39356</v>
      </c>
      <c r="B95">
        <v>6.8650000000000002</v>
      </c>
    </row>
    <row r="96" spans="1:2">
      <c r="A96" s="17">
        <v>39387</v>
      </c>
      <c r="B96">
        <v>6.5679999999999996</v>
      </c>
    </row>
    <row r="97" spans="1:2">
      <c r="A97" s="17">
        <v>39417</v>
      </c>
      <c r="B97">
        <v>6.5679999999999996</v>
      </c>
    </row>
    <row r="98" spans="1:2">
      <c r="A98" s="17">
        <v>39448</v>
      </c>
      <c r="B98">
        <v>6.8594999999999997</v>
      </c>
    </row>
    <row r="99" spans="1:2">
      <c r="A99" s="17">
        <v>39479</v>
      </c>
      <c r="B99">
        <v>7.41</v>
      </c>
    </row>
    <row r="100" spans="1:2">
      <c r="A100" s="17">
        <v>39508</v>
      </c>
      <c r="B100">
        <v>7.41</v>
      </c>
    </row>
    <row r="101" spans="1:2">
      <c r="A101" s="17">
        <v>39539</v>
      </c>
      <c r="B101">
        <v>8.0251000000000001</v>
      </c>
    </row>
    <row r="102" spans="1:2">
      <c r="A102" s="17">
        <v>39569</v>
      </c>
      <c r="B102">
        <v>7.6349999999999998</v>
      </c>
    </row>
    <row r="103" spans="1:2">
      <c r="A103" s="17">
        <v>39600</v>
      </c>
      <c r="B103">
        <v>7.6349999999999998</v>
      </c>
    </row>
    <row r="104" spans="1:2">
      <c r="A104" s="17">
        <v>39630</v>
      </c>
      <c r="B104">
        <v>7.9150999999999998</v>
      </c>
    </row>
    <row r="105" spans="1:2">
      <c r="A105" s="17">
        <v>39661</v>
      </c>
      <c r="B105">
        <v>7.2614999999999998</v>
      </c>
    </row>
    <row r="106" spans="1:2">
      <c r="A106" s="17">
        <v>39692</v>
      </c>
      <c r="B106">
        <v>7.7004000000000001</v>
      </c>
    </row>
    <row r="107" spans="1:2">
      <c r="A107" s="17">
        <v>39722</v>
      </c>
      <c r="B107">
        <v>8.2690000000000001</v>
      </c>
    </row>
    <row r="108" spans="1:2">
      <c r="A108" s="17">
        <v>39753</v>
      </c>
      <c r="B108">
        <v>8.2690000000000001</v>
      </c>
    </row>
    <row r="109" spans="1:2">
      <c r="A109" s="17">
        <v>39783</v>
      </c>
      <c r="B109">
        <v>10.275</v>
      </c>
    </row>
    <row r="110" spans="1:2">
      <c r="A110" s="17">
        <v>39814</v>
      </c>
      <c r="B110">
        <v>9.3000000000000007</v>
      </c>
    </row>
    <row r="111" spans="1:2">
      <c r="A111" s="17">
        <v>39845</v>
      </c>
      <c r="B111">
        <v>9.3000000000000007</v>
      </c>
    </row>
    <row r="112" spans="1:2">
      <c r="A112" s="17">
        <v>39873</v>
      </c>
      <c r="B112">
        <v>9.3000000000000007</v>
      </c>
    </row>
    <row r="113" spans="1:2">
      <c r="A113" s="17">
        <v>39904</v>
      </c>
      <c r="B113">
        <v>9.3704999999999998</v>
      </c>
    </row>
    <row r="114" spans="1:2">
      <c r="A114" s="17">
        <v>39934</v>
      </c>
      <c r="B114">
        <v>8.4350000000000005</v>
      </c>
    </row>
    <row r="115" spans="1:2">
      <c r="A115" s="17">
        <v>39965</v>
      </c>
      <c r="B115">
        <v>7.9424999999999999</v>
      </c>
    </row>
    <row r="116" spans="1:2">
      <c r="A116" s="17">
        <v>39995</v>
      </c>
      <c r="B116">
        <v>7.7355999999999998</v>
      </c>
    </row>
    <row r="117" spans="1:2">
      <c r="A117" s="17">
        <v>40026</v>
      </c>
      <c r="B117">
        <v>7.7355999999999998</v>
      </c>
    </row>
    <row r="118" spans="1:2">
      <c r="A118" s="17">
        <v>40057</v>
      </c>
      <c r="B118">
        <v>7.87</v>
      </c>
    </row>
    <row r="119" spans="1:2">
      <c r="A119" s="17">
        <v>40087</v>
      </c>
      <c r="B119">
        <v>7.7039999999999997</v>
      </c>
    </row>
    <row r="120" spans="1:2">
      <c r="A120" s="17">
        <v>40118</v>
      </c>
      <c r="B120">
        <v>7.7039999999999997</v>
      </c>
    </row>
    <row r="121" spans="1:2">
      <c r="A121" s="17">
        <v>40148</v>
      </c>
      <c r="B121">
        <v>7.3055000000000003</v>
      </c>
    </row>
    <row r="122" spans="1:2">
      <c r="A122" s="17">
        <v>40179</v>
      </c>
      <c r="B122">
        <v>7.3613</v>
      </c>
    </row>
    <row r="123" spans="1:2">
      <c r="A123" s="17">
        <v>40210</v>
      </c>
      <c r="B123">
        <v>7.5250000000000004</v>
      </c>
    </row>
    <row r="124" spans="1:2">
      <c r="A124" s="17">
        <v>40238</v>
      </c>
      <c r="B124">
        <v>7.6210000000000004</v>
      </c>
    </row>
    <row r="125" spans="1:2">
      <c r="A125" s="17">
        <v>40269</v>
      </c>
      <c r="B125">
        <v>7.26</v>
      </c>
    </row>
    <row r="126" spans="1:2">
      <c r="A126" s="17">
        <v>40299</v>
      </c>
      <c r="B126">
        <v>7.26</v>
      </c>
    </row>
    <row r="127" spans="1:2">
      <c r="A127" s="17">
        <v>40330</v>
      </c>
      <c r="B127">
        <v>7.6718000000000002</v>
      </c>
    </row>
    <row r="128" spans="1:2">
      <c r="A128" s="17">
        <v>40360</v>
      </c>
      <c r="B128">
        <v>7.7500999999999998</v>
      </c>
    </row>
    <row r="129" spans="1:2">
      <c r="A129" s="17">
        <v>40391</v>
      </c>
      <c r="B129">
        <v>7.7500999999999998</v>
      </c>
    </row>
    <row r="130" spans="1:2">
      <c r="A130" s="17">
        <v>40422</v>
      </c>
      <c r="B130">
        <v>7.2904999999999998</v>
      </c>
    </row>
    <row r="131" spans="1:2">
      <c r="A131" s="17">
        <v>40452</v>
      </c>
      <c r="B131">
        <v>6.9320000000000004</v>
      </c>
    </row>
    <row r="132" spans="1:2">
      <c r="A132" s="17">
        <v>40483</v>
      </c>
      <c r="B132">
        <v>7.0049999999999999</v>
      </c>
    </row>
    <row r="133" spans="1:2">
      <c r="A133" s="17">
        <v>40513</v>
      </c>
      <c r="B133">
        <v>7.01</v>
      </c>
    </row>
    <row r="134" spans="1:2">
      <c r="A134" s="17">
        <v>40544</v>
      </c>
      <c r="B134">
        <v>7.01</v>
      </c>
    </row>
    <row r="135" spans="1:2">
      <c r="A135" s="17">
        <v>40575</v>
      </c>
      <c r="B135">
        <v>7.1433</v>
      </c>
    </row>
    <row r="136" spans="1:2">
      <c r="A136" s="17">
        <v>40603</v>
      </c>
      <c r="B136">
        <v>6.9396000000000004</v>
      </c>
    </row>
    <row r="137" spans="1:2">
      <c r="A137" s="17">
        <v>40634</v>
      </c>
      <c r="B137">
        <v>6.702</v>
      </c>
    </row>
    <row r="138" spans="1:2">
      <c r="A138" s="17">
        <v>40664</v>
      </c>
      <c r="B138">
        <v>6.702</v>
      </c>
    </row>
    <row r="139" spans="1:2">
      <c r="A139" s="17">
        <v>40695</v>
      </c>
      <c r="B139">
        <v>6.7763</v>
      </c>
    </row>
    <row r="140" spans="1:2">
      <c r="A140" s="17">
        <v>40725</v>
      </c>
      <c r="B140">
        <v>6.7225000000000001</v>
      </c>
    </row>
    <row r="141" spans="1:2">
      <c r="A141" s="17">
        <v>40756</v>
      </c>
      <c r="B141">
        <v>6.7469999999999999</v>
      </c>
    </row>
    <row r="142" spans="1:2">
      <c r="A142" s="17">
        <v>40787</v>
      </c>
      <c r="B142">
        <v>6.9965000000000002</v>
      </c>
    </row>
    <row r="143" spans="1:2">
      <c r="A143" s="17">
        <v>40817</v>
      </c>
      <c r="B143">
        <v>6.9965000000000002</v>
      </c>
    </row>
    <row r="144" spans="1:2">
      <c r="A144" s="17">
        <v>40848</v>
      </c>
      <c r="B144">
        <v>8.0985999999999994</v>
      </c>
    </row>
    <row r="145" spans="1:2">
      <c r="A145" s="17">
        <v>40878</v>
      </c>
      <c r="B145">
        <v>8.0924999999999994</v>
      </c>
    </row>
    <row r="146" spans="1:2">
      <c r="A146" s="17">
        <v>40909</v>
      </c>
      <c r="B146">
        <v>8.0924999999999994</v>
      </c>
    </row>
    <row r="147" spans="1:2">
      <c r="A147" s="17">
        <v>40940</v>
      </c>
      <c r="B147">
        <v>7.6608999999999998</v>
      </c>
    </row>
    <row r="148" spans="1:2">
      <c r="A148" s="17">
        <v>40969</v>
      </c>
      <c r="B148">
        <v>7.4649999999999999</v>
      </c>
    </row>
    <row r="149" spans="1:2">
      <c r="A149" s="17">
        <v>41000</v>
      </c>
      <c r="B149">
        <v>7.4649999999999999</v>
      </c>
    </row>
    <row r="150" spans="1:2">
      <c r="A150" s="17">
        <v>41030</v>
      </c>
      <c r="B150">
        <v>7.72</v>
      </c>
    </row>
    <row r="151" spans="1:2">
      <c r="A151" s="17">
        <v>41061</v>
      </c>
      <c r="B151">
        <v>8.58</v>
      </c>
    </row>
    <row r="152" spans="1:2">
      <c r="A152" s="17">
        <v>41091</v>
      </c>
      <c r="B152">
        <v>8.58</v>
      </c>
    </row>
    <row r="153" spans="1:2">
      <c r="A153" s="17">
        <v>41122</v>
      </c>
      <c r="B153">
        <v>8.2643000000000004</v>
      </c>
    </row>
    <row r="154" spans="1:2">
      <c r="A154" s="17">
        <v>41153</v>
      </c>
      <c r="B154">
        <v>8.2643000000000004</v>
      </c>
    </row>
    <row r="155" spans="1:2">
      <c r="A155" s="17">
        <v>41183</v>
      </c>
      <c r="B155">
        <v>8.3558000000000003</v>
      </c>
    </row>
    <row r="156" spans="1:2">
      <c r="A156" s="17">
        <v>41214</v>
      </c>
      <c r="B156">
        <v>8.6456999999999997</v>
      </c>
    </row>
    <row r="157" spans="1:2">
      <c r="A157" s="17">
        <v>41244</v>
      </c>
      <c r="B157">
        <v>8.6456999999999997</v>
      </c>
    </row>
    <row r="158" spans="1:2">
      <c r="A158" s="17">
        <v>41275</v>
      </c>
      <c r="B158">
        <v>8.4845000000000006</v>
      </c>
    </row>
    <row r="159" spans="1:2">
      <c r="A159" s="17">
        <v>41306</v>
      </c>
      <c r="B159">
        <v>8.8384999999999998</v>
      </c>
    </row>
    <row r="160" spans="1:2">
      <c r="A160" s="17">
        <v>41334</v>
      </c>
      <c r="B160">
        <v>9.0716000000000001</v>
      </c>
    </row>
    <row r="161" spans="1:2">
      <c r="A161" s="17">
        <v>41365</v>
      </c>
      <c r="B161">
        <v>9.1776</v>
      </c>
    </row>
    <row r="162" spans="1:2">
      <c r="A162" s="17">
        <v>41395</v>
      </c>
      <c r="B162">
        <v>9.0200999999999993</v>
      </c>
    </row>
    <row r="163" spans="1:2">
      <c r="A163" s="17">
        <v>41426</v>
      </c>
      <c r="B163">
        <v>9.0200999999999993</v>
      </c>
    </row>
    <row r="164" spans="1:2">
      <c r="A164" s="17">
        <v>41456</v>
      </c>
      <c r="B164">
        <v>9.8895</v>
      </c>
    </row>
    <row r="165" spans="1:2">
      <c r="A165" s="17">
        <v>41487</v>
      </c>
      <c r="B165">
        <v>9.9824999999999999</v>
      </c>
    </row>
    <row r="166" spans="1:2">
      <c r="A166" s="17">
        <v>41518</v>
      </c>
      <c r="B166">
        <v>9.9824999999999999</v>
      </c>
    </row>
    <row r="167" spans="1:2">
      <c r="A167" s="17">
        <v>41548</v>
      </c>
      <c r="B167">
        <v>10.08</v>
      </c>
    </row>
    <row r="168" spans="1:2">
      <c r="A168" s="17">
        <v>41579</v>
      </c>
      <c r="B168">
        <v>10.167999999999999</v>
      </c>
    </row>
    <row r="169" spans="1:2">
      <c r="A169" s="17">
        <v>41609</v>
      </c>
      <c r="B169">
        <v>10.167999999999999</v>
      </c>
    </row>
    <row r="170" spans="1:2">
      <c r="A170" s="17">
        <v>41640</v>
      </c>
      <c r="B170">
        <v>10.484999999999999</v>
      </c>
    </row>
    <row r="171" spans="1:2">
      <c r="A171" s="17">
        <v>41671</v>
      </c>
      <c r="B171">
        <v>10.484999999999999</v>
      </c>
    </row>
    <row r="172" spans="1:2">
      <c r="A172" s="17">
        <v>41699</v>
      </c>
      <c r="B172">
        <v>10.484999999999999</v>
      </c>
    </row>
    <row r="173" spans="1:2">
      <c r="A173" s="17">
        <v>41730</v>
      </c>
      <c r="B173">
        <v>10.563000000000001</v>
      </c>
    </row>
    <row r="174" spans="1:2">
      <c r="A174" s="17">
        <v>41760</v>
      </c>
      <c r="B174">
        <v>10.481999999999999</v>
      </c>
    </row>
    <row r="175" spans="1:2">
      <c r="A175" s="17">
        <v>41791</v>
      </c>
      <c r="B175">
        <v>10.481999999999999</v>
      </c>
    </row>
    <row r="176" spans="1:2">
      <c r="A176" s="17">
        <v>41821</v>
      </c>
      <c r="B176">
        <v>10.675000000000001</v>
      </c>
    </row>
    <row r="177" spans="1:2">
      <c r="A177" s="17">
        <v>41852</v>
      </c>
      <c r="B177">
        <v>10.701499999999999</v>
      </c>
    </row>
    <row r="178" spans="1:2">
      <c r="A178" s="17">
        <v>41883</v>
      </c>
      <c r="B178">
        <v>10.647500000000001</v>
      </c>
    </row>
    <row r="179" spans="1:2">
      <c r="A179" s="17">
        <v>41913</v>
      </c>
      <c r="B179">
        <v>11.25</v>
      </c>
    </row>
    <row r="180" spans="1:2">
      <c r="A180" s="17">
        <v>41944</v>
      </c>
      <c r="B180">
        <v>11.25</v>
      </c>
    </row>
    <row r="181" spans="1:2">
      <c r="A181" s="17">
        <v>41974</v>
      </c>
      <c r="B181">
        <v>10.994</v>
      </c>
    </row>
    <row r="182" spans="1:2">
      <c r="A182" s="17">
        <v>42005</v>
      </c>
      <c r="B182">
        <v>11.5425</v>
      </c>
    </row>
    <row r="183" spans="1:2">
      <c r="A183" s="17">
        <v>42036</v>
      </c>
      <c r="B183">
        <v>11.5425</v>
      </c>
    </row>
    <row r="184" spans="1:2">
      <c r="A184" s="17">
        <v>42064</v>
      </c>
      <c r="B184">
        <v>11.5425</v>
      </c>
    </row>
    <row r="185" spans="1:2">
      <c r="A185" s="17">
        <v>42095</v>
      </c>
      <c r="B185">
        <v>11.961</v>
      </c>
    </row>
    <row r="186" spans="1:2">
      <c r="A186" s="17">
        <v>42125</v>
      </c>
      <c r="B186">
        <v>12.065</v>
      </c>
    </row>
    <row r="187" spans="1:2">
      <c r="A187" s="17">
        <v>42156</v>
      </c>
      <c r="B187">
        <v>12.253</v>
      </c>
    </row>
    <row r="188" spans="1:2">
      <c r="A188" s="17">
        <v>42186</v>
      </c>
      <c r="B188">
        <v>12.253</v>
      </c>
    </row>
    <row r="189" spans="1:2">
      <c r="A189" s="17">
        <v>42217</v>
      </c>
      <c r="B189">
        <v>12.253</v>
      </c>
    </row>
    <row r="190" spans="1:2">
      <c r="A190" s="17">
        <v>42248</v>
      </c>
      <c r="B190">
        <v>13.398</v>
      </c>
    </row>
    <row r="191" spans="1:2">
      <c r="A191" s="17">
        <v>42278</v>
      </c>
      <c r="B191">
        <v>13.87</v>
      </c>
    </row>
    <row r="192" spans="1:2">
      <c r="A192" s="17">
        <v>42309</v>
      </c>
      <c r="B192">
        <v>13.87</v>
      </c>
    </row>
    <row r="193" spans="1:2">
      <c r="A193" s="17">
        <v>42339</v>
      </c>
      <c r="B193">
        <v>14.432499999999999</v>
      </c>
    </row>
    <row r="194" spans="1:2">
      <c r="A194" s="17">
        <v>42370</v>
      </c>
      <c r="B194">
        <v>15.465999999999999</v>
      </c>
    </row>
    <row r="195" spans="1:2">
      <c r="A195" s="17">
        <v>42401</v>
      </c>
      <c r="B195">
        <v>15.948</v>
      </c>
    </row>
    <row r="196" spans="1:2">
      <c r="A196" s="17">
        <v>42430</v>
      </c>
      <c r="B196">
        <v>15.5465</v>
      </c>
    </row>
    <row r="197" spans="1:2">
      <c r="A197" s="17">
        <v>42461</v>
      </c>
      <c r="B197">
        <v>14.734999999999999</v>
      </c>
    </row>
    <row r="198" spans="1:2">
      <c r="A198" s="17">
        <v>42491</v>
      </c>
      <c r="B198">
        <v>14.734999999999999</v>
      </c>
    </row>
    <row r="199" spans="1:2">
      <c r="A199" s="17">
        <v>42522</v>
      </c>
      <c r="B199">
        <v>15.5975</v>
      </c>
    </row>
    <row r="200" spans="1:2">
      <c r="A200" s="17">
        <v>42552</v>
      </c>
      <c r="B200">
        <v>14.5755</v>
      </c>
    </row>
    <row r="201" spans="1:2">
      <c r="A201" s="17">
        <v>42583</v>
      </c>
      <c r="B201">
        <v>13.900499999999999</v>
      </c>
    </row>
    <row r="202" spans="1:2">
      <c r="A202" s="17">
        <v>42614</v>
      </c>
      <c r="B202">
        <v>14.6845</v>
      </c>
    </row>
    <row r="203" spans="1:2">
      <c r="A203" s="17">
        <v>42644</v>
      </c>
      <c r="B203">
        <v>14.6845</v>
      </c>
    </row>
    <row r="204" spans="1:2">
      <c r="A204" s="17">
        <v>42675</v>
      </c>
      <c r="B204">
        <v>13.574999999999999</v>
      </c>
    </row>
    <row r="205" spans="1:2">
      <c r="A205" s="17">
        <v>42705</v>
      </c>
      <c r="B205">
        <v>14.074999999999999</v>
      </c>
    </row>
    <row r="206" spans="1:2">
      <c r="A206" s="17">
        <v>42736</v>
      </c>
      <c r="B206">
        <v>14.074999999999999</v>
      </c>
    </row>
    <row r="207" spans="1:2">
      <c r="A207" s="17">
        <v>42767</v>
      </c>
      <c r="B207">
        <v>13.425000000000001</v>
      </c>
    </row>
    <row r="208" spans="1:2">
      <c r="A208" s="17">
        <v>42795</v>
      </c>
      <c r="B208">
        <v>13.032500000000001</v>
      </c>
    </row>
    <row r="209" spans="1:2">
      <c r="A209" s="17">
        <v>42826</v>
      </c>
      <c r="B209">
        <v>13.032500000000001</v>
      </c>
    </row>
    <row r="210" spans="1:2">
      <c r="A210" s="17">
        <v>42856</v>
      </c>
      <c r="B210">
        <v>13.375</v>
      </c>
    </row>
    <row r="211" spans="1:2">
      <c r="A211" s="17">
        <v>42887</v>
      </c>
      <c r="B211">
        <v>12.977499999999999</v>
      </c>
    </row>
    <row r="212" spans="1:2">
      <c r="A212" s="17">
        <v>42917</v>
      </c>
      <c r="B212">
        <v>12.977499999999999</v>
      </c>
    </row>
    <row r="213" spans="1:2">
      <c r="A213" s="17">
        <v>42948</v>
      </c>
      <c r="B213">
        <v>13.215</v>
      </c>
    </row>
    <row r="214" spans="1:2">
      <c r="A214" s="17">
        <v>42979</v>
      </c>
      <c r="B214">
        <v>12.925000000000001</v>
      </c>
    </row>
    <row r="215" spans="1:2">
      <c r="A215" s="17">
        <v>43009</v>
      </c>
      <c r="B215">
        <v>12.925000000000001</v>
      </c>
    </row>
    <row r="216" spans="1:2">
      <c r="A216" s="17">
        <v>43040</v>
      </c>
      <c r="B216">
        <v>14.08</v>
      </c>
    </row>
    <row r="217" spans="1:2">
      <c r="A217" s="17">
        <v>43070</v>
      </c>
      <c r="B217">
        <v>13.7225</v>
      </c>
    </row>
    <row r="218" spans="1:2">
      <c r="A218" s="17">
        <v>43101</v>
      </c>
      <c r="B218">
        <v>12.375</v>
      </c>
    </row>
    <row r="219" spans="1:2">
      <c r="A219" s="17">
        <v>43132</v>
      </c>
      <c r="B219">
        <v>11.84</v>
      </c>
    </row>
    <row r="220" spans="1:2">
      <c r="A220" s="17">
        <v>43160</v>
      </c>
      <c r="B220">
        <v>11.8825</v>
      </c>
    </row>
    <row r="221" spans="1:2">
      <c r="A221" s="17">
        <v>43191</v>
      </c>
      <c r="B221">
        <v>11.8825</v>
      </c>
    </row>
    <row r="222" spans="1:2">
      <c r="A222" s="17">
        <v>43221</v>
      </c>
      <c r="B222">
        <v>12.62</v>
      </c>
    </row>
    <row r="223" spans="1:2">
      <c r="A223" s="17">
        <v>43252</v>
      </c>
      <c r="B223">
        <v>12.64</v>
      </c>
    </row>
    <row r="224" spans="1:2">
      <c r="A224" s="17">
        <v>43282</v>
      </c>
      <c r="B224">
        <v>12.64</v>
      </c>
    </row>
    <row r="225" spans="1:2">
      <c r="A225" s="17">
        <v>43313</v>
      </c>
      <c r="B225">
        <v>13.2225</v>
      </c>
    </row>
    <row r="226" spans="1:2">
      <c r="A226" s="17">
        <v>43344</v>
      </c>
      <c r="B226">
        <v>13.2225</v>
      </c>
    </row>
    <row r="227" spans="1:2">
      <c r="A227" s="17">
        <v>43374</v>
      </c>
      <c r="B227">
        <v>14.2</v>
      </c>
    </row>
    <row r="228" spans="1:2">
      <c r="A228" s="17">
        <v>43405</v>
      </c>
      <c r="B228">
        <v>14.505000000000001</v>
      </c>
    </row>
    <row r="229" spans="1:2">
      <c r="A229" s="17">
        <v>43435</v>
      </c>
      <c r="B229">
        <v>14.505000000000001</v>
      </c>
    </row>
    <row r="230" spans="1:2">
      <c r="A230" s="17">
        <v>43466</v>
      </c>
      <c r="B230">
        <v>14.3775</v>
      </c>
    </row>
    <row r="231" spans="1:2">
      <c r="A231" s="17">
        <v>43497</v>
      </c>
      <c r="B231">
        <v>13.3125</v>
      </c>
    </row>
    <row r="232" spans="1:2">
      <c r="A232" s="17">
        <v>43525</v>
      </c>
      <c r="B232">
        <v>14.1975</v>
      </c>
    </row>
    <row r="233" spans="1:2">
      <c r="A233" s="17">
        <v>43556</v>
      </c>
      <c r="B233">
        <v>14.1675</v>
      </c>
    </row>
    <row r="234" spans="1:2">
      <c r="A234" s="17">
        <v>43586</v>
      </c>
      <c r="B234">
        <v>14.365</v>
      </c>
    </row>
    <row r="235" spans="1:2">
      <c r="A235" s="17">
        <v>43617</v>
      </c>
      <c r="B235">
        <v>14.365</v>
      </c>
    </row>
    <row r="236" spans="1:2">
      <c r="A236" s="17">
        <v>43647</v>
      </c>
      <c r="B236">
        <v>14.137499999999999</v>
      </c>
    </row>
    <row r="237" spans="1:2">
      <c r="A237" s="17">
        <v>43678</v>
      </c>
      <c r="B237">
        <v>14.5175</v>
      </c>
    </row>
    <row r="238" spans="1:2">
      <c r="A238" s="17">
        <v>43709</v>
      </c>
      <c r="B238">
        <v>14.5175</v>
      </c>
    </row>
    <row r="239" spans="1:2">
      <c r="A239" s="17">
        <v>43739</v>
      </c>
      <c r="B239">
        <v>15.352499999999999</v>
      </c>
    </row>
    <row r="240" spans="1:2">
      <c r="A240" s="17">
        <v>43770</v>
      </c>
      <c r="B240">
        <v>15.035</v>
      </c>
    </row>
    <row r="241" spans="1:2">
      <c r="A241" s="17">
        <v>43800</v>
      </c>
      <c r="B241">
        <v>15.035</v>
      </c>
    </row>
    <row r="242" spans="1:2">
      <c r="A242" s="17">
        <v>43831</v>
      </c>
      <c r="B242">
        <v>13.973000000000001</v>
      </c>
    </row>
    <row r="243" spans="1:2">
      <c r="A243" s="17">
        <v>43862</v>
      </c>
      <c r="B243">
        <v>13.973000000000001</v>
      </c>
    </row>
    <row r="244" spans="1:2">
      <c r="A244" s="17">
        <v>43891</v>
      </c>
      <c r="B244">
        <v>13.973000000000001</v>
      </c>
    </row>
    <row r="245" spans="1:2">
      <c r="A245" s="17">
        <v>43922</v>
      </c>
      <c r="B245">
        <v>18.145</v>
      </c>
    </row>
    <row r="246" spans="1:2">
      <c r="A246" s="17">
        <v>43952</v>
      </c>
      <c r="B246">
        <v>18.850000000000001</v>
      </c>
    </row>
    <row r="247" spans="1:2">
      <c r="A247" s="17">
        <v>43983</v>
      </c>
      <c r="B247">
        <v>17.399999999999999</v>
      </c>
    </row>
    <row r="248" spans="1:2">
      <c r="A248" s="17">
        <v>44013</v>
      </c>
      <c r="B248">
        <v>17.079999999999998</v>
      </c>
    </row>
    <row r="249" spans="1:2">
      <c r="A249" s="17">
        <v>44044</v>
      </c>
      <c r="B249">
        <v>17.079999999999998</v>
      </c>
    </row>
    <row r="250" spans="1:2">
      <c r="A250" s="17">
        <v>44075</v>
      </c>
      <c r="B250">
        <v>16.63</v>
      </c>
    </row>
    <row r="251" spans="1:2">
      <c r="A251" s="17">
        <v>44105</v>
      </c>
      <c r="B251">
        <v>16.649999999999999</v>
      </c>
    </row>
    <row r="252" spans="1:2">
      <c r="A252" s="17">
        <v>44136</v>
      </c>
      <c r="B252">
        <v>16.649999999999999</v>
      </c>
    </row>
    <row r="253" spans="1:2">
      <c r="A253" s="17">
        <v>44166</v>
      </c>
      <c r="B253">
        <v>15.27</v>
      </c>
    </row>
    <row r="254" spans="1:2">
      <c r="A254" s="17">
        <v>44197</v>
      </c>
      <c r="B254">
        <v>14.65</v>
      </c>
    </row>
    <row r="255" spans="1:2">
      <c r="A255" s="17">
        <v>44228</v>
      </c>
      <c r="B255">
        <v>15.03</v>
      </c>
    </row>
    <row r="256" spans="1:2">
      <c r="A256" s="17">
        <v>44256</v>
      </c>
      <c r="B256">
        <v>14.9475</v>
      </c>
    </row>
    <row r="257" spans="1:2">
      <c r="A257" s="17">
        <v>44287</v>
      </c>
      <c r="B257">
        <v>14.645</v>
      </c>
    </row>
    <row r="258" spans="1:2">
      <c r="A258" s="17">
        <v>44317</v>
      </c>
      <c r="B258">
        <v>14.645</v>
      </c>
    </row>
    <row r="259" spans="1:2">
      <c r="A259" s="17">
        <v>44348</v>
      </c>
      <c r="B259">
        <v>13.755000000000001</v>
      </c>
    </row>
    <row r="260" spans="1:2">
      <c r="A260" s="17">
        <v>44378</v>
      </c>
      <c r="B260">
        <v>14.4375</v>
      </c>
    </row>
    <row r="261" spans="1:2">
      <c r="A261" s="17">
        <v>44409</v>
      </c>
      <c r="B261">
        <v>14.4375</v>
      </c>
    </row>
    <row r="262" spans="1:2">
      <c r="A262" s="17">
        <v>44440</v>
      </c>
      <c r="B262">
        <v>14.385</v>
      </c>
    </row>
    <row r="263" spans="1:2">
      <c r="A263" s="17">
        <v>44470</v>
      </c>
      <c r="B263">
        <v>14.865</v>
      </c>
    </row>
    <row r="264" spans="1:2">
      <c r="A264" s="17">
        <v>44501</v>
      </c>
      <c r="B264">
        <v>15.5313</v>
      </c>
    </row>
    <row r="265" spans="1:2">
      <c r="A265" s="17">
        <v>44531</v>
      </c>
      <c r="B265">
        <v>15.8916</v>
      </c>
    </row>
    <row r="266" spans="1:2">
      <c r="A266" s="17">
        <v>44562</v>
      </c>
      <c r="B266">
        <v>15.470800000000001</v>
      </c>
    </row>
    <row r="267" spans="1:2">
      <c r="A267" s="17">
        <v>44593</v>
      </c>
      <c r="B267">
        <v>15.217000000000001</v>
      </c>
    </row>
  </sheetData>
  <hyperlinks>
    <hyperlink ref="E1" r:id="rId1" display="https://fred.stlouisfed.org/series/EXSFUS" xr:uid="{F704F91E-C8CA-4214-85F8-60F0F0E1D343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60231-38D0-4026-A877-47AAAA40CB04}">
  <sheetPr>
    <tabColor rgb="FF70AD47"/>
  </sheetPr>
  <dimension ref="A1:E267"/>
  <sheetViews>
    <sheetView workbookViewId="0">
      <selection activeCell="D2" sqref="D2"/>
    </sheetView>
  </sheetViews>
  <sheetFormatPr defaultRowHeight="12.75"/>
  <cols>
    <col min="1" max="1" width="10.140625" bestFit="1" customWidth="1"/>
    <col min="2" max="2" width="12" bestFit="1" customWidth="1"/>
  </cols>
  <sheetData>
    <row r="1" spans="1:5">
      <c r="A1" t="s">
        <v>1</v>
      </c>
      <c r="B1" t="s">
        <v>37</v>
      </c>
      <c r="D1" t="s">
        <v>520</v>
      </c>
      <c r="E1" s="18"/>
    </row>
    <row r="2" spans="1:5">
      <c r="A2" s="17">
        <v>36526</v>
      </c>
      <c r="B2">
        <v>8315.25</v>
      </c>
    </row>
    <row r="3" spans="1:5">
      <c r="A3" s="17">
        <v>36557</v>
      </c>
      <c r="B3">
        <v>9583.75</v>
      </c>
    </row>
    <row r="4" spans="1:5">
      <c r="A4" s="17">
        <v>36586</v>
      </c>
      <c r="B4">
        <v>10255.4</v>
      </c>
    </row>
    <row r="5" spans="1:5">
      <c r="A5" s="17">
        <v>36617</v>
      </c>
      <c r="B5">
        <v>9746.5</v>
      </c>
    </row>
    <row r="6" spans="1:5">
      <c r="A6" s="17">
        <v>36647</v>
      </c>
      <c r="B6">
        <v>10122.913039999999</v>
      </c>
    </row>
    <row r="7" spans="1:5">
      <c r="A7" s="17">
        <v>36678</v>
      </c>
      <c r="B7">
        <v>8384.3181820000009</v>
      </c>
    </row>
    <row r="8" spans="1:5">
      <c r="A8" s="17">
        <v>36708</v>
      </c>
      <c r="B8">
        <v>8174.8095240000002</v>
      </c>
    </row>
    <row r="9" spans="1:5">
      <c r="A9" s="17">
        <v>36739</v>
      </c>
      <c r="B9">
        <v>8038.4347829999997</v>
      </c>
    </row>
    <row r="10" spans="1:5">
      <c r="A10" s="17">
        <v>36770</v>
      </c>
      <c r="B10">
        <v>8624.8095240000002</v>
      </c>
    </row>
    <row r="11" spans="1:5">
      <c r="A11" s="17">
        <v>36800</v>
      </c>
      <c r="B11">
        <v>7650.636364</v>
      </c>
    </row>
    <row r="12" spans="1:5">
      <c r="A12" s="17">
        <v>36831</v>
      </c>
      <c r="B12">
        <v>7350.5909089999996</v>
      </c>
    </row>
    <row r="13" spans="1:5">
      <c r="A13" s="17">
        <v>36861</v>
      </c>
      <c r="B13">
        <v>7318.8</v>
      </c>
    </row>
    <row r="14" spans="1:5">
      <c r="A14" s="17">
        <v>36892</v>
      </c>
      <c r="B14">
        <v>6975.9090910000004</v>
      </c>
    </row>
    <row r="15" spans="1:5">
      <c r="A15" s="17">
        <v>36923</v>
      </c>
      <c r="B15">
        <v>6546.8</v>
      </c>
    </row>
    <row r="16" spans="1:5">
      <c r="A16" s="17">
        <v>36951</v>
      </c>
      <c r="B16">
        <v>6165.181818</v>
      </c>
    </row>
    <row r="17" spans="1:2">
      <c r="A17" s="17">
        <v>36982</v>
      </c>
      <c r="B17">
        <v>6363.1111110000002</v>
      </c>
    </row>
    <row r="18" spans="1:2">
      <c r="A18" s="17">
        <v>37012</v>
      </c>
      <c r="B18">
        <v>7086.4761900000003</v>
      </c>
    </row>
    <row r="19" spans="1:2">
      <c r="A19" s="17">
        <v>37043</v>
      </c>
      <c r="B19">
        <v>6674.3333329999996</v>
      </c>
    </row>
    <row r="20" spans="1:2">
      <c r="A20" s="17">
        <v>37073</v>
      </c>
      <c r="B20">
        <v>5962.5454550000004</v>
      </c>
    </row>
    <row r="21" spans="1:2">
      <c r="A21" s="17">
        <v>37104</v>
      </c>
      <c r="B21">
        <v>5525.636364</v>
      </c>
    </row>
    <row r="22" spans="1:2">
      <c r="A22" s="17">
        <v>37135</v>
      </c>
      <c r="B22">
        <v>5057.6499999999996</v>
      </c>
    </row>
    <row r="23" spans="1:2">
      <c r="A23" s="17">
        <v>37165</v>
      </c>
      <c r="B23">
        <v>4830.7826089999999</v>
      </c>
    </row>
    <row r="24" spans="1:2">
      <c r="A24" s="17">
        <v>37196</v>
      </c>
      <c r="B24">
        <v>5131.318182</v>
      </c>
    </row>
    <row r="25" spans="1:2">
      <c r="A25" s="17">
        <v>37226</v>
      </c>
      <c r="B25">
        <v>5315.8235290000002</v>
      </c>
    </row>
    <row r="26" spans="1:2">
      <c r="A26" s="17">
        <v>37257</v>
      </c>
      <c r="B26">
        <v>6061.363636</v>
      </c>
    </row>
    <row r="27" spans="1:2">
      <c r="A27" s="17">
        <v>37288</v>
      </c>
      <c r="B27">
        <v>6039.95</v>
      </c>
    </row>
    <row r="28" spans="1:2">
      <c r="A28" s="17">
        <v>37316</v>
      </c>
      <c r="B28">
        <v>6543.2</v>
      </c>
    </row>
    <row r="29" spans="1:2">
      <c r="A29" s="17">
        <v>37347</v>
      </c>
      <c r="B29">
        <v>6956.8095240000002</v>
      </c>
    </row>
    <row r="30" spans="1:2">
      <c r="A30" s="17">
        <v>37377</v>
      </c>
      <c r="B30">
        <v>6771.181818</v>
      </c>
    </row>
    <row r="31" spans="1:2">
      <c r="A31" s="17">
        <v>37408</v>
      </c>
      <c r="B31">
        <v>7147.6111110000002</v>
      </c>
    </row>
    <row r="32" spans="1:2">
      <c r="A32" s="17">
        <v>37438</v>
      </c>
      <c r="B32">
        <v>7137.6956520000003</v>
      </c>
    </row>
    <row r="33" spans="1:2">
      <c r="A33" s="17">
        <v>37469</v>
      </c>
      <c r="B33">
        <v>6736.8571430000002</v>
      </c>
    </row>
    <row r="34" spans="1:2">
      <c r="A34" s="17">
        <v>37500</v>
      </c>
      <c r="B34">
        <v>6664.9523810000001</v>
      </c>
    </row>
    <row r="35" spans="1:2">
      <c r="A35" s="17">
        <v>37530</v>
      </c>
      <c r="B35">
        <v>6818.9130429999996</v>
      </c>
    </row>
    <row r="36" spans="1:2">
      <c r="A36" s="17">
        <v>37561</v>
      </c>
      <c r="B36">
        <v>7314.8095240000002</v>
      </c>
    </row>
    <row r="37" spans="1:2">
      <c r="A37" s="17">
        <v>37591</v>
      </c>
      <c r="B37">
        <v>7206.3333329999996</v>
      </c>
    </row>
    <row r="38" spans="1:2">
      <c r="A38" s="17">
        <v>37622</v>
      </c>
      <c r="B38">
        <v>8032.806818</v>
      </c>
    </row>
    <row r="39" spans="1:2">
      <c r="A39" s="17">
        <v>37653</v>
      </c>
      <c r="B39">
        <v>8607.9</v>
      </c>
    </row>
    <row r="40" spans="1:2">
      <c r="A40" s="17">
        <v>37681</v>
      </c>
      <c r="B40">
        <v>8339.6190480000005</v>
      </c>
    </row>
    <row r="41" spans="1:2">
      <c r="A41" s="17">
        <v>37712</v>
      </c>
      <c r="B41">
        <v>7930.5249999999996</v>
      </c>
    </row>
    <row r="42" spans="1:2">
      <c r="A42" s="17">
        <v>37742</v>
      </c>
      <c r="B42">
        <v>8347.7250000000004</v>
      </c>
    </row>
    <row r="43" spans="1:2">
      <c r="A43" s="17">
        <v>37773</v>
      </c>
      <c r="B43">
        <v>8839.0238100000006</v>
      </c>
    </row>
    <row r="44" spans="1:2">
      <c r="A44" s="17">
        <v>37803</v>
      </c>
      <c r="B44">
        <v>8831.7000000000007</v>
      </c>
    </row>
    <row r="45" spans="1:2">
      <c r="A45" s="17">
        <v>37834</v>
      </c>
      <c r="B45">
        <v>9359.875</v>
      </c>
    </row>
    <row r="46" spans="1:2">
      <c r="A46" s="17">
        <v>37865</v>
      </c>
      <c r="B46">
        <v>9995.7727269999996</v>
      </c>
    </row>
    <row r="47" spans="1:2">
      <c r="A47" s="17">
        <v>37895</v>
      </c>
      <c r="B47">
        <v>11040.28261</v>
      </c>
    </row>
    <row r="48" spans="1:2">
      <c r="A48" s="17">
        <v>37926</v>
      </c>
      <c r="B48">
        <v>12052.375</v>
      </c>
    </row>
    <row r="49" spans="1:2">
      <c r="A49" s="17">
        <v>37956</v>
      </c>
      <c r="B49">
        <v>14185.20952</v>
      </c>
    </row>
    <row r="50" spans="1:2">
      <c r="A50" s="17">
        <v>37987</v>
      </c>
      <c r="B50">
        <v>15089.333329999999</v>
      </c>
    </row>
    <row r="51" spans="1:2">
      <c r="A51" s="17">
        <v>38018</v>
      </c>
      <c r="B51">
        <v>15099.35</v>
      </c>
    </row>
    <row r="52" spans="1:2">
      <c r="A52" s="17">
        <v>38047</v>
      </c>
      <c r="B52">
        <v>13786.54348</v>
      </c>
    </row>
    <row r="53" spans="1:2">
      <c r="A53" s="17">
        <v>38078</v>
      </c>
      <c r="B53">
        <v>12725.9</v>
      </c>
    </row>
    <row r="54" spans="1:2">
      <c r="A54" s="17">
        <v>38108</v>
      </c>
      <c r="B54">
        <v>11228.60526</v>
      </c>
    </row>
    <row r="55" spans="1:2">
      <c r="A55" s="17">
        <v>38139</v>
      </c>
      <c r="B55">
        <v>13599.36364</v>
      </c>
    </row>
    <row r="56" spans="1:2">
      <c r="A56" s="17">
        <v>38169</v>
      </c>
      <c r="B56">
        <v>15020.06818</v>
      </c>
    </row>
    <row r="57" spans="1:2">
      <c r="A57" s="17">
        <v>38200</v>
      </c>
      <c r="B57">
        <v>13639.619049999999</v>
      </c>
    </row>
    <row r="58" spans="1:2">
      <c r="A58" s="17">
        <v>38231</v>
      </c>
      <c r="B58">
        <v>13430.36364</v>
      </c>
    </row>
    <row r="59" spans="1:2">
      <c r="A59" s="17">
        <v>38261</v>
      </c>
      <c r="B59">
        <v>14378.476189999999</v>
      </c>
    </row>
    <row r="60" spans="1:2">
      <c r="A60" s="17">
        <v>38292</v>
      </c>
      <c r="B60">
        <v>14089.512269999999</v>
      </c>
    </row>
    <row r="61" spans="1:2">
      <c r="A61" s="17">
        <v>38322</v>
      </c>
      <c r="B61">
        <v>13764.976189999999</v>
      </c>
    </row>
    <row r="62" spans="1:2">
      <c r="A62" s="17">
        <v>38353</v>
      </c>
      <c r="B62">
        <v>14563.75</v>
      </c>
    </row>
    <row r="63" spans="1:2">
      <c r="A63" s="17">
        <v>38384</v>
      </c>
      <c r="B63">
        <v>15415.6</v>
      </c>
    </row>
    <row r="64" spans="1:2">
      <c r="A64" s="17">
        <v>38412</v>
      </c>
      <c r="B64">
        <v>16239.904759999999</v>
      </c>
    </row>
    <row r="65" spans="1:2">
      <c r="A65" s="17">
        <v>38443</v>
      </c>
      <c r="B65">
        <v>16138.333329999999</v>
      </c>
    </row>
    <row r="66" spans="1:2">
      <c r="A66" s="17">
        <v>38473</v>
      </c>
      <c r="B66">
        <v>17002.25</v>
      </c>
    </row>
    <row r="67" spans="1:2">
      <c r="A67" s="17">
        <v>38504</v>
      </c>
      <c r="B67">
        <v>16113.18182</v>
      </c>
    </row>
    <row r="68" spans="1:2">
      <c r="A68" s="17">
        <v>38534</v>
      </c>
      <c r="B68">
        <v>14587.595240000001</v>
      </c>
    </row>
    <row r="69" spans="1:2">
      <c r="A69" s="17">
        <v>38565</v>
      </c>
      <c r="B69">
        <v>14962</v>
      </c>
    </row>
    <row r="70" spans="1:2">
      <c r="A70" s="17">
        <v>38596</v>
      </c>
      <c r="B70">
        <v>14154.54545</v>
      </c>
    </row>
    <row r="71" spans="1:2">
      <c r="A71" s="17">
        <v>38626</v>
      </c>
      <c r="B71">
        <v>12431.119049999999</v>
      </c>
    </row>
    <row r="72" spans="1:2">
      <c r="A72" s="17">
        <v>38657</v>
      </c>
      <c r="B72">
        <v>12235.04545</v>
      </c>
    </row>
    <row r="73" spans="1:2">
      <c r="A73" s="17">
        <v>38687</v>
      </c>
      <c r="B73">
        <v>13490.45</v>
      </c>
    </row>
    <row r="74" spans="1:2">
      <c r="A74" s="17">
        <v>38718</v>
      </c>
      <c r="B74">
        <v>14660.809520000001</v>
      </c>
    </row>
    <row r="75" spans="1:2">
      <c r="A75" s="17">
        <v>38749</v>
      </c>
      <c r="B75">
        <v>14974.5</v>
      </c>
    </row>
    <row r="76" spans="1:2">
      <c r="A76" s="17">
        <v>38777</v>
      </c>
      <c r="B76">
        <v>14925.47826</v>
      </c>
    </row>
    <row r="77" spans="1:2">
      <c r="A77" s="17">
        <v>38808</v>
      </c>
      <c r="B77">
        <v>18028.888889999998</v>
      </c>
    </row>
    <row r="78" spans="1:2">
      <c r="A78" s="17">
        <v>38838</v>
      </c>
      <c r="B78">
        <v>21131.333330000001</v>
      </c>
    </row>
    <row r="79" spans="1:2">
      <c r="A79" s="17">
        <v>38869</v>
      </c>
      <c r="B79">
        <v>20585.909090000001</v>
      </c>
    </row>
    <row r="80" spans="1:2">
      <c r="A80" s="17">
        <v>38899</v>
      </c>
      <c r="B80">
        <v>26185.71429</v>
      </c>
    </row>
    <row r="81" spans="1:2">
      <c r="A81" s="17">
        <v>38930</v>
      </c>
      <c r="B81">
        <v>30468.86364</v>
      </c>
    </row>
    <row r="82" spans="1:2">
      <c r="A82" s="17">
        <v>38961</v>
      </c>
      <c r="B82">
        <v>29702.619050000001</v>
      </c>
    </row>
    <row r="83" spans="1:2">
      <c r="A83" s="17">
        <v>38991</v>
      </c>
      <c r="B83">
        <v>32551.13636</v>
      </c>
    </row>
    <row r="84" spans="1:2">
      <c r="A84" s="17">
        <v>39022</v>
      </c>
      <c r="B84">
        <v>31891.590909999999</v>
      </c>
    </row>
    <row r="85" spans="1:2">
      <c r="A85" s="17">
        <v>39052</v>
      </c>
      <c r="B85">
        <v>34400.526319999997</v>
      </c>
    </row>
    <row r="86" spans="1:2">
      <c r="A86" s="17">
        <v>39083</v>
      </c>
      <c r="B86">
        <v>36821.590909999999</v>
      </c>
    </row>
    <row r="87" spans="1:2">
      <c r="A87" s="17">
        <v>39114</v>
      </c>
      <c r="B87">
        <v>41078.25</v>
      </c>
    </row>
    <row r="88" spans="1:2">
      <c r="A88" s="17">
        <v>39142</v>
      </c>
      <c r="B88">
        <v>46125.227270000003</v>
      </c>
    </row>
    <row r="89" spans="1:2">
      <c r="A89" s="17">
        <v>39173</v>
      </c>
      <c r="B89">
        <v>49956.578950000003</v>
      </c>
    </row>
    <row r="90" spans="1:2">
      <c r="A90" s="17">
        <v>39203</v>
      </c>
      <c r="B90">
        <v>51783.333330000001</v>
      </c>
    </row>
    <row r="91" spans="1:2">
      <c r="A91" s="17">
        <v>39234</v>
      </c>
      <c r="B91">
        <v>41551.666669999999</v>
      </c>
    </row>
    <row r="92" spans="1:2">
      <c r="A92" s="17">
        <v>39264</v>
      </c>
      <c r="B92">
        <v>33400.227270000003</v>
      </c>
    </row>
    <row r="93" spans="1:2">
      <c r="A93" s="17">
        <v>39295</v>
      </c>
      <c r="B93">
        <v>27649.63636</v>
      </c>
    </row>
    <row r="94" spans="1:2">
      <c r="A94" s="17">
        <v>39326</v>
      </c>
      <c r="B94">
        <v>29548.400000000001</v>
      </c>
    </row>
    <row r="95" spans="1:2">
      <c r="A95" s="17">
        <v>39356</v>
      </c>
      <c r="B95">
        <v>31156</v>
      </c>
    </row>
    <row r="96" spans="1:2">
      <c r="A96" s="17">
        <v>39387</v>
      </c>
      <c r="B96">
        <v>30505.63636</v>
      </c>
    </row>
    <row r="97" spans="1:2">
      <c r="A97" s="17">
        <v>39417</v>
      </c>
      <c r="B97">
        <v>26053.555560000001</v>
      </c>
    </row>
    <row r="98" spans="1:2">
      <c r="A98" s="17">
        <v>39448</v>
      </c>
      <c r="B98">
        <v>27774.772730000001</v>
      </c>
    </row>
    <row r="99" spans="1:2">
      <c r="A99" s="17">
        <v>39479</v>
      </c>
      <c r="B99">
        <v>28064.952379999999</v>
      </c>
    </row>
    <row r="100" spans="1:2">
      <c r="A100" s="17">
        <v>39508</v>
      </c>
      <c r="B100">
        <v>31093.052629999998</v>
      </c>
    </row>
    <row r="101" spans="1:2">
      <c r="A101" s="17">
        <v>39539</v>
      </c>
      <c r="B101">
        <v>28776.818179999998</v>
      </c>
    </row>
    <row r="102" spans="1:2">
      <c r="A102" s="17">
        <v>39569</v>
      </c>
      <c r="B102">
        <v>25656.5</v>
      </c>
    </row>
    <row r="103" spans="1:2">
      <c r="A103" s="17">
        <v>39600</v>
      </c>
      <c r="B103">
        <v>22562.57143</v>
      </c>
    </row>
    <row r="104" spans="1:2">
      <c r="A104" s="17">
        <v>39630</v>
      </c>
      <c r="B104">
        <v>20106.95652</v>
      </c>
    </row>
    <row r="105" spans="1:2">
      <c r="A105" s="17">
        <v>39661</v>
      </c>
      <c r="B105">
        <v>19111.8</v>
      </c>
    </row>
    <row r="106" spans="1:2">
      <c r="A106" s="17">
        <v>39692</v>
      </c>
      <c r="B106">
        <v>17781.86364</v>
      </c>
    </row>
    <row r="107" spans="1:2">
      <c r="A107" s="17">
        <v>39722</v>
      </c>
      <c r="B107">
        <v>12144.869570000001</v>
      </c>
    </row>
    <row r="108" spans="1:2">
      <c r="A108" s="17">
        <v>39753</v>
      </c>
      <c r="B108">
        <v>10776.5</v>
      </c>
    </row>
    <row r="109" spans="1:2">
      <c r="A109" s="17">
        <v>39783</v>
      </c>
      <c r="B109">
        <v>9846.9285710000004</v>
      </c>
    </row>
    <row r="110" spans="1:2">
      <c r="A110" s="17">
        <v>39814</v>
      </c>
      <c r="B110">
        <v>11562.952380000001</v>
      </c>
    </row>
    <row r="111" spans="1:2">
      <c r="A111" s="17">
        <v>39845</v>
      </c>
      <c r="B111">
        <v>10410.75</v>
      </c>
    </row>
    <row r="112" spans="1:2">
      <c r="A112" s="17">
        <v>39873</v>
      </c>
      <c r="B112">
        <v>9710.7272730000004</v>
      </c>
    </row>
    <row r="113" spans="1:2">
      <c r="A113" s="17">
        <v>39904</v>
      </c>
      <c r="B113">
        <v>11331.6</v>
      </c>
    </row>
    <row r="114" spans="1:2">
      <c r="A114" s="17">
        <v>39934</v>
      </c>
      <c r="B114">
        <v>12720.078949999999</v>
      </c>
    </row>
    <row r="115" spans="1:2">
      <c r="A115" s="17">
        <v>39965</v>
      </c>
      <c r="B115">
        <v>14944.36364</v>
      </c>
    </row>
    <row r="116" spans="1:2">
      <c r="A116" s="17">
        <v>39995</v>
      </c>
      <c r="B116">
        <v>16017.391299999999</v>
      </c>
    </row>
    <row r="117" spans="1:2">
      <c r="A117" s="17">
        <v>40026</v>
      </c>
      <c r="B117">
        <v>19375.924999999999</v>
      </c>
    </row>
    <row r="118" spans="1:2">
      <c r="A118" s="17">
        <v>40057</v>
      </c>
      <c r="B118">
        <v>17404.63636</v>
      </c>
    </row>
    <row r="119" spans="1:2">
      <c r="A119" s="17">
        <v>40087</v>
      </c>
      <c r="B119">
        <v>18489.477269999999</v>
      </c>
    </row>
    <row r="120" spans="1:2">
      <c r="A120" s="17">
        <v>40118</v>
      </c>
      <c r="B120">
        <v>16911.333330000001</v>
      </c>
    </row>
    <row r="121" spans="1:2">
      <c r="A121" s="17">
        <v>40148</v>
      </c>
      <c r="B121">
        <v>17121.619050000001</v>
      </c>
    </row>
    <row r="122" spans="1:2">
      <c r="A122" s="17">
        <v>40179</v>
      </c>
      <c r="B122">
        <v>18405.55</v>
      </c>
    </row>
    <row r="123" spans="1:2">
      <c r="A123" s="17">
        <v>40210</v>
      </c>
      <c r="B123">
        <v>19060.55</v>
      </c>
    </row>
    <row r="124" spans="1:2">
      <c r="A124" s="17">
        <v>40238</v>
      </c>
      <c r="B124">
        <v>22467.173910000001</v>
      </c>
    </row>
    <row r="125" spans="1:2">
      <c r="A125" s="17">
        <v>40269</v>
      </c>
      <c r="B125">
        <v>26028.5</v>
      </c>
    </row>
    <row r="126" spans="1:2">
      <c r="A126" s="17">
        <v>40299</v>
      </c>
      <c r="B126">
        <v>21930</v>
      </c>
    </row>
    <row r="127" spans="1:2">
      <c r="A127" s="17">
        <v>40330</v>
      </c>
      <c r="B127">
        <v>19411.295450000001</v>
      </c>
    </row>
    <row r="128" spans="1:2">
      <c r="A128" s="17">
        <v>40360</v>
      </c>
      <c r="B128">
        <v>19548.522730000001</v>
      </c>
    </row>
    <row r="129" spans="1:2">
      <c r="A129" s="17">
        <v>40391</v>
      </c>
      <c r="B129">
        <v>21448.78571</v>
      </c>
    </row>
    <row r="130" spans="1:2">
      <c r="A130" s="17">
        <v>40422</v>
      </c>
      <c r="B130">
        <v>22690.13636</v>
      </c>
    </row>
    <row r="131" spans="1:2">
      <c r="A131" s="17">
        <v>40452</v>
      </c>
      <c r="B131">
        <v>23793.67857</v>
      </c>
    </row>
    <row r="132" spans="1:2">
      <c r="A132" s="17">
        <v>40483</v>
      </c>
      <c r="B132">
        <v>22836.227269999999</v>
      </c>
    </row>
    <row r="133" spans="1:2">
      <c r="A133" s="17">
        <v>40513</v>
      </c>
      <c r="B133">
        <v>24099.57143</v>
      </c>
    </row>
    <row r="134" spans="1:2">
      <c r="A134" s="17">
        <v>40544</v>
      </c>
      <c r="B134">
        <v>25621.224999999999</v>
      </c>
    </row>
    <row r="135" spans="1:2">
      <c r="A135" s="17">
        <v>40575</v>
      </c>
      <c r="B135">
        <v>28412.174999999999</v>
      </c>
    </row>
    <row r="136" spans="1:2">
      <c r="A136" s="17">
        <v>40603</v>
      </c>
      <c r="B136">
        <v>26710.347829999999</v>
      </c>
    </row>
    <row r="137" spans="1:2">
      <c r="A137" s="17">
        <v>40634</v>
      </c>
      <c r="B137">
        <v>26332.166669999999</v>
      </c>
    </row>
    <row r="138" spans="1:2">
      <c r="A138" s="17">
        <v>40664</v>
      </c>
      <c r="B138">
        <v>24164.55</v>
      </c>
    </row>
    <row r="139" spans="1:2">
      <c r="A139" s="17">
        <v>40695</v>
      </c>
      <c r="B139">
        <v>22420.931820000002</v>
      </c>
    </row>
    <row r="140" spans="1:2">
      <c r="A140" s="17">
        <v>40725</v>
      </c>
      <c r="B140">
        <v>23847.952379999999</v>
      </c>
    </row>
    <row r="141" spans="1:2">
      <c r="A141" s="17">
        <v>40756</v>
      </c>
      <c r="B141">
        <v>21864.681820000002</v>
      </c>
    </row>
    <row r="142" spans="1:2">
      <c r="A142" s="17">
        <v>40787</v>
      </c>
      <c r="B142">
        <v>20377.590909999999</v>
      </c>
    </row>
    <row r="143" spans="1:2">
      <c r="A143" s="17">
        <v>40817</v>
      </c>
      <c r="B143">
        <v>19039.047620000001</v>
      </c>
    </row>
    <row r="144" spans="1:2">
      <c r="A144" s="17">
        <v>40848</v>
      </c>
      <c r="B144">
        <v>17873</v>
      </c>
    </row>
    <row r="145" spans="1:2">
      <c r="A145" s="17">
        <v>40878</v>
      </c>
      <c r="B145">
        <v>18246.037499999999</v>
      </c>
    </row>
    <row r="146" spans="1:2">
      <c r="A146" s="17">
        <v>40909</v>
      </c>
      <c r="B146">
        <v>19908.619050000001</v>
      </c>
    </row>
    <row r="147" spans="1:2">
      <c r="A147" s="17">
        <v>40940</v>
      </c>
      <c r="B147">
        <v>20393.666669999999</v>
      </c>
    </row>
    <row r="148" spans="1:2">
      <c r="A148" s="17">
        <v>40969</v>
      </c>
      <c r="B148">
        <v>18660.806820000002</v>
      </c>
    </row>
    <row r="149" spans="1:2">
      <c r="A149" s="17">
        <v>41000</v>
      </c>
      <c r="B149">
        <v>17892.815790000001</v>
      </c>
    </row>
    <row r="150" spans="1:2">
      <c r="A150" s="17">
        <v>41030</v>
      </c>
      <c r="B150">
        <v>16968.318179999998</v>
      </c>
    </row>
    <row r="151" spans="1:2">
      <c r="A151" s="17">
        <v>41061</v>
      </c>
      <c r="B151">
        <v>16603.684209999999</v>
      </c>
    </row>
    <row r="152" spans="1:2">
      <c r="A152" s="17">
        <v>41091</v>
      </c>
      <c r="B152">
        <v>16128.409089999999</v>
      </c>
    </row>
    <row r="153" spans="1:2">
      <c r="A153" s="17">
        <v>41122</v>
      </c>
      <c r="B153">
        <v>15703.98864</v>
      </c>
    </row>
    <row r="154" spans="1:2">
      <c r="A154" s="17">
        <v>41153</v>
      </c>
      <c r="B154">
        <v>17287.962500000001</v>
      </c>
    </row>
    <row r="155" spans="1:2">
      <c r="A155" s="17">
        <v>41183</v>
      </c>
      <c r="B155">
        <v>17168.739130000002</v>
      </c>
    </row>
    <row r="156" spans="1:2">
      <c r="A156" s="17">
        <v>41214</v>
      </c>
      <c r="B156">
        <v>16335.36364</v>
      </c>
    </row>
    <row r="157" spans="1:2">
      <c r="A157" s="17">
        <v>41244</v>
      </c>
      <c r="B157">
        <v>17448.5</v>
      </c>
    </row>
    <row r="158" spans="1:2">
      <c r="A158" s="17">
        <v>41275</v>
      </c>
      <c r="B158">
        <v>17494.068179999998</v>
      </c>
    </row>
    <row r="159" spans="1:2">
      <c r="A159" s="17">
        <v>41306</v>
      </c>
      <c r="B159">
        <v>17690.099999999999</v>
      </c>
    </row>
    <row r="160" spans="1:2">
      <c r="A160" s="17">
        <v>41334</v>
      </c>
      <c r="B160">
        <v>16731.7</v>
      </c>
    </row>
    <row r="161" spans="1:2">
      <c r="A161" s="17">
        <v>41365</v>
      </c>
      <c r="B161">
        <v>15629.309520000001</v>
      </c>
    </row>
    <row r="162" spans="1:2">
      <c r="A162" s="17">
        <v>41395</v>
      </c>
      <c r="B162">
        <v>14948.226189999999</v>
      </c>
    </row>
    <row r="163" spans="1:2">
      <c r="A163" s="17">
        <v>41426</v>
      </c>
      <c r="B163">
        <v>14280.275</v>
      </c>
    </row>
    <row r="164" spans="1:2">
      <c r="A164" s="17">
        <v>41456</v>
      </c>
      <c r="B164">
        <v>13750.31522</v>
      </c>
    </row>
    <row r="165" spans="1:2">
      <c r="A165" s="17">
        <v>41487</v>
      </c>
      <c r="B165">
        <v>14308.2619</v>
      </c>
    </row>
    <row r="166" spans="1:2">
      <c r="A166" s="17">
        <v>41518</v>
      </c>
      <c r="B166">
        <v>13801.39286</v>
      </c>
    </row>
    <row r="167" spans="1:2">
      <c r="A167" s="17">
        <v>41548</v>
      </c>
      <c r="B167">
        <v>14117.652169999999</v>
      </c>
    </row>
    <row r="168" spans="1:2">
      <c r="A168" s="17">
        <v>41579</v>
      </c>
      <c r="B168">
        <v>13684.0119</v>
      </c>
    </row>
    <row r="169" spans="1:2">
      <c r="A169" s="17">
        <v>41609</v>
      </c>
      <c r="B169">
        <v>13924.55</v>
      </c>
    </row>
    <row r="170" spans="1:2">
      <c r="A170" s="17">
        <v>41640</v>
      </c>
      <c r="B170">
        <v>14101.25</v>
      </c>
    </row>
    <row r="171" spans="1:2">
      <c r="A171" s="17">
        <v>41671</v>
      </c>
      <c r="B171">
        <v>14203.55</v>
      </c>
    </row>
    <row r="172" spans="1:2">
      <c r="A172" s="17">
        <v>41699</v>
      </c>
      <c r="B172">
        <v>15678.095240000001</v>
      </c>
    </row>
    <row r="173" spans="1:2">
      <c r="A173" s="17">
        <v>41730</v>
      </c>
      <c r="B173">
        <v>17373.599999999999</v>
      </c>
    </row>
    <row r="174" spans="1:2">
      <c r="A174" s="17">
        <v>41760</v>
      </c>
      <c r="B174">
        <v>19401.075000000001</v>
      </c>
    </row>
    <row r="175" spans="1:2">
      <c r="A175" s="17">
        <v>41791</v>
      </c>
      <c r="B175">
        <v>18628.809519999999</v>
      </c>
    </row>
    <row r="176" spans="1:2">
      <c r="A176" s="17">
        <v>41821</v>
      </c>
      <c r="B176">
        <v>19117.652170000001</v>
      </c>
    </row>
    <row r="177" spans="1:2">
      <c r="A177" s="17">
        <v>41852</v>
      </c>
      <c r="B177">
        <v>18600.2</v>
      </c>
    </row>
    <row r="178" spans="1:2">
      <c r="A178" s="17">
        <v>41883</v>
      </c>
      <c r="B178">
        <v>18034.795450000001</v>
      </c>
    </row>
    <row r="179" spans="1:2">
      <c r="A179" s="17">
        <v>41913</v>
      </c>
      <c r="B179">
        <v>15812.369570000001</v>
      </c>
    </row>
    <row r="180" spans="1:2">
      <c r="A180" s="17">
        <v>41944</v>
      </c>
      <c r="B180">
        <v>15807.05</v>
      </c>
    </row>
    <row r="181" spans="1:2">
      <c r="A181" s="17">
        <v>41974</v>
      </c>
      <c r="B181">
        <v>15962.047619999999</v>
      </c>
    </row>
    <row r="182" spans="1:2">
      <c r="A182" s="17">
        <v>42005</v>
      </c>
      <c r="B182">
        <v>14849.190479999999</v>
      </c>
    </row>
    <row r="183" spans="1:2">
      <c r="A183" s="17">
        <v>42036</v>
      </c>
      <c r="B183">
        <v>14573.8375</v>
      </c>
    </row>
    <row r="184" spans="1:2">
      <c r="A184" s="17">
        <v>42064</v>
      </c>
      <c r="B184">
        <v>13755.5</v>
      </c>
    </row>
    <row r="185" spans="1:2">
      <c r="A185" s="17">
        <v>42095</v>
      </c>
      <c r="B185">
        <v>12830.924999999999</v>
      </c>
    </row>
    <row r="186" spans="1:2">
      <c r="A186" s="17">
        <v>42125</v>
      </c>
      <c r="B186">
        <v>13511.34211</v>
      </c>
    </row>
    <row r="187" spans="1:2">
      <c r="A187" s="17">
        <v>42156</v>
      </c>
      <c r="B187">
        <v>12825.227269999999</v>
      </c>
    </row>
    <row r="188" spans="1:2">
      <c r="A188" s="17">
        <v>42186</v>
      </c>
      <c r="B188">
        <v>11413.097830000001</v>
      </c>
    </row>
    <row r="189" spans="1:2">
      <c r="A189" s="17">
        <v>42217</v>
      </c>
      <c r="B189">
        <v>10386</v>
      </c>
    </row>
    <row r="190" spans="1:2">
      <c r="A190" s="17">
        <v>42248</v>
      </c>
      <c r="B190">
        <v>9937.5454549999995</v>
      </c>
    </row>
    <row r="191" spans="1:2">
      <c r="A191" s="17">
        <v>42278</v>
      </c>
      <c r="B191">
        <v>10316.82955</v>
      </c>
    </row>
    <row r="192" spans="1:2">
      <c r="A192" s="17">
        <v>42309</v>
      </c>
      <c r="B192">
        <v>9244.3333330000005</v>
      </c>
    </row>
    <row r="193" spans="1:2">
      <c r="A193" s="17">
        <v>42339</v>
      </c>
      <c r="B193">
        <v>8707.7857139999996</v>
      </c>
    </row>
    <row r="194" spans="1:2">
      <c r="A194" s="17">
        <v>42370</v>
      </c>
      <c r="B194">
        <v>8507.2875000000004</v>
      </c>
    </row>
    <row r="195" spans="1:2">
      <c r="A195" s="17">
        <v>42401</v>
      </c>
      <c r="B195">
        <v>8298.5</v>
      </c>
    </row>
    <row r="196" spans="1:2">
      <c r="A196" s="17">
        <v>42430</v>
      </c>
      <c r="B196">
        <v>8717.25</v>
      </c>
    </row>
    <row r="197" spans="1:2">
      <c r="A197" s="17">
        <v>42461</v>
      </c>
      <c r="B197">
        <v>8878.8571429999993</v>
      </c>
    </row>
    <row r="198" spans="1:2">
      <c r="A198" s="17">
        <v>42491</v>
      </c>
      <c r="B198">
        <v>8660.35</v>
      </c>
    </row>
    <row r="199" spans="1:2">
      <c r="A199" s="17">
        <v>42522</v>
      </c>
      <c r="B199">
        <v>8928.3522730000004</v>
      </c>
    </row>
    <row r="200" spans="1:2">
      <c r="A200" s="17">
        <v>42552</v>
      </c>
      <c r="B200">
        <v>10262.85714</v>
      </c>
    </row>
    <row r="201" spans="1:2">
      <c r="A201" s="17">
        <v>42583</v>
      </c>
      <c r="B201">
        <v>10335.98864</v>
      </c>
    </row>
    <row r="202" spans="1:2">
      <c r="A202" s="17">
        <v>42614</v>
      </c>
      <c r="B202">
        <v>10191.784089999999</v>
      </c>
    </row>
    <row r="203" spans="1:2">
      <c r="A203" s="17">
        <v>42644</v>
      </c>
      <c r="B203">
        <v>10259.7381</v>
      </c>
    </row>
    <row r="204" spans="1:2">
      <c r="A204" s="17">
        <v>42675</v>
      </c>
      <c r="B204">
        <v>11128.909089999999</v>
      </c>
    </row>
    <row r="205" spans="1:2">
      <c r="A205" s="17">
        <v>42705</v>
      </c>
      <c r="B205">
        <v>10972.275</v>
      </c>
    </row>
    <row r="206" spans="1:2">
      <c r="A206" s="17">
        <v>42736</v>
      </c>
      <c r="B206">
        <v>9971.4642860000004</v>
      </c>
    </row>
    <row r="207" spans="1:2">
      <c r="A207" s="17">
        <v>42767</v>
      </c>
      <c r="B207">
        <v>10643.3</v>
      </c>
    </row>
    <row r="208" spans="1:2">
      <c r="A208" s="17">
        <v>42795</v>
      </c>
      <c r="B208">
        <v>10204.663039999999</v>
      </c>
    </row>
    <row r="209" spans="1:2">
      <c r="A209" s="17">
        <v>42826</v>
      </c>
      <c r="B209">
        <v>9609.2777779999997</v>
      </c>
    </row>
    <row r="210" spans="1:2">
      <c r="A210" s="17">
        <v>42856</v>
      </c>
      <c r="B210">
        <v>9155.1190480000005</v>
      </c>
    </row>
    <row r="211" spans="1:2">
      <c r="A211" s="17">
        <v>42887</v>
      </c>
      <c r="B211">
        <v>8931.761364</v>
      </c>
    </row>
    <row r="212" spans="1:2">
      <c r="A212" s="17">
        <v>42917</v>
      </c>
      <c r="B212">
        <v>9491.3928570000007</v>
      </c>
    </row>
    <row r="213" spans="1:2">
      <c r="A213" s="17">
        <v>42948</v>
      </c>
      <c r="B213">
        <v>10889.977269999999</v>
      </c>
    </row>
    <row r="214" spans="1:2">
      <c r="A214" s="17">
        <v>42979</v>
      </c>
      <c r="B214">
        <v>11215.78571</v>
      </c>
    </row>
    <row r="215" spans="1:2">
      <c r="A215" s="17">
        <v>43009</v>
      </c>
      <c r="B215">
        <v>11335.772730000001</v>
      </c>
    </row>
    <row r="216" spans="1:2">
      <c r="A216" s="17">
        <v>43040</v>
      </c>
      <c r="B216">
        <v>11972</v>
      </c>
    </row>
    <row r="217" spans="1:2">
      <c r="A217" s="17">
        <v>43070</v>
      </c>
      <c r="B217">
        <v>11495.10526</v>
      </c>
    </row>
    <row r="218" spans="1:2">
      <c r="A218" s="17">
        <v>43101</v>
      </c>
      <c r="B218">
        <v>12864.875</v>
      </c>
    </row>
    <row r="219" spans="1:2">
      <c r="A219" s="17">
        <v>43132</v>
      </c>
      <c r="B219">
        <v>13595.875</v>
      </c>
    </row>
    <row r="220" spans="1:2">
      <c r="A220" s="17">
        <v>43160</v>
      </c>
      <c r="B220">
        <v>13392.5</v>
      </c>
    </row>
    <row r="221" spans="1:2">
      <c r="A221" s="17">
        <v>43191</v>
      </c>
      <c r="B221">
        <v>13938.1</v>
      </c>
    </row>
    <row r="222" spans="1:2">
      <c r="A222" s="17">
        <v>43221</v>
      </c>
      <c r="B222">
        <v>14366.4881</v>
      </c>
    </row>
    <row r="223" spans="1:2">
      <c r="A223" s="17">
        <v>43252</v>
      </c>
      <c r="B223">
        <v>15105.654759999999</v>
      </c>
    </row>
    <row r="224" spans="1:2">
      <c r="A224" s="17">
        <v>43282</v>
      </c>
      <c r="B224">
        <v>13793.86364</v>
      </c>
    </row>
    <row r="225" spans="1:2">
      <c r="A225" s="17">
        <v>43313</v>
      </c>
      <c r="B225">
        <v>13411.352269999999</v>
      </c>
    </row>
    <row r="226" spans="1:2">
      <c r="A226" s="17">
        <v>43344</v>
      </c>
      <c r="B226">
        <v>12510.35</v>
      </c>
    </row>
    <row r="227" spans="1:2">
      <c r="A227" s="17">
        <v>43374</v>
      </c>
      <c r="B227">
        <v>12314.913039999999</v>
      </c>
    </row>
    <row r="228" spans="1:2">
      <c r="A228" s="17">
        <v>43405</v>
      </c>
      <c r="B228">
        <v>11239.715910000001</v>
      </c>
    </row>
    <row r="229" spans="1:2">
      <c r="A229" s="17">
        <v>43435</v>
      </c>
      <c r="B229">
        <v>10835.078949999999</v>
      </c>
    </row>
    <row r="230" spans="1:2">
      <c r="A230" s="17">
        <v>43466</v>
      </c>
      <c r="B230">
        <v>11523.090910000001</v>
      </c>
    </row>
    <row r="231" spans="1:2">
      <c r="A231" s="17">
        <v>43497</v>
      </c>
      <c r="B231">
        <v>12685.225</v>
      </c>
    </row>
    <row r="232" spans="1:2">
      <c r="A232" s="17">
        <v>43525</v>
      </c>
      <c r="B232">
        <v>13026.273810000001</v>
      </c>
    </row>
    <row r="233" spans="1:2">
      <c r="A233" s="17">
        <v>43556</v>
      </c>
      <c r="B233">
        <v>12772.7875</v>
      </c>
    </row>
    <row r="234" spans="1:2">
      <c r="A234" s="17">
        <v>43586</v>
      </c>
      <c r="B234">
        <v>12016.309520000001</v>
      </c>
    </row>
    <row r="235" spans="1:2">
      <c r="A235" s="17">
        <v>43617</v>
      </c>
      <c r="B235">
        <v>11943.9375</v>
      </c>
    </row>
    <row r="236" spans="1:2">
      <c r="A236" s="17">
        <v>43647</v>
      </c>
      <c r="B236">
        <v>13546.30435</v>
      </c>
    </row>
    <row r="237" spans="1:2">
      <c r="A237" s="17">
        <v>43678</v>
      </c>
      <c r="B237">
        <v>15748.64286</v>
      </c>
    </row>
    <row r="238" spans="1:2">
      <c r="A238" s="17">
        <v>43709</v>
      </c>
      <c r="B238">
        <v>17656.880949999999</v>
      </c>
    </row>
    <row r="239" spans="1:2">
      <c r="A239" s="17">
        <v>43739</v>
      </c>
      <c r="B239">
        <v>17046.217390000002</v>
      </c>
    </row>
    <row r="240" spans="1:2">
      <c r="A240" s="17">
        <v>43770</v>
      </c>
      <c r="B240">
        <v>15171.809520000001</v>
      </c>
    </row>
    <row r="241" spans="1:2">
      <c r="A241" s="17">
        <v>43800</v>
      </c>
      <c r="B241">
        <v>13829.424999999999</v>
      </c>
    </row>
    <row r="242" spans="1:2">
      <c r="A242" s="17">
        <v>43831</v>
      </c>
      <c r="B242">
        <v>13506.86364</v>
      </c>
    </row>
    <row r="243" spans="1:2">
      <c r="A243" s="17">
        <v>43862</v>
      </c>
      <c r="B243">
        <v>12715.55</v>
      </c>
    </row>
    <row r="244" spans="1:2">
      <c r="A244" s="17">
        <v>43891</v>
      </c>
      <c r="B244">
        <v>11846.227269999999</v>
      </c>
    </row>
    <row r="245" spans="1:2">
      <c r="A245" s="17">
        <v>43922</v>
      </c>
      <c r="B245">
        <v>11804.0095</v>
      </c>
    </row>
    <row r="246" spans="1:2">
      <c r="A246" s="17">
        <v>43952</v>
      </c>
      <c r="B246">
        <v>12179.60526</v>
      </c>
    </row>
    <row r="247" spans="1:2">
      <c r="A247" s="17">
        <v>43983</v>
      </c>
      <c r="B247">
        <v>12727.15227</v>
      </c>
    </row>
    <row r="248" spans="1:2">
      <c r="A248" s="17">
        <v>44013</v>
      </c>
      <c r="B248">
        <v>13402.303910000001</v>
      </c>
    </row>
    <row r="249" spans="1:2">
      <c r="A249" s="17">
        <v>44044</v>
      </c>
      <c r="B249">
        <v>14575.782859999999</v>
      </c>
    </row>
    <row r="250" spans="1:2">
      <c r="A250" s="17">
        <v>44075</v>
      </c>
      <c r="B250">
        <v>14857.48864</v>
      </c>
    </row>
    <row r="251" spans="1:2">
      <c r="A251" s="17">
        <v>44105</v>
      </c>
      <c r="B251">
        <v>15239.36364</v>
      </c>
    </row>
    <row r="252" spans="1:2">
      <c r="A252" s="17">
        <v>44136</v>
      </c>
      <c r="B252">
        <v>15807.733329999999</v>
      </c>
    </row>
    <row r="253" spans="1:2">
      <c r="A253" s="17">
        <v>44166</v>
      </c>
      <c r="B253">
        <v>16823.038570000001</v>
      </c>
    </row>
    <row r="254" spans="1:2">
      <c r="A254" s="17">
        <v>44197</v>
      </c>
      <c r="B254">
        <v>17863.175999999999</v>
      </c>
    </row>
    <row r="255" spans="1:2">
      <c r="A255" s="17">
        <v>44228</v>
      </c>
      <c r="B255">
        <v>18584.38</v>
      </c>
    </row>
    <row r="256" spans="1:2">
      <c r="A256" s="17">
        <v>44256</v>
      </c>
      <c r="B256">
        <v>16406.66043</v>
      </c>
    </row>
    <row r="257" spans="1:2">
      <c r="A257" s="17">
        <v>44287</v>
      </c>
      <c r="B257">
        <v>16521.25</v>
      </c>
    </row>
    <row r="258" spans="1:2">
      <c r="A258" s="17">
        <v>44317</v>
      </c>
      <c r="B258">
        <v>17602.102500000001</v>
      </c>
    </row>
    <row r="259" spans="1:2">
      <c r="A259" s="17">
        <v>44348</v>
      </c>
      <c r="B259">
        <v>17979.565910000001</v>
      </c>
    </row>
    <row r="260" spans="1:2">
      <c r="A260" s="17">
        <v>44378</v>
      </c>
      <c r="B260">
        <v>18818.51136</v>
      </c>
    </row>
    <row r="261" spans="1:2">
      <c r="A261" s="17">
        <v>44409</v>
      </c>
      <c r="B261">
        <v>19141.29667</v>
      </c>
    </row>
    <row r="262" spans="1:2">
      <c r="A262" s="17">
        <v>44440</v>
      </c>
      <c r="B262">
        <v>19376.875</v>
      </c>
    </row>
    <row r="263" spans="1:2">
      <c r="A263" s="17">
        <v>44470</v>
      </c>
      <c r="B263">
        <v>19362.39286</v>
      </c>
    </row>
    <row r="264" spans="1:2">
      <c r="A264" s="17">
        <v>44501</v>
      </c>
      <c r="B264">
        <v>19932.86</v>
      </c>
    </row>
    <row r="265" spans="1:2">
      <c r="A265" s="17">
        <v>44531</v>
      </c>
      <c r="B265">
        <v>20059.29</v>
      </c>
    </row>
    <row r="266" spans="1:2">
      <c r="A266" s="17">
        <v>44562</v>
      </c>
      <c r="B266">
        <v>22312.75</v>
      </c>
    </row>
    <row r="267" spans="1:2">
      <c r="A267" s="17">
        <v>44593</v>
      </c>
      <c r="B267">
        <v>24167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137F9-63FE-450A-ABC5-EF73E9D89D2E}">
  <sheetPr>
    <tabColor rgb="FF70AD47"/>
  </sheetPr>
  <dimension ref="A1:G267"/>
  <sheetViews>
    <sheetView workbookViewId="0">
      <selection activeCell="B6" sqref="B6"/>
    </sheetView>
  </sheetViews>
  <sheetFormatPr defaultRowHeight="12.75"/>
  <cols>
    <col min="1" max="1" width="10.140625" bestFit="1" customWidth="1"/>
  </cols>
  <sheetData>
    <row r="1" spans="1:7">
      <c r="A1" t="s">
        <v>1</v>
      </c>
      <c r="B1" t="s">
        <v>38</v>
      </c>
      <c r="G1" s="18" t="s">
        <v>69</v>
      </c>
    </row>
    <row r="2" spans="1:7">
      <c r="A2" s="17">
        <v>36526</v>
      </c>
      <c r="B2">
        <v>94.4</v>
      </c>
    </row>
    <row r="3" spans="1:7">
      <c r="A3" s="17">
        <v>36557</v>
      </c>
      <c r="B3">
        <v>94.4</v>
      </c>
    </row>
    <row r="4" spans="1:7">
      <c r="A4" s="17">
        <v>36586</v>
      </c>
      <c r="B4">
        <v>94.5</v>
      </c>
    </row>
    <row r="5" spans="1:7">
      <c r="A5" s="17">
        <v>36617</v>
      </c>
      <c r="B5">
        <v>94.9</v>
      </c>
    </row>
    <row r="6" spans="1:7">
      <c r="A6" s="17">
        <v>36647</v>
      </c>
      <c r="B6">
        <v>94.9</v>
      </c>
    </row>
    <row r="7" spans="1:7">
      <c r="A7" s="17">
        <v>36678</v>
      </c>
      <c r="B7">
        <v>94.9</v>
      </c>
    </row>
    <row r="8" spans="1:7">
      <c r="A8" s="17">
        <v>36708</v>
      </c>
      <c r="B8">
        <v>94.9</v>
      </c>
    </row>
    <row r="9" spans="1:7">
      <c r="A9" s="17">
        <v>36739</v>
      </c>
      <c r="B9">
        <v>94.9</v>
      </c>
    </row>
    <row r="10" spans="1:7">
      <c r="A10" s="17">
        <v>36770</v>
      </c>
      <c r="B10">
        <v>94.9</v>
      </c>
    </row>
    <row r="11" spans="1:7">
      <c r="A11" s="17">
        <v>36800</v>
      </c>
      <c r="B11">
        <v>94.9</v>
      </c>
    </row>
    <row r="12" spans="1:7">
      <c r="A12" s="17">
        <v>36831</v>
      </c>
      <c r="B12">
        <v>94.9</v>
      </c>
    </row>
    <row r="13" spans="1:7">
      <c r="A13" s="17">
        <v>36861</v>
      </c>
      <c r="B13">
        <v>94.9</v>
      </c>
    </row>
    <row r="14" spans="1:7">
      <c r="A14" s="17">
        <v>36892</v>
      </c>
      <c r="B14">
        <v>95.6</v>
      </c>
    </row>
    <row r="15" spans="1:7">
      <c r="A15" s="17">
        <v>36923</v>
      </c>
      <c r="B15">
        <v>95.6</v>
      </c>
    </row>
    <row r="16" spans="1:7">
      <c r="A16" s="17">
        <v>36951</v>
      </c>
      <c r="B16">
        <v>96.3</v>
      </c>
    </row>
    <row r="17" spans="1:2">
      <c r="A17" s="17">
        <v>36982</v>
      </c>
      <c r="B17">
        <v>96.3</v>
      </c>
    </row>
    <row r="18" spans="1:2">
      <c r="A18" s="17">
        <v>37012</v>
      </c>
      <c r="B18">
        <v>96.3</v>
      </c>
    </row>
    <row r="19" spans="1:2">
      <c r="A19" s="17">
        <v>37043</v>
      </c>
      <c r="B19">
        <v>96.3</v>
      </c>
    </row>
    <row r="20" spans="1:2">
      <c r="A20" s="17">
        <v>37073</v>
      </c>
      <c r="B20">
        <v>96.3</v>
      </c>
    </row>
    <row r="21" spans="1:2">
      <c r="A21" s="17">
        <v>37104</v>
      </c>
      <c r="B21">
        <v>96.3</v>
      </c>
    </row>
    <row r="22" spans="1:2">
      <c r="A22" s="17">
        <v>37135</v>
      </c>
      <c r="B22">
        <v>96.3</v>
      </c>
    </row>
    <row r="23" spans="1:2">
      <c r="A23" s="17">
        <v>37165</v>
      </c>
      <c r="B23">
        <v>96.3</v>
      </c>
    </row>
    <row r="24" spans="1:2">
      <c r="A24" s="17">
        <v>37196</v>
      </c>
      <c r="B24">
        <v>96.3</v>
      </c>
    </row>
    <row r="25" spans="1:2">
      <c r="A25" s="17">
        <v>37226</v>
      </c>
      <c r="B25">
        <v>96.3</v>
      </c>
    </row>
    <row r="26" spans="1:2">
      <c r="A26" s="17">
        <v>37257</v>
      </c>
      <c r="B26">
        <v>95.4</v>
      </c>
    </row>
    <row r="27" spans="1:2">
      <c r="A27" s="17">
        <v>37288</v>
      </c>
      <c r="B27">
        <v>95.4</v>
      </c>
    </row>
    <row r="28" spans="1:2">
      <c r="A28" s="17">
        <v>37316</v>
      </c>
      <c r="B28">
        <v>95.4</v>
      </c>
    </row>
    <row r="29" spans="1:2">
      <c r="A29" s="17">
        <v>37347</v>
      </c>
      <c r="B29">
        <v>95.4</v>
      </c>
    </row>
    <row r="30" spans="1:2">
      <c r="A30" s="17">
        <v>37377</v>
      </c>
      <c r="B30">
        <v>95.3</v>
      </c>
    </row>
    <row r="31" spans="1:2">
      <c r="A31" s="17">
        <v>37408</v>
      </c>
      <c r="B31">
        <v>95.3</v>
      </c>
    </row>
    <row r="32" spans="1:2">
      <c r="A32" s="17">
        <v>37438</v>
      </c>
      <c r="B32">
        <v>95</v>
      </c>
    </row>
    <row r="33" spans="1:2">
      <c r="A33" s="17">
        <v>37469</v>
      </c>
      <c r="B33">
        <v>95</v>
      </c>
    </row>
    <row r="34" spans="1:2">
      <c r="A34" s="17">
        <v>37500</v>
      </c>
      <c r="B34">
        <v>95</v>
      </c>
    </row>
    <row r="35" spans="1:2">
      <c r="A35" s="17">
        <v>37530</v>
      </c>
      <c r="B35">
        <v>95</v>
      </c>
    </row>
    <row r="36" spans="1:2">
      <c r="A36" s="17">
        <v>37561</v>
      </c>
      <c r="B36">
        <v>95</v>
      </c>
    </row>
    <row r="37" spans="1:2">
      <c r="A37" s="17">
        <v>37591</v>
      </c>
      <c r="B37">
        <v>95</v>
      </c>
    </row>
    <row r="38" spans="1:2">
      <c r="A38" s="17">
        <v>37622</v>
      </c>
      <c r="B38">
        <v>95.4</v>
      </c>
    </row>
    <row r="39" spans="1:2">
      <c r="A39" s="17">
        <v>37653</v>
      </c>
      <c r="B39">
        <v>95.3</v>
      </c>
    </row>
    <row r="40" spans="1:2">
      <c r="A40" s="17">
        <v>37681</v>
      </c>
      <c r="B40">
        <v>95.3</v>
      </c>
    </row>
    <row r="41" spans="1:2">
      <c r="A41" s="17">
        <v>37712</v>
      </c>
      <c r="B41">
        <v>95.3</v>
      </c>
    </row>
    <row r="42" spans="1:2">
      <c r="A42" s="17">
        <v>37742</v>
      </c>
      <c r="B42">
        <v>95.3</v>
      </c>
    </row>
    <row r="43" spans="1:2">
      <c r="A43" s="17">
        <v>37773</v>
      </c>
      <c r="B43">
        <v>95.9</v>
      </c>
    </row>
    <row r="44" spans="1:2">
      <c r="A44" s="17">
        <v>37803</v>
      </c>
      <c r="B44">
        <v>96.5</v>
      </c>
    </row>
    <row r="45" spans="1:2">
      <c r="A45" s="17">
        <v>37834</v>
      </c>
      <c r="B45">
        <v>96.5</v>
      </c>
    </row>
    <row r="46" spans="1:2">
      <c r="A46" s="17">
        <v>37865</v>
      </c>
      <c r="B46">
        <v>96.5</v>
      </c>
    </row>
    <row r="47" spans="1:2">
      <c r="A47" s="17">
        <v>37895</v>
      </c>
      <c r="B47">
        <v>96.5</v>
      </c>
    </row>
    <row r="48" spans="1:2">
      <c r="A48" s="17">
        <v>37926</v>
      </c>
      <c r="B48">
        <v>96.5</v>
      </c>
    </row>
    <row r="49" spans="1:2">
      <c r="A49" s="17">
        <v>37956</v>
      </c>
      <c r="B49">
        <v>96.5</v>
      </c>
    </row>
    <row r="50" spans="1:2">
      <c r="A50" s="17">
        <v>37987</v>
      </c>
      <c r="B50">
        <v>96.9</v>
      </c>
    </row>
    <row r="51" spans="1:2">
      <c r="A51" s="17">
        <v>38018</v>
      </c>
      <c r="B51">
        <v>96.9</v>
      </c>
    </row>
    <row r="52" spans="1:2">
      <c r="A52" s="17">
        <v>38047</v>
      </c>
      <c r="B52">
        <v>96.9</v>
      </c>
    </row>
    <row r="53" spans="1:2">
      <c r="A53" s="17">
        <v>38078</v>
      </c>
      <c r="B53">
        <v>96.9</v>
      </c>
    </row>
    <row r="54" spans="1:2">
      <c r="A54" s="17">
        <v>38108</v>
      </c>
      <c r="B54">
        <v>98.3</v>
      </c>
    </row>
    <row r="55" spans="1:2">
      <c r="A55" s="17">
        <v>38139</v>
      </c>
      <c r="B55">
        <v>98.3</v>
      </c>
    </row>
    <row r="56" spans="1:2">
      <c r="A56" s="17">
        <v>38169</v>
      </c>
      <c r="B56">
        <v>98.3</v>
      </c>
    </row>
    <row r="57" spans="1:2">
      <c r="A57" s="17">
        <v>38200</v>
      </c>
      <c r="B57">
        <v>98.3</v>
      </c>
    </row>
    <row r="58" spans="1:2">
      <c r="A58" s="17">
        <v>38231</v>
      </c>
      <c r="B58">
        <v>98.3</v>
      </c>
    </row>
    <row r="59" spans="1:2">
      <c r="A59" s="17">
        <v>38261</v>
      </c>
      <c r="B59">
        <v>98.3</v>
      </c>
    </row>
    <row r="60" spans="1:2">
      <c r="A60" s="17">
        <v>38292</v>
      </c>
      <c r="B60">
        <v>98.3</v>
      </c>
    </row>
    <row r="61" spans="1:2">
      <c r="A61" s="17">
        <v>38322</v>
      </c>
      <c r="B61">
        <v>103</v>
      </c>
    </row>
    <row r="62" spans="1:2">
      <c r="A62" s="17">
        <v>38353</v>
      </c>
      <c r="B62">
        <v>114.1</v>
      </c>
    </row>
    <row r="63" spans="1:2">
      <c r="A63" s="17">
        <v>38384</v>
      </c>
      <c r="B63">
        <v>114.1</v>
      </c>
    </row>
    <row r="64" spans="1:2">
      <c r="A64" s="17">
        <v>38412</v>
      </c>
      <c r="B64">
        <v>115.1</v>
      </c>
    </row>
    <row r="65" spans="1:2">
      <c r="A65" s="17">
        <v>38443</v>
      </c>
      <c r="B65">
        <v>115.4</v>
      </c>
    </row>
    <row r="66" spans="1:2">
      <c r="A66" s="17">
        <v>38473</v>
      </c>
      <c r="B66">
        <v>115.5</v>
      </c>
    </row>
    <row r="67" spans="1:2">
      <c r="A67" s="17">
        <v>38504</v>
      </c>
      <c r="B67">
        <v>115.5</v>
      </c>
    </row>
    <row r="68" spans="1:2">
      <c r="A68" s="17">
        <v>38534</v>
      </c>
      <c r="B68">
        <v>118.7</v>
      </c>
    </row>
    <row r="69" spans="1:2">
      <c r="A69" s="17">
        <v>38565</v>
      </c>
      <c r="B69">
        <v>118.7</v>
      </c>
    </row>
    <row r="70" spans="1:2">
      <c r="A70" s="17">
        <v>38596</v>
      </c>
      <c r="B70">
        <v>118.7</v>
      </c>
    </row>
    <row r="71" spans="1:2">
      <c r="A71" s="17">
        <v>38626</v>
      </c>
      <c r="B71">
        <v>119</v>
      </c>
    </row>
    <row r="72" spans="1:2">
      <c r="A72" s="17">
        <v>38657</v>
      </c>
      <c r="B72">
        <v>119</v>
      </c>
    </row>
    <row r="73" spans="1:2">
      <c r="A73" s="17">
        <v>38687</v>
      </c>
      <c r="B73">
        <v>119</v>
      </c>
    </row>
    <row r="74" spans="1:2">
      <c r="A74" s="17">
        <v>38718</v>
      </c>
      <c r="B74">
        <v>125.9</v>
      </c>
    </row>
    <row r="75" spans="1:2">
      <c r="A75" s="17">
        <v>38749</v>
      </c>
      <c r="B75">
        <v>125.9</v>
      </c>
    </row>
    <row r="76" spans="1:2">
      <c r="A76" s="17">
        <v>38777</v>
      </c>
      <c r="B76">
        <v>135.6</v>
      </c>
    </row>
    <row r="77" spans="1:2">
      <c r="A77" s="17">
        <v>38808</v>
      </c>
      <c r="B77">
        <v>135.6</v>
      </c>
    </row>
    <row r="78" spans="1:2">
      <c r="A78" s="17">
        <v>38838</v>
      </c>
      <c r="B78">
        <v>135.6</v>
      </c>
    </row>
    <row r="79" spans="1:2">
      <c r="A79" s="17">
        <v>38869</v>
      </c>
      <c r="B79">
        <v>135.6</v>
      </c>
    </row>
    <row r="80" spans="1:2">
      <c r="A80" s="17">
        <v>38899</v>
      </c>
      <c r="B80">
        <v>135.69999999999999</v>
      </c>
    </row>
    <row r="81" spans="1:2">
      <c r="A81" s="17">
        <v>38930</v>
      </c>
      <c r="B81">
        <v>135.69999999999999</v>
      </c>
    </row>
    <row r="82" spans="1:2">
      <c r="A82" s="17">
        <v>38961</v>
      </c>
      <c r="B82">
        <v>135.69999999999999</v>
      </c>
    </row>
    <row r="83" spans="1:2">
      <c r="A83" s="17">
        <v>38991</v>
      </c>
      <c r="B83">
        <v>132.6</v>
      </c>
    </row>
    <row r="84" spans="1:2">
      <c r="A84" s="17">
        <v>39022</v>
      </c>
      <c r="B84">
        <v>127.9</v>
      </c>
    </row>
    <row r="85" spans="1:2">
      <c r="A85" s="17">
        <v>39052</v>
      </c>
      <c r="B85">
        <v>127.9</v>
      </c>
    </row>
    <row r="86" spans="1:2">
      <c r="A86" s="17">
        <v>39083</v>
      </c>
      <c r="B86">
        <v>127.6</v>
      </c>
    </row>
    <row r="87" spans="1:2">
      <c r="A87" s="17">
        <v>39114</v>
      </c>
      <c r="B87">
        <v>127.6</v>
      </c>
    </row>
    <row r="88" spans="1:2">
      <c r="A88" s="17">
        <v>39142</v>
      </c>
      <c r="B88">
        <v>127</v>
      </c>
    </row>
    <row r="89" spans="1:2">
      <c r="A89" s="17">
        <v>39173</v>
      </c>
      <c r="B89">
        <v>128.9</v>
      </c>
    </row>
    <row r="90" spans="1:2">
      <c r="A90" s="17">
        <v>39203</v>
      </c>
      <c r="B90">
        <v>128.9</v>
      </c>
    </row>
    <row r="91" spans="1:2">
      <c r="A91" s="17">
        <v>39234</v>
      </c>
      <c r="B91">
        <v>128.9</v>
      </c>
    </row>
    <row r="92" spans="1:2">
      <c r="A92" s="17">
        <v>39264</v>
      </c>
      <c r="B92">
        <v>129.6</v>
      </c>
    </row>
    <row r="93" spans="1:2">
      <c r="A93" s="17">
        <v>39295</v>
      </c>
      <c r="B93">
        <v>129.6</v>
      </c>
    </row>
    <row r="94" spans="1:2">
      <c r="A94" s="17">
        <v>39326</v>
      </c>
      <c r="B94">
        <v>129.6</v>
      </c>
    </row>
    <row r="95" spans="1:2">
      <c r="A95" s="17">
        <v>39356</v>
      </c>
      <c r="B95">
        <v>129.5</v>
      </c>
    </row>
    <row r="96" spans="1:2">
      <c r="A96" s="17">
        <v>39387</v>
      </c>
      <c r="B96">
        <v>129.5</v>
      </c>
    </row>
    <row r="97" spans="1:2">
      <c r="A97" s="17">
        <v>39417</v>
      </c>
      <c r="B97">
        <v>129.5</v>
      </c>
    </row>
    <row r="98" spans="1:2">
      <c r="A98" s="17">
        <v>39448</v>
      </c>
      <c r="B98">
        <v>134.30000000000001</v>
      </c>
    </row>
    <row r="99" spans="1:2">
      <c r="A99" s="17">
        <v>39479</v>
      </c>
      <c r="B99">
        <v>134.30000000000001</v>
      </c>
    </row>
    <row r="100" spans="1:2">
      <c r="A100" s="17">
        <v>39508</v>
      </c>
      <c r="B100">
        <v>134.30000000000001</v>
      </c>
    </row>
    <row r="101" spans="1:2">
      <c r="A101" s="17">
        <v>39539</v>
      </c>
      <c r="B101">
        <v>145.19999999999999</v>
      </c>
    </row>
    <row r="102" spans="1:2">
      <c r="A102" s="17">
        <v>39569</v>
      </c>
      <c r="B102">
        <v>145.19999999999999</v>
      </c>
    </row>
    <row r="103" spans="1:2">
      <c r="A103" s="17">
        <v>39600</v>
      </c>
      <c r="B103">
        <v>145.19999999999999</v>
      </c>
    </row>
    <row r="104" spans="1:2">
      <c r="A104" s="17">
        <v>39630</v>
      </c>
      <c r="B104">
        <v>145.19999999999999</v>
      </c>
    </row>
    <row r="105" spans="1:2">
      <c r="A105" s="17">
        <v>39661</v>
      </c>
      <c r="B105">
        <v>145.19999999999999</v>
      </c>
    </row>
    <row r="106" spans="1:2">
      <c r="A106" s="17">
        <v>39692</v>
      </c>
      <c r="B106">
        <v>145.19999999999999</v>
      </c>
    </row>
    <row r="107" spans="1:2">
      <c r="A107" s="17">
        <v>39722</v>
      </c>
      <c r="B107">
        <v>145.19999999999999</v>
      </c>
    </row>
    <row r="108" spans="1:2">
      <c r="A108" s="17">
        <v>39753</v>
      </c>
      <c r="B108">
        <v>145.19999999999999</v>
      </c>
    </row>
    <row r="109" spans="1:2">
      <c r="A109" s="17">
        <v>39783</v>
      </c>
      <c r="B109">
        <v>145.19999999999999</v>
      </c>
    </row>
    <row r="110" spans="1:2">
      <c r="A110" s="17">
        <v>39814</v>
      </c>
      <c r="B110">
        <v>153.1</v>
      </c>
    </row>
    <row r="111" spans="1:2">
      <c r="A111" s="17">
        <v>39845</v>
      </c>
      <c r="B111">
        <v>153.1</v>
      </c>
    </row>
    <row r="112" spans="1:2">
      <c r="A112" s="17">
        <v>39873</v>
      </c>
      <c r="B112">
        <v>157.9</v>
      </c>
    </row>
    <row r="113" spans="1:2">
      <c r="A113" s="17">
        <v>39904</v>
      </c>
      <c r="B113">
        <v>140.80000000000001</v>
      </c>
    </row>
    <row r="114" spans="1:2">
      <c r="A114" s="17">
        <v>39934</v>
      </c>
      <c r="B114">
        <v>140.80000000000001</v>
      </c>
    </row>
    <row r="115" spans="1:2">
      <c r="A115" s="17">
        <v>39965</v>
      </c>
      <c r="B115">
        <v>140.69999999999999</v>
      </c>
    </row>
    <row r="116" spans="1:2">
      <c r="A116" s="17">
        <v>39995</v>
      </c>
      <c r="B116">
        <v>140.4</v>
      </c>
    </row>
    <row r="117" spans="1:2">
      <c r="A117" s="17">
        <v>40026</v>
      </c>
      <c r="B117">
        <v>140.4</v>
      </c>
    </row>
    <row r="118" spans="1:2">
      <c r="A118" s="17">
        <v>40057</v>
      </c>
      <c r="B118">
        <v>140.4</v>
      </c>
    </row>
    <row r="119" spans="1:2">
      <c r="A119" s="17">
        <v>40087</v>
      </c>
      <c r="B119">
        <v>140.4</v>
      </c>
    </row>
    <row r="120" spans="1:2">
      <c r="A120" s="17">
        <v>40118</v>
      </c>
      <c r="B120">
        <v>145.80000000000001</v>
      </c>
    </row>
    <row r="121" spans="1:2">
      <c r="A121" s="17">
        <v>40148</v>
      </c>
      <c r="B121">
        <v>145.9</v>
      </c>
    </row>
    <row r="122" spans="1:2">
      <c r="A122" s="17">
        <v>40179</v>
      </c>
      <c r="B122">
        <v>139.6</v>
      </c>
    </row>
    <row r="123" spans="1:2">
      <c r="A123" s="17">
        <v>40210</v>
      </c>
      <c r="B123">
        <v>139.6</v>
      </c>
    </row>
    <row r="124" spans="1:2">
      <c r="A124" s="17">
        <v>40238</v>
      </c>
      <c r="B124">
        <v>140.6</v>
      </c>
    </row>
    <row r="125" spans="1:2">
      <c r="A125" s="17">
        <v>40269</v>
      </c>
      <c r="B125">
        <v>140.69999999999999</v>
      </c>
    </row>
    <row r="126" spans="1:2">
      <c r="A126" s="17">
        <v>40299</v>
      </c>
      <c r="B126">
        <v>148.4</v>
      </c>
    </row>
    <row r="127" spans="1:2">
      <c r="A127" s="17">
        <v>40330</v>
      </c>
      <c r="B127">
        <v>149.1</v>
      </c>
    </row>
    <row r="128" spans="1:2">
      <c r="A128" s="17">
        <v>40360</v>
      </c>
      <c r="B128">
        <v>149.9</v>
      </c>
    </row>
    <row r="129" spans="1:2">
      <c r="A129" s="17">
        <v>40391</v>
      </c>
      <c r="B129">
        <v>151.4</v>
      </c>
    </row>
    <row r="130" spans="1:2">
      <c r="A130" s="17">
        <v>40422</v>
      </c>
      <c r="B130">
        <v>151.4</v>
      </c>
    </row>
    <row r="131" spans="1:2">
      <c r="A131" s="17">
        <v>40452</v>
      </c>
      <c r="B131">
        <v>151.4</v>
      </c>
    </row>
    <row r="132" spans="1:2">
      <c r="A132" s="17">
        <v>40483</v>
      </c>
      <c r="B132">
        <v>151.5</v>
      </c>
    </row>
    <row r="133" spans="1:2">
      <c r="A133" s="17">
        <v>40513</v>
      </c>
      <c r="B133">
        <v>151.5</v>
      </c>
    </row>
    <row r="134" spans="1:2">
      <c r="A134" s="17">
        <v>40544</v>
      </c>
      <c r="B134">
        <v>153.5</v>
      </c>
    </row>
    <row r="135" spans="1:2">
      <c r="A135" s="17">
        <v>40575</v>
      </c>
      <c r="B135">
        <v>153.4</v>
      </c>
    </row>
    <row r="136" spans="1:2">
      <c r="A136" s="17">
        <v>40603</v>
      </c>
      <c r="B136">
        <v>153.4</v>
      </c>
    </row>
    <row r="137" spans="1:2">
      <c r="A137" s="17">
        <v>40634</v>
      </c>
      <c r="B137">
        <v>160.30000000000001</v>
      </c>
    </row>
    <row r="138" spans="1:2">
      <c r="A138" s="17">
        <v>40664</v>
      </c>
      <c r="B138">
        <v>158.5</v>
      </c>
    </row>
    <row r="139" spans="1:2">
      <c r="A139" s="17">
        <v>40695</v>
      </c>
      <c r="B139">
        <v>158.5</v>
      </c>
    </row>
    <row r="140" spans="1:2">
      <c r="A140" s="17">
        <v>40725</v>
      </c>
      <c r="B140">
        <v>171</v>
      </c>
    </row>
    <row r="141" spans="1:2">
      <c r="A141" s="17">
        <v>40756</v>
      </c>
      <c r="B141">
        <v>171</v>
      </c>
    </row>
    <row r="142" spans="1:2">
      <c r="A142" s="17">
        <v>40787</v>
      </c>
      <c r="B142">
        <v>171</v>
      </c>
    </row>
    <row r="143" spans="1:2">
      <c r="A143" s="17">
        <v>40817</v>
      </c>
      <c r="B143">
        <v>171</v>
      </c>
    </row>
    <row r="144" spans="1:2">
      <c r="A144" s="17">
        <v>40848</v>
      </c>
      <c r="B144">
        <v>177.1</v>
      </c>
    </row>
    <row r="145" spans="1:2">
      <c r="A145" s="17">
        <v>40878</v>
      </c>
      <c r="B145">
        <v>186.2</v>
      </c>
    </row>
    <row r="146" spans="1:2">
      <c r="A146" s="17">
        <v>40909</v>
      </c>
      <c r="B146">
        <v>189.6</v>
      </c>
    </row>
    <row r="147" spans="1:2">
      <c r="A147" s="17">
        <v>40940</v>
      </c>
      <c r="B147">
        <v>189.6</v>
      </c>
    </row>
    <row r="148" spans="1:2">
      <c r="A148" s="17">
        <v>40969</v>
      </c>
      <c r="B148">
        <v>190.2</v>
      </c>
    </row>
    <row r="149" spans="1:2">
      <c r="A149" s="17">
        <v>41000</v>
      </c>
      <c r="B149">
        <v>194.6</v>
      </c>
    </row>
    <row r="150" spans="1:2">
      <c r="A150" s="17">
        <v>41030</v>
      </c>
      <c r="B150">
        <v>189</v>
      </c>
    </row>
    <row r="151" spans="1:2">
      <c r="A151" s="17">
        <v>41061</v>
      </c>
      <c r="B151">
        <v>180.5</v>
      </c>
    </row>
    <row r="152" spans="1:2">
      <c r="A152" s="17">
        <v>41091</v>
      </c>
      <c r="B152">
        <v>177</v>
      </c>
    </row>
    <row r="153" spans="1:2">
      <c r="A153" s="17">
        <v>41122</v>
      </c>
      <c r="B153">
        <v>177.6</v>
      </c>
    </row>
    <row r="154" spans="1:2">
      <c r="A154" s="17">
        <v>41153</v>
      </c>
      <c r="B154">
        <v>170</v>
      </c>
    </row>
    <row r="155" spans="1:2">
      <c r="A155" s="17">
        <v>41183</v>
      </c>
      <c r="B155">
        <v>171</v>
      </c>
    </row>
    <row r="156" spans="1:2">
      <c r="A156" s="17">
        <v>41214</v>
      </c>
      <c r="B156">
        <v>170.2</v>
      </c>
    </row>
    <row r="157" spans="1:2">
      <c r="A157" s="17">
        <v>41244</v>
      </c>
      <c r="B157">
        <v>170.1</v>
      </c>
    </row>
    <row r="158" spans="1:2">
      <c r="A158" s="17">
        <v>41275</v>
      </c>
      <c r="B158">
        <v>122</v>
      </c>
    </row>
    <row r="159" spans="1:2">
      <c r="A159" s="17">
        <v>41306</v>
      </c>
      <c r="B159">
        <v>122</v>
      </c>
    </row>
    <row r="160" spans="1:2">
      <c r="A160" s="17">
        <v>41334</v>
      </c>
      <c r="B160">
        <v>122.2</v>
      </c>
    </row>
    <row r="161" spans="1:2">
      <c r="A161" s="17">
        <v>41365</v>
      </c>
      <c r="B161">
        <v>131.19999999999999</v>
      </c>
    </row>
    <row r="162" spans="1:2">
      <c r="A162" s="17">
        <v>41395</v>
      </c>
      <c r="B162">
        <v>132.80000000000001</v>
      </c>
    </row>
    <row r="163" spans="1:2">
      <c r="A163" s="17">
        <v>41426</v>
      </c>
      <c r="B163">
        <v>130</v>
      </c>
    </row>
    <row r="164" spans="1:2">
      <c r="A164" s="17">
        <v>41456</v>
      </c>
      <c r="B164">
        <v>129.6</v>
      </c>
    </row>
    <row r="165" spans="1:2">
      <c r="A165" s="17">
        <v>41487</v>
      </c>
      <c r="B165">
        <v>125.4</v>
      </c>
    </row>
    <row r="166" spans="1:2">
      <c r="A166" s="17">
        <v>41518</v>
      </c>
      <c r="B166">
        <v>126.3</v>
      </c>
    </row>
    <row r="167" spans="1:2">
      <c r="A167" s="17">
        <v>41548</v>
      </c>
      <c r="B167">
        <v>127.6</v>
      </c>
    </row>
    <row r="168" spans="1:2">
      <c r="A168" s="17">
        <v>41579</v>
      </c>
      <c r="B168">
        <v>127.6</v>
      </c>
    </row>
    <row r="169" spans="1:2">
      <c r="A169" s="17">
        <v>41609</v>
      </c>
      <c r="B169">
        <v>126.9</v>
      </c>
    </row>
    <row r="170" spans="1:2">
      <c r="A170" s="17">
        <v>41640</v>
      </c>
      <c r="B170">
        <v>133.30000000000001</v>
      </c>
    </row>
    <row r="171" spans="1:2">
      <c r="A171" s="17">
        <v>41671</v>
      </c>
      <c r="B171">
        <v>133.30000000000001</v>
      </c>
    </row>
    <row r="172" spans="1:2">
      <c r="A172" s="17">
        <v>41699</v>
      </c>
      <c r="B172">
        <v>133.5</v>
      </c>
    </row>
    <row r="173" spans="1:2">
      <c r="A173" s="17">
        <v>41730</v>
      </c>
      <c r="B173">
        <v>142.80000000000001</v>
      </c>
    </row>
    <row r="174" spans="1:2">
      <c r="A174" s="17">
        <v>41760</v>
      </c>
      <c r="B174">
        <v>144.9</v>
      </c>
    </row>
    <row r="175" spans="1:2">
      <c r="A175" s="17">
        <v>41791</v>
      </c>
      <c r="B175">
        <v>145.5</v>
      </c>
    </row>
    <row r="176" spans="1:2">
      <c r="A176" s="17">
        <v>41821</v>
      </c>
      <c r="B176">
        <v>139.6</v>
      </c>
    </row>
    <row r="177" spans="1:2">
      <c r="A177" s="17">
        <v>41852</v>
      </c>
      <c r="B177">
        <v>134.5</v>
      </c>
    </row>
    <row r="178" spans="1:2">
      <c r="A178" s="17">
        <v>41883</v>
      </c>
      <c r="B178">
        <v>130</v>
      </c>
    </row>
    <row r="179" spans="1:2">
      <c r="A179" s="17">
        <v>41913</v>
      </c>
      <c r="B179">
        <v>131.1</v>
      </c>
    </row>
    <row r="180" spans="1:2">
      <c r="A180" s="17">
        <v>41944</v>
      </c>
      <c r="B180">
        <v>130.30000000000001</v>
      </c>
    </row>
    <row r="181" spans="1:2">
      <c r="A181" s="17">
        <v>41974</v>
      </c>
      <c r="B181">
        <v>126.3</v>
      </c>
    </row>
    <row r="182" spans="1:2">
      <c r="A182" s="17">
        <v>42005</v>
      </c>
      <c r="B182">
        <v>133.19999999999999</v>
      </c>
    </row>
    <row r="183" spans="1:2">
      <c r="A183" s="17">
        <v>42036</v>
      </c>
      <c r="B183">
        <v>133.19999999999999</v>
      </c>
    </row>
    <row r="184" spans="1:2">
      <c r="A184" s="17">
        <v>42064</v>
      </c>
      <c r="B184">
        <v>133.5</v>
      </c>
    </row>
    <row r="185" spans="1:2">
      <c r="A185" s="17">
        <v>42095</v>
      </c>
      <c r="B185">
        <v>134.5</v>
      </c>
    </row>
    <row r="186" spans="1:2">
      <c r="A186" s="17">
        <v>42125</v>
      </c>
      <c r="B186">
        <v>139.1</v>
      </c>
    </row>
    <row r="187" spans="1:2">
      <c r="A187" s="17">
        <v>42156</v>
      </c>
      <c r="B187">
        <v>138.9</v>
      </c>
    </row>
    <row r="188" spans="1:2">
      <c r="A188" s="17">
        <v>42186</v>
      </c>
      <c r="B188">
        <v>134.5</v>
      </c>
    </row>
    <row r="189" spans="1:2">
      <c r="A189" s="17">
        <v>42217</v>
      </c>
      <c r="B189">
        <v>123.8</v>
      </c>
    </row>
    <row r="190" spans="1:2">
      <c r="A190" s="17">
        <v>42248</v>
      </c>
      <c r="B190">
        <v>126.3</v>
      </c>
    </row>
    <row r="191" spans="1:2">
      <c r="A191" s="17">
        <v>42278</v>
      </c>
      <c r="B191">
        <v>126.3</v>
      </c>
    </row>
    <row r="192" spans="1:2">
      <c r="A192" s="17">
        <v>42309</v>
      </c>
      <c r="B192">
        <v>136.30000000000001</v>
      </c>
    </row>
    <row r="193" spans="1:2">
      <c r="A193" s="17">
        <v>42339</v>
      </c>
      <c r="B193">
        <v>123.9</v>
      </c>
    </row>
    <row r="194" spans="1:2">
      <c r="A194" s="17">
        <v>42370</v>
      </c>
      <c r="B194">
        <v>113.3</v>
      </c>
    </row>
    <row r="195" spans="1:2">
      <c r="A195" s="17">
        <v>42401</v>
      </c>
      <c r="B195">
        <v>112.2</v>
      </c>
    </row>
    <row r="196" spans="1:2">
      <c r="A196" s="17">
        <v>42430</v>
      </c>
      <c r="B196">
        <v>111.1</v>
      </c>
    </row>
    <row r="197" spans="1:2">
      <c r="A197" s="17">
        <v>42461</v>
      </c>
      <c r="B197">
        <v>123.3</v>
      </c>
    </row>
    <row r="198" spans="1:2">
      <c r="A198" s="17">
        <v>42491</v>
      </c>
      <c r="B198">
        <v>129.80000000000001</v>
      </c>
    </row>
    <row r="199" spans="1:2">
      <c r="A199" s="17">
        <v>42522</v>
      </c>
      <c r="B199">
        <v>135.4</v>
      </c>
    </row>
    <row r="200" spans="1:2">
      <c r="A200" s="17">
        <v>42552</v>
      </c>
      <c r="B200">
        <v>135.30000000000001</v>
      </c>
    </row>
    <row r="201" spans="1:2">
      <c r="A201" s="17">
        <v>42583</v>
      </c>
      <c r="B201">
        <v>133.1</v>
      </c>
    </row>
    <row r="202" spans="1:2">
      <c r="A202" s="17">
        <v>42614</v>
      </c>
      <c r="B202">
        <v>132.1</v>
      </c>
    </row>
    <row r="203" spans="1:2">
      <c r="A203" s="17">
        <v>42644</v>
      </c>
      <c r="B203">
        <v>124.5</v>
      </c>
    </row>
    <row r="204" spans="1:2">
      <c r="A204" s="17">
        <v>42675</v>
      </c>
      <c r="B204">
        <v>121</v>
      </c>
    </row>
    <row r="205" spans="1:2">
      <c r="A205" s="17">
        <v>42705</v>
      </c>
      <c r="B205">
        <v>120.2</v>
      </c>
    </row>
    <row r="206" spans="1:2">
      <c r="A206" s="17">
        <v>42736</v>
      </c>
      <c r="B206">
        <v>119.9</v>
      </c>
    </row>
    <row r="207" spans="1:2">
      <c r="A207" s="17">
        <v>42767</v>
      </c>
      <c r="B207">
        <v>121.4</v>
      </c>
    </row>
    <row r="208" spans="1:2">
      <c r="A208" s="17">
        <v>42795</v>
      </c>
      <c r="B208">
        <v>121.4</v>
      </c>
    </row>
    <row r="209" spans="1:2">
      <c r="A209" s="17">
        <v>42826</v>
      </c>
      <c r="B209">
        <v>134.1</v>
      </c>
    </row>
    <row r="210" spans="1:2">
      <c r="A210" s="17">
        <v>42856</v>
      </c>
      <c r="B210">
        <v>141.80000000000001</v>
      </c>
    </row>
    <row r="211" spans="1:2">
      <c r="A211" s="17">
        <v>42887</v>
      </c>
      <c r="B211">
        <v>143.19999999999999</v>
      </c>
    </row>
    <row r="212" spans="1:2">
      <c r="A212" s="17">
        <v>42917</v>
      </c>
      <c r="B212">
        <v>140</v>
      </c>
    </row>
    <row r="213" spans="1:2">
      <c r="A213" s="17">
        <v>42948</v>
      </c>
      <c r="B213">
        <v>133.6</v>
      </c>
    </row>
    <row r="214" spans="1:2">
      <c r="A214" s="17">
        <v>42979</v>
      </c>
      <c r="B214">
        <v>134.19999999999999</v>
      </c>
    </row>
    <row r="215" spans="1:2">
      <c r="A215" s="17">
        <v>43009</v>
      </c>
      <c r="B215">
        <v>133.19999999999999</v>
      </c>
    </row>
    <row r="216" spans="1:2">
      <c r="A216" s="17">
        <v>43040</v>
      </c>
      <c r="B216">
        <v>132</v>
      </c>
    </row>
    <row r="217" spans="1:2">
      <c r="A217" s="17">
        <v>43070</v>
      </c>
      <c r="B217">
        <v>127.6</v>
      </c>
    </row>
    <row r="218" spans="1:2">
      <c r="A218" s="17">
        <v>43101</v>
      </c>
      <c r="B218">
        <v>122.3</v>
      </c>
    </row>
    <row r="219" spans="1:2">
      <c r="A219" s="17">
        <v>43132</v>
      </c>
      <c r="B219">
        <v>123.7</v>
      </c>
    </row>
    <row r="220" spans="1:2">
      <c r="A220" s="17">
        <v>43160</v>
      </c>
      <c r="B220">
        <v>123.7</v>
      </c>
    </row>
    <row r="221" spans="1:2">
      <c r="A221" s="17">
        <v>43191</v>
      </c>
      <c r="B221">
        <v>135.19999999999999</v>
      </c>
    </row>
    <row r="222" spans="1:2">
      <c r="A222" s="17">
        <v>43221</v>
      </c>
      <c r="B222">
        <v>140.1</v>
      </c>
    </row>
    <row r="223" spans="1:2">
      <c r="A223" s="17">
        <v>43252</v>
      </c>
      <c r="B223">
        <v>145.30000000000001</v>
      </c>
    </row>
    <row r="224" spans="1:2">
      <c r="A224" s="17">
        <v>43282</v>
      </c>
      <c r="B224">
        <v>143.9</v>
      </c>
    </row>
    <row r="225" spans="1:2">
      <c r="A225" s="17">
        <v>43313</v>
      </c>
      <c r="B225">
        <v>143.1</v>
      </c>
    </row>
    <row r="226" spans="1:2">
      <c r="A226" s="17">
        <v>43344</v>
      </c>
      <c r="B226">
        <v>140.9</v>
      </c>
    </row>
    <row r="227" spans="1:2">
      <c r="A227" s="17">
        <v>43374</v>
      </c>
      <c r="B227">
        <v>140.9</v>
      </c>
    </row>
    <row r="228" spans="1:2">
      <c r="A228" s="17">
        <v>43405</v>
      </c>
      <c r="B228">
        <v>140.9</v>
      </c>
    </row>
    <row r="229" spans="1:2">
      <c r="A229" s="17">
        <v>43435</v>
      </c>
      <c r="B229">
        <v>140.9</v>
      </c>
    </row>
    <row r="230" spans="1:2">
      <c r="A230" s="17">
        <v>43466</v>
      </c>
      <c r="B230">
        <v>142.6</v>
      </c>
    </row>
    <row r="231" spans="1:2">
      <c r="A231" s="17">
        <v>43497</v>
      </c>
      <c r="B231">
        <v>143.30000000000001</v>
      </c>
    </row>
    <row r="232" spans="1:2">
      <c r="A232" s="17">
        <v>43525</v>
      </c>
      <c r="B232">
        <v>143.30000000000001</v>
      </c>
    </row>
    <row r="233" spans="1:2">
      <c r="A233" s="17">
        <v>43556</v>
      </c>
      <c r="B233">
        <v>144.6</v>
      </c>
    </row>
    <row r="234" spans="1:2">
      <c r="A234" s="17">
        <v>43586</v>
      </c>
      <c r="B234">
        <v>144.6</v>
      </c>
    </row>
    <row r="235" spans="1:2">
      <c r="A235" s="17">
        <v>43617</v>
      </c>
      <c r="B235">
        <v>146.80000000000001</v>
      </c>
    </row>
    <row r="236" spans="1:2">
      <c r="A236" s="17">
        <v>43647</v>
      </c>
      <c r="B236">
        <v>146.80000000000001</v>
      </c>
    </row>
    <row r="237" spans="1:2">
      <c r="A237" s="17">
        <v>43678</v>
      </c>
      <c r="B237">
        <v>148</v>
      </c>
    </row>
    <row r="238" spans="1:2">
      <c r="A238" s="17">
        <v>43709</v>
      </c>
      <c r="B238">
        <v>146.19999999999999</v>
      </c>
    </row>
    <row r="239" spans="1:2">
      <c r="A239" s="17">
        <v>43739</v>
      </c>
      <c r="B239">
        <v>146.19999999999999</v>
      </c>
    </row>
    <row r="240" spans="1:2">
      <c r="A240" s="17">
        <v>43770</v>
      </c>
      <c r="B240">
        <v>146.69999999999999</v>
      </c>
    </row>
    <row r="241" spans="1:2">
      <c r="A241" s="17">
        <v>43800</v>
      </c>
      <c r="B241">
        <v>146.69999999999999</v>
      </c>
    </row>
    <row r="242" spans="1:2">
      <c r="A242" s="17">
        <v>43831</v>
      </c>
      <c r="B242">
        <v>146.69999999999999</v>
      </c>
    </row>
    <row r="243" spans="1:2">
      <c r="A243" s="17">
        <v>43862</v>
      </c>
      <c r="B243">
        <v>146.69999999999999</v>
      </c>
    </row>
    <row r="244" spans="1:2">
      <c r="A244" s="17">
        <v>43891</v>
      </c>
      <c r="B244">
        <v>146.69999999999999</v>
      </c>
    </row>
    <row r="245" spans="1:2">
      <c r="A245" s="17">
        <v>43922</v>
      </c>
      <c r="B245">
        <v>146.5</v>
      </c>
    </row>
    <row r="246" spans="1:2">
      <c r="A246" s="17">
        <v>43952</v>
      </c>
      <c r="B246">
        <v>146.5</v>
      </c>
    </row>
    <row r="247" spans="1:2">
      <c r="A247" s="17">
        <v>43983</v>
      </c>
      <c r="B247">
        <v>146.5</v>
      </c>
    </row>
    <row r="248" spans="1:2">
      <c r="A248" s="17">
        <v>44013</v>
      </c>
      <c r="B248">
        <v>149.6</v>
      </c>
    </row>
    <row r="249" spans="1:2">
      <c r="A249" s="17">
        <v>44044</v>
      </c>
      <c r="B249">
        <v>149.6</v>
      </c>
    </row>
    <row r="250" spans="1:2">
      <c r="A250" s="17">
        <v>44075</v>
      </c>
      <c r="B250">
        <v>149.6</v>
      </c>
    </row>
    <row r="251" spans="1:2">
      <c r="A251" s="17">
        <v>44105</v>
      </c>
      <c r="B251">
        <v>150.80000000000001</v>
      </c>
    </row>
    <row r="252" spans="1:2">
      <c r="A252" s="17">
        <v>44136</v>
      </c>
      <c r="B252">
        <v>151.5</v>
      </c>
    </row>
    <row r="253" spans="1:2">
      <c r="A253" s="17">
        <v>44166</v>
      </c>
      <c r="B253">
        <v>153.6</v>
      </c>
    </row>
    <row r="254" spans="1:2">
      <c r="A254" s="17">
        <v>44197</v>
      </c>
      <c r="B254">
        <v>155</v>
      </c>
    </row>
    <row r="255" spans="1:2">
      <c r="A255" s="17">
        <v>44228</v>
      </c>
      <c r="B255">
        <v>155</v>
      </c>
    </row>
    <row r="256" spans="1:2">
      <c r="A256" s="17">
        <v>44256</v>
      </c>
      <c r="B256">
        <v>155</v>
      </c>
    </row>
    <row r="257" spans="1:2">
      <c r="A257" s="17">
        <v>44287</v>
      </c>
      <c r="B257">
        <v>156</v>
      </c>
    </row>
    <row r="258" spans="1:2">
      <c r="A258" s="17">
        <v>44317</v>
      </c>
      <c r="B258">
        <v>175.2</v>
      </c>
    </row>
    <row r="259" spans="1:2">
      <c r="A259" s="17">
        <v>44348</v>
      </c>
      <c r="B259">
        <v>177.7</v>
      </c>
    </row>
    <row r="260" spans="1:2">
      <c r="A260" s="17">
        <v>44378</v>
      </c>
      <c r="B260">
        <v>185.012</v>
      </c>
    </row>
    <row r="261" spans="1:2">
      <c r="A261" s="17">
        <v>44409</v>
      </c>
      <c r="B261">
        <v>186.61099999999999</v>
      </c>
    </row>
    <row r="262" spans="1:2">
      <c r="A262" s="17">
        <v>44440</v>
      </c>
      <c r="B262">
        <v>189.55099999999999</v>
      </c>
    </row>
    <row r="263" spans="1:2">
      <c r="A263" s="17">
        <v>44470</v>
      </c>
      <c r="B263">
        <v>189.55099999999999</v>
      </c>
    </row>
    <row r="264" spans="1:2">
      <c r="A264" s="17">
        <v>44501</v>
      </c>
      <c r="B264">
        <v>191.53299999999999</v>
      </c>
    </row>
    <row r="265" spans="1:2">
      <c r="A265" s="17">
        <v>44531</v>
      </c>
      <c r="B265">
        <v>189.506</v>
      </c>
    </row>
    <row r="266" spans="1:2">
      <c r="A266" s="17">
        <v>44562</v>
      </c>
      <c r="B266">
        <v>188.62200000000001</v>
      </c>
    </row>
    <row r="267" spans="1:2">
      <c r="A267" s="17">
        <v>44593</v>
      </c>
      <c r="B267">
        <v>188.62200000000001</v>
      </c>
    </row>
  </sheetData>
  <hyperlinks>
    <hyperlink ref="G1" r:id="rId1" display="https://fred.stlouisfed.org/series/WPU1011" xr:uid="{211FE368-8BB1-42E8-A486-28C524D7BA28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19B3-0D2D-40BB-A102-47C9F94F5393}">
  <sheetPr>
    <tabColor rgb="FF70AD47"/>
  </sheetPr>
  <dimension ref="A1:F267"/>
  <sheetViews>
    <sheetView workbookViewId="0">
      <selection activeCell="F1" sqref="F1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39</v>
      </c>
      <c r="F1" s="18" t="s">
        <v>70</v>
      </c>
    </row>
    <row r="2" spans="1:6">
      <c r="A2" s="17">
        <v>36526</v>
      </c>
      <c r="B2">
        <v>124.1</v>
      </c>
    </row>
    <row r="3" spans="1:6">
      <c r="A3" s="17">
        <v>36557</v>
      </c>
      <c r="B3">
        <v>124.7</v>
      </c>
    </row>
    <row r="4" spans="1:6">
      <c r="A4" s="17">
        <v>36586</v>
      </c>
      <c r="B4">
        <v>124.3</v>
      </c>
    </row>
    <row r="5" spans="1:6">
      <c r="A5" s="17">
        <v>36617</v>
      </c>
      <c r="B5">
        <v>124.1</v>
      </c>
    </row>
    <row r="6" spans="1:6">
      <c r="A6" s="17">
        <v>36647</v>
      </c>
      <c r="B6">
        <v>124.3</v>
      </c>
    </row>
    <row r="7" spans="1:6">
      <c r="A7" s="17">
        <v>36678</v>
      </c>
      <c r="B7">
        <v>124.4</v>
      </c>
    </row>
    <row r="8" spans="1:6">
      <c r="A8" s="17">
        <v>36708</v>
      </c>
      <c r="B8">
        <v>124.6</v>
      </c>
    </row>
    <row r="9" spans="1:6">
      <c r="A9" s="17">
        <v>36739</v>
      </c>
      <c r="B9">
        <v>124.4</v>
      </c>
    </row>
    <row r="10" spans="1:6">
      <c r="A10" s="17">
        <v>36770</v>
      </c>
      <c r="B10">
        <v>124.3</v>
      </c>
    </row>
    <row r="11" spans="1:6">
      <c r="A11" s="17">
        <v>36800</v>
      </c>
      <c r="B11">
        <v>124.4</v>
      </c>
    </row>
    <row r="12" spans="1:6">
      <c r="A12" s="17">
        <v>36831</v>
      </c>
      <c r="B12">
        <v>124.3</v>
      </c>
    </row>
    <row r="13" spans="1:6">
      <c r="A13" s="17">
        <v>36861</v>
      </c>
      <c r="B13">
        <v>124.6</v>
      </c>
    </row>
    <row r="14" spans="1:6">
      <c r="A14" s="17">
        <v>36892</v>
      </c>
      <c r="B14">
        <v>124.4</v>
      </c>
    </row>
    <row r="15" spans="1:6">
      <c r="A15" s="17">
        <v>36923</v>
      </c>
      <c r="B15">
        <v>124.2</v>
      </c>
    </row>
    <row r="16" spans="1:6">
      <c r="A16" s="17">
        <v>36951</v>
      </c>
      <c r="B16">
        <v>124.2</v>
      </c>
    </row>
    <row r="17" spans="1:2">
      <c r="A17" s="17">
        <v>36982</v>
      </c>
      <c r="B17">
        <v>123.9</v>
      </c>
    </row>
    <row r="18" spans="1:2">
      <c r="A18" s="17">
        <v>37012</v>
      </c>
      <c r="B18">
        <v>125.4</v>
      </c>
    </row>
    <row r="19" spans="1:2">
      <c r="A19" s="17">
        <v>37043</v>
      </c>
      <c r="B19">
        <v>125.5</v>
      </c>
    </row>
    <row r="20" spans="1:2">
      <c r="A20" s="17">
        <v>37073</v>
      </c>
      <c r="B20">
        <v>125.9</v>
      </c>
    </row>
    <row r="21" spans="1:2">
      <c r="A21" s="17">
        <v>37104</v>
      </c>
      <c r="B21">
        <v>125.8</v>
      </c>
    </row>
    <row r="22" spans="1:2">
      <c r="A22" s="17">
        <v>37135</v>
      </c>
      <c r="B22">
        <v>126.3</v>
      </c>
    </row>
    <row r="23" spans="1:2">
      <c r="A23" s="17">
        <v>37165</v>
      </c>
      <c r="B23">
        <v>126.7</v>
      </c>
    </row>
    <row r="24" spans="1:2">
      <c r="A24" s="17">
        <v>37196</v>
      </c>
      <c r="B24">
        <v>126.4</v>
      </c>
    </row>
    <row r="25" spans="1:2">
      <c r="A25" s="17">
        <v>37226</v>
      </c>
      <c r="B25">
        <v>126.3</v>
      </c>
    </row>
    <row r="26" spans="1:2">
      <c r="A26" s="17">
        <v>37257</v>
      </c>
      <c r="B26">
        <v>126.5</v>
      </c>
    </row>
    <row r="27" spans="1:2">
      <c r="A27" s="17">
        <v>37288</v>
      </c>
      <c r="B27">
        <v>126.8</v>
      </c>
    </row>
    <row r="28" spans="1:2">
      <c r="A28" s="17">
        <v>37316</v>
      </c>
      <c r="B28">
        <v>126.9</v>
      </c>
    </row>
    <row r="29" spans="1:2">
      <c r="A29" s="17">
        <v>37347</v>
      </c>
      <c r="B29">
        <v>126.3</v>
      </c>
    </row>
    <row r="30" spans="1:2">
      <c r="A30" s="17">
        <v>37377</v>
      </c>
      <c r="B30">
        <v>126.6</v>
      </c>
    </row>
    <row r="31" spans="1:2">
      <c r="A31" s="17">
        <v>37408</v>
      </c>
      <c r="B31">
        <v>126.9</v>
      </c>
    </row>
    <row r="32" spans="1:2">
      <c r="A32" s="17">
        <v>37438</v>
      </c>
      <c r="B32">
        <v>126.9</v>
      </c>
    </row>
    <row r="33" spans="1:2">
      <c r="A33" s="17">
        <v>37469</v>
      </c>
      <c r="B33">
        <v>126.8</v>
      </c>
    </row>
    <row r="34" spans="1:2">
      <c r="A34" s="17">
        <v>37500</v>
      </c>
      <c r="B34">
        <v>126.9</v>
      </c>
    </row>
    <row r="35" spans="1:2">
      <c r="A35" s="17">
        <v>37530</v>
      </c>
      <c r="B35">
        <v>127.1</v>
      </c>
    </row>
    <row r="36" spans="1:2">
      <c r="A36" s="17">
        <v>37561</v>
      </c>
      <c r="B36">
        <v>127.1</v>
      </c>
    </row>
    <row r="37" spans="1:2">
      <c r="A37" s="17">
        <v>37591</v>
      </c>
      <c r="B37">
        <v>127.1</v>
      </c>
    </row>
    <row r="38" spans="1:2">
      <c r="A38" s="17">
        <v>37622</v>
      </c>
      <c r="B38">
        <v>128.69999999999999</v>
      </c>
    </row>
    <row r="39" spans="1:2">
      <c r="A39" s="17">
        <v>37653</v>
      </c>
      <c r="B39">
        <v>128.1</v>
      </c>
    </row>
    <row r="40" spans="1:2">
      <c r="A40" s="17">
        <v>37681</v>
      </c>
      <c r="B40">
        <v>128.1</v>
      </c>
    </row>
    <row r="41" spans="1:2">
      <c r="A41" s="17">
        <v>37712</v>
      </c>
      <c r="B41">
        <v>127.2</v>
      </c>
    </row>
    <row r="42" spans="1:2">
      <c r="A42" s="17">
        <v>37742</v>
      </c>
      <c r="B42">
        <v>127.4</v>
      </c>
    </row>
    <row r="43" spans="1:2">
      <c r="A43" s="17">
        <v>37773</v>
      </c>
      <c r="B43">
        <v>127.8</v>
      </c>
    </row>
    <row r="44" spans="1:2">
      <c r="A44" s="17">
        <v>37803</v>
      </c>
      <c r="B44">
        <v>127.7</v>
      </c>
    </row>
    <row r="45" spans="1:2">
      <c r="A45" s="17">
        <v>37834</v>
      </c>
      <c r="B45">
        <v>128.1</v>
      </c>
    </row>
    <row r="46" spans="1:2">
      <c r="A46" s="17">
        <v>37865</v>
      </c>
      <c r="B46">
        <v>128.69999999999999</v>
      </c>
    </row>
    <row r="47" spans="1:2">
      <c r="A47" s="17">
        <v>37895</v>
      </c>
      <c r="B47">
        <v>129</v>
      </c>
    </row>
    <row r="48" spans="1:2">
      <c r="A48" s="17">
        <v>37926</v>
      </c>
      <c r="B48">
        <v>129.5</v>
      </c>
    </row>
    <row r="49" spans="1:2">
      <c r="A49" s="17">
        <v>37956</v>
      </c>
      <c r="B49">
        <v>130.19999999999999</v>
      </c>
    </row>
    <row r="50" spans="1:2">
      <c r="A50" s="17">
        <v>37987</v>
      </c>
      <c r="B50">
        <v>130.69999999999999</v>
      </c>
    </row>
    <row r="51" spans="1:2">
      <c r="A51" s="17">
        <v>38018</v>
      </c>
      <c r="B51">
        <v>130.69999999999999</v>
      </c>
    </row>
    <row r="52" spans="1:2">
      <c r="A52" s="17">
        <v>38047</v>
      </c>
      <c r="B52">
        <v>131</v>
      </c>
    </row>
    <row r="53" spans="1:2">
      <c r="A53" s="17">
        <v>38078</v>
      </c>
      <c r="B53">
        <v>132</v>
      </c>
    </row>
    <row r="54" spans="1:2">
      <c r="A54" s="17">
        <v>38108</v>
      </c>
      <c r="B54">
        <v>131.19999999999999</v>
      </c>
    </row>
    <row r="55" spans="1:2">
      <c r="A55" s="17">
        <v>38139</v>
      </c>
      <c r="B55">
        <v>132.1</v>
      </c>
    </row>
    <row r="56" spans="1:2">
      <c r="A56" s="17">
        <v>38169</v>
      </c>
      <c r="B56">
        <v>131.80000000000001</v>
      </c>
    </row>
    <row r="57" spans="1:2">
      <c r="A57" s="17">
        <v>38200</v>
      </c>
      <c r="B57">
        <v>132.1</v>
      </c>
    </row>
    <row r="58" spans="1:2">
      <c r="A58" s="17">
        <v>38231</v>
      </c>
      <c r="B58">
        <v>132.5</v>
      </c>
    </row>
    <row r="59" spans="1:2">
      <c r="A59" s="17">
        <v>38261</v>
      </c>
      <c r="B59">
        <v>133</v>
      </c>
    </row>
    <row r="60" spans="1:2">
      <c r="A60" s="17">
        <v>38292</v>
      </c>
      <c r="B60">
        <v>133.69999999999999</v>
      </c>
    </row>
    <row r="61" spans="1:2">
      <c r="A61" s="17">
        <v>38322</v>
      </c>
      <c r="B61">
        <v>134.19999999999999</v>
      </c>
    </row>
    <row r="62" spans="1:2">
      <c r="A62" s="17">
        <v>38353</v>
      </c>
      <c r="B62">
        <v>134.69999999999999</v>
      </c>
    </row>
    <row r="63" spans="1:2">
      <c r="A63" s="17">
        <v>38384</v>
      </c>
      <c r="B63">
        <v>135</v>
      </c>
    </row>
    <row r="64" spans="1:2">
      <c r="A64" s="17">
        <v>38412</v>
      </c>
      <c r="B64">
        <v>135.1</v>
      </c>
    </row>
    <row r="65" spans="1:2">
      <c r="A65" s="17">
        <v>38443</v>
      </c>
      <c r="B65">
        <v>134.4</v>
      </c>
    </row>
    <row r="66" spans="1:2">
      <c r="A66" s="17">
        <v>38473</v>
      </c>
      <c r="B66">
        <v>134.5</v>
      </c>
    </row>
    <row r="67" spans="1:2">
      <c r="A67" s="17">
        <v>38504</v>
      </c>
      <c r="B67">
        <v>134.30000000000001</v>
      </c>
    </row>
    <row r="68" spans="1:2">
      <c r="A68" s="17">
        <v>38534</v>
      </c>
      <c r="B68">
        <v>134.6</v>
      </c>
    </row>
    <row r="69" spans="1:2">
      <c r="A69" s="17">
        <v>38565</v>
      </c>
      <c r="B69">
        <v>135.19999999999999</v>
      </c>
    </row>
    <row r="70" spans="1:2">
      <c r="A70" s="17">
        <v>38596</v>
      </c>
      <c r="B70">
        <v>136.5</v>
      </c>
    </row>
    <row r="71" spans="1:2">
      <c r="A71" s="17">
        <v>38626</v>
      </c>
      <c r="B71">
        <v>137.4</v>
      </c>
    </row>
    <row r="72" spans="1:2">
      <c r="A72" s="17">
        <v>38657</v>
      </c>
      <c r="B72">
        <v>138</v>
      </c>
    </row>
    <row r="73" spans="1:2">
      <c r="A73" s="17">
        <v>38687</v>
      </c>
      <c r="B73">
        <v>138.19999999999999</v>
      </c>
    </row>
    <row r="74" spans="1:2">
      <c r="A74" s="17">
        <v>38718</v>
      </c>
      <c r="B74">
        <v>141.5</v>
      </c>
    </row>
    <row r="75" spans="1:2">
      <c r="A75" s="17">
        <v>38749</v>
      </c>
      <c r="B75">
        <v>142.4</v>
      </c>
    </row>
    <row r="76" spans="1:2">
      <c r="A76" s="17">
        <v>38777</v>
      </c>
      <c r="B76">
        <v>143.19999999999999</v>
      </c>
    </row>
    <row r="77" spans="1:2">
      <c r="A77" s="17">
        <v>38808</v>
      </c>
      <c r="B77">
        <v>144</v>
      </c>
    </row>
    <row r="78" spans="1:2">
      <c r="A78" s="17">
        <v>38838</v>
      </c>
      <c r="B78">
        <v>146.9</v>
      </c>
    </row>
    <row r="79" spans="1:2">
      <c r="A79" s="17">
        <v>38869</v>
      </c>
      <c r="B79">
        <v>144.4</v>
      </c>
    </row>
    <row r="80" spans="1:2">
      <c r="A80" s="17">
        <v>38899</v>
      </c>
      <c r="B80">
        <v>144</v>
      </c>
    </row>
    <row r="81" spans="1:2">
      <c r="A81" s="17">
        <v>38930</v>
      </c>
      <c r="B81">
        <v>144.69999999999999</v>
      </c>
    </row>
    <row r="82" spans="1:2">
      <c r="A82" s="17">
        <v>38961</v>
      </c>
      <c r="B82">
        <v>145.69999999999999</v>
      </c>
    </row>
    <row r="83" spans="1:2">
      <c r="A83" s="17">
        <v>38991</v>
      </c>
      <c r="B83">
        <v>142.5</v>
      </c>
    </row>
    <row r="84" spans="1:2">
      <c r="A84" s="17">
        <v>39022</v>
      </c>
      <c r="B84">
        <v>142.69999999999999</v>
      </c>
    </row>
    <row r="85" spans="1:2">
      <c r="A85" s="17">
        <v>39052</v>
      </c>
      <c r="B85">
        <v>143.30000000000001</v>
      </c>
    </row>
    <row r="86" spans="1:2">
      <c r="A86" s="17">
        <v>39083</v>
      </c>
      <c r="B86">
        <v>145.1</v>
      </c>
    </row>
    <row r="87" spans="1:2">
      <c r="A87" s="17">
        <v>39114</v>
      </c>
      <c r="B87">
        <v>147.1</v>
      </c>
    </row>
    <row r="88" spans="1:2">
      <c r="A88" s="17">
        <v>39142</v>
      </c>
      <c r="B88">
        <v>146.80000000000001</v>
      </c>
    </row>
    <row r="89" spans="1:2">
      <c r="A89" s="17">
        <v>39173</v>
      </c>
      <c r="B89">
        <v>147.80000000000001</v>
      </c>
    </row>
    <row r="90" spans="1:2">
      <c r="A90" s="17">
        <v>39203</v>
      </c>
      <c r="B90">
        <v>149</v>
      </c>
    </row>
    <row r="91" spans="1:2">
      <c r="A91" s="17">
        <v>39234</v>
      </c>
      <c r="B91">
        <v>148.19999999999999</v>
      </c>
    </row>
    <row r="92" spans="1:2">
      <c r="A92" s="17">
        <v>39264</v>
      </c>
      <c r="B92">
        <v>149.30000000000001</v>
      </c>
    </row>
    <row r="93" spans="1:2">
      <c r="A93" s="17">
        <v>39295</v>
      </c>
      <c r="B93">
        <v>149.80000000000001</v>
      </c>
    </row>
    <row r="94" spans="1:2">
      <c r="A94" s="17">
        <v>39326</v>
      </c>
      <c r="B94">
        <v>149.69999999999999</v>
      </c>
    </row>
    <row r="95" spans="1:2">
      <c r="A95" s="17">
        <v>39356</v>
      </c>
      <c r="B95">
        <v>150.19999999999999</v>
      </c>
    </row>
    <row r="96" spans="1:2">
      <c r="A96" s="17">
        <v>39387</v>
      </c>
      <c r="B96">
        <v>151.19999999999999</v>
      </c>
    </row>
    <row r="97" spans="1:2">
      <c r="A97" s="17">
        <v>39417</v>
      </c>
      <c r="B97">
        <v>151.19999999999999</v>
      </c>
    </row>
    <row r="98" spans="1:2">
      <c r="A98" s="17">
        <v>39448</v>
      </c>
      <c r="B98">
        <v>156.5</v>
      </c>
    </row>
    <row r="99" spans="1:2">
      <c r="A99" s="17">
        <v>39479</v>
      </c>
      <c r="B99">
        <v>157.5</v>
      </c>
    </row>
    <row r="100" spans="1:2">
      <c r="A100" s="17">
        <v>39508</v>
      </c>
      <c r="B100">
        <v>159.69999999999999</v>
      </c>
    </row>
    <row r="101" spans="1:2">
      <c r="A101" s="17">
        <v>39539</v>
      </c>
      <c r="B101">
        <v>158.30000000000001</v>
      </c>
    </row>
    <row r="102" spans="1:2">
      <c r="A102" s="17">
        <v>39569</v>
      </c>
      <c r="B102">
        <v>159</v>
      </c>
    </row>
    <row r="103" spans="1:2">
      <c r="A103" s="17">
        <v>39600</v>
      </c>
      <c r="B103">
        <v>159.5</v>
      </c>
    </row>
    <row r="104" spans="1:2">
      <c r="A104" s="17">
        <v>39630</v>
      </c>
      <c r="B104">
        <v>161.9</v>
      </c>
    </row>
    <row r="105" spans="1:2">
      <c r="A105" s="17">
        <v>39661</v>
      </c>
      <c r="B105">
        <v>158.30000000000001</v>
      </c>
    </row>
    <row r="106" spans="1:2">
      <c r="A106" s="17">
        <v>39692</v>
      </c>
      <c r="B106">
        <v>155.9</v>
      </c>
    </row>
    <row r="107" spans="1:2">
      <c r="A107" s="17">
        <v>39722</v>
      </c>
      <c r="B107">
        <v>157.19999999999999</v>
      </c>
    </row>
    <row r="108" spans="1:2">
      <c r="A108" s="17">
        <v>39753</v>
      </c>
      <c r="B108">
        <v>155.6</v>
      </c>
    </row>
    <row r="109" spans="1:2">
      <c r="A109" s="17">
        <v>39783</v>
      </c>
      <c r="B109">
        <v>156.19999999999999</v>
      </c>
    </row>
    <row r="110" spans="1:2">
      <c r="A110" s="17">
        <v>39814</v>
      </c>
      <c r="B110">
        <v>158.80000000000001</v>
      </c>
    </row>
    <row r="111" spans="1:2">
      <c r="A111" s="17">
        <v>39845</v>
      </c>
      <c r="B111">
        <v>160.30000000000001</v>
      </c>
    </row>
    <row r="112" spans="1:2">
      <c r="A112" s="17">
        <v>39873</v>
      </c>
      <c r="B112">
        <v>160.69999999999999</v>
      </c>
    </row>
    <row r="113" spans="1:2">
      <c r="A113" s="17">
        <v>39904</v>
      </c>
      <c r="B113">
        <v>160.30000000000001</v>
      </c>
    </row>
    <row r="114" spans="1:2">
      <c r="A114" s="17">
        <v>39934</v>
      </c>
      <c r="B114">
        <v>160.69999999999999</v>
      </c>
    </row>
    <row r="115" spans="1:2">
      <c r="A115" s="17">
        <v>39965</v>
      </c>
      <c r="B115">
        <v>162.4</v>
      </c>
    </row>
    <row r="116" spans="1:2">
      <c r="A116" s="17">
        <v>39995</v>
      </c>
      <c r="B116">
        <v>161.5</v>
      </c>
    </row>
    <row r="117" spans="1:2">
      <c r="A117" s="17">
        <v>40026</v>
      </c>
      <c r="B117">
        <v>162</v>
      </c>
    </row>
    <row r="118" spans="1:2">
      <c r="A118" s="17">
        <v>40057</v>
      </c>
      <c r="B118">
        <v>162.30000000000001</v>
      </c>
    </row>
    <row r="119" spans="1:2">
      <c r="A119" s="17">
        <v>40087</v>
      </c>
      <c r="B119">
        <v>165.3</v>
      </c>
    </row>
    <row r="120" spans="1:2">
      <c r="A120" s="17">
        <v>40118</v>
      </c>
      <c r="B120">
        <v>165.8</v>
      </c>
    </row>
    <row r="121" spans="1:2">
      <c r="A121" s="17">
        <v>40148</v>
      </c>
      <c r="B121">
        <v>168.3</v>
      </c>
    </row>
    <row r="122" spans="1:2">
      <c r="A122" s="17">
        <v>40179</v>
      </c>
      <c r="B122">
        <v>168.4</v>
      </c>
    </row>
    <row r="123" spans="1:2">
      <c r="A123" s="17">
        <v>40210</v>
      </c>
      <c r="B123">
        <v>167.9</v>
      </c>
    </row>
    <row r="124" spans="1:2">
      <c r="A124" s="17">
        <v>40238</v>
      </c>
      <c r="B124">
        <v>175.9</v>
      </c>
    </row>
    <row r="125" spans="1:2">
      <c r="A125" s="17">
        <v>40269</v>
      </c>
      <c r="B125">
        <v>176.3</v>
      </c>
    </row>
    <row r="126" spans="1:2">
      <c r="A126" s="17">
        <v>40299</v>
      </c>
      <c r="B126">
        <v>176.1</v>
      </c>
    </row>
    <row r="127" spans="1:2">
      <c r="A127" s="17">
        <v>40330</v>
      </c>
      <c r="B127">
        <v>178.6</v>
      </c>
    </row>
    <row r="128" spans="1:2">
      <c r="A128" s="17">
        <v>40360</v>
      </c>
      <c r="B128">
        <v>178.2</v>
      </c>
    </row>
    <row r="129" spans="1:2">
      <c r="A129" s="17">
        <v>40391</v>
      </c>
      <c r="B129">
        <v>179.2</v>
      </c>
    </row>
    <row r="130" spans="1:2">
      <c r="A130" s="17">
        <v>40422</v>
      </c>
      <c r="B130">
        <v>180.3</v>
      </c>
    </row>
    <row r="131" spans="1:2">
      <c r="A131" s="17">
        <v>40452</v>
      </c>
      <c r="B131">
        <v>181.8</v>
      </c>
    </row>
    <row r="132" spans="1:2">
      <c r="A132" s="17">
        <v>40483</v>
      </c>
      <c r="B132">
        <v>181.9</v>
      </c>
    </row>
    <row r="133" spans="1:2">
      <c r="A133" s="17">
        <v>40513</v>
      </c>
      <c r="B133">
        <v>182.5</v>
      </c>
    </row>
    <row r="134" spans="1:2">
      <c r="A134" s="17">
        <v>40544</v>
      </c>
      <c r="B134">
        <v>183.9</v>
      </c>
    </row>
    <row r="135" spans="1:2">
      <c r="A135" s="17">
        <v>40575</v>
      </c>
      <c r="B135">
        <v>190.7</v>
      </c>
    </row>
    <row r="136" spans="1:2">
      <c r="A136" s="17">
        <v>40603</v>
      </c>
      <c r="B136">
        <v>194.9</v>
      </c>
    </row>
    <row r="137" spans="1:2">
      <c r="A137" s="17">
        <v>40634</v>
      </c>
      <c r="B137">
        <v>198.4</v>
      </c>
    </row>
    <row r="138" spans="1:2">
      <c r="A138" s="17">
        <v>40664</v>
      </c>
      <c r="B138">
        <v>198.2</v>
      </c>
    </row>
    <row r="139" spans="1:2">
      <c r="A139" s="17">
        <v>40695</v>
      </c>
      <c r="B139">
        <v>205.9</v>
      </c>
    </row>
    <row r="140" spans="1:2">
      <c r="A140" s="17">
        <v>40725</v>
      </c>
      <c r="B140">
        <v>206.5</v>
      </c>
    </row>
    <row r="141" spans="1:2">
      <c r="A141" s="17">
        <v>40756</v>
      </c>
      <c r="B141">
        <v>208.3</v>
      </c>
    </row>
    <row r="142" spans="1:2">
      <c r="A142" s="17">
        <v>40787</v>
      </c>
      <c r="B142">
        <v>214.7</v>
      </c>
    </row>
    <row r="143" spans="1:2">
      <c r="A143" s="17">
        <v>40817</v>
      </c>
      <c r="B143">
        <v>217.9</v>
      </c>
    </row>
    <row r="144" spans="1:2">
      <c r="A144" s="17">
        <v>40848</v>
      </c>
      <c r="B144">
        <v>219.4</v>
      </c>
    </row>
    <row r="145" spans="1:2">
      <c r="A145" s="17">
        <v>40878</v>
      </c>
      <c r="B145">
        <v>219.9</v>
      </c>
    </row>
    <row r="146" spans="1:2">
      <c r="A146" s="17">
        <v>40909</v>
      </c>
      <c r="B146">
        <v>219.3</v>
      </c>
    </row>
    <row r="147" spans="1:2">
      <c r="A147" s="17">
        <v>40940</v>
      </c>
      <c r="B147">
        <v>223.2</v>
      </c>
    </row>
    <row r="148" spans="1:2">
      <c r="A148" s="17">
        <v>40969</v>
      </c>
      <c r="B148">
        <v>223</v>
      </c>
    </row>
    <row r="149" spans="1:2">
      <c r="A149" s="17">
        <v>41000</v>
      </c>
      <c r="B149">
        <v>222.4</v>
      </c>
    </row>
    <row r="150" spans="1:2">
      <c r="A150" s="17">
        <v>41030</v>
      </c>
      <c r="B150">
        <v>220.4</v>
      </c>
    </row>
    <row r="151" spans="1:2">
      <c r="A151" s="17">
        <v>41061</v>
      </c>
      <c r="B151">
        <v>221.7</v>
      </c>
    </row>
    <row r="152" spans="1:2">
      <c r="A152" s="17">
        <v>41091</v>
      </c>
      <c r="B152">
        <v>221.4</v>
      </c>
    </row>
    <row r="153" spans="1:2">
      <c r="A153" s="17">
        <v>41122</v>
      </c>
      <c r="B153">
        <v>221.4</v>
      </c>
    </row>
    <row r="154" spans="1:2">
      <c r="A154" s="17">
        <v>41153</v>
      </c>
      <c r="B154">
        <v>225</v>
      </c>
    </row>
    <row r="155" spans="1:2">
      <c r="A155" s="17">
        <v>41183</v>
      </c>
      <c r="B155">
        <v>226</v>
      </c>
    </row>
    <row r="156" spans="1:2">
      <c r="A156" s="17">
        <v>41214</v>
      </c>
      <c r="B156">
        <v>224.8</v>
      </c>
    </row>
    <row r="157" spans="1:2">
      <c r="A157" s="17">
        <v>41244</v>
      </c>
      <c r="B157">
        <v>224.7</v>
      </c>
    </row>
    <row r="158" spans="1:2">
      <c r="A158" s="17">
        <v>41275</v>
      </c>
      <c r="B158">
        <v>224.1</v>
      </c>
    </row>
    <row r="159" spans="1:2">
      <c r="A159" s="17">
        <v>41306</v>
      </c>
      <c r="B159">
        <v>224.7</v>
      </c>
    </row>
    <row r="160" spans="1:2">
      <c r="A160" s="17">
        <v>41334</v>
      </c>
      <c r="B160">
        <v>228.6</v>
      </c>
    </row>
    <row r="161" spans="1:2">
      <c r="A161" s="17">
        <v>41365</v>
      </c>
      <c r="B161">
        <v>228.4</v>
      </c>
    </row>
    <row r="162" spans="1:2">
      <c r="A162" s="17">
        <v>41395</v>
      </c>
      <c r="B162">
        <v>224.9</v>
      </c>
    </row>
    <row r="163" spans="1:2">
      <c r="A163" s="17">
        <v>41426</v>
      </c>
      <c r="B163">
        <v>223.4</v>
      </c>
    </row>
    <row r="164" spans="1:2">
      <c r="A164" s="17">
        <v>41456</v>
      </c>
      <c r="B164">
        <v>220</v>
      </c>
    </row>
    <row r="165" spans="1:2">
      <c r="A165" s="17">
        <v>41487</v>
      </c>
      <c r="B165">
        <v>221</v>
      </c>
    </row>
    <row r="166" spans="1:2">
      <c r="A166" s="17">
        <v>41518</v>
      </c>
      <c r="B166">
        <v>221.7</v>
      </c>
    </row>
    <row r="167" spans="1:2">
      <c r="A167" s="17">
        <v>41548</v>
      </c>
      <c r="B167">
        <v>218.3</v>
      </c>
    </row>
    <row r="168" spans="1:2">
      <c r="A168" s="17">
        <v>41579</v>
      </c>
      <c r="B168">
        <v>218.5</v>
      </c>
    </row>
    <row r="169" spans="1:2">
      <c r="A169" s="17">
        <v>41609</v>
      </c>
      <c r="B169">
        <v>217.7</v>
      </c>
    </row>
    <row r="170" spans="1:2">
      <c r="A170" s="17">
        <v>41640</v>
      </c>
      <c r="B170">
        <v>217.3</v>
      </c>
    </row>
    <row r="171" spans="1:2">
      <c r="A171" s="17">
        <v>41671</v>
      </c>
      <c r="B171">
        <v>217.4</v>
      </c>
    </row>
    <row r="172" spans="1:2">
      <c r="A172" s="17">
        <v>41699</v>
      </c>
      <c r="B172">
        <v>200.7</v>
      </c>
    </row>
    <row r="173" spans="1:2">
      <c r="A173" s="17">
        <v>41730</v>
      </c>
      <c r="B173">
        <v>200.1</v>
      </c>
    </row>
    <row r="174" spans="1:2">
      <c r="A174" s="17">
        <v>41760</v>
      </c>
      <c r="B174">
        <v>200.4</v>
      </c>
    </row>
    <row r="175" spans="1:2">
      <c r="A175" s="17">
        <v>41791</v>
      </c>
      <c r="B175">
        <v>200</v>
      </c>
    </row>
    <row r="176" spans="1:2">
      <c r="A176" s="17">
        <v>41821</v>
      </c>
      <c r="B176">
        <v>202.1</v>
      </c>
    </row>
    <row r="177" spans="1:2">
      <c r="A177" s="17">
        <v>41852</v>
      </c>
      <c r="B177">
        <v>202.4</v>
      </c>
    </row>
    <row r="178" spans="1:2">
      <c r="A178" s="17">
        <v>41883</v>
      </c>
      <c r="B178">
        <v>202.4</v>
      </c>
    </row>
    <row r="179" spans="1:2">
      <c r="A179" s="17">
        <v>41913</v>
      </c>
      <c r="B179">
        <v>201.6</v>
      </c>
    </row>
    <row r="180" spans="1:2">
      <c r="A180" s="17">
        <v>41944</v>
      </c>
      <c r="B180">
        <v>200.4</v>
      </c>
    </row>
    <row r="181" spans="1:2">
      <c r="A181" s="17">
        <v>41974</v>
      </c>
      <c r="B181">
        <v>201.7</v>
      </c>
    </row>
    <row r="182" spans="1:2">
      <c r="A182" s="17">
        <v>42005</v>
      </c>
      <c r="B182">
        <v>201.8</v>
      </c>
    </row>
    <row r="183" spans="1:2">
      <c r="A183" s="17">
        <v>42036</v>
      </c>
      <c r="B183">
        <v>201.8</v>
      </c>
    </row>
    <row r="184" spans="1:2">
      <c r="A184" s="17">
        <v>42064</v>
      </c>
      <c r="B184">
        <v>200</v>
      </c>
    </row>
    <row r="185" spans="1:2">
      <c r="A185" s="17">
        <v>42095</v>
      </c>
      <c r="B185">
        <v>200.7</v>
      </c>
    </row>
    <row r="186" spans="1:2">
      <c r="A186" s="17">
        <v>42125</v>
      </c>
      <c r="B186">
        <v>200.7</v>
      </c>
    </row>
    <row r="187" spans="1:2">
      <c r="A187" s="17">
        <v>42156</v>
      </c>
      <c r="B187">
        <v>200.4</v>
      </c>
    </row>
    <row r="188" spans="1:2">
      <c r="A188" s="17">
        <v>42186</v>
      </c>
      <c r="B188">
        <v>199.6</v>
      </c>
    </row>
    <row r="189" spans="1:2">
      <c r="A189" s="17">
        <v>42217</v>
      </c>
      <c r="B189">
        <v>199.3</v>
      </c>
    </row>
    <row r="190" spans="1:2">
      <c r="A190" s="17">
        <v>42248</v>
      </c>
      <c r="B190">
        <v>201.3</v>
      </c>
    </row>
    <row r="191" spans="1:2">
      <c r="A191" s="17">
        <v>42278</v>
      </c>
      <c r="B191">
        <v>202.8</v>
      </c>
    </row>
    <row r="192" spans="1:2">
      <c r="A192" s="17">
        <v>42309</v>
      </c>
      <c r="B192">
        <v>201</v>
      </c>
    </row>
    <row r="193" spans="1:2">
      <c r="A193" s="17">
        <v>42339</v>
      </c>
      <c r="B193">
        <v>201</v>
      </c>
    </row>
    <row r="194" spans="1:2">
      <c r="A194" s="17">
        <v>42370</v>
      </c>
      <c r="B194">
        <v>201</v>
      </c>
    </row>
    <row r="195" spans="1:2">
      <c r="A195" s="17">
        <v>42401</v>
      </c>
      <c r="B195">
        <v>204.2</v>
      </c>
    </row>
    <row r="196" spans="1:2">
      <c r="A196" s="17">
        <v>42430</v>
      </c>
      <c r="B196">
        <v>206.6</v>
      </c>
    </row>
    <row r="197" spans="1:2">
      <c r="A197" s="17">
        <v>42461</v>
      </c>
      <c r="B197">
        <v>207.3</v>
      </c>
    </row>
    <row r="198" spans="1:2">
      <c r="A198" s="17">
        <v>42491</v>
      </c>
      <c r="B198">
        <v>208.2</v>
      </c>
    </row>
    <row r="199" spans="1:2">
      <c r="A199" s="17">
        <v>42522</v>
      </c>
      <c r="B199">
        <v>208.3</v>
      </c>
    </row>
    <row r="200" spans="1:2">
      <c r="A200" s="17">
        <v>42552</v>
      </c>
      <c r="B200">
        <v>210.3</v>
      </c>
    </row>
    <row r="201" spans="1:2">
      <c r="A201" s="17">
        <v>42583</v>
      </c>
      <c r="B201">
        <v>214.8</v>
      </c>
    </row>
    <row r="202" spans="1:2">
      <c r="A202" s="17">
        <v>42614</v>
      </c>
      <c r="B202">
        <v>214.8</v>
      </c>
    </row>
    <row r="203" spans="1:2">
      <c r="A203" s="17">
        <v>42644</v>
      </c>
      <c r="B203">
        <v>213.2</v>
      </c>
    </row>
    <row r="204" spans="1:2">
      <c r="A204" s="17">
        <v>42675</v>
      </c>
      <c r="B204">
        <v>212.8</v>
      </c>
    </row>
    <row r="205" spans="1:2">
      <c r="A205" s="17">
        <v>42705</v>
      </c>
      <c r="B205">
        <v>211.8</v>
      </c>
    </row>
    <row r="206" spans="1:2">
      <c r="A206" s="17">
        <v>42736</v>
      </c>
      <c r="B206">
        <v>214.1</v>
      </c>
    </row>
    <row r="207" spans="1:2">
      <c r="A207" s="17">
        <v>42767</v>
      </c>
      <c r="B207">
        <v>216.2</v>
      </c>
    </row>
    <row r="208" spans="1:2">
      <c r="A208" s="17">
        <v>42795</v>
      </c>
      <c r="B208">
        <v>215.5</v>
      </c>
    </row>
    <row r="209" spans="1:2">
      <c r="A209" s="17">
        <v>42826</v>
      </c>
      <c r="B209">
        <v>216.5</v>
      </c>
    </row>
    <row r="210" spans="1:2">
      <c r="A210" s="17">
        <v>42856</v>
      </c>
      <c r="B210">
        <v>215.7</v>
      </c>
    </row>
    <row r="211" spans="1:2">
      <c r="A211" s="17">
        <v>42887</v>
      </c>
      <c r="B211">
        <v>217</v>
      </c>
    </row>
    <row r="212" spans="1:2">
      <c r="A212" s="17">
        <v>42917</v>
      </c>
      <c r="B212">
        <v>215.3</v>
      </c>
    </row>
    <row r="213" spans="1:2">
      <c r="A213" s="17">
        <v>42948</v>
      </c>
      <c r="B213">
        <v>217.9</v>
      </c>
    </row>
    <row r="214" spans="1:2">
      <c r="A214" s="17">
        <v>42979</v>
      </c>
      <c r="B214">
        <v>218.2</v>
      </c>
    </row>
    <row r="215" spans="1:2">
      <c r="A215" s="17">
        <v>43009</v>
      </c>
      <c r="B215">
        <v>216.4</v>
      </c>
    </row>
    <row r="216" spans="1:2">
      <c r="A216" s="17">
        <v>43040</v>
      </c>
      <c r="B216">
        <v>212</v>
      </c>
    </row>
    <row r="217" spans="1:2">
      <c r="A217" s="17">
        <v>43070</v>
      </c>
      <c r="B217">
        <v>211.8</v>
      </c>
    </row>
    <row r="218" spans="1:2">
      <c r="A218" s="17">
        <v>43101</v>
      </c>
      <c r="B218">
        <v>212.2</v>
      </c>
    </row>
    <row r="219" spans="1:2">
      <c r="A219" s="17">
        <v>43132</v>
      </c>
      <c r="B219">
        <v>212.7</v>
      </c>
    </row>
    <row r="220" spans="1:2">
      <c r="A220" s="17">
        <v>43160</v>
      </c>
      <c r="B220">
        <v>212.1</v>
      </c>
    </row>
    <row r="221" spans="1:2">
      <c r="A221" s="17">
        <v>43191</v>
      </c>
      <c r="B221">
        <v>211.8</v>
      </c>
    </row>
    <row r="222" spans="1:2">
      <c r="A222" s="17">
        <v>43221</v>
      </c>
      <c r="B222">
        <v>211</v>
      </c>
    </row>
    <row r="223" spans="1:2">
      <c r="A223" s="17">
        <v>43252</v>
      </c>
      <c r="B223">
        <v>210.2</v>
      </c>
    </row>
    <row r="224" spans="1:2">
      <c r="A224" s="17">
        <v>43282</v>
      </c>
      <c r="B224">
        <v>208.4</v>
      </c>
    </row>
    <row r="225" spans="1:2">
      <c r="A225" s="17">
        <v>43313</v>
      </c>
      <c r="B225">
        <v>207.3</v>
      </c>
    </row>
    <row r="226" spans="1:2">
      <c r="A226" s="17">
        <v>43344</v>
      </c>
      <c r="B226">
        <v>206.5</v>
      </c>
    </row>
    <row r="227" spans="1:2">
      <c r="A227" s="17">
        <v>43374</v>
      </c>
      <c r="B227">
        <v>208.3</v>
      </c>
    </row>
    <row r="228" spans="1:2">
      <c r="A228" s="17">
        <v>43405</v>
      </c>
      <c r="B228">
        <v>210</v>
      </c>
    </row>
    <row r="229" spans="1:2">
      <c r="A229" s="17">
        <v>43435</v>
      </c>
      <c r="B229">
        <v>212.6</v>
      </c>
    </row>
    <row r="230" spans="1:2">
      <c r="A230" s="17">
        <v>43466</v>
      </c>
      <c r="B230">
        <v>211</v>
      </c>
    </row>
    <row r="231" spans="1:2">
      <c r="A231" s="17">
        <v>43497</v>
      </c>
      <c r="B231">
        <v>211.8</v>
      </c>
    </row>
    <row r="232" spans="1:2">
      <c r="A232" s="17">
        <v>43525</v>
      </c>
      <c r="B232">
        <v>213.5</v>
      </c>
    </row>
    <row r="233" spans="1:2">
      <c r="A233" s="17">
        <v>43556</v>
      </c>
      <c r="B233">
        <v>213.1</v>
      </c>
    </row>
    <row r="234" spans="1:2">
      <c r="A234" s="17">
        <v>43586</v>
      </c>
      <c r="B234">
        <v>212.1</v>
      </c>
    </row>
    <row r="235" spans="1:2">
      <c r="A235" s="17">
        <v>43617</v>
      </c>
      <c r="B235">
        <v>212.4</v>
      </c>
    </row>
    <row r="236" spans="1:2">
      <c r="A236" s="17">
        <v>43647</v>
      </c>
      <c r="B236">
        <v>212.4</v>
      </c>
    </row>
    <row r="237" spans="1:2">
      <c r="A237" s="17">
        <v>43678</v>
      </c>
      <c r="B237">
        <v>212.4</v>
      </c>
    </row>
    <row r="238" spans="1:2">
      <c r="A238" s="17">
        <v>43709</v>
      </c>
      <c r="B238">
        <v>212.4</v>
      </c>
    </row>
    <row r="239" spans="1:2">
      <c r="A239" s="17">
        <v>43739</v>
      </c>
      <c r="B239">
        <v>212.4</v>
      </c>
    </row>
    <row r="240" spans="1:2">
      <c r="A240" s="17">
        <v>43770</v>
      </c>
      <c r="B240">
        <v>215.7</v>
      </c>
    </row>
    <row r="241" spans="1:2">
      <c r="A241" s="17">
        <v>43800</v>
      </c>
      <c r="B241">
        <v>216.1</v>
      </c>
    </row>
    <row r="242" spans="1:2">
      <c r="A242" s="17">
        <v>43831</v>
      </c>
      <c r="B242">
        <v>220</v>
      </c>
    </row>
    <row r="243" spans="1:2">
      <c r="A243" s="17">
        <v>43862</v>
      </c>
      <c r="B243">
        <v>222.1</v>
      </c>
    </row>
    <row r="244" spans="1:2">
      <c r="A244" s="17">
        <v>43891</v>
      </c>
      <c r="B244">
        <v>223.3</v>
      </c>
    </row>
    <row r="245" spans="1:2">
      <c r="A245" s="17">
        <v>43922</v>
      </c>
      <c r="B245">
        <v>224.3</v>
      </c>
    </row>
    <row r="246" spans="1:2">
      <c r="A246" s="17">
        <v>43952</v>
      </c>
      <c r="B246">
        <v>225.6</v>
      </c>
    </row>
    <row r="247" spans="1:2">
      <c r="A247" s="17">
        <v>43983</v>
      </c>
      <c r="B247">
        <v>226.6</v>
      </c>
    </row>
    <row r="248" spans="1:2">
      <c r="A248" s="17">
        <v>44013</v>
      </c>
      <c r="B248">
        <v>232.5</v>
      </c>
    </row>
    <row r="249" spans="1:2">
      <c r="A249" s="17">
        <v>44044</v>
      </c>
      <c r="B249">
        <v>241.5</v>
      </c>
    </row>
    <row r="250" spans="1:2">
      <c r="A250" s="17">
        <v>44075</v>
      </c>
      <c r="B250">
        <v>238.1</v>
      </c>
    </row>
    <row r="251" spans="1:2">
      <c r="A251" s="17">
        <v>44105</v>
      </c>
      <c r="B251">
        <v>233.1</v>
      </c>
    </row>
    <row r="252" spans="1:2">
      <c r="A252" s="17">
        <v>44136</v>
      </c>
      <c r="B252">
        <v>234.6</v>
      </c>
    </row>
    <row r="253" spans="1:2">
      <c r="A253" s="17">
        <v>44166</v>
      </c>
      <c r="B253">
        <v>234.9</v>
      </c>
    </row>
    <row r="254" spans="1:2">
      <c r="A254" s="17">
        <v>44197</v>
      </c>
      <c r="B254">
        <v>238.4</v>
      </c>
    </row>
    <row r="255" spans="1:2">
      <c r="A255" s="17">
        <v>44228</v>
      </c>
      <c r="B255">
        <v>236.1</v>
      </c>
    </row>
    <row r="256" spans="1:2">
      <c r="A256" s="17">
        <v>44256</v>
      </c>
      <c r="B256">
        <v>236</v>
      </c>
    </row>
    <row r="257" spans="1:2">
      <c r="A257" s="17">
        <v>44287</v>
      </c>
      <c r="B257">
        <v>238.1</v>
      </c>
    </row>
    <row r="258" spans="1:2">
      <c r="A258" s="17">
        <v>44317</v>
      </c>
      <c r="B258">
        <v>240.5</v>
      </c>
    </row>
    <row r="259" spans="1:2">
      <c r="A259" s="17">
        <v>44348</v>
      </c>
      <c r="B259">
        <v>240.5</v>
      </c>
    </row>
    <row r="260" spans="1:2">
      <c r="A260" s="17">
        <v>44378</v>
      </c>
      <c r="B260">
        <v>238.12</v>
      </c>
    </row>
    <row r="261" spans="1:2">
      <c r="A261" s="17">
        <v>44409</v>
      </c>
      <c r="B261">
        <v>234.25200000000001</v>
      </c>
    </row>
    <row r="262" spans="1:2">
      <c r="A262" s="17">
        <v>44440</v>
      </c>
      <c r="B262">
        <v>235.166</v>
      </c>
    </row>
    <row r="263" spans="1:2">
      <c r="A263" s="17">
        <v>44470</v>
      </c>
      <c r="B263">
        <v>235.227</v>
      </c>
    </row>
    <row r="264" spans="1:2">
      <c r="A264" s="17">
        <v>44501</v>
      </c>
      <c r="B264">
        <v>238.54400000000001</v>
      </c>
    </row>
    <row r="265" spans="1:2">
      <c r="A265" s="17">
        <v>44531</v>
      </c>
      <c r="B265">
        <v>236.636</v>
      </c>
    </row>
    <row r="266" spans="1:2">
      <c r="A266" s="17">
        <v>44562</v>
      </c>
      <c r="B266">
        <v>238.41</v>
      </c>
    </row>
    <row r="267" spans="1:2">
      <c r="A267" s="17">
        <v>44593</v>
      </c>
      <c r="B267">
        <v>242.059</v>
      </c>
    </row>
  </sheetData>
  <hyperlinks>
    <hyperlink ref="F1" r:id="rId1" display="https://fred.stlouisfed.org/series/PCU3399103399101" xr:uid="{C1F71ADC-A0FA-4C5C-B420-FD3164A98DAE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B4709-666F-4121-91A5-90D2CA997807}">
  <sheetPr>
    <tabColor rgb="FF70AD47"/>
  </sheetPr>
  <dimension ref="A1:F265"/>
  <sheetViews>
    <sheetView workbookViewId="0">
      <selection activeCell="B11" sqref="B11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40</v>
      </c>
      <c r="F1" t="s">
        <v>71</v>
      </c>
    </row>
    <row r="2" spans="1:6">
      <c r="A2" s="17">
        <v>36557</v>
      </c>
      <c r="B2">
        <v>-1.9</v>
      </c>
      <c r="F2" s="18" t="s">
        <v>72</v>
      </c>
    </row>
    <row r="3" spans="1:6">
      <c r="A3" s="17">
        <v>36586</v>
      </c>
      <c r="B3">
        <v>-3.2</v>
      </c>
    </row>
    <row r="4" spans="1:6">
      <c r="A4" s="17">
        <v>36617</v>
      </c>
      <c r="B4">
        <v>-1.9</v>
      </c>
    </row>
    <row r="5" spans="1:6">
      <c r="A5" s="17">
        <v>36647</v>
      </c>
      <c r="B5">
        <v>0.9</v>
      </c>
    </row>
    <row r="6" spans="1:6">
      <c r="A6" s="17">
        <v>36678</v>
      </c>
      <c r="B6">
        <v>1</v>
      </c>
    </row>
    <row r="7" spans="1:6">
      <c r="A7" s="17">
        <v>36708</v>
      </c>
      <c r="B7">
        <v>-2.1</v>
      </c>
    </row>
    <row r="8" spans="1:6">
      <c r="A8" s="17">
        <v>36739</v>
      </c>
      <c r="B8">
        <v>2</v>
      </c>
    </row>
    <row r="9" spans="1:6">
      <c r="A9" s="17">
        <v>36770</v>
      </c>
      <c r="B9">
        <v>0</v>
      </c>
    </row>
    <row r="10" spans="1:6">
      <c r="A10" s="17">
        <v>36800</v>
      </c>
      <c r="B10">
        <v>-0.2</v>
      </c>
    </row>
    <row r="11" spans="1:6">
      <c r="A11" s="17">
        <v>36831</v>
      </c>
      <c r="B11">
        <v>0.4</v>
      </c>
    </row>
    <row r="12" spans="1:6">
      <c r="A12" s="17">
        <v>36861</v>
      </c>
      <c r="B12">
        <v>-0.9</v>
      </c>
    </row>
    <row r="13" spans="1:6">
      <c r="A13" s="17">
        <v>36892</v>
      </c>
      <c r="B13">
        <v>0.4</v>
      </c>
    </row>
    <row r="14" spans="1:6">
      <c r="A14" s="17">
        <v>36923</v>
      </c>
      <c r="B14">
        <v>-0.1</v>
      </c>
    </row>
    <row r="15" spans="1:6">
      <c r="A15" s="17">
        <v>36951</v>
      </c>
      <c r="B15">
        <v>0.2</v>
      </c>
    </row>
    <row r="16" spans="1:6">
      <c r="A16" s="17">
        <v>36982</v>
      </c>
      <c r="B16">
        <v>-1.5</v>
      </c>
    </row>
    <row r="17" spans="1:2">
      <c r="A17" s="17">
        <v>37012</v>
      </c>
      <c r="B17">
        <v>1.5</v>
      </c>
    </row>
    <row r="18" spans="1:2">
      <c r="A18" s="17">
        <v>37043</v>
      </c>
      <c r="B18">
        <v>-0.8</v>
      </c>
    </row>
    <row r="19" spans="1:2">
      <c r="A19" s="17">
        <v>37073</v>
      </c>
      <c r="B19">
        <v>-0.8</v>
      </c>
    </row>
    <row r="20" spans="1:2">
      <c r="A20" s="17">
        <v>37104</v>
      </c>
      <c r="B20">
        <v>1.4</v>
      </c>
    </row>
    <row r="21" spans="1:2">
      <c r="A21" s="17">
        <v>37135</v>
      </c>
      <c r="B21">
        <v>-1.2</v>
      </c>
    </row>
    <row r="22" spans="1:2">
      <c r="A22" s="17">
        <v>37165</v>
      </c>
      <c r="B22">
        <v>0.8</v>
      </c>
    </row>
    <row r="23" spans="1:2">
      <c r="A23" s="17">
        <v>37196</v>
      </c>
      <c r="B23">
        <v>-0.8</v>
      </c>
    </row>
    <row r="24" spans="1:2">
      <c r="A24" s="17">
        <v>37226</v>
      </c>
      <c r="B24">
        <v>-0.5</v>
      </c>
    </row>
    <row r="25" spans="1:2">
      <c r="A25" s="17">
        <v>37257</v>
      </c>
      <c r="B25">
        <v>1.2</v>
      </c>
    </row>
    <row r="26" spans="1:2">
      <c r="A26" s="17">
        <v>37288</v>
      </c>
      <c r="B26">
        <v>1.1000000000000001</v>
      </c>
    </row>
    <row r="27" spans="1:2">
      <c r="A27" s="17">
        <v>37316</v>
      </c>
      <c r="B27">
        <v>-0.8</v>
      </c>
    </row>
    <row r="28" spans="1:2">
      <c r="A28" s="17">
        <v>37347</v>
      </c>
      <c r="B28">
        <v>0.7</v>
      </c>
    </row>
    <row r="29" spans="1:2">
      <c r="A29" s="17">
        <v>37377</v>
      </c>
      <c r="B29">
        <v>1.3</v>
      </c>
    </row>
    <row r="30" spans="1:2">
      <c r="A30" s="17">
        <v>37408</v>
      </c>
      <c r="B30">
        <v>0.5</v>
      </c>
    </row>
    <row r="31" spans="1:2">
      <c r="A31" s="17">
        <v>37438</v>
      </c>
      <c r="B31">
        <v>1.3</v>
      </c>
    </row>
    <row r="32" spans="1:2">
      <c r="A32" s="17">
        <v>37469</v>
      </c>
      <c r="B32">
        <v>-0.3</v>
      </c>
    </row>
    <row r="33" spans="1:2">
      <c r="A33" s="17">
        <v>37500</v>
      </c>
      <c r="B33">
        <v>0.5</v>
      </c>
    </row>
    <row r="34" spans="1:2">
      <c r="A34" s="17">
        <v>37530</v>
      </c>
      <c r="B34">
        <v>1.5</v>
      </c>
    </row>
    <row r="35" spans="1:2">
      <c r="A35" s="17">
        <v>37561</v>
      </c>
      <c r="B35">
        <v>0.2</v>
      </c>
    </row>
    <row r="36" spans="1:2">
      <c r="A36" s="17">
        <v>37591</v>
      </c>
      <c r="B36">
        <v>0.3</v>
      </c>
    </row>
    <row r="37" spans="1:2">
      <c r="A37" s="17">
        <v>37622</v>
      </c>
      <c r="B37">
        <v>-0.9</v>
      </c>
    </row>
    <row r="38" spans="1:2">
      <c r="A38" s="17">
        <v>37653</v>
      </c>
      <c r="B38">
        <v>-0.8</v>
      </c>
    </row>
    <row r="39" spans="1:2">
      <c r="A39" s="17">
        <v>37681</v>
      </c>
      <c r="B39">
        <v>0.4</v>
      </c>
    </row>
    <row r="40" spans="1:2">
      <c r="A40" s="17">
        <v>37712</v>
      </c>
      <c r="B40">
        <v>0.2</v>
      </c>
    </row>
    <row r="41" spans="1:2">
      <c r="A41" s="17">
        <v>37742</v>
      </c>
      <c r="B41">
        <v>-0.9</v>
      </c>
    </row>
    <row r="42" spans="1:2">
      <c r="A42" s="17">
        <v>37773</v>
      </c>
      <c r="B42">
        <v>-0.1</v>
      </c>
    </row>
    <row r="43" spans="1:2">
      <c r="A43" s="17">
        <v>37803</v>
      </c>
      <c r="B43">
        <v>1.3</v>
      </c>
    </row>
    <row r="44" spans="1:2">
      <c r="A44" s="17">
        <v>37834</v>
      </c>
      <c r="B44">
        <v>-0.5</v>
      </c>
    </row>
    <row r="45" spans="1:2">
      <c r="A45" s="17">
        <v>37865</v>
      </c>
      <c r="B45">
        <v>1.3</v>
      </c>
    </row>
    <row r="46" spans="1:2">
      <c r="A46" s="17">
        <v>37895</v>
      </c>
      <c r="B46">
        <v>1.6</v>
      </c>
    </row>
    <row r="47" spans="1:2">
      <c r="A47" s="17">
        <v>37926</v>
      </c>
      <c r="B47">
        <v>-0.5</v>
      </c>
    </row>
    <row r="48" spans="1:2">
      <c r="A48" s="17">
        <v>37956</v>
      </c>
      <c r="B48">
        <v>2.4</v>
      </c>
    </row>
    <row r="49" spans="1:2">
      <c r="A49" s="17">
        <v>37987</v>
      </c>
      <c r="B49">
        <v>-0.9</v>
      </c>
    </row>
    <row r="50" spans="1:2">
      <c r="A50" s="17">
        <v>38018</v>
      </c>
      <c r="B50">
        <v>0.3</v>
      </c>
    </row>
    <row r="51" spans="1:2">
      <c r="A51" s="17">
        <v>38047</v>
      </c>
      <c r="B51">
        <v>2.1</v>
      </c>
    </row>
    <row r="52" spans="1:2">
      <c r="A52" s="17">
        <v>38078</v>
      </c>
      <c r="B52">
        <v>0.4</v>
      </c>
    </row>
    <row r="53" spans="1:2">
      <c r="A53" s="17">
        <v>38108</v>
      </c>
      <c r="B53">
        <v>-0.3</v>
      </c>
    </row>
    <row r="54" spans="1:2">
      <c r="A54" s="17">
        <v>38139</v>
      </c>
      <c r="B54">
        <v>0.5</v>
      </c>
    </row>
    <row r="55" spans="1:2">
      <c r="A55" s="17">
        <v>38169</v>
      </c>
      <c r="B55">
        <v>0.2</v>
      </c>
    </row>
    <row r="56" spans="1:2">
      <c r="A56" s="17">
        <v>38200</v>
      </c>
      <c r="B56">
        <v>-1</v>
      </c>
    </row>
    <row r="57" spans="1:2">
      <c r="A57" s="17">
        <v>38231</v>
      </c>
      <c r="B57">
        <v>0.5</v>
      </c>
    </row>
    <row r="58" spans="1:2">
      <c r="A58" s="17">
        <v>38261</v>
      </c>
      <c r="B58">
        <v>0.5</v>
      </c>
    </row>
    <row r="59" spans="1:2">
      <c r="A59" s="17">
        <v>38292</v>
      </c>
      <c r="B59">
        <v>0.7</v>
      </c>
    </row>
    <row r="60" spans="1:2">
      <c r="A60" s="17">
        <v>38322</v>
      </c>
      <c r="B60">
        <v>-0.3</v>
      </c>
    </row>
    <row r="61" spans="1:2">
      <c r="A61" s="17">
        <v>38353</v>
      </c>
      <c r="B61">
        <v>2.1</v>
      </c>
    </row>
    <row r="62" spans="1:2">
      <c r="A62" s="17">
        <v>38384</v>
      </c>
      <c r="B62">
        <v>-0.8</v>
      </c>
    </row>
    <row r="63" spans="1:2">
      <c r="A63" s="17">
        <v>38412</v>
      </c>
      <c r="B63">
        <v>-0.7</v>
      </c>
    </row>
    <row r="64" spans="1:2">
      <c r="A64" s="17">
        <v>38443</v>
      </c>
      <c r="B64">
        <v>0.6</v>
      </c>
    </row>
    <row r="65" spans="1:2">
      <c r="A65" s="17">
        <v>38473</v>
      </c>
      <c r="B65">
        <v>-0.6</v>
      </c>
    </row>
    <row r="66" spans="1:2">
      <c r="A66" s="17">
        <v>38504</v>
      </c>
      <c r="B66">
        <v>-0.4</v>
      </c>
    </row>
    <row r="67" spans="1:2">
      <c r="A67" s="17">
        <v>38534</v>
      </c>
      <c r="B67">
        <v>-0.1</v>
      </c>
    </row>
    <row r="68" spans="1:2">
      <c r="A68" s="17">
        <v>38565</v>
      </c>
      <c r="B68">
        <v>0.8</v>
      </c>
    </row>
    <row r="69" spans="1:2">
      <c r="A69" s="17">
        <v>38596</v>
      </c>
      <c r="B69">
        <v>-1</v>
      </c>
    </row>
    <row r="70" spans="1:2">
      <c r="A70" s="17">
        <v>38626</v>
      </c>
      <c r="B70">
        <v>-0.4</v>
      </c>
    </row>
    <row r="71" spans="1:2">
      <c r="A71" s="17">
        <v>38657</v>
      </c>
      <c r="B71">
        <v>2.5</v>
      </c>
    </row>
    <row r="72" spans="1:2">
      <c r="A72" s="17">
        <v>38687</v>
      </c>
      <c r="B72">
        <v>-1.2</v>
      </c>
    </row>
    <row r="73" spans="1:2">
      <c r="A73" s="17">
        <v>38718</v>
      </c>
      <c r="B73">
        <v>0.1</v>
      </c>
    </row>
    <row r="74" spans="1:2">
      <c r="A74" s="17">
        <v>38749</v>
      </c>
      <c r="B74">
        <v>-0.7</v>
      </c>
    </row>
    <row r="75" spans="1:2">
      <c r="A75" s="17">
        <v>38777</v>
      </c>
      <c r="B75">
        <v>0.3</v>
      </c>
    </row>
    <row r="76" spans="1:2">
      <c r="A76" s="17">
        <v>38808</v>
      </c>
      <c r="B76">
        <v>-0.6</v>
      </c>
    </row>
    <row r="77" spans="1:2">
      <c r="A77" s="17">
        <v>38838</v>
      </c>
      <c r="B77">
        <v>2.1</v>
      </c>
    </row>
    <row r="78" spans="1:2">
      <c r="A78" s="17">
        <v>38869</v>
      </c>
      <c r="B78">
        <v>-0.4</v>
      </c>
    </row>
    <row r="79" spans="1:2">
      <c r="A79" s="17">
        <v>38899</v>
      </c>
      <c r="B79">
        <v>-1.1000000000000001</v>
      </c>
    </row>
    <row r="80" spans="1:2">
      <c r="A80" s="17">
        <v>38930</v>
      </c>
      <c r="B80">
        <v>-2</v>
      </c>
    </row>
    <row r="81" spans="1:2">
      <c r="A81" s="17">
        <v>38961</v>
      </c>
      <c r="B81">
        <v>2.9</v>
      </c>
    </row>
    <row r="82" spans="1:2">
      <c r="A82" s="17">
        <v>38991</v>
      </c>
      <c r="B82">
        <v>-1.8</v>
      </c>
    </row>
    <row r="83" spans="1:2">
      <c r="A83" s="17">
        <v>39022</v>
      </c>
      <c r="B83">
        <v>-2.1</v>
      </c>
    </row>
    <row r="84" spans="1:2">
      <c r="A84" s="17">
        <v>39052</v>
      </c>
      <c r="B84">
        <v>1.9</v>
      </c>
    </row>
    <row r="85" spans="1:2">
      <c r="A85" s="17">
        <v>39083</v>
      </c>
      <c r="B85">
        <v>-0.6</v>
      </c>
    </row>
    <row r="86" spans="1:2">
      <c r="A86" s="17">
        <v>39114</v>
      </c>
      <c r="B86">
        <v>0.6</v>
      </c>
    </row>
    <row r="87" spans="1:2">
      <c r="A87" s="17">
        <v>39142</v>
      </c>
      <c r="B87">
        <v>1</v>
      </c>
    </row>
    <row r="88" spans="1:2">
      <c r="A88" s="17">
        <v>39173</v>
      </c>
      <c r="B88">
        <v>-1.3</v>
      </c>
    </row>
    <row r="89" spans="1:2">
      <c r="A89" s="17">
        <v>39203</v>
      </c>
      <c r="B89">
        <v>0.1</v>
      </c>
    </row>
    <row r="90" spans="1:2">
      <c r="A90" s="17">
        <v>39234</v>
      </c>
      <c r="B90">
        <v>-0.6</v>
      </c>
    </row>
    <row r="91" spans="1:2">
      <c r="A91" s="17">
        <v>39264</v>
      </c>
      <c r="B91">
        <v>-0.8</v>
      </c>
    </row>
    <row r="92" spans="1:2">
      <c r="A92" s="17">
        <v>39295</v>
      </c>
      <c r="B92">
        <v>0.7</v>
      </c>
    </row>
    <row r="93" spans="1:2">
      <c r="A93" s="17">
        <v>39326</v>
      </c>
      <c r="B93">
        <v>-0.2</v>
      </c>
    </row>
    <row r="94" spans="1:2">
      <c r="A94" s="17">
        <v>39356</v>
      </c>
      <c r="B94">
        <v>1.4</v>
      </c>
    </row>
    <row r="95" spans="1:2">
      <c r="A95" s="17">
        <v>39387</v>
      </c>
      <c r="B95">
        <v>-0.2</v>
      </c>
    </row>
    <row r="96" spans="1:2">
      <c r="A96" s="17">
        <v>39417</v>
      </c>
      <c r="B96">
        <v>0</v>
      </c>
    </row>
    <row r="97" spans="1:2">
      <c r="A97" s="17">
        <v>39448</v>
      </c>
      <c r="B97">
        <v>2.5</v>
      </c>
    </row>
    <row r="98" spans="1:2">
      <c r="A98" s="17">
        <v>39479</v>
      </c>
      <c r="B98">
        <v>-2</v>
      </c>
    </row>
    <row r="99" spans="1:2">
      <c r="A99" s="17">
        <v>39508</v>
      </c>
      <c r="B99">
        <v>-1.3</v>
      </c>
    </row>
    <row r="100" spans="1:2">
      <c r="A100" s="17">
        <v>39539</v>
      </c>
      <c r="B100">
        <v>1.6</v>
      </c>
    </row>
    <row r="101" spans="1:2">
      <c r="A101" s="17">
        <v>39569</v>
      </c>
      <c r="B101">
        <v>-0.1</v>
      </c>
    </row>
    <row r="102" spans="1:2">
      <c r="A102" s="17">
        <v>39600</v>
      </c>
      <c r="B102">
        <v>-1.3</v>
      </c>
    </row>
    <row r="103" spans="1:2">
      <c r="A103" s="17">
        <v>39630</v>
      </c>
      <c r="B103">
        <v>1</v>
      </c>
    </row>
    <row r="104" spans="1:2">
      <c r="A104" s="17">
        <v>39661</v>
      </c>
      <c r="B104">
        <v>-1.9</v>
      </c>
    </row>
    <row r="105" spans="1:2">
      <c r="A105" s="17">
        <v>39692</v>
      </c>
      <c r="B105">
        <v>-1.5</v>
      </c>
    </row>
    <row r="106" spans="1:2">
      <c r="A106" s="17">
        <v>39722</v>
      </c>
      <c r="B106">
        <v>0</v>
      </c>
    </row>
    <row r="107" spans="1:2">
      <c r="A107" s="17">
        <v>39753</v>
      </c>
      <c r="B107">
        <v>-2.9</v>
      </c>
    </row>
    <row r="108" spans="1:2">
      <c r="A108" s="17">
        <v>39783</v>
      </c>
      <c r="B108">
        <v>-3.7</v>
      </c>
    </row>
    <row r="109" spans="1:2">
      <c r="A109" s="17">
        <v>39814</v>
      </c>
      <c r="B109">
        <v>-1.7</v>
      </c>
    </row>
    <row r="110" spans="1:2">
      <c r="A110" s="17">
        <v>39845</v>
      </c>
      <c r="B110">
        <v>2.6</v>
      </c>
    </row>
    <row r="111" spans="1:2">
      <c r="A111" s="17">
        <v>39873</v>
      </c>
      <c r="B111">
        <v>-5.3</v>
      </c>
    </row>
    <row r="112" spans="1:2">
      <c r="A112" s="17">
        <v>39904</v>
      </c>
      <c r="B112">
        <v>-1</v>
      </c>
    </row>
    <row r="113" spans="1:2">
      <c r="A113" s="17">
        <v>39934</v>
      </c>
      <c r="B113">
        <v>0.3</v>
      </c>
    </row>
    <row r="114" spans="1:2">
      <c r="A114" s="17">
        <v>39965</v>
      </c>
      <c r="B114">
        <v>1</v>
      </c>
    </row>
    <row r="115" spans="1:2">
      <c r="A115" s="17">
        <v>39995</v>
      </c>
      <c r="B115">
        <v>2.2000000000000002</v>
      </c>
    </row>
    <row r="116" spans="1:2">
      <c r="A116" s="17">
        <v>40026</v>
      </c>
      <c r="B116">
        <v>0.8</v>
      </c>
    </row>
    <row r="117" spans="1:2">
      <c r="A117" s="17">
        <v>40057</v>
      </c>
      <c r="B117">
        <v>0.5</v>
      </c>
    </row>
    <row r="118" spans="1:2">
      <c r="A118" s="17">
        <v>40087</v>
      </c>
      <c r="B118">
        <v>-1</v>
      </c>
    </row>
    <row r="119" spans="1:2">
      <c r="A119" s="17">
        <v>40118</v>
      </c>
      <c r="B119">
        <v>2.7</v>
      </c>
    </row>
    <row r="120" spans="1:2">
      <c r="A120" s="17">
        <v>40148</v>
      </c>
      <c r="B120">
        <v>0.4</v>
      </c>
    </row>
    <row r="121" spans="1:2">
      <c r="A121" s="17">
        <v>40179</v>
      </c>
      <c r="B121">
        <v>1.5</v>
      </c>
    </row>
    <row r="122" spans="1:2">
      <c r="A122" s="17">
        <v>40210</v>
      </c>
      <c r="B122">
        <v>2</v>
      </c>
    </row>
    <row r="123" spans="1:2">
      <c r="A123" s="17">
        <v>40238</v>
      </c>
      <c r="B123">
        <v>0.2</v>
      </c>
    </row>
    <row r="124" spans="1:2">
      <c r="A124" s="17">
        <v>40269</v>
      </c>
      <c r="B124">
        <v>0.9</v>
      </c>
    </row>
    <row r="125" spans="1:2">
      <c r="A125" s="17">
        <v>40299</v>
      </c>
      <c r="B125">
        <v>0</v>
      </c>
    </row>
    <row r="126" spans="1:2">
      <c r="A126" s="17">
        <v>40330</v>
      </c>
      <c r="B126">
        <v>0.1</v>
      </c>
    </row>
    <row r="127" spans="1:2">
      <c r="A127" s="17">
        <v>40360</v>
      </c>
      <c r="B127">
        <v>0.5</v>
      </c>
    </row>
    <row r="128" spans="1:2">
      <c r="A128" s="17">
        <v>40391</v>
      </c>
      <c r="B128">
        <v>-0.2</v>
      </c>
    </row>
    <row r="129" spans="1:2">
      <c r="A129" s="17">
        <v>40422</v>
      </c>
      <c r="B129">
        <v>0.5</v>
      </c>
    </row>
    <row r="130" spans="1:2">
      <c r="A130" s="17">
        <v>40452</v>
      </c>
      <c r="B130">
        <v>0.6</v>
      </c>
    </row>
    <row r="131" spans="1:2">
      <c r="A131" s="17">
        <v>40483</v>
      </c>
      <c r="B131">
        <v>-0.5</v>
      </c>
    </row>
    <row r="132" spans="1:2">
      <c r="A132" s="17">
        <v>40513</v>
      </c>
      <c r="B132">
        <v>1.4</v>
      </c>
    </row>
    <row r="133" spans="1:2">
      <c r="A133" s="17">
        <v>40544</v>
      </c>
      <c r="B133">
        <v>1.2</v>
      </c>
    </row>
    <row r="134" spans="1:2">
      <c r="A134" s="17">
        <v>40575</v>
      </c>
      <c r="B134">
        <v>-0.5</v>
      </c>
    </row>
    <row r="135" spans="1:2">
      <c r="A135" s="17">
        <v>40603</v>
      </c>
      <c r="B135">
        <v>1.3</v>
      </c>
    </row>
    <row r="136" spans="1:2">
      <c r="A136" s="17">
        <v>40634</v>
      </c>
      <c r="B136">
        <v>-0.5</v>
      </c>
    </row>
    <row r="137" spans="1:2">
      <c r="A137" s="17">
        <v>40664</v>
      </c>
      <c r="B137">
        <v>-1.6</v>
      </c>
    </row>
    <row r="138" spans="1:2">
      <c r="A138" s="17">
        <v>40695</v>
      </c>
      <c r="B138">
        <v>1.6</v>
      </c>
    </row>
    <row r="139" spans="1:2">
      <c r="A139" s="17">
        <v>40725</v>
      </c>
      <c r="B139">
        <v>-0.2</v>
      </c>
    </row>
    <row r="140" spans="1:2">
      <c r="A140" s="17">
        <v>40756</v>
      </c>
      <c r="B140">
        <v>0.5</v>
      </c>
    </row>
    <row r="141" spans="1:2">
      <c r="A141" s="17">
        <v>40787</v>
      </c>
      <c r="B141">
        <v>0.5</v>
      </c>
    </row>
    <row r="142" spans="1:2">
      <c r="A142" s="17">
        <v>40817</v>
      </c>
      <c r="B142">
        <v>0.2</v>
      </c>
    </row>
    <row r="143" spans="1:2">
      <c r="A143" s="17">
        <v>40848</v>
      </c>
      <c r="B143">
        <v>0.3</v>
      </c>
    </row>
    <row r="144" spans="1:2">
      <c r="A144" s="17">
        <v>40878</v>
      </c>
      <c r="B144">
        <v>2.7</v>
      </c>
    </row>
    <row r="145" spans="1:2">
      <c r="A145" s="17">
        <v>40909</v>
      </c>
      <c r="B145">
        <v>-3</v>
      </c>
    </row>
    <row r="146" spans="1:2">
      <c r="A146" s="17">
        <v>40940</v>
      </c>
      <c r="B146">
        <v>0.4</v>
      </c>
    </row>
    <row r="147" spans="1:2">
      <c r="A147" s="17">
        <v>40969</v>
      </c>
      <c r="B147">
        <v>-0.1</v>
      </c>
    </row>
    <row r="148" spans="1:2">
      <c r="A148" s="17">
        <v>41000</v>
      </c>
      <c r="B148">
        <v>0.2</v>
      </c>
    </row>
    <row r="149" spans="1:2">
      <c r="A149" s="17">
        <v>41030</v>
      </c>
      <c r="B149">
        <v>0.8</v>
      </c>
    </row>
    <row r="150" spans="1:2">
      <c r="A150" s="17">
        <v>41061</v>
      </c>
      <c r="B150">
        <v>0.8</v>
      </c>
    </row>
    <row r="151" spans="1:2">
      <c r="A151" s="17">
        <v>41091</v>
      </c>
      <c r="B151">
        <v>-0.4</v>
      </c>
    </row>
    <row r="152" spans="1:2">
      <c r="A152" s="17">
        <v>41122</v>
      </c>
      <c r="B152">
        <v>-0.5</v>
      </c>
    </row>
    <row r="153" spans="1:2">
      <c r="A153" s="17">
        <v>41153</v>
      </c>
      <c r="B153">
        <v>-0.6</v>
      </c>
    </row>
    <row r="154" spans="1:2">
      <c r="A154" s="17">
        <v>41183</v>
      </c>
      <c r="B154">
        <v>-1.5</v>
      </c>
    </row>
    <row r="155" spans="1:2">
      <c r="A155" s="17">
        <v>41214</v>
      </c>
      <c r="B155">
        <v>1.5</v>
      </c>
    </row>
    <row r="156" spans="1:2">
      <c r="A156" s="17">
        <v>41244</v>
      </c>
      <c r="B156">
        <v>0.1</v>
      </c>
    </row>
    <row r="157" spans="1:2">
      <c r="A157" s="17">
        <v>41275</v>
      </c>
      <c r="B157">
        <v>2</v>
      </c>
    </row>
    <row r="158" spans="1:2">
      <c r="A158" s="17">
        <v>41306</v>
      </c>
      <c r="B158">
        <v>1.3</v>
      </c>
    </row>
    <row r="159" spans="1:2">
      <c r="A159" s="17">
        <v>41334</v>
      </c>
      <c r="B159">
        <v>-0.1</v>
      </c>
    </row>
    <row r="160" spans="1:2">
      <c r="A160" s="17">
        <v>41365</v>
      </c>
      <c r="B160">
        <v>-0.8</v>
      </c>
    </row>
    <row r="161" spans="1:2">
      <c r="A161" s="17">
        <v>41395</v>
      </c>
      <c r="B161">
        <v>0.9</v>
      </c>
    </row>
    <row r="162" spans="1:2">
      <c r="A162" s="17">
        <v>41426</v>
      </c>
      <c r="B162">
        <v>0.4</v>
      </c>
    </row>
    <row r="163" spans="1:2">
      <c r="A163" s="17">
        <v>41456</v>
      </c>
      <c r="B163">
        <v>-0.3</v>
      </c>
    </row>
    <row r="164" spans="1:2">
      <c r="A164" s="17">
        <v>41487</v>
      </c>
      <c r="B164">
        <v>0.5</v>
      </c>
    </row>
    <row r="165" spans="1:2">
      <c r="A165" s="17">
        <v>41518</v>
      </c>
      <c r="B165">
        <v>0</v>
      </c>
    </row>
    <row r="166" spans="1:2">
      <c r="A166" s="17">
        <v>41548</v>
      </c>
      <c r="B166">
        <v>-0.1</v>
      </c>
    </row>
    <row r="167" spans="1:2">
      <c r="A167" s="17">
        <v>41579</v>
      </c>
      <c r="B167">
        <v>2.1</v>
      </c>
    </row>
    <row r="168" spans="1:2">
      <c r="A168" s="17">
        <v>41609</v>
      </c>
      <c r="B168">
        <v>-1</v>
      </c>
    </row>
    <row r="169" spans="1:2">
      <c r="A169" s="17">
        <v>41640</v>
      </c>
      <c r="B169">
        <v>-1.3</v>
      </c>
    </row>
    <row r="170" spans="1:2">
      <c r="A170" s="17">
        <v>41671</v>
      </c>
      <c r="B170">
        <v>1.6</v>
      </c>
    </row>
    <row r="171" spans="1:2">
      <c r="A171" s="17">
        <v>41699</v>
      </c>
      <c r="B171">
        <v>1.6</v>
      </c>
    </row>
    <row r="172" spans="1:2">
      <c r="A172" s="17">
        <v>41730</v>
      </c>
      <c r="B172">
        <v>0.4</v>
      </c>
    </row>
    <row r="173" spans="1:2">
      <c r="A173" s="17">
        <v>41760</v>
      </c>
      <c r="B173">
        <v>0.4</v>
      </c>
    </row>
    <row r="174" spans="1:2">
      <c r="A174" s="17">
        <v>41791</v>
      </c>
      <c r="B174">
        <v>-1</v>
      </c>
    </row>
    <row r="175" spans="1:2">
      <c r="A175" s="17">
        <v>41821</v>
      </c>
      <c r="B175">
        <v>0.5</v>
      </c>
    </row>
    <row r="176" spans="1:2">
      <c r="A176" s="17">
        <v>41852</v>
      </c>
      <c r="B176">
        <v>0.2</v>
      </c>
    </row>
    <row r="177" spans="1:2">
      <c r="A177" s="17">
        <v>41883</v>
      </c>
      <c r="B177">
        <v>0.9</v>
      </c>
    </row>
    <row r="178" spans="1:2">
      <c r="A178" s="17">
        <v>41913</v>
      </c>
      <c r="B178">
        <v>0.6</v>
      </c>
    </row>
    <row r="179" spans="1:2">
      <c r="A179" s="17">
        <v>41944</v>
      </c>
      <c r="B179">
        <v>0.6</v>
      </c>
    </row>
    <row r="180" spans="1:2">
      <c r="A180" s="17">
        <v>41974</v>
      </c>
      <c r="B180">
        <v>-0.1</v>
      </c>
    </row>
    <row r="181" spans="1:2">
      <c r="A181" s="17">
        <v>42005</v>
      </c>
      <c r="B181">
        <v>-0.2</v>
      </c>
    </row>
    <row r="182" spans="1:2">
      <c r="A182" s="17">
        <v>42036</v>
      </c>
      <c r="B182">
        <v>-0.6</v>
      </c>
    </row>
    <row r="183" spans="1:2">
      <c r="A183" s="17">
        <v>42064</v>
      </c>
      <c r="B183">
        <v>0.7</v>
      </c>
    </row>
    <row r="184" spans="1:2">
      <c r="A184" s="17">
        <v>42095</v>
      </c>
      <c r="B184">
        <v>-0.9</v>
      </c>
    </row>
    <row r="185" spans="1:2">
      <c r="A185" s="17">
        <v>42125</v>
      </c>
      <c r="B185">
        <v>0.1</v>
      </c>
    </row>
    <row r="186" spans="1:2">
      <c r="A186" s="17">
        <v>42156</v>
      </c>
      <c r="B186">
        <v>-0.2</v>
      </c>
    </row>
    <row r="187" spans="1:2">
      <c r="A187" s="17">
        <v>42186</v>
      </c>
      <c r="B187">
        <v>0.8</v>
      </c>
    </row>
    <row r="188" spans="1:2">
      <c r="A188" s="17">
        <v>42217</v>
      </c>
      <c r="B188">
        <v>0.4</v>
      </c>
    </row>
    <row r="189" spans="1:2">
      <c r="A189" s="17">
        <v>42248</v>
      </c>
      <c r="B189">
        <v>0.1</v>
      </c>
    </row>
    <row r="190" spans="1:2">
      <c r="A190" s="17">
        <v>42278</v>
      </c>
      <c r="B190">
        <v>-0.5</v>
      </c>
    </row>
    <row r="191" spans="1:2">
      <c r="A191" s="17">
        <v>42309</v>
      </c>
      <c r="B191">
        <v>-1.5</v>
      </c>
    </row>
    <row r="192" spans="1:2">
      <c r="A192" s="17">
        <v>42339</v>
      </c>
      <c r="B192">
        <v>-0.3</v>
      </c>
    </row>
    <row r="193" spans="1:2">
      <c r="A193" s="17">
        <v>42370</v>
      </c>
      <c r="B193">
        <v>1.5</v>
      </c>
    </row>
    <row r="194" spans="1:2">
      <c r="A194" s="17">
        <v>42401</v>
      </c>
      <c r="B194">
        <v>-0.6</v>
      </c>
    </row>
    <row r="195" spans="1:2">
      <c r="A195" s="17">
        <v>42430</v>
      </c>
      <c r="B195">
        <v>-0.9</v>
      </c>
    </row>
    <row r="196" spans="1:2">
      <c r="A196" s="17">
        <v>42461</v>
      </c>
      <c r="B196">
        <v>2</v>
      </c>
    </row>
    <row r="197" spans="1:2">
      <c r="A197" s="17">
        <v>42491</v>
      </c>
      <c r="B197">
        <v>-0.6</v>
      </c>
    </row>
    <row r="198" spans="1:2">
      <c r="A198" s="17">
        <v>42522</v>
      </c>
      <c r="B198">
        <v>0.8</v>
      </c>
    </row>
    <row r="199" spans="1:2">
      <c r="A199" s="17">
        <v>42552</v>
      </c>
      <c r="B199">
        <v>1.9</v>
      </c>
    </row>
    <row r="200" spans="1:2">
      <c r="A200" s="17">
        <v>42583</v>
      </c>
      <c r="B200">
        <v>-1.5</v>
      </c>
    </row>
    <row r="201" spans="1:2">
      <c r="A201" s="17">
        <v>42614</v>
      </c>
      <c r="B201">
        <v>-1.1000000000000001</v>
      </c>
    </row>
    <row r="202" spans="1:2">
      <c r="A202" s="17">
        <v>42644</v>
      </c>
      <c r="B202">
        <v>0.7</v>
      </c>
    </row>
    <row r="203" spans="1:2">
      <c r="A203" s="17">
        <v>42675</v>
      </c>
      <c r="B203">
        <v>0.2</v>
      </c>
    </row>
    <row r="204" spans="1:2">
      <c r="A204" s="17">
        <v>42705</v>
      </c>
      <c r="B204">
        <v>1.1000000000000001</v>
      </c>
    </row>
    <row r="205" spans="1:2">
      <c r="A205" s="17">
        <v>42736</v>
      </c>
      <c r="B205">
        <v>-0.6</v>
      </c>
    </row>
    <row r="206" spans="1:2">
      <c r="A206" s="17">
        <v>42767</v>
      </c>
      <c r="B206">
        <v>0.6</v>
      </c>
    </row>
    <row r="207" spans="1:2">
      <c r="A207" s="17">
        <v>42795</v>
      </c>
      <c r="B207">
        <v>0.2</v>
      </c>
    </row>
    <row r="208" spans="1:2">
      <c r="A208" s="17">
        <v>42826</v>
      </c>
      <c r="B208">
        <v>0.2</v>
      </c>
    </row>
    <row r="209" spans="1:2">
      <c r="A209" s="17">
        <v>42856</v>
      </c>
      <c r="B209">
        <v>0.6</v>
      </c>
    </row>
    <row r="210" spans="1:2">
      <c r="A210" s="17">
        <v>42887</v>
      </c>
      <c r="B210">
        <v>0.2</v>
      </c>
    </row>
    <row r="211" spans="1:2">
      <c r="A211" s="17">
        <v>42917</v>
      </c>
      <c r="B211">
        <v>1.9</v>
      </c>
    </row>
    <row r="212" spans="1:2">
      <c r="A212" s="17">
        <v>42948</v>
      </c>
      <c r="B212">
        <v>0.5</v>
      </c>
    </row>
    <row r="213" spans="1:2">
      <c r="A213" s="17">
        <v>42979</v>
      </c>
      <c r="B213">
        <v>-0.1</v>
      </c>
    </row>
    <row r="214" spans="1:2">
      <c r="A214" s="17">
        <v>43009</v>
      </c>
      <c r="B214">
        <v>0.9</v>
      </c>
    </row>
    <row r="215" spans="1:2">
      <c r="A215" s="17">
        <v>43040</v>
      </c>
      <c r="B215">
        <v>1.4</v>
      </c>
    </row>
    <row r="216" spans="1:2">
      <c r="A216" s="17">
        <v>43070</v>
      </c>
      <c r="B216">
        <v>1.2</v>
      </c>
    </row>
    <row r="217" spans="1:2">
      <c r="A217" s="17">
        <v>43101</v>
      </c>
      <c r="B217">
        <v>-1.5</v>
      </c>
    </row>
    <row r="218" spans="1:2">
      <c r="A218" s="17">
        <v>43132</v>
      </c>
      <c r="B218">
        <v>1.8</v>
      </c>
    </row>
    <row r="219" spans="1:2">
      <c r="A219" s="17">
        <v>43160</v>
      </c>
      <c r="B219">
        <v>1.1000000000000001</v>
      </c>
    </row>
    <row r="220" spans="1:2">
      <c r="A220" s="17">
        <v>43191</v>
      </c>
      <c r="B220">
        <v>-0.1</v>
      </c>
    </row>
    <row r="221" spans="1:2">
      <c r="A221" s="17">
        <v>43221</v>
      </c>
      <c r="B221">
        <v>0.7</v>
      </c>
    </row>
    <row r="222" spans="1:2">
      <c r="A222" s="17">
        <v>43252</v>
      </c>
      <c r="B222">
        <v>0.7</v>
      </c>
    </row>
    <row r="223" spans="1:2">
      <c r="A223" s="17">
        <v>43282</v>
      </c>
      <c r="B223">
        <v>-0.9</v>
      </c>
    </row>
    <row r="224" spans="1:2">
      <c r="A224" s="17">
        <v>43313</v>
      </c>
      <c r="B224">
        <v>0.4</v>
      </c>
    </row>
    <row r="225" spans="1:2">
      <c r="A225" s="17">
        <v>43344</v>
      </c>
      <c r="B225">
        <v>1.4</v>
      </c>
    </row>
    <row r="226" spans="1:2">
      <c r="A226" s="17">
        <v>43374</v>
      </c>
      <c r="B226">
        <v>0.5</v>
      </c>
    </row>
    <row r="227" spans="1:2">
      <c r="A227" s="17">
        <v>43405</v>
      </c>
      <c r="B227">
        <v>0.2</v>
      </c>
    </row>
    <row r="228" spans="1:2">
      <c r="A228" s="17">
        <v>43435</v>
      </c>
      <c r="B228">
        <v>-1.4</v>
      </c>
    </row>
    <row r="229" spans="1:2">
      <c r="A229" s="17">
        <v>43466</v>
      </c>
      <c r="B229">
        <v>0.7</v>
      </c>
    </row>
    <row r="230" spans="1:2">
      <c r="A230" s="17">
        <v>43497</v>
      </c>
      <c r="B230">
        <v>-0.6</v>
      </c>
    </row>
    <row r="231" spans="1:2">
      <c r="A231" s="17">
        <v>43525</v>
      </c>
      <c r="B231">
        <v>0.1</v>
      </c>
    </row>
    <row r="232" spans="1:2">
      <c r="A232" s="17">
        <v>43556</v>
      </c>
      <c r="B232">
        <v>0.7</v>
      </c>
    </row>
    <row r="233" spans="1:2">
      <c r="A233" s="17">
        <v>43586</v>
      </c>
      <c r="B233">
        <v>0.5</v>
      </c>
    </row>
    <row r="234" spans="1:2">
      <c r="A234" s="17">
        <v>43617</v>
      </c>
      <c r="B234">
        <v>-0.4</v>
      </c>
    </row>
    <row r="235" spans="1:2">
      <c r="A235" s="17">
        <v>43647</v>
      </c>
      <c r="B235">
        <v>0.7</v>
      </c>
    </row>
    <row r="236" spans="1:2">
      <c r="A236" s="17">
        <v>43678</v>
      </c>
      <c r="B236">
        <v>1.4</v>
      </c>
    </row>
    <row r="237" spans="1:2">
      <c r="A237" s="17">
        <v>43709</v>
      </c>
      <c r="B237">
        <v>-2.5</v>
      </c>
    </row>
    <row r="238" spans="1:2">
      <c r="A238" s="17">
        <v>43739</v>
      </c>
      <c r="B238">
        <v>-0.2</v>
      </c>
    </row>
    <row r="239" spans="1:2">
      <c r="A239" s="17">
        <v>43770</v>
      </c>
      <c r="B239">
        <v>0</v>
      </c>
    </row>
    <row r="240" spans="1:2">
      <c r="A240" s="17">
        <v>43800</v>
      </c>
      <c r="B240">
        <v>-1.1000000000000001</v>
      </c>
    </row>
    <row r="241" spans="1:2">
      <c r="A241" s="17">
        <v>43831</v>
      </c>
      <c r="B241">
        <v>-0.2</v>
      </c>
    </row>
    <row r="242" spans="1:2">
      <c r="A242" s="17">
        <v>43862</v>
      </c>
      <c r="B242">
        <v>-0.1</v>
      </c>
    </row>
    <row r="243" spans="1:2">
      <c r="A243" s="17">
        <v>43891</v>
      </c>
      <c r="B243">
        <v>-1</v>
      </c>
    </row>
    <row r="244" spans="1:2">
      <c r="A244" s="17">
        <v>43922</v>
      </c>
      <c r="B244">
        <v>-7.3</v>
      </c>
    </row>
    <row r="245" spans="1:2">
      <c r="A245" s="17">
        <v>43952</v>
      </c>
      <c r="B245">
        <v>1.7</v>
      </c>
    </row>
    <row r="246" spans="1:2">
      <c r="A246" s="17">
        <v>43983</v>
      </c>
      <c r="B246">
        <v>1.7</v>
      </c>
    </row>
    <row r="247" spans="1:2">
      <c r="A247" s="17">
        <v>44013</v>
      </c>
      <c r="B247">
        <v>3.6</v>
      </c>
    </row>
    <row r="248" spans="1:2">
      <c r="A248" s="17">
        <v>44044</v>
      </c>
      <c r="B248">
        <v>-1.1000000000000001</v>
      </c>
    </row>
    <row r="249" spans="1:2">
      <c r="A249" s="17">
        <v>44075</v>
      </c>
      <c r="B249">
        <v>0.4</v>
      </c>
    </row>
    <row r="250" spans="1:2">
      <c r="A250" s="17">
        <v>44105</v>
      </c>
      <c r="B250">
        <v>0.4</v>
      </c>
    </row>
    <row r="251" spans="1:2">
      <c r="A251" s="17">
        <v>44136</v>
      </c>
      <c r="B251">
        <v>-0.4</v>
      </c>
    </row>
    <row r="252" spans="1:2">
      <c r="A252" s="17">
        <v>44166</v>
      </c>
      <c r="B252">
        <v>1.6</v>
      </c>
    </row>
    <row r="253" spans="1:2">
      <c r="A253" s="17">
        <v>44197</v>
      </c>
      <c r="B253">
        <v>1.2</v>
      </c>
    </row>
    <row r="254" spans="1:2">
      <c r="A254" s="17">
        <v>44228</v>
      </c>
      <c r="B254">
        <v>-2.4</v>
      </c>
    </row>
    <row r="255" spans="1:2">
      <c r="A255" s="17">
        <v>44256</v>
      </c>
      <c r="B255">
        <v>1.8</v>
      </c>
    </row>
    <row r="256" spans="1:2">
      <c r="A256" s="17">
        <v>44287</v>
      </c>
      <c r="B256">
        <v>1.3</v>
      </c>
    </row>
    <row r="257" spans="1:2">
      <c r="A257" s="17">
        <v>44317</v>
      </c>
      <c r="B257">
        <v>-0.3</v>
      </c>
    </row>
    <row r="258" spans="1:2">
      <c r="A258" s="17">
        <v>44348</v>
      </c>
      <c r="B258">
        <v>-0.4</v>
      </c>
    </row>
    <row r="259" spans="1:2">
      <c r="A259" s="17">
        <v>44378</v>
      </c>
      <c r="B259">
        <v>-1.2</v>
      </c>
    </row>
    <row r="260" spans="1:2">
      <c r="A260" s="17">
        <v>44409</v>
      </c>
      <c r="B260">
        <v>-0.4</v>
      </c>
    </row>
    <row r="261" spans="1:2">
      <c r="A261" s="17">
        <v>44440</v>
      </c>
      <c r="B261">
        <v>0.6</v>
      </c>
    </row>
    <row r="262" spans="1:2">
      <c r="A262" s="17">
        <v>44470</v>
      </c>
      <c r="B262">
        <v>0.8</v>
      </c>
    </row>
    <row r="263" spans="1:2">
      <c r="A263" s="17">
        <v>44501</v>
      </c>
      <c r="B263">
        <v>0.4</v>
      </c>
    </row>
    <row r="264" spans="1:2">
      <c r="A264" s="17">
        <v>44531</v>
      </c>
      <c r="B264">
        <v>0.4</v>
      </c>
    </row>
    <row r="265" spans="1:2">
      <c r="A265" s="17">
        <v>44562</v>
      </c>
      <c r="B265">
        <v>1.2</v>
      </c>
    </row>
  </sheetData>
  <hyperlinks>
    <hyperlink ref="F2" r:id="rId1" xr:uid="{52D9F9CB-FA24-4909-BFAE-3CA2F473AF6A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F56B7-9634-4DDD-8B54-8C1856C10514}">
  <sheetPr>
    <tabColor rgb="FF70AD47"/>
  </sheetPr>
  <dimension ref="A1:D268"/>
  <sheetViews>
    <sheetView workbookViewId="0">
      <selection activeCell="D1" sqref="D1"/>
    </sheetView>
  </sheetViews>
  <sheetFormatPr defaultRowHeight="12.75"/>
  <cols>
    <col min="1" max="1" width="10.140625" bestFit="1" customWidth="1"/>
  </cols>
  <sheetData>
    <row r="1" spans="1:4">
      <c r="A1" t="s">
        <v>1</v>
      </c>
      <c r="B1" t="s">
        <v>41</v>
      </c>
      <c r="D1" s="18" t="s">
        <v>73</v>
      </c>
    </row>
    <row r="2" spans="1:4">
      <c r="A2" s="17">
        <v>36526</v>
      </c>
      <c r="B2">
        <v>1394.46</v>
      </c>
    </row>
    <row r="3" spans="1:4">
      <c r="A3" s="17">
        <v>36557</v>
      </c>
      <c r="B3">
        <v>1366.42</v>
      </c>
    </row>
    <row r="4" spans="1:4">
      <c r="A4" s="17">
        <v>36586</v>
      </c>
      <c r="B4">
        <v>1498.58</v>
      </c>
    </row>
    <row r="5" spans="1:4">
      <c r="A5" s="17">
        <v>36617</v>
      </c>
      <c r="B5">
        <v>1452.43</v>
      </c>
    </row>
    <row r="6" spans="1:4">
      <c r="A6" s="17">
        <v>36647</v>
      </c>
      <c r="B6">
        <v>1420.6</v>
      </c>
    </row>
    <row r="7" spans="1:4">
      <c r="A7" s="17">
        <v>36678</v>
      </c>
      <c r="B7">
        <v>1454.6</v>
      </c>
    </row>
    <row r="8" spans="1:4">
      <c r="A8" s="17">
        <v>36708</v>
      </c>
      <c r="B8">
        <v>1430.83</v>
      </c>
    </row>
    <row r="9" spans="1:4">
      <c r="A9" s="17">
        <v>36739</v>
      </c>
      <c r="B9">
        <v>1517.68</v>
      </c>
    </row>
    <row r="10" spans="1:4">
      <c r="A10" s="17">
        <v>36770</v>
      </c>
      <c r="B10">
        <v>1436.51</v>
      </c>
    </row>
    <row r="11" spans="1:4">
      <c r="A11" s="17">
        <v>36800</v>
      </c>
      <c r="B11">
        <v>1429.4</v>
      </c>
    </row>
    <row r="12" spans="1:4">
      <c r="A12" s="17">
        <v>36831</v>
      </c>
      <c r="B12">
        <v>1314.95</v>
      </c>
    </row>
    <row r="13" spans="1:4">
      <c r="A13" s="17">
        <v>36861</v>
      </c>
      <c r="B13">
        <v>1320.28</v>
      </c>
    </row>
    <row r="14" spans="1:4">
      <c r="A14" s="17">
        <v>36892</v>
      </c>
      <c r="B14">
        <v>1366.01</v>
      </c>
    </row>
    <row r="15" spans="1:4">
      <c r="A15" s="17">
        <v>36923</v>
      </c>
      <c r="B15">
        <v>1239.94</v>
      </c>
    </row>
    <row r="16" spans="1:4">
      <c r="A16" s="17">
        <v>36951</v>
      </c>
      <c r="B16">
        <v>1160.33</v>
      </c>
    </row>
    <row r="17" spans="1:2">
      <c r="A17" s="17">
        <v>36982</v>
      </c>
      <c r="B17">
        <v>1249.46</v>
      </c>
    </row>
    <row r="18" spans="1:2">
      <c r="A18" s="17">
        <v>37012</v>
      </c>
      <c r="B18">
        <v>1255.82</v>
      </c>
    </row>
    <row r="19" spans="1:2">
      <c r="A19" s="17">
        <v>37043</v>
      </c>
      <c r="B19">
        <v>1224.3800000000001</v>
      </c>
    </row>
    <row r="20" spans="1:2">
      <c r="A20" s="17">
        <v>37073</v>
      </c>
      <c r="B20">
        <v>1211.23</v>
      </c>
    </row>
    <row r="21" spans="1:2">
      <c r="A21" s="17">
        <v>37104</v>
      </c>
      <c r="B21">
        <v>1133.58</v>
      </c>
    </row>
    <row r="22" spans="1:2">
      <c r="A22" s="17">
        <v>37135</v>
      </c>
      <c r="B22">
        <v>1040.94</v>
      </c>
    </row>
    <row r="23" spans="1:2">
      <c r="A23" s="17">
        <v>37165</v>
      </c>
      <c r="B23">
        <v>1059.78</v>
      </c>
    </row>
    <row r="24" spans="1:2">
      <c r="A24" s="17">
        <v>37196</v>
      </c>
      <c r="B24">
        <v>1139.45</v>
      </c>
    </row>
    <row r="25" spans="1:2">
      <c r="A25" s="17">
        <v>37226</v>
      </c>
      <c r="B25">
        <v>1148.08</v>
      </c>
    </row>
    <row r="26" spans="1:2">
      <c r="A26" s="17">
        <v>37257</v>
      </c>
      <c r="B26">
        <v>1130.2</v>
      </c>
    </row>
    <row r="27" spans="1:2">
      <c r="A27" s="17">
        <v>37288</v>
      </c>
      <c r="B27">
        <v>1106.73</v>
      </c>
    </row>
    <row r="28" spans="1:2">
      <c r="A28" s="17">
        <v>37316</v>
      </c>
      <c r="B28">
        <v>1147.3900000000001</v>
      </c>
    </row>
    <row r="29" spans="1:2">
      <c r="A29" s="17">
        <v>37347</v>
      </c>
      <c r="B29">
        <v>1076.92</v>
      </c>
    </row>
    <row r="30" spans="1:2">
      <c r="A30" s="17">
        <v>37377</v>
      </c>
      <c r="B30">
        <v>1067.1400000000001</v>
      </c>
    </row>
    <row r="31" spans="1:2">
      <c r="A31" s="17">
        <v>37408</v>
      </c>
      <c r="B31">
        <v>989.82</v>
      </c>
    </row>
    <row r="32" spans="1:2">
      <c r="A32" s="17">
        <v>37438</v>
      </c>
      <c r="B32">
        <v>911.62</v>
      </c>
    </row>
    <row r="33" spans="1:2">
      <c r="A33" s="17">
        <v>37469</v>
      </c>
      <c r="B33">
        <v>916.07</v>
      </c>
    </row>
    <row r="34" spans="1:2">
      <c r="A34" s="17">
        <v>37500</v>
      </c>
      <c r="B34">
        <v>815.28</v>
      </c>
    </row>
    <row r="35" spans="1:2">
      <c r="A35" s="17">
        <v>37530</v>
      </c>
      <c r="B35">
        <v>885.76</v>
      </c>
    </row>
    <row r="36" spans="1:2">
      <c r="A36" s="17">
        <v>37561</v>
      </c>
      <c r="B36">
        <v>936.31</v>
      </c>
    </row>
    <row r="37" spans="1:2">
      <c r="A37" s="17">
        <v>37591</v>
      </c>
      <c r="B37">
        <v>879.82</v>
      </c>
    </row>
    <row r="38" spans="1:2">
      <c r="A38" s="17">
        <v>37622</v>
      </c>
      <c r="B38">
        <v>855.7</v>
      </c>
    </row>
    <row r="39" spans="1:2">
      <c r="A39" s="17">
        <v>37653</v>
      </c>
      <c r="B39">
        <v>841.15</v>
      </c>
    </row>
    <row r="40" spans="1:2">
      <c r="A40" s="17">
        <v>37681</v>
      </c>
      <c r="B40">
        <v>848.18</v>
      </c>
    </row>
    <row r="41" spans="1:2">
      <c r="A41" s="17">
        <v>37712</v>
      </c>
      <c r="B41">
        <v>916.92</v>
      </c>
    </row>
    <row r="42" spans="1:2">
      <c r="A42" s="17">
        <v>37742</v>
      </c>
      <c r="B42">
        <v>963.59</v>
      </c>
    </row>
    <row r="43" spans="1:2">
      <c r="A43" s="17">
        <v>37773</v>
      </c>
      <c r="B43">
        <v>974.5</v>
      </c>
    </row>
    <row r="44" spans="1:2">
      <c r="A44" s="17">
        <v>37803</v>
      </c>
      <c r="B44">
        <v>993.32</v>
      </c>
    </row>
    <row r="45" spans="1:2">
      <c r="A45" s="17">
        <v>37834</v>
      </c>
      <c r="B45">
        <v>1008.01</v>
      </c>
    </row>
    <row r="46" spans="1:2">
      <c r="A46" s="17">
        <v>37865</v>
      </c>
      <c r="B46">
        <v>995.97</v>
      </c>
    </row>
    <row r="47" spans="1:2">
      <c r="A47" s="17">
        <v>37895</v>
      </c>
      <c r="B47">
        <v>1050.71</v>
      </c>
    </row>
    <row r="48" spans="1:2">
      <c r="A48" s="17">
        <v>37926</v>
      </c>
      <c r="B48">
        <v>1058.2</v>
      </c>
    </row>
    <row r="49" spans="1:2">
      <c r="A49" s="17">
        <v>37956</v>
      </c>
      <c r="B49">
        <v>1111.92</v>
      </c>
    </row>
    <row r="50" spans="1:2">
      <c r="A50" s="17">
        <v>37987</v>
      </c>
      <c r="B50">
        <v>1131.1300000000001</v>
      </c>
    </row>
    <row r="51" spans="1:2">
      <c r="A51" s="17">
        <v>38018</v>
      </c>
      <c r="B51">
        <v>1144.94</v>
      </c>
    </row>
    <row r="52" spans="1:2">
      <c r="A52" s="17">
        <v>38047</v>
      </c>
      <c r="B52">
        <v>1126.21</v>
      </c>
    </row>
    <row r="53" spans="1:2">
      <c r="A53" s="17">
        <v>38078</v>
      </c>
      <c r="B53">
        <v>1107.3</v>
      </c>
    </row>
    <row r="54" spans="1:2">
      <c r="A54" s="17">
        <v>38108</v>
      </c>
      <c r="B54">
        <v>1120.68</v>
      </c>
    </row>
    <row r="55" spans="1:2">
      <c r="A55" s="17">
        <v>38139</v>
      </c>
      <c r="B55">
        <v>1140.8399999999999</v>
      </c>
    </row>
    <row r="56" spans="1:2">
      <c r="A56" s="17">
        <v>38169</v>
      </c>
      <c r="B56">
        <v>1101.72</v>
      </c>
    </row>
    <row r="57" spans="1:2">
      <c r="A57" s="17">
        <v>38200</v>
      </c>
      <c r="B57">
        <v>1104.24</v>
      </c>
    </row>
    <row r="58" spans="1:2">
      <c r="A58" s="17">
        <v>38231</v>
      </c>
      <c r="B58">
        <v>1114.58</v>
      </c>
    </row>
    <row r="59" spans="1:2">
      <c r="A59" s="17">
        <v>38261</v>
      </c>
      <c r="B59">
        <v>1130.2</v>
      </c>
    </row>
    <row r="60" spans="1:2">
      <c r="A60" s="17">
        <v>38292</v>
      </c>
      <c r="B60">
        <v>1173.82</v>
      </c>
    </row>
    <row r="61" spans="1:2">
      <c r="A61" s="17">
        <v>38322</v>
      </c>
      <c r="B61">
        <v>1211.92</v>
      </c>
    </row>
    <row r="62" spans="1:2">
      <c r="A62" s="17">
        <v>38353</v>
      </c>
      <c r="B62">
        <v>1181.27</v>
      </c>
    </row>
    <row r="63" spans="1:2">
      <c r="A63" s="17">
        <v>38384</v>
      </c>
      <c r="B63">
        <v>1203.5999999999999</v>
      </c>
    </row>
    <row r="64" spans="1:2">
      <c r="A64" s="17">
        <v>38412</v>
      </c>
      <c r="B64">
        <v>1180.5899999999999</v>
      </c>
    </row>
    <row r="65" spans="1:2">
      <c r="A65" s="17">
        <v>38443</v>
      </c>
      <c r="B65">
        <v>1156.8499999999999</v>
      </c>
    </row>
    <row r="66" spans="1:2">
      <c r="A66" s="17">
        <v>38473</v>
      </c>
      <c r="B66">
        <v>1191.5</v>
      </c>
    </row>
    <row r="67" spans="1:2">
      <c r="A67" s="17">
        <v>38504</v>
      </c>
      <c r="B67">
        <v>1191.33</v>
      </c>
    </row>
    <row r="68" spans="1:2">
      <c r="A68" s="17">
        <v>38534</v>
      </c>
      <c r="B68">
        <v>1234.18</v>
      </c>
    </row>
    <row r="69" spans="1:2">
      <c r="A69" s="17">
        <v>38565</v>
      </c>
      <c r="B69">
        <v>1220.33</v>
      </c>
    </row>
    <row r="70" spans="1:2">
      <c r="A70" s="17">
        <v>38596</v>
      </c>
      <c r="B70">
        <v>1228.81</v>
      </c>
    </row>
    <row r="71" spans="1:2">
      <c r="A71" s="17">
        <v>38626</v>
      </c>
      <c r="B71">
        <v>1207.01</v>
      </c>
    </row>
    <row r="72" spans="1:2">
      <c r="A72" s="17">
        <v>38657</v>
      </c>
      <c r="B72">
        <v>1249.48</v>
      </c>
    </row>
    <row r="73" spans="1:2">
      <c r="A73" s="17">
        <v>38687</v>
      </c>
      <c r="B73">
        <v>1248.29</v>
      </c>
    </row>
    <row r="74" spans="1:2">
      <c r="A74" s="17">
        <v>38718</v>
      </c>
      <c r="B74">
        <v>1280.08</v>
      </c>
    </row>
    <row r="75" spans="1:2">
      <c r="A75" s="17">
        <v>38749</v>
      </c>
      <c r="B75">
        <v>1280.6600000000001</v>
      </c>
    </row>
    <row r="76" spans="1:2">
      <c r="A76" s="17">
        <v>38777</v>
      </c>
      <c r="B76">
        <v>1294.83</v>
      </c>
    </row>
    <row r="77" spans="1:2">
      <c r="A77" s="17">
        <v>38808</v>
      </c>
      <c r="B77">
        <v>1310.6099999999999</v>
      </c>
    </row>
    <row r="78" spans="1:2">
      <c r="A78" s="17">
        <v>38838</v>
      </c>
      <c r="B78">
        <v>1270.0899999999999</v>
      </c>
    </row>
    <row r="79" spans="1:2">
      <c r="A79" s="17">
        <v>38869</v>
      </c>
      <c r="B79">
        <v>1270.2</v>
      </c>
    </row>
    <row r="80" spans="1:2">
      <c r="A80" s="17">
        <v>38899</v>
      </c>
      <c r="B80">
        <v>1276.6600000000001</v>
      </c>
    </row>
    <row r="81" spans="1:2">
      <c r="A81" s="17">
        <v>38930</v>
      </c>
      <c r="B81">
        <v>1303.82</v>
      </c>
    </row>
    <row r="82" spans="1:2">
      <c r="A82" s="17">
        <v>38961</v>
      </c>
      <c r="B82">
        <v>1335.85</v>
      </c>
    </row>
    <row r="83" spans="1:2">
      <c r="A83" s="17">
        <v>38991</v>
      </c>
      <c r="B83">
        <v>1377.94</v>
      </c>
    </row>
    <row r="84" spans="1:2">
      <c r="A84" s="17">
        <v>39022</v>
      </c>
      <c r="B84">
        <v>1400.63</v>
      </c>
    </row>
    <row r="85" spans="1:2">
      <c r="A85" s="17">
        <v>39052</v>
      </c>
      <c r="B85">
        <v>1418.3</v>
      </c>
    </row>
    <row r="86" spans="1:2">
      <c r="A86" s="17">
        <v>39083</v>
      </c>
      <c r="B86">
        <v>1438.24</v>
      </c>
    </row>
    <row r="87" spans="1:2">
      <c r="A87" s="17">
        <v>39114</v>
      </c>
      <c r="B87">
        <v>1406.82</v>
      </c>
    </row>
    <row r="88" spans="1:2">
      <c r="A88" s="17">
        <v>39142</v>
      </c>
      <c r="B88">
        <v>1420.86</v>
      </c>
    </row>
    <row r="89" spans="1:2">
      <c r="A89" s="17">
        <v>39173</v>
      </c>
      <c r="B89">
        <v>1482.37</v>
      </c>
    </row>
    <row r="90" spans="1:2">
      <c r="A90" s="17">
        <v>39203</v>
      </c>
      <c r="B90">
        <v>1530.62</v>
      </c>
    </row>
    <row r="91" spans="1:2">
      <c r="A91" s="17">
        <v>39234</v>
      </c>
      <c r="B91">
        <v>1503.35</v>
      </c>
    </row>
    <row r="92" spans="1:2">
      <c r="A92" s="17">
        <v>39264</v>
      </c>
      <c r="B92">
        <v>1455.27</v>
      </c>
    </row>
    <row r="93" spans="1:2">
      <c r="A93" s="17">
        <v>39295</v>
      </c>
      <c r="B93">
        <v>1473.99</v>
      </c>
    </row>
    <row r="94" spans="1:2">
      <c r="A94" s="17">
        <v>39326</v>
      </c>
      <c r="B94">
        <v>1526.75</v>
      </c>
    </row>
    <row r="95" spans="1:2">
      <c r="A95" s="17">
        <v>39356</v>
      </c>
      <c r="B95">
        <v>1549.38</v>
      </c>
    </row>
    <row r="96" spans="1:2">
      <c r="A96" s="17">
        <v>39387</v>
      </c>
      <c r="B96">
        <v>1481.14</v>
      </c>
    </row>
    <row r="97" spans="1:2">
      <c r="A97" s="17">
        <v>39417</v>
      </c>
      <c r="B97">
        <v>1468.36</v>
      </c>
    </row>
    <row r="98" spans="1:2">
      <c r="A98" s="17">
        <v>39448</v>
      </c>
      <c r="B98">
        <v>1378.55</v>
      </c>
    </row>
    <row r="99" spans="1:2">
      <c r="A99" s="17">
        <v>39479</v>
      </c>
      <c r="B99">
        <v>1330.63</v>
      </c>
    </row>
    <row r="100" spans="1:2">
      <c r="A100" s="17">
        <v>39508</v>
      </c>
      <c r="B100">
        <v>1322.7</v>
      </c>
    </row>
    <row r="101" spans="1:2">
      <c r="A101" s="17">
        <v>39539</v>
      </c>
      <c r="B101">
        <v>1385.59</v>
      </c>
    </row>
    <row r="102" spans="1:2">
      <c r="A102" s="17">
        <v>39569</v>
      </c>
      <c r="B102">
        <v>1400.38</v>
      </c>
    </row>
    <row r="103" spans="1:2">
      <c r="A103" s="17">
        <v>39600</v>
      </c>
      <c r="B103">
        <v>1280</v>
      </c>
    </row>
    <row r="104" spans="1:2">
      <c r="A104" s="17">
        <v>39630</v>
      </c>
      <c r="B104">
        <v>1267.3800000000001</v>
      </c>
    </row>
    <row r="105" spans="1:2">
      <c r="A105" s="17">
        <v>39661</v>
      </c>
      <c r="B105">
        <v>1282.83</v>
      </c>
    </row>
    <row r="106" spans="1:2">
      <c r="A106" s="17">
        <v>39692</v>
      </c>
      <c r="B106">
        <v>1166.3599999999999</v>
      </c>
    </row>
    <row r="107" spans="1:2">
      <c r="A107" s="17">
        <v>39722</v>
      </c>
      <c r="B107">
        <v>968.75</v>
      </c>
    </row>
    <row r="108" spans="1:2">
      <c r="A108" s="17">
        <v>39753</v>
      </c>
      <c r="B108">
        <v>896.24</v>
      </c>
    </row>
    <row r="109" spans="1:2">
      <c r="A109" s="17">
        <v>39783</v>
      </c>
      <c r="B109">
        <v>903.25</v>
      </c>
    </row>
    <row r="110" spans="1:2">
      <c r="A110" s="17">
        <v>39814</v>
      </c>
      <c r="B110">
        <v>825.88</v>
      </c>
    </row>
    <row r="111" spans="1:2">
      <c r="A111" s="17">
        <v>39845</v>
      </c>
      <c r="B111">
        <v>735.09</v>
      </c>
    </row>
    <row r="112" spans="1:2">
      <c r="A112" s="17">
        <v>39873</v>
      </c>
      <c r="B112">
        <v>797.87</v>
      </c>
    </row>
    <row r="113" spans="1:2">
      <c r="A113" s="17">
        <v>39904</v>
      </c>
      <c r="B113">
        <v>872.81</v>
      </c>
    </row>
    <row r="114" spans="1:2">
      <c r="A114" s="17">
        <v>39934</v>
      </c>
      <c r="B114">
        <v>919.14</v>
      </c>
    </row>
    <row r="115" spans="1:2">
      <c r="A115" s="17">
        <v>39965</v>
      </c>
      <c r="B115">
        <v>919.32</v>
      </c>
    </row>
    <row r="116" spans="1:2">
      <c r="A116" s="17">
        <v>39995</v>
      </c>
      <c r="B116">
        <v>987.48</v>
      </c>
    </row>
    <row r="117" spans="1:2">
      <c r="A117" s="17">
        <v>40026</v>
      </c>
      <c r="B117">
        <v>1020.62</v>
      </c>
    </row>
    <row r="118" spans="1:2">
      <c r="A118" s="17">
        <v>40057</v>
      </c>
      <c r="B118">
        <v>1057.08</v>
      </c>
    </row>
    <row r="119" spans="1:2">
      <c r="A119" s="17">
        <v>40087</v>
      </c>
      <c r="B119">
        <v>1036.19</v>
      </c>
    </row>
    <row r="120" spans="1:2">
      <c r="A120" s="17">
        <v>40118</v>
      </c>
      <c r="B120">
        <v>1095.6300000000001</v>
      </c>
    </row>
    <row r="121" spans="1:2">
      <c r="A121" s="17">
        <v>40148</v>
      </c>
      <c r="B121">
        <v>1115.0999999999999</v>
      </c>
    </row>
    <row r="122" spans="1:2">
      <c r="A122" s="17">
        <v>40179</v>
      </c>
      <c r="B122">
        <v>1073.8699999999999</v>
      </c>
    </row>
    <row r="123" spans="1:2">
      <c r="A123" s="17">
        <v>40210</v>
      </c>
      <c r="B123">
        <v>1104.49</v>
      </c>
    </row>
    <row r="124" spans="1:2">
      <c r="A124" s="17">
        <v>40238</v>
      </c>
      <c r="B124">
        <v>1169.43</v>
      </c>
    </row>
    <row r="125" spans="1:2">
      <c r="A125" s="17">
        <v>40269</v>
      </c>
      <c r="B125">
        <v>1186.69</v>
      </c>
    </row>
    <row r="126" spans="1:2">
      <c r="A126" s="17">
        <v>40299</v>
      </c>
      <c r="B126">
        <v>1089.4100000000001</v>
      </c>
    </row>
    <row r="127" spans="1:2">
      <c r="A127" s="17">
        <v>40330</v>
      </c>
      <c r="B127">
        <v>1030.71</v>
      </c>
    </row>
    <row r="128" spans="1:2">
      <c r="A128" s="17">
        <v>40360</v>
      </c>
      <c r="B128">
        <v>1101.5999999999999</v>
      </c>
    </row>
    <row r="129" spans="1:2">
      <c r="A129" s="17">
        <v>40391</v>
      </c>
      <c r="B129">
        <v>1049.33</v>
      </c>
    </row>
    <row r="130" spans="1:2">
      <c r="A130" s="17">
        <v>40422</v>
      </c>
      <c r="B130">
        <v>1141.2</v>
      </c>
    </row>
    <row r="131" spans="1:2">
      <c r="A131" s="17">
        <v>40452</v>
      </c>
      <c r="B131">
        <v>1183.26</v>
      </c>
    </row>
    <row r="132" spans="1:2">
      <c r="A132" s="17">
        <v>40483</v>
      </c>
      <c r="B132">
        <v>1180.55</v>
      </c>
    </row>
    <row r="133" spans="1:2">
      <c r="A133" s="17">
        <v>40513</v>
      </c>
      <c r="B133">
        <v>1257.6400000000001</v>
      </c>
    </row>
    <row r="134" spans="1:2">
      <c r="A134" s="17">
        <v>40544</v>
      </c>
      <c r="B134">
        <v>1286.1199999999999</v>
      </c>
    </row>
    <row r="135" spans="1:2">
      <c r="A135" s="17">
        <v>40575</v>
      </c>
      <c r="B135">
        <v>1327.22</v>
      </c>
    </row>
    <row r="136" spans="1:2">
      <c r="A136" s="17">
        <v>40603</v>
      </c>
      <c r="B136">
        <v>1325.83</v>
      </c>
    </row>
    <row r="137" spans="1:2">
      <c r="A137" s="17">
        <v>40634</v>
      </c>
      <c r="B137">
        <v>1363.61</v>
      </c>
    </row>
    <row r="138" spans="1:2">
      <c r="A138" s="17">
        <v>40664</v>
      </c>
      <c r="B138">
        <v>1345.2</v>
      </c>
    </row>
    <row r="139" spans="1:2">
      <c r="A139" s="17">
        <v>40695</v>
      </c>
      <c r="B139">
        <v>1320.64</v>
      </c>
    </row>
    <row r="140" spans="1:2">
      <c r="A140" s="17">
        <v>40725</v>
      </c>
      <c r="B140">
        <v>1292.28</v>
      </c>
    </row>
    <row r="141" spans="1:2">
      <c r="A141" s="17">
        <v>40756</v>
      </c>
      <c r="B141">
        <v>1218.8900000000001</v>
      </c>
    </row>
    <row r="142" spans="1:2">
      <c r="A142" s="17">
        <v>40787</v>
      </c>
      <c r="B142">
        <v>1131.42</v>
      </c>
    </row>
    <row r="143" spans="1:2">
      <c r="A143" s="17">
        <v>40817</v>
      </c>
      <c r="B143">
        <v>1253.3</v>
      </c>
    </row>
    <row r="144" spans="1:2">
      <c r="A144" s="17">
        <v>40848</v>
      </c>
      <c r="B144">
        <v>1246.96</v>
      </c>
    </row>
    <row r="145" spans="1:2">
      <c r="A145" s="17">
        <v>40878</v>
      </c>
      <c r="B145">
        <v>1257.5999999999999</v>
      </c>
    </row>
    <row r="146" spans="1:2">
      <c r="A146" s="17">
        <v>40909</v>
      </c>
      <c r="B146">
        <v>1312.41</v>
      </c>
    </row>
    <row r="147" spans="1:2">
      <c r="A147" s="17">
        <v>40940</v>
      </c>
      <c r="B147">
        <v>1365.68</v>
      </c>
    </row>
    <row r="148" spans="1:2">
      <c r="A148" s="17">
        <v>40969</v>
      </c>
      <c r="B148">
        <v>1408.47</v>
      </c>
    </row>
    <row r="149" spans="1:2">
      <c r="A149" s="17">
        <v>41000</v>
      </c>
      <c r="B149">
        <v>1397.91</v>
      </c>
    </row>
    <row r="150" spans="1:2">
      <c r="A150" s="17">
        <v>41030</v>
      </c>
      <c r="B150">
        <v>1310.33</v>
      </c>
    </row>
    <row r="151" spans="1:2">
      <c r="A151" s="17">
        <v>41061</v>
      </c>
      <c r="B151">
        <v>1362.16</v>
      </c>
    </row>
    <row r="152" spans="1:2">
      <c r="A152" s="17">
        <v>41091</v>
      </c>
      <c r="B152">
        <v>1379.32</v>
      </c>
    </row>
    <row r="153" spans="1:2">
      <c r="A153" s="17">
        <v>41122</v>
      </c>
      <c r="B153">
        <v>1406.58</v>
      </c>
    </row>
    <row r="154" spans="1:2">
      <c r="A154" s="17">
        <v>41153</v>
      </c>
      <c r="B154">
        <v>1440.67</v>
      </c>
    </row>
    <row r="155" spans="1:2">
      <c r="A155" s="17">
        <v>41183</v>
      </c>
      <c r="B155">
        <v>1412.16</v>
      </c>
    </row>
    <row r="156" spans="1:2">
      <c r="A156" s="17">
        <v>41214</v>
      </c>
      <c r="B156">
        <v>1416.18</v>
      </c>
    </row>
    <row r="157" spans="1:2">
      <c r="A157" s="17">
        <v>41244</v>
      </c>
      <c r="B157">
        <v>1426.19</v>
      </c>
    </row>
    <row r="158" spans="1:2">
      <c r="A158" s="17">
        <v>41275</v>
      </c>
      <c r="B158">
        <v>1498.11</v>
      </c>
    </row>
    <row r="159" spans="1:2">
      <c r="A159" s="17">
        <v>41306</v>
      </c>
      <c r="B159">
        <v>1514.68</v>
      </c>
    </row>
    <row r="160" spans="1:2">
      <c r="A160" s="17">
        <v>41334</v>
      </c>
      <c r="B160">
        <v>1569.19</v>
      </c>
    </row>
    <row r="161" spans="1:2">
      <c r="A161" s="17">
        <v>41365</v>
      </c>
      <c r="B161">
        <v>1597.57</v>
      </c>
    </row>
    <row r="162" spans="1:2">
      <c r="A162" s="17">
        <v>41395</v>
      </c>
      <c r="B162">
        <v>1630.74</v>
      </c>
    </row>
    <row r="163" spans="1:2">
      <c r="A163" s="17">
        <v>41426</v>
      </c>
      <c r="B163">
        <v>1606.28</v>
      </c>
    </row>
    <row r="164" spans="1:2">
      <c r="A164" s="17">
        <v>41456</v>
      </c>
      <c r="B164">
        <v>1685.73</v>
      </c>
    </row>
    <row r="165" spans="1:2">
      <c r="A165" s="17">
        <v>41487</v>
      </c>
      <c r="B165">
        <v>1632.97</v>
      </c>
    </row>
    <row r="166" spans="1:2">
      <c r="A166" s="17">
        <v>41518</v>
      </c>
      <c r="B166">
        <v>1681.55</v>
      </c>
    </row>
    <row r="167" spans="1:2">
      <c r="A167" s="17">
        <v>41548</v>
      </c>
      <c r="B167">
        <v>1756.54</v>
      </c>
    </row>
    <row r="168" spans="1:2">
      <c r="A168" s="17">
        <v>41579</v>
      </c>
      <c r="B168">
        <v>1805.81</v>
      </c>
    </row>
    <row r="169" spans="1:2">
      <c r="A169" s="17">
        <v>41609</v>
      </c>
      <c r="B169">
        <v>1848.36</v>
      </c>
    </row>
    <row r="170" spans="1:2">
      <c r="A170" s="17">
        <v>41640</v>
      </c>
      <c r="B170">
        <v>1782.59</v>
      </c>
    </row>
    <row r="171" spans="1:2">
      <c r="A171" s="17">
        <v>41671</v>
      </c>
      <c r="B171">
        <v>1859.45</v>
      </c>
    </row>
    <row r="172" spans="1:2">
      <c r="A172" s="17">
        <v>41699</v>
      </c>
      <c r="B172">
        <v>1872.34</v>
      </c>
    </row>
    <row r="173" spans="1:2">
      <c r="A173" s="17">
        <v>41730</v>
      </c>
      <c r="B173">
        <v>1883.95</v>
      </c>
    </row>
    <row r="174" spans="1:2">
      <c r="A174" s="17">
        <v>41760</v>
      </c>
      <c r="B174">
        <v>1923.57</v>
      </c>
    </row>
    <row r="175" spans="1:2">
      <c r="A175" s="17">
        <v>41791</v>
      </c>
      <c r="B175">
        <v>1960.23</v>
      </c>
    </row>
    <row r="176" spans="1:2">
      <c r="A176" s="17">
        <v>41821</v>
      </c>
      <c r="B176">
        <v>1930.67</v>
      </c>
    </row>
    <row r="177" spans="1:2">
      <c r="A177" s="17">
        <v>41852</v>
      </c>
      <c r="B177">
        <v>2003.37</v>
      </c>
    </row>
    <row r="178" spans="1:2">
      <c r="A178" s="17">
        <v>41883</v>
      </c>
      <c r="B178">
        <v>1972.29</v>
      </c>
    </row>
    <row r="179" spans="1:2">
      <c r="A179" s="17">
        <v>41913</v>
      </c>
      <c r="B179">
        <v>2018.05</v>
      </c>
    </row>
    <row r="180" spans="1:2">
      <c r="A180" s="17">
        <v>41944</v>
      </c>
      <c r="B180">
        <v>2067.56</v>
      </c>
    </row>
    <row r="181" spans="1:2">
      <c r="A181" s="17">
        <v>41974</v>
      </c>
      <c r="B181">
        <v>2058.9</v>
      </c>
    </row>
    <row r="182" spans="1:2">
      <c r="A182" s="17">
        <v>42005</v>
      </c>
      <c r="B182">
        <v>1994.99</v>
      </c>
    </row>
    <row r="183" spans="1:2">
      <c r="A183" s="17">
        <v>42036</v>
      </c>
      <c r="B183">
        <v>2104.5</v>
      </c>
    </row>
    <row r="184" spans="1:2">
      <c r="A184" s="17">
        <v>42064</v>
      </c>
      <c r="B184">
        <v>2067.89</v>
      </c>
    </row>
    <row r="185" spans="1:2">
      <c r="A185" s="17">
        <v>42095</v>
      </c>
      <c r="B185">
        <v>2085.5100000000002</v>
      </c>
    </row>
    <row r="186" spans="1:2">
      <c r="A186" s="17">
        <v>42125</v>
      </c>
      <c r="B186">
        <v>2107.39</v>
      </c>
    </row>
    <row r="187" spans="1:2">
      <c r="A187" s="17">
        <v>42156</v>
      </c>
      <c r="B187">
        <v>2063.11</v>
      </c>
    </row>
    <row r="188" spans="1:2">
      <c r="A188" s="17">
        <v>42186</v>
      </c>
      <c r="B188">
        <v>2103.84</v>
      </c>
    </row>
    <row r="189" spans="1:2">
      <c r="A189" s="17">
        <v>42217</v>
      </c>
      <c r="B189">
        <v>1972.18</v>
      </c>
    </row>
    <row r="190" spans="1:2">
      <c r="A190" s="17">
        <v>42248</v>
      </c>
      <c r="B190">
        <v>1920.03</v>
      </c>
    </row>
    <row r="191" spans="1:2">
      <c r="A191" s="17">
        <v>42278</v>
      </c>
      <c r="B191">
        <v>2079.36</v>
      </c>
    </row>
    <row r="192" spans="1:2">
      <c r="A192" s="17">
        <v>42309</v>
      </c>
      <c r="B192">
        <v>2080.41</v>
      </c>
    </row>
    <row r="193" spans="1:2">
      <c r="A193" s="17">
        <v>42339</v>
      </c>
      <c r="B193">
        <v>2043.94</v>
      </c>
    </row>
    <row r="194" spans="1:2">
      <c r="A194" s="17">
        <v>42370</v>
      </c>
      <c r="B194">
        <v>1940.24</v>
      </c>
    </row>
    <row r="195" spans="1:2">
      <c r="A195" s="17">
        <v>42401</v>
      </c>
      <c r="B195">
        <v>1932.23</v>
      </c>
    </row>
    <row r="196" spans="1:2">
      <c r="A196" s="17">
        <v>42430</v>
      </c>
      <c r="B196">
        <v>2059.7399999999998</v>
      </c>
    </row>
    <row r="197" spans="1:2">
      <c r="A197" s="17">
        <v>42461</v>
      </c>
      <c r="B197">
        <v>2065.3000000000002</v>
      </c>
    </row>
    <row r="198" spans="1:2">
      <c r="A198" s="17">
        <v>42491</v>
      </c>
      <c r="B198">
        <v>2096.96</v>
      </c>
    </row>
    <row r="199" spans="1:2">
      <c r="A199" s="17">
        <v>42522</v>
      </c>
      <c r="B199">
        <v>2098.86</v>
      </c>
    </row>
    <row r="200" spans="1:2">
      <c r="A200" s="17">
        <v>42552</v>
      </c>
      <c r="B200">
        <v>2173.6</v>
      </c>
    </row>
    <row r="201" spans="1:2">
      <c r="A201" s="17">
        <v>42583</v>
      </c>
      <c r="B201">
        <v>2170.9499999999998</v>
      </c>
    </row>
    <row r="202" spans="1:2">
      <c r="A202" s="17">
        <v>42614</v>
      </c>
      <c r="B202">
        <v>2168.27</v>
      </c>
    </row>
    <row r="203" spans="1:2">
      <c r="A203" s="17">
        <v>42644</v>
      </c>
      <c r="B203">
        <v>2126.15</v>
      </c>
    </row>
    <row r="204" spans="1:2">
      <c r="A204" s="17">
        <v>42675</v>
      </c>
      <c r="B204">
        <v>2198.81</v>
      </c>
    </row>
    <row r="205" spans="1:2">
      <c r="A205" s="17">
        <v>42705</v>
      </c>
      <c r="B205">
        <v>2238.83</v>
      </c>
    </row>
    <row r="206" spans="1:2">
      <c r="A206" s="17">
        <v>42736</v>
      </c>
      <c r="B206">
        <v>2278.87</v>
      </c>
    </row>
    <row r="207" spans="1:2">
      <c r="A207" s="17">
        <v>42767</v>
      </c>
      <c r="B207">
        <v>2363.64</v>
      </c>
    </row>
    <row r="208" spans="1:2">
      <c r="A208" s="17">
        <v>42795</v>
      </c>
      <c r="B208">
        <v>2362.7199999999998</v>
      </c>
    </row>
    <row r="209" spans="1:2">
      <c r="A209" s="17">
        <v>42826</v>
      </c>
      <c r="B209">
        <v>2384.1999999999998</v>
      </c>
    </row>
    <row r="210" spans="1:2">
      <c r="A210" s="17">
        <v>42856</v>
      </c>
      <c r="B210">
        <v>2411.8000000000002</v>
      </c>
    </row>
    <row r="211" spans="1:2">
      <c r="A211" s="17">
        <v>42887</v>
      </c>
      <c r="B211">
        <v>2423.41</v>
      </c>
    </row>
    <row r="212" spans="1:2">
      <c r="A212" s="17">
        <v>42917</v>
      </c>
      <c r="B212">
        <v>2470.3000000000002</v>
      </c>
    </row>
    <row r="213" spans="1:2">
      <c r="A213" s="17">
        <v>42948</v>
      </c>
      <c r="B213">
        <v>2471.65</v>
      </c>
    </row>
    <row r="214" spans="1:2">
      <c r="A214" s="17">
        <v>42979</v>
      </c>
      <c r="B214">
        <v>2519.36</v>
      </c>
    </row>
    <row r="215" spans="1:2">
      <c r="A215" s="17">
        <v>43009</v>
      </c>
      <c r="B215">
        <v>2575.2600000000002</v>
      </c>
    </row>
    <row r="216" spans="1:2">
      <c r="A216" s="17">
        <v>43040</v>
      </c>
      <c r="B216">
        <v>2647.58</v>
      </c>
    </row>
    <row r="217" spans="1:2">
      <c r="A217" s="17">
        <v>43070</v>
      </c>
      <c r="B217">
        <v>2673.61</v>
      </c>
    </row>
    <row r="218" spans="1:2">
      <c r="A218" s="17">
        <v>43101</v>
      </c>
      <c r="B218">
        <v>2823.81</v>
      </c>
    </row>
    <row r="219" spans="1:2">
      <c r="A219" s="17">
        <v>43132</v>
      </c>
      <c r="B219">
        <v>2713.83</v>
      </c>
    </row>
    <row r="220" spans="1:2">
      <c r="A220" s="17">
        <v>43160</v>
      </c>
      <c r="B220">
        <v>2640.87</v>
      </c>
    </row>
    <row r="221" spans="1:2">
      <c r="A221" s="17">
        <v>43191</v>
      </c>
      <c r="B221">
        <v>2648.05</v>
      </c>
    </row>
    <row r="222" spans="1:2">
      <c r="A222" s="17">
        <v>43221</v>
      </c>
      <c r="B222">
        <v>2705.27</v>
      </c>
    </row>
    <row r="223" spans="1:2">
      <c r="A223" s="17">
        <v>43252</v>
      </c>
      <c r="B223">
        <v>2718.37</v>
      </c>
    </row>
    <row r="224" spans="1:2">
      <c r="A224" s="17">
        <v>43282</v>
      </c>
      <c r="B224">
        <v>2816.29</v>
      </c>
    </row>
    <row r="225" spans="1:2">
      <c r="A225" s="17">
        <v>43313</v>
      </c>
      <c r="B225">
        <v>2901.52</v>
      </c>
    </row>
    <row r="226" spans="1:2">
      <c r="A226" s="17">
        <v>43344</v>
      </c>
      <c r="B226">
        <v>2913.98</v>
      </c>
    </row>
    <row r="227" spans="1:2">
      <c r="A227" s="17">
        <v>43374</v>
      </c>
      <c r="B227">
        <v>2711.74</v>
      </c>
    </row>
    <row r="228" spans="1:2">
      <c r="A228" s="17">
        <v>43405</v>
      </c>
      <c r="B228">
        <v>2760.17</v>
      </c>
    </row>
    <row r="229" spans="1:2">
      <c r="A229" s="17">
        <v>43435</v>
      </c>
      <c r="B229">
        <v>2506.85</v>
      </c>
    </row>
    <row r="230" spans="1:2">
      <c r="A230" s="17">
        <v>43466</v>
      </c>
      <c r="B230">
        <v>2704.1</v>
      </c>
    </row>
    <row r="231" spans="1:2">
      <c r="A231" s="17">
        <v>43497</v>
      </c>
      <c r="B231">
        <v>2784.49</v>
      </c>
    </row>
    <row r="232" spans="1:2">
      <c r="A232" s="17">
        <v>43525</v>
      </c>
      <c r="B232">
        <v>2834.4</v>
      </c>
    </row>
    <row r="233" spans="1:2">
      <c r="A233" s="17">
        <v>43556</v>
      </c>
      <c r="B233">
        <v>2945.83</v>
      </c>
    </row>
    <row r="234" spans="1:2">
      <c r="A234" s="17">
        <v>43586</v>
      </c>
      <c r="B234">
        <v>2752.06</v>
      </c>
    </row>
    <row r="235" spans="1:2">
      <c r="A235" s="17">
        <v>43617</v>
      </c>
      <c r="B235">
        <v>2941.76</v>
      </c>
    </row>
    <row r="236" spans="1:2">
      <c r="A236" s="17">
        <v>43647</v>
      </c>
      <c r="B236">
        <v>2980.38</v>
      </c>
    </row>
    <row r="237" spans="1:2">
      <c r="A237" s="17">
        <v>43678</v>
      </c>
      <c r="B237">
        <v>2926.46</v>
      </c>
    </row>
    <row r="238" spans="1:2">
      <c r="A238" s="17">
        <v>43709</v>
      </c>
      <c r="B238">
        <v>2976.74</v>
      </c>
    </row>
    <row r="239" spans="1:2">
      <c r="A239" s="17">
        <v>43739</v>
      </c>
      <c r="B239">
        <v>3037.56</v>
      </c>
    </row>
    <row r="240" spans="1:2">
      <c r="A240" s="17">
        <v>43770</v>
      </c>
      <c r="B240">
        <v>3140.98</v>
      </c>
    </row>
    <row r="241" spans="1:2">
      <c r="A241" s="17">
        <v>43800</v>
      </c>
      <c r="B241">
        <v>3230.78</v>
      </c>
    </row>
    <row r="242" spans="1:2">
      <c r="A242" s="17">
        <v>43831</v>
      </c>
      <c r="B242">
        <v>3225.52</v>
      </c>
    </row>
    <row r="243" spans="1:2">
      <c r="A243" s="17">
        <v>43862</v>
      </c>
      <c r="B243">
        <v>2954.22</v>
      </c>
    </row>
    <row r="244" spans="1:2">
      <c r="A244" s="17">
        <v>43891</v>
      </c>
      <c r="B244">
        <v>2584.59</v>
      </c>
    </row>
    <row r="245" spans="1:2">
      <c r="A245" s="17">
        <v>43922</v>
      </c>
      <c r="B245">
        <v>2912.43</v>
      </c>
    </row>
    <row r="246" spans="1:2">
      <c r="A246" s="17">
        <v>43952</v>
      </c>
      <c r="B246">
        <v>3044.31</v>
      </c>
    </row>
    <row r="247" spans="1:2">
      <c r="A247" s="17">
        <v>43983</v>
      </c>
      <c r="B247">
        <v>3100.29</v>
      </c>
    </row>
    <row r="248" spans="1:2">
      <c r="A248" s="17">
        <v>44013</v>
      </c>
      <c r="B248">
        <v>3271.12</v>
      </c>
    </row>
    <row r="249" spans="1:2">
      <c r="A249" s="17">
        <v>44044</v>
      </c>
      <c r="B249">
        <v>3500.31</v>
      </c>
    </row>
    <row r="250" spans="1:2">
      <c r="A250" s="17">
        <v>44075</v>
      </c>
      <c r="B250">
        <v>3363</v>
      </c>
    </row>
    <row r="251" spans="1:2">
      <c r="A251" s="17">
        <v>44105</v>
      </c>
      <c r="B251">
        <v>3269.96</v>
      </c>
    </row>
    <row r="252" spans="1:2">
      <c r="A252" s="17">
        <v>44136</v>
      </c>
      <c r="B252">
        <v>3621.63</v>
      </c>
    </row>
    <row r="253" spans="1:2">
      <c r="A253" s="17">
        <v>44166</v>
      </c>
      <c r="B253">
        <v>3756.07</v>
      </c>
    </row>
    <row r="254" spans="1:2">
      <c r="A254" s="17">
        <v>44197</v>
      </c>
      <c r="B254">
        <v>3714.24</v>
      </c>
    </row>
    <row r="255" spans="1:2">
      <c r="A255" s="17">
        <v>44228</v>
      </c>
      <c r="B255">
        <v>3811.15</v>
      </c>
    </row>
    <row r="256" spans="1:2">
      <c r="A256" s="17">
        <v>44256</v>
      </c>
      <c r="B256">
        <v>3972.89</v>
      </c>
    </row>
    <row r="257" spans="1:2">
      <c r="A257" s="17">
        <v>44287</v>
      </c>
      <c r="B257">
        <v>4181.17</v>
      </c>
    </row>
    <row r="258" spans="1:2">
      <c r="A258" s="17">
        <v>44317</v>
      </c>
      <c r="B258">
        <v>4204.1099999999997</v>
      </c>
    </row>
    <row r="259" spans="1:2">
      <c r="A259" s="17">
        <v>44348</v>
      </c>
      <c r="B259">
        <v>4297.5</v>
      </c>
    </row>
    <row r="260" spans="1:2">
      <c r="A260" s="17">
        <v>44378</v>
      </c>
      <c r="B260">
        <v>4395.26</v>
      </c>
    </row>
    <row r="261" spans="1:2">
      <c r="A261" s="17">
        <v>44409</v>
      </c>
      <c r="B261">
        <v>4522.68</v>
      </c>
    </row>
    <row r="262" spans="1:2">
      <c r="A262" s="17">
        <v>44440</v>
      </c>
      <c r="B262">
        <v>4307.54</v>
      </c>
    </row>
    <row r="263" spans="1:2">
      <c r="A263" s="17">
        <v>44470</v>
      </c>
      <c r="B263">
        <v>4605.38</v>
      </c>
    </row>
    <row r="264" spans="1:2">
      <c r="A264" s="17">
        <v>44501</v>
      </c>
      <c r="B264">
        <v>4567</v>
      </c>
    </row>
    <row r="265" spans="1:2">
      <c r="A265" s="17">
        <v>44531</v>
      </c>
      <c r="B265">
        <v>4674.7727272727261</v>
      </c>
    </row>
    <row r="266" spans="1:2">
      <c r="A266" s="17">
        <v>44562</v>
      </c>
      <c r="B266">
        <v>4573.8154999999997</v>
      </c>
    </row>
    <row r="267" spans="1:2">
      <c r="A267" s="17">
        <v>44593</v>
      </c>
      <c r="B267">
        <v>4435.9805263157887</v>
      </c>
    </row>
    <row r="268" spans="1:2">
      <c r="A268" s="17"/>
    </row>
  </sheetData>
  <hyperlinks>
    <hyperlink ref="D1" r:id="rId1" display="https://fred.stlouisfed.org/series/SP500" xr:uid="{EE0567E6-0FB6-48F1-B1D8-D134A197C0E0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56341-2D54-4CB9-95EE-C99030FBAAB7}">
  <sheetPr>
    <tabColor rgb="FF70AD47"/>
  </sheetPr>
  <dimension ref="A1:F903"/>
  <sheetViews>
    <sheetView workbookViewId="0">
      <selection activeCell="D7" sqref="D7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42</v>
      </c>
      <c r="F1" s="18" t="s">
        <v>75</v>
      </c>
    </row>
    <row r="2" spans="1:6">
      <c r="A2" s="17">
        <v>17168</v>
      </c>
      <c r="B2">
        <v>25</v>
      </c>
    </row>
    <row r="3" spans="1:6">
      <c r="A3" s="17">
        <v>17199</v>
      </c>
      <c r="B3">
        <v>25.3</v>
      </c>
    </row>
    <row r="4" spans="1:6">
      <c r="A4" s="17">
        <v>17227</v>
      </c>
      <c r="B4">
        <v>26.5</v>
      </c>
    </row>
    <row r="5" spans="1:6">
      <c r="A5" s="17">
        <v>17258</v>
      </c>
      <c r="B5">
        <v>27</v>
      </c>
    </row>
    <row r="6" spans="1:6">
      <c r="A6" s="17">
        <v>17288</v>
      </c>
      <c r="B6">
        <v>27.5</v>
      </c>
    </row>
    <row r="7" spans="1:6">
      <c r="A7" s="17">
        <v>17319</v>
      </c>
      <c r="B7">
        <v>27.2</v>
      </c>
    </row>
    <row r="8" spans="1:6">
      <c r="A8" s="17">
        <v>17349</v>
      </c>
      <c r="B8">
        <v>27.1</v>
      </c>
    </row>
    <row r="9" spans="1:6">
      <c r="A9" s="17">
        <v>17380</v>
      </c>
      <c r="B9">
        <v>27.1</v>
      </c>
    </row>
    <row r="10" spans="1:6">
      <c r="A10" s="17">
        <v>17411</v>
      </c>
      <c r="B10">
        <v>27.1</v>
      </c>
    </row>
    <row r="11" spans="1:6">
      <c r="A11" s="17">
        <v>17441</v>
      </c>
      <c r="B11">
        <v>27.1</v>
      </c>
    </row>
    <row r="12" spans="1:6">
      <c r="A12" s="17">
        <v>17472</v>
      </c>
      <c r="B12">
        <v>27.1</v>
      </c>
    </row>
    <row r="13" spans="1:6">
      <c r="A13" s="17">
        <v>17502</v>
      </c>
      <c r="B13">
        <v>27.4</v>
      </c>
    </row>
    <row r="14" spans="1:6">
      <c r="A14" s="17">
        <v>17533</v>
      </c>
      <c r="B14">
        <v>28</v>
      </c>
    </row>
    <row r="15" spans="1:6">
      <c r="A15" s="17">
        <v>17564</v>
      </c>
      <c r="B15">
        <v>28.5</v>
      </c>
    </row>
    <row r="16" spans="1:6">
      <c r="A16" s="17">
        <v>17593</v>
      </c>
      <c r="B16">
        <v>28.5</v>
      </c>
    </row>
    <row r="17" spans="1:2">
      <c r="A17" s="17">
        <v>17624</v>
      </c>
      <c r="B17">
        <v>29.7</v>
      </c>
    </row>
    <row r="18" spans="1:2">
      <c r="A18" s="17">
        <v>17654</v>
      </c>
      <c r="B18">
        <v>29.7</v>
      </c>
    </row>
    <row r="19" spans="1:2">
      <c r="A19" s="17">
        <v>17685</v>
      </c>
      <c r="B19">
        <v>30.1</v>
      </c>
    </row>
    <row r="20" spans="1:2">
      <c r="A20" s="17">
        <v>17715</v>
      </c>
      <c r="B20">
        <v>30.3</v>
      </c>
    </row>
    <row r="21" spans="1:2">
      <c r="A21" s="17">
        <v>17746</v>
      </c>
      <c r="B21">
        <v>33.6</v>
      </c>
    </row>
    <row r="22" spans="1:2">
      <c r="A22" s="17">
        <v>17777</v>
      </c>
      <c r="B22">
        <v>33.6</v>
      </c>
    </row>
    <row r="23" spans="1:2">
      <c r="A23" s="17">
        <v>17807</v>
      </c>
      <c r="B23">
        <v>33.799999999999997</v>
      </c>
    </row>
    <row r="24" spans="1:2">
      <c r="A24" s="17">
        <v>17838</v>
      </c>
      <c r="B24">
        <v>35.5</v>
      </c>
    </row>
    <row r="25" spans="1:2">
      <c r="A25" s="17">
        <v>17868</v>
      </c>
      <c r="B25">
        <v>35.9</v>
      </c>
    </row>
    <row r="26" spans="1:2">
      <c r="A26" s="17">
        <v>17899</v>
      </c>
      <c r="B26">
        <v>36</v>
      </c>
    </row>
    <row r="27" spans="1:2">
      <c r="A27" s="17">
        <v>17930</v>
      </c>
      <c r="B27">
        <v>36</v>
      </c>
    </row>
    <row r="28" spans="1:2">
      <c r="A28" s="17">
        <v>17958</v>
      </c>
      <c r="B28">
        <v>34.6</v>
      </c>
    </row>
    <row r="29" spans="1:2">
      <c r="A29" s="17">
        <v>17989</v>
      </c>
      <c r="B29">
        <v>30.9</v>
      </c>
    </row>
    <row r="30" spans="1:2">
      <c r="A30" s="17">
        <v>18019</v>
      </c>
      <c r="B30">
        <v>27.7</v>
      </c>
    </row>
    <row r="31" spans="1:2">
      <c r="A31" s="17">
        <v>18050</v>
      </c>
      <c r="B31">
        <v>25.3</v>
      </c>
    </row>
    <row r="32" spans="1:2">
      <c r="A32" s="17">
        <v>18080</v>
      </c>
      <c r="B32">
        <v>26.1</v>
      </c>
    </row>
    <row r="33" spans="1:2">
      <c r="A33" s="17">
        <v>18111</v>
      </c>
      <c r="B33">
        <v>27.3</v>
      </c>
    </row>
    <row r="34" spans="1:2">
      <c r="A34" s="17">
        <v>18142</v>
      </c>
      <c r="B34">
        <v>27.2</v>
      </c>
    </row>
    <row r="35" spans="1:2">
      <c r="A35" s="17">
        <v>18172</v>
      </c>
      <c r="B35">
        <v>25.8</v>
      </c>
    </row>
    <row r="36" spans="1:2">
      <c r="A36" s="17">
        <v>18203</v>
      </c>
      <c r="B36">
        <v>25.6</v>
      </c>
    </row>
    <row r="37" spans="1:2">
      <c r="A37" s="17">
        <v>18233</v>
      </c>
      <c r="B37">
        <v>24.8</v>
      </c>
    </row>
    <row r="38" spans="1:2">
      <c r="A38" s="17">
        <v>18264</v>
      </c>
      <c r="B38">
        <v>24.7</v>
      </c>
    </row>
    <row r="39" spans="1:2">
      <c r="A39" s="17">
        <v>18295</v>
      </c>
      <c r="B39">
        <v>24.6</v>
      </c>
    </row>
    <row r="40" spans="1:2">
      <c r="A40" s="17">
        <v>18323</v>
      </c>
      <c r="B40">
        <v>24.2</v>
      </c>
    </row>
    <row r="41" spans="1:2">
      <c r="A41" s="17">
        <v>18354</v>
      </c>
      <c r="B41">
        <v>24.6</v>
      </c>
    </row>
    <row r="42" spans="1:2">
      <c r="A42" s="17">
        <v>18384</v>
      </c>
      <c r="B42">
        <v>26.3</v>
      </c>
    </row>
    <row r="43" spans="1:2">
      <c r="A43" s="17">
        <v>18415</v>
      </c>
      <c r="B43">
        <v>29.1</v>
      </c>
    </row>
    <row r="44" spans="1:2">
      <c r="A44" s="17">
        <v>18445</v>
      </c>
      <c r="B44">
        <v>29.5</v>
      </c>
    </row>
    <row r="45" spans="1:2">
      <c r="A45" s="17">
        <v>18476</v>
      </c>
      <c r="B45">
        <v>30.9</v>
      </c>
    </row>
    <row r="46" spans="1:2">
      <c r="A46" s="17">
        <v>18507</v>
      </c>
      <c r="B46">
        <v>33.4</v>
      </c>
    </row>
    <row r="47" spans="1:2">
      <c r="A47" s="17">
        <v>18537</v>
      </c>
      <c r="B47">
        <v>35.1</v>
      </c>
    </row>
    <row r="48" spans="1:2">
      <c r="A48" s="17">
        <v>18568</v>
      </c>
      <c r="B48">
        <v>36.799999999999997</v>
      </c>
    </row>
    <row r="49" spans="1:2">
      <c r="A49" s="17">
        <v>18598</v>
      </c>
      <c r="B49">
        <v>37.1</v>
      </c>
    </row>
    <row r="50" spans="1:2">
      <c r="A50" s="17">
        <v>18629</v>
      </c>
      <c r="B50">
        <v>38.4</v>
      </c>
    </row>
    <row r="51" spans="1:2">
      <c r="A51" s="17">
        <v>18660</v>
      </c>
      <c r="B51">
        <v>39.1</v>
      </c>
    </row>
    <row r="52" spans="1:2">
      <c r="A52" s="17">
        <v>18688</v>
      </c>
      <c r="B52">
        <v>37.299999999999997</v>
      </c>
    </row>
    <row r="53" spans="1:2">
      <c r="A53" s="17">
        <v>18719</v>
      </c>
      <c r="B53">
        <v>37.4</v>
      </c>
    </row>
    <row r="54" spans="1:2">
      <c r="A54" s="17">
        <v>18749</v>
      </c>
      <c r="B54">
        <v>37.1</v>
      </c>
    </row>
    <row r="55" spans="1:2">
      <c r="A55" s="17">
        <v>18780</v>
      </c>
      <c r="B55">
        <v>36.4</v>
      </c>
    </row>
    <row r="56" spans="1:2">
      <c r="A56" s="17">
        <v>18810</v>
      </c>
      <c r="B56">
        <v>35.799999999999997</v>
      </c>
    </row>
    <row r="57" spans="1:2">
      <c r="A57" s="17">
        <v>18841</v>
      </c>
      <c r="B57">
        <v>35.6</v>
      </c>
    </row>
    <row r="58" spans="1:2">
      <c r="A58" s="17">
        <v>18872</v>
      </c>
      <c r="B58">
        <v>35.6</v>
      </c>
    </row>
    <row r="59" spans="1:2">
      <c r="A59" s="17">
        <v>18902</v>
      </c>
      <c r="B59">
        <v>37.6</v>
      </c>
    </row>
    <row r="60" spans="1:2">
      <c r="A60" s="17">
        <v>18933</v>
      </c>
      <c r="B60">
        <v>37.6</v>
      </c>
    </row>
    <row r="61" spans="1:2">
      <c r="A61" s="17">
        <v>18963</v>
      </c>
      <c r="B61">
        <v>37.700000000000003</v>
      </c>
    </row>
    <row r="62" spans="1:2">
      <c r="A62" s="17">
        <v>18994</v>
      </c>
      <c r="B62">
        <v>37.700000000000003</v>
      </c>
    </row>
    <row r="63" spans="1:2">
      <c r="A63" s="17">
        <v>19025</v>
      </c>
      <c r="B63">
        <v>38.6</v>
      </c>
    </row>
    <row r="64" spans="1:2">
      <c r="A64" s="17">
        <v>19054</v>
      </c>
      <c r="B64">
        <v>38.6</v>
      </c>
    </row>
    <row r="65" spans="1:2">
      <c r="A65" s="17">
        <v>19085</v>
      </c>
      <c r="B65">
        <v>38.6</v>
      </c>
    </row>
    <row r="66" spans="1:2">
      <c r="A66" s="17">
        <v>19115</v>
      </c>
      <c r="B66">
        <v>36.700000000000003</v>
      </c>
    </row>
    <row r="67" spans="1:2">
      <c r="A67" s="17">
        <v>19146</v>
      </c>
      <c r="B67">
        <v>34.700000000000003</v>
      </c>
    </row>
    <row r="68" spans="1:2">
      <c r="A68" s="17">
        <v>19176</v>
      </c>
      <c r="B68">
        <v>34.700000000000003</v>
      </c>
    </row>
    <row r="69" spans="1:2">
      <c r="A69" s="17">
        <v>19207</v>
      </c>
      <c r="B69">
        <v>34.1</v>
      </c>
    </row>
    <row r="70" spans="1:2">
      <c r="A70" s="17">
        <v>19238</v>
      </c>
      <c r="B70">
        <v>34.4</v>
      </c>
    </row>
    <row r="71" spans="1:2">
      <c r="A71" s="17">
        <v>19268</v>
      </c>
      <c r="B71">
        <v>33</v>
      </c>
    </row>
    <row r="72" spans="1:2">
      <c r="A72" s="17">
        <v>19299</v>
      </c>
      <c r="B72">
        <v>32.5</v>
      </c>
    </row>
    <row r="73" spans="1:2">
      <c r="A73" s="17">
        <v>19329</v>
      </c>
      <c r="B73">
        <v>32.4</v>
      </c>
    </row>
    <row r="74" spans="1:2">
      <c r="A74" s="17">
        <v>19360</v>
      </c>
      <c r="B74">
        <v>32.700000000000003</v>
      </c>
    </row>
    <row r="75" spans="1:2">
      <c r="A75" s="17">
        <v>19391</v>
      </c>
      <c r="B75">
        <v>31.9</v>
      </c>
    </row>
    <row r="76" spans="1:2">
      <c r="A76" s="17">
        <v>19419</v>
      </c>
      <c r="B76">
        <v>33.799999999999997</v>
      </c>
    </row>
    <row r="77" spans="1:2">
      <c r="A77" s="17">
        <v>19450</v>
      </c>
      <c r="B77">
        <v>32.5</v>
      </c>
    </row>
    <row r="78" spans="1:2">
      <c r="A78" s="17">
        <v>19480</v>
      </c>
      <c r="B78">
        <v>31.8</v>
      </c>
    </row>
    <row r="79" spans="1:2">
      <c r="A79" s="17">
        <v>19511</v>
      </c>
      <c r="B79">
        <v>32.1</v>
      </c>
    </row>
    <row r="80" spans="1:2">
      <c r="A80" s="17">
        <v>19541</v>
      </c>
      <c r="B80">
        <v>31.5</v>
      </c>
    </row>
    <row r="81" spans="1:2">
      <c r="A81" s="17">
        <v>19572</v>
      </c>
      <c r="B81">
        <v>31.4</v>
      </c>
    </row>
    <row r="82" spans="1:2">
      <c r="A82" s="17">
        <v>19603</v>
      </c>
      <c r="B82">
        <v>31.1</v>
      </c>
    </row>
    <row r="83" spans="1:2">
      <c r="A83" s="17">
        <v>19633</v>
      </c>
      <c r="B83">
        <v>30.7</v>
      </c>
    </row>
    <row r="84" spans="1:2">
      <c r="A84" s="17">
        <v>19664</v>
      </c>
      <c r="B84">
        <v>31</v>
      </c>
    </row>
    <row r="85" spans="1:2">
      <c r="A85" s="17">
        <v>19694</v>
      </c>
      <c r="B85">
        <v>31.1</v>
      </c>
    </row>
    <row r="86" spans="1:2">
      <c r="A86" s="17">
        <v>19725</v>
      </c>
      <c r="B86">
        <v>31</v>
      </c>
    </row>
    <row r="87" spans="1:2">
      <c r="A87" s="17">
        <v>19756</v>
      </c>
      <c r="B87">
        <v>30.3</v>
      </c>
    </row>
    <row r="88" spans="1:2">
      <c r="A88" s="17">
        <v>19784</v>
      </c>
      <c r="B88">
        <v>31</v>
      </c>
    </row>
    <row r="89" spans="1:2">
      <c r="A89" s="17">
        <v>19815</v>
      </c>
      <c r="B89">
        <v>32.1</v>
      </c>
    </row>
    <row r="90" spans="1:2">
      <c r="A90" s="17">
        <v>19845</v>
      </c>
      <c r="B90">
        <v>31.8</v>
      </c>
    </row>
    <row r="91" spans="1:2">
      <c r="A91" s="17">
        <v>19876</v>
      </c>
      <c r="B91">
        <v>32.299999999999997</v>
      </c>
    </row>
    <row r="92" spans="1:2">
      <c r="A92" s="17">
        <v>19906</v>
      </c>
      <c r="B92">
        <v>32.4</v>
      </c>
    </row>
    <row r="93" spans="1:2">
      <c r="A93" s="17">
        <v>19937</v>
      </c>
      <c r="B93">
        <v>32.299999999999997</v>
      </c>
    </row>
    <row r="94" spans="1:2">
      <c r="A94" s="17">
        <v>19968</v>
      </c>
      <c r="B94">
        <v>32.9</v>
      </c>
    </row>
    <row r="95" spans="1:2">
      <c r="A95" s="17">
        <v>19998</v>
      </c>
      <c r="B95">
        <v>33.1</v>
      </c>
    </row>
    <row r="96" spans="1:2">
      <c r="A96" s="17">
        <v>20029</v>
      </c>
      <c r="B96">
        <v>33</v>
      </c>
    </row>
    <row r="97" spans="1:2">
      <c r="A97" s="17">
        <v>20059</v>
      </c>
      <c r="B97">
        <v>33.1</v>
      </c>
    </row>
    <row r="98" spans="1:2">
      <c r="A98" s="17">
        <v>20090</v>
      </c>
      <c r="B98">
        <v>33</v>
      </c>
    </row>
    <row r="99" spans="1:2">
      <c r="A99" s="17">
        <v>20121</v>
      </c>
      <c r="B99">
        <v>34.5</v>
      </c>
    </row>
    <row r="100" spans="1:2">
      <c r="A100" s="17">
        <v>20149</v>
      </c>
      <c r="B100">
        <v>34.5</v>
      </c>
    </row>
    <row r="101" spans="1:2">
      <c r="A101" s="17">
        <v>20180</v>
      </c>
      <c r="B101">
        <v>35.9</v>
      </c>
    </row>
    <row r="102" spans="1:2">
      <c r="A102" s="17">
        <v>20210</v>
      </c>
      <c r="B102">
        <v>35.9</v>
      </c>
    </row>
    <row r="103" spans="1:2">
      <c r="A103" s="17">
        <v>20241</v>
      </c>
      <c r="B103">
        <v>36</v>
      </c>
    </row>
    <row r="104" spans="1:2">
      <c r="A104" s="17">
        <v>20271</v>
      </c>
      <c r="B104">
        <v>36.299999999999997</v>
      </c>
    </row>
    <row r="105" spans="1:2">
      <c r="A105" s="17">
        <v>20302</v>
      </c>
      <c r="B105">
        <v>36.4</v>
      </c>
    </row>
    <row r="106" spans="1:2">
      <c r="A106" s="17">
        <v>20333</v>
      </c>
      <c r="B106">
        <v>39.4</v>
      </c>
    </row>
    <row r="107" spans="1:2">
      <c r="A107" s="17">
        <v>20363</v>
      </c>
      <c r="B107">
        <v>39.6</v>
      </c>
    </row>
    <row r="108" spans="1:2">
      <c r="A108" s="17">
        <v>20394</v>
      </c>
      <c r="B108">
        <v>39.700000000000003</v>
      </c>
    </row>
    <row r="109" spans="1:2">
      <c r="A109" s="17">
        <v>20424</v>
      </c>
      <c r="B109">
        <v>40.4</v>
      </c>
    </row>
    <row r="110" spans="1:2">
      <c r="A110" s="17">
        <v>20455</v>
      </c>
      <c r="B110">
        <v>40.5</v>
      </c>
    </row>
    <row r="111" spans="1:2">
      <c r="A111" s="17">
        <v>20486</v>
      </c>
      <c r="B111">
        <v>40.200000000000003</v>
      </c>
    </row>
    <row r="112" spans="1:2">
      <c r="A112" s="17">
        <v>20515</v>
      </c>
      <c r="B112">
        <v>41.4</v>
      </c>
    </row>
    <row r="113" spans="1:2">
      <c r="A113" s="17">
        <v>20546</v>
      </c>
      <c r="B113">
        <v>41.5</v>
      </c>
    </row>
    <row r="114" spans="1:2">
      <c r="A114" s="17">
        <v>20576</v>
      </c>
      <c r="B114">
        <v>41.4</v>
      </c>
    </row>
    <row r="115" spans="1:2">
      <c r="A115" s="17">
        <v>20607</v>
      </c>
      <c r="B115">
        <v>41.2</v>
      </c>
    </row>
    <row r="116" spans="1:2">
      <c r="A116" s="17">
        <v>20637</v>
      </c>
      <c r="B116">
        <v>38.9</v>
      </c>
    </row>
    <row r="117" spans="1:2">
      <c r="A117" s="17">
        <v>20668</v>
      </c>
      <c r="B117">
        <v>39.200000000000003</v>
      </c>
    </row>
    <row r="118" spans="1:2">
      <c r="A118" s="17">
        <v>20699</v>
      </c>
      <c r="B118">
        <v>39.4</v>
      </c>
    </row>
    <row r="119" spans="1:2">
      <c r="A119" s="17">
        <v>20729</v>
      </c>
      <c r="B119">
        <v>39.700000000000003</v>
      </c>
    </row>
    <row r="120" spans="1:2">
      <c r="A120" s="17">
        <v>20760</v>
      </c>
      <c r="B120">
        <v>38.200000000000003</v>
      </c>
    </row>
    <row r="121" spans="1:2">
      <c r="A121" s="17">
        <v>20790</v>
      </c>
      <c r="B121">
        <v>38.299999999999997</v>
      </c>
    </row>
    <row r="122" spans="1:2">
      <c r="A122" s="17">
        <v>20821</v>
      </c>
      <c r="B122">
        <v>38.200000000000003</v>
      </c>
    </row>
    <row r="123" spans="1:2">
      <c r="A123" s="17">
        <v>20852</v>
      </c>
      <c r="B123">
        <v>37.4</v>
      </c>
    </row>
    <row r="124" spans="1:2">
      <c r="A124" s="17">
        <v>20880</v>
      </c>
      <c r="B124">
        <v>36.4</v>
      </c>
    </row>
    <row r="125" spans="1:2">
      <c r="A125" s="17">
        <v>20911</v>
      </c>
      <c r="B125">
        <v>36.5</v>
      </c>
    </row>
    <row r="126" spans="1:2">
      <c r="A126" s="17">
        <v>20941</v>
      </c>
      <c r="B126">
        <v>35.5</v>
      </c>
    </row>
    <row r="127" spans="1:2">
      <c r="A127" s="17">
        <v>20972</v>
      </c>
      <c r="B127">
        <v>34.700000000000003</v>
      </c>
    </row>
    <row r="128" spans="1:2">
      <c r="A128" s="17">
        <v>21002</v>
      </c>
      <c r="B128">
        <v>33.299999999999997</v>
      </c>
    </row>
    <row r="129" spans="1:2">
      <c r="A129" s="17">
        <v>21033</v>
      </c>
      <c r="B129">
        <v>32.9</v>
      </c>
    </row>
    <row r="130" spans="1:2">
      <c r="A130" s="17">
        <v>21064</v>
      </c>
      <c r="B130">
        <v>32.200000000000003</v>
      </c>
    </row>
    <row r="131" spans="1:2">
      <c r="A131" s="17">
        <v>21094</v>
      </c>
      <c r="B131">
        <v>32</v>
      </c>
    </row>
    <row r="132" spans="1:2">
      <c r="A132" s="17">
        <v>21125</v>
      </c>
      <c r="B132">
        <v>31.8</v>
      </c>
    </row>
    <row r="133" spans="1:2">
      <c r="A133" s="17">
        <v>21155</v>
      </c>
      <c r="B133">
        <v>31.8</v>
      </c>
    </row>
    <row r="134" spans="1:2">
      <c r="A134" s="17">
        <v>21186</v>
      </c>
      <c r="B134">
        <v>31.2</v>
      </c>
    </row>
    <row r="135" spans="1:2">
      <c r="A135" s="17">
        <v>21217</v>
      </c>
      <c r="B135">
        <v>31.2</v>
      </c>
    </row>
    <row r="136" spans="1:2">
      <c r="A136" s="17">
        <v>21245</v>
      </c>
      <c r="B136">
        <v>31.3</v>
      </c>
    </row>
    <row r="137" spans="1:2">
      <c r="A137" s="17">
        <v>21276</v>
      </c>
      <c r="B137">
        <v>30.3</v>
      </c>
    </row>
    <row r="138" spans="1:2">
      <c r="A138" s="17">
        <v>21306</v>
      </c>
      <c r="B138">
        <v>30.4</v>
      </c>
    </row>
    <row r="139" spans="1:2">
      <c r="A139" s="17">
        <v>21337</v>
      </c>
      <c r="B139">
        <v>30.4</v>
      </c>
    </row>
    <row r="140" spans="1:2">
      <c r="A140" s="17">
        <v>21367</v>
      </c>
      <c r="B140">
        <v>30.4</v>
      </c>
    </row>
    <row r="141" spans="1:2">
      <c r="A141" s="17">
        <v>21398</v>
      </c>
      <c r="B141">
        <v>30.8</v>
      </c>
    </row>
    <row r="142" spans="1:2">
      <c r="A142" s="17">
        <v>21429</v>
      </c>
      <c r="B142">
        <v>30.8</v>
      </c>
    </row>
    <row r="143" spans="1:2">
      <c r="A143" s="17">
        <v>21459</v>
      </c>
      <c r="B143">
        <v>31.8</v>
      </c>
    </row>
    <row r="144" spans="1:2">
      <c r="A144" s="17">
        <v>21490</v>
      </c>
      <c r="B144">
        <v>32.5</v>
      </c>
    </row>
    <row r="145" spans="1:2">
      <c r="A145" s="17">
        <v>21520</v>
      </c>
      <c r="B145">
        <v>32.5</v>
      </c>
    </row>
    <row r="146" spans="1:2">
      <c r="A146" s="17">
        <v>21551</v>
      </c>
      <c r="B146">
        <v>32.5</v>
      </c>
    </row>
    <row r="147" spans="1:2">
      <c r="A147" s="17">
        <v>21582</v>
      </c>
      <c r="B147">
        <v>32.5</v>
      </c>
    </row>
    <row r="148" spans="1:2">
      <c r="A148" s="17">
        <v>21610</v>
      </c>
      <c r="B148">
        <v>32.9</v>
      </c>
    </row>
    <row r="149" spans="1:2">
      <c r="A149" s="17">
        <v>21641</v>
      </c>
      <c r="B149">
        <v>32.700000000000003</v>
      </c>
    </row>
    <row r="150" spans="1:2">
      <c r="A150" s="17">
        <v>21671</v>
      </c>
      <c r="B150">
        <v>32.9</v>
      </c>
    </row>
    <row r="151" spans="1:2">
      <c r="A151" s="17">
        <v>21702</v>
      </c>
      <c r="B151">
        <v>33</v>
      </c>
    </row>
    <row r="152" spans="1:2">
      <c r="A152" s="17">
        <v>21732</v>
      </c>
      <c r="B152">
        <v>32.700000000000003</v>
      </c>
    </row>
    <row r="153" spans="1:2">
      <c r="A153" s="17">
        <v>21763</v>
      </c>
      <c r="B153">
        <v>32.4</v>
      </c>
    </row>
    <row r="154" spans="1:2">
      <c r="A154" s="17">
        <v>21794</v>
      </c>
      <c r="B154">
        <v>32.9</v>
      </c>
    </row>
    <row r="155" spans="1:2">
      <c r="A155" s="17">
        <v>21824</v>
      </c>
      <c r="B155">
        <v>33.200000000000003</v>
      </c>
    </row>
    <row r="156" spans="1:2">
      <c r="A156" s="17">
        <v>21855</v>
      </c>
      <c r="B156">
        <v>33.9</v>
      </c>
    </row>
    <row r="157" spans="1:2">
      <c r="A157" s="17">
        <v>21885</v>
      </c>
      <c r="B157">
        <v>33.700000000000003</v>
      </c>
    </row>
    <row r="158" spans="1:2">
      <c r="A158" s="17">
        <v>21916</v>
      </c>
      <c r="B158">
        <v>34.200000000000003</v>
      </c>
    </row>
    <row r="159" spans="1:2">
      <c r="A159" s="17">
        <v>21947</v>
      </c>
      <c r="B159">
        <v>34.299999999999997</v>
      </c>
    </row>
    <row r="160" spans="1:2">
      <c r="A160" s="17">
        <v>21976</v>
      </c>
      <c r="B160">
        <v>34.200000000000003</v>
      </c>
    </row>
    <row r="161" spans="1:2">
      <c r="A161" s="17">
        <v>22007</v>
      </c>
      <c r="B161">
        <v>34.1</v>
      </c>
    </row>
    <row r="162" spans="1:2">
      <c r="A162" s="17">
        <v>22037</v>
      </c>
      <c r="B162">
        <v>34.1</v>
      </c>
    </row>
    <row r="163" spans="1:2">
      <c r="A163" s="17">
        <v>22068</v>
      </c>
      <c r="B163">
        <v>34.200000000000003</v>
      </c>
    </row>
    <row r="164" spans="1:2">
      <c r="A164" s="17">
        <v>22098</v>
      </c>
      <c r="B164">
        <v>34.200000000000003</v>
      </c>
    </row>
    <row r="165" spans="1:2">
      <c r="A165" s="17">
        <v>22129</v>
      </c>
      <c r="B165">
        <v>34.200000000000003</v>
      </c>
    </row>
    <row r="166" spans="1:2">
      <c r="A166" s="17">
        <v>22160</v>
      </c>
      <c r="B166">
        <v>34.200000000000003</v>
      </c>
    </row>
    <row r="167" spans="1:2">
      <c r="A167" s="17">
        <v>22190</v>
      </c>
      <c r="B167">
        <v>34.299999999999997</v>
      </c>
    </row>
    <row r="168" spans="1:2">
      <c r="A168" s="17">
        <v>22221</v>
      </c>
      <c r="B168">
        <v>33.4</v>
      </c>
    </row>
    <row r="169" spans="1:2">
      <c r="A169" s="17">
        <v>22251</v>
      </c>
      <c r="B169">
        <v>33</v>
      </c>
    </row>
    <row r="170" spans="1:2">
      <c r="A170" s="17">
        <v>22282</v>
      </c>
      <c r="B170">
        <v>32.299999999999997</v>
      </c>
    </row>
    <row r="171" spans="1:2">
      <c r="A171" s="17">
        <v>22313</v>
      </c>
      <c r="B171">
        <v>32.299999999999997</v>
      </c>
    </row>
    <row r="172" spans="1:2">
      <c r="A172" s="17">
        <v>22341</v>
      </c>
      <c r="B172">
        <v>32.4</v>
      </c>
    </row>
    <row r="173" spans="1:2">
      <c r="A173" s="17">
        <v>22372</v>
      </c>
      <c r="B173">
        <v>32.5</v>
      </c>
    </row>
    <row r="174" spans="1:2">
      <c r="A174" s="17">
        <v>22402</v>
      </c>
      <c r="B174">
        <v>33.200000000000003</v>
      </c>
    </row>
    <row r="175" spans="1:2">
      <c r="A175" s="17">
        <v>22433</v>
      </c>
      <c r="B175">
        <v>33.4</v>
      </c>
    </row>
    <row r="176" spans="1:2">
      <c r="A176" s="17">
        <v>22463</v>
      </c>
      <c r="B176">
        <v>33.700000000000003</v>
      </c>
    </row>
    <row r="177" spans="1:2">
      <c r="A177" s="17">
        <v>22494</v>
      </c>
      <c r="B177">
        <v>33.700000000000003</v>
      </c>
    </row>
    <row r="178" spans="1:2">
      <c r="A178" s="17">
        <v>22525</v>
      </c>
      <c r="B178">
        <v>33.799999999999997</v>
      </c>
    </row>
    <row r="179" spans="1:2">
      <c r="A179" s="17">
        <v>22555</v>
      </c>
      <c r="B179">
        <v>33.200000000000003</v>
      </c>
    </row>
    <row r="180" spans="1:2">
      <c r="A180" s="17">
        <v>22586</v>
      </c>
      <c r="B180">
        <v>33</v>
      </c>
    </row>
    <row r="181" spans="1:2">
      <c r="A181" s="17">
        <v>22616</v>
      </c>
      <c r="B181">
        <v>33.1</v>
      </c>
    </row>
    <row r="182" spans="1:2">
      <c r="A182" s="17">
        <v>22647</v>
      </c>
      <c r="B182">
        <v>33.1</v>
      </c>
    </row>
    <row r="183" spans="1:2">
      <c r="A183" s="17">
        <v>22678</v>
      </c>
      <c r="B183">
        <v>32.9</v>
      </c>
    </row>
    <row r="184" spans="1:2">
      <c r="A184" s="17">
        <v>22706</v>
      </c>
      <c r="B184">
        <v>33</v>
      </c>
    </row>
    <row r="185" spans="1:2">
      <c r="A185" s="17">
        <v>22737</v>
      </c>
      <c r="B185">
        <v>32.9</v>
      </c>
    </row>
    <row r="186" spans="1:2">
      <c r="A186" s="17">
        <v>22767</v>
      </c>
      <c r="B186">
        <v>32.799999999999997</v>
      </c>
    </row>
    <row r="187" spans="1:2">
      <c r="A187" s="17">
        <v>22798</v>
      </c>
      <c r="B187">
        <v>32.700000000000003</v>
      </c>
    </row>
    <row r="188" spans="1:2">
      <c r="A188" s="17">
        <v>22828</v>
      </c>
      <c r="B188">
        <v>32.6</v>
      </c>
    </row>
    <row r="189" spans="1:2">
      <c r="A189" s="17">
        <v>22859</v>
      </c>
      <c r="B189">
        <v>32.5</v>
      </c>
    </row>
    <row r="190" spans="1:2">
      <c r="A190" s="17">
        <v>22890</v>
      </c>
      <c r="B190">
        <v>32.5</v>
      </c>
    </row>
    <row r="191" spans="1:2">
      <c r="A191" s="17">
        <v>22920</v>
      </c>
      <c r="B191">
        <v>32.5</v>
      </c>
    </row>
    <row r="192" spans="1:2">
      <c r="A192" s="17">
        <v>22951</v>
      </c>
      <c r="B192">
        <v>32.700000000000003</v>
      </c>
    </row>
    <row r="193" spans="1:2">
      <c r="A193" s="17">
        <v>22981</v>
      </c>
      <c r="B193">
        <v>32.200000000000003</v>
      </c>
    </row>
    <row r="194" spans="1:2">
      <c r="A194" s="17">
        <v>23012</v>
      </c>
      <c r="B194">
        <v>32.4</v>
      </c>
    </row>
    <row r="195" spans="1:2">
      <c r="A195" s="17">
        <v>23043</v>
      </c>
      <c r="B195">
        <v>32.299999999999997</v>
      </c>
    </row>
    <row r="196" spans="1:2">
      <c r="A196" s="17">
        <v>23071</v>
      </c>
      <c r="B196">
        <v>32.299999999999997</v>
      </c>
    </row>
    <row r="197" spans="1:2">
      <c r="A197" s="17">
        <v>23102</v>
      </c>
      <c r="B197">
        <v>32.4</v>
      </c>
    </row>
    <row r="198" spans="1:2">
      <c r="A198" s="17">
        <v>23132</v>
      </c>
      <c r="B198">
        <v>32.6</v>
      </c>
    </row>
    <row r="199" spans="1:2">
      <c r="A199" s="17">
        <v>23163</v>
      </c>
      <c r="B199">
        <v>32.700000000000003</v>
      </c>
    </row>
    <row r="200" spans="1:2">
      <c r="A200" s="17">
        <v>23193</v>
      </c>
      <c r="B200">
        <v>32.799999999999997</v>
      </c>
    </row>
    <row r="201" spans="1:2">
      <c r="A201" s="17">
        <v>23224</v>
      </c>
      <c r="B201">
        <v>33</v>
      </c>
    </row>
    <row r="202" spans="1:2">
      <c r="A202" s="17">
        <v>23255</v>
      </c>
      <c r="B202">
        <v>33.200000000000003</v>
      </c>
    </row>
    <row r="203" spans="1:2">
      <c r="A203" s="17">
        <v>23285</v>
      </c>
      <c r="B203">
        <v>33.5</v>
      </c>
    </row>
    <row r="204" spans="1:2">
      <c r="A204" s="17">
        <v>23316</v>
      </c>
      <c r="B204">
        <v>33.6</v>
      </c>
    </row>
    <row r="205" spans="1:2">
      <c r="A205" s="17">
        <v>23346</v>
      </c>
      <c r="B205">
        <v>34</v>
      </c>
    </row>
    <row r="206" spans="1:2">
      <c r="A206" s="17">
        <v>23377</v>
      </c>
      <c r="B206">
        <v>34.299999999999997</v>
      </c>
    </row>
    <row r="207" spans="1:2">
      <c r="A207" s="17">
        <v>23408</v>
      </c>
      <c r="B207">
        <v>34.5</v>
      </c>
    </row>
    <row r="208" spans="1:2">
      <c r="A208" s="17">
        <v>23437</v>
      </c>
      <c r="B208">
        <v>35</v>
      </c>
    </row>
    <row r="209" spans="1:2">
      <c r="A209" s="17">
        <v>23468</v>
      </c>
      <c r="B209">
        <v>35.1</v>
      </c>
    </row>
    <row r="210" spans="1:2">
      <c r="A210" s="17">
        <v>23498</v>
      </c>
      <c r="B210">
        <v>35.200000000000003</v>
      </c>
    </row>
    <row r="211" spans="1:2">
      <c r="A211" s="17">
        <v>23529</v>
      </c>
      <c r="B211">
        <v>35.799999999999997</v>
      </c>
    </row>
    <row r="212" spans="1:2">
      <c r="A212" s="17">
        <v>23559</v>
      </c>
      <c r="B212">
        <v>36</v>
      </c>
    </row>
    <row r="213" spans="1:2">
      <c r="A213" s="17">
        <v>23590</v>
      </c>
      <c r="B213">
        <v>36.1</v>
      </c>
    </row>
    <row r="214" spans="1:2">
      <c r="A214" s="17">
        <v>23621</v>
      </c>
      <c r="B214">
        <v>36.700000000000003</v>
      </c>
    </row>
    <row r="215" spans="1:2">
      <c r="A215" s="17">
        <v>23651</v>
      </c>
      <c r="B215">
        <v>38.1</v>
      </c>
    </row>
    <row r="216" spans="1:2">
      <c r="A216" s="17">
        <v>23682</v>
      </c>
      <c r="B216">
        <v>38.4</v>
      </c>
    </row>
    <row r="217" spans="1:2">
      <c r="A217" s="17">
        <v>23712</v>
      </c>
      <c r="B217">
        <v>38.200000000000003</v>
      </c>
    </row>
    <row r="218" spans="1:2">
      <c r="A218" s="17">
        <v>23743</v>
      </c>
      <c r="B218">
        <v>38.200000000000003</v>
      </c>
    </row>
    <row r="219" spans="1:2">
      <c r="A219" s="17">
        <v>23774</v>
      </c>
      <c r="B219">
        <v>38.1</v>
      </c>
    </row>
    <row r="220" spans="1:2">
      <c r="A220" s="17">
        <v>23802</v>
      </c>
      <c r="B220">
        <v>38.200000000000003</v>
      </c>
    </row>
    <row r="221" spans="1:2">
      <c r="A221" s="17">
        <v>23833</v>
      </c>
      <c r="B221">
        <v>38.6</v>
      </c>
    </row>
    <row r="222" spans="1:2">
      <c r="A222" s="17">
        <v>23863</v>
      </c>
      <c r="B222">
        <v>39.5</v>
      </c>
    </row>
    <row r="223" spans="1:2">
      <c r="A223" s="17">
        <v>23894</v>
      </c>
      <c r="B223">
        <v>39.700000000000003</v>
      </c>
    </row>
    <row r="224" spans="1:2">
      <c r="A224" s="17">
        <v>23924</v>
      </c>
      <c r="B224">
        <v>39.4</v>
      </c>
    </row>
    <row r="225" spans="1:2">
      <c r="A225" s="17">
        <v>23955</v>
      </c>
      <c r="B225">
        <v>39.4</v>
      </c>
    </row>
    <row r="226" spans="1:2">
      <c r="A226" s="17">
        <v>23986</v>
      </c>
      <c r="B226">
        <v>39.6</v>
      </c>
    </row>
    <row r="227" spans="1:2">
      <c r="A227" s="17">
        <v>24016</v>
      </c>
      <c r="B227">
        <v>39.4</v>
      </c>
    </row>
    <row r="228" spans="1:2">
      <c r="A228" s="17">
        <v>24047</v>
      </c>
      <c r="B228">
        <v>39.6</v>
      </c>
    </row>
    <row r="229" spans="1:2">
      <c r="A229" s="17">
        <v>24077</v>
      </c>
      <c r="B229">
        <v>39.1</v>
      </c>
    </row>
    <row r="230" spans="1:2">
      <c r="A230" s="17">
        <v>24108</v>
      </c>
      <c r="B230">
        <v>39.299999999999997</v>
      </c>
    </row>
    <row r="231" spans="1:2">
      <c r="A231" s="17">
        <v>24139</v>
      </c>
      <c r="B231">
        <v>39.200000000000003</v>
      </c>
    </row>
    <row r="232" spans="1:2">
      <c r="A232" s="17">
        <v>24167</v>
      </c>
      <c r="B232">
        <v>39.1</v>
      </c>
    </row>
    <row r="233" spans="1:2">
      <c r="A233" s="17">
        <v>24198</v>
      </c>
      <c r="B233">
        <v>39.1</v>
      </c>
    </row>
    <row r="234" spans="1:2">
      <c r="A234" s="17">
        <v>24228</v>
      </c>
      <c r="B234">
        <v>38.799999999999997</v>
      </c>
    </row>
    <row r="235" spans="1:2">
      <c r="A235" s="17">
        <v>24259</v>
      </c>
      <c r="B235">
        <v>38.6</v>
      </c>
    </row>
    <row r="236" spans="1:2">
      <c r="A236" s="17">
        <v>24289</v>
      </c>
      <c r="B236">
        <v>38.6</v>
      </c>
    </row>
    <row r="237" spans="1:2">
      <c r="A237" s="17">
        <v>24320</v>
      </c>
      <c r="B237">
        <v>38.6</v>
      </c>
    </row>
    <row r="238" spans="1:2">
      <c r="A238" s="17">
        <v>24351</v>
      </c>
      <c r="B238">
        <v>38.5</v>
      </c>
    </row>
    <row r="239" spans="1:2">
      <c r="A239" s="17">
        <v>24381</v>
      </c>
      <c r="B239">
        <v>38.4</v>
      </c>
    </row>
    <row r="240" spans="1:2">
      <c r="A240" s="17">
        <v>24412</v>
      </c>
      <c r="B240">
        <v>38.700000000000003</v>
      </c>
    </row>
    <row r="241" spans="1:2">
      <c r="A241" s="17">
        <v>24442</v>
      </c>
      <c r="B241">
        <v>38.6</v>
      </c>
    </row>
    <row r="242" spans="1:2">
      <c r="A242" s="17">
        <v>24473</v>
      </c>
      <c r="B242">
        <v>39.6</v>
      </c>
    </row>
    <row r="243" spans="1:2">
      <c r="A243" s="17">
        <v>24504</v>
      </c>
      <c r="B243">
        <v>39.799999999999997</v>
      </c>
    </row>
    <row r="244" spans="1:2">
      <c r="A244" s="17">
        <v>24532</v>
      </c>
      <c r="B244">
        <v>39.799999999999997</v>
      </c>
    </row>
    <row r="245" spans="1:2">
      <c r="A245" s="17">
        <v>24563</v>
      </c>
      <c r="B245">
        <v>39.799999999999997</v>
      </c>
    </row>
    <row r="246" spans="1:2">
      <c r="A246" s="17">
        <v>24593</v>
      </c>
      <c r="B246">
        <v>39.4</v>
      </c>
    </row>
    <row r="247" spans="1:2">
      <c r="A247" s="17">
        <v>24624</v>
      </c>
      <c r="B247">
        <v>39.5</v>
      </c>
    </row>
    <row r="248" spans="1:2">
      <c r="A248" s="17">
        <v>24654</v>
      </c>
      <c r="B248">
        <v>39.4</v>
      </c>
    </row>
    <row r="249" spans="1:2">
      <c r="A249" s="17">
        <v>24685</v>
      </c>
      <c r="B249">
        <v>39.4</v>
      </c>
    </row>
    <row r="250" spans="1:2">
      <c r="A250" s="17">
        <v>24716</v>
      </c>
      <c r="B250">
        <v>39.4</v>
      </c>
    </row>
    <row r="251" spans="1:2">
      <c r="A251" s="17">
        <v>24746</v>
      </c>
      <c r="B251">
        <v>40.200000000000003</v>
      </c>
    </row>
    <row r="252" spans="1:2">
      <c r="A252" s="17">
        <v>24777</v>
      </c>
      <c r="B252">
        <v>42.4</v>
      </c>
    </row>
    <row r="253" spans="1:2">
      <c r="A253" s="17">
        <v>24807</v>
      </c>
      <c r="B253">
        <v>42.4</v>
      </c>
    </row>
    <row r="254" spans="1:2">
      <c r="A254" s="17">
        <v>24838</v>
      </c>
      <c r="B254">
        <v>42.8</v>
      </c>
    </row>
    <row r="255" spans="1:2">
      <c r="A255" s="17">
        <v>24869</v>
      </c>
      <c r="B255">
        <v>45.5</v>
      </c>
    </row>
    <row r="256" spans="1:2">
      <c r="A256" s="17">
        <v>24898</v>
      </c>
      <c r="B256">
        <v>46.2</v>
      </c>
    </row>
    <row r="257" spans="1:2">
      <c r="A257" s="17">
        <v>24929</v>
      </c>
      <c r="B257">
        <v>43.4</v>
      </c>
    </row>
    <row r="258" spans="1:2">
      <c r="A258" s="17">
        <v>24959</v>
      </c>
      <c r="B258">
        <v>41</v>
      </c>
    </row>
    <row r="259" spans="1:2">
      <c r="A259" s="17">
        <v>24990</v>
      </c>
      <c r="B259">
        <v>41.3</v>
      </c>
    </row>
    <row r="260" spans="1:2">
      <c r="A260" s="17">
        <v>25020</v>
      </c>
      <c r="B260">
        <v>40.9</v>
      </c>
    </row>
    <row r="261" spans="1:2">
      <c r="A261" s="17">
        <v>25051</v>
      </c>
      <c r="B261">
        <v>40.799999999999997</v>
      </c>
    </row>
    <row r="262" spans="1:2">
      <c r="A262" s="17">
        <v>25082</v>
      </c>
      <c r="B262">
        <v>40.9</v>
      </c>
    </row>
    <row r="263" spans="1:2">
      <c r="A263" s="17">
        <v>25112</v>
      </c>
      <c r="B263">
        <v>41.1</v>
      </c>
    </row>
    <row r="264" spans="1:2">
      <c r="A264" s="17">
        <v>25143</v>
      </c>
      <c r="B264">
        <v>41.2</v>
      </c>
    </row>
    <row r="265" spans="1:2">
      <c r="A265" s="17">
        <v>25173</v>
      </c>
      <c r="B265">
        <v>41.5</v>
      </c>
    </row>
    <row r="266" spans="1:2">
      <c r="A266" s="17">
        <v>25204</v>
      </c>
      <c r="B266">
        <v>42.9</v>
      </c>
    </row>
    <row r="267" spans="1:2">
      <c r="A267" s="17">
        <v>25235</v>
      </c>
      <c r="B267">
        <v>43.4</v>
      </c>
    </row>
    <row r="268" spans="1:2">
      <c r="A268" s="17">
        <v>25263</v>
      </c>
      <c r="B268">
        <v>43.4</v>
      </c>
    </row>
    <row r="269" spans="1:2">
      <c r="A269" s="17">
        <v>25294</v>
      </c>
      <c r="B269">
        <v>43.8</v>
      </c>
    </row>
    <row r="270" spans="1:2">
      <c r="A270" s="17">
        <v>25324</v>
      </c>
      <c r="B270">
        <v>44.6</v>
      </c>
    </row>
    <row r="271" spans="1:2">
      <c r="A271" s="17">
        <v>25355</v>
      </c>
      <c r="B271">
        <v>44.9</v>
      </c>
    </row>
    <row r="272" spans="1:2">
      <c r="A272" s="17">
        <v>25385</v>
      </c>
      <c r="B272">
        <v>45</v>
      </c>
    </row>
    <row r="273" spans="1:2">
      <c r="A273" s="17">
        <v>25416</v>
      </c>
      <c r="B273">
        <v>46.2</v>
      </c>
    </row>
    <row r="274" spans="1:2">
      <c r="A274" s="17">
        <v>25447</v>
      </c>
      <c r="B274">
        <v>47.9</v>
      </c>
    </row>
    <row r="275" spans="1:2">
      <c r="A275" s="17">
        <v>25477</v>
      </c>
      <c r="B275">
        <v>48.3</v>
      </c>
    </row>
    <row r="276" spans="1:2">
      <c r="A276" s="17">
        <v>25508</v>
      </c>
      <c r="B276">
        <v>48.7</v>
      </c>
    </row>
    <row r="277" spans="1:2">
      <c r="A277" s="17">
        <v>25538</v>
      </c>
      <c r="B277">
        <v>49.9</v>
      </c>
    </row>
    <row r="278" spans="1:2">
      <c r="A278" s="17">
        <v>25569</v>
      </c>
      <c r="B278">
        <v>51.9</v>
      </c>
    </row>
    <row r="279" spans="1:2">
      <c r="A279" s="17">
        <v>25600</v>
      </c>
      <c r="B279">
        <v>51.6</v>
      </c>
    </row>
    <row r="280" spans="1:2">
      <c r="A280" s="17">
        <v>25628</v>
      </c>
      <c r="B280">
        <v>52.7</v>
      </c>
    </row>
    <row r="281" spans="1:2">
      <c r="A281" s="17">
        <v>25659</v>
      </c>
      <c r="B281">
        <v>54.6</v>
      </c>
    </row>
    <row r="282" spans="1:2">
      <c r="A282" s="17">
        <v>25689</v>
      </c>
      <c r="B282">
        <v>54.1</v>
      </c>
    </row>
    <row r="283" spans="1:2">
      <c r="A283" s="17">
        <v>25720</v>
      </c>
      <c r="B283">
        <v>53.3</v>
      </c>
    </row>
    <row r="284" spans="1:2">
      <c r="A284" s="17">
        <v>25750</v>
      </c>
      <c r="B284">
        <v>52.5</v>
      </c>
    </row>
    <row r="285" spans="1:2">
      <c r="A285" s="17">
        <v>25781</v>
      </c>
      <c r="B285">
        <v>51.6</v>
      </c>
    </row>
    <row r="286" spans="1:2">
      <c r="A286" s="17">
        <v>25812</v>
      </c>
      <c r="B286">
        <v>51.1</v>
      </c>
    </row>
    <row r="287" spans="1:2">
      <c r="A287" s="17">
        <v>25842</v>
      </c>
      <c r="B287">
        <v>50.4</v>
      </c>
    </row>
    <row r="288" spans="1:2">
      <c r="A288" s="17">
        <v>25873</v>
      </c>
      <c r="B288">
        <v>48.7</v>
      </c>
    </row>
    <row r="289" spans="1:2">
      <c r="A289" s="17">
        <v>25903</v>
      </c>
      <c r="B289">
        <v>47.1</v>
      </c>
    </row>
    <row r="290" spans="1:2">
      <c r="A290" s="17">
        <v>25934</v>
      </c>
      <c r="B290">
        <v>46.3</v>
      </c>
    </row>
    <row r="291" spans="1:2">
      <c r="A291" s="17">
        <v>25965</v>
      </c>
      <c r="B291">
        <v>45.4</v>
      </c>
    </row>
    <row r="292" spans="1:2">
      <c r="A292" s="17">
        <v>25993</v>
      </c>
      <c r="B292">
        <v>45.4</v>
      </c>
    </row>
    <row r="293" spans="1:2">
      <c r="A293" s="17">
        <v>26024</v>
      </c>
      <c r="B293">
        <v>46.7</v>
      </c>
    </row>
    <row r="294" spans="1:2">
      <c r="A294" s="17">
        <v>26054</v>
      </c>
      <c r="B294">
        <v>46.1</v>
      </c>
    </row>
    <row r="295" spans="1:2">
      <c r="A295" s="17">
        <v>26085</v>
      </c>
      <c r="B295">
        <v>46.1</v>
      </c>
    </row>
    <row r="296" spans="1:2">
      <c r="A296" s="17">
        <v>26115</v>
      </c>
      <c r="B296">
        <v>46.1</v>
      </c>
    </row>
    <row r="297" spans="1:2">
      <c r="A297" s="17">
        <v>26146</v>
      </c>
      <c r="B297">
        <v>46.2</v>
      </c>
    </row>
    <row r="298" spans="1:2">
      <c r="A298" s="17">
        <v>26177</v>
      </c>
      <c r="B298">
        <v>46.3</v>
      </c>
    </row>
    <row r="299" spans="1:2">
      <c r="A299" s="17">
        <v>26207</v>
      </c>
      <c r="B299">
        <v>46.1</v>
      </c>
    </row>
    <row r="300" spans="1:2">
      <c r="A300" s="17">
        <v>26238</v>
      </c>
      <c r="B300">
        <v>46.2</v>
      </c>
    </row>
    <row r="301" spans="1:2">
      <c r="A301" s="17">
        <v>26268</v>
      </c>
      <c r="B301">
        <v>45.4</v>
      </c>
    </row>
    <row r="302" spans="1:2">
      <c r="A302" s="17">
        <v>26299</v>
      </c>
      <c r="B302">
        <v>45.6</v>
      </c>
    </row>
    <row r="303" spans="1:2">
      <c r="A303" s="17">
        <v>26330</v>
      </c>
      <c r="B303">
        <v>45.6</v>
      </c>
    </row>
    <row r="304" spans="1:2">
      <c r="A304" s="17">
        <v>26359</v>
      </c>
      <c r="B304">
        <v>46.4</v>
      </c>
    </row>
    <row r="305" spans="1:2">
      <c r="A305" s="17">
        <v>26390</v>
      </c>
      <c r="B305">
        <v>46.6</v>
      </c>
    </row>
    <row r="306" spans="1:2">
      <c r="A306" s="17">
        <v>26420</v>
      </c>
      <c r="B306">
        <v>46.5</v>
      </c>
    </row>
    <row r="307" spans="1:2">
      <c r="A307" s="17">
        <v>26451</v>
      </c>
      <c r="B307">
        <v>46.4</v>
      </c>
    </row>
    <row r="308" spans="1:2">
      <c r="A308" s="17">
        <v>26481</v>
      </c>
      <c r="B308">
        <v>45.7</v>
      </c>
    </row>
    <row r="309" spans="1:2">
      <c r="A309" s="17">
        <v>26512</v>
      </c>
      <c r="B309">
        <v>45.8</v>
      </c>
    </row>
    <row r="310" spans="1:2">
      <c r="A310" s="17">
        <v>26543</v>
      </c>
      <c r="B310">
        <v>46.4</v>
      </c>
    </row>
    <row r="311" spans="1:2">
      <c r="A311" s="17">
        <v>26573</v>
      </c>
      <c r="B311">
        <v>46.3</v>
      </c>
    </row>
    <row r="312" spans="1:2">
      <c r="A312" s="17">
        <v>26604</v>
      </c>
      <c r="B312">
        <v>46.2</v>
      </c>
    </row>
    <row r="313" spans="1:2">
      <c r="A313" s="17">
        <v>26634</v>
      </c>
      <c r="B313">
        <v>46.2</v>
      </c>
    </row>
    <row r="314" spans="1:2">
      <c r="A314" s="17">
        <v>26665</v>
      </c>
      <c r="B314">
        <v>46.6</v>
      </c>
    </row>
    <row r="315" spans="1:2">
      <c r="A315" s="17">
        <v>26696</v>
      </c>
      <c r="B315">
        <v>48.2</v>
      </c>
    </row>
    <row r="316" spans="1:2">
      <c r="A316" s="17">
        <v>26724</v>
      </c>
      <c r="B316">
        <v>52</v>
      </c>
    </row>
    <row r="317" spans="1:2">
      <c r="A317" s="17">
        <v>26755</v>
      </c>
      <c r="B317">
        <v>53</v>
      </c>
    </row>
    <row r="318" spans="1:2">
      <c r="A318" s="17">
        <v>26785</v>
      </c>
      <c r="B318">
        <v>53.3</v>
      </c>
    </row>
    <row r="319" spans="1:2">
      <c r="A319" s="17">
        <v>26816</v>
      </c>
      <c r="B319">
        <v>53.9</v>
      </c>
    </row>
    <row r="320" spans="1:2">
      <c r="A320" s="17">
        <v>26846</v>
      </c>
      <c r="B320">
        <v>55.1</v>
      </c>
    </row>
    <row r="321" spans="1:2">
      <c r="A321" s="17">
        <v>26877</v>
      </c>
      <c r="B321">
        <v>55.9</v>
      </c>
    </row>
    <row r="322" spans="1:2">
      <c r="A322" s="17">
        <v>26908</v>
      </c>
      <c r="B322">
        <v>55.8</v>
      </c>
    </row>
    <row r="323" spans="1:2">
      <c r="A323" s="17">
        <v>26938</v>
      </c>
      <c r="B323">
        <v>56.5</v>
      </c>
    </row>
    <row r="324" spans="1:2">
      <c r="A324" s="17">
        <v>26969</v>
      </c>
      <c r="B324">
        <v>57.8</v>
      </c>
    </row>
    <row r="325" spans="1:2">
      <c r="A325" s="17">
        <v>26999</v>
      </c>
      <c r="B325">
        <v>63.9</v>
      </c>
    </row>
    <row r="326" spans="1:2">
      <c r="A326" s="17">
        <v>27030</v>
      </c>
      <c r="B326">
        <v>65.3</v>
      </c>
    </row>
    <row r="327" spans="1:2">
      <c r="A327" s="17">
        <v>27061</v>
      </c>
      <c r="B327">
        <v>66.400000000000006</v>
      </c>
    </row>
    <row r="328" spans="1:2">
      <c r="A328" s="17">
        <v>27089</v>
      </c>
      <c r="B328">
        <v>70.400000000000006</v>
      </c>
    </row>
    <row r="329" spans="1:2">
      <c r="A329" s="17">
        <v>27120</v>
      </c>
      <c r="B329">
        <v>74.5</v>
      </c>
    </row>
    <row r="330" spans="1:2">
      <c r="A330" s="17">
        <v>27150</v>
      </c>
      <c r="B330">
        <v>80.7</v>
      </c>
    </row>
    <row r="331" spans="1:2">
      <c r="A331" s="17">
        <v>27181</v>
      </c>
      <c r="B331">
        <v>81.599999999999994</v>
      </c>
    </row>
    <row r="332" spans="1:2">
      <c r="A332" s="17">
        <v>27211</v>
      </c>
      <c r="B332">
        <v>81</v>
      </c>
    </row>
    <row r="333" spans="1:2">
      <c r="A333" s="17">
        <v>27242</v>
      </c>
      <c r="B333">
        <v>81.8</v>
      </c>
    </row>
    <row r="334" spans="1:2">
      <c r="A334" s="17">
        <v>27273</v>
      </c>
      <c r="B334">
        <v>80.900000000000006</v>
      </c>
    </row>
    <row r="335" spans="1:2">
      <c r="A335" s="17">
        <v>27303</v>
      </c>
      <c r="B335">
        <v>77.400000000000006</v>
      </c>
    </row>
    <row r="336" spans="1:2">
      <c r="A336" s="17">
        <v>27334</v>
      </c>
      <c r="B336">
        <v>76.3</v>
      </c>
    </row>
    <row r="337" spans="1:2">
      <c r="A337" s="17">
        <v>27364</v>
      </c>
      <c r="B337">
        <v>75</v>
      </c>
    </row>
    <row r="338" spans="1:2">
      <c r="A338" s="17">
        <v>27395</v>
      </c>
      <c r="B338">
        <v>73.599999999999994</v>
      </c>
    </row>
    <row r="339" spans="1:2">
      <c r="A339" s="17">
        <v>27426</v>
      </c>
      <c r="B339">
        <v>71.400000000000006</v>
      </c>
    </row>
    <row r="340" spans="1:2">
      <c r="A340" s="17">
        <v>27454</v>
      </c>
      <c r="B340">
        <v>71.900000000000006</v>
      </c>
    </row>
    <row r="341" spans="1:2">
      <c r="A341" s="17">
        <v>27485</v>
      </c>
      <c r="B341">
        <v>71.5</v>
      </c>
    </row>
    <row r="342" spans="1:2">
      <c r="A342" s="17">
        <v>27515</v>
      </c>
      <c r="B342">
        <v>70.900000000000006</v>
      </c>
    </row>
    <row r="343" spans="1:2">
      <c r="A343" s="17">
        <v>27546</v>
      </c>
      <c r="B343">
        <v>69.5</v>
      </c>
    </row>
    <row r="344" spans="1:2">
      <c r="A344" s="17">
        <v>27576</v>
      </c>
      <c r="B344">
        <v>69.2</v>
      </c>
    </row>
    <row r="345" spans="1:2">
      <c r="A345" s="17">
        <v>27607</v>
      </c>
      <c r="B345">
        <v>69.599999999999994</v>
      </c>
    </row>
    <row r="346" spans="1:2">
      <c r="A346" s="17">
        <v>27638</v>
      </c>
      <c r="B346">
        <v>70.599999999999994</v>
      </c>
    </row>
    <row r="347" spans="1:2">
      <c r="A347" s="17">
        <v>27668</v>
      </c>
      <c r="B347">
        <v>70.599999999999994</v>
      </c>
    </row>
    <row r="348" spans="1:2">
      <c r="A348" s="17">
        <v>27699</v>
      </c>
      <c r="B348">
        <v>70.400000000000006</v>
      </c>
    </row>
    <row r="349" spans="1:2">
      <c r="A349" s="17">
        <v>27729</v>
      </c>
      <c r="B349">
        <v>70</v>
      </c>
    </row>
    <row r="350" spans="1:2">
      <c r="A350" s="17">
        <v>27760</v>
      </c>
      <c r="B350">
        <v>69.8</v>
      </c>
    </row>
    <row r="351" spans="1:2">
      <c r="A351" s="17">
        <v>27791</v>
      </c>
      <c r="B351">
        <v>69.7</v>
      </c>
    </row>
    <row r="352" spans="1:2">
      <c r="A352" s="17">
        <v>27820</v>
      </c>
      <c r="B352">
        <v>70.3</v>
      </c>
    </row>
    <row r="353" spans="1:2">
      <c r="A353" s="17">
        <v>27851</v>
      </c>
      <c r="B353">
        <v>72.5</v>
      </c>
    </row>
    <row r="354" spans="1:2">
      <c r="A354" s="17">
        <v>27881</v>
      </c>
      <c r="B354">
        <v>74</v>
      </c>
    </row>
    <row r="355" spans="1:2">
      <c r="A355" s="17">
        <v>27912</v>
      </c>
      <c r="B355">
        <v>74.8</v>
      </c>
    </row>
    <row r="356" spans="1:2">
      <c r="A356" s="17">
        <v>27942</v>
      </c>
      <c r="B356">
        <v>77.099999999999994</v>
      </c>
    </row>
    <row r="357" spans="1:2">
      <c r="A357" s="17">
        <v>27973</v>
      </c>
      <c r="B357">
        <v>77.5</v>
      </c>
    </row>
    <row r="358" spans="1:2">
      <c r="A358" s="17">
        <v>28004</v>
      </c>
      <c r="B358">
        <v>78</v>
      </c>
    </row>
    <row r="359" spans="1:2">
      <c r="A359" s="17">
        <v>28034</v>
      </c>
      <c r="B359">
        <v>78.5</v>
      </c>
    </row>
    <row r="360" spans="1:2">
      <c r="A360" s="17">
        <v>28065</v>
      </c>
      <c r="B360">
        <v>78.3</v>
      </c>
    </row>
    <row r="361" spans="1:2">
      <c r="A361" s="17">
        <v>28095</v>
      </c>
      <c r="B361">
        <v>77.099999999999994</v>
      </c>
    </row>
    <row r="362" spans="1:2">
      <c r="A362" s="17">
        <v>28126</v>
      </c>
      <c r="B362">
        <v>77.5</v>
      </c>
    </row>
    <row r="363" spans="1:2">
      <c r="A363" s="17">
        <v>28157</v>
      </c>
      <c r="B363">
        <v>79.599999999999994</v>
      </c>
    </row>
    <row r="364" spans="1:2">
      <c r="A364" s="17">
        <v>28185</v>
      </c>
      <c r="B364">
        <v>81.099999999999994</v>
      </c>
    </row>
    <row r="365" spans="1:2">
      <c r="A365" s="17">
        <v>28216</v>
      </c>
      <c r="B365">
        <v>81.599999999999994</v>
      </c>
    </row>
    <row r="366" spans="1:2">
      <c r="A366" s="17">
        <v>28246</v>
      </c>
      <c r="B366">
        <v>82.8</v>
      </c>
    </row>
    <row r="367" spans="1:2">
      <c r="A367" s="17">
        <v>28277</v>
      </c>
      <c r="B367">
        <v>81.5</v>
      </c>
    </row>
    <row r="368" spans="1:2">
      <c r="A368" s="17">
        <v>28307</v>
      </c>
      <c r="B368">
        <v>81.5</v>
      </c>
    </row>
    <row r="369" spans="1:2">
      <c r="A369" s="17">
        <v>28338</v>
      </c>
      <c r="B369">
        <v>81.400000000000006</v>
      </c>
    </row>
    <row r="370" spans="1:2">
      <c r="A370" s="17">
        <v>28369</v>
      </c>
      <c r="B370">
        <v>79.7</v>
      </c>
    </row>
    <row r="371" spans="1:2">
      <c r="A371" s="17">
        <v>28399</v>
      </c>
      <c r="B371">
        <v>78.5</v>
      </c>
    </row>
    <row r="372" spans="1:2">
      <c r="A372" s="17">
        <v>28430</v>
      </c>
      <c r="B372">
        <v>78.8</v>
      </c>
    </row>
    <row r="373" spans="1:2">
      <c r="A373" s="17">
        <v>28460</v>
      </c>
      <c r="B373">
        <v>78.900000000000006</v>
      </c>
    </row>
    <row r="374" spans="1:2">
      <c r="A374" s="17">
        <v>28491</v>
      </c>
      <c r="B374">
        <v>79.3</v>
      </c>
    </row>
    <row r="375" spans="1:2">
      <c r="A375" s="17">
        <v>28522</v>
      </c>
      <c r="B375">
        <v>79.599999999999994</v>
      </c>
    </row>
    <row r="376" spans="1:2">
      <c r="A376" s="17">
        <v>28550</v>
      </c>
      <c r="B376">
        <v>78.8</v>
      </c>
    </row>
    <row r="377" spans="1:2">
      <c r="A377" s="17">
        <v>28581</v>
      </c>
      <c r="B377">
        <v>79.400000000000006</v>
      </c>
    </row>
    <row r="378" spans="1:2">
      <c r="A378" s="17">
        <v>28611</v>
      </c>
      <c r="B378">
        <v>79.599999999999994</v>
      </c>
    </row>
    <row r="379" spans="1:2">
      <c r="A379" s="17">
        <v>28642</v>
      </c>
      <c r="B379">
        <v>81.2</v>
      </c>
    </row>
    <row r="380" spans="1:2">
      <c r="A380" s="17">
        <v>28672</v>
      </c>
      <c r="B380">
        <v>80.7</v>
      </c>
    </row>
    <row r="381" spans="1:2">
      <c r="A381" s="17">
        <v>28703</v>
      </c>
      <c r="B381">
        <v>84.5</v>
      </c>
    </row>
    <row r="382" spans="1:2">
      <c r="A382" s="17">
        <v>28734</v>
      </c>
      <c r="B382">
        <v>84.6</v>
      </c>
    </row>
    <row r="383" spans="1:2">
      <c r="A383" s="17">
        <v>28764</v>
      </c>
      <c r="B383">
        <v>87.9</v>
      </c>
    </row>
    <row r="384" spans="1:2">
      <c r="A384" s="17">
        <v>28795</v>
      </c>
      <c r="B384">
        <v>87.8</v>
      </c>
    </row>
    <row r="385" spans="1:2">
      <c r="A385" s="17">
        <v>28825</v>
      </c>
      <c r="B385">
        <v>87.8</v>
      </c>
    </row>
    <row r="386" spans="1:2">
      <c r="A386" s="17">
        <v>28856</v>
      </c>
      <c r="B386">
        <v>89.3</v>
      </c>
    </row>
    <row r="387" spans="1:2">
      <c r="A387" s="17">
        <v>28887</v>
      </c>
      <c r="B387">
        <v>97.9</v>
      </c>
    </row>
    <row r="388" spans="1:2">
      <c r="A388" s="17">
        <v>28915</v>
      </c>
      <c r="B388">
        <v>100.6</v>
      </c>
    </row>
    <row r="389" spans="1:2">
      <c r="A389" s="17">
        <v>28946</v>
      </c>
      <c r="B389">
        <v>107.5</v>
      </c>
    </row>
    <row r="390" spans="1:2">
      <c r="A390" s="17">
        <v>28976</v>
      </c>
      <c r="B390">
        <v>103.1</v>
      </c>
    </row>
    <row r="391" spans="1:2">
      <c r="A391" s="17">
        <v>29007</v>
      </c>
      <c r="B391">
        <v>104.7</v>
      </c>
    </row>
    <row r="392" spans="1:2">
      <c r="A392" s="17">
        <v>29037</v>
      </c>
      <c r="B392">
        <v>106.1</v>
      </c>
    </row>
    <row r="393" spans="1:2">
      <c r="A393" s="17">
        <v>29068</v>
      </c>
      <c r="B393">
        <v>107.7</v>
      </c>
    </row>
    <row r="394" spans="1:2">
      <c r="A394" s="17">
        <v>29099</v>
      </c>
      <c r="B394">
        <v>108.5</v>
      </c>
    </row>
    <row r="395" spans="1:2">
      <c r="A395" s="17">
        <v>29129</v>
      </c>
      <c r="B395">
        <v>112.9</v>
      </c>
    </row>
    <row r="396" spans="1:2">
      <c r="A396" s="17">
        <v>29160</v>
      </c>
      <c r="B396">
        <v>113.3</v>
      </c>
    </row>
    <row r="397" spans="1:2">
      <c r="A397" s="17">
        <v>29190</v>
      </c>
      <c r="B397">
        <v>116.2</v>
      </c>
    </row>
    <row r="398" spans="1:2">
      <c r="A398" s="17">
        <v>29221</v>
      </c>
      <c r="B398">
        <v>117.4</v>
      </c>
    </row>
    <row r="399" spans="1:2">
      <c r="A399" s="17">
        <v>29252</v>
      </c>
      <c r="B399">
        <v>124.8</v>
      </c>
    </row>
    <row r="400" spans="1:2">
      <c r="A400" s="17">
        <v>29281</v>
      </c>
      <c r="B400">
        <v>118.5</v>
      </c>
    </row>
    <row r="401" spans="1:2">
      <c r="A401" s="17">
        <v>29312</v>
      </c>
      <c r="B401">
        <v>114.8</v>
      </c>
    </row>
    <row r="402" spans="1:2">
      <c r="A402" s="17">
        <v>29342</v>
      </c>
      <c r="B402">
        <v>112.7</v>
      </c>
    </row>
    <row r="403" spans="1:2">
      <c r="A403" s="17">
        <v>29373</v>
      </c>
      <c r="B403">
        <v>111.8</v>
      </c>
    </row>
    <row r="404" spans="1:2">
      <c r="A404" s="17">
        <v>29403</v>
      </c>
      <c r="B404">
        <v>114.4</v>
      </c>
    </row>
    <row r="405" spans="1:2">
      <c r="A405" s="17">
        <v>29434</v>
      </c>
      <c r="B405">
        <v>117</v>
      </c>
    </row>
    <row r="406" spans="1:2">
      <c r="A406" s="17">
        <v>29465</v>
      </c>
      <c r="B406">
        <v>115.7</v>
      </c>
    </row>
    <row r="407" spans="1:2">
      <c r="A407" s="17">
        <v>29495</v>
      </c>
      <c r="B407">
        <v>118.4</v>
      </c>
    </row>
    <row r="408" spans="1:2">
      <c r="A408" s="17">
        <v>29526</v>
      </c>
      <c r="B408">
        <v>117.2</v>
      </c>
    </row>
    <row r="409" spans="1:2">
      <c r="A409" s="17">
        <v>29556</v>
      </c>
      <c r="B409">
        <v>114.3</v>
      </c>
    </row>
    <row r="410" spans="1:2">
      <c r="A410" s="17">
        <v>29587</v>
      </c>
      <c r="B410">
        <v>113.2</v>
      </c>
    </row>
    <row r="411" spans="1:2">
      <c r="A411" s="17">
        <v>29618</v>
      </c>
      <c r="B411">
        <v>111</v>
      </c>
    </row>
    <row r="412" spans="1:2">
      <c r="A412" s="17">
        <v>29646</v>
      </c>
      <c r="B412">
        <v>110.6</v>
      </c>
    </row>
    <row r="413" spans="1:2">
      <c r="A413" s="17">
        <v>29677</v>
      </c>
      <c r="B413">
        <v>111.7</v>
      </c>
    </row>
    <row r="414" spans="1:2">
      <c r="A414" s="17">
        <v>29707</v>
      </c>
      <c r="B414">
        <v>112.3</v>
      </c>
    </row>
    <row r="415" spans="1:2">
      <c r="A415" s="17">
        <v>29738</v>
      </c>
      <c r="B415">
        <v>111.6</v>
      </c>
    </row>
    <row r="416" spans="1:2">
      <c r="A416" s="17">
        <v>29768</v>
      </c>
      <c r="B416">
        <v>112.2</v>
      </c>
    </row>
    <row r="417" spans="1:2">
      <c r="A417" s="17">
        <v>29799</v>
      </c>
      <c r="B417">
        <v>115.6</v>
      </c>
    </row>
    <row r="418" spans="1:2">
      <c r="A418" s="17">
        <v>29830</v>
      </c>
      <c r="B418">
        <v>115.5</v>
      </c>
    </row>
    <row r="419" spans="1:2">
      <c r="A419" s="17">
        <v>29860</v>
      </c>
      <c r="B419">
        <v>113.6</v>
      </c>
    </row>
    <row r="420" spans="1:2">
      <c r="A420" s="17">
        <v>29891</v>
      </c>
      <c r="B420">
        <v>112</v>
      </c>
    </row>
    <row r="421" spans="1:2">
      <c r="A421" s="17">
        <v>29921</v>
      </c>
      <c r="B421">
        <v>109.5</v>
      </c>
    </row>
    <row r="422" spans="1:2">
      <c r="A422" s="17">
        <v>29952</v>
      </c>
      <c r="B422">
        <v>107.6</v>
      </c>
    </row>
    <row r="423" spans="1:2">
      <c r="A423" s="17">
        <v>29983</v>
      </c>
      <c r="B423">
        <v>106.7</v>
      </c>
    </row>
    <row r="424" spans="1:2">
      <c r="A424" s="17">
        <v>30011</v>
      </c>
      <c r="B424">
        <v>102.3</v>
      </c>
    </row>
    <row r="425" spans="1:2">
      <c r="A425" s="17">
        <v>30042</v>
      </c>
      <c r="B425">
        <v>101.1</v>
      </c>
    </row>
    <row r="426" spans="1:2">
      <c r="A426" s="17">
        <v>30072</v>
      </c>
      <c r="B426">
        <v>100.5</v>
      </c>
    </row>
    <row r="427" spans="1:2">
      <c r="A427" s="17">
        <v>30103</v>
      </c>
      <c r="B427">
        <v>96</v>
      </c>
    </row>
    <row r="428" spans="1:2">
      <c r="A428" s="17">
        <v>30133</v>
      </c>
      <c r="B428">
        <v>97.2</v>
      </c>
    </row>
    <row r="429" spans="1:2">
      <c r="A429" s="17">
        <v>30164</v>
      </c>
      <c r="B429">
        <v>97.3</v>
      </c>
    </row>
    <row r="430" spans="1:2">
      <c r="A430" s="17">
        <v>30195</v>
      </c>
      <c r="B430">
        <v>98.4</v>
      </c>
    </row>
    <row r="431" spans="1:2">
      <c r="A431" s="17">
        <v>30225</v>
      </c>
      <c r="B431">
        <v>97.8</v>
      </c>
    </row>
    <row r="432" spans="1:2">
      <c r="A432" s="17">
        <v>30256</v>
      </c>
      <c r="B432">
        <v>98.3</v>
      </c>
    </row>
    <row r="433" spans="1:2">
      <c r="A433" s="17">
        <v>30286</v>
      </c>
      <c r="B433">
        <v>96.9</v>
      </c>
    </row>
    <row r="434" spans="1:2">
      <c r="A434" s="17">
        <v>30317</v>
      </c>
      <c r="B434">
        <v>99.2</v>
      </c>
    </row>
    <row r="435" spans="1:2">
      <c r="A435" s="17">
        <v>30348</v>
      </c>
      <c r="B435">
        <v>101.7</v>
      </c>
    </row>
    <row r="436" spans="1:2">
      <c r="A436" s="17">
        <v>30376</v>
      </c>
      <c r="B436">
        <v>101.7</v>
      </c>
    </row>
    <row r="437" spans="1:2">
      <c r="A437" s="17">
        <v>30407</v>
      </c>
      <c r="B437">
        <v>102.1</v>
      </c>
    </row>
    <row r="438" spans="1:2">
      <c r="A438" s="17">
        <v>30437</v>
      </c>
      <c r="B438">
        <v>103.3</v>
      </c>
    </row>
    <row r="439" spans="1:2">
      <c r="A439" s="17">
        <v>30468</v>
      </c>
      <c r="B439">
        <v>102.4</v>
      </c>
    </row>
    <row r="440" spans="1:2">
      <c r="A440" s="17">
        <v>30498</v>
      </c>
      <c r="B440">
        <v>103.3</v>
      </c>
    </row>
    <row r="441" spans="1:2">
      <c r="A441" s="17">
        <v>30529</v>
      </c>
      <c r="B441">
        <v>103.8</v>
      </c>
    </row>
    <row r="442" spans="1:2">
      <c r="A442" s="17">
        <v>30560</v>
      </c>
      <c r="B442">
        <v>103.9</v>
      </c>
    </row>
    <row r="443" spans="1:2">
      <c r="A443" s="17">
        <v>30590</v>
      </c>
      <c r="B443">
        <v>103.1</v>
      </c>
    </row>
    <row r="444" spans="1:2">
      <c r="A444" s="17">
        <v>30621</v>
      </c>
      <c r="B444">
        <v>103.3</v>
      </c>
    </row>
    <row r="445" spans="1:2">
      <c r="A445" s="17">
        <v>30651</v>
      </c>
      <c r="B445">
        <v>103.3</v>
      </c>
    </row>
    <row r="446" spans="1:2">
      <c r="A446" s="17">
        <v>30682</v>
      </c>
      <c r="B446">
        <v>102.6</v>
      </c>
    </row>
    <row r="447" spans="1:2">
      <c r="A447" s="17">
        <v>30713</v>
      </c>
      <c r="B447">
        <v>103.6</v>
      </c>
    </row>
    <row r="448" spans="1:2">
      <c r="A448" s="17">
        <v>30742</v>
      </c>
      <c r="B448">
        <v>105.9</v>
      </c>
    </row>
    <row r="449" spans="1:2">
      <c r="A449" s="17">
        <v>30773</v>
      </c>
      <c r="B449">
        <v>106.6</v>
      </c>
    </row>
    <row r="450" spans="1:2">
      <c r="A450" s="17">
        <v>30803</v>
      </c>
      <c r="B450">
        <v>104.5</v>
      </c>
    </row>
    <row r="451" spans="1:2">
      <c r="A451" s="17">
        <v>30834</v>
      </c>
      <c r="B451">
        <v>104</v>
      </c>
    </row>
    <row r="452" spans="1:2">
      <c r="A452" s="17">
        <v>30864</v>
      </c>
      <c r="B452">
        <v>102.6</v>
      </c>
    </row>
    <row r="453" spans="1:2">
      <c r="A453" s="17">
        <v>30895</v>
      </c>
      <c r="B453">
        <v>101.3</v>
      </c>
    </row>
    <row r="454" spans="1:2">
      <c r="A454" s="17">
        <v>30926</v>
      </c>
      <c r="B454">
        <v>99.9</v>
      </c>
    </row>
    <row r="455" spans="1:2">
      <c r="A455" s="17">
        <v>30956</v>
      </c>
      <c r="B455">
        <v>97.6</v>
      </c>
    </row>
    <row r="456" spans="1:2">
      <c r="A456" s="17">
        <v>30987</v>
      </c>
      <c r="B456">
        <v>99.5</v>
      </c>
    </row>
    <row r="457" spans="1:2">
      <c r="A457" s="17">
        <v>31017</v>
      </c>
      <c r="B457">
        <v>98.1</v>
      </c>
    </row>
    <row r="458" spans="1:2">
      <c r="A458" s="17">
        <v>31048</v>
      </c>
      <c r="B458">
        <v>96.7</v>
      </c>
    </row>
    <row r="459" spans="1:2">
      <c r="A459" s="17">
        <v>31079</v>
      </c>
      <c r="B459">
        <v>97.3</v>
      </c>
    </row>
    <row r="460" spans="1:2">
      <c r="A460" s="17">
        <v>31107</v>
      </c>
      <c r="B460">
        <v>97.2</v>
      </c>
    </row>
    <row r="461" spans="1:2">
      <c r="A461" s="17">
        <v>31138</v>
      </c>
      <c r="B461">
        <v>100.2</v>
      </c>
    </row>
    <row r="462" spans="1:2">
      <c r="A462" s="17">
        <v>31168</v>
      </c>
      <c r="B462">
        <v>100.6</v>
      </c>
    </row>
    <row r="463" spans="1:2">
      <c r="A463" s="17">
        <v>31199</v>
      </c>
      <c r="B463">
        <v>99.1</v>
      </c>
    </row>
    <row r="464" spans="1:2">
      <c r="A464" s="17">
        <v>31229</v>
      </c>
      <c r="B464">
        <v>97.9</v>
      </c>
    </row>
    <row r="465" spans="1:2">
      <c r="A465" s="17">
        <v>31260</v>
      </c>
      <c r="B465">
        <v>96.5</v>
      </c>
    </row>
    <row r="466" spans="1:2">
      <c r="A466" s="17">
        <v>31291</v>
      </c>
      <c r="B466">
        <v>96.2</v>
      </c>
    </row>
    <row r="467" spans="1:2">
      <c r="A467" s="17">
        <v>31321</v>
      </c>
      <c r="B467">
        <v>95</v>
      </c>
    </row>
    <row r="468" spans="1:2">
      <c r="A468" s="17">
        <v>31352</v>
      </c>
      <c r="B468">
        <v>92.6</v>
      </c>
    </row>
    <row r="469" spans="1:2">
      <c r="A469" s="17">
        <v>31382</v>
      </c>
      <c r="B469">
        <v>93</v>
      </c>
    </row>
    <row r="470" spans="1:2">
      <c r="A470" s="17">
        <v>31413</v>
      </c>
      <c r="B470">
        <v>94.2</v>
      </c>
    </row>
    <row r="471" spans="1:2">
      <c r="A471" s="17">
        <v>31444</v>
      </c>
      <c r="B471">
        <v>94.4</v>
      </c>
    </row>
    <row r="472" spans="1:2">
      <c r="A472" s="17">
        <v>31472</v>
      </c>
      <c r="B472">
        <v>95.2</v>
      </c>
    </row>
    <row r="473" spans="1:2">
      <c r="A473" s="17">
        <v>31503</v>
      </c>
      <c r="B473">
        <v>94.7</v>
      </c>
    </row>
    <row r="474" spans="1:2">
      <c r="A474" s="17">
        <v>31533</v>
      </c>
      <c r="B474">
        <v>94.6</v>
      </c>
    </row>
    <row r="475" spans="1:2">
      <c r="A475" s="17">
        <v>31564</v>
      </c>
      <c r="B475">
        <v>95.6</v>
      </c>
    </row>
    <row r="476" spans="1:2">
      <c r="A476" s="17">
        <v>31594</v>
      </c>
      <c r="B476">
        <v>96.1</v>
      </c>
    </row>
    <row r="477" spans="1:2">
      <c r="A477" s="17">
        <v>31625</v>
      </c>
      <c r="B477">
        <v>95.8</v>
      </c>
    </row>
    <row r="478" spans="1:2">
      <c r="A478" s="17">
        <v>31656</v>
      </c>
      <c r="B478">
        <v>96.3</v>
      </c>
    </row>
    <row r="479" spans="1:2">
      <c r="A479" s="17">
        <v>31686</v>
      </c>
      <c r="B479">
        <v>97.3</v>
      </c>
    </row>
    <row r="480" spans="1:2">
      <c r="A480" s="17">
        <v>31717</v>
      </c>
      <c r="B480">
        <v>97.3</v>
      </c>
    </row>
    <row r="481" spans="1:2">
      <c r="A481" s="17">
        <v>31747</v>
      </c>
      <c r="B481">
        <v>97</v>
      </c>
    </row>
    <row r="482" spans="1:2">
      <c r="A482" s="17">
        <v>31778</v>
      </c>
      <c r="B482">
        <v>96.9</v>
      </c>
    </row>
    <row r="483" spans="1:2">
      <c r="A483" s="17">
        <v>31809</v>
      </c>
      <c r="B483">
        <v>95.9</v>
      </c>
    </row>
    <row r="484" spans="1:2">
      <c r="A484" s="17">
        <v>31837</v>
      </c>
      <c r="B484">
        <v>98.1</v>
      </c>
    </row>
    <row r="485" spans="1:2">
      <c r="A485" s="17">
        <v>31868</v>
      </c>
      <c r="B485">
        <v>98.7</v>
      </c>
    </row>
    <row r="486" spans="1:2">
      <c r="A486" s="17">
        <v>31898</v>
      </c>
      <c r="B486">
        <v>104.2</v>
      </c>
    </row>
    <row r="487" spans="1:2">
      <c r="A487" s="17">
        <v>31929</v>
      </c>
      <c r="B487">
        <v>105.1</v>
      </c>
    </row>
    <row r="488" spans="1:2">
      <c r="A488" s="17">
        <v>31959</v>
      </c>
      <c r="B488">
        <v>109.8</v>
      </c>
    </row>
    <row r="489" spans="1:2">
      <c r="A489" s="17">
        <v>31990</v>
      </c>
      <c r="B489">
        <v>112.7</v>
      </c>
    </row>
    <row r="490" spans="1:2">
      <c r="A490" s="17">
        <v>32021</v>
      </c>
      <c r="B490">
        <v>117.2</v>
      </c>
    </row>
    <row r="491" spans="1:2">
      <c r="A491" s="17">
        <v>32051</v>
      </c>
      <c r="B491">
        <v>124.2</v>
      </c>
    </row>
    <row r="492" spans="1:2">
      <c r="A492" s="17">
        <v>32082</v>
      </c>
      <c r="B492">
        <v>128.19999999999999</v>
      </c>
    </row>
    <row r="493" spans="1:2">
      <c r="A493" s="17">
        <v>32112</v>
      </c>
      <c r="B493">
        <v>134.9</v>
      </c>
    </row>
    <row r="494" spans="1:2">
      <c r="A494" s="17">
        <v>32143</v>
      </c>
      <c r="B494">
        <v>135.80000000000001</v>
      </c>
    </row>
    <row r="495" spans="1:2">
      <c r="A495" s="17">
        <v>32174</v>
      </c>
      <c r="B495">
        <v>130.9</v>
      </c>
    </row>
    <row r="496" spans="1:2">
      <c r="A496" s="17">
        <v>32203</v>
      </c>
      <c r="B496">
        <v>132.80000000000001</v>
      </c>
    </row>
    <row r="497" spans="1:2">
      <c r="A497" s="17">
        <v>32234</v>
      </c>
      <c r="B497">
        <v>141.30000000000001</v>
      </c>
    </row>
    <row r="498" spans="1:2">
      <c r="A498" s="17">
        <v>32264</v>
      </c>
      <c r="B498">
        <v>146.9</v>
      </c>
    </row>
    <row r="499" spans="1:2">
      <c r="A499" s="17">
        <v>32295</v>
      </c>
      <c r="B499">
        <v>148.5</v>
      </c>
    </row>
    <row r="500" spans="1:2">
      <c r="A500" s="17">
        <v>32325</v>
      </c>
      <c r="B500">
        <v>149.80000000000001</v>
      </c>
    </row>
    <row r="501" spans="1:2">
      <c r="A501" s="17">
        <v>32356</v>
      </c>
      <c r="B501">
        <v>152</v>
      </c>
    </row>
    <row r="502" spans="1:2">
      <c r="A502" s="17">
        <v>32387</v>
      </c>
      <c r="B502">
        <v>153.80000000000001</v>
      </c>
    </row>
    <row r="503" spans="1:2">
      <c r="A503" s="17">
        <v>32417</v>
      </c>
      <c r="B503">
        <v>159.9</v>
      </c>
    </row>
    <row r="504" spans="1:2">
      <c r="A504" s="17">
        <v>32448</v>
      </c>
      <c r="B504">
        <v>167.3</v>
      </c>
    </row>
    <row r="505" spans="1:2">
      <c r="A505" s="17">
        <v>32478</v>
      </c>
      <c r="B505">
        <v>176.1</v>
      </c>
    </row>
    <row r="506" spans="1:2">
      <c r="A506" s="17">
        <v>32509</v>
      </c>
      <c r="B506">
        <v>177.4</v>
      </c>
    </row>
    <row r="507" spans="1:2">
      <c r="A507" s="17">
        <v>32540</v>
      </c>
      <c r="B507">
        <v>172.3</v>
      </c>
    </row>
    <row r="508" spans="1:2">
      <c r="A508" s="17">
        <v>32568</v>
      </c>
      <c r="B508">
        <v>170.7</v>
      </c>
    </row>
    <row r="509" spans="1:2">
      <c r="A509" s="17">
        <v>32599</v>
      </c>
      <c r="B509">
        <v>169.6</v>
      </c>
    </row>
    <row r="510" spans="1:2">
      <c r="A510" s="17">
        <v>32629</v>
      </c>
      <c r="B510">
        <v>161.5</v>
      </c>
    </row>
    <row r="511" spans="1:2">
      <c r="A511" s="17">
        <v>32660</v>
      </c>
      <c r="B511">
        <v>154.19999999999999</v>
      </c>
    </row>
    <row r="512" spans="1:2">
      <c r="A512" s="17">
        <v>32690</v>
      </c>
      <c r="B512">
        <v>145.69999999999999</v>
      </c>
    </row>
    <row r="513" spans="1:2">
      <c r="A513" s="17">
        <v>32721</v>
      </c>
      <c r="B513">
        <v>145.1</v>
      </c>
    </row>
    <row r="514" spans="1:2">
      <c r="A514" s="17">
        <v>32752</v>
      </c>
      <c r="B514">
        <v>148.1</v>
      </c>
    </row>
    <row r="515" spans="1:2">
      <c r="A515" s="17">
        <v>32782</v>
      </c>
      <c r="B515">
        <v>150.5</v>
      </c>
    </row>
    <row r="516" spans="1:2">
      <c r="A516" s="17">
        <v>32813</v>
      </c>
      <c r="B516">
        <v>144.4</v>
      </c>
    </row>
    <row r="517" spans="1:2">
      <c r="A517" s="17">
        <v>32843</v>
      </c>
      <c r="B517">
        <v>135.1</v>
      </c>
    </row>
    <row r="518" spans="1:2">
      <c r="A518" s="17">
        <v>32874</v>
      </c>
      <c r="B518">
        <v>133.80000000000001</v>
      </c>
    </row>
    <row r="519" spans="1:2">
      <c r="A519" s="17">
        <v>32905</v>
      </c>
      <c r="B519">
        <v>128.1</v>
      </c>
    </row>
    <row r="520" spans="1:2">
      <c r="A520" s="17">
        <v>32933</v>
      </c>
      <c r="B520">
        <v>132.9</v>
      </c>
    </row>
    <row r="521" spans="1:2">
      <c r="A521" s="17">
        <v>32964</v>
      </c>
      <c r="B521">
        <v>139.6</v>
      </c>
    </row>
    <row r="522" spans="1:2">
      <c r="A522" s="17">
        <v>32994</v>
      </c>
      <c r="B522">
        <v>138.4</v>
      </c>
    </row>
    <row r="523" spans="1:2">
      <c r="A523" s="17">
        <v>33025</v>
      </c>
      <c r="B523">
        <v>136.6</v>
      </c>
    </row>
    <row r="524" spans="1:2">
      <c r="A524" s="17">
        <v>33055</v>
      </c>
      <c r="B524">
        <v>138.4</v>
      </c>
    </row>
    <row r="525" spans="1:2">
      <c r="A525" s="17">
        <v>33086</v>
      </c>
      <c r="B525">
        <v>144.19999999999999</v>
      </c>
    </row>
    <row r="526" spans="1:2">
      <c r="A526" s="17">
        <v>33117</v>
      </c>
      <c r="B526">
        <v>150.19999999999999</v>
      </c>
    </row>
    <row r="527" spans="1:2">
      <c r="A527" s="17">
        <v>33147</v>
      </c>
      <c r="B527">
        <v>152.19999999999999</v>
      </c>
    </row>
    <row r="528" spans="1:2">
      <c r="A528" s="17">
        <v>33178</v>
      </c>
      <c r="B528">
        <v>143.9</v>
      </c>
    </row>
    <row r="529" spans="1:2">
      <c r="A529" s="17">
        <v>33208</v>
      </c>
      <c r="B529">
        <v>133.80000000000001</v>
      </c>
    </row>
    <row r="530" spans="1:2">
      <c r="A530" s="17">
        <v>33239</v>
      </c>
      <c r="B530">
        <v>130.1</v>
      </c>
    </row>
    <row r="531" spans="1:2">
      <c r="A531" s="17">
        <v>33270</v>
      </c>
      <c r="B531">
        <v>127.7</v>
      </c>
    </row>
    <row r="532" spans="1:2">
      <c r="A532" s="17">
        <v>33298</v>
      </c>
      <c r="B532">
        <v>126.2</v>
      </c>
    </row>
    <row r="533" spans="1:2">
      <c r="A533" s="17">
        <v>33329</v>
      </c>
      <c r="B533">
        <v>125.3</v>
      </c>
    </row>
    <row r="534" spans="1:2">
      <c r="A534" s="17">
        <v>33359</v>
      </c>
      <c r="B534">
        <v>121.5</v>
      </c>
    </row>
    <row r="535" spans="1:2">
      <c r="A535" s="17">
        <v>33390</v>
      </c>
      <c r="B535">
        <v>114.9</v>
      </c>
    </row>
    <row r="536" spans="1:2">
      <c r="A536" s="17">
        <v>33420</v>
      </c>
      <c r="B536">
        <v>114.5</v>
      </c>
    </row>
    <row r="537" spans="1:2">
      <c r="A537" s="17">
        <v>33451</v>
      </c>
      <c r="B537">
        <v>113.6</v>
      </c>
    </row>
    <row r="538" spans="1:2">
      <c r="A538" s="17">
        <v>33482</v>
      </c>
      <c r="B538">
        <v>114.7</v>
      </c>
    </row>
    <row r="539" spans="1:2">
      <c r="A539" s="17">
        <v>33512</v>
      </c>
      <c r="B539">
        <v>114.6</v>
      </c>
    </row>
    <row r="540" spans="1:2">
      <c r="A540" s="17">
        <v>33543</v>
      </c>
      <c r="B540">
        <v>113.1</v>
      </c>
    </row>
    <row r="541" spans="1:2">
      <c r="A541" s="17">
        <v>33573</v>
      </c>
      <c r="B541">
        <v>109.9</v>
      </c>
    </row>
    <row r="542" spans="1:2">
      <c r="A542" s="17">
        <v>33604</v>
      </c>
      <c r="B542">
        <v>104.9</v>
      </c>
    </row>
    <row r="543" spans="1:2">
      <c r="A543" s="17">
        <v>33635</v>
      </c>
      <c r="B543">
        <v>109.8</v>
      </c>
    </row>
    <row r="544" spans="1:2">
      <c r="A544" s="17">
        <v>33664</v>
      </c>
      <c r="B544">
        <v>111.9</v>
      </c>
    </row>
    <row r="545" spans="1:2">
      <c r="A545" s="17">
        <v>33695</v>
      </c>
      <c r="B545">
        <v>112.7</v>
      </c>
    </row>
    <row r="546" spans="1:2">
      <c r="A546" s="17">
        <v>33725</v>
      </c>
      <c r="B546">
        <v>112.5</v>
      </c>
    </row>
    <row r="547" spans="1:2">
      <c r="A547" s="17">
        <v>33756</v>
      </c>
      <c r="B547">
        <v>113.9</v>
      </c>
    </row>
    <row r="548" spans="1:2">
      <c r="A548" s="17">
        <v>33786</v>
      </c>
      <c r="B548">
        <v>116.4</v>
      </c>
    </row>
    <row r="549" spans="1:2">
      <c r="A549" s="17">
        <v>33817</v>
      </c>
      <c r="B549">
        <v>119.6</v>
      </c>
    </row>
    <row r="550" spans="1:2">
      <c r="A550" s="17">
        <v>33848</v>
      </c>
      <c r="B550">
        <v>117.7</v>
      </c>
    </row>
    <row r="551" spans="1:2">
      <c r="A551" s="17">
        <v>33878</v>
      </c>
      <c r="B551">
        <v>113.8</v>
      </c>
    </row>
    <row r="552" spans="1:2">
      <c r="A552" s="17">
        <v>33909</v>
      </c>
      <c r="B552">
        <v>109.3</v>
      </c>
    </row>
    <row r="553" spans="1:2">
      <c r="A553" s="17">
        <v>33939</v>
      </c>
      <c r="B553">
        <v>109.1</v>
      </c>
    </row>
    <row r="554" spans="1:2">
      <c r="A554" s="17">
        <v>33970</v>
      </c>
      <c r="B554">
        <v>109</v>
      </c>
    </row>
    <row r="555" spans="1:2">
      <c r="A555" s="17">
        <v>34001</v>
      </c>
      <c r="B555">
        <v>108.6</v>
      </c>
    </row>
    <row r="556" spans="1:2">
      <c r="A556" s="17">
        <v>34029</v>
      </c>
      <c r="B556">
        <v>107.4</v>
      </c>
    </row>
    <row r="557" spans="1:2">
      <c r="A557" s="17">
        <v>34060</v>
      </c>
      <c r="B557">
        <v>104.4</v>
      </c>
    </row>
    <row r="558" spans="1:2">
      <c r="A558" s="17">
        <v>34090</v>
      </c>
      <c r="B558">
        <v>99.7</v>
      </c>
    </row>
    <row r="559" spans="1:2">
      <c r="A559" s="17">
        <v>34121</v>
      </c>
      <c r="B559">
        <v>98.5</v>
      </c>
    </row>
    <row r="560" spans="1:2">
      <c r="A560" s="17">
        <v>34151</v>
      </c>
      <c r="B560">
        <v>99.6</v>
      </c>
    </row>
    <row r="561" spans="1:2">
      <c r="A561" s="17">
        <v>34182</v>
      </c>
      <c r="B561">
        <v>101.6</v>
      </c>
    </row>
    <row r="562" spans="1:2">
      <c r="A562" s="17">
        <v>34213</v>
      </c>
      <c r="B562">
        <v>101.1</v>
      </c>
    </row>
    <row r="563" spans="1:2">
      <c r="A563" s="17">
        <v>34243</v>
      </c>
      <c r="B563">
        <v>97.7</v>
      </c>
    </row>
    <row r="564" spans="1:2">
      <c r="A564" s="17">
        <v>34274</v>
      </c>
      <c r="B564">
        <v>95</v>
      </c>
    </row>
    <row r="565" spans="1:2">
      <c r="A565" s="17">
        <v>34304</v>
      </c>
      <c r="B565">
        <v>95.4</v>
      </c>
    </row>
    <row r="566" spans="1:2">
      <c r="A566" s="17">
        <v>34335</v>
      </c>
      <c r="B566">
        <v>96.5</v>
      </c>
    </row>
    <row r="567" spans="1:2">
      <c r="A567" s="17">
        <v>34366</v>
      </c>
      <c r="B567">
        <v>100.8</v>
      </c>
    </row>
    <row r="568" spans="1:2">
      <c r="A568" s="17">
        <v>34394</v>
      </c>
      <c r="B568">
        <v>105.6</v>
      </c>
    </row>
    <row r="569" spans="1:2">
      <c r="A569" s="17">
        <v>34425</v>
      </c>
      <c r="B569">
        <v>106.9</v>
      </c>
    </row>
    <row r="570" spans="1:2">
      <c r="A570" s="17">
        <v>34455</v>
      </c>
      <c r="B570">
        <v>109.2</v>
      </c>
    </row>
    <row r="571" spans="1:2">
      <c r="A571" s="17">
        <v>34486</v>
      </c>
      <c r="B571">
        <v>117.1</v>
      </c>
    </row>
    <row r="572" spans="1:2">
      <c r="A572" s="17">
        <v>34516</v>
      </c>
      <c r="B572">
        <v>121.5</v>
      </c>
    </row>
    <row r="573" spans="1:2">
      <c r="A573" s="17">
        <v>34547</v>
      </c>
      <c r="B573">
        <v>125.3</v>
      </c>
    </row>
    <row r="574" spans="1:2">
      <c r="A574" s="17">
        <v>34578</v>
      </c>
      <c r="B574">
        <v>127.4</v>
      </c>
    </row>
    <row r="575" spans="1:2">
      <c r="A575" s="17">
        <v>34608</v>
      </c>
      <c r="B575">
        <v>134.1</v>
      </c>
    </row>
    <row r="576" spans="1:2">
      <c r="A576" s="17">
        <v>34639</v>
      </c>
      <c r="B576">
        <v>142</v>
      </c>
    </row>
    <row r="577" spans="1:2">
      <c r="A577" s="17">
        <v>34669</v>
      </c>
      <c r="B577">
        <v>150.4</v>
      </c>
    </row>
    <row r="578" spans="1:2">
      <c r="A578" s="17">
        <v>34700</v>
      </c>
      <c r="B578">
        <v>158.30000000000001</v>
      </c>
    </row>
    <row r="579" spans="1:2">
      <c r="A579" s="17">
        <v>34731</v>
      </c>
      <c r="B579">
        <v>160.1</v>
      </c>
    </row>
    <row r="580" spans="1:2">
      <c r="A580" s="17">
        <v>34759</v>
      </c>
      <c r="B580">
        <v>159.4</v>
      </c>
    </row>
    <row r="581" spans="1:2">
      <c r="A581" s="17">
        <v>34790</v>
      </c>
      <c r="B581">
        <v>156.5</v>
      </c>
    </row>
    <row r="582" spans="1:2">
      <c r="A582" s="17">
        <v>34820</v>
      </c>
      <c r="B582">
        <v>152.19999999999999</v>
      </c>
    </row>
    <row r="583" spans="1:2">
      <c r="A583" s="17">
        <v>34851</v>
      </c>
      <c r="B583">
        <v>151.4</v>
      </c>
    </row>
    <row r="584" spans="1:2">
      <c r="A584" s="17">
        <v>34881</v>
      </c>
      <c r="B584">
        <v>153.69999999999999</v>
      </c>
    </row>
    <row r="585" spans="1:2">
      <c r="A585" s="17">
        <v>34912</v>
      </c>
      <c r="B585">
        <v>154.6</v>
      </c>
    </row>
    <row r="586" spans="1:2">
      <c r="A586" s="17">
        <v>34943</v>
      </c>
      <c r="B586">
        <v>153.4</v>
      </c>
    </row>
    <row r="587" spans="1:2">
      <c r="A587" s="17">
        <v>34973</v>
      </c>
      <c r="B587">
        <v>148.6</v>
      </c>
    </row>
    <row r="588" spans="1:2">
      <c r="A588" s="17">
        <v>35004</v>
      </c>
      <c r="B588">
        <v>146.80000000000001</v>
      </c>
    </row>
    <row r="589" spans="1:2">
      <c r="A589" s="17">
        <v>35034</v>
      </c>
      <c r="B589">
        <v>147.30000000000001</v>
      </c>
    </row>
    <row r="590" spans="1:2">
      <c r="A590" s="17">
        <v>35065</v>
      </c>
      <c r="B590">
        <v>143.1</v>
      </c>
    </row>
    <row r="591" spans="1:2">
      <c r="A591" s="17">
        <v>35096</v>
      </c>
      <c r="B591">
        <v>136.6</v>
      </c>
    </row>
    <row r="592" spans="1:2">
      <c r="A592" s="17">
        <v>35125</v>
      </c>
      <c r="B592">
        <v>137.5</v>
      </c>
    </row>
    <row r="593" spans="1:2">
      <c r="A593" s="17">
        <v>35156</v>
      </c>
      <c r="B593">
        <v>137.5</v>
      </c>
    </row>
    <row r="594" spans="1:2">
      <c r="A594" s="17">
        <v>35186</v>
      </c>
      <c r="B594">
        <v>140.69999999999999</v>
      </c>
    </row>
    <row r="595" spans="1:2">
      <c r="A595" s="17">
        <v>35217</v>
      </c>
      <c r="B595">
        <v>142.9</v>
      </c>
    </row>
    <row r="596" spans="1:2">
      <c r="A596" s="17">
        <v>35247</v>
      </c>
      <c r="B596">
        <v>126.9</v>
      </c>
    </row>
    <row r="597" spans="1:2">
      <c r="A597" s="17">
        <v>35278</v>
      </c>
      <c r="B597">
        <v>121.1</v>
      </c>
    </row>
    <row r="598" spans="1:2">
      <c r="A598" s="17">
        <v>35309</v>
      </c>
      <c r="B598">
        <v>120.4</v>
      </c>
    </row>
    <row r="599" spans="1:2">
      <c r="A599" s="17">
        <v>35339</v>
      </c>
      <c r="B599">
        <v>118.1</v>
      </c>
    </row>
    <row r="600" spans="1:2">
      <c r="A600" s="17">
        <v>35370</v>
      </c>
      <c r="B600">
        <v>119.9</v>
      </c>
    </row>
    <row r="601" spans="1:2">
      <c r="A601" s="17">
        <v>35400</v>
      </c>
      <c r="B601">
        <v>126.3</v>
      </c>
    </row>
    <row r="602" spans="1:2">
      <c r="A602" s="17">
        <v>35431</v>
      </c>
      <c r="B602">
        <v>130.69999999999999</v>
      </c>
    </row>
    <row r="603" spans="1:2">
      <c r="A603" s="17">
        <v>35462</v>
      </c>
      <c r="B603">
        <v>133.19999999999999</v>
      </c>
    </row>
    <row r="604" spans="1:2">
      <c r="A604" s="17">
        <v>35490</v>
      </c>
      <c r="B604">
        <v>135.69999999999999</v>
      </c>
    </row>
    <row r="605" spans="1:2">
      <c r="A605" s="17">
        <v>35521</v>
      </c>
      <c r="B605">
        <v>134.9</v>
      </c>
    </row>
    <row r="606" spans="1:2">
      <c r="A606" s="17">
        <v>35551</v>
      </c>
      <c r="B606">
        <v>135.4</v>
      </c>
    </row>
    <row r="607" spans="1:2">
      <c r="A607" s="17">
        <v>35582</v>
      </c>
      <c r="B607">
        <v>137.6</v>
      </c>
    </row>
    <row r="608" spans="1:2">
      <c r="A608" s="17">
        <v>35612</v>
      </c>
      <c r="B608">
        <v>132.9</v>
      </c>
    </row>
    <row r="609" spans="1:2">
      <c r="A609" s="17">
        <v>35643</v>
      </c>
      <c r="B609">
        <v>133.6</v>
      </c>
    </row>
    <row r="610" spans="1:2">
      <c r="A610" s="17">
        <v>35674</v>
      </c>
      <c r="B610">
        <v>132.4</v>
      </c>
    </row>
    <row r="611" spans="1:2">
      <c r="A611" s="17">
        <v>35704</v>
      </c>
      <c r="B611">
        <v>127.7</v>
      </c>
    </row>
    <row r="612" spans="1:2">
      <c r="A612" s="17">
        <v>35735</v>
      </c>
      <c r="B612">
        <v>125.5</v>
      </c>
    </row>
    <row r="613" spans="1:2">
      <c r="A613" s="17">
        <v>35765</v>
      </c>
      <c r="B613">
        <v>121.9</v>
      </c>
    </row>
    <row r="614" spans="1:2">
      <c r="A614" s="17">
        <v>35796</v>
      </c>
      <c r="B614">
        <v>118.1</v>
      </c>
    </row>
    <row r="615" spans="1:2">
      <c r="A615" s="17">
        <v>35827</v>
      </c>
      <c r="B615">
        <v>116.1</v>
      </c>
    </row>
    <row r="616" spans="1:2">
      <c r="A616" s="17">
        <v>35855</v>
      </c>
      <c r="B616">
        <v>114.7</v>
      </c>
    </row>
    <row r="617" spans="1:2">
      <c r="A617" s="17">
        <v>35886</v>
      </c>
      <c r="B617">
        <v>116.5</v>
      </c>
    </row>
    <row r="618" spans="1:2">
      <c r="A618" s="17">
        <v>35916</v>
      </c>
      <c r="B618">
        <v>113</v>
      </c>
    </row>
    <row r="619" spans="1:2">
      <c r="A619" s="17">
        <v>35947</v>
      </c>
      <c r="B619">
        <v>110.3</v>
      </c>
    </row>
    <row r="620" spans="1:2">
      <c r="A620" s="17">
        <v>35977</v>
      </c>
      <c r="B620">
        <v>108</v>
      </c>
    </row>
    <row r="621" spans="1:2">
      <c r="A621" s="17">
        <v>36008</v>
      </c>
      <c r="B621">
        <v>106.5</v>
      </c>
    </row>
    <row r="622" spans="1:2">
      <c r="A622" s="17">
        <v>36039</v>
      </c>
      <c r="B622">
        <v>107.1</v>
      </c>
    </row>
    <row r="623" spans="1:2">
      <c r="A623" s="17">
        <v>36069</v>
      </c>
      <c r="B623">
        <v>106.2</v>
      </c>
    </row>
    <row r="624" spans="1:2">
      <c r="A624" s="17">
        <v>36100</v>
      </c>
      <c r="B624">
        <v>104</v>
      </c>
    </row>
    <row r="625" spans="1:2">
      <c r="A625" s="17">
        <v>36130</v>
      </c>
      <c r="B625">
        <v>100.7</v>
      </c>
    </row>
    <row r="626" spans="1:2">
      <c r="A626" s="17">
        <v>36161</v>
      </c>
      <c r="B626">
        <v>98.5</v>
      </c>
    </row>
    <row r="627" spans="1:2">
      <c r="A627" s="17">
        <v>36192</v>
      </c>
      <c r="B627">
        <v>96.6</v>
      </c>
    </row>
    <row r="628" spans="1:2">
      <c r="A628" s="17">
        <v>36220</v>
      </c>
      <c r="B628">
        <v>95.2</v>
      </c>
    </row>
    <row r="629" spans="1:2">
      <c r="A629" s="17">
        <v>36251</v>
      </c>
      <c r="B629">
        <v>96.8</v>
      </c>
    </row>
    <row r="630" spans="1:2">
      <c r="A630" s="17">
        <v>36281</v>
      </c>
      <c r="B630">
        <v>102.8</v>
      </c>
    </row>
    <row r="631" spans="1:2">
      <c r="A631" s="17">
        <v>36312</v>
      </c>
      <c r="B631">
        <v>100.3</v>
      </c>
    </row>
    <row r="632" spans="1:2">
      <c r="A632" s="17">
        <v>36342</v>
      </c>
      <c r="B632">
        <v>107</v>
      </c>
    </row>
    <row r="633" spans="1:2">
      <c r="A633" s="17">
        <v>36373</v>
      </c>
      <c r="B633">
        <v>107.9</v>
      </c>
    </row>
    <row r="634" spans="1:2">
      <c r="A634" s="17">
        <v>36404</v>
      </c>
      <c r="B634">
        <v>110.8</v>
      </c>
    </row>
    <row r="635" spans="1:2">
      <c r="A635" s="17">
        <v>36434</v>
      </c>
      <c r="B635">
        <v>112.5</v>
      </c>
    </row>
    <row r="636" spans="1:2">
      <c r="A636" s="17">
        <v>36465</v>
      </c>
      <c r="B636">
        <v>113.8</v>
      </c>
    </row>
    <row r="637" spans="1:2">
      <c r="A637" s="17">
        <v>36495</v>
      </c>
      <c r="B637">
        <v>115.7</v>
      </c>
    </row>
    <row r="638" spans="1:2">
      <c r="A638" s="17">
        <v>36526</v>
      </c>
      <c r="B638">
        <v>119.7</v>
      </c>
    </row>
    <row r="639" spans="1:2">
      <c r="A639" s="17">
        <v>36557</v>
      </c>
      <c r="B639">
        <v>121.2</v>
      </c>
    </row>
    <row r="640" spans="1:2">
      <c r="A640" s="17">
        <v>36586</v>
      </c>
      <c r="B640">
        <v>119</v>
      </c>
    </row>
    <row r="641" spans="1:2">
      <c r="A641" s="17">
        <v>36617</v>
      </c>
      <c r="B641">
        <v>115.6</v>
      </c>
    </row>
    <row r="642" spans="1:2">
      <c r="A642" s="17">
        <v>36647</v>
      </c>
      <c r="B642">
        <v>115.3</v>
      </c>
    </row>
    <row r="643" spans="1:2">
      <c r="A643" s="17">
        <v>36678</v>
      </c>
      <c r="B643">
        <v>114.7</v>
      </c>
    </row>
    <row r="644" spans="1:2">
      <c r="A644" s="17">
        <v>36708</v>
      </c>
      <c r="B644">
        <v>117.5</v>
      </c>
    </row>
    <row r="645" spans="1:2">
      <c r="A645" s="17">
        <v>36739</v>
      </c>
      <c r="B645">
        <v>118.7</v>
      </c>
    </row>
    <row r="646" spans="1:2">
      <c r="A646" s="17">
        <v>36770</v>
      </c>
      <c r="B646">
        <v>122.3</v>
      </c>
    </row>
    <row r="647" spans="1:2">
      <c r="A647" s="17">
        <v>36800</v>
      </c>
      <c r="B647">
        <v>120.8</v>
      </c>
    </row>
    <row r="648" spans="1:2">
      <c r="A648" s="17">
        <v>36831</v>
      </c>
      <c r="B648">
        <v>115.1</v>
      </c>
    </row>
    <row r="649" spans="1:2">
      <c r="A649" s="17">
        <v>36861</v>
      </c>
      <c r="B649">
        <v>119.6</v>
      </c>
    </row>
    <row r="650" spans="1:2">
      <c r="A650" s="17">
        <v>36892</v>
      </c>
      <c r="B650">
        <v>117.4</v>
      </c>
    </row>
    <row r="651" spans="1:2">
      <c r="A651" s="17">
        <v>36923</v>
      </c>
      <c r="B651">
        <v>117.9</v>
      </c>
    </row>
    <row r="652" spans="1:2">
      <c r="A652" s="17">
        <v>36951</v>
      </c>
      <c r="B652">
        <v>116.4</v>
      </c>
    </row>
    <row r="653" spans="1:2">
      <c r="A653" s="17">
        <v>36982</v>
      </c>
      <c r="B653">
        <v>111.9</v>
      </c>
    </row>
    <row r="654" spans="1:2">
      <c r="A654" s="17">
        <v>37012</v>
      </c>
      <c r="B654">
        <v>115.3</v>
      </c>
    </row>
    <row r="655" spans="1:2">
      <c r="A655" s="17">
        <v>37043</v>
      </c>
      <c r="B655">
        <v>112.3</v>
      </c>
    </row>
    <row r="656" spans="1:2">
      <c r="A656" s="17">
        <v>37073</v>
      </c>
      <c r="B656">
        <v>108.9</v>
      </c>
    </row>
    <row r="657" spans="1:2">
      <c r="A657" s="17">
        <v>37104</v>
      </c>
      <c r="B657">
        <v>105.4</v>
      </c>
    </row>
    <row r="658" spans="1:2">
      <c r="A658" s="17">
        <v>37135</v>
      </c>
      <c r="B658">
        <v>104.7</v>
      </c>
    </row>
    <row r="659" spans="1:2">
      <c r="A659" s="17">
        <v>37165</v>
      </c>
      <c r="B659">
        <v>101.4</v>
      </c>
    </row>
    <row r="660" spans="1:2">
      <c r="A660" s="17">
        <v>37196</v>
      </c>
      <c r="B660">
        <v>100.7</v>
      </c>
    </row>
    <row r="661" spans="1:2">
      <c r="A661" s="17">
        <v>37226</v>
      </c>
      <c r="B661">
        <v>102.6</v>
      </c>
    </row>
    <row r="662" spans="1:2">
      <c r="A662" s="17">
        <v>37257</v>
      </c>
      <c r="B662">
        <v>104.4</v>
      </c>
    </row>
    <row r="663" spans="1:2">
      <c r="A663" s="17">
        <v>37288</v>
      </c>
      <c r="B663">
        <v>104.4</v>
      </c>
    </row>
    <row r="664" spans="1:2">
      <c r="A664" s="17">
        <v>37316</v>
      </c>
      <c r="B664">
        <v>106.7</v>
      </c>
    </row>
    <row r="665" spans="1:2">
      <c r="A665" s="17">
        <v>37347</v>
      </c>
      <c r="B665">
        <v>105.4</v>
      </c>
    </row>
    <row r="666" spans="1:2">
      <c r="A666" s="17">
        <v>37377</v>
      </c>
      <c r="B666">
        <v>105.6</v>
      </c>
    </row>
    <row r="667" spans="1:2">
      <c r="A667" s="17">
        <v>37408</v>
      </c>
      <c r="B667">
        <v>106.9</v>
      </c>
    </row>
    <row r="668" spans="1:2">
      <c r="A668" s="17">
        <v>37438</v>
      </c>
      <c r="B668">
        <v>105.3</v>
      </c>
    </row>
    <row r="669" spans="1:2">
      <c r="A669" s="17">
        <v>37469</v>
      </c>
      <c r="B669">
        <v>100.8</v>
      </c>
    </row>
    <row r="670" spans="1:2">
      <c r="A670" s="17">
        <v>37500</v>
      </c>
      <c r="B670">
        <v>100.3</v>
      </c>
    </row>
    <row r="671" spans="1:2">
      <c r="A671" s="17">
        <v>37530</v>
      </c>
      <c r="B671">
        <v>99.9</v>
      </c>
    </row>
    <row r="672" spans="1:2">
      <c r="A672" s="17">
        <v>37561</v>
      </c>
      <c r="B672">
        <v>103.9</v>
      </c>
    </row>
    <row r="673" spans="1:2">
      <c r="A673" s="17">
        <v>37591</v>
      </c>
      <c r="B673">
        <v>104.9</v>
      </c>
    </row>
    <row r="674" spans="1:2">
      <c r="A674" s="17">
        <v>37622</v>
      </c>
      <c r="B674">
        <v>103.9</v>
      </c>
    </row>
    <row r="675" spans="1:2">
      <c r="A675" s="17">
        <v>37653</v>
      </c>
      <c r="B675">
        <v>106.8</v>
      </c>
    </row>
    <row r="676" spans="1:2">
      <c r="A676" s="17">
        <v>37681</v>
      </c>
      <c r="B676">
        <v>107</v>
      </c>
    </row>
    <row r="677" spans="1:2">
      <c r="A677" s="17">
        <v>37712</v>
      </c>
      <c r="B677">
        <v>102.8</v>
      </c>
    </row>
    <row r="678" spans="1:2">
      <c r="A678" s="17">
        <v>37742</v>
      </c>
      <c r="B678">
        <v>104.9</v>
      </c>
    </row>
    <row r="679" spans="1:2">
      <c r="A679" s="17">
        <v>37773</v>
      </c>
      <c r="B679">
        <v>103.8</v>
      </c>
    </row>
    <row r="680" spans="1:2">
      <c r="A680" s="17">
        <v>37803</v>
      </c>
      <c r="B680">
        <v>104.5</v>
      </c>
    </row>
    <row r="681" spans="1:2">
      <c r="A681" s="17">
        <v>37834</v>
      </c>
      <c r="B681">
        <v>106.5</v>
      </c>
    </row>
    <row r="682" spans="1:2">
      <c r="A682" s="17">
        <v>37865</v>
      </c>
      <c r="B682">
        <v>106.8</v>
      </c>
    </row>
    <row r="683" spans="1:2">
      <c r="A683" s="17">
        <v>37895</v>
      </c>
      <c r="B683">
        <v>111.5</v>
      </c>
    </row>
    <row r="684" spans="1:2">
      <c r="A684" s="17">
        <v>37926</v>
      </c>
      <c r="B684">
        <v>114.7</v>
      </c>
    </row>
    <row r="685" spans="1:2">
      <c r="A685" s="17">
        <v>37956</v>
      </c>
      <c r="B685">
        <v>118.2</v>
      </c>
    </row>
    <row r="686" spans="1:2">
      <c r="A686" s="17">
        <v>37987</v>
      </c>
      <c r="B686">
        <v>124.2</v>
      </c>
    </row>
    <row r="687" spans="1:2">
      <c r="A687" s="17">
        <v>38018</v>
      </c>
      <c r="B687">
        <v>132.9</v>
      </c>
    </row>
    <row r="688" spans="1:2">
      <c r="A688" s="17">
        <v>38047</v>
      </c>
      <c r="B688">
        <v>135.69999999999999</v>
      </c>
    </row>
    <row r="689" spans="1:2">
      <c r="A689" s="17">
        <v>38078</v>
      </c>
      <c r="B689">
        <v>136.69999999999999</v>
      </c>
    </row>
    <row r="690" spans="1:2">
      <c r="A690" s="17">
        <v>38108</v>
      </c>
      <c r="B690">
        <v>132.6</v>
      </c>
    </row>
    <row r="691" spans="1:2">
      <c r="A691" s="17">
        <v>38139</v>
      </c>
      <c r="B691">
        <v>132.5</v>
      </c>
    </row>
    <row r="692" spans="1:2">
      <c r="A692" s="17">
        <v>38169</v>
      </c>
      <c r="B692">
        <v>136.9</v>
      </c>
    </row>
    <row r="693" spans="1:2">
      <c r="A693" s="17">
        <v>38200</v>
      </c>
      <c r="B693">
        <v>136.1</v>
      </c>
    </row>
    <row r="694" spans="1:2">
      <c r="A694" s="17">
        <v>38231</v>
      </c>
      <c r="B694">
        <v>136.9</v>
      </c>
    </row>
    <row r="695" spans="1:2">
      <c r="A695" s="17">
        <v>38261</v>
      </c>
      <c r="B695">
        <v>145.80000000000001</v>
      </c>
    </row>
    <row r="696" spans="1:2">
      <c r="A696" s="17">
        <v>38292</v>
      </c>
      <c r="B696">
        <v>145.1</v>
      </c>
    </row>
    <row r="697" spans="1:2">
      <c r="A697" s="17">
        <v>38322</v>
      </c>
      <c r="B697">
        <v>147.69999999999999</v>
      </c>
    </row>
    <row r="698" spans="1:2">
      <c r="A698" s="17">
        <v>38353</v>
      </c>
      <c r="B698">
        <v>149.80000000000001</v>
      </c>
    </row>
    <row r="699" spans="1:2">
      <c r="A699" s="17">
        <v>38384</v>
      </c>
      <c r="B699">
        <v>154.1</v>
      </c>
    </row>
    <row r="700" spans="1:2">
      <c r="A700" s="17">
        <v>38412</v>
      </c>
      <c r="B700">
        <v>158.6</v>
      </c>
    </row>
    <row r="701" spans="1:2">
      <c r="A701" s="17">
        <v>38443</v>
      </c>
      <c r="B701">
        <v>158.19999999999999</v>
      </c>
    </row>
    <row r="702" spans="1:2">
      <c r="A702" s="17">
        <v>38473</v>
      </c>
      <c r="B702">
        <v>152.6</v>
      </c>
    </row>
    <row r="703" spans="1:2">
      <c r="A703" s="17">
        <v>38504</v>
      </c>
      <c r="B703">
        <v>153.5</v>
      </c>
    </row>
    <row r="704" spans="1:2">
      <c r="A704" s="17">
        <v>38534</v>
      </c>
      <c r="B704">
        <v>155.69999999999999</v>
      </c>
    </row>
    <row r="705" spans="1:2">
      <c r="A705" s="17">
        <v>38565</v>
      </c>
      <c r="B705">
        <v>158.9</v>
      </c>
    </row>
    <row r="706" spans="1:2">
      <c r="A706" s="17">
        <v>38596</v>
      </c>
      <c r="B706">
        <v>161.1</v>
      </c>
    </row>
    <row r="707" spans="1:2">
      <c r="A707" s="17">
        <v>38626</v>
      </c>
      <c r="B707">
        <v>171.6</v>
      </c>
    </row>
    <row r="708" spans="1:2">
      <c r="A708" s="17">
        <v>38657</v>
      </c>
      <c r="B708">
        <v>178.9</v>
      </c>
    </row>
    <row r="709" spans="1:2">
      <c r="A709" s="17">
        <v>38687</v>
      </c>
      <c r="B709">
        <v>191.8</v>
      </c>
    </row>
    <row r="710" spans="1:2">
      <c r="A710" s="17">
        <v>38718</v>
      </c>
      <c r="B710">
        <v>198.5</v>
      </c>
    </row>
    <row r="711" spans="1:2">
      <c r="A711" s="17">
        <v>38749</v>
      </c>
      <c r="B711">
        <v>207.3</v>
      </c>
    </row>
    <row r="712" spans="1:2">
      <c r="A712" s="17">
        <v>38777</v>
      </c>
      <c r="B712">
        <v>206.4</v>
      </c>
    </row>
    <row r="713" spans="1:2">
      <c r="A713" s="17">
        <v>38808</v>
      </c>
      <c r="B713">
        <v>236.8</v>
      </c>
    </row>
    <row r="714" spans="1:2">
      <c r="A714" s="17">
        <v>38838</v>
      </c>
      <c r="B714">
        <v>270.8</v>
      </c>
    </row>
    <row r="715" spans="1:2">
      <c r="A715" s="17">
        <v>38869</v>
      </c>
      <c r="B715">
        <v>252.1</v>
      </c>
    </row>
    <row r="716" spans="1:2">
      <c r="A716" s="17">
        <v>38899</v>
      </c>
      <c r="B716">
        <v>260.5</v>
      </c>
    </row>
    <row r="717" spans="1:2">
      <c r="A717" s="17">
        <v>38930</v>
      </c>
      <c r="B717">
        <v>256.89999999999998</v>
      </c>
    </row>
    <row r="718" spans="1:2">
      <c r="A718" s="17">
        <v>38961</v>
      </c>
      <c r="B718">
        <v>249.9</v>
      </c>
    </row>
    <row r="719" spans="1:2">
      <c r="A719" s="17">
        <v>38991</v>
      </c>
      <c r="B719">
        <v>253.3</v>
      </c>
    </row>
    <row r="720" spans="1:2">
      <c r="A720" s="17">
        <v>39022</v>
      </c>
      <c r="B720">
        <v>255.4</v>
      </c>
    </row>
    <row r="721" spans="1:2">
      <c r="A721" s="17">
        <v>39052</v>
      </c>
      <c r="B721">
        <v>254.6</v>
      </c>
    </row>
    <row r="722" spans="1:2">
      <c r="A722" s="17">
        <v>39083</v>
      </c>
      <c r="B722">
        <v>251.5</v>
      </c>
    </row>
    <row r="723" spans="1:2">
      <c r="A723" s="17">
        <v>39114</v>
      </c>
      <c r="B723">
        <v>253.2</v>
      </c>
    </row>
    <row r="724" spans="1:2">
      <c r="A724" s="17">
        <v>39142</v>
      </c>
      <c r="B724">
        <v>264.7</v>
      </c>
    </row>
    <row r="725" spans="1:2">
      <c r="A725" s="17">
        <v>39173</v>
      </c>
      <c r="B725">
        <v>289.7</v>
      </c>
    </row>
    <row r="726" spans="1:2">
      <c r="A726" s="17">
        <v>39203</v>
      </c>
      <c r="B726">
        <v>290.8</v>
      </c>
    </row>
    <row r="727" spans="1:2">
      <c r="A727" s="17">
        <v>39234</v>
      </c>
      <c r="B727">
        <v>287</v>
      </c>
    </row>
    <row r="728" spans="1:2">
      <c r="A728" s="17">
        <v>39264</v>
      </c>
      <c r="B728">
        <v>291.3</v>
      </c>
    </row>
    <row r="729" spans="1:2">
      <c r="A729" s="17">
        <v>39295</v>
      </c>
      <c r="B729">
        <v>278.60000000000002</v>
      </c>
    </row>
    <row r="730" spans="1:2">
      <c r="A730" s="17">
        <v>39326</v>
      </c>
      <c r="B730">
        <v>275.7</v>
      </c>
    </row>
    <row r="731" spans="1:2">
      <c r="A731" s="17">
        <v>39356</v>
      </c>
      <c r="B731">
        <v>283.7</v>
      </c>
    </row>
    <row r="732" spans="1:2">
      <c r="A732" s="17">
        <v>39387</v>
      </c>
      <c r="B732">
        <v>272.5</v>
      </c>
    </row>
    <row r="733" spans="1:2">
      <c r="A733" s="17">
        <v>39417</v>
      </c>
      <c r="B733">
        <v>264.60000000000002</v>
      </c>
    </row>
    <row r="734" spans="1:2">
      <c r="A734" s="17">
        <v>39448</v>
      </c>
      <c r="B734">
        <v>268.8</v>
      </c>
    </row>
    <row r="735" spans="1:2">
      <c r="A735" s="17">
        <v>39479</v>
      </c>
      <c r="B735">
        <v>294.3</v>
      </c>
    </row>
    <row r="736" spans="1:2">
      <c r="A736" s="17">
        <v>39508</v>
      </c>
      <c r="B736">
        <v>316.8</v>
      </c>
    </row>
    <row r="737" spans="1:2">
      <c r="A737" s="17">
        <v>39539</v>
      </c>
      <c r="B737">
        <v>322.10000000000002</v>
      </c>
    </row>
    <row r="738" spans="1:2">
      <c r="A738" s="17">
        <v>39569</v>
      </c>
      <c r="B738">
        <v>310.8</v>
      </c>
    </row>
    <row r="739" spans="1:2">
      <c r="A739" s="17">
        <v>39600</v>
      </c>
      <c r="B739">
        <v>302.7</v>
      </c>
    </row>
    <row r="740" spans="1:2">
      <c r="A740" s="17">
        <v>39630</v>
      </c>
      <c r="B740">
        <v>308.2</v>
      </c>
    </row>
    <row r="741" spans="1:2">
      <c r="A741" s="17">
        <v>39661</v>
      </c>
      <c r="B741">
        <v>293.8</v>
      </c>
    </row>
    <row r="742" spans="1:2">
      <c r="A742" s="17">
        <v>39692</v>
      </c>
      <c r="B742">
        <v>269.5</v>
      </c>
    </row>
    <row r="743" spans="1:2">
      <c r="A743" s="17">
        <v>39722</v>
      </c>
      <c r="B743">
        <v>234</v>
      </c>
    </row>
    <row r="744" spans="1:2">
      <c r="A744" s="17">
        <v>39753</v>
      </c>
      <c r="B744">
        <v>201.9</v>
      </c>
    </row>
    <row r="745" spans="1:2">
      <c r="A745" s="17">
        <v>39783</v>
      </c>
      <c r="B745">
        <v>185.7</v>
      </c>
    </row>
    <row r="746" spans="1:2">
      <c r="A746" s="17">
        <v>39814</v>
      </c>
      <c r="B746">
        <v>183.7</v>
      </c>
    </row>
    <row r="747" spans="1:2">
      <c r="A747" s="17">
        <v>39845</v>
      </c>
      <c r="B747">
        <v>163.9</v>
      </c>
    </row>
    <row r="748" spans="1:2">
      <c r="A748" s="17">
        <v>39873</v>
      </c>
      <c r="B748">
        <v>161.5</v>
      </c>
    </row>
    <row r="749" spans="1:2">
      <c r="A749" s="17">
        <v>39904</v>
      </c>
      <c r="B749">
        <v>155.1</v>
      </c>
    </row>
    <row r="750" spans="1:2">
      <c r="A750" s="17">
        <v>39934</v>
      </c>
      <c r="B750">
        <v>162.30000000000001</v>
      </c>
    </row>
    <row r="751" spans="1:2">
      <c r="A751" s="17">
        <v>39965</v>
      </c>
      <c r="B751">
        <v>167.5</v>
      </c>
    </row>
    <row r="752" spans="1:2">
      <c r="A752" s="17">
        <v>39995</v>
      </c>
      <c r="B752">
        <v>172.3</v>
      </c>
    </row>
    <row r="753" spans="1:2">
      <c r="A753" s="17">
        <v>40026</v>
      </c>
      <c r="B753">
        <v>188.1</v>
      </c>
    </row>
    <row r="754" spans="1:2">
      <c r="A754" s="17">
        <v>40057</v>
      </c>
      <c r="B754">
        <v>201.9</v>
      </c>
    </row>
    <row r="755" spans="1:2">
      <c r="A755" s="17">
        <v>40087</v>
      </c>
      <c r="B755">
        <v>203</v>
      </c>
    </row>
    <row r="756" spans="1:2">
      <c r="A756" s="17">
        <v>40118</v>
      </c>
      <c r="B756">
        <v>208.1</v>
      </c>
    </row>
    <row r="757" spans="1:2">
      <c r="A757" s="17">
        <v>40148</v>
      </c>
      <c r="B757">
        <v>216</v>
      </c>
    </row>
    <row r="758" spans="1:2">
      <c r="A758" s="17">
        <v>40179</v>
      </c>
      <c r="B758">
        <v>217.1</v>
      </c>
    </row>
    <row r="759" spans="1:2">
      <c r="A759" s="17">
        <v>40210</v>
      </c>
      <c r="B759">
        <v>200</v>
      </c>
    </row>
    <row r="760" spans="1:2">
      <c r="A760" s="17">
        <v>40238</v>
      </c>
      <c r="B760">
        <v>212.3</v>
      </c>
    </row>
    <row r="761" spans="1:2">
      <c r="A761" s="17">
        <v>40269</v>
      </c>
      <c r="B761">
        <v>223.3</v>
      </c>
    </row>
    <row r="762" spans="1:2">
      <c r="A762" s="17">
        <v>40299</v>
      </c>
      <c r="B762">
        <v>205.6</v>
      </c>
    </row>
    <row r="763" spans="1:2">
      <c r="A763" s="17">
        <v>40330</v>
      </c>
      <c r="B763">
        <v>194.2</v>
      </c>
    </row>
    <row r="764" spans="1:2">
      <c r="A764" s="17">
        <v>40360</v>
      </c>
      <c r="B764">
        <v>193.6</v>
      </c>
    </row>
    <row r="765" spans="1:2">
      <c r="A765" s="17">
        <v>40391</v>
      </c>
      <c r="B765">
        <v>209.1</v>
      </c>
    </row>
    <row r="766" spans="1:2">
      <c r="A766" s="17">
        <v>40422</v>
      </c>
      <c r="B766">
        <v>215.4</v>
      </c>
    </row>
    <row r="767" spans="1:2">
      <c r="A767" s="17">
        <v>40452</v>
      </c>
      <c r="B767">
        <v>233.6</v>
      </c>
    </row>
    <row r="768" spans="1:2">
      <c r="A768" s="17">
        <v>40483</v>
      </c>
      <c r="B768">
        <v>239.6</v>
      </c>
    </row>
    <row r="769" spans="1:2">
      <c r="A769" s="17">
        <v>40513</v>
      </c>
      <c r="B769">
        <v>242.4</v>
      </c>
    </row>
    <row r="770" spans="1:2">
      <c r="A770" s="17">
        <v>40544</v>
      </c>
      <c r="B770">
        <v>252.5</v>
      </c>
    </row>
    <row r="771" spans="1:2">
      <c r="A771" s="17">
        <v>40575</v>
      </c>
      <c r="B771">
        <v>258.8</v>
      </c>
    </row>
    <row r="772" spans="1:2">
      <c r="A772" s="17">
        <v>40603</v>
      </c>
      <c r="B772">
        <v>256</v>
      </c>
    </row>
    <row r="773" spans="1:2">
      <c r="A773" s="17">
        <v>40634</v>
      </c>
      <c r="B773">
        <v>260.7</v>
      </c>
    </row>
    <row r="774" spans="1:2">
      <c r="A774" s="17">
        <v>40664</v>
      </c>
      <c r="B774">
        <v>253.7</v>
      </c>
    </row>
    <row r="775" spans="1:2">
      <c r="A775" s="17">
        <v>40695</v>
      </c>
      <c r="B775">
        <v>251.8</v>
      </c>
    </row>
    <row r="776" spans="1:2">
      <c r="A776" s="17">
        <v>40725</v>
      </c>
      <c r="B776">
        <v>257.8</v>
      </c>
    </row>
    <row r="777" spans="1:2">
      <c r="A777" s="17">
        <v>40756</v>
      </c>
      <c r="B777">
        <v>250.3</v>
      </c>
    </row>
    <row r="778" spans="1:2">
      <c r="A778" s="17">
        <v>40787</v>
      </c>
      <c r="B778">
        <v>239.3</v>
      </c>
    </row>
    <row r="779" spans="1:2">
      <c r="A779" s="17">
        <v>40817</v>
      </c>
      <c r="B779">
        <v>222.4</v>
      </c>
    </row>
    <row r="780" spans="1:2">
      <c r="A780" s="17">
        <v>40848</v>
      </c>
      <c r="B780">
        <v>219.4</v>
      </c>
    </row>
    <row r="781" spans="1:2">
      <c r="A781" s="17">
        <v>40878</v>
      </c>
      <c r="B781">
        <v>214.4</v>
      </c>
    </row>
    <row r="782" spans="1:2">
      <c r="A782" s="17">
        <v>40909</v>
      </c>
      <c r="B782">
        <v>223.6</v>
      </c>
    </row>
    <row r="783" spans="1:2">
      <c r="A783" s="17">
        <v>40940</v>
      </c>
      <c r="B783">
        <v>230.9</v>
      </c>
    </row>
    <row r="784" spans="1:2">
      <c r="A784" s="17">
        <v>40969</v>
      </c>
      <c r="B784">
        <v>230.7</v>
      </c>
    </row>
    <row r="785" spans="1:2">
      <c r="A785" s="17">
        <v>41000</v>
      </c>
      <c r="B785">
        <v>223.3</v>
      </c>
    </row>
    <row r="786" spans="1:2">
      <c r="A786" s="17">
        <v>41030</v>
      </c>
      <c r="B786">
        <v>216.4</v>
      </c>
    </row>
    <row r="787" spans="1:2">
      <c r="A787" s="17">
        <v>41061</v>
      </c>
      <c r="B787">
        <v>210.2</v>
      </c>
    </row>
    <row r="788" spans="1:2">
      <c r="A788" s="17">
        <v>41091</v>
      </c>
      <c r="B788">
        <v>207</v>
      </c>
    </row>
    <row r="789" spans="1:2">
      <c r="A789" s="17">
        <v>41122</v>
      </c>
      <c r="B789">
        <v>207.8</v>
      </c>
    </row>
    <row r="790" spans="1:2">
      <c r="A790" s="17">
        <v>41153</v>
      </c>
      <c r="B790">
        <v>224.9</v>
      </c>
    </row>
    <row r="791" spans="1:2">
      <c r="A791" s="17">
        <v>41183</v>
      </c>
      <c r="B791">
        <v>229.4</v>
      </c>
    </row>
    <row r="792" spans="1:2">
      <c r="A792" s="17">
        <v>41214</v>
      </c>
      <c r="B792">
        <v>222.7</v>
      </c>
    </row>
    <row r="793" spans="1:2">
      <c r="A793" s="17">
        <v>41244</v>
      </c>
      <c r="B793">
        <v>226.4</v>
      </c>
    </row>
    <row r="794" spans="1:2">
      <c r="A794" s="17">
        <v>41275</v>
      </c>
      <c r="B794">
        <v>225.1</v>
      </c>
    </row>
    <row r="795" spans="1:2">
      <c r="A795" s="17">
        <v>41306</v>
      </c>
      <c r="B795">
        <v>226.4</v>
      </c>
    </row>
    <row r="796" spans="1:2">
      <c r="A796" s="17">
        <v>41334</v>
      </c>
      <c r="B796">
        <v>218.7</v>
      </c>
    </row>
    <row r="797" spans="1:2">
      <c r="A797" s="17">
        <v>41365</v>
      </c>
      <c r="B797">
        <v>205.6</v>
      </c>
    </row>
    <row r="798" spans="1:2">
      <c r="A798" s="17">
        <v>41395</v>
      </c>
      <c r="B798">
        <v>199.9</v>
      </c>
    </row>
    <row r="799" spans="1:2">
      <c r="A799" s="17">
        <v>41426</v>
      </c>
      <c r="B799">
        <v>199.1</v>
      </c>
    </row>
    <row r="800" spans="1:2">
      <c r="A800" s="17">
        <v>41456</v>
      </c>
      <c r="B800">
        <v>194.7</v>
      </c>
    </row>
    <row r="801" spans="1:2">
      <c r="A801" s="17">
        <v>41487</v>
      </c>
      <c r="B801">
        <v>200.5</v>
      </c>
    </row>
    <row r="802" spans="1:2">
      <c r="A802" s="17">
        <v>41518</v>
      </c>
      <c r="B802">
        <v>199.3</v>
      </c>
    </row>
    <row r="803" spans="1:2">
      <c r="A803" s="17">
        <v>41548</v>
      </c>
      <c r="B803">
        <v>200.4</v>
      </c>
    </row>
    <row r="804" spans="1:2">
      <c r="A804" s="17">
        <v>41579</v>
      </c>
      <c r="B804">
        <v>196.4</v>
      </c>
    </row>
    <row r="805" spans="1:2">
      <c r="A805" s="17">
        <v>41609</v>
      </c>
      <c r="B805">
        <v>197.1</v>
      </c>
    </row>
    <row r="806" spans="1:2">
      <c r="A806" s="17">
        <v>41640</v>
      </c>
      <c r="B806">
        <v>194.1</v>
      </c>
    </row>
    <row r="807" spans="1:2">
      <c r="A807" s="17">
        <v>41671</v>
      </c>
      <c r="B807">
        <v>194.5</v>
      </c>
    </row>
    <row r="808" spans="1:2">
      <c r="A808" s="17">
        <v>41699</v>
      </c>
      <c r="B808">
        <v>195.3</v>
      </c>
    </row>
    <row r="809" spans="1:2">
      <c r="A809" s="17">
        <v>41730</v>
      </c>
      <c r="B809">
        <v>195.4</v>
      </c>
    </row>
    <row r="810" spans="1:2">
      <c r="A810" s="17">
        <v>41760</v>
      </c>
      <c r="B810">
        <v>195.6</v>
      </c>
    </row>
    <row r="811" spans="1:2">
      <c r="A811" s="17">
        <v>41791</v>
      </c>
      <c r="B811">
        <v>197.6</v>
      </c>
    </row>
    <row r="812" spans="1:2">
      <c r="A812" s="17">
        <v>41821</v>
      </c>
      <c r="B812">
        <v>201</v>
      </c>
    </row>
    <row r="813" spans="1:2">
      <c r="A813" s="17">
        <v>41852</v>
      </c>
      <c r="B813">
        <v>203.2</v>
      </c>
    </row>
    <row r="814" spans="1:2">
      <c r="A814" s="17">
        <v>41883</v>
      </c>
      <c r="B814">
        <v>201.5</v>
      </c>
    </row>
    <row r="815" spans="1:2">
      <c r="A815" s="17">
        <v>41913</v>
      </c>
      <c r="B815">
        <v>194.5</v>
      </c>
    </row>
    <row r="816" spans="1:2">
      <c r="A816" s="17">
        <v>41944</v>
      </c>
      <c r="B816">
        <v>194.7</v>
      </c>
    </row>
    <row r="817" spans="1:2">
      <c r="A817" s="17">
        <v>41974</v>
      </c>
      <c r="B817">
        <v>193.7</v>
      </c>
    </row>
    <row r="818" spans="1:2">
      <c r="A818" s="17">
        <v>42005</v>
      </c>
      <c r="B818">
        <v>187.9</v>
      </c>
    </row>
    <row r="819" spans="1:2">
      <c r="A819" s="17">
        <v>42036</v>
      </c>
      <c r="B819">
        <v>187.2</v>
      </c>
    </row>
    <row r="820" spans="1:2">
      <c r="A820" s="17">
        <v>42064</v>
      </c>
      <c r="B820">
        <v>181.8</v>
      </c>
    </row>
    <row r="821" spans="1:2">
      <c r="A821" s="17">
        <v>42095</v>
      </c>
      <c r="B821">
        <v>182.1</v>
      </c>
    </row>
    <row r="822" spans="1:2">
      <c r="A822" s="17">
        <v>42125</v>
      </c>
      <c r="B822">
        <v>185.7</v>
      </c>
    </row>
    <row r="823" spans="1:2">
      <c r="A823" s="17">
        <v>42156</v>
      </c>
      <c r="B823">
        <v>179.3</v>
      </c>
    </row>
    <row r="824" spans="1:2">
      <c r="A824" s="17">
        <v>42186</v>
      </c>
      <c r="B824">
        <v>172.8</v>
      </c>
    </row>
    <row r="825" spans="1:2">
      <c r="A825" s="17">
        <v>42217</v>
      </c>
      <c r="B825">
        <v>166.1</v>
      </c>
    </row>
    <row r="826" spans="1:2">
      <c r="A826" s="17">
        <v>42248</v>
      </c>
      <c r="B826">
        <v>168.4</v>
      </c>
    </row>
    <row r="827" spans="1:2">
      <c r="A827" s="17">
        <v>42278</v>
      </c>
      <c r="B827">
        <v>168.9</v>
      </c>
    </row>
    <row r="828" spans="1:2">
      <c r="A828" s="17">
        <v>42309</v>
      </c>
      <c r="B828">
        <v>160.4</v>
      </c>
    </row>
    <row r="829" spans="1:2">
      <c r="A829" s="17">
        <v>42339</v>
      </c>
      <c r="B829">
        <v>158.69999999999999</v>
      </c>
    </row>
    <row r="830" spans="1:2">
      <c r="A830" s="17">
        <v>42370</v>
      </c>
      <c r="B830">
        <v>157.1</v>
      </c>
    </row>
    <row r="831" spans="1:2">
      <c r="A831" s="17">
        <v>42401</v>
      </c>
      <c r="B831">
        <v>163.6</v>
      </c>
    </row>
    <row r="832" spans="1:2">
      <c r="A832" s="17">
        <v>42430</v>
      </c>
      <c r="B832">
        <v>168.6</v>
      </c>
    </row>
    <row r="833" spans="1:2">
      <c r="A833" s="17">
        <v>42461</v>
      </c>
      <c r="B833">
        <v>167.8</v>
      </c>
    </row>
    <row r="834" spans="1:2">
      <c r="A834" s="17">
        <v>42491</v>
      </c>
      <c r="B834">
        <v>168.7</v>
      </c>
    </row>
    <row r="835" spans="1:2">
      <c r="A835" s="17">
        <v>42522</v>
      </c>
      <c r="B835">
        <v>170.2</v>
      </c>
    </row>
    <row r="836" spans="1:2">
      <c r="A836" s="17">
        <v>42552</v>
      </c>
      <c r="B836">
        <v>174.8</v>
      </c>
    </row>
    <row r="837" spans="1:2">
      <c r="A837" s="17">
        <v>42583</v>
      </c>
      <c r="B837">
        <v>174.4</v>
      </c>
    </row>
    <row r="838" spans="1:2">
      <c r="A838" s="17">
        <v>42614</v>
      </c>
      <c r="B838">
        <v>173</v>
      </c>
    </row>
    <row r="839" spans="1:2">
      <c r="A839" s="17">
        <v>42644</v>
      </c>
      <c r="B839">
        <v>175.7</v>
      </c>
    </row>
    <row r="840" spans="1:2">
      <c r="A840" s="17">
        <v>42675</v>
      </c>
      <c r="B840">
        <v>181.3</v>
      </c>
    </row>
    <row r="841" spans="1:2">
      <c r="A841" s="17">
        <v>42705</v>
      </c>
      <c r="B841">
        <v>179.3</v>
      </c>
    </row>
    <row r="842" spans="1:2">
      <c r="A842" s="17">
        <v>42736</v>
      </c>
      <c r="B842">
        <v>181.2</v>
      </c>
    </row>
    <row r="843" spans="1:2">
      <c r="A843" s="17">
        <v>42767</v>
      </c>
      <c r="B843">
        <v>186.6</v>
      </c>
    </row>
    <row r="844" spans="1:2">
      <c r="A844" s="17">
        <v>42795</v>
      </c>
      <c r="B844">
        <v>185.1</v>
      </c>
    </row>
    <row r="845" spans="1:2">
      <c r="A845" s="17">
        <v>42826</v>
      </c>
      <c r="B845">
        <v>188.1</v>
      </c>
    </row>
    <row r="846" spans="1:2">
      <c r="A846" s="17">
        <v>42856</v>
      </c>
      <c r="B846">
        <v>185.5</v>
      </c>
    </row>
    <row r="847" spans="1:2">
      <c r="A847" s="17">
        <v>42887</v>
      </c>
      <c r="B847">
        <v>186.6</v>
      </c>
    </row>
    <row r="848" spans="1:2">
      <c r="A848" s="17">
        <v>42917</v>
      </c>
      <c r="B848">
        <v>187.4</v>
      </c>
    </row>
    <row r="849" spans="1:2">
      <c r="A849" s="17">
        <v>42948</v>
      </c>
      <c r="B849">
        <v>196.2</v>
      </c>
    </row>
    <row r="850" spans="1:2">
      <c r="A850" s="17">
        <v>42979</v>
      </c>
      <c r="B850">
        <v>200.1</v>
      </c>
    </row>
    <row r="851" spans="1:2">
      <c r="A851" s="17">
        <v>43009</v>
      </c>
      <c r="B851">
        <v>201.6</v>
      </c>
    </row>
    <row r="852" spans="1:2">
      <c r="A852" s="17">
        <v>43040</v>
      </c>
      <c r="B852">
        <v>199</v>
      </c>
    </row>
    <row r="853" spans="1:2">
      <c r="A853" s="17">
        <v>43070</v>
      </c>
      <c r="B853">
        <v>195.3</v>
      </c>
    </row>
    <row r="854" spans="1:2">
      <c r="A854" s="17">
        <v>43101</v>
      </c>
      <c r="B854">
        <v>204.3</v>
      </c>
    </row>
    <row r="855" spans="1:2">
      <c r="A855" s="17">
        <v>43132</v>
      </c>
      <c r="B855">
        <v>205</v>
      </c>
    </row>
    <row r="856" spans="1:2">
      <c r="A856" s="17">
        <v>43160</v>
      </c>
      <c r="B856">
        <v>202.9</v>
      </c>
    </row>
    <row r="857" spans="1:2">
      <c r="A857" s="17">
        <v>43191</v>
      </c>
      <c r="B857">
        <v>205.5</v>
      </c>
    </row>
    <row r="858" spans="1:2">
      <c r="A858" s="17">
        <v>43221</v>
      </c>
      <c r="B858">
        <v>206.9</v>
      </c>
    </row>
    <row r="859" spans="1:2">
      <c r="A859" s="17">
        <v>43252</v>
      </c>
      <c r="B859">
        <v>208.1</v>
      </c>
    </row>
    <row r="860" spans="1:2">
      <c r="A860" s="17">
        <v>43282</v>
      </c>
      <c r="B860">
        <v>197</v>
      </c>
    </row>
    <row r="861" spans="1:2">
      <c r="A861" s="17">
        <v>43313</v>
      </c>
      <c r="B861">
        <v>191.9</v>
      </c>
    </row>
    <row r="862" spans="1:2">
      <c r="A862" s="17">
        <v>43344</v>
      </c>
      <c r="B862">
        <v>191.9</v>
      </c>
    </row>
    <row r="863" spans="1:2">
      <c r="A863" s="17">
        <v>43374</v>
      </c>
      <c r="B863">
        <v>190.7</v>
      </c>
    </row>
    <row r="864" spans="1:2">
      <c r="A864" s="17">
        <v>43405</v>
      </c>
      <c r="B864">
        <v>188.3</v>
      </c>
    </row>
    <row r="865" spans="1:2">
      <c r="A865" s="17">
        <v>43435</v>
      </c>
      <c r="B865">
        <v>189.2</v>
      </c>
    </row>
    <row r="866" spans="1:2">
      <c r="A866" s="17">
        <v>43466</v>
      </c>
      <c r="B866">
        <v>187.3</v>
      </c>
    </row>
    <row r="867" spans="1:2">
      <c r="A867" s="17">
        <v>43497</v>
      </c>
      <c r="B867">
        <v>192.2</v>
      </c>
    </row>
    <row r="868" spans="1:2">
      <c r="A868" s="17">
        <v>43525</v>
      </c>
      <c r="B868">
        <v>192.8</v>
      </c>
    </row>
    <row r="869" spans="1:2">
      <c r="A869" s="17">
        <v>43556</v>
      </c>
      <c r="B869">
        <v>192.1</v>
      </c>
    </row>
    <row r="870" spans="1:2">
      <c r="A870" s="17">
        <v>43586</v>
      </c>
      <c r="B870">
        <v>186.8</v>
      </c>
    </row>
    <row r="871" spans="1:2">
      <c r="A871" s="17">
        <v>43617</v>
      </c>
      <c r="B871">
        <v>186.9</v>
      </c>
    </row>
    <row r="872" spans="1:2">
      <c r="A872" s="17">
        <v>43647</v>
      </c>
      <c r="B872">
        <v>188.1</v>
      </c>
    </row>
    <row r="873" spans="1:2">
      <c r="A873" s="17">
        <v>43678</v>
      </c>
      <c r="B873">
        <v>187.2</v>
      </c>
    </row>
    <row r="874" spans="1:2">
      <c r="A874" s="17">
        <v>43709</v>
      </c>
      <c r="B874">
        <v>189.8</v>
      </c>
    </row>
    <row r="875" spans="1:2">
      <c r="A875" s="17">
        <v>43739</v>
      </c>
      <c r="B875">
        <v>186.3</v>
      </c>
    </row>
    <row r="876" spans="1:2">
      <c r="A876" s="17">
        <v>43770</v>
      </c>
      <c r="B876">
        <v>188</v>
      </c>
    </row>
    <row r="877" spans="1:2">
      <c r="A877" s="17">
        <v>43800</v>
      </c>
      <c r="B877">
        <v>188.7</v>
      </c>
    </row>
    <row r="878" spans="1:2">
      <c r="A878" s="17">
        <v>43831</v>
      </c>
      <c r="B878">
        <v>191.9</v>
      </c>
    </row>
    <row r="879" spans="1:2">
      <c r="A879" s="17">
        <v>43862</v>
      </c>
      <c r="B879">
        <v>188.4</v>
      </c>
    </row>
    <row r="880" spans="1:2">
      <c r="A880" s="17">
        <v>43891</v>
      </c>
      <c r="B880">
        <v>187</v>
      </c>
    </row>
    <row r="881" spans="1:2">
      <c r="A881" s="17">
        <v>43922</v>
      </c>
      <c r="B881">
        <v>180.9</v>
      </c>
    </row>
    <row r="882" spans="1:2">
      <c r="A882" s="17">
        <v>43952</v>
      </c>
      <c r="B882">
        <v>182.3</v>
      </c>
    </row>
    <row r="883" spans="1:2">
      <c r="A883" s="17">
        <v>43983</v>
      </c>
      <c r="B883">
        <v>189.9</v>
      </c>
    </row>
    <row r="884" spans="1:2">
      <c r="A884" s="17">
        <v>44013</v>
      </c>
      <c r="B884">
        <v>197.1</v>
      </c>
    </row>
    <row r="885" spans="1:2">
      <c r="A885" s="17">
        <v>44044</v>
      </c>
      <c r="B885">
        <v>203.8</v>
      </c>
    </row>
    <row r="886" spans="1:2">
      <c r="A886" s="17">
        <v>44075</v>
      </c>
      <c r="B886">
        <v>204.7</v>
      </c>
    </row>
    <row r="887" spans="1:2">
      <c r="A887" s="17">
        <v>44105</v>
      </c>
      <c r="B887">
        <v>205.5</v>
      </c>
    </row>
    <row r="888" spans="1:2">
      <c r="A888" s="17">
        <v>44136</v>
      </c>
      <c r="B888">
        <v>206.1</v>
      </c>
    </row>
    <row r="889" spans="1:2">
      <c r="A889" s="17">
        <v>44166</v>
      </c>
      <c r="B889">
        <v>215.9</v>
      </c>
    </row>
    <row r="890" spans="1:2">
      <c r="A890" s="17">
        <v>44197</v>
      </c>
      <c r="B890">
        <v>218.3</v>
      </c>
    </row>
    <row r="891" spans="1:2">
      <c r="A891" s="17">
        <v>44228</v>
      </c>
      <c r="B891">
        <v>222.5</v>
      </c>
    </row>
    <row r="892" spans="1:2">
      <c r="A892" s="17">
        <v>44256</v>
      </c>
      <c r="B892">
        <v>228.7</v>
      </c>
    </row>
    <row r="893" spans="1:2">
      <c r="A893" s="17">
        <v>44287</v>
      </c>
      <c r="B893">
        <v>235.4</v>
      </c>
    </row>
    <row r="894" spans="1:2">
      <c r="A894" s="17">
        <v>44317</v>
      </c>
      <c r="B894">
        <v>257.2</v>
      </c>
    </row>
    <row r="895" spans="1:2">
      <c r="A895" s="17">
        <v>44348</v>
      </c>
      <c r="B895">
        <v>254.7</v>
      </c>
    </row>
    <row r="896" spans="1:2">
      <c r="A896" s="17">
        <v>44378</v>
      </c>
      <c r="B896">
        <v>256.05399999999997</v>
      </c>
    </row>
    <row r="897" spans="1:2">
      <c r="A897" s="17">
        <v>44409</v>
      </c>
      <c r="B897">
        <v>260.42899999999997</v>
      </c>
    </row>
    <row r="898" spans="1:2">
      <c r="A898" s="17">
        <v>44440</v>
      </c>
      <c r="B898">
        <v>267.36200000000002</v>
      </c>
    </row>
    <row r="899" spans="1:2">
      <c r="A899" s="17">
        <v>44470</v>
      </c>
      <c r="B899">
        <v>277.87400000000002</v>
      </c>
    </row>
    <row r="900" spans="1:2">
      <c r="A900" s="17">
        <v>44501</v>
      </c>
      <c r="B900">
        <v>267.62599999999998</v>
      </c>
    </row>
    <row r="901" spans="1:2">
      <c r="A901" s="17">
        <v>44531</v>
      </c>
      <c r="B901">
        <v>269.04899999999998</v>
      </c>
    </row>
    <row r="902" spans="1:2">
      <c r="A902" s="17">
        <v>44562</v>
      </c>
      <c r="B902">
        <v>281.74900000000002</v>
      </c>
    </row>
    <row r="903" spans="1:2">
      <c r="A903" s="17">
        <v>44593</v>
      </c>
      <c r="B903">
        <v>296.88499999999999</v>
      </c>
    </row>
  </sheetData>
  <hyperlinks>
    <hyperlink ref="F1" r:id="rId1" display="https://fred.stlouisfed.org/series/PPICMM" xr:uid="{EAC58719-AC7B-470E-A2F1-E723EE3CFD0C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940F4-63B0-4D2B-804C-D0BBE1F87385}">
  <sheetPr>
    <tabColor rgb="FF70AD47"/>
  </sheetPr>
  <dimension ref="A1:F1238"/>
  <sheetViews>
    <sheetView workbookViewId="0">
      <selection activeCell="F11" sqref="F11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43</v>
      </c>
      <c r="F1" s="18" t="s">
        <v>77</v>
      </c>
    </row>
    <row r="2" spans="1:6">
      <c r="A2" s="17">
        <v>6941</v>
      </c>
      <c r="B2">
        <v>4.8083999999999998</v>
      </c>
    </row>
    <row r="3" spans="1:6">
      <c r="A3" s="17">
        <v>6972</v>
      </c>
      <c r="B3">
        <v>4.6193</v>
      </c>
    </row>
    <row r="4" spans="1:6">
      <c r="A4" s="17">
        <v>7000</v>
      </c>
      <c r="B4">
        <v>4.5113000000000003</v>
      </c>
    </row>
    <row r="5" spans="1:6">
      <c r="A5" s="17">
        <v>7031</v>
      </c>
      <c r="B5">
        <v>4.5922999999999998</v>
      </c>
    </row>
    <row r="6" spans="1:6">
      <c r="A6" s="17">
        <v>7061</v>
      </c>
      <c r="B6">
        <v>4.7274000000000003</v>
      </c>
    </row>
    <row r="7" spans="1:6">
      <c r="A7" s="17">
        <v>7092</v>
      </c>
      <c r="B7">
        <v>5.0244999999999997</v>
      </c>
    </row>
    <row r="8" spans="1:6">
      <c r="A8" s="17">
        <v>7122</v>
      </c>
      <c r="B8">
        <v>5.1866000000000003</v>
      </c>
    </row>
    <row r="9" spans="1:6">
      <c r="A9" s="17">
        <v>7153</v>
      </c>
      <c r="B9">
        <v>5.2946999999999997</v>
      </c>
    </row>
    <row r="10" spans="1:6">
      <c r="A10" s="17">
        <v>7184</v>
      </c>
      <c r="B10">
        <v>5.3216999999999999</v>
      </c>
    </row>
    <row r="11" spans="1:6">
      <c r="A11" s="17">
        <v>7214</v>
      </c>
      <c r="B11">
        <v>5.2946999999999997</v>
      </c>
    </row>
    <row r="12" spans="1:6">
      <c r="A12" s="17">
        <v>7245</v>
      </c>
      <c r="B12">
        <v>5.1866000000000003</v>
      </c>
    </row>
    <row r="13" spans="1:6">
      <c r="A13" s="17">
        <v>7275</v>
      </c>
      <c r="B13">
        <v>4.8353999999999999</v>
      </c>
    </row>
    <row r="14" spans="1:6">
      <c r="A14" s="17">
        <v>7306</v>
      </c>
      <c r="B14">
        <v>5.5107999999999997</v>
      </c>
    </row>
    <row r="15" spans="1:6">
      <c r="A15" s="17">
        <v>7337</v>
      </c>
      <c r="B15">
        <v>5.5377999999999998</v>
      </c>
    </row>
    <row r="16" spans="1:6">
      <c r="A16" s="17">
        <v>7366</v>
      </c>
      <c r="B16">
        <v>5.5377999999999998</v>
      </c>
    </row>
    <row r="17" spans="1:2">
      <c r="A17" s="17">
        <v>7397</v>
      </c>
      <c r="B17">
        <v>5.1866000000000003</v>
      </c>
    </row>
    <row r="18" spans="1:2">
      <c r="A18" s="17">
        <v>7427</v>
      </c>
      <c r="B18">
        <v>5.5107999999999997</v>
      </c>
    </row>
    <row r="19" spans="1:2">
      <c r="A19" s="17">
        <v>7458</v>
      </c>
      <c r="B19">
        <v>5.5107999999999997</v>
      </c>
    </row>
    <row r="20" spans="1:2">
      <c r="A20" s="17">
        <v>7488</v>
      </c>
      <c r="B20">
        <v>5.2135999999999996</v>
      </c>
    </row>
    <row r="21" spans="1:2">
      <c r="A21" s="17">
        <v>7519</v>
      </c>
      <c r="B21">
        <v>5.3216999999999999</v>
      </c>
    </row>
    <row r="22" spans="1:2">
      <c r="A22" s="17">
        <v>7550</v>
      </c>
      <c r="B22">
        <v>5.2135999999999996</v>
      </c>
    </row>
    <row r="23" spans="1:2">
      <c r="A23" s="17">
        <v>7580</v>
      </c>
      <c r="B23">
        <v>5.0785</v>
      </c>
    </row>
    <row r="24" spans="1:2">
      <c r="A24" s="17">
        <v>7611</v>
      </c>
      <c r="B24">
        <v>4.5922999999999998</v>
      </c>
    </row>
    <row r="25" spans="1:2">
      <c r="A25" s="17">
        <v>7641</v>
      </c>
      <c r="B25">
        <v>4.0250000000000004</v>
      </c>
    </row>
    <row r="26" spans="1:2">
      <c r="A26" s="17">
        <v>7672</v>
      </c>
      <c r="B26">
        <v>3.944</v>
      </c>
    </row>
    <row r="27" spans="1:2">
      <c r="A27" s="17">
        <v>7703</v>
      </c>
      <c r="B27">
        <v>3.89</v>
      </c>
    </row>
    <row r="28" spans="1:2">
      <c r="A28" s="17">
        <v>7731</v>
      </c>
      <c r="B28">
        <v>3.7818999999999998</v>
      </c>
    </row>
    <row r="29" spans="1:2">
      <c r="A29" s="17">
        <v>7762</v>
      </c>
      <c r="B29">
        <v>3.8089</v>
      </c>
    </row>
    <row r="30" spans="1:2">
      <c r="A30" s="17">
        <v>7792</v>
      </c>
      <c r="B30">
        <v>3.9980000000000002</v>
      </c>
    </row>
    <row r="31" spans="1:2">
      <c r="A31" s="17">
        <v>7823</v>
      </c>
      <c r="B31">
        <v>3.944</v>
      </c>
    </row>
    <row r="32" spans="1:2">
      <c r="A32" s="17">
        <v>7853</v>
      </c>
      <c r="B32">
        <v>3.8089</v>
      </c>
    </row>
    <row r="33" spans="1:2">
      <c r="A33" s="17">
        <v>7884</v>
      </c>
      <c r="B33">
        <v>3.9980000000000002</v>
      </c>
    </row>
    <row r="34" spans="1:2">
      <c r="A34" s="17">
        <v>7915</v>
      </c>
      <c r="B34">
        <v>4.1060999999999996</v>
      </c>
    </row>
    <row r="35" spans="1:2">
      <c r="A35" s="17">
        <v>7945</v>
      </c>
      <c r="B35">
        <v>4.3761999999999999</v>
      </c>
    </row>
    <row r="36" spans="1:2">
      <c r="A36" s="17">
        <v>7976</v>
      </c>
      <c r="B36">
        <v>4.2680999999999996</v>
      </c>
    </row>
    <row r="37" spans="1:2">
      <c r="A37" s="17">
        <v>8006</v>
      </c>
      <c r="B37">
        <v>3.9169999999999998</v>
      </c>
    </row>
    <row r="38" spans="1:2">
      <c r="A38" s="17">
        <v>8037</v>
      </c>
      <c r="B38">
        <v>4.2680999999999996</v>
      </c>
    </row>
    <row r="39" spans="1:2">
      <c r="A39" s="17">
        <v>8068</v>
      </c>
      <c r="B39">
        <v>4.5652999999999997</v>
      </c>
    </row>
    <row r="40" spans="1:2">
      <c r="A40" s="17">
        <v>8096</v>
      </c>
      <c r="B40">
        <v>4.8353999999999999</v>
      </c>
    </row>
    <row r="41" spans="1:2">
      <c r="A41" s="17">
        <v>8127</v>
      </c>
      <c r="B41">
        <v>4.6193</v>
      </c>
    </row>
    <row r="42" spans="1:2">
      <c r="A42" s="17">
        <v>8157</v>
      </c>
      <c r="B42">
        <v>4.9165000000000001</v>
      </c>
    </row>
    <row r="43" spans="1:2">
      <c r="A43" s="17">
        <v>8188</v>
      </c>
      <c r="B43">
        <v>5.1596000000000002</v>
      </c>
    </row>
    <row r="44" spans="1:2">
      <c r="A44" s="17">
        <v>8218</v>
      </c>
      <c r="B44">
        <v>5.0244999999999997</v>
      </c>
    </row>
    <row r="45" spans="1:2">
      <c r="A45" s="17">
        <v>8249</v>
      </c>
      <c r="B45">
        <v>4.9435000000000002</v>
      </c>
    </row>
    <row r="46" spans="1:2">
      <c r="A46" s="17">
        <v>8280</v>
      </c>
      <c r="B46">
        <v>5.3216999999999999</v>
      </c>
    </row>
    <row r="47" spans="1:2">
      <c r="A47" s="17">
        <v>8310</v>
      </c>
      <c r="B47">
        <v>5.7268999999999997</v>
      </c>
    </row>
    <row r="48" spans="1:2">
      <c r="A48" s="17">
        <v>8341</v>
      </c>
      <c r="B48">
        <v>5.8890000000000002</v>
      </c>
    </row>
    <row r="49" spans="1:2">
      <c r="A49" s="17">
        <v>8371</v>
      </c>
      <c r="B49">
        <v>5.6727999999999996</v>
      </c>
    </row>
    <row r="50" spans="1:2">
      <c r="A50" s="17">
        <v>8402</v>
      </c>
      <c r="B50">
        <v>5.6727999999999996</v>
      </c>
    </row>
    <row r="51" spans="1:2">
      <c r="A51" s="17">
        <v>8433</v>
      </c>
      <c r="B51">
        <v>5.8619000000000003</v>
      </c>
    </row>
    <row r="52" spans="1:2">
      <c r="A52" s="17">
        <v>8461</v>
      </c>
      <c r="B52">
        <v>6.1321000000000003</v>
      </c>
    </row>
    <row r="53" spans="1:2">
      <c r="A53" s="17">
        <v>8492</v>
      </c>
      <c r="B53">
        <v>6.2401</v>
      </c>
    </row>
    <row r="54" spans="1:2">
      <c r="A54" s="17">
        <v>8522</v>
      </c>
      <c r="B54">
        <v>6.4021999999999997</v>
      </c>
    </row>
    <row r="55" spans="1:2">
      <c r="A55" s="17">
        <v>8553</v>
      </c>
      <c r="B55">
        <v>6.3212000000000002</v>
      </c>
    </row>
    <row r="56" spans="1:2">
      <c r="A56" s="17">
        <v>8583</v>
      </c>
      <c r="B56">
        <v>6.1051000000000002</v>
      </c>
    </row>
    <row r="57" spans="1:2">
      <c r="A57" s="17">
        <v>8614</v>
      </c>
      <c r="B57">
        <v>6.1321000000000003</v>
      </c>
    </row>
    <row r="58" spans="1:2">
      <c r="A58" s="17">
        <v>8645</v>
      </c>
      <c r="B58">
        <v>6.1321000000000003</v>
      </c>
    </row>
    <row r="59" spans="1:2">
      <c r="A59" s="17">
        <v>8675</v>
      </c>
      <c r="B59">
        <v>6.1321000000000003</v>
      </c>
    </row>
    <row r="60" spans="1:2">
      <c r="A60" s="17">
        <v>8706</v>
      </c>
      <c r="B60">
        <v>5.97</v>
      </c>
    </row>
    <row r="61" spans="1:2">
      <c r="A61" s="17">
        <v>8736</v>
      </c>
      <c r="B61">
        <v>5.5107999999999997</v>
      </c>
    </row>
    <row r="62" spans="1:2">
      <c r="A62" s="17">
        <v>8767</v>
      </c>
      <c r="B62">
        <v>5.7538999999999998</v>
      </c>
    </row>
    <row r="63" spans="1:2">
      <c r="A63" s="17">
        <v>8798</v>
      </c>
      <c r="B63">
        <v>5.9969999999999999</v>
      </c>
    </row>
    <row r="64" spans="1:2">
      <c r="A64" s="17">
        <v>8827</v>
      </c>
      <c r="B64">
        <v>5.9969999999999999</v>
      </c>
    </row>
    <row r="65" spans="1:2">
      <c r="A65" s="17">
        <v>8858</v>
      </c>
      <c r="B65">
        <v>5.7808999999999999</v>
      </c>
    </row>
    <row r="66" spans="1:2">
      <c r="A66" s="17">
        <v>8888</v>
      </c>
      <c r="B66">
        <v>5.5648</v>
      </c>
    </row>
    <row r="67" spans="1:2">
      <c r="A67" s="17">
        <v>8919</v>
      </c>
      <c r="B67">
        <v>5.2946999999999997</v>
      </c>
    </row>
    <row r="68" spans="1:2">
      <c r="A68" s="17">
        <v>8949</v>
      </c>
      <c r="B68">
        <v>5.0785</v>
      </c>
    </row>
    <row r="69" spans="1:2">
      <c r="A69" s="17">
        <v>8980</v>
      </c>
      <c r="B69">
        <v>5.4027000000000003</v>
      </c>
    </row>
    <row r="70" spans="1:2">
      <c r="A70" s="17">
        <v>9011</v>
      </c>
      <c r="B70">
        <v>5.7538999999999998</v>
      </c>
    </row>
    <row r="71" spans="1:2">
      <c r="A71" s="17">
        <v>9041</v>
      </c>
      <c r="B71">
        <v>5.8890000000000002</v>
      </c>
    </row>
    <row r="72" spans="1:2">
      <c r="A72" s="17">
        <v>9072</v>
      </c>
      <c r="B72">
        <v>5.8349000000000002</v>
      </c>
    </row>
    <row r="73" spans="1:2">
      <c r="A73" s="17">
        <v>9102</v>
      </c>
      <c r="B73">
        <v>5.6727999999999996</v>
      </c>
    </row>
    <row r="74" spans="1:2">
      <c r="A74" s="17">
        <v>9133</v>
      </c>
      <c r="B74">
        <v>5.9969999999999999</v>
      </c>
    </row>
    <row r="75" spans="1:2">
      <c r="A75" s="17">
        <v>9164</v>
      </c>
      <c r="B75">
        <v>6.1321000000000003</v>
      </c>
    </row>
    <row r="76" spans="1:2">
      <c r="A76" s="17">
        <v>9192</v>
      </c>
      <c r="B76">
        <v>6.2130999999999998</v>
      </c>
    </row>
    <row r="77" spans="1:2">
      <c r="A77" s="17">
        <v>9223</v>
      </c>
      <c r="B77">
        <v>6.2401</v>
      </c>
    </row>
    <row r="78" spans="1:2">
      <c r="A78" s="17">
        <v>9253</v>
      </c>
      <c r="B78">
        <v>6.2401</v>
      </c>
    </row>
    <row r="79" spans="1:2">
      <c r="A79" s="17">
        <v>9284</v>
      </c>
      <c r="B79">
        <v>6.1321000000000003</v>
      </c>
    </row>
    <row r="80" spans="1:2">
      <c r="A80" s="17">
        <v>9314</v>
      </c>
      <c r="B80">
        <v>6.1321000000000003</v>
      </c>
    </row>
    <row r="81" spans="1:2">
      <c r="A81" s="17">
        <v>9345</v>
      </c>
      <c r="B81">
        <v>6.2401</v>
      </c>
    </row>
    <row r="82" spans="1:2">
      <c r="A82" s="17">
        <v>9376</v>
      </c>
      <c r="B82">
        <v>6.3212000000000002</v>
      </c>
    </row>
    <row r="83" spans="1:2">
      <c r="A83" s="17">
        <v>9406</v>
      </c>
      <c r="B83">
        <v>6.5373000000000001</v>
      </c>
    </row>
    <row r="84" spans="1:2">
      <c r="A84" s="17">
        <v>9437</v>
      </c>
      <c r="B84">
        <v>6.4832999999999998</v>
      </c>
    </row>
    <row r="85" spans="1:2">
      <c r="A85" s="17">
        <v>9467</v>
      </c>
      <c r="B85">
        <v>6.2130999999999998</v>
      </c>
    </row>
    <row r="86" spans="1:2">
      <c r="A86" s="17">
        <v>9498</v>
      </c>
      <c r="B86">
        <v>6.2401</v>
      </c>
    </row>
    <row r="87" spans="1:2">
      <c r="A87" s="17">
        <v>9529</v>
      </c>
      <c r="B87">
        <v>6.4561999999999999</v>
      </c>
    </row>
    <row r="88" spans="1:2">
      <c r="A88" s="17">
        <v>9557</v>
      </c>
      <c r="B88">
        <v>6.5913000000000004</v>
      </c>
    </row>
    <row r="89" spans="1:2">
      <c r="A89" s="17">
        <v>9588</v>
      </c>
      <c r="B89">
        <v>6.5643000000000002</v>
      </c>
    </row>
    <row r="90" spans="1:2">
      <c r="A90" s="17">
        <v>9618</v>
      </c>
      <c r="B90">
        <v>6.5643000000000002</v>
      </c>
    </row>
    <row r="91" spans="1:2">
      <c r="A91" s="17">
        <v>9649</v>
      </c>
      <c r="B91">
        <v>6.5643000000000002</v>
      </c>
    </row>
    <row r="92" spans="1:2">
      <c r="A92" s="17">
        <v>9679</v>
      </c>
      <c r="B92">
        <v>6.4561999999999999</v>
      </c>
    </row>
    <row r="93" spans="1:2">
      <c r="A93" s="17">
        <v>9710</v>
      </c>
      <c r="B93">
        <v>6.7804000000000002</v>
      </c>
    </row>
    <row r="94" spans="1:2">
      <c r="A94" s="17">
        <v>9741</v>
      </c>
      <c r="B94">
        <v>7.0235000000000003</v>
      </c>
    </row>
    <row r="95" spans="1:2">
      <c r="A95" s="17">
        <v>9771</v>
      </c>
      <c r="B95">
        <v>7.0235000000000003</v>
      </c>
    </row>
    <row r="96" spans="1:2">
      <c r="A96" s="17">
        <v>9802</v>
      </c>
      <c r="B96">
        <v>6.7804000000000002</v>
      </c>
    </row>
    <row r="97" spans="1:2">
      <c r="A97" s="17">
        <v>9832</v>
      </c>
      <c r="B97">
        <v>6.3482000000000003</v>
      </c>
    </row>
    <row r="98" spans="1:2">
      <c r="A98" s="17">
        <v>9863</v>
      </c>
      <c r="B98">
        <v>6.4561999999999999</v>
      </c>
    </row>
    <row r="99" spans="1:2">
      <c r="A99" s="17">
        <v>9894</v>
      </c>
      <c r="B99">
        <v>6.7804000000000002</v>
      </c>
    </row>
    <row r="100" spans="1:2">
      <c r="A100" s="17">
        <v>9922</v>
      </c>
      <c r="B100">
        <v>6.9154999999999998</v>
      </c>
    </row>
    <row r="101" spans="1:2">
      <c r="A101" s="17">
        <v>9953</v>
      </c>
      <c r="B101">
        <v>6.7804000000000002</v>
      </c>
    </row>
    <row r="102" spans="1:2">
      <c r="A102" s="17">
        <v>9983</v>
      </c>
      <c r="B102">
        <v>6.8074000000000003</v>
      </c>
    </row>
    <row r="103" spans="1:2">
      <c r="A103" s="17">
        <v>10014</v>
      </c>
      <c r="B103">
        <v>6.7534000000000001</v>
      </c>
    </row>
    <row r="104" spans="1:2">
      <c r="A104" s="17">
        <v>10044</v>
      </c>
      <c r="B104">
        <v>6.4561999999999999</v>
      </c>
    </row>
    <row r="105" spans="1:2">
      <c r="A105" s="17">
        <v>10075</v>
      </c>
      <c r="B105">
        <v>6.6722999999999999</v>
      </c>
    </row>
    <row r="106" spans="1:2">
      <c r="A106" s="17">
        <v>10106</v>
      </c>
      <c r="B106">
        <v>6.7534000000000001</v>
      </c>
    </row>
    <row r="107" spans="1:2">
      <c r="A107" s="17">
        <v>10136</v>
      </c>
      <c r="B107">
        <v>6.6452999999999998</v>
      </c>
    </row>
    <row r="108" spans="1:2">
      <c r="A108" s="17">
        <v>10167</v>
      </c>
      <c r="B108">
        <v>6.3482000000000003</v>
      </c>
    </row>
    <row r="109" spans="1:2">
      <c r="A109" s="17">
        <v>10197</v>
      </c>
      <c r="B109">
        <v>6.024</v>
      </c>
    </row>
    <row r="110" spans="1:2">
      <c r="A110" s="17">
        <v>10228</v>
      </c>
      <c r="B110">
        <v>6.2942</v>
      </c>
    </row>
    <row r="111" spans="1:2">
      <c r="A111" s="17">
        <v>10259</v>
      </c>
      <c r="B111">
        <v>6.5913000000000004</v>
      </c>
    </row>
    <row r="112" spans="1:2">
      <c r="A112" s="17">
        <v>10288</v>
      </c>
      <c r="B112">
        <v>6.7534000000000001</v>
      </c>
    </row>
    <row r="113" spans="1:2">
      <c r="A113" s="17">
        <v>10319</v>
      </c>
      <c r="B113">
        <v>6.7534000000000001</v>
      </c>
    </row>
    <row r="114" spans="1:2">
      <c r="A114" s="17">
        <v>10349</v>
      </c>
      <c r="B114">
        <v>6.8074000000000003</v>
      </c>
    </row>
    <row r="115" spans="1:2">
      <c r="A115" s="17">
        <v>10380</v>
      </c>
      <c r="B115">
        <v>6.8074000000000003</v>
      </c>
    </row>
    <row r="116" spans="1:2">
      <c r="A116" s="17">
        <v>10410</v>
      </c>
      <c r="B116">
        <v>6.6993999999999998</v>
      </c>
    </row>
    <row r="117" spans="1:2">
      <c r="A117" s="17">
        <v>10441</v>
      </c>
      <c r="B117">
        <v>7.0505000000000004</v>
      </c>
    </row>
    <row r="118" spans="1:2">
      <c r="A118" s="17">
        <v>10472</v>
      </c>
      <c r="B118">
        <v>7.3207000000000004</v>
      </c>
    </row>
    <row r="119" spans="1:2">
      <c r="A119" s="17">
        <v>10502</v>
      </c>
      <c r="B119">
        <v>7.4557000000000002</v>
      </c>
    </row>
    <row r="120" spans="1:2">
      <c r="A120" s="17">
        <v>10533</v>
      </c>
      <c r="B120">
        <v>7.2126000000000001</v>
      </c>
    </row>
    <row r="121" spans="1:2">
      <c r="A121" s="17">
        <v>10563</v>
      </c>
      <c r="B121">
        <v>6.8074000000000003</v>
      </c>
    </row>
    <row r="122" spans="1:2">
      <c r="A122" s="17">
        <v>10594</v>
      </c>
      <c r="B122">
        <v>7.2126000000000001</v>
      </c>
    </row>
    <row r="123" spans="1:2">
      <c r="A123" s="17">
        <v>10625</v>
      </c>
      <c r="B123">
        <v>7.5098000000000003</v>
      </c>
    </row>
    <row r="124" spans="1:2">
      <c r="A124" s="17">
        <v>10653</v>
      </c>
      <c r="B124">
        <v>7.6177999999999999</v>
      </c>
    </row>
    <row r="125" spans="1:2">
      <c r="A125" s="17">
        <v>10684</v>
      </c>
      <c r="B125">
        <v>7.8338999999999999</v>
      </c>
    </row>
    <row r="126" spans="1:2">
      <c r="A126" s="17">
        <v>10714</v>
      </c>
      <c r="B126">
        <v>8.0229999999999997</v>
      </c>
    </row>
    <row r="127" spans="1:2">
      <c r="A127" s="17">
        <v>10745</v>
      </c>
      <c r="B127">
        <v>7.9420000000000002</v>
      </c>
    </row>
    <row r="128" spans="1:2">
      <c r="A128" s="17">
        <v>10775</v>
      </c>
      <c r="B128">
        <v>7.7798999999999996</v>
      </c>
    </row>
    <row r="129" spans="1:2">
      <c r="A129" s="17">
        <v>10806</v>
      </c>
      <c r="B129">
        <v>7.915</v>
      </c>
    </row>
    <row r="130" spans="1:2">
      <c r="A130" s="17">
        <v>10837</v>
      </c>
      <c r="B130">
        <v>8.0770999999999997</v>
      </c>
    </row>
    <row r="131" spans="1:2">
      <c r="A131" s="17">
        <v>10867</v>
      </c>
      <c r="B131">
        <v>7.9420000000000002</v>
      </c>
    </row>
    <row r="132" spans="1:2">
      <c r="A132" s="17">
        <v>10898</v>
      </c>
      <c r="B132">
        <v>7.2126000000000001</v>
      </c>
    </row>
    <row r="133" spans="1:2">
      <c r="A133" s="17">
        <v>10928</v>
      </c>
      <c r="B133">
        <v>6.4832999999999998</v>
      </c>
    </row>
    <row r="134" spans="1:2">
      <c r="A134" s="17">
        <v>10959</v>
      </c>
      <c r="B134">
        <v>6.6722999999999999</v>
      </c>
    </row>
    <row r="135" spans="1:2">
      <c r="A135" s="17">
        <v>10990</v>
      </c>
      <c r="B135">
        <v>6.9154999999999998</v>
      </c>
    </row>
    <row r="136" spans="1:2">
      <c r="A136" s="17">
        <v>11018</v>
      </c>
      <c r="B136">
        <v>6.8613999999999997</v>
      </c>
    </row>
    <row r="137" spans="1:2">
      <c r="A137" s="17">
        <v>11049</v>
      </c>
      <c r="B137">
        <v>6.9424999999999999</v>
      </c>
    </row>
    <row r="138" spans="1:2">
      <c r="A138" s="17">
        <v>11079</v>
      </c>
      <c r="B138">
        <v>6.9154999999999998</v>
      </c>
    </row>
    <row r="139" spans="1:2">
      <c r="A139" s="17">
        <v>11110</v>
      </c>
      <c r="B139">
        <v>6.6452999999999998</v>
      </c>
    </row>
    <row r="140" spans="1:2">
      <c r="A140" s="17">
        <v>11140</v>
      </c>
      <c r="B140">
        <v>6.1321000000000003</v>
      </c>
    </row>
    <row r="141" spans="1:2">
      <c r="A141" s="17">
        <v>11171</v>
      </c>
      <c r="B141">
        <v>6.1051000000000002</v>
      </c>
    </row>
    <row r="142" spans="1:2">
      <c r="A142" s="17">
        <v>11202</v>
      </c>
      <c r="B142">
        <v>6.2130999999999998</v>
      </c>
    </row>
    <row r="143" spans="1:2">
      <c r="A143" s="17">
        <v>11232</v>
      </c>
      <c r="B143">
        <v>5.9969999999999999</v>
      </c>
    </row>
    <row r="144" spans="1:2">
      <c r="A144" s="17">
        <v>11263</v>
      </c>
      <c r="B144">
        <v>5.5648</v>
      </c>
    </row>
    <row r="145" spans="1:2">
      <c r="A145" s="17">
        <v>11293</v>
      </c>
      <c r="B145">
        <v>5.1866000000000003</v>
      </c>
    </row>
    <row r="146" spans="1:2">
      <c r="A146" s="17">
        <v>11324</v>
      </c>
      <c r="B146">
        <v>5.2135999999999996</v>
      </c>
    </row>
    <row r="147" spans="1:2">
      <c r="A147" s="17">
        <v>11355</v>
      </c>
      <c r="B147">
        <v>5.5107999999999997</v>
      </c>
    </row>
    <row r="148" spans="1:2">
      <c r="A148" s="17">
        <v>11383</v>
      </c>
      <c r="B148">
        <v>5.6458000000000004</v>
      </c>
    </row>
    <row r="149" spans="1:2">
      <c r="A149" s="17">
        <v>11414</v>
      </c>
      <c r="B149">
        <v>5.7808999999999999</v>
      </c>
    </row>
    <row r="150" spans="1:2">
      <c r="A150" s="17">
        <v>11444</v>
      </c>
      <c r="B150">
        <v>5.7268999999999997</v>
      </c>
    </row>
    <row r="151" spans="1:2">
      <c r="A151" s="17">
        <v>11475</v>
      </c>
      <c r="B151">
        <v>5.5107999999999997</v>
      </c>
    </row>
    <row r="152" spans="1:2">
      <c r="A152" s="17">
        <v>11505</v>
      </c>
      <c r="B152">
        <v>5.2946999999999997</v>
      </c>
    </row>
    <row r="153" spans="1:2">
      <c r="A153" s="17">
        <v>11536</v>
      </c>
      <c r="B153">
        <v>5.1866000000000003</v>
      </c>
    </row>
    <row r="154" spans="1:2">
      <c r="A154" s="17">
        <v>11567</v>
      </c>
      <c r="B154">
        <v>5.1596000000000002</v>
      </c>
    </row>
    <row r="155" spans="1:2">
      <c r="A155" s="17">
        <v>11597</v>
      </c>
      <c r="B155">
        <v>4.9165000000000001</v>
      </c>
    </row>
    <row r="156" spans="1:2">
      <c r="A156" s="17">
        <v>11628</v>
      </c>
      <c r="B156">
        <v>4.6733000000000002</v>
      </c>
    </row>
    <row r="157" spans="1:2">
      <c r="A157" s="17">
        <v>11658</v>
      </c>
      <c r="B157">
        <v>4.4032</v>
      </c>
    </row>
    <row r="158" spans="1:2">
      <c r="A158" s="17">
        <v>11689</v>
      </c>
      <c r="B158">
        <v>4.3761999999999999</v>
      </c>
    </row>
    <row r="159" spans="1:2">
      <c r="A159" s="17">
        <v>11720</v>
      </c>
      <c r="B159">
        <v>4.4572000000000003</v>
      </c>
    </row>
    <row r="160" spans="1:2">
      <c r="A160" s="17">
        <v>11749</v>
      </c>
      <c r="B160">
        <v>4.3491999999999997</v>
      </c>
    </row>
    <row r="161" spans="1:2">
      <c r="A161" s="17">
        <v>11780</v>
      </c>
      <c r="B161">
        <v>4.1600999999999999</v>
      </c>
    </row>
    <row r="162" spans="1:2">
      <c r="A162" s="17">
        <v>11810</v>
      </c>
      <c r="B162">
        <v>4.0250000000000004</v>
      </c>
    </row>
    <row r="163" spans="1:2">
      <c r="A163" s="17">
        <v>11841</v>
      </c>
      <c r="B163">
        <v>3.89</v>
      </c>
    </row>
    <row r="164" spans="1:2">
      <c r="A164" s="17">
        <v>11871</v>
      </c>
      <c r="B164">
        <v>3.6467999999999998</v>
      </c>
    </row>
    <row r="165" spans="1:2">
      <c r="A165" s="17">
        <v>11902</v>
      </c>
      <c r="B165">
        <v>3.7818999999999998</v>
      </c>
    </row>
    <row r="166" spans="1:2">
      <c r="A166" s="17">
        <v>11933</v>
      </c>
      <c r="B166">
        <v>4.2411000000000003</v>
      </c>
    </row>
    <row r="167" spans="1:2">
      <c r="A167" s="17">
        <v>11963</v>
      </c>
      <c r="B167">
        <v>4.3491999999999997</v>
      </c>
    </row>
    <row r="168" spans="1:2">
      <c r="A168" s="17">
        <v>11994</v>
      </c>
      <c r="B168">
        <v>4.1600999999999999</v>
      </c>
    </row>
    <row r="169" spans="1:2">
      <c r="A169" s="17">
        <v>12024</v>
      </c>
      <c r="B169">
        <v>3.9169999999999998</v>
      </c>
    </row>
    <row r="170" spans="1:2">
      <c r="A170" s="17">
        <v>12055</v>
      </c>
      <c r="B170">
        <v>3.9169999999999998</v>
      </c>
    </row>
    <row r="171" spans="1:2">
      <c r="A171" s="17">
        <v>12086</v>
      </c>
      <c r="B171">
        <v>4.0519999999999996</v>
      </c>
    </row>
    <row r="172" spans="1:2">
      <c r="A172" s="17">
        <v>12114</v>
      </c>
      <c r="B172">
        <v>3.7818999999999998</v>
      </c>
    </row>
    <row r="173" spans="1:2">
      <c r="A173" s="17">
        <v>12145</v>
      </c>
      <c r="B173">
        <v>4.1330999999999998</v>
      </c>
    </row>
    <row r="174" spans="1:2">
      <c r="A174" s="17">
        <v>12175</v>
      </c>
      <c r="B174">
        <v>4.8353999999999999</v>
      </c>
    </row>
    <row r="175" spans="1:2">
      <c r="A175" s="17">
        <v>12206</v>
      </c>
      <c r="B175">
        <v>5.5377999999999998</v>
      </c>
    </row>
    <row r="176" spans="1:2">
      <c r="A176" s="17">
        <v>12236</v>
      </c>
      <c r="B176">
        <v>5.8890000000000002</v>
      </c>
    </row>
    <row r="177" spans="1:2">
      <c r="A177" s="17">
        <v>12267</v>
      </c>
      <c r="B177">
        <v>5.7268999999999997</v>
      </c>
    </row>
    <row r="178" spans="1:2">
      <c r="A178" s="17">
        <v>12298</v>
      </c>
      <c r="B178">
        <v>5.6188000000000002</v>
      </c>
    </row>
    <row r="179" spans="1:2">
      <c r="A179" s="17">
        <v>12328</v>
      </c>
      <c r="B179">
        <v>5.2135999999999996</v>
      </c>
    </row>
    <row r="180" spans="1:2">
      <c r="A180" s="17">
        <v>12359</v>
      </c>
      <c r="B180">
        <v>4.8083999999999998</v>
      </c>
    </row>
    <row r="181" spans="1:2">
      <c r="A181" s="17">
        <v>12389</v>
      </c>
      <c r="B181">
        <v>4.6733000000000002</v>
      </c>
    </row>
    <row r="182" spans="1:2">
      <c r="A182" s="17">
        <v>12420</v>
      </c>
      <c r="B182">
        <v>4.8353999999999999</v>
      </c>
    </row>
    <row r="183" spans="1:2">
      <c r="A183" s="17">
        <v>12451</v>
      </c>
      <c r="B183">
        <v>5.2946999999999997</v>
      </c>
    </row>
    <row r="184" spans="1:2">
      <c r="A184" s="17">
        <v>12479</v>
      </c>
      <c r="B184">
        <v>5.5648</v>
      </c>
    </row>
    <row r="185" spans="1:2">
      <c r="A185" s="17">
        <v>12510</v>
      </c>
      <c r="B185">
        <v>5.6727999999999996</v>
      </c>
    </row>
    <row r="186" spans="1:2">
      <c r="A186" s="17">
        <v>12540</v>
      </c>
      <c r="B186">
        <v>5.7538999999999998</v>
      </c>
    </row>
    <row r="187" spans="1:2">
      <c r="A187" s="17">
        <v>12571</v>
      </c>
      <c r="B187">
        <v>5.6458000000000004</v>
      </c>
    </row>
    <row r="188" spans="1:2">
      <c r="A188" s="17">
        <v>12601</v>
      </c>
      <c r="B188">
        <v>5.1326000000000001</v>
      </c>
    </row>
    <row r="189" spans="1:2">
      <c r="A189" s="17">
        <v>12632</v>
      </c>
      <c r="B189">
        <v>5.1596000000000002</v>
      </c>
    </row>
    <row r="190" spans="1:2">
      <c r="A190" s="17">
        <v>12663</v>
      </c>
      <c r="B190">
        <v>5.0514999999999999</v>
      </c>
    </row>
    <row r="191" spans="1:2">
      <c r="A191" s="17">
        <v>12693</v>
      </c>
      <c r="B191">
        <v>5.1326000000000001</v>
      </c>
    </row>
    <row r="192" spans="1:2">
      <c r="A192" s="17">
        <v>12724</v>
      </c>
      <c r="B192">
        <v>4.9705000000000004</v>
      </c>
    </row>
    <row r="193" spans="1:2">
      <c r="A193" s="17">
        <v>12754</v>
      </c>
      <c r="B193">
        <v>5.1596000000000002</v>
      </c>
    </row>
    <row r="194" spans="1:2">
      <c r="A194" s="17">
        <v>12785</v>
      </c>
      <c r="B194">
        <v>5.6458000000000004</v>
      </c>
    </row>
    <row r="195" spans="1:2">
      <c r="A195" s="17">
        <v>12816</v>
      </c>
      <c r="B195">
        <v>5.97</v>
      </c>
    </row>
    <row r="196" spans="1:2">
      <c r="A196" s="17">
        <v>12844</v>
      </c>
      <c r="B196">
        <v>5.9429999999999996</v>
      </c>
    </row>
    <row r="197" spans="1:2">
      <c r="A197" s="17">
        <v>12875</v>
      </c>
      <c r="B197">
        <v>5.8619000000000003</v>
      </c>
    </row>
    <row r="198" spans="1:2">
      <c r="A198" s="17">
        <v>12905</v>
      </c>
      <c r="B198">
        <v>5.8619000000000003</v>
      </c>
    </row>
    <row r="199" spans="1:2">
      <c r="A199" s="17">
        <v>12936</v>
      </c>
      <c r="B199">
        <v>5.8619000000000003</v>
      </c>
    </row>
    <row r="200" spans="1:2">
      <c r="A200" s="17">
        <v>12966</v>
      </c>
      <c r="B200">
        <v>5.7808999999999999</v>
      </c>
    </row>
    <row r="201" spans="1:2">
      <c r="A201" s="17">
        <v>12997</v>
      </c>
      <c r="B201">
        <v>6.1051000000000002</v>
      </c>
    </row>
    <row r="202" spans="1:2">
      <c r="A202" s="17">
        <v>13028</v>
      </c>
      <c r="B202">
        <v>6.3482000000000003</v>
      </c>
    </row>
    <row r="203" spans="1:2">
      <c r="A203" s="17">
        <v>13058</v>
      </c>
      <c r="B203">
        <v>6.6452999999999998</v>
      </c>
    </row>
    <row r="204" spans="1:2">
      <c r="A204" s="17">
        <v>13089</v>
      </c>
      <c r="B204">
        <v>6.6452999999999998</v>
      </c>
    </row>
    <row r="205" spans="1:2">
      <c r="A205" s="17">
        <v>13119</v>
      </c>
      <c r="B205">
        <v>6.4832999999999998</v>
      </c>
    </row>
    <row r="206" spans="1:2">
      <c r="A206" s="17">
        <v>13150</v>
      </c>
      <c r="B206">
        <v>6.3482000000000003</v>
      </c>
    </row>
    <row r="207" spans="1:2">
      <c r="A207" s="17">
        <v>13181</v>
      </c>
      <c r="B207">
        <v>6.3482000000000003</v>
      </c>
    </row>
    <row r="208" spans="1:2">
      <c r="A208" s="17">
        <v>13210</v>
      </c>
      <c r="B208">
        <v>6.4561999999999999</v>
      </c>
    </row>
    <row r="209" spans="1:2">
      <c r="A209" s="17">
        <v>13241</v>
      </c>
      <c r="B209">
        <v>6.9154999999999998</v>
      </c>
    </row>
    <row r="210" spans="1:2">
      <c r="A210" s="17">
        <v>13271</v>
      </c>
      <c r="B210">
        <v>7.1315999999999997</v>
      </c>
    </row>
    <row r="211" spans="1:2">
      <c r="A211" s="17">
        <v>13302</v>
      </c>
      <c r="B211">
        <v>7.1585999999999999</v>
      </c>
    </row>
    <row r="212" spans="1:2">
      <c r="A212" s="17">
        <v>13332</v>
      </c>
      <c r="B212">
        <v>7.1585999999999999</v>
      </c>
    </row>
    <row r="213" spans="1:2">
      <c r="A213" s="17">
        <v>13363</v>
      </c>
      <c r="B213">
        <v>7.4016999999999999</v>
      </c>
    </row>
    <row r="214" spans="1:2">
      <c r="A214" s="17">
        <v>13394</v>
      </c>
      <c r="B214">
        <v>7.6989000000000001</v>
      </c>
    </row>
    <row r="215" spans="1:2">
      <c r="A215" s="17">
        <v>13424</v>
      </c>
      <c r="B215">
        <v>7.915</v>
      </c>
    </row>
    <row r="216" spans="1:2">
      <c r="A216" s="17">
        <v>13455</v>
      </c>
      <c r="B216">
        <v>7.9420000000000002</v>
      </c>
    </row>
    <row r="217" spans="1:2">
      <c r="A217" s="17">
        <v>13485</v>
      </c>
      <c r="B217">
        <v>7.9420000000000002</v>
      </c>
    </row>
    <row r="218" spans="1:2">
      <c r="A218" s="17">
        <v>13516</v>
      </c>
      <c r="B218">
        <v>7.7259000000000002</v>
      </c>
    </row>
    <row r="219" spans="1:2">
      <c r="A219" s="17">
        <v>13547</v>
      </c>
      <c r="B219">
        <v>8.0500000000000007</v>
      </c>
    </row>
    <row r="220" spans="1:2">
      <c r="A220" s="17">
        <v>13575</v>
      </c>
      <c r="B220">
        <v>8.3742000000000001</v>
      </c>
    </row>
    <row r="221" spans="1:2">
      <c r="A221" s="17">
        <v>13606</v>
      </c>
      <c r="B221">
        <v>8.4282000000000004</v>
      </c>
    </row>
    <row r="222" spans="1:2">
      <c r="A222" s="17">
        <v>13636</v>
      </c>
      <c r="B222">
        <v>8.5363000000000007</v>
      </c>
    </row>
    <row r="223" spans="1:2">
      <c r="A223" s="17">
        <v>13667</v>
      </c>
      <c r="B223">
        <v>8.2932000000000006</v>
      </c>
    </row>
    <row r="224" spans="1:2">
      <c r="A224" s="17">
        <v>13697</v>
      </c>
      <c r="B224">
        <v>8.1580999999999992</v>
      </c>
    </row>
    <row r="225" spans="1:2">
      <c r="A225" s="17">
        <v>13728</v>
      </c>
      <c r="B225">
        <v>8.2932000000000006</v>
      </c>
    </row>
    <row r="226" spans="1:2">
      <c r="A226" s="17">
        <v>13759</v>
      </c>
      <c r="B226">
        <v>8.2391000000000005</v>
      </c>
    </row>
    <row r="227" spans="1:2">
      <c r="A227" s="17">
        <v>13789</v>
      </c>
      <c r="B227">
        <v>7.7259000000000002</v>
      </c>
    </row>
    <row r="228" spans="1:2">
      <c r="A228" s="17">
        <v>13820</v>
      </c>
      <c r="B228">
        <v>6.7804000000000002</v>
      </c>
    </row>
    <row r="229" spans="1:2">
      <c r="A229" s="17">
        <v>13850</v>
      </c>
      <c r="B229">
        <v>5.9969999999999999</v>
      </c>
    </row>
    <row r="230" spans="1:2">
      <c r="A230" s="17">
        <v>13881</v>
      </c>
      <c r="B230">
        <v>5.7268999999999997</v>
      </c>
    </row>
    <row r="231" spans="1:2">
      <c r="A231" s="17">
        <v>13912</v>
      </c>
      <c r="B231">
        <v>5.7808999999999999</v>
      </c>
    </row>
    <row r="232" spans="1:2">
      <c r="A232" s="17">
        <v>13940</v>
      </c>
      <c r="B232">
        <v>5.8619000000000003</v>
      </c>
    </row>
    <row r="233" spans="1:2">
      <c r="A233" s="17">
        <v>13971</v>
      </c>
      <c r="B233">
        <v>5.7268999999999997</v>
      </c>
    </row>
    <row r="234" spans="1:2">
      <c r="A234" s="17">
        <v>14001</v>
      </c>
      <c r="B234">
        <v>5.6727999999999996</v>
      </c>
    </row>
    <row r="235" spans="1:2">
      <c r="A235" s="17">
        <v>14032</v>
      </c>
      <c r="B235">
        <v>5.6727999999999996</v>
      </c>
    </row>
    <row r="236" spans="1:2">
      <c r="A236" s="17">
        <v>14062</v>
      </c>
      <c r="B236">
        <v>5.97</v>
      </c>
    </row>
    <row r="237" spans="1:2">
      <c r="A237" s="17">
        <v>14093</v>
      </c>
      <c r="B237">
        <v>6.4291999999999998</v>
      </c>
    </row>
    <row r="238" spans="1:2">
      <c r="A238" s="17">
        <v>14124</v>
      </c>
      <c r="B238">
        <v>6.8074000000000003</v>
      </c>
    </row>
    <row r="239" spans="1:2">
      <c r="A239" s="17">
        <v>14154</v>
      </c>
      <c r="B239">
        <v>6.9965000000000002</v>
      </c>
    </row>
    <row r="240" spans="1:2">
      <c r="A240" s="17">
        <v>14185</v>
      </c>
      <c r="B240">
        <v>7.1315999999999997</v>
      </c>
    </row>
    <row r="241" spans="1:2">
      <c r="A241" s="17">
        <v>14215</v>
      </c>
      <c r="B241">
        <v>6.9424999999999999</v>
      </c>
    </row>
    <row r="242" spans="1:2">
      <c r="A242" s="17">
        <v>14246</v>
      </c>
      <c r="B242">
        <v>7.1315999999999997</v>
      </c>
    </row>
    <row r="243" spans="1:2">
      <c r="A243" s="17">
        <v>14277</v>
      </c>
      <c r="B243">
        <v>7.1315999999999997</v>
      </c>
    </row>
    <row r="244" spans="1:2">
      <c r="A244" s="17">
        <v>14305</v>
      </c>
      <c r="B244">
        <v>7.1315999999999997</v>
      </c>
    </row>
    <row r="245" spans="1:2">
      <c r="A245" s="17">
        <v>14336</v>
      </c>
      <c r="B245">
        <v>6.9965000000000002</v>
      </c>
    </row>
    <row r="246" spans="1:2">
      <c r="A246" s="17">
        <v>14366</v>
      </c>
      <c r="B246">
        <v>7.0235000000000003</v>
      </c>
    </row>
    <row r="247" spans="1:2">
      <c r="A247" s="17">
        <v>14397</v>
      </c>
      <c r="B247">
        <v>7.2666000000000004</v>
      </c>
    </row>
    <row r="248" spans="1:2">
      <c r="A248" s="17">
        <v>14427</v>
      </c>
      <c r="B248">
        <v>7.4016999999999999</v>
      </c>
    </row>
    <row r="249" spans="1:2">
      <c r="A249" s="17">
        <v>14458</v>
      </c>
      <c r="B249">
        <v>7.5098000000000003</v>
      </c>
    </row>
    <row r="250" spans="1:2">
      <c r="A250" s="17">
        <v>14489</v>
      </c>
      <c r="B250">
        <v>8.0770999999999997</v>
      </c>
    </row>
    <row r="251" spans="1:2">
      <c r="A251" s="17">
        <v>14519</v>
      </c>
      <c r="B251">
        <v>8.5902999999999992</v>
      </c>
    </row>
    <row r="252" spans="1:2">
      <c r="A252" s="17">
        <v>14550</v>
      </c>
      <c r="B252">
        <v>8.8333999999999993</v>
      </c>
    </row>
    <row r="253" spans="1:2">
      <c r="A253" s="17">
        <v>14580</v>
      </c>
      <c r="B253">
        <v>8.7794000000000008</v>
      </c>
    </row>
    <row r="254" spans="1:2">
      <c r="A254" s="17">
        <v>14611</v>
      </c>
      <c r="B254">
        <v>8.6442999999999994</v>
      </c>
    </row>
    <row r="255" spans="1:2">
      <c r="A255" s="17">
        <v>14642</v>
      </c>
      <c r="B255">
        <v>8.2932000000000006</v>
      </c>
    </row>
    <row r="256" spans="1:2">
      <c r="A256" s="17">
        <v>14671</v>
      </c>
      <c r="B256">
        <v>8.0770999999999997</v>
      </c>
    </row>
    <row r="257" spans="1:2">
      <c r="A257" s="17">
        <v>14702</v>
      </c>
      <c r="B257">
        <v>8.1311</v>
      </c>
    </row>
    <row r="258" spans="1:2">
      <c r="A258" s="17">
        <v>14732</v>
      </c>
      <c r="B258">
        <v>8.4011999999999993</v>
      </c>
    </row>
    <row r="259" spans="1:2">
      <c r="A259" s="17">
        <v>14763</v>
      </c>
      <c r="B259">
        <v>8.7523999999999997</v>
      </c>
    </row>
    <row r="260" spans="1:2">
      <c r="A260" s="17">
        <v>14793</v>
      </c>
      <c r="B260">
        <v>8.7794000000000008</v>
      </c>
    </row>
    <row r="261" spans="1:2">
      <c r="A261" s="17">
        <v>14824</v>
      </c>
      <c r="B261">
        <v>8.8874999999999993</v>
      </c>
    </row>
    <row r="262" spans="1:2">
      <c r="A262" s="17">
        <v>14855</v>
      </c>
      <c r="B262">
        <v>9.1845999999999997</v>
      </c>
    </row>
    <row r="263" spans="1:2">
      <c r="A263" s="17">
        <v>14885</v>
      </c>
      <c r="B263">
        <v>9.4007000000000005</v>
      </c>
    </row>
    <row r="264" spans="1:2">
      <c r="A264" s="17">
        <v>14916</v>
      </c>
      <c r="B264">
        <v>9.6438000000000006</v>
      </c>
    </row>
    <row r="265" spans="1:2">
      <c r="A265" s="17">
        <v>14946</v>
      </c>
      <c r="B265">
        <v>9.9139999999999997</v>
      </c>
    </row>
    <row r="266" spans="1:2">
      <c r="A266" s="17">
        <v>14977</v>
      </c>
      <c r="B266">
        <v>10.130100000000001</v>
      </c>
    </row>
    <row r="267" spans="1:2">
      <c r="A267" s="17">
        <v>15008</v>
      </c>
      <c r="B267">
        <v>10.3462</v>
      </c>
    </row>
    <row r="268" spans="1:2">
      <c r="A268" s="17">
        <v>15036</v>
      </c>
      <c r="B268">
        <v>10.616300000000001</v>
      </c>
    </row>
    <row r="269" spans="1:2">
      <c r="A269" s="17">
        <v>15067</v>
      </c>
      <c r="B269">
        <v>10.5623</v>
      </c>
    </row>
    <row r="270" spans="1:2">
      <c r="A270" s="17">
        <v>15097</v>
      </c>
      <c r="B270">
        <v>11.0756</v>
      </c>
    </row>
    <row r="271" spans="1:2">
      <c r="A271" s="17">
        <v>15128</v>
      </c>
      <c r="B271">
        <v>11.264699999999999</v>
      </c>
    </row>
    <row r="272" spans="1:2">
      <c r="A272" s="17">
        <v>15158</v>
      </c>
      <c r="B272">
        <v>11.291700000000001</v>
      </c>
    </row>
    <row r="273" spans="1:2">
      <c r="A273" s="17">
        <v>15189</v>
      </c>
      <c r="B273">
        <v>11.4808</v>
      </c>
    </row>
    <row r="274" spans="1:2">
      <c r="A274" s="17">
        <v>15220</v>
      </c>
      <c r="B274">
        <v>11.588800000000001</v>
      </c>
    </row>
    <row r="275" spans="1:2">
      <c r="A275" s="17">
        <v>15250</v>
      </c>
      <c r="B275">
        <v>11.7509</v>
      </c>
    </row>
    <row r="276" spans="1:2">
      <c r="A276" s="17">
        <v>15281</v>
      </c>
      <c r="B276">
        <v>11.831899999999999</v>
      </c>
    </row>
    <row r="277" spans="1:2">
      <c r="A277" s="17">
        <v>15311</v>
      </c>
      <c r="B277">
        <v>11.967000000000001</v>
      </c>
    </row>
    <row r="278" spans="1:2">
      <c r="A278" s="17">
        <v>15342</v>
      </c>
      <c r="B278">
        <v>12.1831</v>
      </c>
    </row>
    <row r="279" spans="1:2">
      <c r="A279" s="17">
        <v>15373</v>
      </c>
      <c r="B279">
        <v>12.3452</v>
      </c>
    </row>
    <row r="280" spans="1:2">
      <c r="A280" s="17">
        <v>15401</v>
      </c>
      <c r="B280">
        <v>12.4533</v>
      </c>
    </row>
    <row r="281" spans="1:2">
      <c r="A281" s="17">
        <v>15432</v>
      </c>
      <c r="B281">
        <v>12.048</v>
      </c>
    </row>
    <row r="282" spans="1:2">
      <c r="A282" s="17">
        <v>15462</v>
      </c>
      <c r="B282">
        <v>12.1021</v>
      </c>
    </row>
    <row r="283" spans="1:2">
      <c r="A283" s="17">
        <v>15493</v>
      </c>
      <c r="B283">
        <v>12.210100000000001</v>
      </c>
    </row>
    <row r="284" spans="1:2">
      <c r="A284" s="17">
        <v>15523</v>
      </c>
      <c r="B284">
        <v>12.4262</v>
      </c>
    </row>
    <row r="285" spans="1:2">
      <c r="A285" s="17">
        <v>15554</v>
      </c>
      <c r="B285">
        <v>12.858499999999999</v>
      </c>
    </row>
    <row r="286" spans="1:2">
      <c r="A286" s="17">
        <v>15585</v>
      </c>
      <c r="B286">
        <v>13.1556</v>
      </c>
    </row>
    <row r="287" spans="1:2">
      <c r="A287" s="17">
        <v>15615</v>
      </c>
      <c r="B287">
        <v>13.614800000000001</v>
      </c>
    </row>
    <row r="288" spans="1:2">
      <c r="A288" s="17">
        <v>15646</v>
      </c>
      <c r="B288">
        <v>13.939</v>
      </c>
    </row>
    <row r="289" spans="1:2">
      <c r="A289" s="17">
        <v>15676</v>
      </c>
      <c r="B289">
        <v>14.2362</v>
      </c>
    </row>
    <row r="290" spans="1:2">
      <c r="A290" s="17">
        <v>15707</v>
      </c>
      <c r="B290">
        <v>14.398199999999999</v>
      </c>
    </row>
    <row r="291" spans="1:2">
      <c r="A291" s="17">
        <v>15738</v>
      </c>
      <c r="B291">
        <v>14.7494</v>
      </c>
    </row>
    <row r="292" spans="1:2">
      <c r="A292" s="17">
        <v>15766</v>
      </c>
      <c r="B292">
        <v>14.9115</v>
      </c>
    </row>
    <row r="293" spans="1:2">
      <c r="A293" s="17">
        <v>15797</v>
      </c>
      <c r="B293">
        <v>15.073600000000001</v>
      </c>
    </row>
    <row r="294" spans="1:2">
      <c r="A294" s="17">
        <v>15827</v>
      </c>
      <c r="B294">
        <v>15.208600000000001</v>
      </c>
    </row>
    <row r="295" spans="1:2">
      <c r="A295" s="17">
        <v>15858</v>
      </c>
      <c r="B295">
        <v>15.208600000000001</v>
      </c>
    </row>
    <row r="296" spans="1:2">
      <c r="A296" s="17">
        <v>15888</v>
      </c>
      <c r="B296">
        <v>15.505800000000001</v>
      </c>
    </row>
    <row r="297" spans="1:2">
      <c r="A297" s="17">
        <v>15919</v>
      </c>
      <c r="B297">
        <v>15.8569</v>
      </c>
    </row>
    <row r="298" spans="1:2">
      <c r="A298" s="17">
        <v>15950</v>
      </c>
      <c r="B298">
        <v>16.181100000000001</v>
      </c>
    </row>
    <row r="299" spans="1:2">
      <c r="A299" s="17">
        <v>15980</v>
      </c>
      <c r="B299">
        <v>16.424199999999999</v>
      </c>
    </row>
    <row r="300" spans="1:2">
      <c r="A300" s="17">
        <v>16011</v>
      </c>
      <c r="B300">
        <v>16.586300000000001</v>
      </c>
    </row>
    <row r="301" spans="1:2">
      <c r="A301" s="17">
        <v>16041</v>
      </c>
      <c r="B301">
        <v>16.3432</v>
      </c>
    </row>
    <row r="302" spans="1:2">
      <c r="A302" s="17">
        <v>16072</v>
      </c>
      <c r="B302">
        <v>16.667400000000001</v>
      </c>
    </row>
    <row r="303" spans="1:2">
      <c r="A303" s="17">
        <v>16103</v>
      </c>
      <c r="B303">
        <v>16.883500000000002</v>
      </c>
    </row>
    <row r="304" spans="1:2">
      <c r="A304" s="17">
        <v>16132</v>
      </c>
      <c r="B304">
        <v>16.910499999999999</v>
      </c>
    </row>
    <row r="305" spans="1:2">
      <c r="A305" s="17">
        <v>16163</v>
      </c>
      <c r="B305">
        <v>16.910499999999999</v>
      </c>
    </row>
    <row r="306" spans="1:2">
      <c r="A306" s="17">
        <v>16193</v>
      </c>
      <c r="B306">
        <v>16.883500000000002</v>
      </c>
    </row>
    <row r="307" spans="1:2">
      <c r="A307" s="17">
        <v>16224</v>
      </c>
      <c r="B307">
        <v>16.910499999999999</v>
      </c>
    </row>
    <row r="308" spans="1:2">
      <c r="A308" s="17">
        <v>16254</v>
      </c>
      <c r="B308">
        <v>16.667400000000001</v>
      </c>
    </row>
    <row r="309" spans="1:2">
      <c r="A309" s="17">
        <v>16285</v>
      </c>
      <c r="B309">
        <v>16.8294</v>
      </c>
    </row>
    <row r="310" spans="1:2">
      <c r="A310" s="17">
        <v>16316</v>
      </c>
      <c r="B310">
        <v>16.586300000000001</v>
      </c>
    </row>
    <row r="311" spans="1:2">
      <c r="A311" s="17">
        <v>16346</v>
      </c>
      <c r="B311">
        <v>16.586300000000001</v>
      </c>
    </row>
    <row r="312" spans="1:2">
      <c r="A312" s="17">
        <v>16377</v>
      </c>
      <c r="B312">
        <v>16.4513</v>
      </c>
    </row>
    <row r="313" spans="1:2">
      <c r="A313" s="17">
        <v>16407</v>
      </c>
      <c r="B313">
        <v>16.3432</v>
      </c>
    </row>
    <row r="314" spans="1:2">
      <c r="A314" s="17">
        <v>16438</v>
      </c>
      <c r="B314">
        <v>16.370200000000001</v>
      </c>
    </row>
    <row r="315" spans="1:2">
      <c r="A315" s="17">
        <v>16469</v>
      </c>
      <c r="B315">
        <v>16.424199999999999</v>
      </c>
    </row>
    <row r="316" spans="1:2">
      <c r="A316" s="17">
        <v>16497</v>
      </c>
      <c r="B316">
        <v>16.370200000000001</v>
      </c>
    </row>
    <row r="317" spans="1:2">
      <c r="A317" s="17">
        <v>16528</v>
      </c>
      <c r="B317">
        <v>16.100100000000001</v>
      </c>
    </row>
    <row r="318" spans="1:2">
      <c r="A318" s="17">
        <v>16558</v>
      </c>
      <c r="B318">
        <v>15.748900000000001</v>
      </c>
    </row>
    <row r="319" spans="1:2">
      <c r="A319" s="17">
        <v>16589</v>
      </c>
      <c r="B319">
        <v>15.451700000000001</v>
      </c>
    </row>
    <row r="320" spans="1:2">
      <c r="A320" s="17">
        <v>16619</v>
      </c>
      <c r="B320">
        <v>14.9115</v>
      </c>
    </row>
    <row r="321" spans="1:2">
      <c r="A321" s="17">
        <v>16650</v>
      </c>
      <c r="B321">
        <v>13.3177</v>
      </c>
    </row>
    <row r="322" spans="1:2">
      <c r="A322" s="17">
        <v>16681</v>
      </c>
      <c r="B322">
        <v>12.075100000000001</v>
      </c>
    </row>
    <row r="323" spans="1:2">
      <c r="A323" s="17">
        <v>16711</v>
      </c>
      <c r="B323">
        <v>11.534800000000001</v>
      </c>
    </row>
    <row r="324" spans="1:2">
      <c r="A324" s="17">
        <v>16742</v>
      </c>
      <c r="B324">
        <v>11.967000000000001</v>
      </c>
    </row>
    <row r="325" spans="1:2">
      <c r="A325" s="17">
        <v>16772</v>
      </c>
      <c r="B325">
        <v>11.94</v>
      </c>
    </row>
    <row r="326" spans="1:2">
      <c r="A326" s="17">
        <v>16803</v>
      </c>
      <c r="B326">
        <v>11.4267</v>
      </c>
    </row>
    <row r="327" spans="1:2">
      <c r="A327" s="17">
        <v>16834</v>
      </c>
      <c r="B327">
        <v>10.913500000000001</v>
      </c>
    </row>
    <row r="328" spans="1:2">
      <c r="A328" s="17">
        <v>16862</v>
      </c>
      <c r="B328">
        <v>12.075100000000001</v>
      </c>
    </row>
    <row r="329" spans="1:2">
      <c r="A329" s="17">
        <v>16893</v>
      </c>
      <c r="B329">
        <v>11.831899999999999</v>
      </c>
    </row>
    <row r="330" spans="1:2">
      <c r="A330" s="17">
        <v>16923</v>
      </c>
      <c r="B330">
        <v>11.399699999999999</v>
      </c>
    </row>
    <row r="331" spans="1:2">
      <c r="A331" s="17">
        <v>16954</v>
      </c>
      <c r="B331">
        <v>12.1831</v>
      </c>
    </row>
    <row r="332" spans="1:2">
      <c r="A332" s="17">
        <v>16984</v>
      </c>
      <c r="B332">
        <v>12.4533</v>
      </c>
    </row>
    <row r="333" spans="1:2">
      <c r="A333" s="17">
        <v>17015</v>
      </c>
      <c r="B333">
        <v>12.9125</v>
      </c>
    </row>
    <row r="334" spans="1:2">
      <c r="A334" s="17">
        <v>17046</v>
      </c>
      <c r="B334">
        <v>13.1556</v>
      </c>
    </row>
    <row r="335" spans="1:2">
      <c r="A335" s="17">
        <v>17076</v>
      </c>
      <c r="B335">
        <v>13.3177</v>
      </c>
    </row>
    <row r="336" spans="1:2">
      <c r="A336" s="17">
        <v>17107</v>
      </c>
      <c r="B336">
        <v>13.371700000000001</v>
      </c>
    </row>
    <row r="337" spans="1:2">
      <c r="A337" s="17">
        <v>17137</v>
      </c>
      <c r="B337">
        <v>13.3447</v>
      </c>
    </row>
    <row r="338" spans="1:2">
      <c r="A338" s="17">
        <v>17168</v>
      </c>
      <c r="B338">
        <v>13.614800000000001</v>
      </c>
    </row>
    <row r="339" spans="1:2">
      <c r="A339" s="17">
        <v>17199</v>
      </c>
      <c r="B339">
        <v>13.885</v>
      </c>
    </row>
    <row r="340" spans="1:2">
      <c r="A340" s="17">
        <v>17227</v>
      </c>
      <c r="B340">
        <v>13.939</v>
      </c>
    </row>
    <row r="341" spans="1:2">
      <c r="A341" s="17">
        <v>17258</v>
      </c>
      <c r="B341">
        <v>13.668900000000001</v>
      </c>
    </row>
    <row r="342" spans="1:2">
      <c r="A342" s="17">
        <v>17288</v>
      </c>
      <c r="B342">
        <v>13.5878</v>
      </c>
    </row>
    <row r="343" spans="1:2">
      <c r="A343" s="17">
        <v>17319</v>
      </c>
      <c r="B343">
        <v>13.6959</v>
      </c>
    </row>
    <row r="344" spans="1:2">
      <c r="A344" s="17">
        <v>17349</v>
      </c>
      <c r="B344">
        <v>12.9125</v>
      </c>
    </row>
    <row r="345" spans="1:2">
      <c r="A345" s="17">
        <v>17380</v>
      </c>
      <c r="B345">
        <v>13.885</v>
      </c>
    </row>
    <row r="346" spans="1:2">
      <c r="A346" s="17">
        <v>17411</v>
      </c>
      <c r="B346">
        <v>14.2362</v>
      </c>
    </row>
    <row r="347" spans="1:2">
      <c r="A347" s="17">
        <v>17441</v>
      </c>
      <c r="B347">
        <v>14.641299999999999</v>
      </c>
    </row>
    <row r="348" spans="1:2">
      <c r="A348" s="17">
        <v>17472</v>
      </c>
      <c r="B348">
        <v>14.533300000000001</v>
      </c>
    </row>
    <row r="349" spans="1:2">
      <c r="A349" s="17">
        <v>17502</v>
      </c>
      <c r="B349">
        <v>14.263199999999999</v>
      </c>
    </row>
    <row r="350" spans="1:2">
      <c r="A350" s="17">
        <v>17533</v>
      </c>
      <c r="B350">
        <v>14.344200000000001</v>
      </c>
    </row>
    <row r="351" spans="1:2">
      <c r="A351" s="17">
        <v>17564</v>
      </c>
      <c r="B351">
        <v>14.5063</v>
      </c>
    </row>
    <row r="352" spans="1:2">
      <c r="A352" s="17">
        <v>17593</v>
      </c>
      <c r="B352">
        <v>14.2902</v>
      </c>
    </row>
    <row r="353" spans="1:2">
      <c r="A353" s="17">
        <v>17624</v>
      </c>
      <c r="B353">
        <v>14.155099999999999</v>
      </c>
    </row>
    <row r="354" spans="1:2">
      <c r="A354" s="17">
        <v>17654</v>
      </c>
      <c r="B354">
        <v>14.263199999999999</v>
      </c>
    </row>
    <row r="355" spans="1:2">
      <c r="A355" s="17">
        <v>17685</v>
      </c>
      <c r="B355">
        <v>14.533300000000001</v>
      </c>
    </row>
    <row r="356" spans="1:2">
      <c r="A356" s="17">
        <v>17715</v>
      </c>
      <c r="B356">
        <v>13.885</v>
      </c>
    </row>
    <row r="357" spans="1:2">
      <c r="A357" s="17">
        <v>17746</v>
      </c>
      <c r="B357">
        <v>14.695399999999999</v>
      </c>
    </row>
    <row r="358" spans="1:2">
      <c r="A358" s="17">
        <v>17777</v>
      </c>
      <c r="B358">
        <v>14.938499999999999</v>
      </c>
    </row>
    <row r="359" spans="1:2">
      <c r="A359" s="17">
        <v>17807</v>
      </c>
      <c r="B359">
        <v>15.262700000000001</v>
      </c>
    </row>
    <row r="360" spans="1:2">
      <c r="A360" s="17">
        <v>17838</v>
      </c>
      <c r="B360">
        <v>14.7494</v>
      </c>
    </row>
    <row r="361" spans="1:2">
      <c r="A361" s="17">
        <v>17868</v>
      </c>
      <c r="B361">
        <v>14.2902</v>
      </c>
    </row>
    <row r="362" spans="1:2">
      <c r="A362" s="17">
        <v>17899</v>
      </c>
      <c r="B362">
        <v>14.1281</v>
      </c>
    </row>
    <row r="363" spans="1:2">
      <c r="A363" s="17">
        <v>17930</v>
      </c>
      <c r="B363">
        <v>14.155099999999999</v>
      </c>
    </row>
    <row r="364" spans="1:2">
      <c r="A364" s="17">
        <v>17958</v>
      </c>
      <c r="B364">
        <v>13.885</v>
      </c>
    </row>
    <row r="365" spans="1:2">
      <c r="A365" s="17">
        <v>17989</v>
      </c>
      <c r="B365">
        <v>13.5878</v>
      </c>
    </row>
    <row r="366" spans="1:2">
      <c r="A366" s="17">
        <v>18019</v>
      </c>
      <c r="B366">
        <v>13.3177</v>
      </c>
    </row>
    <row r="367" spans="1:2">
      <c r="A367" s="17">
        <v>18050</v>
      </c>
      <c r="B367">
        <v>13.371700000000001</v>
      </c>
    </row>
    <row r="368" spans="1:2">
      <c r="A368" s="17">
        <v>18080</v>
      </c>
      <c r="B368">
        <v>12.696400000000001</v>
      </c>
    </row>
    <row r="369" spans="1:2">
      <c r="A369" s="17">
        <v>18111</v>
      </c>
      <c r="B369">
        <v>13.776899999999999</v>
      </c>
    </row>
    <row r="370" spans="1:2">
      <c r="A370" s="17">
        <v>18142</v>
      </c>
      <c r="B370">
        <v>14.1281</v>
      </c>
    </row>
    <row r="371" spans="1:2">
      <c r="A371" s="17">
        <v>18172</v>
      </c>
      <c r="B371">
        <v>13.8309</v>
      </c>
    </row>
    <row r="372" spans="1:2">
      <c r="A372" s="17">
        <v>18203</v>
      </c>
      <c r="B372">
        <v>13.776899999999999</v>
      </c>
    </row>
    <row r="373" spans="1:2">
      <c r="A373" s="17">
        <v>18233</v>
      </c>
      <c r="B373">
        <v>13.6959</v>
      </c>
    </row>
    <row r="374" spans="1:2">
      <c r="A374" s="17">
        <v>18264</v>
      </c>
      <c r="B374">
        <v>14.0471</v>
      </c>
    </row>
    <row r="375" spans="1:2">
      <c r="A375" s="17">
        <v>18295</v>
      </c>
      <c r="B375">
        <v>14.2362</v>
      </c>
    </row>
    <row r="376" spans="1:2">
      <c r="A376" s="17">
        <v>18323</v>
      </c>
      <c r="B376">
        <v>14.695399999999999</v>
      </c>
    </row>
    <row r="377" spans="1:2">
      <c r="A377" s="17">
        <v>18354</v>
      </c>
      <c r="B377">
        <v>15.0465</v>
      </c>
    </row>
    <row r="378" spans="1:2">
      <c r="A378" s="17">
        <v>18384</v>
      </c>
      <c r="B378">
        <v>15.1816</v>
      </c>
    </row>
    <row r="379" spans="1:2">
      <c r="A379" s="17">
        <v>18415</v>
      </c>
      <c r="B379">
        <v>15.7759</v>
      </c>
    </row>
    <row r="380" spans="1:2">
      <c r="A380" s="17">
        <v>18445</v>
      </c>
      <c r="B380">
        <v>15.316700000000001</v>
      </c>
    </row>
    <row r="381" spans="1:2">
      <c r="A381" s="17">
        <v>18476</v>
      </c>
      <c r="B381">
        <v>17.0456</v>
      </c>
    </row>
    <row r="382" spans="1:2">
      <c r="A382" s="17">
        <v>18507</v>
      </c>
      <c r="B382">
        <v>17.180599999999998</v>
      </c>
    </row>
    <row r="383" spans="1:2">
      <c r="A383" s="17">
        <v>18537</v>
      </c>
      <c r="B383">
        <v>17.639800000000001</v>
      </c>
    </row>
    <row r="384" spans="1:2">
      <c r="A384" s="17">
        <v>18568</v>
      </c>
      <c r="B384">
        <v>17.0456</v>
      </c>
    </row>
    <row r="385" spans="1:2">
      <c r="A385" s="17">
        <v>18598</v>
      </c>
      <c r="B385">
        <v>17.0185</v>
      </c>
    </row>
    <row r="386" spans="1:2">
      <c r="A386" s="17">
        <v>18629</v>
      </c>
      <c r="B386">
        <v>17.1266</v>
      </c>
    </row>
    <row r="387" spans="1:2">
      <c r="A387" s="17">
        <v>18660</v>
      </c>
      <c r="B387">
        <v>17.504799999999999</v>
      </c>
    </row>
    <row r="388" spans="1:2">
      <c r="A388" s="17">
        <v>18688</v>
      </c>
      <c r="B388">
        <v>17.639800000000001</v>
      </c>
    </row>
    <row r="389" spans="1:2">
      <c r="A389" s="17">
        <v>18719</v>
      </c>
      <c r="B389">
        <v>17.450800000000001</v>
      </c>
    </row>
    <row r="390" spans="1:2">
      <c r="A390" s="17">
        <v>18749</v>
      </c>
      <c r="B390">
        <v>17.153600000000001</v>
      </c>
    </row>
    <row r="391" spans="1:2">
      <c r="A391" s="17">
        <v>18780</v>
      </c>
      <c r="B391">
        <v>17.342700000000001</v>
      </c>
    </row>
    <row r="392" spans="1:2">
      <c r="A392" s="17">
        <v>18810</v>
      </c>
      <c r="B392">
        <v>16.0731</v>
      </c>
    </row>
    <row r="393" spans="1:2">
      <c r="A393" s="17">
        <v>18841</v>
      </c>
      <c r="B393">
        <v>16.9375</v>
      </c>
    </row>
    <row r="394" spans="1:2">
      <c r="A394" s="17">
        <v>18872</v>
      </c>
      <c r="B394">
        <v>17.342700000000001</v>
      </c>
    </row>
    <row r="395" spans="1:2">
      <c r="A395" s="17">
        <v>18902</v>
      </c>
      <c r="B395">
        <v>17.477799999999998</v>
      </c>
    </row>
    <row r="396" spans="1:2">
      <c r="A396" s="17">
        <v>18933</v>
      </c>
      <c r="B396">
        <v>17.261700000000001</v>
      </c>
    </row>
    <row r="397" spans="1:2">
      <c r="A397" s="17">
        <v>18963</v>
      </c>
      <c r="B397">
        <v>17.0185</v>
      </c>
    </row>
    <row r="398" spans="1:2">
      <c r="A398" s="17">
        <v>18994</v>
      </c>
      <c r="B398">
        <v>17.288699999999999</v>
      </c>
    </row>
    <row r="399" spans="1:2">
      <c r="A399" s="17">
        <v>19025</v>
      </c>
      <c r="B399">
        <v>17.693899999999999</v>
      </c>
    </row>
    <row r="400" spans="1:2">
      <c r="A400" s="17">
        <v>19054</v>
      </c>
      <c r="B400">
        <v>17.8019</v>
      </c>
    </row>
    <row r="401" spans="1:2">
      <c r="A401" s="17">
        <v>19085</v>
      </c>
      <c r="B401">
        <v>17.342700000000001</v>
      </c>
    </row>
    <row r="402" spans="1:2">
      <c r="A402" s="17">
        <v>19115</v>
      </c>
      <c r="B402">
        <v>17.0456</v>
      </c>
    </row>
    <row r="403" spans="1:2">
      <c r="A403" s="17">
        <v>19146</v>
      </c>
      <c r="B403">
        <v>17.099599999999999</v>
      </c>
    </row>
    <row r="404" spans="1:2">
      <c r="A404" s="17">
        <v>19176</v>
      </c>
      <c r="B404">
        <v>15.8569</v>
      </c>
    </row>
    <row r="405" spans="1:2">
      <c r="A405" s="17">
        <v>19207</v>
      </c>
      <c r="B405">
        <v>17.856000000000002</v>
      </c>
    </row>
    <row r="406" spans="1:2">
      <c r="A406" s="17">
        <v>19238</v>
      </c>
      <c r="B406">
        <v>18.855499999999999</v>
      </c>
    </row>
    <row r="407" spans="1:2">
      <c r="A407" s="17">
        <v>19268</v>
      </c>
      <c r="B407">
        <v>19.233699999999999</v>
      </c>
    </row>
    <row r="408" spans="1:2">
      <c r="A408" s="17">
        <v>19299</v>
      </c>
      <c r="B408">
        <v>19.233699999999999</v>
      </c>
    </row>
    <row r="409" spans="1:2">
      <c r="A409" s="17">
        <v>19329</v>
      </c>
      <c r="B409">
        <v>18.936499999999999</v>
      </c>
    </row>
    <row r="410" spans="1:2">
      <c r="A410" s="17">
        <v>19360</v>
      </c>
      <c r="B410">
        <v>19.125599999999999</v>
      </c>
    </row>
    <row r="411" spans="1:2">
      <c r="A411" s="17">
        <v>19391</v>
      </c>
      <c r="B411">
        <v>19.6389</v>
      </c>
    </row>
    <row r="412" spans="1:2">
      <c r="A412" s="17">
        <v>19419</v>
      </c>
      <c r="B412">
        <v>19.882000000000001</v>
      </c>
    </row>
    <row r="413" spans="1:2">
      <c r="A413" s="17">
        <v>19450</v>
      </c>
      <c r="B413">
        <v>19.692900000000002</v>
      </c>
    </row>
    <row r="414" spans="1:2">
      <c r="A414" s="17">
        <v>19480</v>
      </c>
      <c r="B414">
        <v>19.692900000000002</v>
      </c>
    </row>
    <row r="415" spans="1:2">
      <c r="A415" s="17">
        <v>19511</v>
      </c>
      <c r="B415">
        <v>19.7469</v>
      </c>
    </row>
    <row r="416" spans="1:2">
      <c r="A416" s="17">
        <v>19541</v>
      </c>
      <c r="B416">
        <v>18.7744</v>
      </c>
    </row>
    <row r="417" spans="1:2">
      <c r="A417" s="17">
        <v>19572</v>
      </c>
      <c r="B417">
        <v>19.692900000000002</v>
      </c>
    </row>
    <row r="418" spans="1:2">
      <c r="A418" s="17">
        <v>19603</v>
      </c>
      <c r="B418">
        <v>19.584800000000001</v>
      </c>
    </row>
    <row r="419" spans="1:2">
      <c r="A419" s="17">
        <v>19633</v>
      </c>
      <c r="B419">
        <v>19.692900000000002</v>
      </c>
    </row>
    <row r="420" spans="1:2">
      <c r="A420" s="17">
        <v>19664</v>
      </c>
      <c r="B420">
        <v>18.7744</v>
      </c>
    </row>
    <row r="421" spans="1:2">
      <c r="A421" s="17">
        <v>19694</v>
      </c>
      <c r="B421">
        <v>18.018000000000001</v>
      </c>
    </row>
    <row r="422" spans="1:2">
      <c r="A422" s="17">
        <v>19725</v>
      </c>
      <c r="B422">
        <v>18.0991</v>
      </c>
    </row>
    <row r="423" spans="1:2">
      <c r="A423" s="17">
        <v>19756</v>
      </c>
      <c r="B423">
        <v>18.369199999999999</v>
      </c>
    </row>
    <row r="424" spans="1:2">
      <c r="A424" s="17">
        <v>19784</v>
      </c>
      <c r="B424">
        <v>18.2882</v>
      </c>
    </row>
    <row r="425" spans="1:2">
      <c r="A425" s="17">
        <v>19815</v>
      </c>
      <c r="B425">
        <v>18.072099999999999</v>
      </c>
    </row>
    <row r="426" spans="1:2">
      <c r="A426" s="17">
        <v>19845</v>
      </c>
      <c r="B426">
        <v>18.0991</v>
      </c>
    </row>
    <row r="427" spans="1:2">
      <c r="A427" s="17">
        <v>19876</v>
      </c>
      <c r="B427">
        <v>18.315200000000001</v>
      </c>
    </row>
    <row r="428" spans="1:2">
      <c r="A428" s="17">
        <v>19906</v>
      </c>
      <c r="B428">
        <v>17.2346</v>
      </c>
    </row>
    <row r="429" spans="1:2">
      <c r="A429" s="17">
        <v>19937</v>
      </c>
      <c r="B429">
        <v>18.0991</v>
      </c>
    </row>
    <row r="430" spans="1:2">
      <c r="A430" s="17">
        <v>19968</v>
      </c>
      <c r="B430">
        <v>18.4773</v>
      </c>
    </row>
    <row r="431" spans="1:2">
      <c r="A431" s="17">
        <v>19998</v>
      </c>
      <c r="B431">
        <v>18.8825</v>
      </c>
    </row>
    <row r="432" spans="1:2">
      <c r="A432" s="17">
        <v>20029</v>
      </c>
      <c r="B432">
        <v>18.936499999999999</v>
      </c>
    </row>
    <row r="433" spans="1:2">
      <c r="A433" s="17">
        <v>20059</v>
      </c>
      <c r="B433">
        <v>18.855499999999999</v>
      </c>
    </row>
    <row r="434" spans="1:2">
      <c r="A434" s="17">
        <v>20090</v>
      </c>
      <c r="B434">
        <v>19.314699999999998</v>
      </c>
    </row>
    <row r="435" spans="1:2">
      <c r="A435" s="17">
        <v>20121</v>
      </c>
      <c r="B435">
        <v>19.8279</v>
      </c>
    </row>
    <row r="436" spans="1:2">
      <c r="A436" s="17">
        <v>20149</v>
      </c>
      <c r="B436">
        <v>20.287199999999999</v>
      </c>
    </row>
    <row r="437" spans="1:2">
      <c r="A437" s="17">
        <v>20180</v>
      </c>
      <c r="B437">
        <v>20.449300000000001</v>
      </c>
    </row>
    <row r="438" spans="1:2">
      <c r="A438" s="17">
        <v>20210</v>
      </c>
      <c r="B438">
        <v>20.6113</v>
      </c>
    </row>
    <row r="439" spans="1:2">
      <c r="A439" s="17">
        <v>20241</v>
      </c>
      <c r="B439">
        <v>20.854500000000002</v>
      </c>
    </row>
    <row r="440" spans="1:2">
      <c r="A440" s="17">
        <v>20271</v>
      </c>
      <c r="B440">
        <v>19.692900000000002</v>
      </c>
    </row>
    <row r="441" spans="1:2">
      <c r="A441" s="17">
        <v>20302</v>
      </c>
      <c r="B441">
        <v>20.692399999999999</v>
      </c>
    </row>
    <row r="442" spans="1:2">
      <c r="A442" s="17">
        <v>20333</v>
      </c>
      <c r="B442">
        <v>21.2056</v>
      </c>
    </row>
    <row r="443" spans="1:2">
      <c r="A443" s="17">
        <v>20363</v>
      </c>
      <c r="B443">
        <v>21.853999999999999</v>
      </c>
    </row>
    <row r="444" spans="1:2">
      <c r="A444" s="17">
        <v>20394</v>
      </c>
      <c r="B444">
        <v>21.637899999999998</v>
      </c>
    </row>
    <row r="445" spans="1:2">
      <c r="A445" s="17">
        <v>20424</v>
      </c>
      <c r="B445">
        <v>21.313700000000001</v>
      </c>
    </row>
    <row r="446" spans="1:2">
      <c r="A446" s="17">
        <v>20455</v>
      </c>
      <c r="B446">
        <v>21.367699999999999</v>
      </c>
    </row>
    <row r="447" spans="1:2">
      <c r="A447" s="17">
        <v>20486</v>
      </c>
      <c r="B447">
        <v>21.5838</v>
      </c>
    </row>
    <row r="448" spans="1:2">
      <c r="A448" s="17">
        <v>20515</v>
      </c>
      <c r="B448">
        <v>21.610800000000001</v>
      </c>
    </row>
    <row r="449" spans="1:2">
      <c r="A449" s="17">
        <v>20546</v>
      </c>
      <c r="B449">
        <v>21.745899999999999</v>
      </c>
    </row>
    <row r="450" spans="1:2">
      <c r="A450" s="17">
        <v>20576</v>
      </c>
      <c r="B450">
        <v>21.421800000000001</v>
      </c>
    </row>
    <row r="451" spans="1:2">
      <c r="A451" s="17">
        <v>20607</v>
      </c>
      <c r="B451">
        <v>21.529800000000002</v>
      </c>
    </row>
    <row r="452" spans="1:2">
      <c r="A452" s="17">
        <v>20637</v>
      </c>
      <c r="B452">
        <v>19.476800000000001</v>
      </c>
    </row>
    <row r="453" spans="1:2">
      <c r="A453" s="17">
        <v>20668</v>
      </c>
      <c r="B453">
        <v>21.313700000000001</v>
      </c>
    </row>
    <row r="454" spans="1:2">
      <c r="A454" s="17">
        <v>20699</v>
      </c>
      <c r="B454">
        <v>22.097100000000001</v>
      </c>
    </row>
    <row r="455" spans="1:2">
      <c r="A455" s="17">
        <v>20729</v>
      </c>
      <c r="B455">
        <v>22.529299999999999</v>
      </c>
    </row>
    <row r="456" spans="1:2">
      <c r="A456" s="17">
        <v>20760</v>
      </c>
      <c r="B456">
        <v>22.097100000000001</v>
      </c>
    </row>
    <row r="457" spans="1:2">
      <c r="A457" s="17">
        <v>20790</v>
      </c>
      <c r="B457">
        <v>21.881</v>
      </c>
    </row>
    <row r="458" spans="1:2">
      <c r="A458" s="17">
        <v>20821</v>
      </c>
      <c r="B458">
        <v>21.881</v>
      </c>
    </row>
    <row r="459" spans="1:2">
      <c r="A459" s="17">
        <v>20852</v>
      </c>
      <c r="B459">
        <v>22.421299999999999</v>
      </c>
    </row>
    <row r="460" spans="1:2">
      <c r="A460" s="17">
        <v>20880</v>
      </c>
      <c r="B460">
        <v>22.4483</v>
      </c>
    </row>
    <row r="461" spans="1:2">
      <c r="A461" s="17">
        <v>20911</v>
      </c>
      <c r="B461">
        <v>21.989000000000001</v>
      </c>
    </row>
    <row r="462" spans="1:2">
      <c r="A462" s="17">
        <v>20941</v>
      </c>
      <c r="B462">
        <v>21.827000000000002</v>
      </c>
    </row>
    <row r="463" spans="1:2">
      <c r="A463" s="17">
        <v>20972</v>
      </c>
      <c r="B463">
        <v>22.286200000000001</v>
      </c>
    </row>
    <row r="464" spans="1:2">
      <c r="A464" s="17">
        <v>21002</v>
      </c>
      <c r="B464">
        <v>20.962499999999999</v>
      </c>
    </row>
    <row r="465" spans="1:2">
      <c r="A465" s="17">
        <v>21033</v>
      </c>
      <c r="B465">
        <v>22.178100000000001</v>
      </c>
    </row>
    <row r="466" spans="1:2">
      <c r="A466" s="17">
        <v>21064</v>
      </c>
      <c r="B466">
        <v>22.232199999999999</v>
      </c>
    </row>
    <row r="467" spans="1:2">
      <c r="A467" s="17">
        <v>21094</v>
      </c>
      <c r="B467">
        <v>22.097100000000001</v>
      </c>
    </row>
    <row r="468" spans="1:2">
      <c r="A468" s="17">
        <v>21125</v>
      </c>
      <c r="B468">
        <v>21.313700000000001</v>
      </c>
    </row>
    <row r="469" spans="1:2">
      <c r="A469" s="17">
        <v>21155</v>
      </c>
      <c r="B469">
        <v>20.395199999999999</v>
      </c>
    </row>
    <row r="470" spans="1:2">
      <c r="A470" s="17">
        <v>21186</v>
      </c>
      <c r="B470">
        <v>20.1251</v>
      </c>
    </row>
    <row r="471" spans="1:2">
      <c r="A471" s="17">
        <v>21217</v>
      </c>
      <c r="B471">
        <v>19.908999999999999</v>
      </c>
    </row>
    <row r="472" spans="1:2">
      <c r="A472" s="17">
        <v>21245</v>
      </c>
      <c r="B472">
        <v>19.692900000000002</v>
      </c>
    </row>
    <row r="473" spans="1:2">
      <c r="A473" s="17">
        <v>21276</v>
      </c>
      <c r="B473">
        <v>19.314699999999998</v>
      </c>
    </row>
    <row r="474" spans="1:2">
      <c r="A474" s="17">
        <v>21306</v>
      </c>
      <c r="B474">
        <v>19.422699999999999</v>
      </c>
    </row>
    <row r="475" spans="1:2">
      <c r="A475" s="17">
        <v>21337</v>
      </c>
      <c r="B475">
        <v>20.341200000000001</v>
      </c>
    </row>
    <row r="476" spans="1:2">
      <c r="A476" s="17">
        <v>21367</v>
      </c>
      <c r="B476">
        <v>19.3687</v>
      </c>
    </row>
    <row r="477" spans="1:2">
      <c r="A477" s="17">
        <v>21398</v>
      </c>
      <c r="B477">
        <v>20.7194</v>
      </c>
    </row>
    <row r="478" spans="1:2">
      <c r="A478" s="17">
        <v>21429</v>
      </c>
      <c r="B478">
        <v>21.421800000000001</v>
      </c>
    </row>
    <row r="479" spans="1:2">
      <c r="A479" s="17">
        <v>21459</v>
      </c>
      <c r="B479">
        <v>21.637899999999998</v>
      </c>
    </row>
    <row r="480" spans="1:2">
      <c r="A480" s="17">
        <v>21490</v>
      </c>
      <c r="B480">
        <v>21.934999999999999</v>
      </c>
    </row>
    <row r="481" spans="1:2">
      <c r="A481" s="17">
        <v>21520</v>
      </c>
      <c r="B481">
        <v>21.4758</v>
      </c>
    </row>
    <row r="482" spans="1:2">
      <c r="A482" s="17">
        <v>21551</v>
      </c>
      <c r="B482">
        <v>21.853999999999999</v>
      </c>
    </row>
    <row r="483" spans="1:2">
      <c r="A483" s="17">
        <v>21582</v>
      </c>
      <c r="B483">
        <v>22.529299999999999</v>
      </c>
    </row>
    <row r="484" spans="1:2">
      <c r="A484" s="17">
        <v>21610</v>
      </c>
      <c r="B484">
        <v>23.015599999999999</v>
      </c>
    </row>
    <row r="485" spans="1:2">
      <c r="A485" s="17">
        <v>21641</v>
      </c>
      <c r="B485">
        <v>23.447800000000001</v>
      </c>
    </row>
    <row r="486" spans="1:2">
      <c r="A486" s="17">
        <v>21671</v>
      </c>
      <c r="B486">
        <v>23.7179</v>
      </c>
    </row>
    <row r="487" spans="1:2">
      <c r="A487" s="17">
        <v>21702</v>
      </c>
      <c r="B487">
        <v>24.177099999999999</v>
      </c>
    </row>
    <row r="488" spans="1:2">
      <c r="A488" s="17">
        <v>21732</v>
      </c>
      <c r="B488">
        <v>22.205100000000002</v>
      </c>
    </row>
    <row r="489" spans="1:2">
      <c r="A489" s="17">
        <v>21763</v>
      </c>
      <c r="B489">
        <v>22.340199999999999</v>
      </c>
    </row>
    <row r="490" spans="1:2">
      <c r="A490" s="17">
        <v>21794</v>
      </c>
      <c r="B490">
        <v>22.772400000000001</v>
      </c>
    </row>
    <row r="491" spans="1:2">
      <c r="A491" s="17">
        <v>21824</v>
      </c>
      <c r="B491">
        <v>22.799399999999999</v>
      </c>
    </row>
    <row r="492" spans="1:2">
      <c r="A492" s="17">
        <v>21855</v>
      </c>
      <c r="B492">
        <v>22.4483</v>
      </c>
    </row>
    <row r="493" spans="1:2">
      <c r="A493" s="17">
        <v>21885</v>
      </c>
      <c r="B493">
        <v>23.258700000000001</v>
      </c>
    </row>
    <row r="494" spans="1:2">
      <c r="A494" s="17">
        <v>21916</v>
      </c>
      <c r="B494">
        <v>23.934000000000001</v>
      </c>
    </row>
    <row r="495" spans="1:2">
      <c r="A495" s="17">
        <v>21947</v>
      </c>
      <c r="B495">
        <v>24.069099999999999</v>
      </c>
    </row>
    <row r="496" spans="1:2">
      <c r="A496" s="17">
        <v>21976</v>
      </c>
      <c r="B496">
        <v>24.0151</v>
      </c>
    </row>
    <row r="497" spans="1:2">
      <c r="A497" s="17">
        <v>22007</v>
      </c>
      <c r="B497">
        <v>23.826000000000001</v>
      </c>
    </row>
    <row r="498" spans="1:2">
      <c r="A498" s="17">
        <v>22037</v>
      </c>
      <c r="B498">
        <v>23.771899999999999</v>
      </c>
    </row>
    <row r="499" spans="1:2">
      <c r="A499" s="17">
        <v>22068</v>
      </c>
      <c r="B499">
        <v>23.826000000000001</v>
      </c>
    </row>
    <row r="500" spans="1:2">
      <c r="A500" s="17">
        <v>22098</v>
      </c>
      <c r="B500">
        <v>22.394200000000001</v>
      </c>
    </row>
    <row r="501" spans="1:2">
      <c r="A501" s="17">
        <v>22129</v>
      </c>
      <c r="B501">
        <v>23.150600000000001</v>
      </c>
    </row>
    <row r="502" spans="1:2">
      <c r="A502" s="17">
        <v>22160</v>
      </c>
      <c r="B502">
        <v>23.501799999999999</v>
      </c>
    </row>
    <row r="503" spans="1:2">
      <c r="A503" s="17">
        <v>22190</v>
      </c>
      <c r="B503">
        <v>23.6099</v>
      </c>
    </row>
    <row r="504" spans="1:2">
      <c r="A504" s="17">
        <v>22221</v>
      </c>
      <c r="B504">
        <v>22.772400000000001</v>
      </c>
    </row>
    <row r="505" spans="1:2">
      <c r="A505" s="17">
        <v>22251</v>
      </c>
      <c r="B505">
        <v>21.7729</v>
      </c>
    </row>
    <row r="506" spans="1:2">
      <c r="A506" s="17">
        <v>22282</v>
      </c>
      <c r="B506">
        <v>21.881</v>
      </c>
    </row>
    <row r="507" spans="1:2">
      <c r="A507" s="17">
        <v>22313</v>
      </c>
      <c r="B507">
        <v>22.124099999999999</v>
      </c>
    </row>
    <row r="508" spans="1:2">
      <c r="A508" s="17">
        <v>22341</v>
      </c>
      <c r="B508">
        <v>22.421299999999999</v>
      </c>
    </row>
    <row r="509" spans="1:2">
      <c r="A509" s="17">
        <v>22372</v>
      </c>
      <c r="B509">
        <v>22.988499999999998</v>
      </c>
    </row>
    <row r="510" spans="1:2">
      <c r="A510" s="17">
        <v>22402</v>
      </c>
      <c r="B510">
        <v>23.339700000000001</v>
      </c>
    </row>
    <row r="511" spans="1:2">
      <c r="A511" s="17">
        <v>22433</v>
      </c>
      <c r="B511">
        <v>24.0151</v>
      </c>
    </row>
    <row r="512" spans="1:2">
      <c r="A512" s="17">
        <v>22463</v>
      </c>
      <c r="B512">
        <v>22.799399999999999</v>
      </c>
    </row>
    <row r="513" spans="1:2">
      <c r="A513" s="17">
        <v>22494</v>
      </c>
      <c r="B513">
        <v>23.960999999999999</v>
      </c>
    </row>
    <row r="514" spans="1:2">
      <c r="A514" s="17">
        <v>22525</v>
      </c>
      <c r="B514">
        <v>24.528300000000002</v>
      </c>
    </row>
    <row r="515" spans="1:2">
      <c r="A515" s="17">
        <v>22555</v>
      </c>
      <c r="B515">
        <v>25.095600000000001</v>
      </c>
    </row>
    <row r="516" spans="1:2">
      <c r="A516" s="17">
        <v>22586</v>
      </c>
      <c r="B516">
        <v>24.8795</v>
      </c>
    </row>
    <row r="517" spans="1:2">
      <c r="A517" s="17">
        <v>22616</v>
      </c>
      <c r="B517">
        <v>24.501300000000001</v>
      </c>
    </row>
    <row r="518" spans="1:2">
      <c r="A518" s="17">
        <v>22647</v>
      </c>
      <c r="B518">
        <v>24.312200000000001</v>
      </c>
    </row>
    <row r="519" spans="1:2">
      <c r="A519" s="17">
        <v>22678</v>
      </c>
      <c r="B519">
        <v>25.0686</v>
      </c>
    </row>
    <row r="520" spans="1:2">
      <c r="A520" s="17">
        <v>22706</v>
      </c>
      <c r="B520">
        <v>25.4468</v>
      </c>
    </row>
    <row r="521" spans="1:2">
      <c r="A521" s="17">
        <v>22737</v>
      </c>
      <c r="B521">
        <v>25.5548</v>
      </c>
    </row>
    <row r="522" spans="1:2">
      <c r="A522" s="17">
        <v>22767</v>
      </c>
      <c r="B522">
        <v>25.5548</v>
      </c>
    </row>
    <row r="523" spans="1:2">
      <c r="A523" s="17">
        <v>22798</v>
      </c>
      <c r="B523">
        <v>25.905999999999999</v>
      </c>
    </row>
    <row r="524" spans="1:2">
      <c r="A524" s="17">
        <v>22828</v>
      </c>
      <c r="B524">
        <v>24.609300000000001</v>
      </c>
    </row>
    <row r="525" spans="1:2">
      <c r="A525" s="17">
        <v>22859</v>
      </c>
      <c r="B525">
        <v>25.392800000000001</v>
      </c>
    </row>
    <row r="526" spans="1:2">
      <c r="A526" s="17">
        <v>22890</v>
      </c>
      <c r="B526">
        <v>26.365200000000002</v>
      </c>
    </row>
    <row r="527" spans="1:2">
      <c r="A527" s="17">
        <v>22920</v>
      </c>
      <c r="B527">
        <v>26.473299999999998</v>
      </c>
    </row>
    <row r="528" spans="1:2">
      <c r="A528" s="17">
        <v>22951</v>
      </c>
      <c r="B528">
        <v>25.986999999999998</v>
      </c>
    </row>
    <row r="529" spans="1:2">
      <c r="A529" s="17">
        <v>22981</v>
      </c>
      <c r="B529">
        <v>25.338699999999999</v>
      </c>
    </row>
    <row r="530" spans="1:2">
      <c r="A530" s="17">
        <v>23012</v>
      </c>
      <c r="B530">
        <v>25.5548</v>
      </c>
    </row>
    <row r="531" spans="1:2">
      <c r="A531" s="17">
        <v>23043</v>
      </c>
      <c r="B531">
        <v>26.392299999999999</v>
      </c>
    </row>
    <row r="532" spans="1:2">
      <c r="A532" s="17">
        <v>23071</v>
      </c>
      <c r="B532">
        <v>26.743400000000001</v>
      </c>
    </row>
    <row r="533" spans="1:2">
      <c r="A533" s="17">
        <v>23102</v>
      </c>
      <c r="B533">
        <v>26.959499999999998</v>
      </c>
    </row>
    <row r="534" spans="1:2">
      <c r="A534" s="17">
        <v>23132</v>
      </c>
      <c r="B534">
        <v>27.229700000000001</v>
      </c>
    </row>
    <row r="535" spans="1:2">
      <c r="A535" s="17">
        <v>23163</v>
      </c>
      <c r="B535">
        <v>27.742899999999999</v>
      </c>
    </row>
    <row r="536" spans="1:2">
      <c r="A536" s="17">
        <v>23193</v>
      </c>
      <c r="B536">
        <v>25.905999999999999</v>
      </c>
    </row>
    <row r="537" spans="1:2">
      <c r="A537" s="17">
        <v>23224</v>
      </c>
      <c r="B537">
        <v>26.662400000000002</v>
      </c>
    </row>
    <row r="538" spans="1:2">
      <c r="A538" s="17">
        <v>23255</v>
      </c>
      <c r="B538">
        <v>27.850999999999999</v>
      </c>
    </row>
    <row r="539" spans="1:2">
      <c r="A539" s="17">
        <v>23285</v>
      </c>
      <c r="B539">
        <v>28.310199999999998</v>
      </c>
    </row>
    <row r="540" spans="1:2">
      <c r="A540" s="17">
        <v>23316</v>
      </c>
      <c r="B540">
        <v>27.797000000000001</v>
      </c>
    </row>
    <row r="541" spans="1:2">
      <c r="A541" s="17">
        <v>23346</v>
      </c>
      <c r="B541">
        <v>27.0136</v>
      </c>
    </row>
    <row r="542" spans="1:2">
      <c r="A542" s="17">
        <v>23377</v>
      </c>
      <c r="B542">
        <v>27.364699999999999</v>
      </c>
    </row>
    <row r="543" spans="1:2">
      <c r="A543" s="17">
        <v>23408</v>
      </c>
      <c r="B543">
        <v>28.1751</v>
      </c>
    </row>
    <row r="544" spans="1:2">
      <c r="A544" s="17">
        <v>23437</v>
      </c>
      <c r="B544">
        <v>28.310199999999998</v>
      </c>
    </row>
    <row r="545" spans="1:2">
      <c r="A545" s="17">
        <v>23468</v>
      </c>
      <c r="B545">
        <v>28.769400000000001</v>
      </c>
    </row>
    <row r="546" spans="1:2">
      <c r="A546" s="17">
        <v>23498</v>
      </c>
      <c r="B546">
        <v>28.904499999999999</v>
      </c>
    </row>
    <row r="547" spans="1:2">
      <c r="A547" s="17">
        <v>23529</v>
      </c>
      <c r="B547">
        <v>29.363700000000001</v>
      </c>
    </row>
    <row r="548" spans="1:2">
      <c r="A548" s="17">
        <v>23559</v>
      </c>
      <c r="B548">
        <v>27.634899999999998</v>
      </c>
    </row>
    <row r="549" spans="1:2">
      <c r="A549" s="17">
        <v>23590</v>
      </c>
      <c r="B549">
        <v>28.715399999999999</v>
      </c>
    </row>
    <row r="550" spans="1:2">
      <c r="A550" s="17">
        <v>23621</v>
      </c>
      <c r="B550">
        <v>29.876999999999999</v>
      </c>
    </row>
    <row r="551" spans="1:2">
      <c r="A551" s="17">
        <v>23651</v>
      </c>
      <c r="B551">
        <v>29.633900000000001</v>
      </c>
    </row>
    <row r="552" spans="1:2">
      <c r="A552" s="17">
        <v>23682</v>
      </c>
      <c r="B552">
        <v>29.823</v>
      </c>
    </row>
    <row r="553" spans="1:2">
      <c r="A553" s="17">
        <v>23712</v>
      </c>
      <c r="B553">
        <v>29.444800000000001</v>
      </c>
    </row>
    <row r="554" spans="1:2">
      <c r="A554" s="17">
        <v>23743</v>
      </c>
      <c r="B554">
        <v>29.931000000000001</v>
      </c>
    </row>
    <row r="555" spans="1:2">
      <c r="A555" s="17">
        <v>23774</v>
      </c>
      <c r="B555">
        <v>30.714400000000001</v>
      </c>
    </row>
    <row r="556" spans="1:2">
      <c r="A556" s="17">
        <v>23802</v>
      </c>
      <c r="B556">
        <v>31.3627</v>
      </c>
    </row>
    <row r="557" spans="1:2">
      <c r="A557" s="17">
        <v>23833</v>
      </c>
      <c r="B557">
        <v>31.3627</v>
      </c>
    </row>
    <row r="558" spans="1:2">
      <c r="A558" s="17">
        <v>23863</v>
      </c>
      <c r="B558">
        <v>31.605899999999998</v>
      </c>
    </row>
    <row r="559" spans="1:2">
      <c r="A559" s="17">
        <v>23894</v>
      </c>
      <c r="B559">
        <v>32.362299999999998</v>
      </c>
    </row>
    <row r="560" spans="1:2">
      <c r="A560" s="17">
        <v>23924</v>
      </c>
      <c r="B560">
        <v>30.606400000000001</v>
      </c>
    </row>
    <row r="561" spans="1:2">
      <c r="A561" s="17">
        <v>23955</v>
      </c>
      <c r="B561">
        <v>31.5518</v>
      </c>
    </row>
    <row r="562" spans="1:2">
      <c r="A562" s="17">
        <v>23986</v>
      </c>
      <c r="B562">
        <v>32.605400000000003</v>
      </c>
    </row>
    <row r="563" spans="1:2">
      <c r="A563" s="17">
        <v>24016</v>
      </c>
      <c r="B563">
        <v>33.361800000000002</v>
      </c>
    </row>
    <row r="564" spans="1:2">
      <c r="A564" s="17">
        <v>24047</v>
      </c>
      <c r="B564">
        <v>32.8215</v>
      </c>
    </row>
    <row r="565" spans="1:2">
      <c r="A565" s="17">
        <v>24077</v>
      </c>
      <c r="B565">
        <v>32.281199999999998</v>
      </c>
    </row>
    <row r="566" spans="1:2">
      <c r="A566" s="17">
        <v>24108</v>
      </c>
      <c r="B566">
        <v>32.740400000000001</v>
      </c>
    </row>
    <row r="567" spans="1:2">
      <c r="A567" s="17">
        <v>24139</v>
      </c>
      <c r="B567">
        <v>33.658900000000003</v>
      </c>
    </row>
    <row r="568" spans="1:2">
      <c r="A568" s="17">
        <v>24167</v>
      </c>
      <c r="B568">
        <v>34.334200000000003</v>
      </c>
    </row>
    <row r="569" spans="1:2">
      <c r="A569" s="17">
        <v>24198</v>
      </c>
      <c r="B569">
        <v>34.280200000000001</v>
      </c>
    </row>
    <row r="570" spans="1:2">
      <c r="A570" s="17">
        <v>24228</v>
      </c>
      <c r="B570">
        <v>34.523299999999999</v>
      </c>
    </row>
    <row r="571" spans="1:2">
      <c r="A571" s="17">
        <v>24259</v>
      </c>
      <c r="B571">
        <v>35.306699999999999</v>
      </c>
    </row>
    <row r="572" spans="1:2">
      <c r="A572" s="17">
        <v>24289</v>
      </c>
      <c r="B572">
        <v>33.118600000000001</v>
      </c>
    </row>
    <row r="573" spans="1:2">
      <c r="A573" s="17">
        <v>24320</v>
      </c>
      <c r="B573">
        <v>34.307200000000002</v>
      </c>
    </row>
    <row r="574" spans="1:2">
      <c r="A574" s="17">
        <v>24351</v>
      </c>
      <c r="B574">
        <v>35.901000000000003</v>
      </c>
    </row>
    <row r="575" spans="1:2">
      <c r="A575" s="17">
        <v>24381</v>
      </c>
      <c r="B575">
        <v>36.279200000000003</v>
      </c>
    </row>
    <row r="576" spans="1:2">
      <c r="A576" s="17">
        <v>24412</v>
      </c>
      <c r="B576">
        <v>35.306699999999999</v>
      </c>
    </row>
    <row r="577" spans="1:2">
      <c r="A577" s="17">
        <v>24442</v>
      </c>
      <c r="B577">
        <v>34.415300000000002</v>
      </c>
    </row>
    <row r="578" spans="1:2">
      <c r="A578" s="17">
        <v>24473</v>
      </c>
      <c r="B578">
        <v>34.631399999999999</v>
      </c>
    </row>
    <row r="579" spans="1:2">
      <c r="A579" s="17">
        <v>24504</v>
      </c>
      <c r="B579">
        <v>34.988599999999998</v>
      </c>
    </row>
    <row r="580" spans="1:2">
      <c r="A580" s="17">
        <v>24532</v>
      </c>
      <c r="B580">
        <v>34.935000000000002</v>
      </c>
    </row>
    <row r="581" spans="1:2">
      <c r="A581" s="17">
        <v>24563</v>
      </c>
      <c r="B581">
        <v>35.133200000000002</v>
      </c>
    </row>
    <row r="582" spans="1:2">
      <c r="A582" s="17">
        <v>24593</v>
      </c>
      <c r="B582">
        <v>34.847299999999997</v>
      </c>
    </row>
    <row r="583" spans="1:2">
      <c r="A583" s="17">
        <v>24624</v>
      </c>
      <c r="B583">
        <v>35.644500000000001</v>
      </c>
    </row>
    <row r="584" spans="1:2">
      <c r="A584" s="17">
        <v>24654</v>
      </c>
      <c r="B584">
        <v>33.299799999999998</v>
      </c>
    </row>
    <row r="585" spans="1:2">
      <c r="A585" s="17">
        <v>24685</v>
      </c>
      <c r="B585">
        <v>35.124699999999997</v>
      </c>
    </row>
    <row r="586" spans="1:2">
      <c r="A586" s="17">
        <v>24716</v>
      </c>
      <c r="B586">
        <v>36.152200000000001</v>
      </c>
    </row>
    <row r="587" spans="1:2">
      <c r="A587" s="17">
        <v>24746</v>
      </c>
      <c r="B587">
        <v>36.379100000000001</v>
      </c>
    </row>
    <row r="588" spans="1:2">
      <c r="A588" s="17">
        <v>24777</v>
      </c>
      <c r="B588">
        <v>36.243899999999996</v>
      </c>
    </row>
    <row r="589" spans="1:2">
      <c r="A589" s="17">
        <v>24807</v>
      </c>
      <c r="B589">
        <v>35.619700000000002</v>
      </c>
    </row>
    <row r="590" spans="1:2">
      <c r="A590" s="17">
        <v>24838</v>
      </c>
      <c r="B590">
        <v>35.691699999999997</v>
      </c>
    </row>
    <row r="591" spans="1:2">
      <c r="A591" s="17">
        <v>24869</v>
      </c>
      <c r="B591">
        <v>36.622300000000003</v>
      </c>
    </row>
    <row r="592" spans="1:2">
      <c r="A592" s="17">
        <v>24898</v>
      </c>
      <c r="B592">
        <v>36.949800000000003</v>
      </c>
    </row>
    <row r="593" spans="1:2">
      <c r="A593" s="17">
        <v>24929</v>
      </c>
      <c r="B593">
        <v>36.758200000000002</v>
      </c>
    </row>
    <row r="594" spans="1:2">
      <c r="A594" s="17">
        <v>24959</v>
      </c>
      <c r="B594">
        <v>37.279800000000002</v>
      </c>
    </row>
    <row r="595" spans="1:2">
      <c r="A595" s="17">
        <v>24990</v>
      </c>
      <c r="B595">
        <v>38.252400000000002</v>
      </c>
    </row>
    <row r="596" spans="1:2">
      <c r="A596" s="17">
        <v>25020</v>
      </c>
      <c r="B596">
        <v>35.809699999999999</v>
      </c>
    </row>
    <row r="597" spans="1:2">
      <c r="A597" s="17">
        <v>25051</v>
      </c>
      <c r="B597">
        <v>36.8812</v>
      </c>
    </row>
    <row r="598" spans="1:2">
      <c r="A598" s="17">
        <v>25082</v>
      </c>
      <c r="B598">
        <v>38.349499999999999</v>
      </c>
    </row>
    <row r="599" spans="1:2">
      <c r="A599" s="17">
        <v>25112</v>
      </c>
      <c r="B599">
        <v>38.485999999999997</v>
      </c>
    </row>
    <row r="600" spans="1:2">
      <c r="A600" s="17">
        <v>25143</v>
      </c>
      <c r="B600">
        <v>38.305500000000002</v>
      </c>
    </row>
    <row r="601" spans="1:2">
      <c r="A601" s="17">
        <v>25173</v>
      </c>
      <c r="B601">
        <v>37.209299999999999</v>
      </c>
    </row>
    <row r="602" spans="1:2">
      <c r="A602" s="17">
        <v>25204</v>
      </c>
      <c r="B602">
        <v>37.57</v>
      </c>
    </row>
    <row r="603" spans="1:2">
      <c r="A603" s="17">
        <v>25235</v>
      </c>
      <c r="B603">
        <v>38.700000000000003</v>
      </c>
    </row>
    <row r="604" spans="1:2">
      <c r="A604" s="17">
        <v>25263</v>
      </c>
      <c r="B604">
        <v>39.195599999999999</v>
      </c>
    </row>
    <row r="605" spans="1:2">
      <c r="A605" s="17">
        <v>25294</v>
      </c>
      <c r="B605">
        <v>38.842599999999997</v>
      </c>
    </row>
    <row r="606" spans="1:2">
      <c r="A606" s="17">
        <v>25324</v>
      </c>
      <c r="B606">
        <v>38.7577</v>
      </c>
    </row>
    <row r="607" spans="1:2">
      <c r="A607" s="17">
        <v>25355</v>
      </c>
      <c r="B607">
        <v>40.008800000000001</v>
      </c>
    </row>
    <row r="608" spans="1:2">
      <c r="A608" s="17">
        <v>25385</v>
      </c>
      <c r="B608">
        <v>37.621400000000001</v>
      </c>
    </row>
    <row r="609" spans="1:2">
      <c r="A609" s="17">
        <v>25416</v>
      </c>
      <c r="B609">
        <v>39.101700000000001</v>
      </c>
    </row>
    <row r="610" spans="1:2">
      <c r="A610" s="17">
        <v>25447</v>
      </c>
      <c r="B610">
        <v>40.3187</v>
      </c>
    </row>
    <row r="611" spans="1:2">
      <c r="A611" s="17">
        <v>25477</v>
      </c>
      <c r="B611">
        <v>40.276699999999998</v>
      </c>
    </row>
    <row r="612" spans="1:2">
      <c r="A612" s="17">
        <v>25508</v>
      </c>
      <c r="B612">
        <v>39.116100000000003</v>
      </c>
    </row>
    <row r="613" spans="1:2">
      <c r="A613" s="17">
        <v>25538</v>
      </c>
      <c r="B613">
        <v>37.805</v>
      </c>
    </row>
    <row r="614" spans="1:2">
      <c r="A614" s="17">
        <v>25569</v>
      </c>
      <c r="B614">
        <v>37.218899999999998</v>
      </c>
    </row>
    <row r="615" spans="1:2">
      <c r="A615" s="17">
        <v>25600</v>
      </c>
      <c r="B615">
        <v>38.148200000000003</v>
      </c>
    </row>
    <row r="616" spans="1:2">
      <c r="A616" s="17">
        <v>25628</v>
      </c>
      <c r="B616">
        <v>38.250599999999999</v>
      </c>
    </row>
    <row r="617" spans="1:2">
      <c r="A617" s="17">
        <v>25659</v>
      </c>
      <c r="B617">
        <v>37.981699999999996</v>
      </c>
    </row>
    <row r="618" spans="1:2">
      <c r="A618" s="17">
        <v>25689</v>
      </c>
      <c r="B618">
        <v>37.999699999999997</v>
      </c>
    </row>
    <row r="619" spans="1:2">
      <c r="A619" s="17">
        <v>25720</v>
      </c>
      <c r="B619">
        <v>38.772300000000001</v>
      </c>
    </row>
    <row r="620" spans="1:2">
      <c r="A620" s="17">
        <v>25750</v>
      </c>
      <c r="B620">
        <v>36.511499999999998</v>
      </c>
    </row>
    <row r="621" spans="1:2">
      <c r="A621" s="17">
        <v>25781</v>
      </c>
      <c r="B621">
        <v>37.717799999999997</v>
      </c>
    </row>
    <row r="622" spans="1:2">
      <c r="A622" s="17">
        <v>25812</v>
      </c>
      <c r="B622">
        <v>38.554499999999997</v>
      </c>
    </row>
    <row r="623" spans="1:2">
      <c r="A623" s="17">
        <v>25842</v>
      </c>
      <c r="B623">
        <v>37.664999999999999</v>
      </c>
    </row>
    <row r="624" spans="1:2">
      <c r="A624" s="17">
        <v>25873</v>
      </c>
      <c r="B624">
        <v>36.6494</v>
      </c>
    </row>
    <row r="625" spans="1:2">
      <c r="A625" s="17">
        <v>25903</v>
      </c>
      <c r="B625">
        <v>36.3065</v>
      </c>
    </row>
    <row r="626" spans="1:2">
      <c r="A626" s="17">
        <v>25934</v>
      </c>
      <c r="B626">
        <v>36.771799999999999</v>
      </c>
    </row>
    <row r="627" spans="1:2">
      <c r="A627" s="17">
        <v>25965</v>
      </c>
      <c r="B627">
        <v>37.728999999999999</v>
      </c>
    </row>
    <row r="628" spans="1:2">
      <c r="A628" s="17">
        <v>25993</v>
      </c>
      <c r="B628">
        <v>37.790399999999998</v>
      </c>
    </row>
    <row r="629" spans="1:2">
      <c r="A629" s="17">
        <v>26024</v>
      </c>
      <c r="B629">
        <v>37.855499999999999</v>
      </c>
    </row>
    <row r="630" spans="1:2">
      <c r="A630" s="17">
        <v>26054</v>
      </c>
      <c r="B630">
        <v>38.122900000000001</v>
      </c>
    </row>
    <row r="631" spans="1:2">
      <c r="A631" s="17">
        <v>26085</v>
      </c>
      <c r="B631">
        <v>39.133000000000003</v>
      </c>
    </row>
    <row r="632" spans="1:2">
      <c r="A632" s="17">
        <v>26115</v>
      </c>
      <c r="B632">
        <v>36.589199999999998</v>
      </c>
    </row>
    <row r="633" spans="1:2">
      <c r="A633" s="17">
        <v>26146</v>
      </c>
      <c r="B633">
        <v>37.833500000000001</v>
      </c>
    </row>
    <row r="634" spans="1:2">
      <c r="A634" s="17">
        <v>26177</v>
      </c>
      <c r="B634">
        <v>39.561300000000003</v>
      </c>
    </row>
    <row r="635" spans="1:2">
      <c r="A635" s="17">
        <v>26207</v>
      </c>
      <c r="B635">
        <v>39.76</v>
      </c>
    </row>
    <row r="636" spans="1:2">
      <c r="A636" s="17">
        <v>26238</v>
      </c>
      <c r="B636">
        <v>39.009</v>
      </c>
    </row>
    <row r="637" spans="1:2">
      <c r="A637" s="17">
        <v>26268</v>
      </c>
      <c r="B637">
        <v>37.954000000000001</v>
      </c>
    </row>
    <row r="638" spans="1:2">
      <c r="A638" s="17">
        <v>26299</v>
      </c>
      <c r="B638">
        <v>39.253799999999998</v>
      </c>
    </row>
    <row r="639" spans="1:2">
      <c r="A639" s="17">
        <v>26330</v>
      </c>
      <c r="B639">
        <v>40.487000000000002</v>
      </c>
    </row>
    <row r="640" spans="1:2">
      <c r="A640" s="17">
        <v>26359</v>
      </c>
      <c r="B640">
        <v>40.933700000000002</v>
      </c>
    </row>
    <row r="641" spans="1:2">
      <c r="A641" s="17">
        <v>26390</v>
      </c>
      <c r="B641">
        <v>41.4758</v>
      </c>
    </row>
    <row r="642" spans="1:2">
      <c r="A642" s="17">
        <v>26420</v>
      </c>
      <c r="B642">
        <v>41.513199999999998</v>
      </c>
    </row>
    <row r="643" spans="1:2">
      <c r="A643" s="17">
        <v>26451</v>
      </c>
      <c r="B643">
        <v>42.511499999999998</v>
      </c>
    </row>
    <row r="644" spans="1:2">
      <c r="A644" s="17">
        <v>26481</v>
      </c>
      <c r="B644">
        <v>39.987400000000001</v>
      </c>
    </row>
    <row r="645" spans="1:2">
      <c r="A645" s="17">
        <v>26512</v>
      </c>
      <c r="B645">
        <v>41.702399999999997</v>
      </c>
    </row>
    <row r="646" spans="1:2">
      <c r="A646" s="17">
        <v>26543</v>
      </c>
      <c r="B646">
        <v>43.286099999999998</v>
      </c>
    </row>
    <row r="647" spans="1:2">
      <c r="A647" s="17">
        <v>26573</v>
      </c>
      <c r="B647">
        <v>44.004800000000003</v>
      </c>
    </row>
    <row r="648" spans="1:2">
      <c r="A648" s="17">
        <v>26604</v>
      </c>
      <c r="B648">
        <v>43.805999999999997</v>
      </c>
    </row>
    <row r="649" spans="1:2">
      <c r="A649" s="17">
        <v>26634</v>
      </c>
      <c r="B649">
        <v>43.185000000000002</v>
      </c>
    </row>
    <row r="650" spans="1:2">
      <c r="A650" s="17">
        <v>26665</v>
      </c>
      <c r="B650">
        <v>43.2258</v>
      </c>
    </row>
    <row r="651" spans="1:2">
      <c r="A651" s="17">
        <v>26696</v>
      </c>
      <c r="B651">
        <v>44.790500000000002</v>
      </c>
    </row>
    <row r="652" spans="1:2">
      <c r="A652" s="17">
        <v>26724</v>
      </c>
      <c r="B652">
        <v>44.969099999999997</v>
      </c>
    </row>
    <row r="653" spans="1:2">
      <c r="A653" s="17">
        <v>26755</v>
      </c>
      <c r="B653">
        <v>44.783700000000003</v>
      </c>
    </row>
    <row r="654" spans="1:2">
      <c r="A654" s="17">
        <v>26785</v>
      </c>
      <c r="B654">
        <v>45.1907</v>
      </c>
    </row>
    <row r="655" spans="1:2">
      <c r="A655" s="17">
        <v>26816</v>
      </c>
      <c r="B655">
        <v>46.237900000000003</v>
      </c>
    </row>
    <row r="656" spans="1:2">
      <c r="A656" s="17">
        <v>26846</v>
      </c>
      <c r="B656">
        <v>44.062899999999999</v>
      </c>
    </row>
    <row r="657" spans="1:2">
      <c r="A657" s="17">
        <v>26877</v>
      </c>
      <c r="B657">
        <v>44.777900000000002</v>
      </c>
    </row>
    <row r="658" spans="1:2">
      <c r="A658" s="17">
        <v>26908</v>
      </c>
      <c r="B658">
        <v>46.506100000000004</v>
      </c>
    </row>
    <row r="659" spans="1:2">
      <c r="A659" s="17">
        <v>26938</v>
      </c>
      <c r="B659">
        <v>47.004600000000003</v>
      </c>
    </row>
    <row r="660" spans="1:2">
      <c r="A660" s="17">
        <v>26969</v>
      </c>
      <c r="B660">
        <v>46.551099999999998</v>
      </c>
    </row>
    <row r="661" spans="1:2">
      <c r="A661" s="17">
        <v>26999</v>
      </c>
      <c r="B661">
        <v>45.161799999999999</v>
      </c>
    </row>
    <row r="662" spans="1:2">
      <c r="A662" s="17">
        <v>27030</v>
      </c>
      <c r="B662">
        <v>44.679000000000002</v>
      </c>
    </row>
    <row r="663" spans="1:2">
      <c r="A663" s="17">
        <v>27061</v>
      </c>
      <c r="B663">
        <v>45.416600000000003</v>
      </c>
    </row>
    <row r="664" spans="1:2">
      <c r="A664" s="17">
        <v>27089</v>
      </c>
      <c r="B664">
        <v>45.668599999999998</v>
      </c>
    </row>
    <row r="665" spans="1:2">
      <c r="A665" s="17">
        <v>27120</v>
      </c>
      <c r="B665">
        <v>45.086300000000001</v>
      </c>
    </row>
    <row r="666" spans="1:2">
      <c r="A666" s="17">
        <v>27150</v>
      </c>
      <c r="B666">
        <v>45.935000000000002</v>
      </c>
    </row>
    <row r="667" spans="1:2">
      <c r="A667" s="17">
        <v>27181</v>
      </c>
      <c r="B667">
        <v>46.8628</v>
      </c>
    </row>
    <row r="668" spans="1:2">
      <c r="A668" s="17">
        <v>27211</v>
      </c>
      <c r="B668">
        <v>44.6068</v>
      </c>
    </row>
    <row r="669" spans="1:2">
      <c r="A669" s="17">
        <v>27242</v>
      </c>
      <c r="B669">
        <v>45.122100000000003</v>
      </c>
    </row>
    <row r="670" spans="1:2">
      <c r="A670" s="17">
        <v>27273</v>
      </c>
      <c r="B670">
        <v>46.263500000000001</v>
      </c>
    </row>
    <row r="671" spans="1:2">
      <c r="A671" s="17">
        <v>27303</v>
      </c>
      <c r="B671">
        <v>46.243400000000001</v>
      </c>
    </row>
    <row r="672" spans="1:2">
      <c r="A672" s="17">
        <v>27334</v>
      </c>
      <c r="B672">
        <v>44.055199999999999</v>
      </c>
    </row>
    <row r="673" spans="1:2">
      <c r="A673" s="17">
        <v>27364</v>
      </c>
      <c r="B673">
        <v>41.716900000000003</v>
      </c>
    </row>
    <row r="674" spans="1:2">
      <c r="A674" s="17">
        <v>27395</v>
      </c>
      <c r="B674">
        <v>40.753599999999999</v>
      </c>
    </row>
    <row r="675" spans="1:2">
      <c r="A675" s="17">
        <v>27426</v>
      </c>
      <c r="B675">
        <v>40.590000000000003</v>
      </c>
    </row>
    <row r="676" spans="1:2">
      <c r="A676" s="17">
        <v>27454</v>
      </c>
      <c r="B676">
        <v>40.204900000000002</v>
      </c>
    </row>
    <row r="677" spans="1:2">
      <c r="A677" s="17">
        <v>27485</v>
      </c>
      <c r="B677">
        <v>40.315600000000003</v>
      </c>
    </row>
    <row r="678" spans="1:2">
      <c r="A678" s="17">
        <v>27515</v>
      </c>
      <c r="B678">
        <v>40.129199999999997</v>
      </c>
    </row>
    <row r="679" spans="1:2">
      <c r="A679" s="17">
        <v>27546</v>
      </c>
      <c r="B679">
        <v>41.300699999999999</v>
      </c>
    </row>
    <row r="680" spans="1:2">
      <c r="A680" s="17">
        <v>27576</v>
      </c>
      <c r="B680">
        <v>39.540799999999997</v>
      </c>
    </row>
    <row r="681" spans="1:2">
      <c r="A681" s="17">
        <v>27607</v>
      </c>
      <c r="B681">
        <v>41.149099999999997</v>
      </c>
    </row>
    <row r="682" spans="1:2">
      <c r="A682" s="17">
        <v>27638</v>
      </c>
      <c r="B682">
        <v>42.493299999999998</v>
      </c>
    </row>
    <row r="683" spans="1:2">
      <c r="A683" s="17">
        <v>27668</v>
      </c>
      <c r="B683">
        <v>42.710299999999997</v>
      </c>
    </row>
    <row r="684" spans="1:2">
      <c r="A684" s="17">
        <v>27699</v>
      </c>
      <c r="B684">
        <v>42.229300000000002</v>
      </c>
    </row>
    <row r="685" spans="1:2">
      <c r="A685" s="17">
        <v>27729</v>
      </c>
      <c r="B685">
        <v>41.969000000000001</v>
      </c>
    </row>
    <row r="686" spans="1:2">
      <c r="A686" s="17">
        <v>27760</v>
      </c>
      <c r="B686">
        <v>42.313600000000001</v>
      </c>
    </row>
    <row r="687" spans="1:2">
      <c r="A687" s="17">
        <v>27791</v>
      </c>
      <c r="B687">
        <v>43.597299999999997</v>
      </c>
    </row>
    <row r="688" spans="1:2">
      <c r="A688" s="17">
        <v>27820</v>
      </c>
      <c r="B688">
        <v>43.904299999999999</v>
      </c>
    </row>
    <row r="689" spans="1:2">
      <c r="A689" s="17">
        <v>27851</v>
      </c>
      <c r="B689">
        <v>43.549399999999999</v>
      </c>
    </row>
    <row r="690" spans="1:2">
      <c r="A690" s="17">
        <v>27881</v>
      </c>
      <c r="B690">
        <v>44.278799999999997</v>
      </c>
    </row>
    <row r="691" spans="1:2">
      <c r="A691" s="17">
        <v>27912</v>
      </c>
      <c r="B691">
        <v>45.2502</v>
      </c>
    </row>
    <row r="692" spans="1:2">
      <c r="A692" s="17">
        <v>27942</v>
      </c>
      <c r="B692">
        <v>43.112699999999997</v>
      </c>
    </row>
    <row r="693" spans="1:2">
      <c r="A693" s="17">
        <v>27973</v>
      </c>
      <c r="B693">
        <v>44.354399999999998</v>
      </c>
    </row>
    <row r="694" spans="1:2">
      <c r="A694" s="17">
        <v>28004</v>
      </c>
      <c r="B694">
        <v>45.364400000000003</v>
      </c>
    </row>
    <row r="695" spans="1:2">
      <c r="A695" s="17">
        <v>28034</v>
      </c>
      <c r="B695">
        <v>45.630800000000001</v>
      </c>
    </row>
    <row r="696" spans="1:2">
      <c r="A696" s="17">
        <v>28065</v>
      </c>
      <c r="B696">
        <v>45.643599999999999</v>
      </c>
    </row>
    <row r="697" spans="1:2">
      <c r="A697" s="17">
        <v>28095</v>
      </c>
      <c r="B697">
        <v>45.348500000000001</v>
      </c>
    </row>
    <row r="698" spans="1:2">
      <c r="A698" s="17">
        <v>28126</v>
      </c>
      <c r="B698">
        <v>44.856299999999997</v>
      </c>
    </row>
    <row r="699" spans="1:2">
      <c r="A699" s="17">
        <v>28157</v>
      </c>
      <c r="B699">
        <v>46.473599999999998</v>
      </c>
    </row>
    <row r="700" spans="1:2">
      <c r="A700" s="17">
        <v>28185</v>
      </c>
      <c r="B700">
        <v>47.390300000000003</v>
      </c>
    </row>
    <row r="701" spans="1:2">
      <c r="A701" s="17">
        <v>28216</v>
      </c>
      <c r="B701">
        <v>47.385899999999999</v>
      </c>
    </row>
    <row r="702" spans="1:2">
      <c r="A702" s="17">
        <v>28246</v>
      </c>
      <c r="B702">
        <v>47.945599999999999</v>
      </c>
    </row>
    <row r="703" spans="1:2">
      <c r="A703" s="17">
        <v>28277</v>
      </c>
      <c r="B703">
        <v>49.356400000000001</v>
      </c>
    </row>
    <row r="704" spans="1:2">
      <c r="A704" s="17">
        <v>28307</v>
      </c>
      <c r="B704">
        <v>46.938800000000001</v>
      </c>
    </row>
    <row r="705" spans="1:2">
      <c r="A705" s="17">
        <v>28338</v>
      </c>
      <c r="B705">
        <v>47.691000000000003</v>
      </c>
    </row>
    <row r="706" spans="1:2">
      <c r="A706" s="17">
        <v>28369</v>
      </c>
      <c r="B706">
        <v>49.001399999999997</v>
      </c>
    </row>
    <row r="707" spans="1:2">
      <c r="A707" s="17">
        <v>28399</v>
      </c>
      <c r="B707">
        <v>49.325600000000001</v>
      </c>
    </row>
    <row r="708" spans="1:2">
      <c r="A708" s="17">
        <v>28430</v>
      </c>
      <c r="B708">
        <v>48.644599999999997</v>
      </c>
    </row>
    <row r="709" spans="1:2">
      <c r="A709" s="17">
        <v>28460</v>
      </c>
      <c r="B709">
        <v>48.015599999999999</v>
      </c>
    </row>
    <row r="710" spans="1:2">
      <c r="A710" s="17">
        <v>28491</v>
      </c>
      <c r="B710">
        <v>47.1554</v>
      </c>
    </row>
    <row r="711" spans="1:2">
      <c r="A711" s="17">
        <v>28522</v>
      </c>
      <c r="B711">
        <v>48.436300000000003</v>
      </c>
    </row>
    <row r="712" spans="1:2">
      <c r="A712" s="17">
        <v>28550</v>
      </c>
      <c r="B712">
        <v>49.5321</v>
      </c>
    </row>
    <row r="713" spans="1:2">
      <c r="A713" s="17">
        <v>28581</v>
      </c>
      <c r="B713">
        <v>50.549100000000003</v>
      </c>
    </row>
    <row r="714" spans="1:2">
      <c r="A714" s="17">
        <v>28611</v>
      </c>
      <c r="B714">
        <v>50.4452</v>
      </c>
    </row>
    <row r="715" spans="1:2">
      <c r="A715" s="17">
        <v>28642</v>
      </c>
      <c r="B715">
        <v>51.793300000000002</v>
      </c>
    </row>
    <row r="716" spans="1:2">
      <c r="A716" s="17">
        <v>28672</v>
      </c>
      <c r="B716">
        <v>49.156599999999997</v>
      </c>
    </row>
    <row r="717" spans="1:2">
      <c r="A717" s="17">
        <v>28703</v>
      </c>
      <c r="B717">
        <v>50.299599999999998</v>
      </c>
    </row>
    <row r="718" spans="1:2">
      <c r="A718" s="17">
        <v>28734</v>
      </c>
      <c r="B718">
        <v>51.598799999999997</v>
      </c>
    </row>
    <row r="719" spans="1:2">
      <c r="A719" s="17">
        <v>28764</v>
      </c>
      <c r="B719">
        <v>52.224400000000003</v>
      </c>
    </row>
    <row r="720" spans="1:2">
      <c r="A720" s="17">
        <v>28795</v>
      </c>
      <c r="B720">
        <v>51.792099999999998</v>
      </c>
    </row>
    <row r="721" spans="1:2">
      <c r="A721" s="17">
        <v>28825</v>
      </c>
      <c r="B721">
        <v>51.387700000000002</v>
      </c>
    </row>
    <row r="722" spans="1:2">
      <c r="A722" s="17">
        <v>28856</v>
      </c>
      <c r="B722">
        <v>50.743899999999996</v>
      </c>
    </row>
    <row r="723" spans="1:2">
      <c r="A723" s="17">
        <v>28887</v>
      </c>
      <c r="B723">
        <v>52.205199999999998</v>
      </c>
    </row>
    <row r="724" spans="1:2">
      <c r="A724" s="17">
        <v>28915</v>
      </c>
      <c r="B724">
        <v>52.880699999999997</v>
      </c>
    </row>
    <row r="725" spans="1:2">
      <c r="A725" s="17">
        <v>28946</v>
      </c>
      <c r="B725">
        <v>51.247199999999999</v>
      </c>
    </row>
    <row r="726" spans="1:2">
      <c r="A726" s="17">
        <v>28976</v>
      </c>
      <c r="B726">
        <v>52.093600000000002</v>
      </c>
    </row>
    <row r="727" spans="1:2">
      <c r="A727" s="17">
        <v>29007</v>
      </c>
      <c r="B727">
        <v>53.094200000000001</v>
      </c>
    </row>
    <row r="728" spans="1:2">
      <c r="A728" s="17">
        <v>29037</v>
      </c>
      <c r="B728">
        <v>50.540199999999999</v>
      </c>
    </row>
    <row r="729" spans="1:2">
      <c r="A729" s="17">
        <v>29068</v>
      </c>
      <c r="B729">
        <v>51.284599999999998</v>
      </c>
    </row>
    <row r="730" spans="1:2">
      <c r="A730" s="17">
        <v>29099</v>
      </c>
      <c r="B730">
        <v>52.261600000000001</v>
      </c>
    </row>
    <row r="731" spans="1:2">
      <c r="A731" s="17">
        <v>29129</v>
      </c>
      <c r="B731">
        <v>52.6417</v>
      </c>
    </row>
    <row r="732" spans="1:2">
      <c r="A732" s="17">
        <v>29160</v>
      </c>
      <c r="B732">
        <v>51.881500000000003</v>
      </c>
    </row>
    <row r="733" spans="1:2">
      <c r="A733" s="17">
        <v>29190</v>
      </c>
      <c r="B733">
        <v>51.425699999999999</v>
      </c>
    </row>
    <row r="734" spans="1:2">
      <c r="A734" s="17">
        <v>29221</v>
      </c>
      <c r="B734">
        <v>51.401699999999998</v>
      </c>
    </row>
    <row r="735" spans="1:2">
      <c r="A735" s="17">
        <v>29252</v>
      </c>
      <c r="B735">
        <v>52.399099999999997</v>
      </c>
    </row>
    <row r="736" spans="1:2">
      <c r="A736" s="17">
        <v>29281</v>
      </c>
      <c r="B736">
        <v>52.647799999999997</v>
      </c>
    </row>
    <row r="737" spans="1:2">
      <c r="A737" s="17">
        <v>29312</v>
      </c>
      <c r="B737">
        <v>50.846899999999998</v>
      </c>
    </row>
    <row r="738" spans="1:2">
      <c r="A738" s="17">
        <v>29342</v>
      </c>
      <c r="B738">
        <v>49.505899999999997</v>
      </c>
    </row>
    <row r="739" spans="1:2">
      <c r="A739" s="17">
        <v>29373</v>
      </c>
      <c r="B739">
        <v>49.806699999999999</v>
      </c>
    </row>
    <row r="740" spans="1:2">
      <c r="A740" s="17">
        <v>29403</v>
      </c>
      <c r="B740">
        <v>47.401899999999998</v>
      </c>
    </row>
    <row r="741" spans="1:2">
      <c r="A741" s="17">
        <v>29434</v>
      </c>
      <c r="B741">
        <v>48.893599999999999</v>
      </c>
    </row>
    <row r="742" spans="1:2">
      <c r="A742" s="17">
        <v>29465</v>
      </c>
      <c r="B742">
        <v>50.298999999999999</v>
      </c>
    </row>
    <row r="743" spans="1:2">
      <c r="A743" s="17">
        <v>29495</v>
      </c>
      <c r="B743">
        <v>50.868299999999998</v>
      </c>
    </row>
    <row r="744" spans="1:2">
      <c r="A744" s="17">
        <v>29526</v>
      </c>
      <c r="B744">
        <v>51.1432</v>
      </c>
    </row>
    <row r="745" spans="1:2">
      <c r="A745" s="17">
        <v>29556</v>
      </c>
      <c r="B745">
        <v>51.057400000000001</v>
      </c>
    </row>
    <row r="746" spans="1:2">
      <c r="A746" s="17">
        <v>29587</v>
      </c>
      <c r="B746">
        <v>50.700400000000002</v>
      </c>
    </row>
    <row r="747" spans="1:2">
      <c r="A747" s="17">
        <v>29618</v>
      </c>
      <c r="B747">
        <v>51.254100000000001</v>
      </c>
    </row>
    <row r="748" spans="1:2">
      <c r="A748" s="17">
        <v>29646</v>
      </c>
      <c r="B748">
        <v>51.850499999999997</v>
      </c>
    </row>
    <row r="749" spans="1:2">
      <c r="A749" s="17">
        <v>29677</v>
      </c>
      <c r="B749">
        <v>50.759900000000002</v>
      </c>
    </row>
    <row r="750" spans="1:2">
      <c r="A750" s="17">
        <v>29707</v>
      </c>
      <c r="B750">
        <v>51.067799999999998</v>
      </c>
    </row>
    <row r="751" spans="1:2">
      <c r="A751" s="17">
        <v>29738</v>
      </c>
      <c r="B751">
        <v>52.241599999999998</v>
      </c>
    </row>
    <row r="752" spans="1:2">
      <c r="A752" s="17">
        <v>29768</v>
      </c>
      <c r="B752">
        <v>50.651699999999998</v>
      </c>
    </row>
    <row r="753" spans="1:2">
      <c r="A753" s="17">
        <v>29799</v>
      </c>
      <c r="B753">
        <v>51.807699999999997</v>
      </c>
    </row>
    <row r="754" spans="1:2">
      <c r="A754" s="17">
        <v>29830</v>
      </c>
      <c r="B754">
        <v>51.8506</v>
      </c>
    </row>
    <row r="755" spans="1:2">
      <c r="A755" s="17">
        <v>29860</v>
      </c>
      <c r="B755">
        <v>51.632899999999999</v>
      </c>
    </row>
    <row r="756" spans="1:2">
      <c r="A756" s="17">
        <v>29891</v>
      </c>
      <c r="B756">
        <v>50.550800000000002</v>
      </c>
    </row>
    <row r="757" spans="1:2">
      <c r="A757" s="17">
        <v>29921</v>
      </c>
      <c r="B757">
        <v>49.803600000000003</v>
      </c>
    </row>
    <row r="758" spans="1:2">
      <c r="A758" s="17">
        <v>29952</v>
      </c>
      <c r="B758">
        <v>48.919600000000003</v>
      </c>
    </row>
    <row r="759" spans="1:2">
      <c r="A759" s="17">
        <v>29983</v>
      </c>
      <c r="B759">
        <v>50.437800000000003</v>
      </c>
    </row>
    <row r="760" spans="1:2">
      <c r="A760" s="17">
        <v>30011</v>
      </c>
      <c r="B760">
        <v>50.183100000000003</v>
      </c>
    </row>
    <row r="761" spans="1:2">
      <c r="A761" s="17">
        <v>30042</v>
      </c>
      <c r="B761">
        <v>48.946800000000003</v>
      </c>
    </row>
    <row r="762" spans="1:2">
      <c r="A762" s="17">
        <v>30072</v>
      </c>
      <c r="B762">
        <v>48.5413</v>
      </c>
    </row>
    <row r="763" spans="1:2">
      <c r="A763" s="17">
        <v>30103</v>
      </c>
      <c r="B763">
        <v>49.346400000000003</v>
      </c>
    </row>
    <row r="764" spans="1:2">
      <c r="A764" s="17">
        <v>30133</v>
      </c>
      <c r="B764">
        <v>47.505600000000001</v>
      </c>
    </row>
    <row r="765" spans="1:2">
      <c r="A765" s="17">
        <v>30164</v>
      </c>
      <c r="B765">
        <v>48.225499999999997</v>
      </c>
    </row>
    <row r="766" spans="1:2">
      <c r="A766" s="17">
        <v>30195</v>
      </c>
      <c r="B766">
        <v>48.436100000000003</v>
      </c>
    </row>
    <row r="767" spans="1:2">
      <c r="A767" s="17">
        <v>30225</v>
      </c>
      <c r="B767">
        <v>47.982100000000003</v>
      </c>
    </row>
    <row r="768" spans="1:2">
      <c r="A768" s="17">
        <v>30256</v>
      </c>
      <c r="B768">
        <v>47.269199999999998</v>
      </c>
    </row>
    <row r="769" spans="1:2">
      <c r="A769" s="17">
        <v>30286</v>
      </c>
      <c r="B769">
        <v>46.6678</v>
      </c>
    </row>
    <row r="770" spans="1:2">
      <c r="A770" s="17">
        <v>30317</v>
      </c>
      <c r="B770">
        <v>47.945599999999999</v>
      </c>
    </row>
    <row r="771" spans="1:2">
      <c r="A771" s="17">
        <v>30348</v>
      </c>
      <c r="B771">
        <v>48.084400000000002</v>
      </c>
    </row>
    <row r="772" spans="1:2">
      <c r="A772" s="17">
        <v>30376</v>
      </c>
      <c r="B772">
        <v>48.588099999999997</v>
      </c>
    </row>
    <row r="773" spans="1:2">
      <c r="A773" s="17">
        <v>30407</v>
      </c>
      <c r="B773">
        <v>48.488900000000001</v>
      </c>
    </row>
    <row r="774" spans="1:2">
      <c r="A774" s="17">
        <v>30437</v>
      </c>
      <c r="B774">
        <v>48.617100000000001</v>
      </c>
    </row>
    <row r="775" spans="1:2">
      <c r="A775" s="17">
        <v>30468</v>
      </c>
      <c r="B775">
        <v>49.942100000000003</v>
      </c>
    </row>
    <row r="776" spans="1:2">
      <c r="A776" s="17">
        <v>30498</v>
      </c>
      <c r="B776">
        <v>48.915599999999998</v>
      </c>
    </row>
    <row r="777" spans="1:2">
      <c r="A777" s="17">
        <v>30529</v>
      </c>
      <c r="B777">
        <v>50.564399999999999</v>
      </c>
    </row>
    <row r="778" spans="1:2">
      <c r="A778" s="17">
        <v>30560</v>
      </c>
      <c r="B778">
        <v>51.847299999999997</v>
      </c>
    </row>
    <row r="779" spans="1:2">
      <c r="A779" s="17">
        <v>30590</v>
      </c>
      <c r="B779">
        <v>52.118099999999998</v>
      </c>
    </row>
    <row r="780" spans="1:2">
      <c r="A780" s="17">
        <v>30621</v>
      </c>
      <c r="B780">
        <v>51.609400000000001</v>
      </c>
    </row>
    <row r="781" spans="1:2">
      <c r="A781" s="17">
        <v>30651</v>
      </c>
      <c r="B781">
        <v>51.561999999999998</v>
      </c>
    </row>
    <row r="782" spans="1:2">
      <c r="A782" s="17">
        <v>30682</v>
      </c>
      <c r="B782">
        <v>53.266300000000001</v>
      </c>
    </row>
    <row r="783" spans="1:2">
      <c r="A783" s="17">
        <v>30713</v>
      </c>
      <c r="B783">
        <v>53.988799999999998</v>
      </c>
    </row>
    <row r="784" spans="1:2">
      <c r="A784" s="17">
        <v>30742</v>
      </c>
      <c r="B784">
        <v>54.371499999999997</v>
      </c>
    </row>
    <row r="785" spans="1:2">
      <c r="A785" s="17">
        <v>30773</v>
      </c>
      <c r="B785">
        <v>53.953400000000002</v>
      </c>
    </row>
    <row r="786" spans="1:2">
      <c r="A786" s="17">
        <v>30803</v>
      </c>
      <c r="B786">
        <v>53.911099999999998</v>
      </c>
    </row>
    <row r="787" spans="1:2">
      <c r="A787" s="17">
        <v>30834</v>
      </c>
      <c r="B787">
        <v>55.205800000000004</v>
      </c>
    </row>
    <row r="788" spans="1:2">
      <c r="A788" s="17">
        <v>30864</v>
      </c>
      <c r="B788">
        <v>53.387500000000003</v>
      </c>
    </row>
    <row r="789" spans="1:2">
      <c r="A789" s="17">
        <v>30895</v>
      </c>
      <c r="B789">
        <v>54.7042</v>
      </c>
    </row>
    <row r="790" spans="1:2">
      <c r="A790" s="17">
        <v>30926</v>
      </c>
      <c r="B790">
        <v>55.216099999999997</v>
      </c>
    </row>
    <row r="791" spans="1:2">
      <c r="A791" s="17">
        <v>30956</v>
      </c>
      <c r="B791">
        <v>54.859299999999998</v>
      </c>
    </row>
    <row r="792" spans="1:2">
      <c r="A792" s="17">
        <v>30987</v>
      </c>
      <c r="B792">
        <v>54.370100000000001</v>
      </c>
    </row>
    <row r="793" spans="1:2">
      <c r="A793" s="17">
        <v>31017</v>
      </c>
      <c r="B793">
        <v>54.1327</v>
      </c>
    </row>
    <row r="794" spans="1:2">
      <c r="A794" s="17">
        <v>31048</v>
      </c>
      <c r="B794">
        <v>54.7</v>
      </c>
    </row>
    <row r="795" spans="1:2">
      <c r="A795" s="17">
        <v>31079</v>
      </c>
      <c r="B795">
        <v>55.491399999999999</v>
      </c>
    </row>
    <row r="796" spans="1:2">
      <c r="A796" s="17">
        <v>31107</v>
      </c>
      <c r="B796">
        <v>55.528599999999997</v>
      </c>
    </row>
    <row r="797" spans="1:2">
      <c r="A797" s="17">
        <v>31138</v>
      </c>
      <c r="B797">
        <v>54.546399999999998</v>
      </c>
    </row>
    <row r="798" spans="1:2">
      <c r="A798" s="17">
        <v>31168</v>
      </c>
      <c r="B798">
        <v>54.5032</v>
      </c>
    </row>
    <row r="799" spans="1:2">
      <c r="A799" s="17">
        <v>31199</v>
      </c>
      <c r="B799">
        <v>55.716299999999997</v>
      </c>
    </row>
    <row r="800" spans="1:2">
      <c r="A800" s="17">
        <v>31229</v>
      </c>
      <c r="B800">
        <v>53.380200000000002</v>
      </c>
    </row>
    <row r="801" spans="1:2">
      <c r="A801" s="17">
        <v>31260</v>
      </c>
      <c r="B801">
        <v>54.913899999999998</v>
      </c>
    </row>
    <row r="802" spans="1:2">
      <c r="A802" s="17">
        <v>31291</v>
      </c>
      <c r="B802">
        <v>55.709299999999999</v>
      </c>
    </row>
    <row r="803" spans="1:2">
      <c r="A803" s="17">
        <v>31321</v>
      </c>
      <c r="B803">
        <v>55.170299999999997</v>
      </c>
    </row>
    <row r="804" spans="1:2">
      <c r="A804" s="17">
        <v>31352</v>
      </c>
      <c r="B804">
        <v>54.6479</v>
      </c>
    </row>
    <row r="805" spans="1:2">
      <c r="A805" s="17">
        <v>31382</v>
      </c>
      <c r="B805">
        <v>55.060299999999998</v>
      </c>
    </row>
    <row r="806" spans="1:2">
      <c r="A806" s="17">
        <v>31413</v>
      </c>
      <c r="B806">
        <v>55.963999999999999</v>
      </c>
    </row>
    <row r="807" spans="1:2">
      <c r="A807" s="17">
        <v>31444</v>
      </c>
      <c r="B807">
        <v>56.087499999999999</v>
      </c>
    </row>
    <row r="808" spans="1:2">
      <c r="A808" s="17">
        <v>31472</v>
      </c>
      <c r="B808">
        <v>55.334200000000003</v>
      </c>
    </row>
    <row r="809" spans="1:2">
      <c r="A809" s="17">
        <v>31503</v>
      </c>
      <c r="B809">
        <v>55.115299999999998</v>
      </c>
    </row>
    <row r="810" spans="1:2">
      <c r="A810" s="17">
        <v>31533</v>
      </c>
      <c r="B810">
        <v>54.741399999999999</v>
      </c>
    </row>
    <row r="811" spans="1:2">
      <c r="A811" s="17">
        <v>31564</v>
      </c>
      <c r="B811">
        <v>55.884799999999998</v>
      </c>
    </row>
    <row r="812" spans="1:2">
      <c r="A812" s="17">
        <v>31594</v>
      </c>
      <c r="B812">
        <v>54.007199999999997</v>
      </c>
    </row>
    <row r="813" spans="1:2">
      <c r="A813" s="17">
        <v>31625</v>
      </c>
      <c r="B813">
        <v>55.539700000000003</v>
      </c>
    </row>
    <row r="814" spans="1:2">
      <c r="A814" s="17">
        <v>31656</v>
      </c>
      <c r="B814">
        <v>56.152700000000003</v>
      </c>
    </row>
    <row r="815" spans="1:2">
      <c r="A815" s="17">
        <v>31686</v>
      </c>
      <c r="B815">
        <v>55.989699999999999</v>
      </c>
    </row>
    <row r="816" spans="1:2">
      <c r="A816" s="17">
        <v>31717</v>
      </c>
      <c r="B816">
        <v>55.509599999999999</v>
      </c>
    </row>
    <row r="817" spans="1:2">
      <c r="A817" s="17">
        <v>31747</v>
      </c>
      <c r="B817">
        <v>55.696100000000001</v>
      </c>
    </row>
    <row r="818" spans="1:2">
      <c r="A818" s="17">
        <v>31778</v>
      </c>
      <c r="B818">
        <v>56.1648</v>
      </c>
    </row>
    <row r="819" spans="1:2">
      <c r="A819" s="17">
        <v>31809</v>
      </c>
      <c r="B819">
        <v>57.4908</v>
      </c>
    </row>
    <row r="820" spans="1:2">
      <c r="A820" s="17">
        <v>31837</v>
      </c>
      <c r="B820">
        <v>57.5154</v>
      </c>
    </row>
    <row r="821" spans="1:2">
      <c r="A821" s="17">
        <v>31868</v>
      </c>
      <c r="B821">
        <v>56.805100000000003</v>
      </c>
    </row>
    <row r="822" spans="1:2">
      <c r="A822" s="17">
        <v>31898</v>
      </c>
      <c r="B822">
        <v>57.307699999999997</v>
      </c>
    </row>
    <row r="823" spans="1:2">
      <c r="A823" s="17">
        <v>31929</v>
      </c>
      <c r="B823">
        <v>59.053800000000003</v>
      </c>
    </row>
    <row r="824" spans="1:2">
      <c r="A824" s="17">
        <v>31959</v>
      </c>
      <c r="B824">
        <v>57.1539</v>
      </c>
    </row>
    <row r="825" spans="1:2">
      <c r="A825" s="17">
        <v>31990</v>
      </c>
      <c r="B825">
        <v>59.375799999999998</v>
      </c>
    </row>
    <row r="826" spans="1:2">
      <c r="A826" s="17">
        <v>32021</v>
      </c>
      <c r="B826">
        <v>59.721400000000003</v>
      </c>
    </row>
    <row r="827" spans="1:2">
      <c r="A827" s="17">
        <v>32051</v>
      </c>
      <c r="B827">
        <v>60.428199999999997</v>
      </c>
    </row>
    <row r="828" spans="1:2">
      <c r="A828" s="17">
        <v>32082</v>
      </c>
      <c r="B828">
        <v>59.9283</v>
      </c>
    </row>
    <row r="829" spans="1:2">
      <c r="A829" s="17">
        <v>32112</v>
      </c>
      <c r="B829">
        <v>59.744300000000003</v>
      </c>
    </row>
    <row r="830" spans="1:2">
      <c r="A830" s="17">
        <v>32143</v>
      </c>
      <c r="B830">
        <v>60.442700000000002</v>
      </c>
    </row>
    <row r="831" spans="1:2">
      <c r="A831" s="17">
        <v>32174</v>
      </c>
      <c r="B831">
        <v>61.163699999999999</v>
      </c>
    </row>
    <row r="832" spans="1:2">
      <c r="A832" s="17">
        <v>32203</v>
      </c>
      <c r="B832">
        <v>61.2395</v>
      </c>
    </row>
    <row r="833" spans="1:2">
      <c r="A833" s="17">
        <v>32234</v>
      </c>
      <c r="B833">
        <v>60.764800000000001</v>
      </c>
    </row>
    <row r="834" spans="1:2">
      <c r="A834" s="17">
        <v>32264</v>
      </c>
      <c r="B834">
        <v>60.728099999999998</v>
      </c>
    </row>
    <row r="835" spans="1:2">
      <c r="A835" s="17">
        <v>32295</v>
      </c>
      <c r="B835">
        <v>62.515799999999999</v>
      </c>
    </row>
    <row r="836" spans="1:2">
      <c r="A836" s="17">
        <v>32325</v>
      </c>
      <c r="B836">
        <v>60.153500000000001</v>
      </c>
    </row>
    <row r="837" spans="1:2">
      <c r="A837" s="17">
        <v>32356</v>
      </c>
      <c r="B837">
        <v>62.206200000000003</v>
      </c>
    </row>
    <row r="838" spans="1:2">
      <c r="A838" s="17">
        <v>32387</v>
      </c>
      <c r="B838">
        <v>62.4756</v>
      </c>
    </row>
    <row r="839" spans="1:2">
      <c r="A839" s="17">
        <v>32417</v>
      </c>
      <c r="B839">
        <v>62.449399999999997</v>
      </c>
    </row>
    <row r="840" spans="1:2">
      <c r="A840" s="17">
        <v>32448</v>
      </c>
      <c r="B840">
        <v>61.625300000000003</v>
      </c>
    </row>
    <row r="841" spans="1:2">
      <c r="A841" s="17">
        <v>32478</v>
      </c>
      <c r="B841">
        <v>61.356699999999996</v>
      </c>
    </row>
    <row r="842" spans="1:2">
      <c r="A842" s="17">
        <v>32509</v>
      </c>
      <c r="B842">
        <v>62.110599999999998</v>
      </c>
    </row>
    <row r="843" spans="1:2">
      <c r="A843" s="17">
        <v>32540</v>
      </c>
      <c r="B843">
        <v>62.356999999999999</v>
      </c>
    </row>
    <row r="844" spans="1:2">
      <c r="A844" s="17">
        <v>32568</v>
      </c>
      <c r="B844">
        <v>62.070799999999998</v>
      </c>
    </row>
    <row r="845" spans="1:2">
      <c r="A845" s="17">
        <v>32599</v>
      </c>
      <c r="B845">
        <v>62.177900000000001</v>
      </c>
    </row>
    <row r="846" spans="1:2">
      <c r="A846" s="17">
        <v>32629</v>
      </c>
      <c r="B846">
        <v>61.319699999999997</v>
      </c>
    </row>
    <row r="847" spans="1:2">
      <c r="A847" s="17">
        <v>32660</v>
      </c>
      <c r="B847">
        <v>62.994999999999997</v>
      </c>
    </row>
    <row r="848" spans="1:2">
      <c r="A848" s="17">
        <v>32690</v>
      </c>
      <c r="B848">
        <v>59.972799999999999</v>
      </c>
    </row>
    <row r="849" spans="1:2">
      <c r="A849" s="17">
        <v>32721</v>
      </c>
      <c r="B849">
        <v>62.567399999999999</v>
      </c>
    </row>
    <row r="850" spans="1:2">
      <c r="A850" s="17">
        <v>32752</v>
      </c>
      <c r="B850">
        <v>62.674799999999998</v>
      </c>
    </row>
    <row r="851" spans="1:2">
      <c r="A851" s="17">
        <v>32782</v>
      </c>
      <c r="B851">
        <v>62.329000000000001</v>
      </c>
    </row>
    <row r="852" spans="1:2">
      <c r="A852" s="17">
        <v>32813</v>
      </c>
      <c r="B852">
        <v>61.610900000000001</v>
      </c>
    </row>
    <row r="853" spans="1:2">
      <c r="A853" s="17">
        <v>32843</v>
      </c>
      <c r="B853">
        <v>61.619700000000002</v>
      </c>
    </row>
    <row r="854" spans="1:2">
      <c r="A854" s="17">
        <v>32874</v>
      </c>
      <c r="B854">
        <v>61.635399999999997</v>
      </c>
    </row>
    <row r="855" spans="1:2">
      <c r="A855" s="17">
        <v>32905</v>
      </c>
      <c r="B855">
        <v>62.552700000000002</v>
      </c>
    </row>
    <row r="856" spans="1:2">
      <c r="A856" s="17">
        <v>32933</v>
      </c>
      <c r="B856">
        <v>62.877600000000001</v>
      </c>
    </row>
    <row r="857" spans="1:2">
      <c r="A857" s="17">
        <v>32964</v>
      </c>
      <c r="B857">
        <v>61.607900000000001</v>
      </c>
    </row>
    <row r="858" spans="1:2">
      <c r="A858" s="17">
        <v>32994</v>
      </c>
      <c r="B858">
        <v>62.240699999999997</v>
      </c>
    </row>
    <row r="859" spans="1:2">
      <c r="A859" s="17">
        <v>33025</v>
      </c>
      <c r="B859">
        <v>64.135800000000003</v>
      </c>
    </row>
    <row r="860" spans="1:2">
      <c r="A860" s="17">
        <v>33055</v>
      </c>
      <c r="B860">
        <v>61.771299999999997</v>
      </c>
    </row>
    <row r="861" spans="1:2">
      <c r="A861" s="17">
        <v>33086</v>
      </c>
      <c r="B861">
        <v>63.918500000000002</v>
      </c>
    </row>
    <row r="862" spans="1:2">
      <c r="A862" s="17">
        <v>33117</v>
      </c>
      <c r="B862">
        <v>64.368499999999997</v>
      </c>
    </row>
    <row r="863" spans="1:2">
      <c r="A863" s="17">
        <v>33147</v>
      </c>
      <c r="B863">
        <v>63.468800000000002</v>
      </c>
    </row>
    <row r="864" spans="1:2">
      <c r="A864" s="17">
        <v>33178</v>
      </c>
      <c r="B864">
        <v>61.790900000000001</v>
      </c>
    </row>
    <row r="865" spans="1:2">
      <c r="A865" s="17">
        <v>33208</v>
      </c>
      <c r="B865">
        <v>60.936700000000002</v>
      </c>
    </row>
    <row r="866" spans="1:2">
      <c r="A866" s="17">
        <v>33239</v>
      </c>
      <c r="B866">
        <v>61.230499999999999</v>
      </c>
    </row>
    <row r="867" spans="1:2">
      <c r="A867" s="17">
        <v>33270</v>
      </c>
      <c r="B867">
        <v>61.0075</v>
      </c>
    </row>
    <row r="868" spans="1:2">
      <c r="A868" s="17">
        <v>33298</v>
      </c>
      <c r="B868">
        <v>60.323500000000003</v>
      </c>
    </row>
    <row r="869" spans="1:2">
      <c r="A869" s="17">
        <v>33329</v>
      </c>
      <c r="B869">
        <v>60.327300000000001</v>
      </c>
    </row>
    <row r="870" spans="1:2">
      <c r="A870" s="17">
        <v>33359</v>
      </c>
      <c r="B870">
        <v>60.738300000000002</v>
      </c>
    </row>
    <row r="871" spans="1:2">
      <c r="A871" s="17">
        <v>33390</v>
      </c>
      <c r="B871">
        <v>63.005800000000001</v>
      </c>
    </row>
    <row r="872" spans="1:2">
      <c r="A872" s="17">
        <v>33420</v>
      </c>
      <c r="B872">
        <v>60.761400000000002</v>
      </c>
    </row>
    <row r="873" spans="1:2">
      <c r="A873" s="17">
        <v>33451</v>
      </c>
      <c r="B873">
        <v>62.943100000000001</v>
      </c>
    </row>
    <row r="874" spans="1:2">
      <c r="A874" s="17">
        <v>33482</v>
      </c>
      <c r="B874">
        <v>63.622599999999998</v>
      </c>
    </row>
    <row r="875" spans="1:2">
      <c r="A875" s="17">
        <v>33512</v>
      </c>
      <c r="B875">
        <v>63.148600000000002</v>
      </c>
    </row>
    <row r="876" spans="1:2">
      <c r="A876" s="17">
        <v>33543</v>
      </c>
      <c r="B876">
        <v>62.013599999999997</v>
      </c>
    </row>
    <row r="877" spans="1:2">
      <c r="A877" s="17">
        <v>33573</v>
      </c>
      <c r="B877">
        <v>61.202500000000001</v>
      </c>
    </row>
    <row r="878" spans="1:2">
      <c r="A878" s="17">
        <v>33604</v>
      </c>
      <c r="B878">
        <v>61.436</v>
      </c>
    </row>
    <row r="879" spans="1:2">
      <c r="A879" s="17">
        <v>33635</v>
      </c>
      <c r="B879">
        <v>62.304900000000004</v>
      </c>
    </row>
    <row r="880" spans="1:2">
      <c r="A880" s="17">
        <v>33664</v>
      </c>
      <c r="B880">
        <v>62.970999999999997</v>
      </c>
    </row>
    <row r="881" spans="1:2">
      <c r="A881" s="17">
        <v>33695</v>
      </c>
      <c r="B881">
        <v>62.306600000000003</v>
      </c>
    </row>
    <row r="882" spans="1:2">
      <c r="A882" s="17">
        <v>33725</v>
      </c>
      <c r="B882">
        <v>62.810899999999997</v>
      </c>
    </row>
    <row r="883" spans="1:2">
      <c r="A883" s="17">
        <v>33756</v>
      </c>
      <c r="B883">
        <v>64.520200000000003</v>
      </c>
    </row>
    <row r="884" spans="1:2">
      <c r="A884" s="17">
        <v>33786</v>
      </c>
      <c r="B884">
        <v>62.531999999999996</v>
      </c>
    </row>
    <row r="885" spans="1:2">
      <c r="A885" s="17">
        <v>33817</v>
      </c>
      <c r="B885">
        <v>64.522900000000007</v>
      </c>
    </row>
    <row r="886" spans="1:2">
      <c r="A886" s="17">
        <v>33848</v>
      </c>
      <c r="B886">
        <v>64.719399999999993</v>
      </c>
    </row>
    <row r="887" spans="1:2">
      <c r="A887" s="17">
        <v>33878</v>
      </c>
      <c r="B887">
        <v>65.031700000000001</v>
      </c>
    </row>
    <row r="888" spans="1:2">
      <c r="A888" s="17">
        <v>33909</v>
      </c>
      <c r="B888">
        <v>64.513099999999994</v>
      </c>
    </row>
    <row r="889" spans="1:2">
      <c r="A889" s="17">
        <v>33939</v>
      </c>
      <c r="B889">
        <v>64.133399999999995</v>
      </c>
    </row>
    <row r="890" spans="1:2">
      <c r="A890" s="17">
        <v>33970</v>
      </c>
      <c r="B890">
        <v>64.495400000000004</v>
      </c>
    </row>
    <row r="891" spans="1:2">
      <c r="A891" s="17">
        <v>34001</v>
      </c>
      <c r="B891">
        <v>65.409499999999994</v>
      </c>
    </row>
    <row r="892" spans="1:2">
      <c r="A892" s="17">
        <v>34029</v>
      </c>
      <c r="B892">
        <v>65.450900000000004</v>
      </c>
    </row>
    <row r="893" spans="1:2">
      <c r="A893" s="17">
        <v>34060</v>
      </c>
      <c r="B893">
        <v>64.456100000000006</v>
      </c>
    </row>
    <row r="894" spans="1:2">
      <c r="A894" s="17">
        <v>34090</v>
      </c>
      <c r="B894">
        <v>64.483400000000003</v>
      </c>
    </row>
    <row r="895" spans="1:2">
      <c r="A895" s="17">
        <v>34121</v>
      </c>
      <c r="B895">
        <v>66.349999999999994</v>
      </c>
    </row>
    <row r="896" spans="1:2">
      <c r="A896" s="17">
        <v>34151</v>
      </c>
      <c r="B896">
        <v>64.0518</v>
      </c>
    </row>
    <row r="897" spans="1:2">
      <c r="A897" s="17">
        <v>34182</v>
      </c>
      <c r="B897">
        <v>66.269499999999994</v>
      </c>
    </row>
    <row r="898" spans="1:2">
      <c r="A898" s="17">
        <v>34213</v>
      </c>
      <c r="B898">
        <v>66.614400000000003</v>
      </c>
    </row>
    <row r="899" spans="1:2">
      <c r="A899" s="17">
        <v>34243</v>
      </c>
      <c r="B899">
        <v>66.809100000000001</v>
      </c>
    </row>
    <row r="900" spans="1:2">
      <c r="A900" s="17">
        <v>34274</v>
      </c>
      <c r="B900">
        <v>66.337599999999995</v>
      </c>
    </row>
    <row r="901" spans="1:2">
      <c r="A901" s="17">
        <v>34304</v>
      </c>
      <c r="B901">
        <v>66.128200000000007</v>
      </c>
    </row>
    <row r="902" spans="1:2">
      <c r="A902" s="17">
        <v>34335</v>
      </c>
      <c r="B902">
        <v>66.704599999999999</v>
      </c>
    </row>
    <row r="903" spans="1:2">
      <c r="A903" s="17">
        <v>34366</v>
      </c>
      <c r="B903">
        <v>67.291399999999996</v>
      </c>
    </row>
    <row r="904" spans="1:2">
      <c r="A904" s="17">
        <v>34394</v>
      </c>
      <c r="B904">
        <v>68.103999999999999</v>
      </c>
    </row>
    <row r="905" spans="1:2">
      <c r="A905" s="17">
        <v>34425</v>
      </c>
      <c r="B905">
        <v>67.335800000000006</v>
      </c>
    </row>
    <row r="906" spans="1:2">
      <c r="A906" s="17">
        <v>34455</v>
      </c>
      <c r="B906">
        <v>67.777600000000007</v>
      </c>
    </row>
    <row r="907" spans="1:2">
      <c r="A907" s="17">
        <v>34486</v>
      </c>
      <c r="B907">
        <v>70.151300000000006</v>
      </c>
    </row>
    <row r="908" spans="1:2">
      <c r="A908" s="17">
        <v>34516</v>
      </c>
      <c r="B908">
        <v>67.302000000000007</v>
      </c>
    </row>
    <row r="909" spans="1:2">
      <c r="A909" s="17">
        <v>34547</v>
      </c>
      <c r="B909">
        <v>70.375900000000001</v>
      </c>
    </row>
    <row r="910" spans="1:2">
      <c r="A910" s="17">
        <v>34578</v>
      </c>
      <c r="B910">
        <v>70.952100000000002</v>
      </c>
    </row>
    <row r="911" spans="1:2">
      <c r="A911" s="17">
        <v>34608</v>
      </c>
      <c r="B911">
        <v>70.992000000000004</v>
      </c>
    </row>
    <row r="912" spans="1:2">
      <c r="A912" s="17">
        <v>34639</v>
      </c>
      <c r="B912">
        <v>70.624600000000001</v>
      </c>
    </row>
    <row r="913" spans="1:2">
      <c r="A913" s="17">
        <v>34669</v>
      </c>
      <c r="B913">
        <v>70.775599999999997</v>
      </c>
    </row>
    <row r="914" spans="1:2">
      <c r="A914" s="17">
        <v>34700</v>
      </c>
      <c r="B914">
        <v>70.935400000000001</v>
      </c>
    </row>
    <row r="915" spans="1:2">
      <c r="A915" s="17">
        <v>34731</v>
      </c>
      <c r="B915">
        <v>71.698300000000003</v>
      </c>
    </row>
    <row r="916" spans="1:2">
      <c r="A916" s="17">
        <v>34759</v>
      </c>
      <c r="B916">
        <v>72.149500000000003</v>
      </c>
    </row>
    <row r="917" spans="1:2">
      <c r="A917" s="17">
        <v>34790</v>
      </c>
      <c r="B917">
        <v>70.224100000000007</v>
      </c>
    </row>
    <row r="918" spans="1:2">
      <c r="A918" s="17">
        <v>34820</v>
      </c>
      <c r="B918">
        <v>70.865499999999997</v>
      </c>
    </row>
    <row r="919" spans="1:2">
      <c r="A919" s="17">
        <v>34851</v>
      </c>
      <c r="B919">
        <v>73.374899999999997</v>
      </c>
    </row>
    <row r="920" spans="1:2">
      <c r="A920" s="17">
        <v>34881</v>
      </c>
      <c r="B920">
        <v>70.147099999999995</v>
      </c>
    </row>
    <row r="921" spans="1:2">
      <c r="A921" s="17">
        <v>34912</v>
      </c>
      <c r="B921">
        <v>73.737099999999998</v>
      </c>
    </row>
    <row r="922" spans="1:2">
      <c r="A922" s="17">
        <v>34943</v>
      </c>
      <c r="B922">
        <v>74.400199999999998</v>
      </c>
    </row>
    <row r="923" spans="1:2">
      <c r="A923" s="17">
        <v>34973</v>
      </c>
      <c r="B923">
        <v>73.492000000000004</v>
      </c>
    </row>
    <row r="924" spans="1:2">
      <c r="A924" s="17">
        <v>35004</v>
      </c>
      <c r="B924">
        <v>72.907700000000006</v>
      </c>
    </row>
    <row r="925" spans="1:2">
      <c r="A925" s="17">
        <v>35034</v>
      </c>
      <c r="B925">
        <v>72.760099999999994</v>
      </c>
    </row>
    <row r="926" spans="1:2">
      <c r="A926" s="17">
        <v>35065</v>
      </c>
      <c r="B926">
        <v>72.225499999999997</v>
      </c>
    </row>
    <row r="927" spans="1:2">
      <c r="A927" s="17">
        <v>35096</v>
      </c>
      <c r="B927">
        <v>74.021299999999997</v>
      </c>
    </row>
    <row r="928" spans="1:2">
      <c r="A928" s="17">
        <v>35125</v>
      </c>
      <c r="B928">
        <v>74.360600000000005</v>
      </c>
    </row>
    <row r="929" spans="1:2">
      <c r="A929" s="17">
        <v>35156</v>
      </c>
      <c r="B929">
        <v>73.424800000000005</v>
      </c>
    </row>
    <row r="930" spans="1:2">
      <c r="A930" s="17">
        <v>35186</v>
      </c>
      <c r="B930">
        <v>74.032399999999996</v>
      </c>
    </row>
    <row r="931" spans="1:2">
      <c r="A931" s="17">
        <v>35217</v>
      </c>
      <c r="B931">
        <v>77.058000000000007</v>
      </c>
    </row>
    <row r="932" spans="1:2">
      <c r="A932" s="17">
        <v>35247</v>
      </c>
      <c r="B932">
        <v>73.740099999999998</v>
      </c>
    </row>
    <row r="933" spans="1:2">
      <c r="A933" s="17">
        <v>35278</v>
      </c>
      <c r="B933">
        <v>77.214299999999994</v>
      </c>
    </row>
    <row r="934" spans="1:2">
      <c r="A934" s="17">
        <v>35309</v>
      </c>
      <c r="B934">
        <v>78.278700000000001</v>
      </c>
    </row>
    <row r="935" spans="1:2">
      <c r="A935" s="17">
        <v>35339</v>
      </c>
      <c r="B935">
        <v>77.371099999999998</v>
      </c>
    </row>
    <row r="936" spans="1:2">
      <c r="A936" s="17">
        <v>35370</v>
      </c>
      <c r="B936">
        <v>77.277699999999996</v>
      </c>
    </row>
    <row r="937" spans="1:2">
      <c r="A937" s="17">
        <v>35400</v>
      </c>
      <c r="B937">
        <v>77.143000000000001</v>
      </c>
    </row>
    <row r="938" spans="1:2">
      <c r="A938" s="17">
        <v>35431</v>
      </c>
      <c r="B938">
        <v>77.212900000000005</v>
      </c>
    </row>
    <row r="939" spans="1:2">
      <c r="A939" s="17">
        <v>35462</v>
      </c>
      <c r="B939">
        <v>78.867099999999994</v>
      </c>
    </row>
    <row r="940" spans="1:2">
      <c r="A940" s="17">
        <v>35490</v>
      </c>
      <c r="B940">
        <v>79.674400000000006</v>
      </c>
    </row>
    <row r="941" spans="1:2">
      <c r="A941" s="17">
        <v>35521</v>
      </c>
      <c r="B941">
        <v>78.749899999999997</v>
      </c>
    </row>
    <row r="942" spans="1:2">
      <c r="A942" s="17">
        <v>35551</v>
      </c>
      <c r="B942">
        <v>78.813599999999994</v>
      </c>
    </row>
    <row r="943" spans="1:2">
      <c r="A943" s="17">
        <v>35582</v>
      </c>
      <c r="B943">
        <v>81.266599999999997</v>
      </c>
    </row>
    <row r="944" spans="1:2">
      <c r="A944" s="17">
        <v>35612</v>
      </c>
      <c r="B944">
        <v>78.010099999999994</v>
      </c>
    </row>
    <row r="945" spans="1:2">
      <c r="A945" s="17">
        <v>35643</v>
      </c>
      <c r="B945">
        <v>82.394400000000005</v>
      </c>
    </row>
    <row r="946" spans="1:2">
      <c r="A946" s="17">
        <v>35674</v>
      </c>
      <c r="B946">
        <v>83.853499999999997</v>
      </c>
    </row>
    <row r="947" spans="1:2">
      <c r="A947" s="17">
        <v>35704</v>
      </c>
      <c r="B947">
        <v>83.889499999999998</v>
      </c>
    </row>
    <row r="948" spans="1:2">
      <c r="A948" s="17">
        <v>35735</v>
      </c>
      <c r="B948">
        <v>84.219899999999996</v>
      </c>
    </row>
    <row r="949" spans="1:2">
      <c r="A949" s="17">
        <v>35765</v>
      </c>
      <c r="B949">
        <v>84.035799999999995</v>
      </c>
    </row>
    <row r="950" spans="1:2">
      <c r="A950" s="17">
        <v>35796</v>
      </c>
      <c r="B950">
        <v>83.646699999999996</v>
      </c>
    </row>
    <row r="951" spans="1:2">
      <c r="A951" s="17">
        <v>35827</v>
      </c>
      <c r="B951">
        <v>84.788600000000002</v>
      </c>
    </row>
    <row r="952" spans="1:2">
      <c r="A952" s="17">
        <v>35855</v>
      </c>
      <c r="B952">
        <v>85.566299999999998</v>
      </c>
    </row>
    <row r="953" spans="1:2">
      <c r="A953" s="17">
        <v>35886</v>
      </c>
      <c r="B953">
        <v>83.489599999999996</v>
      </c>
    </row>
    <row r="954" spans="1:2">
      <c r="A954" s="17">
        <v>35916</v>
      </c>
      <c r="B954">
        <v>84.73</v>
      </c>
    </row>
    <row r="955" spans="1:2">
      <c r="A955" s="17">
        <v>35947</v>
      </c>
      <c r="B955">
        <v>86.052099999999996</v>
      </c>
    </row>
    <row r="956" spans="1:2">
      <c r="A956" s="17">
        <v>35977</v>
      </c>
      <c r="B956">
        <v>82.843500000000006</v>
      </c>
    </row>
    <row r="957" spans="1:2">
      <c r="A957" s="17">
        <v>36008</v>
      </c>
      <c r="B957">
        <v>87.504300000000001</v>
      </c>
    </row>
    <row r="958" spans="1:2">
      <c r="A958" s="17">
        <v>36039</v>
      </c>
      <c r="B958">
        <v>87.272199999999998</v>
      </c>
    </row>
    <row r="959" spans="1:2">
      <c r="A959" s="17">
        <v>36069</v>
      </c>
      <c r="B959">
        <v>87.935100000000006</v>
      </c>
    </row>
    <row r="960" spans="1:2">
      <c r="A960" s="17">
        <v>36100</v>
      </c>
      <c r="B960">
        <v>87.0839</v>
      </c>
    </row>
    <row r="961" spans="1:2">
      <c r="A961" s="17">
        <v>36130</v>
      </c>
      <c r="B961">
        <v>86.943799999999996</v>
      </c>
    </row>
    <row r="962" spans="1:2">
      <c r="A962" s="17">
        <v>36161</v>
      </c>
      <c r="B962">
        <v>86.966800000000006</v>
      </c>
    </row>
    <row r="963" spans="1:2">
      <c r="A963" s="17">
        <v>36192</v>
      </c>
      <c r="B963">
        <v>87.978800000000007</v>
      </c>
    </row>
    <row r="964" spans="1:2">
      <c r="A964" s="17">
        <v>36220</v>
      </c>
      <c r="B964">
        <v>89.311499999999995</v>
      </c>
    </row>
    <row r="965" spans="1:2">
      <c r="A965" s="17">
        <v>36251</v>
      </c>
      <c r="B965">
        <v>87.404600000000002</v>
      </c>
    </row>
    <row r="966" spans="1:2">
      <c r="A966" s="17">
        <v>36281</v>
      </c>
      <c r="B966">
        <v>88.262100000000004</v>
      </c>
    </row>
    <row r="967" spans="1:2">
      <c r="A967" s="17">
        <v>36312</v>
      </c>
      <c r="B967">
        <v>90.604600000000005</v>
      </c>
    </row>
    <row r="968" spans="1:2">
      <c r="A968" s="17">
        <v>36342</v>
      </c>
      <c r="B968">
        <v>86.906400000000005</v>
      </c>
    </row>
    <row r="969" spans="1:2">
      <c r="A969" s="17">
        <v>36373</v>
      </c>
      <c r="B969">
        <v>91.153800000000004</v>
      </c>
    </row>
    <row r="970" spans="1:2">
      <c r="A970" s="17">
        <v>36404</v>
      </c>
      <c r="B970">
        <v>90.675700000000006</v>
      </c>
    </row>
    <row r="971" spans="1:2">
      <c r="A971" s="17">
        <v>36434</v>
      </c>
      <c r="B971">
        <v>91.693799999999996</v>
      </c>
    </row>
    <row r="972" spans="1:2">
      <c r="A972" s="17">
        <v>36465</v>
      </c>
      <c r="B972">
        <v>91.064300000000003</v>
      </c>
    </row>
    <row r="973" spans="1:2">
      <c r="A973" s="17">
        <v>36495</v>
      </c>
      <c r="B973">
        <v>91.131900000000002</v>
      </c>
    </row>
    <row r="974" spans="1:2">
      <c r="A974" s="17">
        <v>36526</v>
      </c>
      <c r="B974">
        <v>90.876599999999996</v>
      </c>
    </row>
    <row r="975" spans="1:2">
      <c r="A975" s="17">
        <v>36557</v>
      </c>
      <c r="B975">
        <v>91.644900000000007</v>
      </c>
    </row>
    <row r="976" spans="1:2">
      <c r="A976" s="17">
        <v>36586</v>
      </c>
      <c r="B976">
        <v>93.293099999999995</v>
      </c>
    </row>
    <row r="977" spans="1:2">
      <c r="A977" s="17">
        <v>36617</v>
      </c>
      <c r="B977">
        <v>91.998800000000003</v>
      </c>
    </row>
    <row r="978" spans="1:2">
      <c r="A978" s="17">
        <v>36647</v>
      </c>
      <c r="B978">
        <v>92.338099999999997</v>
      </c>
    </row>
    <row r="979" spans="1:2">
      <c r="A979" s="17">
        <v>36678</v>
      </c>
      <c r="B979">
        <v>95.323800000000006</v>
      </c>
    </row>
    <row r="980" spans="1:2">
      <c r="A980" s="17">
        <v>36708</v>
      </c>
      <c r="B980">
        <v>90.787300000000002</v>
      </c>
    </row>
    <row r="981" spans="1:2">
      <c r="A981" s="17">
        <v>36739</v>
      </c>
      <c r="B981">
        <v>94.289599999999993</v>
      </c>
    </row>
    <row r="982" spans="1:2">
      <c r="A982" s="17">
        <v>36770</v>
      </c>
      <c r="B982">
        <v>94.770600000000002</v>
      </c>
    </row>
    <row r="983" spans="1:2">
      <c r="A983" s="17">
        <v>36800</v>
      </c>
      <c r="B983">
        <v>93.916700000000006</v>
      </c>
    </row>
    <row r="984" spans="1:2">
      <c r="A984" s="17">
        <v>36831</v>
      </c>
      <c r="B984">
        <v>92.837900000000005</v>
      </c>
    </row>
    <row r="985" spans="1:2">
      <c r="A985" s="17">
        <v>36861</v>
      </c>
      <c r="B985">
        <v>92.388099999999994</v>
      </c>
    </row>
    <row r="986" spans="1:2">
      <c r="A986" s="17">
        <v>36892</v>
      </c>
      <c r="B986">
        <v>91.208699999999993</v>
      </c>
    </row>
    <row r="987" spans="1:2">
      <c r="A987" s="17">
        <v>36923</v>
      </c>
      <c r="B987">
        <v>91.308199999999999</v>
      </c>
    </row>
    <row r="988" spans="1:2">
      <c r="A988" s="17">
        <v>36951</v>
      </c>
      <c r="B988">
        <v>92.2517</v>
      </c>
    </row>
    <row r="989" spans="1:2">
      <c r="A989" s="17">
        <v>36982</v>
      </c>
      <c r="B989">
        <v>89.136600000000001</v>
      </c>
    </row>
    <row r="990" spans="1:2">
      <c r="A990" s="17">
        <v>37012</v>
      </c>
      <c r="B990">
        <v>89.885300000000001</v>
      </c>
    </row>
    <row r="991" spans="1:2">
      <c r="A991" s="17">
        <v>37043</v>
      </c>
      <c r="B991">
        <v>92.043300000000002</v>
      </c>
    </row>
    <row r="992" spans="1:2">
      <c r="A992" s="17">
        <v>37073</v>
      </c>
      <c r="B992">
        <v>87.689599999999999</v>
      </c>
    </row>
    <row r="993" spans="1:2">
      <c r="A993" s="17">
        <v>37104</v>
      </c>
      <c r="B993">
        <v>91.155799999999999</v>
      </c>
    </row>
    <row r="994" spans="1:2">
      <c r="A994" s="17">
        <v>37135</v>
      </c>
      <c r="B994">
        <v>90.375100000000003</v>
      </c>
    </row>
    <row r="995" spans="1:2">
      <c r="A995" s="17">
        <v>37165</v>
      </c>
      <c r="B995">
        <v>89.300600000000003</v>
      </c>
    </row>
    <row r="996" spans="1:2">
      <c r="A996" s="17">
        <v>37196</v>
      </c>
      <c r="B996">
        <v>87.748800000000003</v>
      </c>
    </row>
    <row r="997" spans="1:2">
      <c r="A997" s="17">
        <v>37226</v>
      </c>
      <c r="B997">
        <v>87.297200000000004</v>
      </c>
    </row>
    <row r="998" spans="1:2">
      <c r="A998" s="17">
        <v>37257</v>
      </c>
      <c r="B998">
        <v>87.7256</v>
      </c>
    </row>
    <row r="999" spans="1:2">
      <c r="A999" s="17">
        <v>37288</v>
      </c>
      <c r="B999">
        <v>88.361500000000007</v>
      </c>
    </row>
    <row r="1000" spans="1:2">
      <c r="A1000" s="17">
        <v>37316</v>
      </c>
      <c r="B1000">
        <v>89.834800000000001</v>
      </c>
    </row>
    <row r="1001" spans="1:2">
      <c r="A1001" s="17">
        <v>37347</v>
      </c>
      <c r="B1001">
        <v>88.942999999999998</v>
      </c>
    </row>
    <row r="1002" spans="1:2">
      <c r="A1002" s="17">
        <v>37377</v>
      </c>
      <c r="B1002">
        <v>89.429199999999994</v>
      </c>
    </row>
    <row r="1003" spans="1:2">
      <c r="A1003" s="17">
        <v>37408</v>
      </c>
      <c r="B1003">
        <v>93.092100000000002</v>
      </c>
    </row>
    <row r="1004" spans="1:2">
      <c r="A1004" s="17">
        <v>37438</v>
      </c>
      <c r="B1004">
        <v>88.538899999999998</v>
      </c>
    </row>
    <row r="1005" spans="1:2">
      <c r="A1005" s="17">
        <v>37469</v>
      </c>
      <c r="B1005">
        <v>92.642700000000005</v>
      </c>
    </row>
    <row r="1006" spans="1:2">
      <c r="A1006" s="17">
        <v>37500</v>
      </c>
      <c r="B1006">
        <v>92.545900000000003</v>
      </c>
    </row>
    <row r="1007" spans="1:2">
      <c r="A1007" s="17">
        <v>37530</v>
      </c>
      <c r="B1007">
        <v>91.393600000000006</v>
      </c>
    </row>
    <row r="1008" spans="1:2">
      <c r="A1008" s="17">
        <v>37561</v>
      </c>
      <c r="B1008">
        <v>90.424700000000001</v>
      </c>
    </row>
    <row r="1009" spans="1:2">
      <c r="A1009" s="17">
        <v>37591</v>
      </c>
      <c r="B1009">
        <v>89.5946</v>
      </c>
    </row>
    <row r="1010" spans="1:2">
      <c r="A1010" s="17">
        <v>37622</v>
      </c>
      <c r="B1010">
        <v>90.315100000000001</v>
      </c>
    </row>
    <row r="1011" spans="1:2">
      <c r="A1011" s="17">
        <v>37653</v>
      </c>
      <c r="B1011">
        <v>91.256299999999996</v>
      </c>
    </row>
    <row r="1012" spans="1:2">
      <c r="A1012" s="17">
        <v>37681</v>
      </c>
      <c r="B1012">
        <v>91.941999999999993</v>
      </c>
    </row>
    <row r="1013" spans="1:2">
      <c r="A1013" s="17">
        <v>37712</v>
      </c>
      <c r="B1013">
        <v>89.357600000000005</v>
      </c>
    </row>
    <row r="1014" spans="1:2">
      <c r="A1014" s="17">
        <v>37742</v>
      </c>
      <c r="B1014">
        <v>89.931399999999996</v>
      </c>
    </row>
    <row r="1015" spans="1:2">
      <c r="A1015" s="17">
        <v>37773</v>
      </c>
      <c r="B1015">
        <v>92.753500000000003</v>
      </c>
    </row>
    <row r="1016" spans="1:2">
      <c r="A1016" s="17">
        <v>37803</v>
      </c>
      <c r="B1016">
        <v>88.712800000000001</v>
      </c>
    </row>
    <row r="1017" spans="1:2">
      <c r="A1017" s="17">
        <v>37834</v>
      </c>
      <c r="B1017">
        <v>92.989400000000003</v>
      </c>
    </row>
    <row r="1018" spans="1:2">
      <c r="A1018" s="17">
        <v>37865</v>
      </c>
      <c r="B1018">
        <v>93.278300000000002</v>
      </c>
    </row>
    <row r="1019" spans="1:2">
      <c r="A1019" s="17">
        <v>37895</v>
      </c>
      <c r="B1019">
        <v>92.405199999999994</v>
      </c>
    </row>
    <row r="1020" spans="1:2">
      <c r="A1020" s="17">
        <v>37926</v>
      </c>
      <c r="B1020">
        <v>92.005799999999994</v>
      </c>
    </row>
    <row r="1021" spans="1:2">
      <c r="A1021" s="17">
        <v>37956</v>
      </c>
      <c r="B1021">
        <v>91.490899999999996</v>
      </c>
    </row>
    <row r="1022" spans="1:2">
      <c r="A1022" s="17">
        <v>37987</v>
      </c>
      <c r="B1022">
        <v>91.319800000000001</v>
      </c>
    </row>
    <row r="1023" spans="1:2">
      <c r="A1023" s="17">
        <v>38018</v>
      </c>
      <c r="B1023">
        <v>93.048699999999997</v>
      </c>
    </row>
    <row r="1024" spans="1:2">
      <c r="A1024" s="17">
        <v>38047</v>
      </c>
      <c r="B1024">
        <v>93.395700000000005</v>
      </c>
    </row>
    <row r="1025" spans="1:2">
      <c r="A1025" s="17">
        <v>38078</v>
      </c>
      <c r="B1025">
        <v>91.686599999999999</v>
      </c>
    </row>
    <row r="1026" spans="1:2">
      <c r="A1026" s="17">
        <v>38108</v>
      </c>
      <c r="B1026">
        <v>93.101399999999998</v>
      </c>
    </row>
    <row r="1027" spans="1:2">
      <c r="A1027" s="17">
        <v>38139</v>
      </c>
      <c r="B1027">
        <v>95.277500000000003</v>
      </c>
    </row>
    <row r="1028" spans="1:2">
      <c r="A1028" s="17">
        <v>38169</v>
      </c>
      <c r="B1028">
        <v>92.206599999999995</v>
      </c>
    </row>
    <row r="1029" spans="1:2">
      <c r="A1029" s="17">
        <v>38200</v>
      </c>
      <c r="B1029">
        <v>95.734499999999997</v>
      </c>
    </row>
    <row r="1030" spans="1:2">
      <c r="A1030" s="17">
        <v>38231</v>
      </c>
      <c r="B1030">
        <v>95.179699999999997</v>
      </c>
    </row>
    <row r="1031" spans="1:2">
      <c r="A1031" s="17">
        <v>38261</v>
      </c>
      <c r="B1031">
        <v>95.386499999999998</v>
      </c>
    </row>
    <row r="1032" spans="1:2">
      <c r="A1032" s="17">
        <v>38292</v>
      </c>
      <c r="B1032">
        <v>94.424499999999995</v>
      </c>
    </row>
    <row r="1033" spans="1:2">
      <c r="A1033" s="17">
        <v>38322</v>
      </c>
      <c r="B1033">
        <v>94.780100000000004</v>
      </c>
    </row>
    <row r="1034" spans="1:2">
      <c r="A1034" s="17">
        <v>38353</v>
      </c>
      <c r="B1034">
        <v>95.013000000000005</v>
      </c>
    </row>
    <row r="1035" spans="1:2">
      <c r="A1035" s="17">
        <v>38384</v>
      </c>
      <c r="B1035">
        <v>96.179000000000002</v>
      </c>
    </row>
    <row r="1036" spans="1:2">
      <c r="A1036" s="17">
        <v>38412</v>
      </c>
      <c r="B1036">
        <v>96.673000000000002</v>
      </c>
    </row>
    <row r="1037" spans="1:2">
      <c r="A1037" s="17">
        <v>38443</v>
      </c>
      <c r="B1037">
        <v>95.940600000000003</v>
      </c>
    </row>
    <row r="1038" spans="1:2">
      <c r="A1038" s="17">
        <v>38473</v>
      </c>
      <c r="B1038">
        <v>96.224699999999999</v>
      </c>
    </row>
    <row r="1039" spans="1:2">
      <c r="A1039" s="17">
        <v>38504</v>
      </c>
      <c r="B1039">
        <v>99.597300000000004</v>
      </c>
    </row>
    <row r="1040" spans="1:2">
      <c r="A1040" s="17">
        <v>38534</v>
      </c>
      <c r="B1040">
        <v>95.8626</v>
      </c>
    </row>
    <row r="1041" spans="1:2">
      <c r="A1041" s="17">
        <v>38565</v>
      </c>
      <c r="B1041">
        <v>99.391999999999996</v>
      </c>
    </row>
    <row r="1042" spans="1:2">
      <c r="A1042" s="17">
        <v>38596</v>
      </c>
      <c r="B1042">
        <v>97.040099999999995</v>
      </c>
    </row>
    <row r="1043" spans="1:2">
      <c r="A1043" s="17">
        <v>38626</v>
      </c>
      <c r="B1043">
        <v>97.129900000000006</v>
      </c>
    </row>
    <row r="1044" spans="1:2">
      <c r="A1044" s="17">
        <v>38657</v>
      </c>
      <c r="B1044">
        <v>96.856499999999997</v>
      </c>
    </row>
    <row r="1045" spans="1:2">
      <c r="A1045" s="17">
        <v>38687</v>
      </c>
      <c r="B1045">
        <v>97.345200000000006</v>
      </c>
    </row>
    <row r="1046" spans="1:2">
      <c r="A1046" s="17">
        <v>38718</v>
      </c>
      <c r="B1046">
        <v>96.695499999999996</v>
      </c>
    </row>
    <row r="1047" spans="1:2">
      <c r="A1047" s="17">
        <v>38749</v>
      </c>
      <c r="B1047">
        <v>97.441999999999993</v>
      </c>
    </row>
    <row r="1048" spans="1:2">
      <c r="A1048" s="17">
        <v>38777</v>
      </c>
      <c r="B1048">
        <v>98.772000000000006</v>
      </c>
    </row>
    <row r="1049" spans="1:2">
      <c r="A1049" s="17">
        <v>38808</v>
      </c>
      <c r="B1049">
        <v>96.863200000000006</v>
      </c>
    </row>
    <row r="1050" spans="1:2">
      <c r="A1050" s="17">
        <v>38838</v>
      </c>
      <c r="B1050">
        <v>98.234399999999994</v>
      </c>
    </row>
    <row r="1051" spans="1:2">
      <c r="A1051" s="17">
        <v>38869</v>
      </c>
      <c r="B1051">
        <v>101.651</v>
      </c>
    </row>
    <row r="1052" spans="1:2">
      <c r="A1052" s="17">
        <v>38899</v>
      </c>
      <c r="B1052">
        <v>98.573999999999998</v>
      </c>
    </row>
    <row r="1053" spans="1:2">
      <c r="A1053" s="17">
        <v>38930</v>
      </c>
      <c r="B1053">
        <v>101.9858</v>
      </c>
    </row>
    <row r="1054" spans="1:2">
      <c r="A1054" s="17">
        <v>38961</v>
      </c>
      <c r="B1054">
        <v>101.0364</v>
      </c>
    </row>
    <row r="1055" spans="1:2">
      <c r="A1055" s="17">
        <v>38991</v>
      </c>
      <c r="B1055">
        <v>99.782600000000002</v>
      </c>
    </row>
    <row r="1056" spans="1:2">
      <c r="A1056" s="17">
        <v>39022</v>
      </c>
      <c r="B1056">
        <v>98.583399999999997</v>
      </c>
    </row>
    <row r="1057" spans="1:2">
      <c r="A1057" s="17">
        <v>39052</v>
      </c>
      <c r="B1057">
        <v>99.586200000000005</v>
      </c>
    </row>
    <row r="1058" spans="1:2">
      <c r="A1058" s="17">
        <v>39083</v>
      </c>
      <c r="B1058">
        <v>98.465500000000006</v>
      </c>
    </row>
    <row r="1059" spans="1:2">
      <c r="A1059" s="17">
        <v>39114</v>
      </c>
      <c r="B1059">
        <v>99.990300000000005</v>
      </c>
    </row>
    <row r="1060" spans="1:2">
      <c r="A1060" s="17">
        <v>39142</v>
      </c>
      <c r="B1060">
        <v>101.1429</v>
      </c>
    </row>
    <row r="1061" spans="1:2">
      <c r="A1061" s="17">
        <v>39173</v>
      </c>
      <c r="B1061">
        <v>100.21339999999999</v>
      </c>
    </row>
    <row r="1062" spans="1:2">
      <c r="A1062" s="17">
        <v>39203</v>
      </c>
      <c r="B1062">
        <v>101.1887</v>
      </c>
    </row>
    <row r="1063" spans="1:2">
      <c r="A1063" s="17">
        <v>39234</v>
      </c>
      <c r="B1063">
        <v>104.2269</v>
      </c>
    </row>
    <row r="1064" spans="1:2">
      <c r="A1064" s="17">
        <v>39264</v>
      </c>
      <c r="B1064">
        <v>100.9654</v>
      </c>
    </row>
    <row r="1065" spans="1:2">
      <c r="A1065" s="17">
        <v>39295</v>
      </c>
      <c r="B1065">
        <v>104.2991</v>
      </c>
    </row>
    <row r="1066" spans="1:2">
      <c r="A1066" s="17">
        <v>39326</v>
      </c>
      <c r="B1066">
        <v>103.8049</v>
      </c>
    </row>
    <row r="1067" spans="1:2">
      <c r="A1067" s="17">
        <v>39356</v>
      </c>
      <c r="B1067">
        <v>102.1332</v>
      </c>
    </row>
    <row r="1068" spans="1:2">
      <c r="A1068" s="17">
        <v>39387</v>
      </c>
      <c r="B1068">
        <v>101.65689999999999</v>
      </c>
    </row>
    <row r="1069" spans="1:2">
      <c r="A1069" s="17">
        <v>39417</v>
      </c>
      <c r="B1069">
        <v>101.7234</v>
      </c>
    </row>
    <row r="1070" spans="1:2">
      <c r="A1070" s="17">
        <v>39448</v>
      </c>
      <c r="B1070">
        <v>101.0628</v>
      </c>
    </row>
    <row r="1071" spans="1:2">
      <c r="A1071" s="17">
        <v>39479</v>
      </c>
      <c r="B1071">
        <v>100.86499999999999</v>
      </c>
    </row>
    <row r="1072" spans="1:2">
      <c r="A1072" s="17">
        <v>39508</v>
      </c>
      <c r="B1072">
        <v>101.18989999999999</v>
      </c>
    </row>
    <row r="1073" spans="1:2">
      <c r="A1073" s="17">
        <v>39539</v>
      </c>
      <c r="B1073">
        <v>99.790700000000001</v>
      </c>
    </row>
    <row r="1074" spans="1:2">
      <c r="A1074" s="17">
        <v>39569</v>
      </c>
      <c r="B1074">
        <v>99.492199999999997</v>
      </c>
    </row>
    <row r="1075" spans="1:2">
      <c r="A1075" s="17">
        <v>39600</v>
      </c>
      <c r="B1075">
        <v>102.22450000000001</v>
      </c>
    </row>
    <row r="1076" spans="1:2">
      <c r="A1076" s="17">
        <v>39630</v>
      </c>
      <c r="B1076">
        <v>99.453999999999994</v>
      </c>
    </row>
    <row r="1077" spans="1:2">
      <c r="A1077" s="17">
        <v>39661</v>
      </c>
      <c r="B1077">
        <v>100.16840000000001</v>
      </c>
    </row>
    <row r="1078" spans="1:2">
      <c r="A1078" s="17">
        <v>39692</v>
      </c>
      <c r="B1078">
        <v>95.195999999999998</v>
      </c>
    </row>
    <row r="1079" spans="1:2">
      <c r="A1079" s="17">
        <v>39722</v>
      </c>
      <c r="B1079">
        <v>94.776600000000002</v>
      </c>
    </row>
    <row r="1080" spans="1:2">
      <c r="A1080" s="17">
        <v>39753</v>
      </c>
      <c r="B1080">
        <v>92.757900000000006</v>
      </c>
    </row>
    <row r="1081" spans="1:2">
      <c r="A1081" s="17">
        <v>39783</v>
      </c>
      <c r="B1081">
        <v>90.688000000000002</v>
      </c>
    </row>
    <row r="1082" spans="1:2">
      <c r="A1082" s="17">
        <v>39814</v>
      </c>
      <c r="B1082">
        <v>88.113399999999999</v>
      </c>
    </row>
    <row r="1083" spans="1:2">
      <c r="A1083" s="17">
        <v>39845</v>
      </c>
      <c r="B1083">
        <v>87.359700000000004</v>
      </c>
    </row>
    <row r="1084" spans="1:2">
      <c r="A1084" s="17">
        <v>39873</v>
      </c>
      <c r="B1084">
        <v>86.423000000000002</v>
      </c>
    </row>
    <row r="1085" spans="1:2">
      <c r="A1085" s="17">
        <v>39904</v>
      </c>
      <c r="B1085">
        <v>84.064599999999999</v>
      </c>
    </row>
    <row r="1086" spans="1:2">
      <c r="A1086" s="17">
        <v>39934</v>
      </c>
      <c r="B1086">
        <v>84.255300000000005</v>
      </c>
    </row>
    <row r="1087" spans="1:2">
      <c r="A1087" s="17">
        <v>39965</v>
      </c>
      <c r="B1087">
        <v>86.465500000000006</v>
      </c>
    </row>
    <row r="1088" spans="1:2">
      <c r="A1088" s="17">
        <v>39995</v>
      </c>
      <c r="B1088">
        <v>85.8386</v>
      </c>
    </row>
    <row r="1089" spans="1:2">
      <c r="A1089" s="17">
        <v>40026</v>
      </c>
      <c r="B1089">
        <v>88.884600000000006</v>
      </c>
    </row>
    <row r="1090" spans="1:2">
      <c r="A1090" s="17">
        <v>40057</v>
      </c>
      <c r="B1090">
        <v>88.165199999999999</v>
      </c>
    </row>
    <row r="1091" spans="1:2">
      <c r="A1091" s="17">
        <v>40087</v>
      </c>
      <c r="B1091">
        <v>87.713300000000004</v>
      </c>
    </row>
    <row r="1092" spans="1:2">
      <c r="A1092" s="17">
        <v>40118</v>
      </c>
      <c r="B1092">
        <v>87.3673</v>
      </c>
    </row>
    <row r="1093" spans="1:2">
      <c r="A1093" s="17">
        <v>40148</v>
      </c>
      <c r="B1093">
        <v>88.143500000000003</v>
      </c>
    </row>
    <row r="1094" spans="1:2">
      <c r="A1094" s="17">
        <v>40179</v>
      </c>
      <c r="B1094">
        <v>89.024100000000004</v>
      </c>
    </row>
    <row r="1095" spans="1:2">
      <c r="A1095" s="17">
        <v>40210</v>
      </c>
      <c r="B1095">
        <v>89.072400000000002</v>
      </c>
    </row>
    <row r="1096" spans="1:2">
      <c r="A1096" s="17">
        <v>40238</v>
      </c>
      <c r="B1096">
        <v>90.197299999999998</v>
      </c>
    </row>
    <row r="1097" spans="1:2">
      <c r="A1097" s="17">
        <v>40269</v>
      </c>
      <c r="B1097">
        <v>89.188299999999998</v>
      </c>
    </row>
    <row r="1098" spans="1:2">
      <c r="A1098" s="17">
        <v>40299</v>
      </c>
      <c r="B1098">
        <v>90.960599999999999</v>
      </c>
    </row>
    <row r="1099" spans="1:2">
      <c r="A1099" s="17">
        <v>40330</v>
      </c>
      <c r="B1099">
        <v>93.7697</v>
      </c>
    </row>
    <row r="1100" spans="1:2">
      <c r="A1100" s="17">
        <v>40360</v>
      </c>
      <c r="B1100">
        <v>92.166200000000003</v>
      </c>
    </row>
    <row r="1101" spans="1:2">
      <c r="A1101" s="17">
        <v>40391</v>
      </c>
      <c r="B1101">
        <v>94.760900000000007</v>
      </c>
    </row>
    <row r="1102" spans="1:2">
      <c r="A1102" s="17">
        <v>40422</v>
      </c>
      <c r="B1102">
        <v>93.712500000000006</v>
      </c>
    </row>
    <row r="1103" spans="1:2">
      <c r="A1103" s="17">
        <v>40452</v>
      </c>
      <c r="B1103">
        <v>92.703900000000004</v>
      </c>
    </row>
    <row r="1104" spans="1:2">
      <c r="A1104" s="17">
        <v>40483</v>
      </c>
      <c r="B1104">
        <v>91.779600000000002</v>
      </c>
    </row>
    <row r="1105" spans="1:2">
      <c r="A1105" s="17">
        <v>40513</v>
      </c>
      <c r="B1105">
        <v>93.281800000000004</v>
      </c>
    </row>
    <row r="1106" spans="1:2">
      <c r="A1106" s="17">
        <v>40544</v>
      </c>
      <c r="B1106">
        <v>93.158500000000004</v>
      </c>
    </row>
    <row r="1107" spans="1:2">
      <c r="A1107" s="17">
        <v>40575</v>
      </c>
      <c r="B1107">
        <v>92.330399999999997</v>
      </c>
    </row>
    <row r="1108" spans="1:2">
      <c r="A1108" s="17">
        <v>40603</v>
      </c>
      <c r="B1108">
        <v>93.986599999999996</v>
      </c>
    </row>
    <row r="1109" spans="1:2">
      <c r="A1109" s="17">
        <v>40634</v>
      </c>
      <c r="B1109">
        <v>92.126800000000003</v>
      </c>
    </row>
    <row r="1110" spans="1:2">
      <c r="A1110" s="17">
        <v>40664</v>
      </c>
      <c r="B1110">
        <v>92.863299999999995</v>
      </c>
    </row>
    <row r="1111" spans="1:2">
      <c r="A1111" s="17">
        <v>40695</v>
      </c>
      <c r="B1111">
        <v>95.699399999999997</v>
      </c>
    </row>
    <row r="1112" spans="1:2">
      <c r="A1112" s="17">
        <v>40725</v>
      </c>
      <c r="B1112">
        <v>94.653599999999997</v>
      </c>
    </row>
    <row r="1113" spans="1:2">
      <c r="A1113" s="17">
        <v>40756</v>
      </c>
      <c r="B1113">
        <v>97.044600000000003</v>
      </c>
    </row>
    <row r="1114" spans="1:2">
      <c r="A1114" s="17">
        <v>40787</v>
      </c>
      <c r="B1114">
        <v>96.033000000000001</v>
      </c>
    </row>
    <row r="1115" spans="1:2">
      <c r="A1115" s="17">
        <v>40817</v>
      </c>
      <c r="B1115">
        <v>95.680300000000003</v>
      </c>
    </row>
    <row r="1116" spans="1:2">
      <c r="A1116" s="17">
        <v>40848</v>
      </c>
      <c r="B1116">
        <v>95.061899999999994</v>
      </c>
    </row>
    <row r="1117" spans="1:2">
      <c r="A1117" s="17">
        <v>40878</v>
      </c>
      <c r="B1117">
        <v>96.018699999999995</v>
      </c>
    </row>
    <row r="1118" spans="1:2">
      <c r="A1118" s="17">
        <v>40909</v>
      </c>
      <c r="B1118">
        <v>96.360699999999994</v>
      </c>
    </row>
    <row r="1119" spans="1:2">
      <c r="A1119" s="17">
        <v>40940</v>
      </c>
      <c r="B1119">
        <v>96.585599999999999</v>
      </c>
    </row>
    <row r="1120" spans="1:2">
      <c r="A1120" s="17">
        <v>40969</v>
      </c>
      <c r="B1120">
        <v>96.674000000000007</v>
      </c>
    </row>
    <row r="1121" spans="1:2">
      <c r="A1121" s="17">
        <v>41000</v>
      </c>
      <c r="B1121">
        <v>95.825000000000003</v>
      </c>
    </row>
    <row r="1122" spans="1:2">
      <c r="A1122" s="17">
        <v>41030</v>
      </c>
      <c r="B1122">
        <v>96.571299999999994</v>
      </c>
    </row>
    <row r="1123" spans="1:2">
      <c r="A1123" s="17">
        <v>41061</v>
      </c>
      <c r="B1123">
        <v>99.038799999999995</v>
      </c>
    </row>
    <row r="1124" spans="1:2">
      <c r="A1124" s="17">
        <v>41091</v>
      </c>
      <c r="B1124">
        <v>97.571700000000007</v>
      </c>
    </row>
    <row r="1125" spans="1:2">
      <c r="A1125" s="17">
        <v>41122</v>
      </c>
      <c r="B1125">
        <v>99.213099999999997</v>
      </c>
    </row>
    <row r="1126" spans="1:2">
      <c r="A1126" s="17">
        <v>41153</v>
      </c>
      <c r="B1126">
        <v>98.244100000000003</v>
      </c>
    </row>
    <row r="1127" spans="1:2">
      <c r="A1127" s="17">
        <v>41183</v>
      </c>
      <c r="B1127">
        <v>97.334000000000003</v>
      </c>
    </row>
    <row r="1128" spans="1:2">
      <c r="A1128" s="17">
        <v>41214</v>
      </c>
      <c r="B1128">
        <v>97.3249</v>
      </c>
    </row>
    <row r="1129" spans="1:2">
      <c r="A1129" s="17">
        <v>41244</v>
      </c>
      <c r="B1129">
        <v>97.817400000000006</v>
      </c>
    </row>
    <row r="1130" spans="1:2">
      <c r="A1130" s="17">
        <v>41275</v>
      </c>
      <c r="B1130">
        <v>97.886300000000006</v>
      </c>
    </row>
    <row r="1131" spans="1:2">
      <c r="A1131" s="17">
        <v>41306</v>
      </c>
      <c r="B1131">
        <v>98.176100000000005</v>
      </c>
    </row>
    <row r="1132" spans="1:2">
      <c r="A1132" s="17">
        <v>41334</v>
      </c>
      <c r="B1132">
        <v>98.8005</v>
      </c>
    </row>
    <row r="1133" spans="1:2">
      <c r="A1133" s="17">
        <v>41365</v>
      </c>
      <c r="B1133">
        <v>97.863699999999994</v>
      </c>
    </row>
    <row r="1134" spans="1:2">
      <c r="A1134" s="17">
        <v>41395</v>
      </c>
      <c r="B1134">
        <v>98.076999999999998</v>
      </c>
    </row>
    <row r="1135" spans="1:2">
      <c r="A1135" s="17">
        <v>41426</v>
      </c>
      <c r="B1135">
        <v>100.7144</v>
      </c>
    </row>
    <row r="1136" spans="1:2">
      <c r="A1136" s="17">
        <v>41456</v>
      </c>
      <c r="B1136">
        <v>98.861900000000006</v>
      </c>
    </row>
    <row r="1137" spans="1:2">
      <c r="A1137" s="17">
        <v>41487</v>
      </c>
      <c r="B1137">
        <v>101.5202</v>
      </c>
    </row>
    <row r="1138" spans="1:2">
      <c r="A1138" s="17">
        <v>41518</v>
      </c>
      <c r="B1138">
        <v>100.9791</v>
      </c>
    </row>
    <row r="1139" spans="1:2">
      <c r="A1139" s="17">
        <v>41548</v>
      </c>
      <c r="B1139">
        <v>99.8035</v>
      </c>
    </row>
    <row r="1140" spans="1:2">
      <c r="A1140" s="17">
        <v>41579</v>
      </c>
      <c r="B1140">
        <v>99.561499999999995</v>
      </c>
    </row>
    <row r="1141" spans="1:2">
      <c r="A1141" s="17">
        <v>41609</v>
      </c>
      <c r="B1141">
        <v>99.835099999999997</v>
      </c>
    </row>
    <row r="1142" spans="1:2">
      <c r="A1142" s="17">
        <v>41640</v>
      </c>
      <c r="B1142">
        <v>99.794499999999999</v>
      </c>
    </row>
    <row r="1143" spans="1:2">
      <c r="A1143" s="17">
        <v>41671</v>
      </c>
      <c r="B1143">
        <v>100.4165</v>
      </c>
    </row>
    <row r="1144" spans="1:2">
      <c r="A1144" s="17">
        <v>41699</v>
      </c>
      <c r="B1144">
        <v>101.8537</v>
      </c>
    </row>
    <row r="1145" spans="1:2">
      <c r="A1145" s="17">
        <v>41730</v>
      </c>
      <c r="B1145">
        <v>100.4041</v>
      </c>
    </row>
    <row r="1146" spans="1:2">
      <c r="A1146" s="17">
        <v>41760</v>
      </c>
      <c r="B1146">
        <v>101.2595</v>
      </c>
    </row>
    <row r="1147" spans="1:2">
      <c r="A1147" s="17">
        <v>41791</v>
      </c>
      <c r="B1147">
        <v>104.1221</v>
      </c>
    </row>
    <row r="1148" spans="1:2">
      <c r="A1148" s="17">
        <v>41821</v>
      </c>
      <c r="B1148">
        <v>102.3826</v>
      </c>
    </row>
    <row r="1149" spans="1:2">
      <c r="A1149" s="17">
        <v>41852</v>
      </c>
      <c r="B1149">
        <v>104.8066</v>
      </c>
    </row>
    <row r="1150" spans="1:2">
      <c r="A1150" s="17">
        <v>41883</v>
      </c>
      <c r="B1150">
        <v>103.96559999999999</v>
      </c>
    </row>
    <row r="1151" spans="1:2">
      <c r="A1151" s="17">
        <v>41913</v>
      </c>
      <c r="B1151">
        <v>102.87649999999999</v>
      </c>
    </row>
    <row r="1152" spans="1:2">
      <c r="A1152" s="17">
        <v>41944</v>
      </c>
      <c r="B1152">
        <v>103.1159</v>
      </c>
    </row>
    <row r="1153" spans="1:2">
      <c r="A1153" s="17">
        <v>41974</v>
      </c>
      <c r="B1153">
        <v>103.00360000000001</v>
      </c>
    </row>
    <row r="1154" spans="1:2">
      <c r="A1154" s="17">
        <v>42005</v>
      </c>
      <c r="B1154">
        <v>102.4278</v>
      </c>
    </row>
    <row r="1155" spans="1:2">
      <c r="A1155" s="17">
        <v>42036</v>
      </c>
      <c r="B1155">
        <v>102.02160000000001</v>
      </c>
    </row>
    <row r="1156" spans="1:2">
      <c r="A1156" s="17">
        <v>42064</v>
      </c>
      <c r="B1156">
        <v>101.96510000000001</v>
      </c>
    </row>
    <row r="1157" spans="1:2">
      <c r="A1157" s="17">
        <v>42095</v>
      </c>
      <c r="B1157">
        <v>99.669899999999998</v>
      </c>
    </row>
    <row r="1158" spans="1:2">
      <c r="A1158" s="17">
        <v>42125</v>
      </c>
      <c r="B1158">
        <v>99.870099999999994</v>
      </c>
    </row>
    <row r="1159" spans="1:2">
      <c r="A1159" s="17">
        <v>42156</v>
      </c>
      <c r="B1159">
        <v>102.2653</v>
      </c>
    </row>
    <row r="1160" spans="1:2">
      <c r="A1160" s="17">
        <v>42186</v>
      </c>
      <c r="B1160">
        <v>101.066</v>
      </c>
    </row>
    <row r="1161" spans="1:2">
      <c r="A1161" s="17">
        <v>42217</v>
      </c>
      <c r="B1161">
        <v>103.29649999999999</v>
      </c>
    </row>
    <row r="1162" spans="1:2">
      <c r="A1162" s="17">
        <v>42248</v>
      </c>
      <c r="B1162">
        <v>101.0706</v>
      </c>
    </row>
    <row r="1163" spans="1:2">
      <c r="A1163" s="17">
        <v>42278</v>
      </c>
      <c r="B1163">
        <v>100.0789</v>
      </c>
    </row>
    <row r="1164" spans="1:2">
      <c r="A1164" s="17">
        <v>42309</v>
      </c>
      <c r="B1164">
        <v>98.790400000000005</v>
      </c>
    </row>
    <row r="1165" spans="1:2">
      <c r="A1165" s="17">
        <v>42339</v>
      </c>
      <c r="B1165">
        <v>98.146500000000003</v>
      </c>
    </row>
    <row r="1166" spans="1:2">
      <c r="A1166" s="17">
        <v>42370</v>
      </c>
      <c r="B1166">
        <v>99.105000000000004</v>
      </c>
    </row>
    <row r="1167" spans="1:2">
      <c r="A1167" s="17">
        <v>42401</v>
      </c>
      <c r="B1167">
        <v>98.540199999999999</v>
      </c>
    </row>
    <row r="1168" spans="1:2">
      <c r="A1168" s="17">
        <v>42430</v>
      </c>
      <c r="B1168">
        <v>97.623699999999999</v>
      </c>
    </row>
    <row r="1169" spans="1:2">
      <c r="A1169" s="17">
        <v>42461</v>
      </c>
      <c r="B1169">
        <v>97.194800000000001</v>
      </c>
    </row>
    <row r="1170" spans="1:2">
      <c r="A1170" s="17">
        <v>42491</v>
      </c>
      <c r="B1170">
        <v>97.099199999999996</v>
      </c>
    </row>
    <row r="1171" spans="1:2">
      <c r="A1171" s="17">
        <v>42522</v>
      </c>
      <c r="B1171">
        <v>100.3944</v>
      </c>
    </row>
    <row r="1172" spans="1:2">
      <c r="A1172" s="17">
        <v>42552</v>
      </c>
      <c r="B1172">
        <v>98.671300000000002</v>
      </c>
    </row>
    <row r="1173" spans="1:2">
      <c r="A1173" s="17">
        <v>42583</v>
      </c>
      <c r="B1173">
        <v>100.8873</v>
      </c>
    </row>
    <row r="1174" spans="1:2">
      <c r="A1174" s="17">
        <v>42614</v>
      </c>
      <c r="B1174">
        <v>99.410200000000003</v>
      </c>
    </row>
    <row r="1175" spans="1:2">
      <c r="A1175" s="17">
        <v>42644</v>
      </c>
      <c r="B1175">
        <v>98.796499999999995</v>
      </c>
    </row>
    <row r="1176" spans="1:2">
      <c r="A1176" s="17">
        <v>42675</v>
      </c>
      <c r="B1176">
        <v>97.646000000000001</v>
      </c>
    </row>
    <row r="1177" spans="1:2">
      <c r="A1177" s="17">
        <v>42705</v>
      </c>
      <c r="B1177">
        <v>98.766199999999998</v>
      </c>
    </row>
    <row r="1178" spans="1:2">
      <c r="A1178" s="17">
        <v>42736</v>
      </c>
      <c r="B1178">
        <v>98.671099999999996</v>
      </c>
    </row>
    <row r="1179" spans="1:2">
      <c r="A1179" s="17">
        <v>42767</v>
      </c>
      <c r="B1179">
        <v>98.200900000000004</v>
      </c>
    </row>
    <row r="1180" spans="1:2">
      <c r="A1180" s="17">
        <v>42795</v>
      </c>
      <c r="B1180">
        <v>99.290800000000004</v>
      </c>
    </row>
    <row r="1181" spans="1:2">
      <c r="A1181" s="17">
        <v>42826</v>
      </c>
      <c r="B1181">
        <v>97.758899999999997</v>
      </c>
    </row>
    <row r="1182" spans="1:2">
      <c r="A1182" s="17">
        <v>42856</v>
      </c>
      <c r="B1182">
        <v>98.900099999999995</v>
      </c>
    </row>
    <row r="1183" spans="1:2">
      <c r="A1183" s="17">
        <v>42887</v>
      </c>
      <c r="B1183">
        <v>101.8741</v>
      </c>
    </row>
    <row r="1184" spans="1:2">
      <c r="A1184" s="17">
        <v>42917</v>
      </c>
      <c r="B1184">
        <v>100.083</v>
      </c>
    </row>
    <row r="1185" spans="1:2">
      <c r="A1185" s="17">
        <v>42948</v>
      </c>
      <c r="B1185">
        <v>101.73099999999999</v>
      </c>
    </row>
    <row r="1186" spans="1:2">
      <c r="A1186" s="17">
        <v>42979</v>
      </c>
      <c r="B1186">
        <v>100.2868</v>
      </c>
    </row>
    <row r="1187" spans="1:2">
      <c r="A1187" s="17">
        <v>43009</v>
      </c>
      <c r="B1187">
        <v>101.027</v>
      </c>
    </row>
    <row r="1188" spans="1:2">
      <c r="A1188" s="17">
        <v>43040</v>
      </c>
      <c r="B1188">
        <v>100.7961</v>
      </c>
    </row>
    <row r="1189" spans="1:2">
      <c r="A1189" s="17">
        <v>43070</v>
      </c>
      <c r="B1189">
        <v>101.3802</v>
      </c>
    </row>
    <row r="1190" spans="1:2">
      <c r="A1190" s="17">
        <v>43101</v>
      </c>
      <c r="B1190">
        <v>101.5094</v>
      </c>
    </row>
    <row r="1191" spans="1:2">
      <c r="A1191" s="17">
        <v>43132</v>
      </c>
      <c r="B1191">
        <v>101.587</v>
      </c>
    </row>
    <row r="1192" spans="1:2">
      <c r="A1192" s="17">
        <v>43160</v>
      </c>
      <c r="B1192">
        <v>102.39700000000001</v>
      </c>
    </row>
    <row r="1193" spans="1:2">
      <c r="A1193" s="17">
        <v>43191</v>
      </c>
      <c r="B1193">
        <v>101.9273</v>
      </c>
    </row>
    <row r="1194" spans="1:2">
      <c r="A1194" s="17">
        <v>43221</v>
      </c>
      <c r="B1194">
        <v>101.37560000000001</v>
      </c>
    </row>
    <row r="1195" spans="1:2">
      <c r="A1195" s="17">
        <v>43252</v>
      </c>
      <c r="B1195">
        <v>104.7189</v>
      </c>
    </row>
    <row r="1196" spans="1:2">
      <c r="A1196" s="17">
        <v>43282</v>
      </c>
      <c r="B1196">
        <v>103.32</v>
      </c>
    </row>
    <row r="1197" spans="1:2">
      <c r="A1197" s="17">
        <v>43313</v>
      </c>
      <c r="B1197">
        <v>106.2234</v>
      </c>
    </row>
    <row r="1198" spans="1:2">
      <c r="A1198" s="17">
        <v>43344</v>
      </c>
      <c r="B1198">
        <v>104.73990000000001</v>
      </c>
    </row>
    <row r="1199" spans="1:2">
      <c r="A1199" s="17">
        <v>43374</v>
      </c>
      <c r="B1199">
        <v>103.7366</v>
      </c>
    </row>
    <row r="1200" spans="1:2">
      <c r="A1200" s="17">
        <v>43405</v>
      </c>
      <c r="B1200">
        <v>103.2363</v>
      </c>
    </row>
    <row r="1201" spans="1:2">
      <c r="A1201" s="17">
        <v>43435</v>
      </c>
      <c r="B1201">
        <v>103.39879999999999</v>
      </c>
    </row>
    <row r="1202" spans="1:2">
      <c r="A1202" s="17">
        <v>43466</v>
      </c>
      <c r="B1202">
        <v>103.06829999999999</v>
      </c>
    </row>
    <row r="1203" spans="1:2">
      <c r="A1203" s="17">
        <v>43497</v>
      </c>
      <c r="B1203">
        <v>102.5793</v>
      </c>
    </row>
    <row r="1204" spans="1:2">
      <c r="A1204" s="17">
        <v>43525</v>
      </c>
      <c r="B1204">
        <v>102.91</v>
      </c>
    </row>
    <row r="1205" spans="1:2">
      <c r="A1205" s="17">
        <v>43556</v>
      </c>
      <c r="B1205">
        <v>100.58580000000001</v>
      </c>
    </row>
    <row r="1206" spans="1:2">
      <c r="A1206" s="17">
        <v>43586</v>
      </c>
      <c r="B1206">
        <v>101.1236</v>
      </c>
    </row>
    <row r="1207" spans="1:2">
      <c r="A1207" s="17">
        <v>43617</v>
      </c>
      <c r="B1207">
        <v>103.8463</v>
      </c>
    </row>
    <row r="1208" spans="1:2">
      <c r="A1208" s="17">
        <v>43647</v>
      </c>
      <c r="B1208">
        <v>101.7385</v>
      </c>
    </row>
    <row r="1209" spans="1:2">
      <c r="A1209" s="17">
        <v>43678</v>
      </c>
      <c r="B1209">
        <v>104.809</v>
      </c>
    </row>
    <row r="1210" spans="1:2">
      <c r="A1210" s="17">
        <v>43709</v>
      </c>
      <c r="B1210">
        <v>102.96129999999999</v>
      </c>
    </row>
    <row r="1211" spans="1:2">
      <c r="A1211" s="17">
        <v>43739</v>
      </c>
      <c r="B1211">
        <v>101.42740000000001</v>
      </c>
    </row>
    <row r="1212" spans="1:2">
      <c r="A1212" s="17">
        <v>43770</v>
      </c>
      <c r="B1212">
        <v>101.56059999999999</v>
      </c>
    </row>
    <row r="1213" spans="1:2">
      <c r="A1213" s="17">
        <v>43800</v>
      </c>
      <c r="B1213">
        <v>101.5034</v>
      </c>
    </row>
    <row r="1214" spans="1:2">
      <c r="A1214" s="17">
        <v>43831</v>
      </c>
      <c r="B1214">
        <v>100.84699999999999</v>
      </c>
    </row>
    <row r="1215" spans="1:2">
      <c r="A1215" s="17">
        <v>43862</v>
      </c>
      <c r="B1215">
        <v>101.4389</v>
      </c>
    </row>
    <row r="1216" spans="1:2">
      <c r="A1216" s="17">
        <v>43891</v>
      </c>
      <c r="B1216">
        <v>97.477599999999995</v>
      </c>
    </row>
    <row r="1217" spans="1:2">
      <c r="A1217" s="17">
        <v>43922</v>
      </c>
      <c r="B1217">
        <v>82.097899999999996</v>
      </c>
    </row>
    <row r="1218" spans="1:2">
      <c r="A1218" s="17">
        <v>43952</v>
      </c>
      <c r="B1218">
        <v>84.740799999999993</v>
      </c>
    </row>
    <row r="1219" spans="1:2">
      <c r="A1219" s="17">
        <v>43983</v>
      </c>
      <c r="B1219">
        <v>92.562600000000003</v>
      </c>
    </row>
    <row r="1220" spans="1:2">
      <c r="A1220" s="17">
        <v>44013</v>
      </c>
      <c r="B1220">
        <v>94.796099999999996</v>
      </c>
    </row>
    <row r="1221" spans="1:2">
      <c r="A1221" s="17">
        <v>44044</v>
      </c>
      <c r="B1221">
        <v>98.178100000000001</v>
      </c>
    </row>
    <row r="1222" spans="1:2">
      <c r="A1222" s="17">
        <v>44075</v>
      </c>
      <c r="B1222">
        <v>95.6999</v>
      </c>
    </row>
    <row r="1223" spans="1:2">
      <c r="A1223" s="17">
        <v>44105</v>
      </c>
      <c r="B1223">
        <v>96.721999999999994</v>
      </c>
    </row>
    <row r="1224" spans="1:2">
      <c r="A1224" s="17">
        <v>44136</v>
      </c>
      <c r="B1224">
        <v>96.701599999999999</v>
      </c>
    </row>
    <row r="1225" spans="1:2">
      <c r="A1225" s="17">
        <v>44166</v>
      </c>
      <c r="B1225">
        <v>98.299199999999999</v>
      </c>
    </row>
    <row r="1226" spans="1:2">
      <c r="A1226" s="17">
        <v>44197</v>
      </c>
      <c r="B1226">
        <v>99.600899999999996</v>
      </c>
    </row>
    <row r="1227" spans="1:2">
      <c r="A1227" s="17">
        <v>44228</v>
      </c>
      <c r="B1227">
        <v>96.826300000000003</v>
      </c>
    </row>
    <row r="1228" spans="1:2">
      <c r="A1228" s="17">
        <v>44256</v>
      </c>
      <c r="B1228">
        <v>99.378500000000003</v>
      </c>
    </row>
    <row r="1229" spans="1:2">
      <c r="A1229" s="17">
        <v>44287</v>
      </c>
      <c r="B1229">
        <v>97.760999999999996</v>
      </c>
    </row>
    <row r="1230" spans="1:2">
      <c r="A1230" s="17">
        <v>44317</v>
      </c>
      <c r="B1230">
        <v>98.791899999999998</v>
      </c>
    </row>
    <row r="1231" spans="1:2">
      <c r="A1231" s="17">
        <v>44348</v>
      </c>
      <c r="B1231">
        <v>101.8385</v>
      </c>
    </row>
    <row r="1232" spans="1:2">
      <c r="A1232" s="17">
        <v>44378</v>
      </c>
      <c r="B1232">
        <v>101.0821</v>
      </c>
    </row>
    <row r="1233" spans="1:2">
      <c r="A1233" s="17">
        <v>44409</v>
      </c>
      <c r="B1233">
        <v>103.1778</v>
      </c>
    </row>
    <row r="1234" spans="1:2">
      <c r="A1234" s="17">
        <v>44440</v>
      </c>
      <c r="B1234">
        <v>99.906499999999994</v>
      </c>
    </row>
    <row r="1235" spans="1:2">
      <c r="A1235" s="17">
        <v>44470</v>
      </c>
      <c r="B1235">
        <v>101.2163</v>
      </c>
    </row>
    <row r="1236" spans="1:2">
      <c r="A1236" s="17">
        <v>44501</v>
      </c>
      <c r="B1236">
        <v>101.8792</v>
      </c>
    </row>
    <row r="1237" spans="1:2">
      <c r="A1237" s="17">
        <v>44531</v>
      </c>
      <c r="B1237">
        <v>101.9157</v>
      </c>
    </row>
    <row r="1238" spans="1:2">
      <c r="A1238" s="17">
        <v>44562</v>
      </c>
      <c r="B1238">
        <v>104.3535</v>
      </c>
    </row>
  </sheetData>
  <hyperlinks>
    <hyperlink ref="F1" r:id="rId1" display="https://fred.stlouisfed.org/series/IPB50001N" xr:uid="{56084F98-269B-4B26-8BF4-8B4ADCE12F96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A330-0396-4AC3-9663-F779B2763928}">
  <sheetPr>
    <tabColor rgb="FF70AD47"/>
  </sheetPr>
  <dimension ref="A1:F362"/>
  <sheetViews>
    <sheetView workbookViewId="0">
      <selection activeCell="D11" sqref="D11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44</v>
      </c>
      <c r="F1" s="18" t="s">
        <v>78</v>
      </c>
    </row>
    <row r="2" spans="1:6">
      <c r="A2" s="17">
        <v>33604</v>
      </c>
      <c r="B2">
        <v>8258</v>
      </c>
    </row>
    <row r="3" spans="1:6">
      <c r="A3" s="17">
        <v>33635</v>
      </c>
      <c r="B3">
        <v>8236</v>
      </c>
    </row>
    <row r="4" spans="1:6">
      <c r="A4" s="17">
        <v>33664</v>
      </c>
      <c r="B4">
        <v>9803</v>
      </c>
    </row>
    <row r="5" spans="1:6">
      <c r="A5" s="17">
        <v>33695</v>
      </c>
      <c r="B5">
        <v>9799</v>
      </c>
    </row>
    <row r="6" spans="1:6">
      <c r="A6" s="17">
        <v>33725</v>
      </c>
      <c r="B6">
        <v>9741</v>
      </c>
    </row>
    <row r="7" spans="1:6">
      <c r="A7" s="17">
        <v>33756</v>
      </c>
      <c r="B7">
        <v>9767</v>
      </c>
    </row>
    <row r="8" spans="1:6">
      <c r="A8" s="17">
        <v>33786</v>
      </c>
      <c r="B8">
        <v>9704</v>
      </c>
    </row>
    <row r="9" spans="1:6">
      <c r="A9" s="17">
        <v>33817</v>
      </c>
      <c r="B9">
        <v>9738</v>
      </c>
    </row>
    <row r="10" spans="1:6">
      <c r="A10" s="17">
        <v>33848</v>
      </c>
      <c r="B10">
        <v>9734</v>
      </c>
    </row>
    <row r="11" spans="1:6">
      <c r="A11" s="17">
        <v>33878</v>
      </c>
      <c r="B11">
        <v>9654</v>
      </c>
    </row>
    <row r="12" spans="1:6">
      <c r="A12" s="17">
        <v>33909</v>
      </c>
      <c r="B12">
        <v>9587</v>
      </c>
    </row>
    <row r="13" spans="1:6">
      <c r="A13" s="17">
        <v>33939</v>
      </c>
      <c r="B13">
        <v>9648</v>
      </c>
    </row>
    <row r="14" spans="1:6">
      <c r="A14" s="17">
        <v>33970</v>
      </c>
      <c r="B14">
        <v>9389</v>
      </c>
    </row>
    <row r="15" spans="1:6">
      <c r="A15" s="17">
        <v>34001</v>
      </c>
      <c r="B15">
        <v>9245</v>
      </c>
    </row>
    <row r="16" spans="1:6">
      <c r="A16" s="17">
        <v>34029</v>
      </c>
      <c r="B16">
        <v>10388</v>
      </c>
    </row>
    <row r="17" spans="1:2">
      <c r="A17" s="17">
        <v>34060</v>
      </c>
      <c r="B17">
        <v>10239</v>
      </c>
    </row>
    <row r="18" spans="1:2">
      <c r="A18" s="17">
        <v>34090</v>
      </c>
      <c r="B18">
        <v>10119</v>
      </c>
    </row>
    <row r="19" spans="1:2">
      <c r="A19" s="17">
        <v>34121</v>
      </c>
      <c r="B19">
        <v>9976</v>
      </c>
    </row>
    <row r="20" spans="1:2">
      <c r="A20" s="17">
        <v>34151</v>
      </c>
      <c r="B20">
        <v>9960</v>
      </c>
    </row>
    <row r="21" spans="1:2">
      <c r="A21" s="17">
        <v>34182</v>
      </c>
      <c r="B21">
        <v>9856</v>
      </c>
    </row>
    <row r="22" spans="1:2">
      <c r="A22" s="17">
        <v>34213</v>
      </c>
      <c r="B22">
        <v>9764</v>
      </c>
    </row>
    <row r="23" spans="1:2">
      <c r="A23" s="17">
        <v>34243</v>
      </c>
      <c r="B23">
        <v>9696</v>
      </c>
    </row>
    <row r="24" spans="1:2">
      <c r="A24" s="17">
        <v>34274</v>
      </c>
      <c r="B24">
        <v>9652</v>
      </c>
    </row>
    <row r="25" spans="1:2">
      <c r="A25" s="17">
        <v>34304</v>
      </c>
      <c r="B25">
        <v>9653</v>
      </c>
    </row>
    <row r="26" spans="1:2">
      <c r="A26" s="17">
        <v>34335</v>
      </c>
      <c r="B26">
        <v>9653</v>
      </c>
    </row>
    <row r="27" spans="1:2">
      <c r="A27" s="17">
        <v>34366</v>
      </c>
      <c r="B27">
        <v>9661</v>
      </c>
    </row>
    <row r="28" spans="1:2">
      <c r="A28" s="17">
        <v>34394</v>
      </c>
      <c r="B28">
        <v>9684</v>
      </c>
    </row>
    <row r="29" spans="1:2">
      <c r="A29" s="17">
        <v>34425</v>
      </c>
      <c r="B29">
        <v>9701</v>
      </c>
    </row>
    <row r="30" spans="1:2">
      <c r="A30" s="17">
        <v>34455</v>
      </c>
      <c r="B30">
        <v>9825</v>
      </c>
    </row>
    <row r="31" spans="1:2">
      <c r="A31" s="17">
        <v>34486</v>
      </c>
      <c r="B31">
        <v>9901</v>
      </c>
    </row>
    <row r="32" spans="1:2">
      <c r="A32" s="17">
        <v>34516</v>
      </c>
      <c r="B32">
        <v>9961</v>
      </c>
    </row>
    <row r="33" spans="1:2">
      <c r="A33" s="17">
        <v>34547</v>
      </c>
      <c r="B33">
        <v>10014</v>
      </c>
    </row>
    <row r="34" spans="1:2">
      <c r="A34" s="17">
        <v>34578</v>
      </c>
      <c r="B34">
        <v>10111</v>
      </c>
    </row>
    <row r="35" spans="1:2">
      <c r="A35" s="17">
        <v>34608</v>
      </c>
      <c r="B35">
        <v>10280</v>
      </c>
    </row>
    <row r="36" spans="1:2">
      <c r="A36" s="17">
        <v>34639</v>
      </c>
      <c r="B36">
        <v>10409</v>
      </c>
    </row>
    <row r="37" spans="1:2">
      <c r="A37" s="17">
        <v>34669</v>
      </c>
      <c r="B37">
        <v>10458</v>
      </c>
    </row>
    <row r="38" spans="1:2">
      <c r="A38" s="17">
        <v>34700</v>
      </c>
      <c r="B38">
        <v>10596</v>
      </c>
    </row>
    <row r="39" spans="1:2">
      <c r="A39" s="17">
        <v>34731</v>
      </c>
      <c r="B39">
        <v>10794</v>
      </c>
    </row>
    <row r="40" spans="1:2">
      <c r="A40" s="17">
        <v>34759</v>
      </c>
      <c r="B40">
        <v>10884</v>
      </c>
    </row>
    <row r="41" spans="1:2">
      <c r="A41" s="17">
        <v>34790</v>
      </c>
      <c r="B41">
        <v>11063</v>
      </c>
    </row>
    <row r="42" spans="1:2">
      <c r="A42" s="17">
        <v>34820</v>
      </c>
      <c r="B42">
        <v>11127</v>
      </c>
    </row>
    <row r="43" spans="1:2">
      <c r="A43" s="17">
        <v>34851</v>
      </c>
      <c r="B43">
        <v>11269</v>
      </c>
    </row>
    <row r="44" spans="1:2">
      <c r="A44" s="17">
        <v>34881</v>
      </c>
      <c r="B44">
        <v>11292</v>
      </c>
    </row>
    <row r="45" spans="1:2">
      <c r="A45" s="17">
        <v>34912</v>
      </c>
      <c r="B45">
        <v>11336</v>
      </c>
    </row>
    <row r="46" spans="1:2">
      <c r="A46" s="17">
        <v>34943</v>
      </c>
      <c r="B46">
        <v>11283</v>
      </c>
    </row>
    <row r="47" spans="1:2">
      <c r="A47" s="17">
        <v>34973</v>
      </c>
      <c r="B47">
        <v>11240</v>
      </c>
    </row>
    <row r="48" spans="1:2">
      <c r="A48" s="17">
        <v>35004</v>
      </c>
      <c r="B48">
        <v>11214</v>
      </c>
    </row>
    <row r="49" spans="1:2">
      <c r="A49" s="17">
        <v>35034</v>
      </c>
      <c r="B49">
        <v>11251</v>
      </c>
    </row>
    <row r="50" spans="1:2">
      <c r="A50" s="17">
        <v>35065</v>
      </c>
      <c r="B50">
        <v>11451</v>
      </c>
    </row>
    <row r="51" spans="1:2">
      <c r="A51" s="17">
        <v>35096</v>
      </c>
      <c r="B51">
        <v>11378</v>
      </c>
    </row>
    <row r="52" spans="1:2">
      <c r="A52" s="17">
        <v>35125</v>
      </c>
      <c r="B52">
        <v>11507</v>
      </c>
    </row>
    <row r="53" spans="1:2">
      <c r="A53" s="17">
        <v>35156</v>
      </c>
      <c r="B53">
        <v>11357</v>
      </c>
    </row>
    <row r="54" spans="1:2">
      <c r="A54" s="17">
        <v>35186</v>
      </c>
      <c r="B54">
        <v>11278</v>
      </c>
    </row>
    <row r="55" spans="1:2">
      <c r="A55" s="17">
        <v>35217</v>
      </c>
      <c r="B55">
        <v>11236</v>
      </c>
    </row>
    <row r="56" spans="1:2">
      <c r="A56" s="17">
        <v>35247</v>
      </c>
      <c r="B56">
        <v>11272</v>
      </c>
    </row>
    <row r="57" spans="1:2">
      <c r="A57" s="17">
        <v>35278</v>
      </c>
      <c r="B57">
        <v>11320</v>
      </c>
    </row>
    <row r="58" spans="1:2">
      <c r="A58" s="17">
        <v>35309</v>
      </c>
      <c r="B58">
        <v>11460</v>
      </c>
    </row>
    <row r="59" spans="1:2">
      <c r="A59" s="17">
        <v>35339</v>
      </c>
      <c r="B59">
        <v>11510</v>
      </c>
    </row>
    <row r="60" spans="1:2">
      <c r="A60" s="17">
        <v>35370</v>
      </c>
      <c r="B60">
        <v>11612</v>
      </c>
    </row>
    <row r="61" spans="1:2">
      <c r="A61" s="17">
        <v>35400</v>
      </c>
      <c r="B61">
        <v>11652</v>
      </c>
    </row>
    <row r="62" spans="1:2">
      <c r="A62" s="17">
        <v>35431</v>
      </c>
      <c r="B62">
        <v>11645</v>
      </c>
    </row>
    <row r="63" spans="1:2">
      <c r="A63" s="17">
        <v>35462</v>
      </c>
      <c r="B63">
        <v>11714</v>
      </c>
    </row>
    <row r="64" spans="1:2">
      <c r="A64" s="17">
        <v>35490</v>
      </c>
      <c r="B64">
        <v>11801</v>
      </c>
    </row>
    <row r="65" spans="1:2">
      <c r="A65" s="17">
        <v>35521</v>
      </c>
      <c r="B65">
        <v>11826</v>
      </c>
    </row>
    <row r="66" spans="1:2">
      <c r="A66" s="17">
        <v>35551</v>
      </c>
      <c r="B66">
        <v>11904</v>
      </c>
    </row>
    <row r="67" spans="1:2">
      <c r="A67" s="17">
        <v>35582</v>
      </c>
      <c r="B67">
        <v>11865</v>
      </c>
    </row>
    <row r="68" spans="1:2">
      <c r="A68" s="17">
        <v>35612</v>
      </c>
      <c r="B68">
        <v>11843</v>
      </c>
    </row>
    <row r="69" spans="1:2">
      <c r="A69" s="17">
        <v>35643</v>
      </c>
      <c r="B69">
        <v>11868</v>
      </c>
    </row>
    <row r="70" spans="1:2">
      <c r="A70" s="17">
        <v>35674</v>
      </c>
      <c r="B70">
        <v>11920</v>
      </c>
    </row>
    <row r="71" spans="1:2">
      <c r="A71" s="17">
        <v>35704</v>
      </c>
      <c r="B71">
        <v>12077</v>
      </c>
    </row>
    <row r="72" spans="1:2">
      <c r="A72" s="17">
        <v>35735</v>
      </c>
      <c r="B72">
        <v>12120</v>
      </c>
    </row>
    <row r="73" spans="1:2">
      <c r="A73" s="17">
        <v>35765</v>
      </c>
      <c r="B73">
        <v>12231</v>
      </c>
    </row>
    <row r="74" spans="1:2">
      <c r="A74" s="17">
        <v>35796</v>
      </c>
      <c r="B74">
        <v>12291</v>
      </c>
    </row>
    <row r="75" spans="1:2">
      <c r="A75" s="17">
        <v>35827</v>
      </c>
      <c r="B75">
        <v>12285</v>
      </c>
    </row>
    <row r="76" spans="1:2">
      <c r="A76" s="17">
        <v>35855</v>
      </c>
      <c r="B76">
        <v>12311</v>
      </c>
    </row>
    <row r="77" spans="1:2">
      <c r="A77" s="17">
        <v>35886</v>
      </c>
      <c r="B77">
        <v>12373</v>
      </c>
    </row>
    <row r="78" spans="1:2">
      <c r="A78" s="17">
        <v>35916</v>
      </c>
      <c r="B78">
        <v>12356</v>
      </c>
    </row>
    <row r="79" spans="1:2">
      <c r="A79" s="17">
        <v>35947</v>
      </c>
      <c r="B79">
        <v>12560</v>
      </c>
    </row>
    <row r="80" spans="1:2">
      <c r="A80" s="17">
        <v>35977</v>
      </c>
      <c r="B80">
        <v>12701</v>
      </c>
    </row>
    <row r="81" spans="1:2">
      <c r="A81" s="17">
        <v>36008</v>
      </c>
      <c r="B81">
        <v>12762</v>
      </c>
    </row>
    <row r="82" spans="1:2">
      <c r="A82" s="17">
        <v>36039</v>
      </c>
      <c r="B82">
        <v>12756</v>
      </c>
    </row>
    <row r="83" spans="1:2">
      <c r="A83" s="17">
        <v>36069</v>
      </c>
      <c r="B83">
        <v>12622</v>
      </c>
    </row>
    <row r="84" spans="1:2">
      <c r="A84" s="17">
        <v>36100</v>
      </c>
      <c r="B84">
        <v>12478</v>
      </c>
    </row>
    <row r="85" spans="1:2">
      <c r="A85" s="17">
        <v>36130</v>
      </c>
      <c r="B85">
        <v>12367</v>
      </c>
    </row>
    <row r="86" spans="1:2">
      <c r="A86" s="17">
        <v>36161</v>
      </c>
      <c r="B86">
        <v>12228</v>
      </c>
    </row>
    <row r="87" spans="1:2">
      <c r="A87" s="17">
        <v>36192</v>
      </c>
      <c r="B87">
        <v>12141</v>
      </c>
    </row>
    <row r="88" spans="1:2">
      <c r="A88" s="17">
        <v>36220</v>
      </c>
      <c r="B88">
        <v>12056</v>
      </c>
    </row>
    <row r="89" spans="1:2">
      <c r="A89" s="17">
        <v>36251</v>
      </c>
      <c r="B89">
        <v>12000</v>
      </c>
    </row>
    <row r="90" spans="1:2">
      <c r="A90" s="17">
        <v>36281</v>
      </c>
      <c r="B90">
        <v>11966</v>
      </c>
    </row>
    <row r="91" spans="1:2">
      <c r="A91" s="17">
        <v>36312</v>
      </c>
      <c r="B91">
        <v>11892</v>
      </c>
    </row>
    <row r="92" spans="1:2">
      <c r="A92" s="17">
        <v>36342</v>
      </c>
      <c r="B92">
        <v>11811</v>
      </c>
    </row>
    <row r="93" spans="1:2">
      <c r="A93" s="17">
        <v>36373</v>
      </c>
      <c r="B93">
        <v>11782</v>
      </c>
    </row>
    <row r="94" spans="1:2">
      <c r="A94" s="17">
        <v>36404</v>
      </c>
      <c r="B94">
        <v>11754</v>
      </c>
    </row>
    <row r="95" spans="1:2">
      <c r="A95" s="17">
        <v>36434</v>
      </c>
      <c r="B95">
        <v>11780</v>
      </c>
    </row>
    <row r="96" spans="1:2">
      <c r="A96" s="17">
        <v>36465</v>
      </c>
      <c r="B96">
        <v>11949</v>
      </c>
    </row>
    <row r="97" spans="1:2">
      <c r="A97" s="17">
        <v>36495</v>
      </c>
      <c r="B97">
        <v>12116</v>
      </c>
    </row>
    <row r="98" spans="1:2">
      <c r="A98" s="17">
        <v>36526</v>
      </c>
      <c r="B98">
        <v>12199</v>
      </c>
    </row>
    <row r="99" spans="1:2">
      <c r="A99" s="17">
        <v>36557</v>
      </c>
      <c r="B99">
        <v>12279</v>
      </c>
    </row>
    <row r="100" spans="1:2">
      <c r="A100" s="17">
        <v>36586</v>
      </c>
      <c r="B100">
        <v>12383</v>
      </c>
    </row>
    <row r="101" spans="1:2">
      <c r="A101" s="17">
        <v>36617</v>
      </c>
      <c r="B101">
        <v>12516</v>
      </c>
    </row>
    <row r="102" spans="1:2">
      <c r="A102" s="17">
        <v>36647</v>
      </c>
      <c r="B102">
        <v>12700</v>
      </c>
    </row>
    <row r="103" spans="1:2">
      <c r="A103" s="17">
        <v>36678</v>
      </c>
      <c r="B103">
        <v>12848</v>
      </c>
    </row>
    <row r="104" spans="1:2">
      <c r="A104" s="17">
        <v>36708</v>
      </c>
      <c r="B104">
        <v>12836</v>
      </c>
    </row>
    <row r="105" spans="1:2">
      <c r="A105" s="17">
        <v>36739</v>
      </c>
      <c r="B105">
        <v>12741</v>
      </c>
    </row>
    <row r="106" spans="1:2">
      <c r="A106" s="17">
        <v>36770</v>
      </c>
      <c r="B106">
        <v>12657</v>
      </c>
    </row>
    <row r="107" spans="1:2">
      <c r="A107" s="17">
        <v>36800</v>
      </c>
      <c r="B107">
        <v>12608</v>
      </c>
    </row>
    <row r="108" spans="1:2">
      <c r="A108" s="17">
        <v>36831</v>
      </c>
      <c r="B108">
        <v>12465</v>
      </c>
    </row>
    <row r="109" spans="1:2">
      <c r="A109" s="17">
        <v>36861</v>
      </c>
      <c r="B109">
        <v>12334</v>
      </c>
    </row>
    <row r="110" spans="1:2">
      <c r="A110" s="17">
        <v>36892</v>
      </c>
      <c r="B110">
        <v>12237</v>
      </c>
    </row>
    <row r="111" spans="1:2">
      <c r="A111" s="17">
        <v>36923</v>
      </c>
      <c r="B111">
        <v>12122</v>
      </c>
    </row>
    <row r="112" spans="1:2">
      <c r="A112" s="17">
        <v>36951</v>
      </c>
      <c r="B112">
        <v>11936</v>
      </c>
    </row>
    <row r="113" spans="1:2">
      <c r="A113" s="17">
        <v>36982</v>
      </c>
      <c r="B113">
        <v>11780</v>
      </c>
    </row>
    <row r="114" spans="1:2">
      <c r="A114" s="17">
        <v>37012</v>
      </c>
      <c r="B114">
        <v>11522</v>
      </c>
    </row>
    <row r="115" spans="1:2">
      <c r="A115" s="17">
        <v>37043</v>
      </c>
      <c r="B115">
        <v>11295</v>
      </c>
    </row>
    <row r="116" spans="1:2">
      <c r="A116" s="17">
        <v>37073</v>
      </c>
      <c r="B116">
        <v>11148</v>
      </c>
    </row>
    <row r="117" spans="1:2">
      <c r="A117" s="17">
        <v>37104</v>
      </c>
      <c r="B117">
        <v>11028</v>
      </c>
    </row>
    <row r="118" spans="1:2">
      <c r="A118" s="17">
        <v>37135</v>
      </c>
      <c r="B118">
        <v>10936</v>
      </c>
    </row>
    <row r="119" spans="1:2">
      <c r="A119" s="17">
        <v>37165</v>
      </c>
      <c r="B119">
        <v>10808</v>
      </c>
    </row>
    <row r="120" spans="1:2">
      <c r="A120" s="17">
        <v>37196</v>
      </c>
      <c r="B120">
        <v>10649</v>
      </c>
    </row>
    <row r="121" spans="1:2">
      <c r="A121" s="17">
        <v>37226</v>
      </c>
      <c r="B121">
        <v>10460</v>
      </c>
    </row>
    <row r="122" spans="1:2">
      <c r="A122" s="17">
        <v>37257</v>
      </c>
      <c r="B122">
        <v>10315</v>
      </c>
    </row>
    <row r="123" spans="1:2">
      <c r="A123" s="17">
        <v>37288</v>
      </c>
      <c r="B123">
        <v>10162</v>
      </c>
    </row>
    <row r="124" spans="1:2">
      <c r="A124" s="17">
        <v>37316</v>
      </c>
      <c r="B124">
        <v>10019</v>
      </c>
    </row>
    <row r="125" spans="1:2">
      <c r="A125" s="17">
        <v>37347</v>
      </c>
      <c r="B125">
        <v>9937</v>
      </c>
    </row>
    <row r="126" spans="1:2">
      <c r="A126" s="17">
        <v>37377</v>
      </c>
      <c r="B126">
        <v>9939</v>
      </c>
    </row>
    <row r="127" spans="1:2">
      <c r="A127" s="17">
        <v>37408</v>
      </c>
      <c r="B127">
        <v>9998</v>
      </c>
    </row>
    <row r="128" spans="1:2">
      <c r="A128" s="17">
        <v>37438</v>
      </c>
      <c r="B128">
        <v>10181</v>
      </c>
    </row>
    <row r="129" spans="1:2">
      <c r="A129" s="17">
        <v>37469</v>
      </c>
      <c r="B129">
        <v>10348</v>
      </c>
    </row>
    <row r="130" spans="1:2">
      <c r="A130" s="17">
        <v>37500</v>
      </c>
      <c r="B130">
        <v>10519</v>
      </c>
    </row>
    <row r="131" spans="1:2">
      <c r="A131" s="17">
        <v>37530</v>
      </c>
      <c r="B131">
        <v>10625</v>
      </c>
    </row>
    <row r="132" spans="1:2">
      <c r="A132" s="17">
        <v>37561</v>
      </c>
      <c r="B132">
        <v>10731</v>
      </c>
    </row>
    <row r="133" spans="1:2">
      <c r="A133" s="17">
        <v>37591</v>
      </c>
      <c r="B133">
        <v>10841</v>
      </c>
    </row>
    <row r="134" spans="1:2">
      <c r="A134" s="17">
        <v>37622</v>
      </c>
      <c r="B134">
        <v>10906</v>
      </c>
    </row>
    <row r="135" spans="1:2">
      <c r="A135" s="17">
        <v>37653</v>
      </c>
      <c r="B135">
        <v>11109</v>
      </c>
    </row>
    <row r="136" spans="1:2">
      <c r="A136" s="17">
        <v>37681</v>
      </c>
      <c r="B136">
        <v>11032</v>
      </c>
    </row>
    <row r="137" spans="1:2">
      <c r="A137" s="17">
        <v>37712</v>
      </c>
      <c r="B137">
        <v>11009</v>
      </c>
    </row>
    <row r="138" spans="1:2">
      <c r="A138" s="17">
        <v>37742</v>
      </c>
      <c r="B138">
        <v>11023</v>
      </c>
    </row>
    <row r="139" spans="1:2">
      <c r="A139" s="17">
        <v>37773</v>
      </c>
      <c r="B139">
        <v>10338</v>
      </c>
    </row>
    <row r="140" spans="1:2">
      <c r="A140" s="17">
        <v>37803</v>
      </c>
      <c r="B140">
        <v>10230</v>
      </c>
    </row>
    <row r="141" spans="1:2">
      <c r="A141" s="17">
        <v>37834</v>
      </c>
      <c r="B141">
        <v>10115</v>
      </c>
    </row>
    <row r="142" spans="1:2">
      <c r="A142" s="17">
        <v>37865</v>
      </c>
      <c r="B142">
        <v>9884</v>
      </c>
    </row>
    <row r="143" spans="1:2">
      <c r="A143" s="17">
        <v>37895</v>
      </c>
      <c r="B143">
        <v>9771</v>
      </c>
    </row>
    <row r="144" spans="1:2">
      <c r="A144" s="17">
        <v>37926</v>
      </c>
      <c r="B144">
        <v>9792</v>
      </c>
    </row>
    <row r="145" spans="1:2">
      <c r="A145" s="17">
        <v>37956</v>
      </c>
      <c r="B145">
        <v>9832</v>
      </c>
    </row>
    <row r="146" spans="1:2">
      <c r="A146" s="17">
        <v>37987</v>
      </c>
      <c r="B146">
        <v>9923</v>
      </c>
    </row>
    <row r="147" spans="1:2">
      <c r="A147" s="17">
        <v>38018</v>
      </c>
      <c r="B147">
        <v>9956</v>
      </c>
    </row>
    <row r="148" spans="1:2">
      <c r="A148" s="17">
        <v>38047</v>
      </c>
      <c r="B148">
        <v>10212</v>
      </c>
    </row>
    <row r="149" spans="1:2">
      <c r="A149" s="17">
        <v>38078</v>
      </c>
      <c r="B149">
        <v>10496</v>
      </c>
    </row>
    <row r="150" spans="1:2">
      <c r="A150" s="17">
        <v>38108</v>
      </c>
      <c r="B150">
        <v>10672</v>
      </c>
    </row>
    <row r="151" spans="1:2">
      <c r="A151" s="17">
        <v>38139</v>
      </c>
      <c r="B151">
        <v>11105</v>
      </c>
    </row>
    <row r="152" spans="1:2">
      <c r="A152" s="17">
        <v>38169</v>
      </c>
      <c r="B152">
        <v>11313</v>
      </c>
    </row>
    <row r="153" spans="1:2">
      <c r="A153" s="17">
        <v>38200</v>
      </c>
      <c r="B153">
        <v>11869</v>
      </c>
    </row>
    <row r="154" spans="1:2">
      <c r="A154" s="17">
        <v>38231</v>
      </c>
      <c r="B154">
        <v>12449</v>
      </c>
    </row>
    <row r="155" spans="1:2">
      <c r="A155" s="17">
        <v>38261</v>
      </c>
      <c r="B155">
        <v>13114</v>
      </c>
    </row>
    <row r="156" spans="1:2">
      <c r="A156" s="17">
        <v>38292</v>
      </c>
      <c r="B156">
        <v>13576</v>
      </c>
    </row>
    <row r="157" spans="1:2">
      <c r="A157" s="17">
        <v>38322</v>
      </c>
      <c r="B157">
        <v>14022</v>
      </c>
    </row>
    <row r="158" spans="1:2">
      <c r="A158" s="17">
        <v>38353</v>
      </c>
      <c r="B158">
        <v>14530</v>
      </c>
    </row>
    <row r="159" spans="1:2">
      <c r="A159" s="17">
        <v>38384</v>
      </c>
      <c r="B159">
        <v>14960</v>
      </c>
    </row>
    <row r="160" spans="1:2">
      <c r="A160" s="17">
        <v>38412</v>
      </c>
      <c r="B160">
        <v>15354</v>
      </c>
    </row>
    <row r="161" spans="1:2">
      <c r="A161" s="17">
        <v>38443</v>
      </c>
      <c r="B161">
        <v>15336</v>
      </c>
    </row>
    <row r="162" spans="1:2">
      <c r="A162" s="17">
        <v>38473</v>
      </c>
      <c r="B162">
        <v>15484</v>
      </c>
    </row>
    <row r="163" spans="1:2">
      <c r="A163" s="17">
        <v>38504</v>
      </c>
      <c r="B163">
        <v>15370</v>
      </c>
    </row>
    <row r="164" spans="1:2">
      <c r="A164" s="17">
        <v>38534</v>
      </c>
      <c r="B164">
        <v>15194</v>
      </c>
    </row>
    <row r="165" spans="1:2">
      <c r="A165" s="17">
        <v>38565</v>
      </c>
      <c r="B165">
        <v>14929</v>
      </c>
    </row>
    <row r="166" spans="1:2">
      <c r="A166" s="17">
        <v>38596</v>
      </c>
      <c r="B166">
        <v>14602</v>
      </c>
    </row>
    <row r="167" spans="1:2">
      <c r="A167" s="17">
        <v>38626</v>
      </c>
      <c r="B167">
        <v>14495</v>
      </c>
    </row>
    <row r="168" spans="1:2">
      <c r="A168" s="17">
        <v>38657</v>
      </c>
      <c r="B168">
        <v>14551</v>
      </c>
    </row>
    <row r="169" spans="1:2">
      <c r="A169" s="17">
        <v>38687</v>
      </c>
      <c r="B169">
        <v>14669</v>
      </c>
    </row>
    <row r="170" spans="1:2">
      <c r="A170" s="17">
        <v>38718</v>
      </c>
      <c r="B170">
        <v>14940</v>
      </c>
    </row>
    <row r="171" spans="1:2">
      <c r="A171" s="17">
        <v>38749</v>
      </c>
      <c r="B171">
        <v>15347</v>
      </c>
    </row>
    <row r="172" spans="1:2">
      <c r="A172" s="17">
        <v>38777</v>
      </c>
      <c r="B172">
        <v>15402</v>
      </c>
    </row>
    <row r="173" spans="1:2">
      <c r="A173" s="17">
        <v>38808</v>
      </c>
      <c r="B173">
        <v>15601</v>
      </c>
    </row>
    <row r="174" spans="1:2">
      <c r="A174" s="17">
        <v>38838</v>
      </c>
      <c r="B174">
        <v>15862</v>
      </c>
    </row>
    <row r="175" spans="1:2">
      <c r="A175" s="17">
        <v>38869</v>
      </c>
      <c r="B175">
        <v>16169</v>
      </c>
    </row>
    <row r="176" spans="1:2">
      <c r="A176" s="17">
        <v>38899</v>
      </c>
      <c r="B176">
        <v>16612</v>
      </c>
    </row>
    <row r="177" spans="1:2">
      <c r="A177" s="17">
        <v>38930</v>
      </c>
      <c r="B177">
        <v>17052</v>
      </c>
    </row>
    <row r="178" spans="1:2">
      <c r="A178" s="17">
        <v>38961</v>
      </c>
      <c r="B178">
        <v>17751</v>
      </c>
    </row>
    <row r="179" spans="1:2">
      <c r="A179" s="17">
        <v>38991</v>
      </c>
      <c r="B179">
        <v>18126</v>
      </c>
    </row>
    <row r="180" spans="1:2">
      <c r="A180" s="17">
        <v>39022</v>
      </c>
      <c r="B180">
        <v>18435</v>
      </c>
    </row>
    <row r="181" spans="1:2">
      <c r="A181" s="17">
        <v>39052</v>
      </c>
      <c r="B181">
        <v>18744</v>
      </c>
    </row>
    <row r="182" spans="1:2">
      <c r="A182" s="17">
        <v>39083</v>
      </c>
      <c r="B182">
        <v>18652</v>
      </c>
    </row>
    <row r="183" spans="1:2">
      <c r="A183" s="17">
        <v>39114</v>
      </c>
      <c r="B183">
        <v>18645</v>
      </c>
    </row>
    <row r="184" spans="1:2">
      <c r="A184" s="17">
        <v>39142</v>
      </c>
      <c r="B184">
        <v>18910</v>
      </c>
    </row>
    <row r="185" spans="1:2">
      <c r="A185" s="17">
        <v>39173</v>
      </c>
      <c r="B185">
        <v>19063</v>
      </c>
    </row>
    <row r="186" spans="1:2">
      <c r="A186" s="17">
        <v>39203</v>
      </c>
      <c r="B186">
        <v>19249</v>
      </c>
    </row>
    <row r="187" spans="1:2">
      <c r="A187" s="17">
        <v>39234</v>
      </c>
      <c r="B187">
        <v>19569</v>
      </c>
    </row>
    <row r="188" spans="1:2">
      <c r="A188" s="17">
        <v>39264</v>
      </c>
      <c r="B188">
        <v>19590</v>
      </c>
    </row>
    <row r="189" spans="1:2">
      <c r="A189" s="17">
        <v>39295</v>
      </c>
      <c r="B189">
        <v>19464</v>
      </c>
    </row>
    <row r="190" spans="1:2">
      <c r="A190" s="17">
        <v>39326</v>
      </c>
      <c r="B190">
        <v>18987</v>
      </c>
    </row>
    <row r="191" spans="1:2">
      <c r="A191" s="17">
        <v>39356</v>
      </c>
      <c r="B191">
        <v>18776</v>
      </c>
    </row>
    <row r="192" spans="1:2">
      <c r="A192" s="17">
        <v>39387</v>
      </c>
      <c r="B192">
        <v>18884</v>
      </c>
    </row>
    <row r="193" spans="1:2">
      <c r="A193" s="17">
        <v>39417</v>
      </c>
      <c r="B193">
        <v>19164</v>
      </c>
    </row>
    <row r="194" spans="1:2">
      <c r="A194" s="17">
        <v>39448</v>
      </c>
      <c r="B194">
        <v>19423</v>
      </c>
    </row>
    <row r="195" spans="1:2">
      <c r="A195" s="17">
        <v>39479</v>
      </c>
      <c r="B195">
        <v>19482</v>
      </c>
    </row>
    <row r="196" spans="1:2">
      <c r="A196" s="17">
        <v>39508</v>
      </c>
      <c r="B196">
        <v>19949</v>
      </c>
    </row>
    <row r="197" spans="1:2">
      <c r="A197" s="17">
        <v>39539</v>
      </c>
      <c r="B197">
        <v>20339</v>
      </c>
    </row>
    <row r="198" spans="1:2">
      <c r="A198" s="17">
        <v>39569</v>
      </c>
      <c r="B198">
        <v>20832</v>
      </c>
    </row>
    <row r="199" spans="1:2">
      <c r="A199" s="17">
        <v>39600</v>
      </c>
      <c r="B199">
        <v>21246</v>
      </c>
    </row>
    <row r="200" spans="1:2">
      <c r="A200" s="17">
        <v>39630</v>
      </c>
      <c r="B200">
        <v>21780</v>
      </c>
    </row>
    <row r="201" spans="1:2">
      <c r="A201" s="17">
        <v>39661</v>
      </c>
      <c r="B201">
        <v>22785</v>
      </c>
    </row>
    <row r="202" spans="1:2">
      <c r="A202" s="17">
        <v>39692</v>
      </c>
      <c r="B202">
        <v>22918</v>
      </c>
    </row>
    <row r="203" spans="1:2">
      <c r="A203" s="17">
        <v>39722</v>
      </c>
      <c r="B203">
        <v>22875</v>
      </c>
    </row>
    <row r="204" spans="1:2">
      <c r="A204" s="17">
        <v>39753</v>
      </c>
      <c r="B204">
        <v>22318</v>
      </c>
    </row>
    <row r="205" spans="1:2">
      <c r="A205" s="17">
        <v>39783</v>
      </c>
      <c r="B205">
        <v>21441</v>
      </c>
    </row>
    <row r="206" spans="1:2">
      <c r="A206" s="17">
        <v>39814</v>
      </c>
      <c r="B206">
        <v>20748</v>
      </c>
    </row>
    <row r="207" spans="1:2">
      <c r="A207" s="17">
        <v>39845</v>
      </c>
      <c r="B207">
        <v>19862</v>
      </c>
    </row>
    <row r="208" spans="1:2">
      <c r="A208" s="17">
        <v>39873</v>
      </c>
      <c r="B208">
        <v>18809</v>
      </c>
    </row>
    <row r="209" spans="1:2">
      <c r="A209" s="17">
        <v>39904</v>
      </c>
      <c r="B209">
        <v>17758</v>
      </c>
    </row>
    <row r="210" spans="1:2">
      <c r="A210" s="17">
        <v>39934</v>
      </c>
      <c r="B210">
        <v>16721</v>
      </c>
    </row>
    <row r="211" spans="1:2">
      <c r="A211" s="17">
        <v>39965</v>
      </c>
      <c r="B211">
        <v>15897</v>
      </c>
    </row>
    <row r="212" spans="1:2">
      <c r="A212" s="17">
        <v>39995</v>
      </c>
      <c r="B212">
        <v>15357</v>
      </c>
    </row>
    <row r="213" spans="1:2">
      <c r="A213" s="17">
        <v>40026</v>
      </c>
      <c r="B213">
        <v>15032</v>
      </c>
    </row>
    <row r="214" spans="1:2">
      <c r="A214" s="17">
        <v>40057</v>
      </c>
      <c r="B214">
        <v>15168</v>
      </c>
    </row>
    <row r="215" spans="1:2">
      <c r="A215" s="17">
        <v>40087</v>
      </c>
      <c r="B215">
        <v>15191</v>
      </c>
    </row>
    <row r="216" spans="1:2">
      <c r="A216" s="17">
        <v>40118</v>
      </c>
      <c r="B216">
        <v>15149</v>
      </c>
    </row>
    <row r="217" spans="1:2">
      <c r="A217" s="17">
        <v>40148</v>
      </c>
      <c r="B217">
        <v>15293</v>
      </c>
    </row>
    <row r="218" spans="1:2">
      <c r="A218" s="17">
        <v>40179</v>
      </c>
      <c r="B218">
        <v>15463</v>
      </c>
    </row>
    <row r="219" spans="1:2">
      <c r="A219" s="17">
        <v>40210</v>
      </c>
      <c r="B219">
        <v>15735</v>
      </c>
    </row>
    <row r="220" spans="1:2">
      <c r="A220" s="17">
        <v>40238</v>
      </c>
      <c r="B220">
        <v>16104</v>
      </c>
    </row>
    <row r="221" spans="1:2">
      <c r="A221" s="17">
        <v>40269</v>
      </c>
      <c r="B221">
        <v>16754</v>
      </c>
    </row>
    <row r="222" spans="1:2">
      <c r="A222" s="17">
        <v>40299</v>
      </c>
      <c r="B222">
        <v>17557</v>
      </c>
    </row>
    <row r="223" spans="1:2">
      <c r="A223" s="17">
        <v>40330</v>
      </c>
      <c r="B223">
        <v>17903</v>
      </c>
    </row>
    <row r="224" spans="1:2">
      <c r="A224" s="17">
        <v>40360</v>
      </c>
      <c r="B224">
        <v>18026</v>
      </c>
    </row>
    <row r="225" spans="1:2">
      <c r="A225" s="17">
        <v>40391</v>
      </c>
      <c r="B225">
        <v>17655</v>
      </c>
    </row>
    <row r="226" spans="1:2">
      <c r="A226" s="17">
        <v>40422</v>
      </c>
      <c r="B226">
        <v>17618</v>
      </c>
    </row>
    <row r="227" spans="1:2">
      <c r="A227" s="17">
        <v>40452</v>
      </c>
      <c r="B227">
        <v>17905</v>
      </c>
    </row>
    <row r="228" spans="1:2">
      <c r="A228" s="17">
        <v>40483</v>
      </c>
      <c r="B228">
        <v>18162</v>
      </c>
    </row>
    <row r="229" spans="1:2">
      <c r="A229" s="17">
        <v>40513</v>
      </c>
      <c r="B229">
        <v>18270</v>
      </c>
    </row>
    <row r="230" spans="1:2">
      <c r="A230" s="17">
        <v>40544</v>
      </c>
      <c r="B230">
        <v>18756</v>
      </c>
    </row>
    <row r="231" spans="1:2">
      <c r="A231" s="17">
        <v>40575</v>
      </c>
      <c r="B231">
        <v>19280</v>
      </c>
    </row>
    <row r="232" spans="1:2">
      <c r="A232" s="17">
        <v>40603</v>
      </c>
      <c r="B232">
        <v>19885</v>
      </c>
    </row>
    <row r="233" spans="1:2">
      <c r="A233" s="17">
        <v>40634</v>
      </c>
      <c r="B233">
        <v>20816</v>
      </c>
    </row>
    <row r="234" spans="1:2">
      <c r="A234" s="17">
        <v>40664</v>
      </c>
      <c r="B234">
        <v>21414</v>
      </c>
    </row>
    <row r="235" spans="1:2">
      <c r="A235" s="17">
        <v>40695</v>
      </c>
      <c r="B235">
        <v>21665</v>
      </c>
    </row>
    <row r="236" spans="1:2">
      <c r="A236" s="17">
        <v>40725</v>
      </c>
      <c r="B236">
        <v>22118</v>
      </c>
    </row>
    <row r="237" spans="1:2">
      <c r="A237" s="17">
        <v>40756</v>
      </c>
      <c r="B237">
        <v>22397</v>
      </c>
    </row>
    <row r="238" spans="1:2">
      <c r="A238" s="17">
        <v>40787</v>
      </c>
      <c r="B238">
        <v>22356</v>
      </c>
    </row>
    <row r="239" spans="1:2">
      <c r="A239" s="17">
        <v>40817</v>
      </c>
      <c r="B239">
        <v>22189</v>
      </c>
    </row>
    <row r="240" spans="1:2">
      <c r="A240" s="17">
        <v>40848</v>
      </c>
      <c r="B240">
        <v>22436</v>
      </c>
    </row>
    <row r="241" spans="1:2">
      <c r="A241" s="17">
        <v>40878</v>
      </c>
      <c r="B241">
        <v>22304</v>
      </c>
    </row>
    <row r="242" spans="1:2">
      <c r="A242" s="17">
        <v>40909</v>
      </c>
      <c r="B242">
        <v>22363</v>
      </c>
    </row>
    <row r="243" spans="1:2">
      <c r="A243" s="17">
        <v>40940</v>
      </c>
      <c r="B243">
        <v>22694</v>
      </c>
    </row>
    <row r="244" spans="1:2">
      <c r="A244" s="17">
        <v>40969</v>
      </c>
      <c r="B244">
        <v>22444</v>
      </c>
    </row>
    <row r="245" spans="1:2">
      <c r="A245" s="17">
        <v>41000</v>
      </c>
      <c r="B245">
        <v>22296</v>
      </c>
    </row>
    <row r="246" spans="1:2">
      <c r="A246" s="17">
        <v>41030</v>
      </c>
      <c r="B246">
        <v>22171</v>
      </c>
    </row>
    <row r="247" spans="1:2">
      <c r="A247" s="17">
        <v>41061</v>
      </c>
      <c r="B247">
        <v>21886</v>
      </c>
    </row>
    <row r="248" spans="1:2">
      <c r="A248" s="17">
        <v>41091</v>
      </c>
      <c r="B248">
        <v>21377</v>
      </c>
    </row>
    <row r="249" spans="1:2">
      <c r="A249" s="17">
        <v>41122</v>
      </c>
      <c r="B249">
        <v>21243</v>
      </c>
    </row>
    <row r="250" spans="1:2">
      <c r="A250" s="17">
        <v>41153</v>
      </c>
      <c r="B250">
        <v>21116</v>
      </c>
    </row>
    <row r="251" spans="1:2">
      <c r="A251" s="17">
        <v>41183</v>
      </c>
      <c r="B251">
        <v>21202</v>
      </c>
    </row>
    <row r="252" spans="1:2">
      <c r="A252" s="17">
        <v>41214</v>
      </c>
      <c r="B252">
        <v>21060</v>
      </c>
    </row>
    <row r="253" spans="1:2">
      <c r="A253" s="17">
        <v>41244</v>
      </c>
      <c r="B253">
        <v>21139</v>
      </c>
    </row>
    <row r="254" spans="1:2">
      <c r="A254" s="17">
        <v>41275</v>
      </c>
      <c r="B254">
        <v>21124</v>
      </c>
    </row>
    <row r="255" spans="1:2">
      <c r="A255" s="17">
        <v>41306</v>
      </c>
      <c r="B255">
        <v>20917</v>
      </c>
    </row>
    <row r="256" spans="1:2">
      <c r="A256" s="17">
        <v>41334</v>
      </c>
      <c r="B256">
        <v>21056</v>
      </c>
    </row>
    <row r="257" spans="1:2">
      <c r="A257" s="17">
        <v>41365</v>
      </c>
      <c r="B257">
        <v>20774</v>
      </c>
    </row>
    <row r="258" spans="1:2">
      <c r="A258" s="17">
        <v>41395</v>
      </c>
      <c r="B258">
        <v>20476</v>
      </c>
    </row>
    <row r="259" spans="1:2">
      <c r="A259" s="17">
        <v>41426</v>
      </c>
      <c r="B259">
        <v>20328</v>
      </c>
    </row>
    <row r="260" spans="1:2">
      <c r="A260" s="17">
        <v>41456</v>
      </c>
      <c r="B260">
        <v>20473</v>
      </c>
    </row>
    <row r="261" spans="1:2">
      <c r="A261" s="17">
        <v>41487</v>
      </c>
      <c r="B261">
        <v>20503</v>
      </c>
    </row>
    <row r="262" spans="1:2">
      <c r="A262" s="17">
        <v>41518</v>
      </c>
      <c r="B262">
        <v>20653</v>
      </c>
    </row>
    <row r="263" spans="1:2">
      <c r="A263" s="17">
        <v>41548</v>
      </c>
      <c r="B263">
        <v>20604</v>
      </c>
    </row>
    <row r="264" spans="1:2">
      <c r="A264" s="17">
        <v>41579</v>
      </c>
      <c r="B264">
        <v>20685</v>
      </c>
    </row>
    <row r="265" spans="1:2">
      <c r="A265" s="17">
        <v>41609</v>
      </c>
      <c r="B265">
        <v>20931</v>
      </c>
    </row>
    <row r="266" spans="1:2">
      <c r="A266" s="17">
        <v>41640</v>
      </c>
      <c r="B266">
        <v>21335</v>
      </c>
    </row>
    <row r="267" spans="1:2">
      <c r="A267" s="17">
        <v>41671</v>
      </c>
      <c r="B267">
        <v>21234</v>
      </c>
    </row>
    <row r="268" spans="1:2">
      <c r="A268" s="17">
        <v>41699</v>
      </c>
      <c r="B268">
        <v>21401</v>
      </c>
    </row>
    <row r="269" spans="1:2">
      <c r="A269" s="17">
        <v>41730</v>
      </c>
      <c r="B269">
        <v>21409</v>
      </c>
    </row>
    <row r="270" spans="1:2">
      <c r="A270" s="17">
        <v>41760</v>
      </c>
      <c r="B270">
        <v>21610</v>
      </c>
    </row>
    <row r="271" spans="1:2">
      <c r="A271" s="17">
        <v>41791</v>
      </c>
      <c r="B271">
        <v>21830</v>
      </c>
    </row>
    <row r="272" spans="1:2">
      <c r="A272" s="17">
        <v>41821</v>
      </c>
      <c r="B272">
        <v>21795</v>
      </c>
    </row>
    <row r="273" spans="1:2">
      <c r="A273" s="17">
        <v>41852</v>
      </c>
      <c r="B273">
        <v>22169</v>
      </c>
    </row>
    <row r="274" spans="1:2">
      <c r="A274" s="17">
        <v>41883</v>
      </c>
      <c r="B274">
        <v>22267</v>
      </c>
    </row>
    <row r="275" spans="1:2">
      <c r="A275" s="17">
        <v>41913</v>
      </c>
      <c r="B275">
        <v>22508</v>
      </c>
    </row>
    <row r="276" spans="1:2">
      <c r="A276" s="17">
        <v>41944</v>
      </c>
      <c r="B276">
        <v>22422</v>
      </c>
    </row>
    <row r="277" spans="1:2">
      <c r="A277" s="17">
        <v>41974</v>
      </c>
      <c r="B277">
        <v>22593</v>
      </c>
    </row>
    <row r="278" spans="1:2">
      <c r="A278" s="17">
        <v>42005</v>
      </c>
      <c r="B278">
        <v>23306</v>
      </c>
    </row>
    <row r="279" spans="1:2">
      <c r="A279" s="17">
        <v>42036</v>
      </c>
      <c r="B279">
        <v>22860</v>
      </c>
    </row>
    <row r="280" spans="1:2">
      <c r="A280" s="17">
        <v>42064</v>
      </c>
      <c r="B280">
        <v>21789</v>
      </c>
    </row>
    <row r="281" spans="1:2">
      <c r="A281" s="17">
        <v>42095</v>
      </c>
      <c r="B281">
        <v>21268</v>
      </c>
    </row>
    <row r="282" spans="1:2">
      <c r="A282" s="17">
        <v>42125</v>
      </c>
      <c r="B282">
        <v>20896</v>
      </c>
    </row>
    <row r="283" spans="1:2">
      <c r="A283" s="17">
        <v>42156</v>
      </c>
      <c r="B283">
        <v>20646</v>
      </c>
    </row>
    <row r="284" spans="1:2">
      <c r="A284" s="17">
        <v>42186</v>
      </c>
      <c r="B284">
        <v>20315</v>
      </c>
    </row>
    <row r="285" spans="1:2">
      <c r="A285" s="17">
        <v>42217</v>
      </c>
      <c r="B285">
        <v>19785</v>
      </c>
    </row>
    <row r="286" spans="1:2">
      <c r="A286" s="17">
        <v>42248</v>
      </c>
      <c r="B286">
        <v>19485</v>
      </c>
    </row>
    <row r="287" spans="1:2">
      <c r="A287" s="17">
        <v>42278</v>
      </c>
      <c r="B287">
        <v>19081</v>
      </c>
    </row>
    <row r="288" spans="1:2">
      <c r="A288" s="17">
        <v>42309</v>
      </c>
      <c r="B288">
        <v>18801</v>
      </c>
    </row>
    <row r="289" spans="1:2">
      <c r="A289" s="17">
        <v>42339</v>
      </c>
      <c r="B289">
        <v>18362</v>
      </c>
    </row>
    <row r="290" spans="1:2">
      <c r="A290" s="17">
        <v>42370</v>
      </c>
      <c r="B290">
        <v>17509</v>
      </c>
    </row>
    <row r="291" spans="1:2">
      <c r="A291" s="17">
        <v>42401</v>
      </c>
      <c r="B291">
        <v>17062</v>
      </c>
    </row>
    <row r="292" spans="1:2">
      <c r="A292" s="17">
        <v>42430</v>
      </c>
      <c r="B292">
        <v>16784</v>
      </c>
    </row>
    <row r="293" spans="1:2">
      <c r="A293" s="17">
        <v>42461</v>
      </c>
      <c r="B293">
        <v>16531</v>
      </c>
    </row>
    <row r="294" spans="1:2">
      <c r="A294" s="17">
        <v>42491</v>
      </c>
      <c r="B294">
        <v>16540</v>
      </c>
    </row>
    <row r="295" spans="1:2">
      <c r="A295" s="17">
        <v>42522</v>
      </c>
      <c r="B295">
        <v>16469</v>
      </c>
    </row>
    <row r="296" spans="1:2">
      <c r="A296" s="17">
        <v>42552</v>
      </c>
      <c r="B296">
        <v>16643</v>
      </c>
    </row>
    <row r="297" spans="1:2">
      <c r="A297" s="17">
        <v>42583</v>
      </c>
      <c r="B297">
        <v>16882</v>
      </c>
    </row>
    <row r="298" spans="1:2">
      <c r="A298" s="17">
        <v>42614</v>
      </c>
      <c r="B298">
        <v>16944</v>
      </c>
    </row>
    <row r="299" spans="1:2">
      <c r="A299" s="17">
        <v>42644</v>
      </c>
      <c r="B299">
        <v>16924</v>
      </c>
    </row>
    <row r="300" spans="1:2">
      <c r="A300" s="17">
        <v>42675</v>
      </c>
      <c r="B300">
        <v>16883</v>
      </c>
    </row>
    <row r="301" spans="1:2">
      <c r="A301" s="17">
        <v>42705</v>
      </c>
      <c r="B301">
        <v>16899</v>
      </c>
    </row>
    <row r="302" spans="1:2">
      <c r="A302" s="17">
        <v>42736</v>
      </c>
      <c r="B302">
        <v>17142</v>
      </c>
    </row>
    <row r="303" spans="1:2">
      <c r="A303" s="17">
        <v>42767</v>
      </c>
      <c r="B303">
        <v>17504</v>
      </c>
    </row>
    <row r="304" spans="1:2">
      <c r="A304" s="17">
        <v>42795</v>
      </c>
      <c r="B304">
        <v>17798</v>
      </c>
    </row>
    <row r="305" spans="1:2">
      <c r="A305" s="17">
        <v>42826</v>
      </c>
      <c r="B305">
        <v>18044</v>
      </c>
    </row>
    <row r="306" spans="1:2">
      <c r="A306" s="17">
        <v>42856</v>
      </c>
      <c r="B306">
        <v>18179</v>
      </c>
    </row>
    <row r="307" spans="1:2">
      <c r="A307" s="17">
        <v>42887</v>
      </c>
      <c r="B307">
        <v>18396</v>
      </c>
    </row>
    <row r="308" spans="1:2">
      <c r="A308" s="17">
        <v>42917</v>
      </c>
      <c r="B308">
        <v>18550</v>
      </c>
    </row>
    <row r="309" spans="1:2">
      <c r="A309" s="17">
        <v>42948</v>
      </c>
      <c r="B309">
        <v>18670</v>
      </c>
    </row>
    <row r="310" spans="1:2">
      <c r="A310" s="17">
        <v>42979</v>
      </c>
      <c r="B310">
        <v>18892</v>
      </c>
    </row>
    <row r="311" spans="1:2">
      <c r="A311" s="17">
        <v>43009</v>
      </c>
      <c r="B311">
        <v>19094</v>
      </c>
    </row>
    <row r="312" spans="1:2">
      <c r="A312" s="17">
        <v>43040</v>
      </c>
      <c r="B312">
        <v>19288</v>
      </c>
    </row>
    <row r="313" spans="1:2">
      <c r="A313" s="17">
        <v>43070</v>
      </c>
      <c r="B313">
        <v>19421</v>
      </c>
    </row>
    <row r="314" spans="1:2">
      <c r="A314" s="17">
        <v>43101</v>
      </c>
      <c r="B314">
        <v>19642</v>
      </c>
    </row>
    <row r="315" spans="1:2">
      <c r="A315" s="17">
        <v>43132</v>
      </c>
      <c r="B315">
        <v>19671</v>
      </c>
    </row>
    <row r="316" spans="1:2">
      <c r="A316" s="17">
        <v>43160</v>
      </c>
      <c r="B316">
        <v>19942</v>
      </c>
    </row>
    <row r="317" spans="1:2">
      <c r="A317" s="17">
        <v>43191</v>
      </c>
      <c r="B317">
        <v>20201</v>
      </c>
    </row>
    <row r="318" spans="1:2">
      <c r="A318" s="17">
        <v>43221</v>
      </c>
      <c r="B318">
        <v>20579</v>
      </c>
    </row>
    <row r="319" spans="1:2">
      <c r="A319" s="17">
        <v>43252</v>
      </c>
      <c r="B319">
        <v>20963</v>
      </c>
    </row>
    <row r="320" spans="1:2">
      <c r="A320" s="17">
        <v>43282</v>
      </c>
      <c r="B320">
        <v>21428</v>
      </c>
    </row>
    <row r="321" spans="1:2">
      <c r="A321" s="17">
        <v>43313</v>
      </c>
      <c r="B321">
        <v>21830</v>
      </c>
    </row>
    <row r="322" spans="1:2">
      <c r="A322" s="17">
        <v>43344</v>
      </c>
      <c r="B322">
        <v>21961</v>
      </c>
    </row>
    <row r="323" spans="1:2">
      <c r="A323" s="17">
        <v>43374</v>
      </c>
      <c r="B323">
        <v>22154</v>
      </c>
    </row>
    <row r="324" spans="1:2">
      <c r="A324" s="17">
        <v>43405</v>
      </c>
      <c r="B324">
        <v>22540</v>
      </c>
    </row>
    <row r="325" spans="1:2">
      <c r="A325" s="17">
        <v>43435</v>
      </c>
      <c r="B325">
        <v>22952</v>
      </c>
    </row>
    <row r="326" spans="1:2">
      <c r="A326" s="17">
        <v>43466</v>
      </c>
      <c r="B326">
        <v>23095</v>
      </c>
    </row>
    <row r="327" spans="1:2">
      <c r="A327" s="17">
        <v>43497</v>
      </c>
      <c r="B327">
        <v>22892</v>
      </c>
    </row>
    <row r="328" spans="1:2">
      <c r="A328" s="17">
        <v>43525</v>
      </c>
      <c r="B328">
        <v>22469</v>
      </c>
    </row>
    <row r="329" spans="1:2">
      <c r="A329" s="17">
        <v>43556</v>
      </c>
      <c r="B329">
        <v>22326</v>
      </c>
    </row>
    <row r="330" spans="1:2">
      <c r="A330" s="17">
        <v>43586</v>
      </c>
      <c r="B330">
        <v>22028</v>
      </c>
    </row>
    <row r="331" spans="1:2">
      <c r="A331" s="17">
        <v>43617</v>
      </c>
      <c r="B331">
        <v>22042</v>
      </c>
    </row>
    <row r="332" spans="1:2">
      <c r="A332" s="17">
        <v>43647</v>
      </c>
      <c r="B332">
        <v>21714</v>
      </c>
    </row>
    <row r="333" spans="1:2">
      <c r="A333" s="17">
        <v>43678</v>
      </c>
      <c r="B333">
        <v>21262</v>
      </c>
    </row>
    <row r="334" spans="1:2">
      <c r="A334" s="17">
        <v>43709</v>
      </c>
      <c r="B334">
        <v>21019</v>
      </c>
    </row>
    <row r="335" spans="1:2">
      <c r="A335" s="17">
        <v>43739</v>
      </c>
      <c r="B335">
        <v>20948</v>
      </c>
    </row>
    <row r="336" spans="1:2">
      <c r="A336" s="17">
        <v>43770</v>
      </c>
      <c r="B336">
        <v>20958</v>
      </c>
    </row>
    <row r="337" spans="1:2">
      <c r="A337" s="17">
        <v>43800</v>
      </c>
      <c r="B337">
        <v>21130</v>
      </c>
    </row>
    <row r="338" spans="1:2">
      <c r="A338" s="17">
        <v>43831</v>
      </c>
      <c r="B338">
        <v>20480</v>
      </c>
    </row>
    <row r="339" spans="1:2">
      <c r="A339" s="17">
        <v>43862</v>
      </c>
      <c r="B339">
        <v>20435</v>
      </c>
    </row>
    <row r="340" spans="1:2">
      <c r="A340" s="17">
        <v>43891</v>
      </c>
      <c r="B340">
        <v>20623</v>
      </c>
    </row>
    <row r="341" spans="1:2">
      <c r="A341" s="17">
        <v>43922</v>
      </c>
      <c r="B341">
        <v>20671</v>
      </c>
    </row>
    <row r="342" spans="1:2">
      <c r="A342" s="17">
        <v>43952</v>
      </c>
      <c r="B342">
        <v>20193</v>
      </c>
    </row>
    <row r="343" spans="1:2">
      <c r="A343" s="17">
        <v>43983</v>
      </c>
      <c r="B343">
        <v>19452</v>
      </c>
    </row>
    <row r="344" spans="1:2">
      <c r="A344" s="17">
        <v>44013</v>
      </c>
      <c r="B344">
        <v>18664</v>
      </c>
    </row>
    <row r="345" spans="1:2">
      <c r="A345" s="17">
        <v>44044</v>
      </c>
      <c r="B345">
        <v>19033</v>
      </c>
    </row>
    <row r="346" spans="1:2">
      <c r="A346" s="17">
        <v>44075</v>
      </c>
      <c r="B346">
        <v>19006</v>
      </c>
    </row>
    <row r="347" spans="1:2">
      <c r="A347" s="17">
        <v>44105</v>
      </c>
      <c r="B347">
        <v>19106</v>
      </c>
    </row>
    <row r="348" spans="1:2">
      <c r="A348" s="17">
        <v>44136</v>
      </c>
      <c r="B348">
        <v>19204</v>
      </c>
    </row>
    <row r="349" spans="1:2">
      <c r="A349" s="17">
        <v>44166</v>
      </c>
      <c r="B349">
        <v>19482</v>
      </c>
    </row>
    <row r="350" spans="1:2">
      <c r="A350" s="17">
        <v>44197</v>
      </c>
      <c r="B350">
        <v>19875</v>
      </c>
    </row>
    <row r="351" spans="1:2">
      <c r="A351" s="17">
        <v>44228</v>
      </c>
      <c r="B351">
        <v>20134</v>
      </c>
    </row>
    <row r="352" spans="1:2">
      <c r="A352" s="17">
        <v>44256</v>
      </c>
      <c r="B352">
        <v>20430</v>
      </c>
    </row>
    <row r="353" spans="1:2">
      <c r="A353" s="17">
        <v>44287</v>
      </c>
      <c r="B353">
        <v>20869</v>
      </c>
    </row>
    <row r="354" spans="1:2">
      <c r="A354" s="17">
        <v>44317</v>
      </c>
      <c r="B354">
        <v>21442</v>
      </c>
    </row>
    <row r="355" spans="1:2">
      <c r="A355" s="17">
        <v>44348</v>
      </c>
      <c r="B355">
        <v>22070</v>
      </c>
    </row>
    <row r="356" spans="1:2">
      <c r="A356" s="17">
        <v>44378</v>
      </c>
      <c r="B356">
        <v>22607</v>
      </c>
    </row>
    <row r="357" spans="1:2">
      <c r="A357" s="17">
        <v>44409</v>
      </c>
      <c r="B357">
        <v>23032</v>
      </c>
    </row>
    <row r="358" spans="1:2">
      <c r="A358" s="17">
        <v>44440</v>
      </c>
      <c r="B358">
        <v>23421</v>
      </c>
    </row>
    <row r="359" spans="1:2">
      <c r="A359" s="17">
        <v>44470</v>
      </c>
      <c r="B359">
        <v>23974</v>
      </c>
    </row>
    <row r="360" spans="1:2">
      <c r="A360" s="17">
        <v>44501</v>
      </c>
      <c r="B360">
        <v>24195</v>
      </c>
    </row>
    <row r="361" spans="1:2">
      <c r="A361" s="17">
        <v>44531</v>
      </c>
      <c r="B361">
        <v>24437</v>
      </c>
    </row>
    <row r="362" spans="1:2">
      <c r="A362" s="17">
        <v>44562</v>
      </c>
      <c r="B362">
        <v>24801</v>
      </c>
    </row>
  </sheetData>
  <hyperlinks>
    <hyperlink ref="F1" r:id="rId1" display="https://fred.stlouisfed.org/series/A31ATI" xr:uid="{61370938-51A2-4E95-9A7F-C8A8946DFD32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EAE92-EE51-4683-B2E1-76810B51C414}">
  <sheetPr>
    <tabColor rgb="FF70AD47"/>
  </sheetPr>
  <dimension ref="A1:F361"/>
  <sheetViews>
    <sheetView workbookViewId="0">
      <selection activeCell="C12" sqref="C12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45</v>
      </c>
      <c r="F1" s="18" t="s">
        <v>79</v>
      </c>
    </row>
    <row r="2" spans="1:6" ht="15">
      <c r="A2" s="68">
        <v>33635</v>
      </c>
      <c r="B2" s="67">
        <v>4449</v>
      </c>
    </row>
    <row r="3" spans="1:6" ht="15">
      <c r="A3" s="68">
        <v>33664</v>
      </c>
      <c r="B3" s="67">
        <v>4880</v>
      </c>
    </row>
    <row r="4" spans="1:6" ht="15">
      <c r="A4" s="68">
        <v>33695</v>
      </c>
      <c r="B4" s="67">
        <v>4815</v>
      </c>
    </row>
    <row r="5" spans="1:6" ht="15">
      <c r="A5" s="68">
        <v>33725</v>
      </c>
      <c r="B5" s="67">
        <v>4960</v>
      </c>
    </row>
    <row r="6" spans="1:6" ht="15">
      <c r="A6" s="68">
        <v>33756</v>
      </c>
      <c r="B6" s="67">
        <v>4976</v>
      </c>
    </row>
    <row r="7" spans="1:6" ht="15">
      <c r="A7" s="68">
        <v>33786</v>
      </c>
      <c r="B7" s="67">
        <v>4928</v>
      </c>
    </row>
    <row r="8" spans="1:6" ht="15">
      <c r="A8" s="68">
        <v>33817</v>
      </c>
      <c r="B8" s="67">
        <v>4748</v>
      </c>
    </row>
    <row r="9" spans="1:6" ht="15">
      <c r="A9" s="68">
        <v>33848</v>
      </c>
      <c r="B9" s="67">
        <v>4503</v>
      </c>
    </row>
    <row r="10" spans="1:6" ht="15">
      <c r="A10" s="68">
        <v>33878</v>
      </c>
      <c r="B10" s="67">
        <v>4327</v>
      </c>
    </row>
    <row r="11" spans="1:6" ht="15">
      <c r="A11" s="68">
        <v>33909</v>
      </c>
      <c r="B11" s="67">
        <v>4411</v>
      </c>
    </row>
    <row r="12" spans="1:6" ht="15">
      <c r="A12" s="68">
        <v>33939</v>
      </c>
      <c r="B12" s="67">
        <v>5138</v>
      </c>
    </row>
    <row r="13" spans="1:6" ht="15">
      <c r="A13" s="68">
        <v>33970</v>
      </c>
      <c r="B13" s="67">
        <v>5252</v>
      </c>
    </row>
    <row r="14" spans="1:6" ht="15">
      <c r="A14" s="68">
        <v>34001</v>
      </c>
      <c r="B14" s="67">
        <v>5182</v>
      </c>
    </row>
    <row r="15" spans="1:6" ht="15">
      <c r="A15" s="68">
        <v>34029</v>
      </c>
      <c r="B15" s="67">
        <v>6114</v>
      </c>
    </row>
    <row r="16" spans="1:6" ht="15">
      <c r="A16" s="68">
        <v>34060</v>
      </c>
      <c r="B16" s="67">
        <v>4977</v>
      </c>
    </row>
    <row r="17" spans="1:2" ht="15">
      <c r="A17" s="68">
        <v>34090</v>
      </c>
      <c r="B17" s="67">
        <v>5242</v>
      </c>
    </row>
    <row r="18" spans="1:2" ht="15">
      <c r="A18" s="68">
        <v>34121</v>
      </c>
      <c r="B18" s="67">
        <v>5234</v>
      </c>
    </row>
    <row r="19" spans="1:2" ht="15">
      <c r="A19" s="68">
        <v>34151</v>
      </c>
      <c r="B19" s="67">
        <v>5148</v>
      </c>
    </row>
    <row r="20" spans="1:2" ht="15">
      <c r="A20" s="68">
        <v>34182</v>
      </c>
      <c r="B20" s="67">
        <v>5004</v>
      </c>
    </row>
    <row r="21" spans="1:2" ht="15">
      <c r="A21" s="68">
        <v>34213</v>
      </c>
      <c r="B21" s="67">
        <v>5174</v>
      </c>
    </row>
    <row r="22" spans="1:2" ht="15">
      <c r="A22" s="68">
        <v>34243</v>
      </c>
      <c r="B22" s="67">
        <v>5350</v>
      </c>
    </row>
    <row r="23" spans="1:2" ht="15">
      <c r="A23" s="68">
        <v>34274</v>
      </c>
      <c r="B23" s="67">
        <v>5120</v>
      </c>
    </row>
    <row r="24" spans="1:2" ht="15">
      <c r="A24" s="68">
        <v>34304</v>
      </c>
      <c r="B24" s="67">
        <v>4967</v>
      </c>
    </row>
    <row r="25" spans="1:2" ht="15">
      <c r="A25" s="68">
        <v>34335</v>
      </c>
      <c r="B25" s="67">
        <v>5017</v>
      </c>
    </row>
    <row r="26" spans="1:2" ht="15">
      <c r="A26" s="68">
        <v>34366</v>
      </c>
      <c r="B26" s="67">
        <v>5394</v>
      </c>
    </row>
    <row r="27" spans="1:2" ht="15">
      <c r="A27" s="68">
        <v>34394</v>
      </c>
      <c r="B27" s="67">
        <v>5232</v>
      </c>
    </row>
    <row r="28" spans="1:2" ht="15">
      <c r="A28" s="68">
        <v>34425</v>
      </c>
      <c r="B28" s="67">
        <v>5555</v>
      </c>
    </row>
    <row r="29" spans="1:2" ht="15">
      <c r="A29" s="68">
        <v>34455</v>
      </c>
      <c r="B29" s="67">
        <v>5561</v>
      </c>
    </row>
    <row r="30" spans="1:2" ht="15">
      <c r="A30" s="68">
        <v>34486</v>
      </c>
      <c r="B30" s="67">
        <v>5664</v>
      </c>
    </row>
    <row r="31" spans="1:2" ht="15">
      <c r="A31" s="68">
        <v>34516</v>
      </c>
      <c r="B31" s="67">
        <v>5729</v>
      </c>
    </row>
    <row r="32" spans="1:2" ht="15">
      <c r="A32" s="68">
        <v>34547</v>
      </c>
      <c r="B32" s="67">
        <v>5631</v>
      </c>
    </row>
    <row r="33" spans="1:2" ht="15">
      <c r="A33" s="68">
        <v>34578</v>
      </c>
      <c r="B33" s="67">
        <v>6191</v>
      </c>
    </row>
    <row r="34" spans="1:2" ht="15">
      <c r="A34" s="68">
        <v>34608</v>
      </c>
      <c r="B34" s="67">
        <v>5857</v>
      </c>
    </row>
    <row r="35" spans="1:2" ht="15">
      <c r="A35" s="68">
        <v>34639</v>
      </c>
      <c r="B35" s="67">
        <v>5847</v>
      </c>
    </row>
    <row r="36" spans="1:2" ht="15">
      <c r="A36" s="68">
        <v>34669</v>
      </c>
      <c r="B36" s="67">
        <v>6138</v>
      </c>
    </row>
    <row r="37" spans="1:2" ht="15">
      <c r="A37" s="68">
        <v>34700</v>
      </c>
      <c r="B37" s="67">
        <v>6321</v>
      </c>
    </row>
    <row r="38" spans="1:2" ht="15">
      <c r="A38" s="68">
        <v>34731</v>
      </c>
      <c r="B38" s="67">
        <v>6066</v>
      </c>
    </row>
    <row r="39" spans="1:2" ht="15">
      <c r="A39" s="68">
        <v>34759</v>
      </c>
      <c r="B39" s="67">
        <v>6367</v>
      </c>
    </row>
    <row r="40" spans="1:2" ht="15">
      <c r="A40" s="68">
        <v>34790</v>
      </c>
      <c r="B40" s="67">
        <v>5908</v>
      </c>
    </row>
    <row r="41" spans="1:2" ht="15">
      <c r="A41" s="68">
        <v>34820</v>
      </c>
      <c r="B41" s="67">
        <v>5842</v>
      </c>
    </row>
    <row r="42" spans="1:2" ht="15">
      <c r="A42" s="68">
        <v>34851</v>
      </c>
      <c r="B42" s="67">
        <v>5756</v>
      </c>
    </row>
    <row r="43" spans="1:2" ht="15">
      <c r="A43" s="68">
        <v>34881</v>
      </c>
      <c r="B43" s="67">
        <v>5693</v>
      </c>
    </row>
    <row r="44" spans="1:2" ht="15">
      <c r="A44" s="68">
        <v>34912</v>
      </c>
      <c r="B44" s="67">
        <v>6201</v>
      </c>
    </row>
    <row r="45" spans="1:2" ht="15">
      <c r="A45" s="68">
        <v>34943</v>
      </c>
      <c r="B45" s="67">
        <v>5930</v>
      </c>
    </row>
    <row r="46" spans="1:2" ht="15">
      <c r="A46" s="68">
        <v>34973</v>
      </c>
      <c r="B46" s="67">
        <v>6248</v>
      </c>
    </row>
    <row r="47" spans="1:2" ht="15">
      <c r="A47" s="68">
        <v>35004</v>
      </c>
      <c r="B47" s="67">
        <v>6223</v>
      </c>
    </row>
    <row r="48" spans="1:2" ht="15">
      <c r="A48" s="68">
        <v>35034</v>
      </c>
      <c r="B48" s="67">
        <v>6100</v>
      </c>
    </row>
    <row r="49" spans="1:2" ht="15">
      <c r="A49" s="68">
        <v>35065</v>
      </c>
      <c r="B49" s="67">
        <v>5966</v>
      </c>
    </row>
    <row r="50" spans="1:2" ht="15">
      <c r="A50" s="68">
        <v>35096</v>
      </c>
      <c r="B50" s="67">
        <v>5451</v>
      </c>
    </row>
    <row r="51" spans="1:2" ht="15">
      <c r="A51" s="68">
        <v>35125</v>
      </c>
      <c r="B51" s="67">
        <v>5508</v>
      </c>
    </row>
    <row r="52" spans="1:2" ht="15">
      <c r="A52" s="68">
        <v>35156</v>
      </c>
      <c r="B52" s="67">
        <v>5586</v>
      </c>
    </row>
    <row r="53" spans="1:2" ht="15">
      <c r="A53" s="68">
        <v>35186</v>
      </c>
      <c r="B53" s="67">
        <v>6217</v>
      </c>
    </row>
    <row r="54" spans="1:2" ht="15">
      <c r="A54" s="68">
        <v>35217</v>
      </c>
      <c r="B54" s="67">
        <v>6149</v>
      </c>
    </row>
    <row r="55" spans="1:2" ht="15">
      <c r="A55" s="68">
        <v>35247</v>
      </c>
      <c r="B55" s="67">
        <v>6244</v>
      </c>
    </row>
    <row r="56" spans="1:2" ht="15">
      <c r="A56" s="68">
        <v>35278</v>
      </c>
      <c r="B56" s="67">
        <v>6179</v>
      </c>
    </row>
    <row r="57" spans="1:2" ht="15">
      <c r="A57" s="68">
        <v>35309</v>
      </c>
      <c r="B57" s="67">
        <v>6182</v>
      </c>
    </row>
    <row r="58" spans="1:2" ht="15">
      <c r="A58" s="68">
        <v>35339</v>
      </c>
      <c r="B58" s="67">
        <v>5898</v>
      </c>
    </row>
    <row r="59" spans="1:2" ht="15">
      <c r="A59" s="68">
        <v>35370</v>
      </c>
      <c r="B59" s="67">
        <v>5746</v>
      </c>
    </row>
    <row r="60" spans="1:2" ht="15">
      <c r="A60" s="68">
        <v>35400</v>
      </c>
      <c r="B60" s="67">
        <v>5968</v>
      </c>
    </row>
    <row r="61" spans="1:2" ht="15">
      <c r="A61" s="68">
        <v>35431</v>
      </c>
      <c r="B61" s="67">
        <v>6418</v>
      </c>
    </row>
    <row r="62" spans="1:2" ht="15">
      <c r="A62" s="68">
        <v>35462</v>
      </c>
      <c r="B62" s="67">
        <v>6123</v>
      </c>
    </row>
    <row r="63" spans="1:2" ht="15">
      <c r="A63" s="68">
        <v>35490</v>
      </c>
      <c r="B63" s="67">
        <v>6002</v>
      </c>
    </row>
    <row r="64" spans="1:2" ht="15">
      <c r="A64" s="68">
        <v>35521</v>
      </c>
      <c r="B64" s="67">
        <v>6606</v>
      </c>
    </row>
    <row r="65" spans="1:2" ht="15">
      <c r="A65" s="68">
        <v>35551</v>
      </c>
      <c r="B65" s="67">
        <v>6267</v>
      </c>
    </row>
    <row r="66" spans="1:2" ht="15">
      <c r="A66" s="68">
        <v>35582</v>
      </c>
      <c r="B66" s="67">
        <v>6550</v>
      </c>
    </row>
    <row r="67" spans="1:2" ht="15">
      <c r="A67" s="68">
        <v>35612</v>
      </c>
      <c r="B67" s="67">
        <v>6794</v>
      </c>
    </row>
    <row r="68" spans="1:2" ht="15">
      <c r="A68" s="68">
        <v>35643</v>
      </c>
      <c r="B68" s="67">
        <v>6516</v>
      </c>
    </row>
    <row r="69" spans="1:2" ht="15">
      <c r="A69" s="68">
        <v>35674</v>
      </c>
      <c r="B69" s="67">
        <v>6621</v>
      </c>
    </row>
    <row r="70" spans="1:2" ht="15">
      <c r="A70" s="68">
        <v>35704</v>
      </c>
      <c r="B70" s="67">
        <v>6915</v>
      </c>
    </row>
    <row r="71" spans="1:2" ht="15">
      <c r="A71" s="68">
        <v>35735</v>
      </c>
      <c r="B71" s="67">
        <v>7055</v>
      </c>
    </row>
    <row r="72" spans="1:2" ht="15">
      <c r="A72" s="68">
        <v>35765</v>
      </c>
      <c r="B72" s="67">
        <v>6936</v>
      </c>
    </row>
    <row r="73" spans="1:2" ht="15">
      <c r="A73" s="68">
        <v>35796</v>
      </c>
      <c r="B73" s="67">
        <v>6523</v>
      </c>
    </row>
    <row r="74" spans="1:2" ht="15">
      <c r="A74" s="68">
        <v>35827</v>
      </c>
      <c r="B74" s="67">
        <v>6634</v>
      </c>
    </row>
    <row r="75" spans="1:2" ht="15">
      <c r="A75" s="68">
        <v>35855</v>
      </c>
      <c r="B75" s="67">
        <v>6530</v>
      </c>
    </row>
    <row r="76" spans="1:2" ht="15">
      <c r="A76" s="68">
        <v>35886</v>
      </c>
      <c r="B76" s="67">
        <v>6191</v>
      </c>
    </row>
    <row r="77" spans="1:2" ht="15">
      <c r="A77" s="68">
        <v>35916</v>
      </c>
      <c r="B77" s="67">
        <v>6447</v>
      </c>
    </row>
    <row r="78" spans="1:2" ht="15">
      <c r="A78" s="68">
        <v>35947</v>
      </c>
      <c r="B78" s="67">
        <v>6013</v>
      </c>
    </row>
    <row r="79" spans="1:2" ht="15">
      <c r="A79" s="68">
        <v>35977</v>
      </c>
      <c r="B79" s="67">
        <v>5609</v>
      </c>
    </row>
    <row r="80" spans="1:2" ht="15">
      <c r="A80" s="68">
        <v>36008</v>
      </c>
      <c r="B80" s="67">
        <v>5871</v>
      </c>
    </row>
    <row r="81" spans="1:2" ht="15">
      <c r="A81" s="68">
        <v>36039</v>
      </c>
      <c r="B81" s="67">
        <v>5530</v>
      </c>
    </row>
    <row r="82" spans="1:2" ht="15">
      <c r="A82" s="68">
        <v>36069</v>
      </c>
      <c r="B82" s="67">
        <v>5182</v>
      </c>
    </row>
    <row r="83" spans="1:2" ht="15">
      <c r="A83" s="68">
        <v>36100</v>
      </c>
      <c r="B83" s="67">
        <v>5888</v>
      </c>
    </row>
    <row r="84" spans="1:2" ht="15">
      <c r="A84" s="68">
        <v>36130</v>
      </c>
      <c r="B84" s="67">
        <v>5726</v>
      </c>
    </row>
    <row r="85" spans="1:2" ht="15">
      <c r="A85" s="68">
        <v>36161</v>
      </c>
      <c r="B85" s="67">
        <v>5325</v>
      </c>
    </row>
    <row r="86" spans="1:2" ht="15">
      <c r="A86" s="68">
        <v>36192</v>
      </c>
      <c r="B86" s="67">
        <v>6028</v>
      </c>
    </row>
    <row r="87" spans="1:2" ht="15">
      <c r="A87" s="68">
        <v>36220</v>
      </c>
      <c r="B87" s="67">
        <v>5753</v>
      </c>
    </row>
    <row r="88" spans="1:2" ht="15">
      <c r="A88" s="68">
        <v>36251</v>
      </c>
      <c r="B88" s="67">
        <v>5922</v>
      </c>
    </row>
    <row r="89" spans="1:2" ht="15">
      <c r="A89" s="68">
        <v>36281</v>
      </c>
      <c r="B89" s="67">
        <v>5831</v>
      </c>
    </row>
    <row r="90" spans="1:2" ht="15">
      <c r="A90" s="68">
        <v>36312</v>
      </c>
      <c r="B90" s="67">
        <v>5753</v>
      </c>
    </row>
    <row r="91" spans="1:2" ht="15">
      <c r="A91" s="68">
        <v>36342</v>
      </c>
      <c r="B91" s="67">
        <v>5899</v>
      </c>
    </row>
    <row r="92" spans="1:2" ht="15">
      <c r="A92" s="68">
        <v>36373</v>
      </c>
      <c r="B92" s="67">
        <v>5981</v>
      </c>
    </row>
    <row r="93" spans="1:2" ht="15">
      <c r="A93" s="68">
        <v>36404</v>
      </c>
      <c r="B93" s="67">
        <v>5851</v>
      </c>
    </row>
    <row r="94" spans="1:2" ht="15">
      <c r="A94" s="68">
        <v>36434</v>
      </c>
      <c r="B94" s="67">
        <v>6183</v>
      </c>
    </row>
    <row r="95" spans="1:2" ht="15">
      <c r="A95" s="68">
        <v>36465</v>
      </c>
      <c r="B95" s="67">
        <v>6380</v>
      </c>
    </row>
    <row r="96" spans="1:2" ht="15">
      <c r="A96" s="68">
        <v>36495</v>
      </c>
      <c r="B96" s="67">
        <v>6182</v>
      </c>
    </row>
    <row r="97" spans="1:2" ht="15">
      <c r="A97" s="68">
        <v>36526</v>
      </c>
      <c r="B97" s="67">
        <v>6446</v>
      </c>
    </row>
    <row r="98" spans="1:2" ht="15">
      <c r="A98" s="68">
        <v>36557</v>
      </c>
      <c r="B98" s="67">
        <v>5936</v>
      </c>
    </row>
    <row r="99" spans="1:2" ht="15">
      <c r="A99" s="68">
        <v>36586</v>
      </c>
      <c r="B99" s="67">
        <v>6156</v>
      </c>
    </row>
    <row r="100" spans="1:2" ht="15">
      <c r="A100" s="68">
        <v>36617</v>
      </c>
      <c r="B100" s="67">
        <v>5911</v>
      </c>
    </row>
    <row r="101" spans="1:2" ht="15">
      <c r="A101" s="68">
        <v>36647</v>
      </c>
      <c r="B101" s="67">
        <v>5407</v>
      </c>
    </row>
    <row r="102" spans="1:2" ht="15">
      <c r="A102" s="68">
        <v>36678</v>
      </c>
      <c r="B102" s="67">
        <v>5629</v>
      </c>
    </row>
    <row r="103" spans="1:2" ht="15">
      <c r="A103" s="68">
        <v>36708</v>
      </c>
      <c r="B103" s="67">
        <v>5583</v>
      </c>
    </row>
    <row r="104" spans="1:2" ht="15">
      <c r="A104" s="68">
        <v>36739</v>
      </c>
      <c r="B104" s="67">
        <v>5363</v>
      </c>
    </row>
    <row r="105" spans="1:2" ht="15">
      <c r="A105" s="68">
        <v>36770</v>
      </c>
      <c r="B105" s="67">
        <v>5670</v>
      </c>
    </row>
    <row r="106" spans="1:2" ht="15">
      <c r="A106" s="68">
        <v>36800</v>
      </c>
      <c r="B106" s="67">
        <v>5331</v>
      </c>
    </row>
    <row r="107" spans="1:2" ht="15">
      <c r="A107" s="68">
        <v>36831</v>
      </c>
      <c r="B107" s="67">
        <v>5297</v>
      </c>
    </row>
    <row r="108" spans="1:2" ht="15">
      <c r="A108" s="68">
        <v>36861</v>
      </c>
      <c r="B108" s="67">
        <v>5162</v>
      </c>
    </row>
    <row r="109" spans="1:2" ht="15">
      <c r="A109" s="68">
        <v>36892</v>
      </c>
      <c r="B109" s="67">
        <v>5194</v>
      </c>
    </row>
    <row r="110" spans="1:2" ht="15">
      <c r="A110" s="68">
        <v>36923</v>
      </c>
      <c r="B110" s="67">
        <v>5246</v>
      </c>
    </row>
    <row r="111" spans="1:2" ht="15">
      <c r="A111" s="68">
        <v>36951</v>
      </c>
      <c r="B111" s="67">
        <v>5226</v>
      </c>
    </row>
    <row r="112" spans="1:2" ht="15">
      <c r="A112" s="68">
        <v>36982</v>
      </c>
      <c r="B112" s="67">
        <v>5071</v>
      </c>
    </row>
    <row r="113" spans="1:2" ht="15">
      <c r="A113" s="68">
        <v>37012</v>
      </c>
      <c r="B113" s="67">
        <v>5240</v>
      </c>
    </row>
    <row r="114" spans="1:2" ht="15">
      <c r="A114" s="68">
        <v>37043</v>
      </c>
      <c r="B114" s="67">
        <v>5680</v>
      </c>
    </row>
    <row r="115" spans="1:2" ht="15">
      <c r="A115" s="68">
        <v>37073</v>
      </c>
      <c r="B115" s="67">
        <v>5079</v>
      </c>
    </row>
    <row r="116" spans="1:2" ht="15">
      <c r="A116" s="68">
        <v>37104</v>
      </c>
      <c r="B116" s="67">
        <v>4813</v>
      </c>
    </row>
    <row r="117" spans="1:2" ht="15">
      <c r="A117" s="68">
        <v>37135</v>
      </c>
      <c r="B117" s="67">
        <v>5053</v>
      </c>
    </row>
    <row r="118" spans="1:2" ht="15">
      <c r="A118" s="68">
        <v>37165</v>
      </c>
      <c r="B118" s="67">
        <v>4519</v>
      </c>
    </row>
    <row r="119" spans="1:2" ht="15">
      <c r="A119" s="68">
        <v>37196</v>
      </c>
      <c r="B119" s="67">
        <v>4832</v>
      </c>
    </row>
    <row r="120" spans="1:2" ht="15">
      <c r="A120" s="68">
        <v>37226</v>
      </c>
      <c r="B120" s="67">
        <v>5088</v>
      </c>
    </row>
    <row r="121" spans="1:2" ht="15">
      <c r="A121" s="68">
        <v>37257</v>
      </c>
      <c r="B121" s="67">
        <v>5134</v>
      </c>
    </row>
    <row r="122" spans="1:2" ht="15">
      <c r="A122" s="68">
        <v>37288</v>
      </c>
      <c r="B122" s="67">
        <v>5015</v>
      </c>
    </row>
    <row r="123" spans="1:2" ht="15">
      <c r="A123" s="68">
        <v>37316</v>
      </c>
      <c r="B123" s="67">
        <v>5244</v>
      </c>
    </row>
    <row r="124" spans="1:2" ht="15">
      <c r="A124" s="68">
        <v>37347</v>
      </c>
      <c r="B124" s="67">
        <v>5466</v>
      </c>
    </row>
    <row r="125" spans="1:2" ht="15">
      <c r="A125" s="68">
        <v>37377</v>
      </c>
      <c r="B125" s="67">
        <v>5729</v>
      </c>
    </row>
    <row r="126" spans="1:2" ht="15">
      <c r="A126" s="68">
        <v>37408</v>
      </c>
      <c r="B126" s="67">
        <v>5471</v>
      </c>
    </row>
    <row r="127" spans="1:2" ht="15">
      <c r="A127" s="68">
        <v>37438</v>
      </c>
      <c r="B127" s="67">
        <v>5295</v>
      </c>
    </row>
    <row r="128" spans="1:2" ht="15">
      <c r="A128" s="68">
        <v>37469</v>
      </c>
      <c r="B128" s="67">
        <v>5417</v>
      </c>
    </row>
    <row r="129" spans="1:2" ht="15">
      <c r="A129" s="68">
        <v>37500</v>
      </c>
      <c r="B129" s="67">
        <v>5494</v>
      </c>
    </row>
    <row r="130" spans="1:2" ht="15">
      <c r="A130" s="68">
        <v>37530</v>
      </c>
      <c r="B130" s="67">
        <v>5609</v>
      </c>
    </row>
    <row r="131" spans="1:2" ht="15">
      <c r="A131" s="68">
        <v>37561</v>
      </c>
      <c r="B131" s="67">
        <v>4779</v>
      </c>
    </row>
    <row r="132" spans="1:2" ht="15">
      <c r="A132" s="68">
        <v>37591</v>
      </c>
      <c r="B132" s="67">
        <v>4960</v>
      </c>
    </row>
    <row r="133" spans="1:2" ht="15">
      <c r="A133" s="68">
        <v>37622</v>
      </c>
      <c r="B133" s="67">
        <v>5264</v>
      </c>
    </row>
    <row r="134" spans="1:2" ht="15">
      <c r="A134" s="68">
        <v>37653</v>
      </c>
      <c r="B134" s="67">
        <v>5416</v>
      </c>
    </row>
    <row r="135" spans="1:2" ht="15">
      <c r="A135" s="68">
        <v>37681</v>
      </c>
      <c r="B135" s="67">
        <v>4544</v>
      </c>
    </row>
    <row r="136" spans="1:2" ht="15">
      <c r="A136" s="68">
        <v>37712</v>
      </c>
      <c r="B136" s="67">
        <v>5283</v>
      </c>
    </row>
    <row r="137" spans="1:2" ht="15">
      <c r="A137" s="68">
        <v>37742</v>
      </c>
      <c r="B137" s="67">
        <v>5120</v>
      </c>
    </row>
    <row r="138" spans="1:2" ht="15">
      <c r="A138" s="68">
        <v>37773</v>
      </c>
      <c r="B138" s="67">
        <v>5307</v>
      </c>
    </row>
    <row r="139" spans="1:2" ht="15">
      <c r="A139" s="68">
        <v>37803</v>
      </c>
      <c r="B139" s="67">
        <v>5360</v>
      </c>
    </row>
    <row r="140" spans="1:2" ht="15">
      <c r="A140" s="68">
        <v>37834</v>
      </c>
      <c r="B140" s="67">
        <v>5516</v>
      </c>
    </row>
    <row r="141" spans="1:2" ht="15">
      <c r="A141" s="68">
        <v>37865</v>
      </c>
      <c r="B141" s="67">
        <v>5001</v>
      </c>
    </row>
    <row r="142" spans="1:2" ht="15">
      <c r="A142" s="68">
        <v>37895</v>
      </c>
      <c r="B142" s="67">
        <v>6878</v>
      </c>
    </row>
    <row r="143" spans="1:2" ht="15">
      <c r="A143" s="68">
        <v>37926</v>
      </c>
      <c r="B143" s="67">
        <v>6467</v>
      </c>
    </row>
    <row r="144" spans="1:2" ht="15">
      <c r="A144" s="68">
        <v>37956</v>
      </c>
      <c r="B144" s="67">
        <v>5963</v>
      </c>
    </row>
    <row r="145" spans="1:2" ht="15">
      <c r="A145" s="68">
        <v>37987</v>
      </c>
      <c r="B145" s="67">
        <v>6328</v>
      </c>
    </row>
    <row r="146" spans="1:2" ht="15">
      <c r="A146" s="68">
        <v>38018</v>
      </c>
      <c r="B146" s="67">
        <v>6803</v>
      </c>
    </row>
    <row r="147" spans="1:2" ht="15">
      <c r="A147" s="68">
        <v>38047</v>
      </c>
      <c r="B147" s="67">
        <v>7665</v>
      </c>
    </row>
    <row r="148" spans="1:2" ht="15">
      <c r="A148" s="68">
        <v>38078</v>
      </c>
      <c r="B148" s="67">
        <v>7441</v>
      </c>
    </row>
    <row r="149" spans="1:2" ht="15">
      <c r="A149" s="68">
        <v>38108</v>
      </c>
      <c r="B149" s="67">
        <v>8045</v>
      </c>
    </row>
    <row r="150" spans="1:2" ht="15">
      <c r="A150" s="68">
        <v>38139</v>
      </c>
      <c r="B150" s="67">
        <v>8346</v>
      </c>
    </row>
    <row r="151" spans="1:2" ht="15">
      <c r="A151" s="68">
        <v>38169</v>
      </c>
      <c r="B151" s="67">
        <v>9053</v>
      </c>
    </row>
    <row r="152" spans="1:2" ht="15">
      <c r="A152" s="68">
        <v>38200</v>
      </c>
      <c r="B152" s="67">
        <v>9124</v>
      </c>
    </row>
    <row r="153" spans="1:2" ht="15">
      <c r="A153" s="68">
        <v>38231</v>
      </c>
      <c r="B153" s="67">
        <v>8791</v>
      </c>
    </row>
    <row r="154" spans="1:2" ht="15">
      <c r="A154" s="68">
        <v>38261</v>
      </c>
      <c r="B154" s="67">
        <v>7830</v>
      </c>
    </row>
    <row r="155" spans="1:2" ht="15">
      <c r="A155" s="68">
        <v>38292</v>
      </c>
      <c r="B155" s="67">
        <v>8959</v>
      </c>
    </row>
    <row r="156" spans="1:2" ht="15">
      <c r="A156" s="68">
        <v>38322</v>
      </c>
      <c r="B156" s="67">
        <v>9386</v>
      </c>
    </row>
    <row r="157" spans="1:2" ht="15">
      <c r="A157" s="68">
        <v>38353</v>
      </c>
      <c r="B157" s="67">
        <v>8565</v>
      </c>
    </row>
    <row r="158" spans="1:2" ht="15">
      <c r="A158" s="68">
        <v>38384</v>
      </c>
      <c r="B158" s="67">
        <v>9519</v>
      </c>
    </row>
    <row r="159" spans="1:2" ht="15">
      <c r="A159" s="68">
        <v>38412</v>
      </c>
      <c r="B159" s="67">
        <v>8811</v>
      </c>
    </row>
    <row r="160" spans="1:2" ht="15">
      <c r="A160" s="68">
        <v>38443</v>
      </c>
      <c r="B160" s="67">
        <v>7667</v>
      </c>
    </row>
    <row r="161" spans="1:2" ht="15">
      <c r="A161" s="68">
        <v>38473</v>
      </c>
      <c r="B161" s="67">
        <v>7867</v>
      </c>
    </row>
    <row r="162" spans="1:2" ht="15">
      <c r="A162" s="68">
        <v>38504</v>
      </c>
      <c r="B162" s="67">
        <v>7776</v>
      </c>
    </row>
    <row r="163" spans="1:2" ht="15">
      <c r="A163" s="68">
        <v>38534</v>
      </c>
      <c r="B163" s="67">
        <v>7897</v>
      </c>
    </row>
    <row r="164" spans="1:2" ht="15">
      <c r="A164" s="68">
        <v>38565</v>
      </c>
      <c r="B164" s="67">
        <v>8991</v>
      </c>
    </row>
    <row r="165" spans="1:2" ht="15">
      <c r="A165" s="68">
        <v>38596</v>
      </c>
      <c r="B165" s="67">
        <v>9890</v>
      </c>
    </row>
    <row r="166" spans="1:2" ht="15">
      <c r="A166" s="68">
        <v>38626</v>
      </c>
      <c r="B166" s="67">
        <v>10543</v>
      </c>
    </row>
    <row r="167" spans="1:2" ht="15">
      <c r="A167" s="68">
        <v>38657</v>
      </c>
      <c r="B167" s="67">
        <v>10563</v>
      </c>
    </row>
    <row r="168" spans="1:2" ht="15">
      <c r="A168" s="68">
        <v>38687</v>
      </c>
      <c r="B168" s="67">
        <v>9870</v>
      </c>
    </row>
    <row r="169" spans="1:2" ht="15">
      <c r="A169" s="68">
        <v>38718</v>
      </c>
      <c r="B169" s="67">
        <v>9725</v>
      </c>
    </row>
    <row r="170" spans="1:2" ht="15">
      <c r="A170" s="68">
        <v>38749</v>
      </c>
      <c r="B170" s="67">
        <v>9153</v>
      </c>
    </row>
    <row r="171" spans="1:2" ht="15">
      <c r="A171" s="68">
        <v>38777</v>
      </c>
      <c r="B171" s="67">
        <v>9361</v>
      </c>
    </row>
    <row r="172" spans="1:2" ht="15">
      <c r="A172" s="68">
        <v>38808</v>
      </c>
      <c r="B172" s="67">
        <v>9334</v>
      </c>
    </row>
    <row r="173" spans="1:2" ht="15">
      <c r="A173" s="68">
        <v>38838</v>
      </c>
      <c r="B173" s="67">
        <v>9887</v>
      </c>
    </row>
    <row r="174" spans="1:2" ht="15">
      <c r="A174" s="68">
        <v>38869</v>
      </c>
      <c r="B174" s="67">
        <v>10028</v>
      </c>
    </row>
    <row r="175" spans="1:2" ht="15">
      <c r="A175" s="68">
        <v>38899</v>
      </c>
      <c r="B175" s="67">
        <v>9649</v>
      </c>
    </row>
    <row r="176" spans="1:2" ht="15">
      <c r="A176" s="68">
        <v>38930</v>
      </c>
      <c r="B176" s="67">
        <v>9223</v>
      </c>
    </row>
    <row r="177" spans="1:2" ht="15">
      <c r="A177" s="68">
        <v>38961</v>
      </c>
      <c r="B177" s="67">
        <v>9164</v>
      </c>
    </row>
    <row r="178" spans="1:2" ht="15">
      <c r="A178" s="68">
        <v>38991</v>
      </c>
      <c r="B178" s="67">
        <v>9714</v>
      </c>
    </row>
    <row r="179" spans="1:2" ht="15">
      <c r="A179" s="68">
        <v>39022</v>
      </c>
      <c r="B179" s="67">
        <v>9373</v>
      </c>
    </row>
    <row r="180" spans="1:2" ht="15">
      <c r="A180" s="68">
        <v>39052</v>
      </c>
      <c r="B180" s="67">
        <v>9601</v>
      </c>
    </row>
    <row r="181" spans="1:2" ht="15">
      <c r="A181" s="68">
        <v>39083</v>
      </c>
      <c r="B181" s="67">
        <v>10185</v>
      </c>
    </row>
    <row r="182" spans="1:2" ht="15">
      <c r="A182" s="68">
        <v>39114</v>
      </c>
      <c r="B182" s="67">
        <v>10030</v>
      </c>
    </row>
    <row r="183" spans="1:2" ht="15">
      <c r="A183" s="68">
        <v>39142</v>
      </c>
      <c r="B183" s="67">
        <v>10830</v>
      </c>
    </row>
    <row r="184" spans="1:2" ht="15">
      <c r="A184" s="68">
        <v>39173</v>
      </c>
      <c r="B184" s="67">
        <v>11651</v>
      </c>
    </row>
    <row r="185" spans="1:2" ht="15">
      <c r="A185" s="68">
        <v>39203</v>
      </c>
      <c r="B185" s="67">
        <v>10682</v>
      </c>
    </row>
    <row r="186" spans="1:2" ht="15">
      <c r="A186" s="68">
        <v>39234</v>
      </c>
      <c r="B186" s="67">
        <v>8544</v>
      </c>
    </row>
    <row r="187" spans="1:2" ht="15">
      <c r="A187" s="68">
        <v>39264</v>
      </c>
      <c r="B187" s="67">
        <v>8919</v>
      </c>
    </row>
    <row r="188" spans="1:2" ht="15">
      <c r="A188" s="68">
        <v>39295</v>
      </c>
      <c r="B188" s="67">
        <v>9665</v>
      </c>
    </row>
    <row r="189" spans="1:2" ht="15">
      <c r="A189" s="68">
        <v>39326</v>
      </c>
      <c r="B189" s="67">
        <v>10705</v>
      </c>
    </row>
    <row r="190" spans="1:2" ht="15">
      <c r="A190" s="68">
        <v>39356</v>
      </c>
      <c r="B190" s="67">
        <v>11633</v>
      </c>
    </row>
    <row r="191" spans="1:2" ht="15">
      <c r="A191" s="68">
        <v>39387</v>
      </c>
      <c r="B191" s="67">
        <v>12482</v>
      </c>
    </row>
    <row r="192" spans="1:2" ht="15">
      <c r="A192" s="68">
        <v>39417</v>
      </c>
      <c r="B192" s="67">
        <v>12436</v>
      </c>
    </row>
    <row r="193" spans="1:2" ht="15">
      <c r="A193" s="68">
        <v>39448</v>
      </c>
      <c r="B193" s="67">
        <v>12805</v>
      </c>
    </row>
    <row r="194" spans="1:2" ht="15">
      <c r="A194" s="68">
        <v>39479</v>
      </c>
      <c r="B194" s="67">
        <v>12917</v>
      </c>
    </row>
    <row r="195" spans="1:2" ht="15">
      <c r="A195" s="68">
        <v>39508</v>
      </c>
      <c r="B195" s="67">
        <v>13995</v>
      </c>
    </row>
    <row r="196" spans="1:2" ht="15">
      <c r="A196" s="68">
        <v>39539</v>
      </c>
      <c r="B196" s="67">
        <v>14605</v>
      </c>
    </row>
    <row r="197" spans="1:2" ht="15">
      <c r="A197" s="68">
        <v>39569</v>
      </c>
      <c r="B197" s="67">
        <v>14111</v>
      </c>
    </row>
    <row r="198" spans="1:2" ht="15">
      <c r="A198" s="68">
        <v>39600</v>
      </c>
      <c r="B198" s="67">
        <v>15023</v>
      </c>
    </row>
    <row r="199" spans="1:2" ht="15">
      <c r="A199" s="68">
        <v>39630</v>
      </c>
      <c r="B199" s="67">
        <v>15020</v>
      </c>
    </row>
    <row r="200" spans="1:2" ht="15">
      <c r="A200" s="68">
        <v>39661</v>
      </c>
      <c r="B200" s="67">
        <v>12156</v>
      </c>
    </row>
    <row r="201" spans="1:2" ht="15">
      <c r="A201" s="68">
        <v>39692</v>
      </c>
      <c r="B201" s="67">
        <v>10923</v>
      </c>
    </row>
    <row r="202" spans="1:2" ht="15">
      <c r="A202" s="68">
        <v>39722</v>
      </c>
      <c r="B202" s="67">
        <v>8331</v>
      </c>
    </row>
    <row r="203" spans="1:2" ht="15">
      <c r="A203" s="68">
        <v>39753</v>
      </c>
      <c r="B203" s="67">
        <v>7140</v>
      </c>
    </row>
    <row r="204" spans="1:2" ht="15">
      <c r="A204" s="68">
        <v>39783</v>
      </c>
      <c r="B204" s="67">
        <v>6235</v>
      </c>
    </row>
    <row r="205" spans="1:2" ht="15">
      <c r="A205" s="68">
        <v>39814</v>
      </c>
      <c r="B205" s="67">
        <v>5455</v>
      </c>
    </row>
    <row r="206" spans="1:2" ht="15">
      <c r="A206" s="68">
        <v>39845</v>
      </c>
      <c r="B206" s="67">
        <v>5738</v>
      </c>
    </row>
    <row r="207" spans="1:2" ht="15">
      <c r="A207" s="68">
        <v>39873</v>
      </c>
      <c r="B207" s="67">
        <v>4305</v>
      </c>
    </row>
    <row r="208" spans="1:2" ht="15">
      <c r="A208" s="68">
        <v>39904</v>
      </c>
      <c r="B208" s="67">
        <v>4746</v>
      </c>
    </row>
    <row r="209" spans="1:2" ht="15">
      <c r="A209" s="68">
        <v>39934</v>
      </c>
      <c r="B209" s="67">
        <v>5436</v>
      </c>
    </row>
    <row r="210" spans="1:2" ht="15">
      <c r="A210" s="68">
        <v>39965</v>
      </c>
      <c r="B210" s="67">
        <v>6941</v>
      </c>
    </row>
    <row r="211" spans="1:2" ht="15">
      <c r="A211" s="68">
        <v>39995</v>
      </c>
      <c r="B211" s="67">
        <v>6481</v>
      </c>
    </row>
    <row r="212" spans="1:2" ht="15">
      <c r="A212" s="68">
        <v>40026</v>
      </c>
      <c r="B212" s="67">
        <v>6786</v>
      </c>
    </row>
    <row r="213" spans="1:2" ht="15">
      <c r="A213" s="68">
        <v>40057</v>
      </c>
      <c r="B213" s="67">
        <v>7122</v>
      </c>
    </row>
    <row r="214" spans="1:2" ht="15">
      <c r="A214" s="68">
        <v>40087</v>
      </c>
      <c r="B214" s="67">
        <v>7472</v>
      </c>
    </row>
    <row r="215" spans="1:2" ht="15">
      <c r="A215" s="68">
        <v>40118</v>
      </c>
      <c r="B215" s="67">
        <v>7229</v>
      </c>
    </row>
    <row r="216" spans="1:2" ht="15">
      <c r="A216" s="68">
        <v>40148</v>
      </c>
      <c r="B216" s="67">
        <v>7307</v>
      </c>
    </row>
    <row r="217" spans="1:2" ht="15">
      <c r="A217" s="68">
        <v>40179</v>
      </c>
      <c r="B217" s="67">
        <v>9480</v>
      </c>
    </row>
    <row r="218" spans="1:2" ht="15">
      <c r="A218" s="68">
        <v>40210</v>
      </c>
      <c r="B218" s="67">
        <v>9699</v>
      </c>
    </row>
    <row r="219" spans="1:2" ht="15">
      <c r="A219" s="68">
        <v>40238</v>
      </c>
      <c r="B219" s="67">
        <v>9681</v>
      </c>
    </row>
    <row r="220" spans="1:2" ht="15">
      <c r="A220" s="68">
        <v>40269</v>
      </c>
      <c r="B220" s="67">
        <v>9810</v>
      </c>
    </row>
    <row r="221" spans="1:2" ht="15">
      <c r="A221" s="68">
        <v>40299</v>
      </c>
      <c r="B221" s="67">
        <v>10133</v>
      </c>
    </row>
    <row r="222" spans="1:2" ht="15">
      <c r="A222" s="68">
        <v>40330</v>
      </c>
      <c r="B222" s="67">
        <v>9423</v>
      </c>
    </row>
    <row r="223" spans="1:2" ht="15">
      <c r="A223" s="68">
        <v>40360</v>
      </c>
      <c r="B223" s="67">
        <v>10357</v>
      </c>
    </row>
    <row r="224" spans="1:2" ht="15">
      <c r="A224" s="68">
        <v>40391</v>
      </c>
      <c r="B224" s="67">
        <v>9868</v>
      </c>
    </row>
    <row r="225" spans="1:2" ht="15">
      <c r="A225" s="68">
        <v>40422</v>
      </c>
      <c r="B225" s="67">
        <v>9894</v>
      </c>
    </row>
    <row r="226" spans="1:2" ht="15">
      <c r="A226" s="68">
        <v>40452</v>
      </c>
      <c r="B226" s="67">
        <v>9349</v>
      </c>
    </row>
    <row r="227" spans="1:2" ht="15">
      <c r="A227" s="68">
        <v>40483</v>
      </c>
      <c r="B227" s="67">
        <v>11913</v>
      </c>
    </row>
    <row r="228" spans="1:2" ht="15">
      <c r="A228" s="68">
        <v>40513</v>
      </c>
      <c r="B228" s="67">
        <v>10825</v>
      </c>
    </row>
    <row r="229" spans="1:2" ht="15">
      <c r="A229" s="68">
        <v>40544</v>
      </c>
      <c r="B229" s="67">
        <v>12302</v>
      </c>
    </row>
    <row r="230" spans="1:2" ht="15">
      <c r="A230" s="68">
        <v>40575</v>
      </c>
      <c r="B230" s="67">
        <v>10214</v>
      </c>
    </row>
    <row r="231" spans="1:2" ht="15">
      <c r="A231" s="68">
        <v>40603</v>
      </c>
      <c r="B231" s="67">
        <v>11729</v>
      </c>
    </row>
    <row r="232" spans="1:2" ht="15">
      <c r="A232" s="68">
        <v>40634</v>
      </c>
      <c r="B232" s="67">
        <v>10814</v>
      </c>
    </row>
    <row r="233" spans="1:2" ht="15">
      <c r="A233" s="68">
        <v>40664</v>
      </c>
      <c r="B233" s="67">
        <v>11885</v>
      </c>
    </row>
    <row r="234" spans="1:2" ht="15">
      <c r="A234" s="68">
        <v>40695</v>
      </c>
      <c r="B234" s="67">
        <v>10313</v>
      </c>
    </row>
    <row r="235" spans="1:2" ht="15">
      <c r="A235" s="68">
        <v>40725</v>
      </c>
      <c r="B235" s="67">
        <v>11358</v>
      </c>
    </row>
    <row r="236" spans="1:2" ht="15">
      <c r="A236" s="68">
        <v>40756</v>
      </c>
      <c r="B236" s="67">
        <v>11686</v>
      </c>
    </row>
    <row r="237" spans="1:2" ht="15">
      <c r="A237" s="68">
        <v>40787</v>
      </c>
      <c r="B237" s="67">
        <v>11977</v>
      </c>
    </row>
    <row r="238" spans="1:2" ht="15">
      <c r="A238" s="68">
        <v>40817</v>
      </c>
      <c r="B238" s="67">
        <v>11643</v>
      </c>
    </row>
    <row r="239" spans="1:2" ht="15">
      <c r="A239" s="68">
        <v>40848</v>
      </c>
      <c r="B239" s="67">
        <v>12657</v>
      </c>
    </row>
    <row r="240" spans="1:2" ht="15">
      <c r="A240" s="68">
        <v>40878</v>
      </c>
      <c r="B240" s="67">
        <v>12941</v>
      </c>
    </row>
    <row r="241" spans="1:2" ht="15">
      <c r="A241" s="68">
        <v>40909</v>
      </c>
      <c r="B241" s="67">
        <v>12219</v>
      </c>
    </row>
    <row r="242" spans="1:2" ht="15">
      <c r="A242" s="68">
        <v>40940</v>
      </c>
      <c r="B242" s="67">
        <v>11887</v>
      </c>
    </row>
    <row r="243" spans="1:2" ht="15">
      <c r="A243" s="68">
        <v>40969</v>
      </c>
      <c r="B243" s="67">
        <v>11670</v>
      </c>
    </row>
    <row r="244" spans="1:2" ht="15">
      <c r="A244" s="68">
        <v>41000</v>
      </c>
      <c r="B244" s="67">
        <v>11733</v>
      </c>
    </row>
    <row r="245" spans="1:2" ht="15">
      <c r="A245" s="68">
        <v>41030</v>
      </c>
      <c r="B245" s="67">
        <v>10912</v>
      </c>
    </row>
    <row r="246" spans="1:2" ht="15">
      <c r="A246" s="68">
        <v>41061</v>
      </c>
      <c r="B246" s="67">
        <v>10876</v>
      </c>
    </row>
    <row r="247" spans="1:2" ht="15">
      <c r="A247" s="68">
        <v>41091</v>
      </c>
      <c r="B247" s="67">
        <v>10720</v>
      </c>
    </row>
    <row r="248" spans="1:2" ht="15">
      <c r="A248" s="68">
        <v>41122</v>
      </c>
      <c r="B248" s="67">
        <v>10878</v>
      </c>
    </row>
    <row r="249" spans="1:2" ht="15">
      <c r="A249" s="68">
        <v>41153</v>
      </c>
      <c r="B249" s="67">
        <v>10608</v>
      </c>
    </row>
    <row r="250" spans="1:2" ht="15">
      <c r="A250" s="68">
        <v>41183</v>
      </c>
      <c r="B250" s="67">
        <v>11153</v>
      </c>
    </row>
    <row r="251" spans="1:2" ht="15">
      <c r="A251" s="68">
        <v>41214</v>
      </c>
      <c r="B251" s="67">
        <v>10764</v>
      </c>
    </row>
    <row r="252" spans="1:2" ht="15">
      <c r="A252" s="68">
        <v>41244</v>
      </c>
      <c r="B252" s="67">
        <v>10890</v>
      </c>
    </row>
    <row r="253" spans="1:2" ht="15">
      <c r="A253" s="68">
        <v>41275</v>
      </c>
      <c r="B253" s="67">
        <v>10665</v>
      </c>
    </row>
    <row r="254" spans="1:2" ht="15">
      <c r="A254" s="68">
        <v>41306</v>
      </c>
      <c r="B254" s="67">
        <v>11517</v>
      </c>
    </row>
    <row r="255" spans="1:2" ht="15">
      <c r="A255" s="68">
        <v>41334</v>
      </c>
      <c r="B255" s="67">
        <v>10537</v>
      </c>
    </row>
    <row r="256" spans="1:2" ht="15">
      <c r="A256" s="68">
        <v>41365</v>
      </c>
      <c r="B256" s="67">
        <v>11082</v>
      </c>
    </row>
    <row r="257" spans="1:2" ht="15">
      <c r="A257" s="68">
        <v>41395</v>
      </c>
      <c r="B257" s="67">
        <v>10655</v>
      </c>
    </row>
    <row r="258" spans="1:2" ht="15">
      <c r="A258" s="68">
        <v>41426</v>
      </c>
      <c r="B258" s="67">
        <v>10999</v>
      </c>
    </row>
    <row r="259" spans="1:2" ht="15">
      <c r="A259" s="68">
        <v>41456</v>
      </c>
      <c r="B259" s="67">
        <v>10538</v>
      </c>
    </row>
    <row r="260" spans="1:2" ht="15">
      <c r="A260" s="68">
        <v>41487</v>
      </c>
      <c r="B260" s="67">
        <v>10777</v>
      </c>
    </row>
    <row r="261" spans="1:2" ht="15">
      <c r="A261" s="68">
        <v>41518</v>
      </c>
      <c r="B261" s="67">
        <v>10910</v>
      </c>
    </row>
    <row r="262" spans="1:2" ht="15">
      <c r="A262" s="68">
        <v>41548</v>
      </c>
      <c r="B262" s="67">
        <v>11144</v>
      </c>
    </row>
    <row r="263" spans="1:2" ht="15">
      <c r="A263" s="68">
        <v>41579</v>
      </c>
      <c r="B263" s="67">
        <v>11408</v>
      </c>
    </row>
    <row r="264" spans="1:2" ht="15">
      <c r="A264" s="68">
        <v>41609</v>
      </c>
      <c r="B264" s="67">
        <v>10077</v>
      </c>
    </row>
    <row r="265" spans="1:2" ht="15">
      <c r="A265" s="68">
        <v>41640</v>
      </c>
      <c r="B265" s="67">
        <v>11062</v>
      </c>
    </row>
    <row r="266" spans="1:2" ht="15">
      <c r="A266" s="68">
        <v>41671</v>
      </c>
      <c r="B266" s="67">
        <v>11100</v>
      </c>
    </row>
    <row r="267" spans="1:2" ht="15">
      <c r="A267" s="68">
        <v>41699</v>
      </c>
      <c r="B267" s="67">
        <v>11321</v>
      </c>
    </row>
    <row r="268" spans="1:2" ht="15">
      <c r="A268" s="68">
        <v>41730</v>
      </c>
      <c r="B268" s="67">
        <v>11003</v>
      </c>
    </row>
    <row r="269" spans="1:2" ht="15">
      <c r="A269" s="68">
        <v>41760</v>
      </c>
      <c r="B269" s="67">
        <v>10985</v>
      </c>
    </row>
    <row r="270" spans="1:2" ht="15">
      <c r="A270" s="68">
        <v>41791</v>
      </c>
      <c r="B270" s="67">
        <v>11556</v>
      </c>
    </row>
    <row r="271" spans="1:2" ht="15">
      <c r="A271" s="68">
        <v>41821</v>
      </c>
      <c r="B271" s="67">
        <v>11314</v>
      </c>
    </row>
    <row r="272" spans="1:2" ht="15">
      <c r="A272" s="68">
        <v>41852</v>
      </c>
      <c r="B272" s="67">
        <v>10860</v>
      </c>
    </row>
    <row r="273" spans="1:2" ht="15">
      <c r="A273" s="68">
        <v>41883</v>
      </c>
      <c r="B273" s="67">
        <v>11869</v>
      </c>
    </row>
    <row r="274" spans="1:2" ht="15">
      <c r="A274" s="68">
        <v>41913</v>
      </c>
      <c r="B274" s="67">
        <v>10989</v>
      </c>
    </row>
    <row r="275" spans="1:2" ht="15">
      <c r="A275" s="68">
        <v>41944</v>
      </c>
      <c r="B275" s="67">
        <v>10487</v>
      </c>
    </row>
    <row r="276" spans="1:2" ht="15">
      <c r="A276" s="68">
        <v>41974</v>
      </c>
      <c r="B276" s="67">
        <v>10285</v>
      </c>
    </row>
    <row r="277" spans="1:2" ht="15">
      <c r="A277" s="68">
        <v>42005</v>
      </c>
      <c r="B277" s="67">
        <v>9808</v>
      </c>
    </row>
    <row r="278" spans="1:2" ht="15">
      <c r="A278" s="68">
        <v>42036</v>
      </c>
      <c r="B278" s="67">
        <v>9468</v>
      </c>
    </row>
    <row r="279" spans="1:2" ht="15">
      <c r="A279" s="68">
        <v>42064</v>
      </c>
      <c r="B279" s="67">
        <v>8951</v>
      </c>
    </row>
    <row r="280" spans="1:2" ht="15">
      <c r="A280" s="68">
        <v>42095</v>
      </c>
      <c r="B280" s="67">
        <v>9034</v>
      </c>
    </row>
    <row r="281" spans="1:2" ht="15">
      <c r="A281" s="68">
        <v>42125</v>
      </c>
      <c r="B281" s="67">
        <v>9142</v>
      </c>
    </row>
    <row r="282" spans="1:2" ht="15">
      <c r="A282" s="68">
        <v>42156</v>
      </c>
      <c r="B282" s="67">
        <v>8929</v>
      </c>
    </row>
    <row r="283" spans="1:2" ht="15">
      <c r="A283" s="68">
        <v>42186</v>
      </c>
      <c r="B283" s="67">
        <v>8517</v>
      </c>
    </row>
    <row r="284" spans="1:2" ht="15">
      <c r="A284" s="68">
        <v>42217</v>
      </c>
      <c r="B284" s="67">
        <v>8683</v>
      </c>
    </row>
    <row r="285" spans="1:2" ht="15">
      <c r="A285" s="68">
        <v>42248</v>
      </c>
      <c r="B285" s="67">
        <v>8416</v>
      </c>
    </row>
    <row r="286" spans="1:2" ht="15">
      <c r="A286" s="68">
        <v>42278</v>
      </c>
      <c r="B286" s="67">
        <v>8258</v>
      </c>
    </row>
    <row r="287" spans="1:2" ht="15">
      <c r="A287" s="68">
        <v>42309</v>
      </c>
      <c r="B287" s="67">
        <v>7980</v>
      </c>
    </row>
    <row r="288" spans="1:2" ht="15">
      <c r="A288" s="68">
        <v>42339</v>
      </c>
      <c r="B288" s="67">
        <v>7630</v>
      </c>
    </row>
    <row r="289" spans="1:2" ht="15">
      <c r="A289" s="68">
        <v>42370</v>
      </c>
      <c r="B289" s="67">
        <v>8041</v>
      </c>
    </row>
    <row r="290" spans="1:2" ht="15">
      <c r="A290" s="68">
        <v>42401</v>
      </c>
      <c r="B290" s="67">
        <v>7728</v>
      </c>
    </row>
    <row r="291" spans="1:2" ht="15">
      <c r="A291" s="68">
        <v>42430</v>
      </c>
      <c r="B291" s="67">
        <v>7531</v>
      </c>
    </row>
    <row r="292" spans="1:2" ht="15">
      <c r="A292" s="68">
        <v>42461</v>
      </c>
      <c r="B292" s="67">
        <v>7934</v>
      </c>
    </row>
    <row r="293" spans="1:2" ht="15">
      <c r="A293" s="68">
        <v>42491</v>
      </c>
      <c r="B293" s="67">
        <v>7760</v>
      </c>
    </row>
    <row r="294" spans="1:2" ht="15">
      <c r="A294" s="68">
        <v>42522</v>
      </c>
      <c r="B294" s="67">
        <v>7586</v>
      </c>
    </row>
    <row r="295" spans="1:2" ht="15">
      <c r="A295" s="68">
        <v>42552</v>
      </c>
      <c r="B295" s="67">
        <v>7765</v>
      </c>
    </row>
    <row r="296" spans="1:2" ht="15">
      <c r="A296" s="68">
        <v>42583</v>
      </c>
      <c r="B296" s="67">
        <v>7746</v>
      </c>
    </row>
    <row r="297" spans="1:2" ht="15">
      <c r="A297" s="68">
        <v>42614</v>
      </c>
      <c r="B297" s="67">
        <v>7757</v>
      </c>
    </row>
    <row r="298" spans="1:2" ht="15">
      <c r="A298" s="68">
        <v>42644</v>
      </c>
      <c r="B298" s="67">
        <v>7836</v>
      </c>
    </row>
    <row r="299" spans="1:2" ht="15">
      <c r="A299" s="68">
        <v>42675</v>
      </c>
      <c r="B299" s="67">
        <v>8209</v>
      </c>
    </row>
    <row r="300" spans="1:2" ht="15">
      <c r="A300" s="68">
        <v>42705</v>
      </c>
      <c r="B300" s="67">
        <v>8288</v>
      </c>
    </row>
    <row r="301" spans="1:2" ht="15">
      <c r="A301" s="68">
        <v>42736</v>
      </c>
      <c r="B301" s="67">
        <v>8659</v>
      </c>
    </row>
    <row r="302" spans="1:2" ht="15">
      <c r="A302" s="68">
        <v>42767</v>
      </c>
      <c r="B302" s="67">
        <v>8837</v>
      </c>
    </row>
    <row r="303" spans="1:2" ht="15">
      <c r="A303" s="68">
        <v>42795</v>
      </c>
      <c r="B303" s="67">
        <v>9001</v>
      </c>
    </row>
    <row r="304" spans="1:2" ht="15">
      <c r="A304" s="68">
        <v>42826</v>
      </c>
      <c r="B304" s="67">
        <v>8995</v>
      </c>
    </row>
    <row r="305" spans="1:2" ht="15">
      <c r="A305" s="68">
        <v>42856</v>
      </c>
      <c r="B305" s="67">
        <v>9358</v>
      </c>
    </row>
    <row r="306" spans="1:2" ht="15">
      <c r="A306" s="68">
        <v>42887</v>
      </c>
      <c r="B306" s="67">
        <v>9435</v>
      </c>
    </row>
    <row r="307" spans="1:2" ht="15">
      <c r="A307" s="68">
        <v>42917</v>
      </c>
      <c r="B307" s="67">
        <v>9327</v>
      </c>
    </row>
    <row r="308" spans="1:2" ht="15">
      <c r="A308" s="68">
        <v>42948</v>
      </c>
      <c r="B308" s="67">
        <v>9644</v>
      </c>
    </row>
    <row r="309" spans="1:2" ht="15">
      <c r="A309" s="68">
        <v>42979</v>
      </c>
      <c r="B309" s="67">
        <v>9497</v>
      </c>
    </row>
    <row r="310" spans="1:2" ht="15">
      <c r="A310" s="68">
        <v>43009</v>
      </c>
      <c r="B310" s="67">
        <v>9882</v>
      </c>
    </row>
    <row r="311" spans="1:2" ht="15">
      <c r="A311" s="68">
        <v>43040</v>
      </c>
      <c r="B311" s="67">
        <v>9858</v>
      </c>
    </row>
    <row r="312" spans="1:2" ht="15">
      <c r="A312" s="68">
        <v>43070</v>
      </c>
      <c r="B312" s="67">
        <v>9909</v>
      </c>
    </row>
    <row r="313" spans="1:2" ht="15">
      <c r="A313" s="68">
        <v>43101</v>
      </c>
      <c r="B313" s="67">
        <v>10121</v>
      </c>
    </row>
    <row r="314" spans="1:2" ht="15">
      <c r="A314" s="68">
        <v>43132</v>
      </c>
      <c r="B314" s="67">
        <v>10552</v>
      </c>
    </row>
    <row r="315" spans="1:2" ht="15">
      <c r="A315" s="68">
        <v>43160</v>
      </c>
      <c r="B315" s="67">
        <v>10996</v>
      </c>
    </row>
    <row r="316" spans="1:2" ht="15">
      <c r="A316" s="68">
        <v>43191</v>
      </c>
      <c r="B316" s="67">
        <v>11280</v>
      </c>
    </row>
    <row r="317" spans="1:2" ht="15">
      <c r="A317" s="68">
        <v>43221</v>
      </c>
      <c r="B317" s="67">
        <v>11257</v>
      </c>
    </row>
    <row r="318" spans="1:2" ht="15">
      <c r="A318" s="68">
        <v>43252</v>
      </c>
      <c r="B318" s="67">
        <v>11442</v>
      </c>
    </row>
    <row r="319" spans="1:2" ht="15">
      <c r="A319" s="68">
        <v>43282</v>
      </c>
      <c r="B319" s="67">
        <v>11644</v>
      </c>
    </row>
    <row r="320" spans="1:2" ht="15">
      <c r="A320" s="68">
        <v>43313</v>
      </c>
      <c r="B320" s="67">
        <v>11398</v>
      </c>
    </row>
    <row r="321" spans="1:2" ht="15">
      <c r="A321" s="68">
        <v>43344</v>
      </c>
      <c r="B321" s="67">
        <v>11469</v>
      </c>
    </row>
    <row r="322" spans="1:2" ht="15">
      <c r="A322" s="68">
        <v>43374</v>
      </c>
      <c r="B322" s="67">
        <v>11161</v>
      </c>
    </row>
    <row r="323" spans="1:2" ht="15">
      <c r="A323" s="68">
        <v>43405</v>
      </c>
      <c r="B323" s="67">
        <v>11212</v>
      </c>
    </row>
    <row r="324" spans="1:2" ht="15">
      <c r="A324" s="68">
        <v>43435</v>
      </c>
      <c r="B324" s="67">
        <v>11170</v>
      </c>
    </row>
    <row r="325" spans="1:2" ht="15">
      <c r="A325" s="68">
        <v>43466</v>
      </c>
      <c r="B325" s="67">
        <v>10067</v>
      </c>
    </row>
    <row r="326" spans="1:2" ht="15">
      <c r="A326" s="68">
        <v>43497</v>
      </c>
      <c r="B326" s="67">
        <v>10545</v>
      </c>
    </row>
    <row r="327" spans="1:2" ht="15">
      <c r="A327" s="68">
        <v>43525</v>
      </c>
      <c r="B327" s="67">
        <v>10627</v>
      </c>
    </row>
    <row r="328" spans="1:2" ht="15">
      <c r="A328" s="68">
        <v>43556</v>
      </c>
      <c r="B328" s="67">
        <v>10370</v>
      </c>
    </row>
    <row r="329" spans="1:2" ht="15">
      <c r="A329" s="68">
        <v>43586</v>
      </c>
      <c r="B329" s="67">
        <v>10005</v>
      </c>
    </row>
    <row r="330" spans="1:2" ht="15">
      <c r="A330" s="68">
        <v>43617</v>
      </c>
      <c r="B330" s="67">
        <v>10284</v>
      </c>
    </row>
    <row r="331" spans="1:2" ht="15">
      <c r="A331" s="68">
        <v>43647</v>
      </c>
      <c r="B331" s="67">
        <v>10111</v>
      </c>
    </row>
    <row r="332" spans="1:2" ht="15">
      <c r="A332" s="68">
        <v>43678</v>
      </c>
      <c r="B332" s="67">
        <v>9694</v>
      </c>
    </row>
    <row r="333" spans="1:2" ht="15">
      <c r="A333" s="68">
        <v>43709</v>
      </c>
      <c r="B333" s="67">
        <v>9597</v>
      </c>
    </row>
    <row r="334" spans="1:2" ht="15">
      <c r="A334" s="68">
        <v>43739</v>
      </c>
      <c r="B334" s="67">
        <v>9506</v>
      </c>
    </row>
    <row r="335" spans="1:2" ht="15">
      <c r="A335" s="68">
        <v>43770</v>
      </c>
      <c r="B335" s="67">
        <v>9501</v>
      </c>
    </row>
    <row r="336" spans="1:2" ht="15">
      <c r="A336" s="68">
        <v>43800</v>
      </c>
      <c r="B336" s="67">
        <v>9304</v>
      </c>
    </row>
    <row r="337" spans="1:2" ht="15">
      <c r="A337" s="68">
        <v>43831</v>
      </c>
      <c r="B337" s="67">
        <v>9445</v>
      </c>
    </row>
    <row r="338" spans="1:2" ht="15">
      <c r="A338" s="68">
        <v>43862</v>
      </c>
      <c r="B338" s="67">
        <v>9400</v>
      </c>
    </row>
    <row r="339" spans="1:2" ht="15">
      <c r="A339" s="68">
        <v>43891</v>
      </c>
      <c r="B339" s="67">
        <v>8583</v>
      </c>
    </row>
    <row r="340" spans="1:2" ht="15">
      <c r="A340" s="68">
        <v>43922</v>
      </c>
      <c r="B340" s="67">
        <v>7396</v>
      </c>
    </row>
    <row r="341" spans="1:2" ht="15">
      <c r="A341" s="68">
        <v>43952</v>
      </c>
      <c r="B341" s="67">
        <v>7759</v>
      </c>
    </row>
    <row r="342" spans="1:2" ht="15">
      <c r="A342" s="68">
        <v>43983</v>
      </c>
      <c r="B342" s="67">
        <v>8446</v>
      </c>
    </row>
    <row r="343" spans="1:2" ht="15">
      <c r="A343" s="68">
        <v>44013</v>
      </c>
      <c r="B343" s="67">
        <v>8628</v>
      </c>
    </row>
    <row r="344" spans="1:2" ht="15">
      <c r="A344" s="68">
        <v>44044</v>
      </c>
      <c r="B344" s="67">
        <v>9070</v>
      </c>
    </row>
    <row r="345" spans="1:2" ht="15">
      <c r="A345" s="68">
        <v>44075</v>
      </c>
      <c r="B345" s="67">
        <v>9509</v>
      </c>
    </row>
    <row r="346" spans="1:2" ht="15">
      <c r="A346" s="68">
        <v>44105</v>
      </c>
      <c r="B346" s="67">
        <v>9613</v>
      </c>
    </row>
    <row r="347" spans="1:2" ht="15">
      <c r="A347" s="68">
        <v>44136</v>
      </c>
      <c r="B347" s="67">
        <v>9732</v>
      </c>
    </row>
    <row r="348" spans="1:2" ht="15">
      <c r="A348" s="68">
        <v>44166</v>
      </c>
      <c r="B348" s="67">
        <v>9970</v>
      </c>
    </row>
    <row r="349" spans="1:2" ht="15">
      <c r="A349" s="68">
        <v>44197</v>
      </c>
      <c r="B349" s="67">
        <v>10337</v>
      </c>
    </row>
    <row r="350" spans="1:2" ht="15">
      <c r="A350" s="68">
        <v>44228</v>
      </c>
      <c r="B350" s="67">
        <v>10173</v>
      </c>
    </row>
    <row r="351" spans="1:2" ht="15">
      <c r="A351" s="68">
        <v>44256</v>
      </c>
      <c r="B351" s="67">
        <v>10745</v>
      </c>
    </row>
    <row r="352" spans="1:2" ht="15">
      <c r="A352" s="68">
        <v>44287</v>
      </c>
      <c r="B352" s="67">
        <v>11369</v>
      </c>
    </row>
    <row r="353" spans="1:2" ht="15">
      <c r="A353" s="68">
        <v>44317</v>
      </c>
      <c r="B353" s="67">
        <v>11773</v>
      </c>
    </row>
    <row r="354" spans="1:2" ht="15">
      <c r="A354" s="68">
        <v>44348</v>
      </c>
      <c r="B354" s="67">
        <v>12173</v>
      </c>
    </row>
    <row r="355" spans="1:2" ht="15">
      <c r="A355" s="68">
        <v>44378</v>
      </c>
      <c r="B355" s="67">
        <v>12093</v>
      </c>
    </row>
    <row r="356" spans="1:2" ht="15">
      <c r="A356" s="68">
        <v>44409</v>
      </c>
      <c r="B356" s="67">
        <v>12059</v>
      </c>
    </row>
    <row r="357" spans="1:2" ht="15">
      <c r="A357" s="68">
        <v>44440</v>
      </c>
      <c r="B357" s="67">
        <v>12217</v>
      </c>
    </row>
    <row r="358" spans="1:2" ht="15">
      <c r="A358" s="68">
        <v>44470</v>
      </c>
      <c r="B358" s="67">
        <v>12372</v>
      </c>
    </row>
    <row r="359" spans="1:2" ht="15">
      <c r="A359" s="68">
        <v>44501</v>
      </c>
      <c r="B359" s="67">
        <v>12206</v>
      </c>
    </row>
    <row r="360" spans="1:2" ht="15">
      <c r="A360" s="68">
        <v>44531</v>
      </c>
      <c r="B360" s="67">
        <v>12167</v>
      </c>
    </row>
    <row r="361" spans="1:2" ht="15">
      <c r="A361" s="68">
        <v>44562</v>
      </c>
      <c r="B361" s="67">
        <v>12432</v>
      </c>
    </row>
  </sheetData>
  <hyperlinks>
    <hyperlink ref="F1" r:id="rId1" display="https://fred.stlouisfed.org/series/A31ANO" xr:uid="{FA8C520A-A86A-45DC-B7C9-D1540F3DE8E3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8D234-0E9A-4E13-AEA1-46F436F71B65}">
  <sheetPr>
    <tabColor rgb="FF70AD47"/>
  </sheetPr>
  <dimension ref="A1:F602"/>
  <sheetViews>
    <sheetView workbookViewId="0">
      <selection activeCell="A2" sqref="A2:B602"/>
    </sheetView>
  </sheetViews>
  <sheetFormatPr defaultRowHeight="12.75"/>
  <cols>
    <col min="1" max="1" width="10.140625" bestFit="1" customWidth="1"/>
    <col min="2" max="2" width="10.42578125" bestFit="1" customWidth="1"/>
  </cols>
  <sheetData>
    <row r="1" spans="1:6">
      <c r="A1" t="s">
        <v>1</v>
      </c>
      <c r="B1" t="s">
        <v>46</v>
      </c>
      <c r="F1" s="18" t="s">
        <v>80</v>
      </c>
    </row>
    <row r="2" spans="1:6">
      <c r="A2" s="17">
        <v>26299</v>
      </c>
      <c r="B2">
        <v>91.740200000000002</v>
      </c>
    </row>
    <row r="3" spans="1:6">
      <c r="A3" s="17">
        <v>26330</v>
      </c>
      <c r="B3">
        <v>95.040800000000004</v>
      </c>
    </row>
    <row r="4" spans="1:6">
      <c r="A4" s="17">
        <v>26359</v>
      </c>
      <c r="B4">
        <v>95.866799999999998</v>
      </c>
    </row>
    <row r="5" spans="1:6">
      <c r="A5" s="17">
        <v>26390</v>
      </c>
      <c r="B5">
        <v>96.506900000000002</v>
      </c>
    </row>
    <row r="6" spans="1:6">
      <c r="A6" s="17">
        <v>26420</v>
      </c>
      <c r="B6">
        <v>96.328299999999999</v>
      </c>
    </row>
    <row r="7" spans="1:6">
      <c r="A7" s="17">
        <v>26451</v>
      </c>
      <c r="B7">
        <v>94.498500000000007</v>
      </c>
    </row>
    <row r="8" spans="1:6">
      <c r="A8" s="17">
        <v>26481</v>
      </c>
      <c r="B8">
        <v>95.402600000000007</v>
      </c>
    </row>
    <row r="9" spans="1:6">
      <c r="A9" s="17">
        <v>26512</v>
      </c>
      <c r="B9">
        <v>96.3352</v>
      </c>
    </row>
    <row r="10" spans="1:6">
      <c r="A10" s="17">
        <v>26543</v>
      </c>
      <c r="B10">
        <v>92.597700000000003</v>
      </c>
    </row>
    <row r="11" spans="1:6">
      <c r="A11" s="17">
        <v>26573</v>
      </c>
      <c r="B11">
        <v>91.167400000000001</v>
      </c>
    </row>
    <row r="12" spans="1:6">
      <c r="A12" s="17">
        <v>26604</v>
      </c>
      <c r="B12">
        <v>91.462900000000005</v>
      </c>
    </row>
    <row r="13" spans="1:6">
      <c r="A13" s="17">
        <v>26634</v>
      </c>
      <c r="B13">
        <v>90.693100000000001</v>
      </c>
    </row>
    <row r="14" spans="1:6">
      <c r="A14" s="17">
        <v>26665</v>
      </c>
      <c r="B14">
        <v>95.061599999999999</v>
      </c>
    </row>
    <row r="15" spans="1:6">
      <c r="A15" s="17">
        <v>26696</v>
      </c>
      <c r="B15">
        <v>94.182500000000005</v>
      </c>
    </row>
    <row r="16" spans="1:6">
      <c r="A16" s="17">
        <v>26724</v>
      </c>
      <c r="B16">
        <v>90.357100000000003</v>
      </c>
    </row>
    <row r="17" spans="1:2">
      <c r="A17" s="17">
        <v>26755</v>
      </c>
      <c r="B17">
        <v>92.405600000000007</v>
      </c>
    </row>
    <row r="18" spans="1:2">
      <c r="A18" s="17">
        <v>26785</v>
      </c>
      <c r="B18">
        <v>96.816299999999998</v>
      </c>
    </row>
    <row r="19" spans="1:2">
      <c r="A19" s="17">
        <v>26816</v>
      </c>
      <c r="B19">
        <v>93.4375</v>
      </c>
    </row>
    <row r="20" spans="1:2">
      <c r="A20" s="17">
        <v>26846</v>
      </c>
      <c r="B20">
        <v>99.545299999999997</v>
      </c>
    </row>
    <row r="21" spans="1:2">
      <c r="A21" s="17">
        <v>26877</v>
      </c>
      <c r="B21">
        <v>95.826499999999996</v>
      </c>
    </row>
    <row r="22" spans="1:2">
      <c r="A22" s="17">
        <v>26908</v>
      </c>
      <c r="B22">
        <v>97.775999999999996</v>
      </c>
    </row>
    <row r="23" spans="1:2">
      <c r="A23" s="17">
        <v>26938</v>
      </c>
      <c r="B23">
        <v>94.870999999999995</v>
      </c>
    </row>
    <row r="24" spans="1:2">
      <c r="A24" s="17">
        <v>26969</v>
      </c>
      <c r="B24">
        <v>95.266599999999997</v>
      </c>
    </row>
    <row r="25" spans="1:2">
      <c r="A25" s="17">
        <v>26999</v>
      </c>
      <c r="B25">
        <v>96.370699999999999</v>
      </c>
    </row>
    <row r="26" spans="1:2">
      <c r="A26" s="17">
        <v>27030</v>
      </c>
      <c r="B26">
        <v>96.320800000000006</v>
      </c>
    </row>
    <row r="27" spans="1:2">
      <c r="A27" s="17">
        <v>27061</v>
      </c>
      <c r="B27">
        <v>94.804299999999998</v>
      </c>
    </row>
    <row r="28" spans="1:2">
      <c r="A28" s="17">
        <v>27089</v>
      </c>
      <c r="B28">
        <v>96.564400000000006</v>
      </c>
    </row>
    <row r="29" spans="1:2">
      <c r="A29" s="17">
        <v>27120</v>
      </c>
      <c r="B29">
        <v>93.534099999999995</v>
      </c>
    </row>
    <row r="30" spans="1:2">
      <c r="A30" s="17">
        <v>27150</v>
      </c>
      <c r="B30">
        <v>95.720799999999997</v>
      </c>
    </row>
    <row r="31" spans="1:2">
      <c r="A31" s="17">
        <v>27181</v>
      </c>
      <c r="B31">
        <v>100.9008</v>
      </c>
    </row>
    <row r="32" spans="1:2">
      <c r="A32" s="17">
        <v>27211</v>
      </c>
      <c r="B32">
        <v>85.968900000000005</v>
      </c>
    </row>
    <row r="33" spans="1:2">
      <c r="A33" s="17">
        <v>27242</v>
      </c>
      <c r="B33">
        <v>81.774100000000004</v>
      </c>
    </row>
    <row r="34" spans="1:2">
      <c r="A34" s="17">
        <v>27273</v>
      </c>
      <c r="B34">
        <v>92.571100000000001</v>
      </c>
    </row>
    <row r="35" spans="1:2">
      <c r="A35" s="17">
        <v>27303</v>
      </c>
      <c r="B35">
        <v>96.3476</v>
      </c>
    </row>
    <row r="36" spans="1:2">
      <c r="A36" s="17">
        <v>27334</v>
      </c>
      <c r="B36">
        <v>94.792100000000005</v>
      </c>
    </row>
    <row r="37" spans="1:2">
      <c r="A37" s="17">
        <v>27364</v>
      </c>
      <c r="B37">
        <v>95.253600000000006</v>
      </c>
    </row>
    <row r="38" spans="1:2">
      <c r="A38" s="17">
        <v>27395</v>
      </c>
      <c r="B38">
        <v>93.23</v>
      </c>
    </row>
    <row r="39" spans="1:2">
      <c r="A39" s="17">
        <v>27426</v>
      </c>
      <c r="B39">
        <v>88.7804</v>
      </c>
    </row>
    <row r="40" spans="1:2">
      <c r="A40" s="17">
        <v>27454</v>
      </c>
      <c r="B40">
        <v>85.926299999999998</v>
      </c>
    </row>
    <row r="41" spans="1:2">
      <c r="A41" s="17">
        <v>27485</v>
      </c>
      <c r="B41">
        <v>87.656599999999997</v>
      </c>
    </row>
    <row r="42" spans="1:2">
      <c r="A42" s="17">
        <v>27515</v>
      </c>
      <c r="B42">
        <v>86.5364</v>
      </c>
    </row>
    <row r="43" spans="1:2">
      <c r="A43" s="17">
        <v>27546</v>
      </c>
      <c r="B43">
        <v>85.128</v>
      </c>
    </row>
    <row r="44" spans="1:2">
      <c r="A44" s="17">
        <v>27576</v>
      </c>
      <c r="B44">
        <v>75.153700000000001</v>
      </c>
    </row>
    <row r="45" spans="1:2">
      <c r="A45" s="17">
        <v>27607</v>
      </c>
      <c r="B45">
        <v>83.731200000000001</v>
      </c>
    </row>
    <row r="46" spans="1:2">
      <c r="A46" s="17">
        <v>27638</v>
      </c>
      <c r="B46">
        <v>84.345500000000001</v>
      </c>
    </row>
    <row r="47" spans="1:2">
      <c r="A47" s="17">
        <v>27668</v>
      </c>
      <c r="B47">
        <v>85.6143</v>
      </c>
    </row>
    <row r="48" spans="1:2">
      <c r="A48" s="17">
        <v>27699</v>
      </c>
      <c r="B48">
        <v>83.893799999999999</v>
      </c>
    </row>
    <row r="49" spans="1:2">
      <c r="A49" s="17">
        <v>27729</v>
      </c>
      <c r="B49">
        <v>84.135400000000004</v>
      </c>
    </row>
    <row r="50" spans="1:2">
      <c r="A50" s="17">
        <v>27760</v>
      </c>
      <c r="B50">
        <v>86.287099999999995</v>
      </c>
    </row>
    <row r="51" spans="1:2">
      <c r="A51" s="17">
        <v>27791</v>
      </c>
      <c r="B51">
        <v>89.069900000000004</v>
      </c>
    </row>
    <row r="52" spans="1:2">
      <c r="A52" s="17">
        <v>27820</v>
      </c>
      <c r="B52">
        <v>89.846199999999996</v>
      </c>
    </row>
    <row r="53" spans="1:2">
      <c r="A53" s="17">
        <v>27851</v>
      </c>
      <c r="B53">
        <v>90.645799999999994</v>
      </c>
    </row>
    <row r="54" spans="1:2">
      <c r="A54" s="17">
        <v>27881</v>
      </c>
      <c r="B54">
        <v>92.515100000000004</v>
      </c>
    </row>
    <row r="55" spans="1:2">
      <c r="A55" s="17">
        <v>27912</v>
      </c>
      <c r="B55">
        <v>90.379000000000005</v>
      </c>
    </row>
    <row r="56" spans="1:2">
      <c r="A56" s="17">
        <v>27942</v>
      </c>
      <c r="B56">
        <v>95.216300000000004</v>
      </c>
    </row>
    <row r="57" spans="1:2">
      <c r="A57" s="17">
        <v>27973</v>
      </c>
      <c r="B57">
        <v>95.239500000000007</v>
      </c>
    </row>
    <row r="58" spans="1:2">
      <c r="A58" s="17">
        <v>28004</v>
      </c>
      <c r="B58">
        <v>94.004300000000001</v>
      </c>
    </row>
    <row r="59" spans="1:2">
      <c r="A59" s="17">
        <v>28034</v>
      </c>
      <c r="B59">
        <v>91.054299999999998</v>
      </c>
    </row>
    <row r="60" spans="1:2">
      <c r="A60" s="17">
        <v>28065</v>
      </c>
      <c r="B60">
        <v>92.195300000000003</v>
      </c>
    </row>
    <row r="61" spans="1:2">
      <c r="A61" s="17">
        <v>28095</v>
      </c>
      <c r="B61">
        <v>91.7149</v>
      </c>
    </row>
    <row r="62" spans="1:2">
      <c r="A62" s="17">
        <v>28126</v>
      </c>
      <c r="B62">
        <v>90.063999999999993</v>
      </c>
    </row>
    <row r="63" spans="1:2">
      <c r="A63" s="17">
        <v>28157</v>
      </c>
      <c r="B63">
        <v>91.264600000000002</v>
      </c>
    </row>
    <row r="64" spans="1:2">
      <c r="A64" s="17">
        <v>28185</v>
      </c>
      <c r="B64">
        <v>91.1661</v>
      </c>
    </row>
    <row r="65" spans="1:2">
      <c r="A65" s="17">
        <v>28216</v>
      </c>
      <c r="B65">
        <v>90.569900000000004</v>
      </c>
    </row>
    <row r="66" spans="1:2">
      <c r="A66" s="17">
        <v>28246</v>
      </c>
      <c r="B66">
        <v>88.602500000000006</v>
      </c>
    </row>
    <row r="67" spans="1:2">
      <c r="A67" s="17">
        <v>28277</v>
      </c>
      <c r="B67">
        <v>90.256399999999999</v>
      </c>
    </row>
    <row r="68" spans="1:2">
      <c r="A68" s="17">
        <v>28307</v>
      </c>
      <c r="B68">
        <v>78.427700000000002</v>
      </c>
    </row>
    <row r="69" spans="1:2">
      <c r="A69" s="17">
        <v>28338</v>
      </c>
      <c r="B69">
        <v>78.484499999999997</v>
      </c>
    </row>
    <row r="70" spans="1:2">
      <c r="A70" s="17">
        <v>28369</v>
      </c>
      <c r="B70">
        <v>79.023600000000002</v>
      </c>
    </row>
    <row r="71" spans="1:2">
      <c r="A71" s="17">
        <v>28399</v>
      </c>
      <c r="B71">
        <v>81.356899999999996</v>
      </c>
    </row>
    <row r="72" spans="1:2">
      <c r="A72" s="17">
        <v>28430</v>
      </c>
      <c r="B72">
        <v>85.903999999999996</v>
      </c>
    </row>
    <row r="73" spans="1:2">
      <c r="A73" s="17">
        <v>28460</v>
      </c>
      <c r="B73">
        <v>88.119699999999995</v>
      </c>
    </row>
    <row r="74" spans="1:2">
      <c r="A74" s="17">
        <v>28491</v>
      </c>
      <c r="B74">
        <v>81.201300000000003</v>
      </c>
    </row>
    <row r="75" spans="1:2">
      <c r="A75" s="17">
        <v>28522</v>
      </c>
      <c r="B75">
        <v>80.503600000000006</v>
      </c>
    </row>
    <row r="76" spans="1:2">
      <c r="A76" s="17">
        <v>28550</v>
      </c>
      <c r="B76">
        <v>82.805400000000006</v>
      </c>
    </row>
    <row r="77" spans="1:2">
      <c r="A77" s="17">
        <v>28581</v>
      </c>
      <c r="B77">
        <v>85.259900000000002</v>
      </c>
    </row>
    <row r="78" spans="1:2">
      <c r="A78" s="17">
        <v>28611</v>
      </c>
      <c r="B78">
        <v>85.082700000000003</v>
      </c>
    </row>
    <row r="79" spans="1:2">
      <c r="A79" s="17">
        <v>28642</v>
      </c>
      <c r="B79">
        <v>75.464299999999994</v>
      </c>
    </row>
    <row r="80" spans="1:2">
      <c r="A80" s="17">
        <v>28672</v>
      </c>
      <c r="B80">
        <v>68.208399999999997</v>
      </c>
    </row>
    <row r="81" spans="1:2">
      <c r="A81" s="17">
        <v>28703</v>
      </c>
      <c r="B81">
        <v>78.037999999999997</v>
      </c>
    </row>
    <row r="82" spans="1:2">
      <c r="A82" s="17">
        <v>28734</v>
      </c>
      <c r="B82">
        <v>79.304900000000004</v>
      </c>
    </row>
    <row r="83" spans="1:2">
      <c r="A83" s="17">
        <v>28764</v>
      </c>
      <c r="B83">
        <v>81.058599999999998</v>
      </c>
    </row>
    <row r="84" spans="1:2">
      <c r="A84" s="17">
        <v>28795</v>
      </c>
      <c r="B84">
        <v>79.105000000000004</v>
      </c>
    </row>
    <row r="85" spans="1:2">
      <c r="A85" s="17">
        <v>28825</v>
      </c>
      <c r="B85">
        <v>77.752399999999994</v>
      </c>
    </row>
    <row r="86" spans="1:2">
      <c r="A86" s="17">
        <v>28856</v>
      </c>
      <c r="B86">
        <v>77.279700000000005</v>
      </c>
    </row>
    <row r="87" spans="1:2">
      <c r="A87" s="17">
        <v>28887</v>
      </c>
      <c r="B87">
        <v>77.974599999999995</v>
      </c>
    </row>
    <row r="88" spans="1:2">
      <c r="A88" s="17">
        <v>28915</v>
      </c>
      <c r="B88">
        <v>75.614099999999993</v>
      </c>
    </row>
    <row r="89" spans="1:2">
      <c r="A89" s="17">
        <v>28946</v>
      </c>
      <c r="B89">
        <v>77.842799999999997</v>
      </c>
    </row>
    <row r="90" spans="1:2">
      <c r="A90" s="17">
        <v>28976</v>
      </c>
      <c r="B90">
        <v>80.197199999999995</v>
      </c>
    </row>
    <row r="91" spans="1:2">
      <c r="A91" s="17">
        <v>29007</v>
      </c>
      <c r="B91">
        <v>79.269300000000001</v>
      </c>
    </row>
    <row r="92" spans="1:2">
      <c r="A92" s="17">
        <v>29037</v>
      </c>
      <c r="B92">
        <v>84.254099999999994</v>
      </c>
    </row>
    <row r="93" spans="1:2">
      <c r="A93" s="17">
        <v>29068</v>
      </c>
      <c r="B93">
        <v>85.810100000000006</v>
      </c>
    </row>
    <row r="94" spans="1:2">
      <c r="A94" s="17">
        <v>29099</v>
      </c>
      <c r="B94">
        <v>76.580799999999996</v>
      </c>
    </row>
    <row r="95" spans="1:2">
      <c r="A95" s="17">
        <v>29129</v>
      </c>
      <c r="B95">
        <v>80.491699999999994</v>
      </c>
    </row>
    <row r="96" spans="1:2">
      <c r="A96" s="17">
        <v>29160</v>
      </c>
      <c r="B96">
        <v>79.933199999999999</v>
      </c>
    </row>
    <row r="97" spans="1:2">
      <c r="A97" s="17">
        <v>29190</v>
      </c>
      <c r="B97">
        <v>81.632099999999994</v>
      </c>
    </row>
    <row r="98" spans="1:2">
      <c r="A98" s="17">
        <v>29221</v>
      </c>
      <c r="B98">
        <v>87.042199999999994</v>
      </c>
    </row>
    <row r="99" spans="1:2">
      <c r="A99" s="17">
        <v>29252</v>
      </c>
      <c r="B99">
        <v>84.436300000000003</v>
      </c>
    </row>
    <row r="100" spans="1:2">
      <c r="A100" s="17">
        <v>29281</v>
      </c>
      <c r="B100">
        <v>87.637699999999995</v>
      </c>
    </row>
    <row r="101" spans="1:2">
      <c r="A101" s="17">
        <v>29312</v>
      </c>
      <c r="B101">
        <v>89.060900000000004</v>
      </c>
    </row>
    <row r="102" spans="1:2">
      <c r="A102" s="17">
        <v>29342</v>
      </c>
      <c r="B102">
        <v>88.253699999999995</v>
      </c>
    </row>
    <row r="103" spans="1:2">
      <c r="A103" s="17">
        <v>29373</v>
      </c>
      <c r="B103">
        <v>89.386399999999995</v>
      </c>
    </row>
    <row r="104" spans="1:2">
      <c r="A104" s="17">
        <v>29403</v>
      </c>
      <c r="B104">
        <v>59.106699999999996</v>
      </c>
    </row>
    <row r="105" spans="1:2">
      <c r="A105" s="17">
        <v>29434</v>
      </c>
      <c r="B105">
        <v>48.794600000000003</v>
      </c>
    </row>
    <row r="106" spans="1:2">
      <c r="A106" s="17">
        <v>29465</v>
      </c>
      <c r="B106">
        <v>53.016100000000002</v>
      </c>
    </row>
    <row r="107" spans="1:2">
      <c r="A107" s="17">
        <v>29495</v>
      </c>
      <c r="B107">
        <v>64.329700000000003</v>
      </c>
    </row>
    <row r="108" spans="1:2">
      <c r="A108" s="17">
        <v>29526</v>
      </c>
      <c r="B108">
        <v>74.004499999999993</v>
      </c>
    </row>
    <row r="109" spans="1:2">
      <c r="A109" s="17">
        <v>29556</v>
      </c>
      <c r="B109">
        <v>82.431399999999996</v>
      </c>
    </row>
    <row r="110" spans="1:2">
      <c r="A110" s="17">
        <v>29587</v>
      </c>
      <c r="B110">
        <v>81.464299999999994</v>
      </c>
    </row>
    <row r="111" spans="1:2">
      <c r="A111" s="17">
        <v>29618</v>
      </c>
      <c r="B111">
        <v>83.559799999999996</v>
      </c>
    </row>
    <row r="112" spans="1:2">
      <c r="A112" s="17">
        <v>29646</v>
      </c>
      <c r="B112">
        <v>84.140799999999999</v>
      </c>
    </row>
    <row r="113" spans="1:2">
      <c r="A113" s="17">
        <v>29677</v>
      </c>
      <c r="B113">
        <v>76.673199999999994</v>
      </c>
    </row>
    <row r="114" spans="1:2">
      <c r="A114" s="17">
        <v>29707</v>
      </c>
      <c r="B114">
        <v>79.412099999999995</v>
      </c>
    </row>
    <row r="115" spans="1:2">
      <c r="A115" s="17">
        <v>29738</v>
      </c>
      <c r="B115">
        <v>71.016800000000003</v>
      </c>
    </row>
    <row r="116" spans="1:2">
      <c r="A116" s="17">
        <v>29768</v>
      </c>
      <c r="B116">
        <v>82.442800000000005</v>
      </c>
    </row>
    <row r="117" spans="1:2">
      <c r="A117" s="17">
        <v>29799</v>
      </c>
      <c r="B117">
        <v>87.748400000000004</v>
      </c>
    </row>
    <row r="118" spans="1:2">
      <c r="A118" s="17">
        <v>29830</v>
      </c>
      <c r="B118">
        <v>93.7654</v>
      </c>
    </row>
    <row r="119" spans="1:2">
      <c r="A119" s="17">
        <v>29860</v>
      </c>
      <c r="B119">
        <v>87.505899999999997</v>
      </c>
    </row>
    <row r="120" spans="1:2">
      <c r="A120" s="17">
        <v>29891</v>
      </c>
      <c r="B120">
        <v>86.902699999999996</v>
      </c>
    </row>
    <row r="121" spans="1:2">
      <c r="A121" s="17">
        <v>29921</v>
      </c>
      <c r="B121">
        <v>80.326300000000003</v>
      </c>
    </row>
    <row r="122" spans="1:2">
      <c r="A122" s="17">
        <v>29952</v>
      </c>
      <c r="B122">
        <v>77.222099999999998</v>
      </c>
    </row>
    <row r="123" spans="1:2">
      <c r="A123" s="17">
        <v>29983</v>
      </c>
      <c r="B123">
        <v>79.701700000000002</v>
      </c>
    </row>
    <row r="124" spans="1:2">
      <c r="A124" s="17">
        <v>30011</v>
      </c>
      <c r="B124">
        <v>79.893699999999995</v>
      </c>
    </row>
    <row r="125" spans="1:2">
      <c r="A125" s="17">
        <v>30042</v>
      </c>
      <c r="B125">
        <v>78.892899999999997</v>
      </c>
    </row>
    <row r="126" spans="1:2">
      <c r="A126" s="17">
        <v>30072</v>
      </c>
      <c r="B126">
        <v>74.284099999999995</v>
      </c>
    </row>
    <row r="127" spans="1:2">
      <c r="A127" s="17">
        <v>30103</v>
      </c>
      <c r="B127">
        <v>72.349500000000006</v>
      </c>
    </row>
    <row r="128" spans="1:2">
      <c r="A128" s="17">
        <v>30133</v>
      </c>
      <c r="B128">
        <v>67.062600000000003</v>
      </c>
    </row>
    <row r="129" spans="1:2">
      <c r="A129" s="17">
        <v>30164</v>
      </c>
      <c r="B129">
        <v>69.625900000000001</v>
      </c>
    </row>
    <row r="130" spans="1:2">
      <c r="A130" s="17">
        <v>30195</v>
      </c>
      <c r="B130">
        <v>66.347300000000004</v>
      </c>
    </row>
    <row r="131" spans="1:2">
      <c r="A131" s="17">
        <v>30225</v>
      </c>
      <c r="B131">
        <v>68.037700000000001</v>
      </c>
    </row>
    <row r="132" spans="1:2">
      <c r="A132" s="17">
        <v>30256</v>
      </c>
      <c r="B132">
        <v>68.5762</v>
      </c>
    </row>
    <row r="133" spans="1:2">
      <c r="A133" s="17">
        <v>30286</v>
      </c>
      <c r="B133">
        <v>68.025099999999995</v>
      </c>
    </row>
    <row r="134" spans="1:2">
      <c r="A134" s="17">
        <v>30317</v>
      </c>
      <c r="B134">
        <v>70.046899999999994</v>
      </c>
    </row>
    <row r="135" spans="1:2">
      <c r="A135" s="17">
        <v>30348</v>
      </c>
      <c r="B135">
        <v>63.726599999999998</v>
      </c>
    </row>
    <row r="136" spans="1:2">
      <c r="A136" s="17">
        <v>30376</v>
      </c>
      <c r="B136">
        <v>61.903599999999997</v>
      </c>
    </row>
    <row r="137" spans="1:2">
      <c r="A137" s="17">
        <v>30407</v>
      </c>
      <c r="B137">
        <v>63.276899999999998</v>
      </c>
    </row>
    <row r="138" spans="1:2">
      <c r="A138" s="17">
        <v>30437</v>
      </c>
      <c r="B138">
        <v>67.014600000000002</v>
      </c>
    </row>
    <row r="139" spans="1:2">
      <c r="A139" s="17">
        <v>30468</v>
      </c>
      <c r="B139">
        <v>61.320599999999999</v>
      </c>
    </row>
    <row r="140" spans="1:2">
      <c r="A140" s="17">
        <v>30498</v>
      </c>
      <c r="B140">
        <v>63.2209</v>
      </c>
    </row>
    <row r="141" spans="1:2">
      <c r="A141" s="17">
        <v>30529</v>
      </c>
      <c r="B141">
        <v>65.667100000000005</v>
      </c>
    </row>
    <row r="142" spans="1:2">
      <c r="A142" s="17">
        <v>30560</v>
      </c>
      <c r="B142">
        <v>66.346699999999998</v>
      </c>
    </row>
    <row r="143" spans="1:2">
      <c r="A143" s="17">
        <v>30590</v>
      </c>
      <c r="B143">
        <v>64.943100000000001</v>
      </c>
    </row>
    <row r="144" spans="1:2">
      <c r="A144" s="17">
        <v>30621</v>
      </c>
      <c r="B144">
        <v>68.049899999999994</v>
      </c>
    </row>
    <row r="145" spans="1:2">
      <c r="A145" s="17">
        <v>30651</v>
      </c>
      <c r="B145">
        <v>66.132999999999996</v>
      </c>
    </row>
    <row r="146" spans="1:2">
      <c r="A146" s="17">
        <v>30682</v>
      </c>
      <c r="B146">
        <v>70.596199999999996</v>
      </c>
    </row>
    <row r="147" spans="1:2">
      <c r="A147" s="17">
        <v>30713</v>
      </c>
      <c r="B147">
        <v>70.559100000000001</v>
      </c>
    </row>
    <row r="148" spans="1:2">
      <c r="A148" s="17">
        <v>30742</v>
      </c>
      <c r="B148">
        <v>71.784899999999993</v>
      </c>
    </row>
    <row r="149" spans="1:2">
      <c r="A149" s="17">
        <v>30773</v>
      </c>
      <c r="B149">
        <v>59.461799999999997</v>
      </c>
    </row>
    <row r="150" spans="1:2">
      <c r="A150" s="17">
        <v>30803</v>
      </c>
      <c r="B150">
        <v>61.425600000000003</v>
      </c>
    </row>
    <row r="151" spans="1:2">
      <c r="A151" s="17">
        <v>30834</v>
      </c>
      <c r="B151">
        <v>53.4009</v>
      </c>
    </row>
    <row r="152" spans="1:2">
      <c r="A152" s="17">
        <v>30864</v>
      </c>
      <c r="B152">
        <v>63.082700000000003</v>
      </c>
    </row>
    <row r="153" spans="1:2">
      <c r="A153" s="17">
        <v>30895</v>
      </c>
      <c r="B153">
        <v>56.655099999999997</v>
      </c>
    </row>
    <row r="154" spans="1:2">
      <c r="A154" s="17">
        <v>30926</v>
      </c>
      <c r="B154">
        <v>53.5366</v>
      </c>
    </row>
    <row r="155" spans="1:2">
      <c r="A155" s="17">
        <v>30956</v>
      </c>
      <c r="B155">
        <v>56.654400000000003</v>
      </c>
    </row>
    <row r="156" spans="1:2">
      <c r="A156" s="17">
        <v>30987</v>
      </c>
      <c r="B156">
        <v>57.385599999999997</v>
      </c>
    </row>
    <row r="157" spans="1:2">
      <c r="A157" s="17">
        <v>31017</v>
      </c>
      <c r="B157">
        <v>60.243099999999998</v>
      </c>
    </row>
    <row r="158" spans="1:2">
      <c r="A158" s="17">
        <v>31048</v>
      </c>
      <c r="B158">
        <v>60.822099999999999</v>
      </c>
    </row>
    <row r="159" spans="1:2">
      <c r="A159" s="17">
        <v>31079</v>
      </c>
      <c r="B159">
        <v>65.4529</v>
      </c>
    </row>
    <row r="160" spans="1:2">
      <c r="A160" s="17">
        <v>31107</v>
      </c>
      <c r="B160">
        <v>66.754199999999997</v>
      </c>
    </row>
    <row r="161" spans="1:2">
      <c r="A161" s="17">
        <v>31138</v>
      </c>
      <c r="B161">
        <v>66.004300000000001</v>
      </c>
    </row>
    <row r="162" spans="1:2">
      <c r="A162" s="17">
        <v>31168</v>
      </c>
      <c r="B162">
        <v>65.071899999999999</v>
      </c>
    </row>
    <row r="163" spans="1:2">
      <c r="A163" s="17">
        <v>31199</v>
      </c>
      <c r="B163">
        <v>63.4285</v>
      </c>
    </row>
    <row r="164" spans="1:2">
      <c r="A164" s="17">
        <v>31229</v>
      </c>
      <c r="B164">
        <v>61.634799999999998</v>
      </c>
    </row>
    <row r="165" spans="1:2">
      <c r="A165" s="17">
        <v>31260</v>
      </c>
      <c r="B165">
        <v>59.460999999999999</v>
      </c>
    </row>
    <row r="166" spans="1:2">
      <c r="A166" s="17">
        <v>31291</v>
      </c>
      <c r="B166">
        <v>57.716200000000001</v>
      </c>
    </row>
    <row r="167" spans="1:2">
      <c r="A167" s="17">
        <v>31321</v>
      </c>
      <c r="B167">
        <v>62.482500000000002</v>
      </c>
    </row>
    <row r="168" spans="1:2">
      <c r="A168" s="17">
        <v>31352</v>
      </c>
      <c r="B168">
        <v>62.082700000000003</v>
      </c>
    </row>
    <row r="169" spans="1:2">
      <c r="A169" s="17">
        <v>31382</v>
      </c>
      <c r="B169">
        <v>67.182500000000005</v>
      </c>
    </row>
    <row r="170" spans="1:2">
      <c r="A170" s="17">
        <v>31413</v>
      </c>
      <c r="B170">
        <v>66.677300000000002</v>
      </c>
    </row>
    <row r="171" spans="1:2">
      <c r="A171" s="17">
        <v>31444</v>
      </c>
      <c r="B171">
        <v>64.330299999999994</v>
      </c>
    </row>
    <row r="172" spans="1:2">
      <c r="A172" s="17">
        <v>31472</v>
      </c>
      <c r="B172">
        <v>62.646900000000002</v>
      </c>
    </row>
    <row r="173" spans="1:2">
      <c r="A173" s="17">
        <v>31503</v>
      </c>
      <c r="B173">
        <v>61.260199999999998</v>
      </c>
    </row>
    <row r="174" spans="1:2">
      <c r="A174" s="17">
        <v>31533</v>
      </c>
      <c r="B174">
        <v>54.008800000000001</v>
      </c>
    </row>
    <row r="175" spans="1:2">
      <c r="A175" s="17">
        <v>31564</v>
      </c>
      <c r="B175">
        <v>57.824800000000003</v>
      </c>
    </row>
    <row r="176" spans="1:2">
      <c r="A176" s="17">
        <v>31594</v>
      </c>
      <c r="B176">
        <v>59.055399999999999</v>
      </c>
    </row>
    <row r="177" spans="1:2">
      <c r="A177" s="17">
        <v>31625</v>
      </c>
      <c r="B177">
        <v>57.423299999999998</v>
      </c>
    </row>
    <row r="178" spans="1:2">
      <c r="A178" s="17">
        <v>31656</v>
      </c>
      <c r="B178">
        <v>59.196399999999997</v>
      </c>
    </row>
    <row r="179" spans="1:2">
      <c r="A179" s="17">
        <v>31686</v>
      </c>
      <c r="B179">
        <v>58.588700000000003</v>
      </c>
    </row>
    <row r="180" spans="1:2">
      <c r="A180" s="17">
        <v>31717</v>
      </c>
      <c r="B180">
        <v>57.475999999999999</v>
      </c>
    </row>
    <row r="181" spans="1:2">
      <c r="A181" s="17">
        <v>31747</v>
      </c>
      <c r="B181">
        <v>59.426900000000003</v>
      </c>
    </row>
    <row r="182" spans="1:2">
      <c r="A182" s="17">
        <v>31778</v>
      </c>
      <c r="B182">
        <v>58.033200000000001</v>
      </c>
    </row>
    <row r="183" spans="1:2">
      <c r="A183" s="17">
        <v>31809</v>
      </c>
      <c r="B183">
        <v>59.368499999999997</v>
      </c>
    </row>
    <row r="184" spans="1:2">
      <c r="A184" s="17">
        <v>31837</v>
      </c>
      <c r="B184">
        <v>60.575600000000001</v>
      </c>
    </row>
    <row r="185" spans="1:2">
      <c r="A185" s="17">
        <v>31868</v>
      </c>
      <c r="B185">
        <v>58.511600000000001</v>
      </c>
    </row>
    <row r="186" spans="1:2">
      <c r="A186" s="17">
        <v>31898</v>
      </c>
      <c r="B186">
        <v>62.675400000000003</v>
      </c>
    </row>
    <row r="187" spans="1:2">
      <c r="A187" s="17">
        <v>31929</v>
      </c>
      <c r="B187">
        <v>62.268300000000004</v>
      </c>
    </row>
    <row r="188" spans="1:2">
      <c r="A188" s="17">
        <v>31959</v>
      </c>
      <c r="B188">
        <v>64.990200000000002</v>
      </c>
    </row>
    <row r="189" spans="1:2">
      <c r="A189" s="17">
        <v>31990</v>
      </c>
      <c r="B189">
        <v>63.186900000000001</v>
      </c>
    </row>
    <row r="190" spans="1:2">
      <c r="A190" s="17">
        <v>32021</v>
      </c>
      <c r="B190">
        <v>65.136700000000005</v>
      </c>
    </row>
    <row r="191" spans="1:2">
      <c r="A191" s="17">
        <v>32051</v>
      </c>
      <c r="B191">
        <v>61.975999999999999</v>
      </c>
    </row>
    <row r="192" spans="1:2">
      <c r="A192" s="17">
        <v>32082</v>
      </c>
      <c r="B192">
        <v>65.385599999999997</v>
      </c>
    </row>
    <row r="193" spans="1:2">
      <c r="A193" s="17">
        <v>32112</v>
      </c>
      <c r="B193">
        <v>64.737899999999996</v>
      </c>
    </row>
    <row r="194" spans="1:2">
      <c r="A194" s="17">
        <v>32143</v>
      </c>
      <c r="B194">
        <v>64.819400000000002</v>
      </c>
    </row>
    <row r="195" spans="1:2">
      <c r="A195" s="17">
        <v>32174</v>
      </c>
      <c r="B195">
        <v>63.760199999999998</v>
      </c>
    </row>
    <row r="196" spans="1:2">
      <c r="A196" s="17">
        <v>32203</v>
      </c>
      <c r="B196">
        <v>70.820899999999995</v>
      </c>
    </row>
    <row r="197" spans="1:2">
      <c r="A197" s="17">
        <v>32234</v>
      </c>
      <c r="B197">
        <v>70.958600000000004</v>
      </c>
    </row>
    <row r="198" spans="1:2">
      <c r="A198" s="17">
        <v>32264</v>
      </c>
      <c r="B198">
        <v>72.631600000000006</v>
      </c>
    </row>
    <row r="199" spans="1:2">
      <c r="A199" s="17">
        <v>32295</v>
      </c>
      <c r="B199">
        <v>73.338200000000001</v>
      </c>
    </row>
    <row r="200" spans="1:2">
      <c r="A200" s="17">
        <v>32325</v>
      </c>
      <c r="B200">
        <v>71.387299999999996</v>
      </c>
    </row>
    <row r="201" spans="1:2">
      <c r="A201" s="17">
        <v>32356</v>
      </c>
      <c r="B201">
        <v>76.271799999999999</v>
      </c>
    </row>
    <row r="202" spans="1:2">
      <c r="A202" s="17">
        <v>32387</v>
      </c>
      <c r="B202">
        <v>73.816599999999994</v>
      </c>
    </row>
    <row r="203" spans="1:2">
      <c r="A203" s="17">
        <v>32417</v>
      </c>
      <c r="B203">
        <v>75.049199999999999</v>
      </c>
    </row>
    <row r="204" spans="1:2">
      <c r="A204" s="17">
        <v>32448</v>
      </c>
      <c r="B204">
        <v>76.392200000000003</v>
      </c>
    </row>
    <row r="205" spans="1:2">
      <c r="A205" s="17">
        <v>32478</v>
      </c>
      <c r="B205">
        <v>74.434700000000007</v>
      </c>
    </row>
    <row r="206" spans="1:2">
      <c r="A206" s="17">
        <v>32509</v>
      </c>
      <c r="B206">
        <v>77.507499999999993</v>
      </c>
    </row>
    <row r="207" spans="1:2">
      <c r="A207" s="17">
        <v>32540</v>
      </c>
      <c r="B207">
        <v>76.947699999999998</v>
      </c>
    </row>
    <row r="208" spans="1:2">
      <c r="A208" s="17">
        <v>32568</v>
      </c>
      <c r="B208">
        <v>75.741600000000005</v>
      </c>
    </row>
    <row r="209" spans="1:2">
      <c r="A209" s="17">
        <v>32599</v>
      </c>
      <c r="B209">
        <v>79.361999999999995</v>
      </c>
    </row>
    <row r="210" spans="1:2">
      <c r="A210" s="17">
        <v>32629</v>
      </c>
      <c r="B210">
        <v>75.981999999999999</v>
      </c>
    </row>
    <row r="211" spans="1:2">
      <c r="A211" s="17">
        <v>32660</v>
      </c>
      <c r="B211">
        <v>77.842799999999997</v>
      </c>
    </row>
    <row r="212" spans="1:2">
      <c r="A212" s="17">
        <v>32690</v>
      </c>
      <c r="B212">
        <v>75.224800000000002</v>
      </c>
    </row>
    <row r="213" spans="1:2">
      <c r="A213" s="17">
        <v>32721</v>
      </c>
      <c r="B213">
        <v>77.962999999999994</v>
      </c>
    </row>
    <row r="214" spans="1:2">
      <c r="A214" s="17">
        <v>32752</v>
      </c>
      <c r="B214">
        <v>76.499300000000005</v>
      </c>
    </row>
    <row r="215" spans="1:2">
      <c r="A215" s="17">
        <v>32782</v>
      </c>
      <c r="B215">
        <v>79.574600000000004</v>
      </c>
    </row>
    <row r="216" spans="1:2">
      <c r="A216" s="17">
        <v>32813</v>
      </c>
      <c r="B216">
        <v>78.607699999999994</v>
      </c>
    </row>
    <row r="217" spans="1:2">
      <c r="A217" s="17">
        <v>32843</v>
      </c>
      <c r="B217">
        <v>76.941000000000003</v>
      </c>
    </row>
    <row r="218" spans="1:2">
      <c r="A218" s="17">
        <v>32874</v>
      </c>
      <c r="B218">
        <v>91.874700000000004</v>
      </c>
    </row>
    <row r="219" spans="1:2">
      <c r="A219" s="17">
        <v>32905</v>
      </c>
      <c r="B219">
        <v>90.409899999999993</v>
      </c>
    </row>
    <row r="220" spans="1:2">
      <c r="A220" s="17">
        <v>32933</v>
      </c>
      <c r="B220">
        <v>85.598399999999998</v>
      </c>
    </row>
    <row r="221" spans="1:2">
      <c r="A221" s="17">
        <v>32964</v>
      </c>
      <c r="B221">
        <v>92.300399999999996</v>
      </c>
    </row>
    <row r="222" spans="1:2">
      <c r="A222" s="17">
        <v>32994</v>
      </c>
      <c r="B222">
        <v>92.679100000000005</v>
      </c>
    </row>
    <row r="223" spans="1:2">
      <c r="A223" s="17">
        <v>33025</v>
      </c>
      <c r="B223">
        <v>96.271699999999996</v>
      </c>
    </row>
    <row r="224" spans="1:2">
      <c r="A224" s="17">
        <v>33055</v>
      </c>
      <c r="B224">
        <v>106.905</v>
      </c>
    </row>
    <row r="225" spans="1:2">
      <c r="A225" s="17">
        <v>33086</v>
      </c>
      <c r="B225">
        <v>108.7783</v>
      </c>
    </row>
    <row r="226" spans="1:2">
      <c r="A226" s="17">
        <v>33117</v>
      </c>
      <c r="B226">
        <v>102.7234</v>
      </c>
    </row>
    <row r="227" spans="1:2">
      <c r="A227" s="17">
        <v>33147</v>
      </c>
      <c r="B227">
        <v>102.297</v>
      </c>
    </row>
    <row r="228" spans="1:2">
      <c r="A228" s="17">
        <v>33178</v>
      </c>
      <c r="B228">
        <v>104.687</v>
      </c>
    </row>
    <row r="229" spans="1:2">
      <c r="A229" s="17">
        <v>33208</v>
      </c>
      <c r="B229">
        <v>103.2855</v>
      </c>
    </row>
    <row r="230" spans="1:2">
      <c r="A230" s="17">
        <v>33239</v>
      </c>
      <c r="B230">
        <v>100.9679</v>
      </c>
    </row>
    <row r="231" spans="1:2">
      <c r="A231" s="17">
        <v>33270</v>
      </c>
      <c r="B231">
        <v>101.04810000000001</v>
      </c>
    </row>
    <row r="232" spans="1:2">
      <c r="A232" s="17">
        <v>33298</v>
      </c>
      <c r="B232">
        <v>99.444900000000004</v>
      </c>
    </row>
    <row r="233" spans="1:2">
      <c r="A233" s="17">
        <v>33329</v>
      </c>
      <c r="B233">
        <v>97.630200000000002</v>
      </c>
    </row>
    <row r="234" spans="1:2">
      <c r="A234" s="17">
        <v>33359</v>
      </c>
      <c r="B234">
        <v>105.4939</v>
      </c>
    </row>
    <row r="235" spans="1:2">
      <c r="A235" s="17">
        <v>33390</v>
      </c>
      <c r="B235">
        <v>97.9773</v>
      </c>
    </row>
    <row r="236" spans="1:2">
      <c r="A236" s="17">
        <v>33420</v>
      </c>
      <c r="B236">
        <v>101.62909999999999</v>
      </c>
    </row>
    <row r="237" spans="1:2">
      <c r="A237" s="17">
        <v>33451</v>
      </c>
      <c r="B237">
        <v>99.760499999999993</v>
      </c>
    </row>
    <row r="238" spans="1:2">
      <c r="A238" s="17">
        <v>33482</v>
      </c>
      <c r="B238">
        <v>102.15309999999999</v>
      </c>
    </row>
    <row r="239" spans="1:2">
      <c r="A239" s="17">
        <v>33512</v>
      </c>
      <c r="B239">
        <v>97.209000000000003</v>
      </c>
    </row>
    <row r="240" spans="1:2">
      <c r="A240" s="17">
        <v>33543</v>
      </c>
      <c r="B240">
        <v>89.317599999999999</v>
      </c>
    </row>
    <row r="241" spans="1:2">
      <c r="A241" s="17">
        <v>33573</v>
      </c>
      <c r="B241">
        <v>93.649299999999997</v>
      </c>
    </row>
    <row r="242" spans="1:2">
      <c r="A242" s="17">
        <v>33604</v>
      </c>
      <c r="B242">
        <v>94.475099999999998</v>
      </c>
    </row>
    <row r="243" spans="1:2">
      <c r="A243" s="17">
        <v>33635</v>
      </c>
      <c r="B243">
        <v>98.340100000000007</v>
      </c>
    </row>
    <row r="244" spans="1:2">
      <c r="A244" s="17">
        <v>33664</v>
      </c>
      <c r="B244">
        <v>99.827399999999997</v>
      </c>
    </row>
    <row r="245" spans="1:2">
      <c r="A245" s="17">
        <v>33695</v>
      </c>
      <c r="B245">
        <v>96.229799999999997</v>
      </c>
    </row>
    <row r="246" spans="1:2">
      <c r="A246" s="17">
        <v>33725</v>
      </c>
      <c r="B246">
        <v>97.687600000000003</v>
      </c>
    </row>
    <row r="247" spans="1:2">
      <c r="A247" s="17">
        <v>33756</v>
      </c>
      <c r="B247">
        <v>100.20869999999999</v>
      </c>
    </row>
    <row r="248" spans="1:2">
      <c r="A248" s="17">
        <v>33786</v>
      </c>
      <c r="B248">
        <v>101.38339999999999</v>
      </c>
    </row>
    <row r="249" spans="1:2">
      <c r="A249" s="17">
        <v>33817</v>
      </c>
      <c r="B249">
        <v>103.39409999999999</v>
      </c>
    </row>
    <row r="250" spans="1:2">
      <c r="A250" s="17">
        <v>33848</v>
      </c>
      <c r="B250">
        <v>104.3415</v>
      </c>
    </row>
    <row r="251" spans="1:2">
      <c r="A251" s="17">
        <v>33878</v>
      </c>
      <c r="B251">
        <v>100.5145</v>
      </c>
    </row>
    <row r="252" spans="1:2">
      <c r="A252" s="17">
        <v>33909</v>
      </c>
      <c r="B252">
        <v>105.5318</v>
      </c>
    </row>
    <row r="253" spans="1:2">
      <c r="A253" s="17">
        <v>33939</v>
      </c>
      <c r="B253">
        <v>102.914</v>
      </c>
    </row>
    <row r="254" spans="1:2">
      <c r="A254" s="17">
        <v>33970</v>
      </c>
      <c r="B254">
        <v>100.80549999999999</v>
      </c>
    </row>
    <row r="255" spans="1:2">
      <c r="A255" s="17">
        <v>34001</v>
      </c>
      <c r="B255">
        <v>98.3155</v>
      </c>
    </row>
    <row r="256" spans="1:2">
      <c r="A256" s="17">
        <v>34029</v>
      </c>
      <c r="B256">
        <v>98.645099999999999</v>
      </c>
    </row>
    <row r="257" spans="1:2">
      <c r="A257" s="17">
        <v>34060</v>
      </c>
      <c r="B257">
        <v>97.495800000000003</v>
      </c>
    </row>
    <row r="258" spans="1:2">
      <c r="A258" s="17">
        <v>34090</v>
      </c>
      <c r="B258">
        <v>98.9148</v>
      </c>
    </row>
    <row r="259" spans="1:2">
      <c r="A259" s="17">
        <v>34121</v>
      </c>
      <c r="B259">
        <v>98.677400000000006</v>
      </c>
    </row>
    <row r="260" spans="1:2">
      <c r="A260" s="17">
        <v>34151</v>
      </c>
      <c r="B260">
        <v>86.235399999999998</v>
      </c>
    </row>
    <row r="261" spans="1:2">
      <c r="A261" s="17">
        <v>34182</v>
      </c>
      <c r="B261">
        <v>88.364000000000004</v>
      </c>
    </row>
    <row r="262" spans="1:2">
      <c r="A262" s="17">
        <v>34213</v>
      </c>
      <c r="B262">
        <v>94.061099999999996</v>
      </c>
    </row>
    <row r="263" spans="1:2">
      <c r="A263" s="17">
        <v>34243</v>
      </c>
      <c r="B263">
        <v>98.936099999999996</v>
      </c>
    </row>
    <row r="264" spans="1:2">
      <c r="A264" s="17">
        <v>34274</v>
      </c>
      <c r="B264">
        <v>103.22280000000001</v>
      </c>
    </row>
    <row r="265" spans="1:2">
      <c r="A265" s="17">
        <v>34304</v>
      </c>
      <c r="B265">
        <v>103.9418</v>
      </c>
    </row>
    <row r="266" spans="1:2">
      <c r="A266" s="17">
        <v>34335</v>
      </c>
      <c r="B266">
        <v>103.9165</v>
      </c>
    </row>
    <row r="267" spans="1:2">
      <c r="A267" s="17">
        <v>34366</v>
      </c>
      <c r="B267">
        <v>102.441</v>
      </c>
    </row>
    <row r="268" spans="1:2">
      <c r="A268" s="17">
        <v>34394</v>
      </c>
      <c r="B268">
        <v>103.6266</v>
      </c>
    </row>
    <row r="269" spans="1:2">
      <c r="A269" s="17">
        <v>34425</v>
      </c>
      <c r="B269">
        <v>106.9152</v>
      </c>
    </row>
    <row r="270" spans="1:2">
      <c r="A270" s="17">
        <v>34455</v>
      </c>
      <c r="B270">
        <v>103.8634</v>
      </c>
    </row>
    <row r="271" spans="1:2">
      <c r="A271" s="17">
        <v>34486</v>
      </c>
      <c r="B271">
        <v>101.9975</v>
      </c>
    </row>
    <row r="272" spans="1:2">
      <c r="A272" s="17">
        <v>34516</v>
      </c>
      <c r="B272">
        <v>108.9744</v>
      </c>
    </row>
    <row r="273" spans="1:2">
      <c r="A273" s="17">
        <v>34547</v>
      </c>
      <c r="B273">
        <v>105.92610000000001</v>
      </c>
    </row>
    <row r="274" spans="1:2">
      <c r="A274" s="17">
        <v>34578</v>
      </c>
      <c r="B274">
        <v>103.92440000000001</v>
      </c>
    </row>
    <row r="275" spans="1:2">
      <c r="A275" s="17">
        <v>34608</v>
      </c>
      <c r="B275">
        <v>102.21599999999999</v>
      </c>
    </row>
    <row r="276" spans="1:2">
      <c r="A276" s="17">
        <v>34639</v>
      </c>
      <c r="B276">
        <v>104.99379999999999</v>
      </c>
    </row>
    <row r="277" spans="1:2">
      <c r="A277" s="17">
        <v>34669</v>
      </c>
      <c r="B277">
        <v>104.00190000000001</v>
      </c>
    </row>
    <row r="278" spans="1:2">
      <c r="A278" s="17">
        <v>34700</v>
      </c>
      <c r="B278">
        <v>106.142</v>
      </c>
    </row>
    <row r="279" spans="1:2">
      <c r="A279" s="17">
        <v>34731</v>
      </c>
      <c r="B279">
        <v>106.92359999999999</v>
      </c>
    </row>
    <row r="280" spans="1:2">
      <c r="A280" s="17">
        <v>34759</v>
      </c>
      <c r="B280">
        <v>104.8835</v>
      </c>
    </row>
    <row r="281" spans="1:2">
      <c r="A281" s="17">
        <v>34790</v>
      </c>
      <c r="B281">
        <v>104.4746</v>
      </c>
    </row>
    <row r="282" spans="1:2">
      <c r="A282" s="17">
        <v>34820</v>
      </c>
      <c r="B282">
        <v>107.026</v>
      </c>
    </row>
    <row r="283" spans="1:2">
      <c r="A283" s="17">
        <v>34851</v>
      </c>
      <c r="B283">
        <v>108.69329999999999</v>
      </c>
    </row>
    <row r="284" spans="1:2">
      <c r="A284" s="17">
        <v>34881</v>
      </c>
      <c r="B284">
        <v>109.1464</v>
      </c>
    </row>
    <row r="285" spans="1:2">
      <c r="A285" s="17">
        <v>34912</v>
      </c>
      <c r="B285">
        <v>110.7662</v>
      </c>
    </row>
    <row r="286" spans="1:2">
      <c r="A286" s="17">
        <v>34943</v>
      </c>
      <c r="B286">
        <v>105.8233</v>
      </c>
    </row>
    <row r="287" spans="1:2">
      <c r="A287" s="17">
        <v>34973</v>
      </c>
      <c r="B287">
        <v>109.55419999999999</v>
      </c>
    </row>
    <row r="288" spans="1:2">
      <c r="A288" s="17">
        <v>35004</v>
      </c>
      <c r="B288">
        <v>106.4162</v>
      </c>
    </row>
    <row r="289" spans="1:2">
      <c r="A289" s="17">
        <v>35034</v>
      </c>
      <c r="B289">
        <v>106.1387</v>
      </c>
    </row>
    <row r="290" spans="1:2">
      <c r="A290" s="17">
        <v>35065</v>
      </c>
      <c r="B290">
        <v>107.709</v>
      </c>
    </row>
    <row r="291" spans="1:2">
      <c r="A291" s="17">
        <v>35096</v>
      </c>
      <c r="B291">
        <v>104.9747</v>
      </c>
    </row>
    <row r="292" spans="1:2">
      <c r="A292" s="17">
        <v>35125</v>
      </c>
      <c r="B292">
        <v>110.92319999999999</v>
      </c>
    </row>
    <row r="293" spans="1:2">
      <c r="A293" s="17">
        <v>35156</v>
      </c>
      <c r="B293">
        <v>108.4076</v>
      </c>
    </row>
    <row r="294" spans="1:2">
      <c r="A294" s="17">
        <v>35186</v>
      </c>
      <c r="B294">
        <v>109.9918</v>
      </c>
    </row>
    <row r="295" spans="1:2">
      <c r="A295" s="17">
        <v>35217</v>
      </c>
      <c r="B295">
        <v>114.1</v>
      </c>
    </row>
    <row r="296" spans="1:2">
      <c r="A296" s="17">
        <v>35247</v>
      </c>
      <c r="B296">
        <v>111.47280000000001</v>
      </c>
    </row>
    <row r="297" spans="1:2">
      <c r="A297" s="17">
        <v>35278</v>
      </c>
      <c r="B297">
        <v>107.8048</v>
      </c>
    </row>
    <row r="298" spans="1:2">
      <c r="A298" s="17">
        <v>35309</v>
      </c>
      <c r="B298">
        <v>111.4995</v>
      </c>
    </row>
    <row r="299" spans="1:2">
      <c r="A299" s="17">
        <v>35339</v>
      </c>
      <c r="B299">
        <v>108.70829999999999</v>
      </c>
    </row>
    <row r="300" spans="1:2">
      <c r="A300" s="17">
        <v>35370</v>
      </c>
      <c r="B300">
        <v>108.9064</v>
      </c>
    </row>
    <row r="301" spans="1:2">
      <c r="A301" s="17">
        <v>35400</v>
      </c>
      <c r="B301">
        <v>112.4873</v>
      </c>
    </row>
    <row r="302" spans="1:2">
      <c r="A302" s="17">
        <v>35431</v>
      </c>
      <c r="B302">
        <v>109.3965</v>
      </c>
    </row>
    <row r="303" spans="1:2">
      <c r="A303" s="17">
        <v>35462</v>
      </c>
      <c r="B303">
        <v>111.08029999999999</v>
      </c>
    </row>
    <row r="304" spans="1:2">
      <c r="A304" s="17">
        <v>35490</v>
      </c>
      <c r="B304">
        <v>108.3395</v>
      </c>
    </row>
    <row r="305" spans="1:2">
      <c r="A305" s="17">
        <v>35521</v>
      </c>
      <c r="B305">
        <v>111.1246</v>
      </c>
    </row>
    <row r="306" spans="1:2">
      <c r="A306" s="17">
        <v>35551</v>
      </c>
      <c r="B306">
        <v>110.285</v>
      </c>
    </row>
    <row r="307" spans="1:2">
      <c r="A307" s="17">
        <v>35582</v>
      </c>
      <c r="B307">
        <v>112.0689</v>
      </c>
    </row>
    <row r="308" spans="1:2">
      <c r="A308" s="17">
        <v>35612</v>
      </c>
      <c r="B308">
        <v>108.8866</v>
      </c>
    </row>
    <row r="309" spans="1:2">
      <c r="A309" s="17">
        <v>35643</v>
      </c>
      <c r="B309">
        <v>113.316</v>
      </c>
    </row>
    <row r="310" spans="1:2">
      <c r="A310" s="17">
        <v>35674</v>
      </c>
      <c r="B310">
        <v>115.9811</v>
      </c>
    </row>
    <row r="311" spans="1:2">
      <c r="A311" s="17">
        <v>35704</v>
      </c>
      <c r="B311">
        <v>113.2003</v>
      </c>
    </row>
    <row r="312" spans="1:2">
      <c r="A312" s="17">
        <v>35735</v>
      </c>
      <c r="B312">
        <v>114.8754</v>
      </c>
    </row>
    <row r="313" spans="1:2">
      <c r="A313" s="17">
        <v>35765</v>
      </c>
      <c r="B313">
        <v>110.4816</v>
      </c>
    </row>
    <row r="314" spans="1:2">
      <c r="A314" s="17">
        <v>35796</v>
      </c>
      <c r="B314">
        <v>112.67789999999999</v>
      </c>
    </row>
    <row r="315" spans="1:2">
      <c r="A315" s="17">
        <v>35827</v>
      </c>
      <c r="B315">
        <v>116.85129999999999</v>
      </c>
    </row>
    <row r="316" spans="1:2">
      <c r="A316" s="17">
        <v>35855</v>
      </c>
      <c r="B316">
        <v>119.3849</v>
      </c>
    </row>
    <row r="317" spans="1:2">
      <c r="A317" s="17">
        <v>35886</v>
      </c>
      <c r="B317">
        <v>118.67919999999999</v>
      </c>
    </row>
    <row r="318" spans="1:2">
      <c r="A318" s="17">
        <v>35916</v>
      </c>
      <c r="B318">
        <v>119.5067</v>
      </c>
    </row>
    <row r="319" spans="1:2">
      <c r="A319" s="17">
        <v>35947</v>
      </c>
      <c r="B319">
        <v>117.8394</v>
      </c>
    </row>
    <row r="320" spans="1:2">
      <c r="A320" s="17">
        <v>35977</v>
      </c>
      <c r="B320">
        <v>119.3891</v>
      </c>
    </row>
    <row r="321" spans="1:2">
      <c r="A321" s="17">
        <v>36008</v>
      </c>
      <c r="B321">
        <v>124.998</v>
      </c>
    </row>
    <row r="322" spans="1:2">
      <c r="A322" s="17">
        <v>36039</v>
      </c>
      <c r="B322">
        <v>126.40779999999999</v>
      </c>
    </row>
    <row r="323" spans="1:2">
      <c r="A323" s="17">
        <v>36069</v>
      </c>
      <c r="B323">
        <v>123.2439</v>
      </c>
    </row>
    <row r="324" spans="1:2">
      <c r="A324" s="17">
        <v>36100</v>
      </c>
      <c r="B324">
        <v>135.20609999999999</v>
      </c>
    </row>
    <row r="325" spans="1:2">
      <c r="A325" s="17">
        <v>36130</v>
      </c>
      <c r="B325">
        <v>128.40690000000001</v>
      </c>
    </row>
    <row r="326" spans="1:2">
      <c r="A326" s="17">
        <v>36161</v>
      </c>
      <c r="B326">
        <v>129.5257</v>
      </c>
    </row>
    <row r="327" spans="1:2">
      <c r="A327" s="17">
        <v>36192</v>
      </c>
      <c r="B327">
        <v>126.2898</v>
      </c>
    </row>
    <row r="328" spans="1:2">
      <c r="A328" s="17">
        <v>36220</v>
      </c>
      <c r="B328">
        <v>123.73350000000001</v>
      </c>
    </row>
    <row r="329" spans="1:2">
      <c r="A329" s="17">
        <v>36251</v>
      </c>
      <c r="B329">
        <v>125.9055</v>
      </c>
    </row>
    <row r="330" spans="1:2">
      <c r="A330" s="17">
        <v>36281</v>
      </c>
      <c r="B330">
        <v>121.4332</v>
      </c>
    </row>
    <row r="331" spans="1:2">
      <c r="A331" s="17">
        <v>36312</v>
      </c>
      <c r="B331">
        <v>121.9513</v>
      </c>
    </row>
    <row r="332" spans="1:2">
      <c r="A332" s="17">
        <v>36342</v>
      </c>
      <c r="B332">
        <v>123.5963</v>
      </c>
    </row>
    <row r="333" spans="1:2">
      <c r="A333" s="17">
        <v>36373</v>
      </c>
      <c r="B333">
        <v>122.9747</v>
      </c>
    </row>
    <row r="334" spans="1:2">
      <c r="A334" s="17">
        <v>36404</v>
      </c>
      <c r="B334">
        <v>117.5304</v>
      </c>
    </row>
    <row r="335" spans="1:2">
      <c r="A335" s="17">
        <v>36434</v>
      </c>
      <c r="B335">
        <v>121.6707</v>
      </c>
    </row>
    <row r="336" spans="1:2">
      <c r="A336" s="17">
        <v>36465</v>
      </c>
      <c r="B336">
        <v>115.40049999999999</v>
      </c>
    </row>
    <row r="337" spans="1:2">
      <c r="A337" s="17">
        <v>36495</v>
      </c>
      <c r="B337">
        <v>116.4802</v>
      </c>
    </row>
    <row r="338" spans="1:2">
      <c r="A338" s="17">
        <v>36526</v>
      </c>
      <c r="B338">
        <v>114.6953</v>
      </c>
    </row>
    <row r="339" spans="1:2">
      <c r="A339" s="17">
        <v>36557</v>
      </c>
      <c r="B339">
        <v>110.2949</v>
      </c>
    </row>
    <row r="340" spans="1:2">
      <c r="A340" s="17">
        <v>36586</v>
      </c>
      <c r="B340">
        <v>117.61539999999999</v>
      </c>
    </row>
    <row r="341" spans="1:2">
      <c r="A341" s="17">
        <v>36617</v>
      </c>
      <c r="B341">
        <v>117.96899999999999</v>
      </c>
    </row>
    <row r="342" spans="1:2">
      <c r="A342" s="17">
        <v>36647</v>
      </c>
      <c r="B342">
        <v>118.06699999999999</v>
      </c>
    </row>
    <row r="343" spans="1:2">
      <c r="A343" s="17">
        <v>36678</v>
      </c>
      <c r="B343">
        <v>115.5823</v>
      </c>
    </row>
    <row r="344" spans="1:2">
      <c r="A344" s="17">
        <v>36708</v>
      </c>
      <c r="B344">
        <v>115.6527</v>
      </c>
    </row>
    <row r="345" spans="1:2">
      <c r="A345" s="17">
        <v>36739</v>
      </c>
      <c r="B345">
        <v>114.59610000000001</v>
      </c>
    </row>
    <row r="346" spans="1:2">
      <c r="A346" s="17">
        <v>36770</v>
      </c>
      <c r="B346">
        <v>113.94199999999999</v>
      </c>
    </row>
    <row r="347" spans="1:2">
      <c r="A347" s="17">
        <v>36800</v>
      </c>
      <c r="B347">
        <v>109.2655</v>
      </c>
    </row>
    <row r="348" spans="1:2">
      <c r="A348" s="17">
        <v>36831</v>
      </c>
      <c r="B348">
        <v>117.0665</v>
      </c>
    </row>
    <row r="349" spans="1:2">
      <c r="A349" s="17">
        <v>36861</v>
      </c>
      <c r="B349">
        <v>120.18810000000001</v>
      </c>
    </row>
    <row r="350" spans="1:2">
      <c r="A350" s="17">
        <v>36892</v>
      </c>
      <c r="B350">
        <v>118.99169999999999</v>
      </c>
    </row>
    <row r="351" spans="1:2">
      <c r="A351" s="17">
        <v>36923</v>
      </c>
      <c r="B351">
        <v>116.59739999999999</v>
      </c>
    </row>
    <row r="352" spans="1:2">
      <c r="A352" s="17">
        <v>36951</v>
      </c>
      <c r="B352">
        <v>106.6739</v>
      </c>
    </row>
    <row r="353" spans="1:2">
      <c r="A353" s="17">
        <v>36982</v>
      </c>
      <c r="B353">
        <v>115.0133</v>
      </c>
    </row>
    <row r="354" spans="1:2">
      <c r="A354" s="17">
        <v>37012</v>
      </c>
      <c r="B354">
        <v>114.038</v>
      </c>
    </row>
    <row r="355" spans="1:2">
      <c r="A355" s="17">
        <v>37043</v>
      </c>
      <c r="B355">
        <v>111.3507</v>
      </c>
    </row>
    <row r="356" spans="1:2">
      <c r="A356" s="17">
        <v>37073</v>
      </c>
      <c r="B356">
        <v>111.5825</v>
      </c>
    </row>
    <row r="357" spans="1:2">
      <c r="A357" s="17">
        <v>37104</v>
      </c>
      <c r="B357">
        <v>110.2863</v>
      </c>
    </row>
    <row r="358" spans="1:2">
      <c r="A358" s="17">
        <v>37135</v>
      </c>
      <c r="B358">
        <v>109.14830000000001</v>
      </c>
    </row>
    <row r="359" spans="1:2">
      <c r="A359" s="17">
        <v>37165</v>
      </c>
      <c r="B359">
        <v>112.5581</v>
      </c>
    </row>
    <row r="360" spans="1:2">
      <c r="A360" s="17">
        <v>37196</v>
      </c>
      <c r="B360">
        <v>99.011099999999999</v>
      </c>
    </row>
    <row r="361" spans="1:2">
      <c r="A361" s="17">
        <v>37226</v>
      </c>
      <c r="B361">
        <v>104.9614</v>
      </c>
    </row>
    <row r="362" spans="1:2">
      <c r="A362" s="17">
        <v>37257</v>
      </c>
      <c r="B362">
        <v>99.591200000000001</v>
      </c>
    </row>
    <row r="363" spans="1:2">
      <c r="A363" s="17">
        <v>37288</v>
      </c>
      <c r="B363">
        <v>102.8588</v>
      </c>
    </row>
    <row r="364" spans="1:2">
      <c r="A364" s="17">
        <v>37316</v>
      </c>
      <c r="B364">
        <v>105.9579</v>
      </c>
    </row>
    <row r="365" spans="1:2">
      <c r="A365" s="17">
        <v>37347</v>
      </c>
      <c r="B365">
        <v>97.515000000000001</v>
      </c>
    </row>
    <row r="366" spans="1:2">
      <c r="A366" s="17">
        <v>37377</v>
      </c>
      <c r="B366">
        <v>100.1159</v>
      </c>
    </row>
    <row r="367" spans="1:2">
      <c r="A367" s="17">
        <v>37408</v>
      </c>
      <c r="B367">
        <v>99.822800000000001</v>
      </c>
    </row>
    <row r="368" spans="1:2">
      <c r="A368" s="17">
        <v>37438</v>
      </c>
      <c r="B368">
        <v>95.923900000000003</v>
      </c>
    </row>
    <row r="369" spans="1:2">
      <c r="A369" s="17">
        <v>37469</v>
      </c>
      <c r="B369">
        <v>97.785700000000006</v>
      </c>
    </row>
    <row r="370" spans="1:2">
      <c r="A370" s="17">
        <v>37500</v>
      </c>
      <c r="B370">
        <v>97.119699999999995</v>
      </c>
    </row>
    <row r="371" spans="1:2">
      <c r="A371" s="17">
        <v>37530</v>
      </c>
      <c r="B371">
        <v>96.798699999999997</v>
      </c>
    </row>
    <row r="372" spans="1:2">
      <c r="A372" s="17">
        <v>37561</v>
      </c>
      <c r="B372">
        <v>97.081900000000005</v>
      </c>
    </row>
    <row r="373" spans="1:2">
      <c r="A373" s="17">
        <v>37591</v>
      </c>
      <c r="B373">
        <v>99.285899999999998</v>
      </c>
    </row>
    <row r="374" spans="1:2">
      <c r="A374" s="17">
        <v>37622</v>
      </c>
      <c r="B374">
        <v>96.092299999999994</v>
      </c>
    </row>
    <row r="375" spans="1:2">
      <c r="A375" s="17">
        <v>37653</v>
      </c>
      <c r="B375">
        <v>96.981499999999997</v>
      </c>
    </row>
    <row r="376" spans="1:2">
      <c r="A376" s="17">
        <v>37681</v>
      </c>
      <c r="B376">
        <v>98.919499999999999</v>
      </c>
    </row>
    <row r="377" spans="1:2">
      <c r="A377" s="17">
        <v>37712</v>
      </c>
      <c r="B377">
        <v>93.147900000000007</v>
      </c>
    </row>
    <row r="378" spans="1:2">
      <c r="A378" s="17">
        <v>37742</v>
      </c>
      <c r="B378">
        <v>99.562399999999997</v>
      </c>
    </row>
    <row r="379" spans="1:2">
      <c r="A379" s="17">
        <v>37773</v>
      </c>
      <c r="B379">
        <v>101.9727</v>
      </c>
    </row>
    <row r="380" spans="1:2">
      <c r="A380" s="17">
        <v>37803</v>
      </c>
      <c r="B380">
        <v>100.8537</v>
      </c>
    </row>
    <row r="381" spans="1:2">
      <c r="A381" s="17">
        <v>37834</v>
      </c>
      <c r="B381">
        <v>97.654700000000005</v>
      </c>
    </row>
    <row r="382" spans="1:2">
      <c r="A382" s="17">
        <v>37865</v>
      </c>
      <c r="B382">
        <v>99.717399999999998</v>
      </c>
    </row>
    <row r="383" spans="1:2">
      <c r="A383" s="17">
        <v>37895</v>
      </c>
      <c r="B383">
        <v>95.022199999999998</v>
      </c>
    </row>
    <row r="384" spans="1:2">
      <c r="A384" s="17">
        <v>37926</v>
      </c>
      <c r="B384">
        <v>100.0188</v>
      </c>
    </row>
    <row r="385" spans="1:2">
      <c r="A385" s="17">
        <v>37956</v>
      </c>
      <c r="B385">
        <v>95.78</v>
      </c>
    </row>
    <row r="386" spans="1:2">
      <c r="A386" s="17">
        <v>37987</v>
      </c>
      <c r="B386">
        <v>94.887</v>
      </c>
    </row>
    <row r="387" spans="1:2">
      <c r="A387" s="17">
        <v>38018</v>
      </c>
      <c r="B387">
        <v>95.711100000000002</v>
      </c>
    </row>
    <row r="388" spans="1:2">
      <c r="A388" s="17">
        <v>38047</v>
      </c>
      <c r="B388">
        <v>90.949399999999997</v>
      </c>
    </row>
    <row r="389" spans="1:2">
      <c r="A389" s="17">
        <v>38078</v>
      </c>
      <c r="B389">
        <v>97.954800000000006</v>
      </c>
    </row>
    <row r="390" spans="1:2">
      <c r="A390" s="17">
        <v>38108</v>
      </c>
      <c r="B390">
        <v>93.965000000000003</v>
      </c>
    </row>
    <row r="391" spans="1:2">
      <c r="A391" s="17">
        <v>38139</v>
      </c>
      <c r="B391">
        <v>93.577600000000004</v>
      </c>
    </row>
    <row r="392" spans="1:2">
      <c r="A392" s="17">
        <v>38169</v>
      </c>
      <c r="B392">
        <v>97.070099999999996</v>
      </c>
    </row>
    <row r="393" spans="1:2">
      <c r="A393" s="17">
        <v>38200</v>
      </c>
      <c r="B393">
        <v>102.22799999999999</v>
      </c>
    </row>
    <row r="394" spans="1:2">
      <c r="A394" s="17">
        <v>38231</v>
      </c>
      <c r="B394">
        <v>100.3301</v>
      </c>
    </row>
    <row r="395" spans="1:2">
      <c r="A395" s="17">
        <v>38261</v>
      </c>
      <c r="B395">
        <v>103.5496</v>
      </c>
    </row>
    <row r="396" spans="1:2">
      <c r="A396" s="17">
        <v>38292</v>
      </c>
      <c r="B396">
        <v>105.76779999999999</v>
      </c>
    </row>
    <row r="397" spans="1:2">
      <c r="A397" s="17">
        <v>38322</v>
      </c>
      <c r="B397">
        <v>99.722999999999999</v>
      </c>
    </row>
    <row r="398" spans="1:2">
      <c r="A398" s="17">
        <v>38353</v>
      </c>
      <c r="B398">
        <v>97.463499999999996</v>
      </c>
    </row>
    <row r="399" spans="1:2">
      <c r="A399" s="17">
        <v>38384</v>
      </c>
      <c r="B399">
        <v>99.844999999999999</v>
      </c>
    </row>
    <row r="400" spans="1:2">
      <c r="A400" s="17">
        <v>38412</v>
      </c>
      <c r="B400">
        <v>100.9033</v>
      </c>
    </row>
    <row r="401" spans="1:2">
      <c r="A401" s="17">
        <v>38443</v>
      </c>
      <c r="B401">
        <v>101.1387</v>
      </c>
    </row>
    <row r="402" spans="1:2">
      <c r="A402" s="17">
        <v>38473</v>
      </c>
      <c r="B402">
        <v>99.953199999999995</v>
      </c>
    </row>
    <row r="403" spans="1:2">
      <c r="A403" s="17">
        <v>38504</v>
      </c>
      <c r="B403">
        <v>100.765</v>
      </c>
    </row>
    <row r="404" spans="1:2">
      <c r="A404" s="17">
        <v>38534</v>
      </c>
      <c r="B404">
        <v>95.629300000000001</v>
      </c>
    </row>
    <row r="405" spans="1:2">
      <c r="A405" s="17">
        <v>38565</v>
      </c>
      <c r="B405">
        <v>95.441500000000005</v>
      </c>
    </row>
    <row r="406" spans="1:2">
      <c r="A406" s="17">
        <v>38596</v>
      </c>
      <c r="B406">
        <v>95.918599999999998</v>
      </c>
    </row>
    <row r="407" spans="1:2">
      <c r="A407" s="17">
        <v>38626</v>
      </c>
      <c r="B407">
        <v>93.947900000000004</v>
      </c>
    </row>
    <row r="408" spans="1:2">
      <c r="A408" s="17">
        <v>38657</v>
      </c>
      <c r="B408">
        <v>89.593900000000005</v>
      </c>
    </row>
    <row r="409" spans="1:2">
      <c r="A409" s="17">
        <v>38687</v>
      </c>
      <c r="B409">
        <v>96.0501</v>
      </c>
    </row>
    <row r="410" spans="1:2">
      <c r="A410" s="17">
        <v>38718</v>
      </c>
      <c r="B410">
        <v>98.261300000000006</v>
      </c>
    </row>
    <row r="411" spans="1:2">
      <c r="A411" s="17">
        <v>38749</v>
      </c>
      <c r="B411">
        <v>96.829899999999995</v>
      </c>
    </row>
    <row r="412" spans="1:2">
      <c r="A412" s="17">
        <v>38777</v>
      </c>
      <c r="B412">
        <v>101.596</v>
      </c>
    </row>
    <row r="413" spans="1:2">
      <c r="A413" s="17">
        <v>38808</v>
      </c>
      <c r="B413">
        <v>100.1416</v>
      </c>
    </row>
    <row r="414" spans="1:2">
      <c r="A414" s="17">
        <v>38838</v>
      </c>
      <c r="B414">
        <v>97.940100000000001</v>
      </c>
    </row>
    <row r="415" spans="1:2">
      <c r="A415" s="17">
        <v>38869</v>
      </c>
      <c r="B415">
        <v>98.141599999999997</v>
      </c>
    </row>
    <row r="416" spans="1:2">
      <c r="A416" s="17">
        <v>38899</v>
      </c>
      <c r="B416">
        <v>102.15349999999999</v>
      </c>
    </row>
    <row r="417" spans="1:2">
      <c r="A417" s="17">
        <v>38930</v>
      </c>
      <c r="B417">
        <v>98.045100000000005</v>
      </c>
    </row>
    <row r="418" spans="1:2">
      <c r="A418" s="17">
        <v>38961</v>
      </c>
      <c r="B418">
        <v>100.3438</v>
      </c>
    </row>
    <row r="419" spans="1:2">
      <c r="A419" s="17">
        <v>38991</v>
      </c>
      <c r="B419">
        <v>105.02200000000001</v>
      </c>
    </row>
    <row r="420" spans="1:2">
      <c r="A420" s="17">
        <v>39022</v>
      </c>
      <c r="B420">
        <v>99.8005</v>
      </c>
    </row>
    <row r="421" spans="1:2">
      <c r="A421" s="17">
        <v>39052</v>
      </c>
      <c r="B421">
        <v>93.670100000000005</v>
      </c>
    </row>
    <row r="422" spans="1:2">
      <c r="A422" s="17">
        <v>39083</v>
      </c>
      <c r="B422">
        <v>100.6388</v>
      </c>
    </row>
    <row r="423" spans="1:2">
      <c r="A423" s="17">
        <v>39114</v>
      </c>
      <c r="B423">
        <v>100.3836</v>
      </c>
    </row>
    <row r="424" spans="1:2">
      <c r="A424" s="17">
        <v>39142</v>
      </c>
      <c r="B424">
        <v>99.211600000000004</v>
      </c>
    </row>
    <row r="425" spans="1:2">
      <c r="A425" s="17">
        <v>39173</v>
      </c>
      <c r="B425">
        <v>100.7226</v>
      </c>
    </row>
    <row r="426" spans="1:2">
      <c r="A426" s="17">
        <v>39203</v>
      </c>
      <c r="B426">
        <v>103.6581</v>
      </c>
    </row>
    <row r="427" spans="1:2">
      <c r="A427" s="17">
        <v>39234</v>
      </c>
      <c r="B427">
        <v>100.43129999999999</v>
      </c>
    </row>
    <row r="428" spans="1:2">
      <c r="A428" s="17">
        <v>39264</v>
      </c>
      <c r="B428">
        <v>102.0391</v>
      </c>
    </row>
    <row r="429" spans="1:2">
      <c r="A429" s="17">
        <v>39295</v>
      </c>
      <c r="B429">
        <v>105.7538</v>
      </c>
    </row>
    <row r="430" spans="1:2">
      <c r="A430" s="17">
        <v>39326</v>
      </c>
      <c r="B430">
        <v>103.2259</v>
      </c>
    </row>
    <row r="431" spans="1:2">
      <c r="A431" s="17">
        <v>39356</v>
      </c>
      <c r="B431">
        <v>99.364500000000007</v>
      </c>
    </row>
    <row r="432" spans="1:2">
      <c r="A432" s="17">
        <v>39387</v>
      </c>
      <c r="B432">
        <v>98.171999999999997</v>
      </c>
    </row>
    <row r="433" spans="1:2">
      <c r="A433" s="17">
        <v>39417</v>
      </c>
      <c r="B433">
        <v>102.6643</v>
      </c>
    </row>
    <row r="434" spans="1:2">
      <c r="A434" s="17">
        <v>39448</v>
      </c>
      <c r="B434">
        <v>104.3601</v>
      </c>
    </row>
    <row r="435" spans="1:2">
      <c r="A435" s="17">
        <v>39479</v>
      </c>
      <c r="B435">
        <v>108.8916</v>
      </c>
    </row>
    <row r="436" spans="1:2">
      <c r="A436" s="17">
        <v>39508</v>
      </c>
      <c r="B436">
        <v>102.39709999999999</v>
      </c>
    </row>
    <row r="437" spans="1:2">
      <c r="A437" s="17">
        <v>39539</v>
      </c>
      <c r="B437">
        <v>104.6401</v>
      </c>
    </row>
    <row r="438" spans="1:2">
      <c r="A438" s="17">
        <v>39569</v>
      </c>
      <c r="B438">
        <v>103.3284</v>
      </c>
    </row>
    <row r="439" spans="1:2">
      <c r="A439" s="17">
        <v>39600</v>
      </c>
      <c r="B439">
        <v>113.0107</v>
      </c>
    </row>
    <row r="440" spans="1:2">
      <c r="A440" s="17">
        <v>39630</v>
      </c>
      <c r="B440">
        <v>108.6259</v>
      </c>
    </row>
    <row r="441" spans="1:2">
      <c r="A441" s="17">
        <v>39661</v>
      </c>
      <c r="B441">
        <v>106.8969</v>
      </c>
    </row>
    <row r="442" spans="1:2">
      <c r="A442" s="17">
        <v>39692</v>
      </c>
      <c r="B442">
        <v>106.7957</v>
      </c>
    </row>
    <row r="443" spans="1:2">
      <c r="A443" s="17">
        <v>39722</v>
      </c>
      <c r="B443">
        <v>96.971500000000006</v>
      </c>
    </row>
    <row r="444" spans="1:2">
      <c r="A444" s="17">
        <v>39753</v>
      </c>
      <c r="B444">
        <v>106.3476</v>
      </c>
    </row>
    <row r="445" spans="1:2">
      <c r="A445" s="17">
        <v>39783</v>
      </c>
      <c r="B445">
        <v>103.50700000000001</v>
      </c>
    </row>
    <row r="446" spans="1:2">
      <c r="A446" s="17">
        <v>39814</v>
      </c>
      <c r="B446">
        <v>99.440799999999996</v>
      </c>
    </row>
    <row r="447" spans="1:2">
      <c r="A447" s="17">
        <v>39845</v>
      </c>
      <c r="B447">
        <v>98.312399999999997</v>
      </c>
    </row>
    <row r="448" spans="1:2">
      <c r="A448" s="17">
        <v>39873</v>
      </c>
      <c r="B448">
        <v>99.2286</v>
      </c>
    </row>
    <row r="449" spans="1:2">
      <c r="A449" s="17">
        <v>39904</v>
      </c>
      <c r="B449">
        <v>96.237899999999996</v>
      </c>
    </row>
    <row r="450" spans="1:2">
      <c r="A450" s="17">
        <v>39934</v>
      </c>
      <c r="B450">
        <v>101.941</v>
      </c>
    </row>
    <row r="451" spans="1:2">
      <c r="A451" s="17">
        <v>39965</v>
      </c>
      <c r="B451">
        <v>100.9547</v>
      </c>
    </row>
    <row r="452" spans="1:2">
      <c r="A452" s="17">
        <v>39995</v>
      </c>
      <c r="B452">
        <v>89.779499999999999</v>
      </c>
    </row>
    <row r="453" spans="1:2">
      <c r="A453" s="17">
        <v>40026</v>
      </c>
      <c r="B453">
        <v>103.048</v>
      </c>
    </row>
    <row r="454" spans="1:2">
      <c r="A454" s="17">
        <v>40057</v>
      </c>
      <c r="B454">
        <v>95.871099999999998</v>
      </c>
    </row>
    <row r="455" spans="1:2">
      <c r="A455" s="17">
        <v>40087</v>
      </c>
      <c r="B455">
        <v>99.107600000000005</v>
      </c>
    </row>
    <row r="456" spans="1:2">
      <c r="A456" s="17">
        <v>40118</v>
      </c>
      <c r="B456">
        <v>98.534199999999998</v>
      </c>
    </row>
    <row r="457" spans="1:2">
      <c r="A457" s="17">
        <v>40148</v>
      </c>
      <c r="B457">
        <v>90.488100000000003</v>
      </c>
    </row>
    <row r="458" spans="1:2">
      <c r="A458" s="17">
        <v>40179</v>
      </c>
      <c r="B458">
        <v>97.298199999999994</v>
      </c>
    </row>
    <row r="459" spans="1:2">
      <c r="A459" s="17">
        <v>40210</v>
      </c>
      <c r="B459">
        <v>94.724100000000007</v>
      </c>
    </row>
    <row r="460" spans="1:2">
      <c r="A460" s="17">
        <v>40238</v>
      </c>
      <c r="B460">
        <v>95.916600000000003</v>
      </c>
    </row>
    <row r="461" spans="1:2">
      <c r="A461" s="17">
        <v>40269</v>
      </c>
      <c r="B461">
        <v>94.665800000000004</v>
      </c>
    </row>
    <row r="462" spans="1:2">
      <c r="A462" s="17">
        <v>40299</v>
      </c>
      <c r="B462">
        <v>93.903599999999997</v>
      </c>
    </row>
    <row r="463" spans="1:2">
      <c r="A463" s="17">
        <v>40330</v>
      </c>
      <c r="B463">
        <v>88.973299999999995</v>
      </c>
    </row>
    <row r="464" spans="1:2">
      <c r="A464" s="17">
        <v>40360</v>
      </c>
      <c r="B464">
        <v>94.318200000000004</v>
      </c>
    </row>
    <row r="465" spans="1:2">
      <c r="A465" s="17">
        <v>40391</v>
      </c>
      <c r="B465">
        <v>94.510900000000007</v>
      </c>
    </row>
    <row r="466" spans="1:2">
      <c r="A466" s="17">
        <v>40422</v>
      </c>
      <c r="B466">
        <v>93.480900000000005</v>
      </c>
    </row>
    <row r="467" spans="1:2">
      <c r="A467" s="17">
        <v>40452</v>
      </c>
      <c r="B467">
        <v>101.2941</v>
      </c>
    </row>
    <row r="468" spans="1:2">
      <c r="A468" s="17">
        <v>40483</v>
      </c>
      <c r="B468">
        <v>90.385599999999997</v>
      </c>
    </row>
    <row r="469" spans="1:2">
      <c r="A469" s="17">
        <v>40513</v>
      </c>
      <c r="B469">
        <v>92.384799999999998</v>
      </c>
    </row>
    <row r="470" spans="1:2">
      <c r="A470" s="17">
        <v>40544</v>
      </c>
      <c r="B470">
        <v>96.794499999999999</v>
      </c>
    </row>
    <row r="471" spans="1:2">
      <c r="A471" s="17">
        <v>40575</v>
      </c>
      <c r="B471">
        <v>92.071200000000005</v>
      </c>
    </row>
    <row r="472" spans="1:2">
      <c r="A472" s="17">
        <v>40603</v>
      </c>
      <c r="B472">
        <v>93.396500000000003</v>
      </c>
    </row>
    <row r="473" spans="1:2">
      <c r="A473" s="17">
        <v>40634</v>
      </c>
      <c r="B473">
        <v>90.759</v>
      </c>
    </row>
    <row r="474" spans="1:2">
      <c r="A474" s="17">
        <v>40664</v>
      </c>
      <c r="B474">
        <v>98.2654</v>
      </c>
    </row>
    <row r="475" spans="1:2">
      <c r="A475" s="17">
        <v>40695</v>
      </c>
      <c r="B475">
        <v>94.024100000000004</v>
      </c>
    </row>
    <row r="476" spans="1:2">
      <c r="A476" s="17">
        <v>40725</v>
      </c>
      <c r="B476">
        <v>99.177999999999997</v>
      </c>
    </row>
    <row r="477" spans="1:2">
      <c r="A477" s="17">
        <v>40756</v>
      </c>
      <c r="B477">
        <v>91.410300000000007</v>
      </c>
    </row>
    <row r="478" spans="1:2">
      <c r="A478" s="17">
        <v>40787</v>
      </c>
      <c r="B478">
        <v>93.219800000000006</v>
      </c>
    </row>
    <row r="479" spans="1:2">
      <c r="A479" s="17">
        <v>40817</v>
      </c>
      <c r="B479">
        <v>92.372299999999996</v>
      </c>
    </row>
    <row r="480" spans="1:2">
      <c r="A480" s="17">
        <v>40848</v>
      </c>
      <c r="B480">
        <v>99.348799999999997</v>
      </c>
    </row>
    <row r="481" spans="1:2">
      <c r="A481" s="17">
        <v>40878</v>
      </c>
      <c r="B481">
        <v>93.823899999999995</v>
      </c>
    </row>
    <row r="482" spans="1:2">
      <c r="A482" s="17">
        <v>40909</v>
      </c>
      <c r="B482">
        <v>91.118600000000001</v>
      </c>
    </row>
    <row r="483" spans="1:2">
      <c r="A483" s="17">
        <v>40940</v>
      </c>
      <c r="B483">
        <v>96.391499999999994</v>
      </c>
    </row>
    <row r="484" spans="1:2">
      <c r="A484" s="17">
        <v>40969</v>
      </c>
      <c r="B484">
        <v>90.611199999999997</v>
      </c>
    </row>
    <row r="485" spans="1:2">
      <c r="A485" s="17">
        <v>41000</v>
      </c>
      <c r="B485">
        <v>98.933800000000005</v>
      </c>
    </row>
    <row r="486" spans="1:2">
      <c r="A486" s="17">
        <v>41030</v>
      </c>
      <c r="B486">
        <v>89.572000000000003</v>
      </c>
    </row>
    <row r="487" spans="1:2">
      <c r="A487" s="17">
        <v>41061</v>
      </c>
      <c r="B487">
        <v>90.078299999999999</v>
      </c>
    </row>
    <row r="488" spans="1:2">
      <c r="A488" s="17">
        <v>41091</v>
      </c>
      <c r="B488">
        <v>91.406199999999998</v>
      </c>
    </row>
    <row r="489" spans="1:2">
      <c r="A489" s="17">
        <v>41122</v>
      </c>
      <c r="B489">
        <v>97.627700000000004</v>
      </c>
    </row>
    <row r="490" spans="1:2">
      <c r="A490" s="17">
        <v>41153</v>
      </c>
      <c r="B490">
        <v>96.805899999999994</v>
      </c>
    </row>
    <row r="491" spans="1:2">
      <c r="A491" s="17">
        <v>41183</v>
      </c>
      <c r="B491">
        <v>94.942499999999995</v>
      </c>
    </row>
    <row r="492" spans="1:2">
      <c r="A492" s="17">
        <v>41214</v>
      </c>
      <c r="B492">
        <v>107.05970000000001</v>
      </c>
    </row>
    <row r="493" spans="1:2">
      <c r="A493" s="17">
        <v>41244</v>
      </c>
      <c r="B493">
        <v>102.3481</v>
      </c>
    </row>
    <row r="494" spans="1:2">
      <c r="A494" s="17">
        <v>41275</v>
      </c>
      <c r="B494">
        <v>99.714500000000001</v>
      </c>
    </row>
    <row r="495" spans="1:2">
      <c r="A495" s="17">
        <v>41306</v>
      </c>
      <c r="B495">
        <v>95.744900000000001</v>
      </c>
    </row>
    <row r="496" spans="1:2">
      <c r="A496" s="17">
        <v>41334</v>
      </c>
      <c r="B496">
        <v>95.825800000000001</v>
      </c>
    </row>
    <row r="497" spans="1:2">
      <c r="A497" s="17">
        <v>41365</v>
      </c>
      <c r="B497">
        <v>96.4328</v>
      </c>
    </row>
    <row r="498" spans="1:2">
      <c r="A498" s="17">
        <v>41395</v>
      </c>
      <c r="B498">
        <v>101.2457</v>
      </c>
    </row>
    <row r="499" spans="1:2">
      <c r="A499" s="17">
        <v>41426</v>
      </c>
      <c r="B499">
        <v>104.4971</v>
      </c>
    </row>
    <row r="500" spans="1:2">
      <c r="A500" s="17">
        <v>41456</v>
      </c>
      <c r="B500">
        <v>100.9542</v>
      </c>
    </row>
    <row r="501" spans="1:2">
      <c r="A501" s="17">
        <v>41487</v>
      </c>
      <c r="B501">
        <v>98.983999999999995</v>
      </c>
    </row>
    <row r="502" spans="1:2">
      <c r="A502" s="17">
        <v>41518</v>
      </c>
      <c r="B502">
        <v>106.7587</v>
      </c>
    </row>
    <row r="503" spans="1:2">
      <c r="A503" s="17">
        <v>41548</v>
      </c>
      <c r="B503">
        <v>105.8288</v>
      </c>
    </row>
    <row r="504" spans="1:2">
      <c r="A504" s="17">
        <v>41579</v>
      </c>
      <c r="B504">
        <v>100.857</v>
      </c>
    </row>
    <row r="505" spans="1:2">
      <c r="A505" s="17">
        <v>41609</v>
      </c>
      <c r="B505">
        <v>104.8147</v>
      </c>
    </row>
    <row r="506" spans="1:2">
      <c r="A506" s="17">
        <v>41640</v>
      </c>
      <c r="B506">
        <v>110.03879999999999</v>
      </c>
    </row>
    <row r="507" spans="1:2">
      <c r="A507" s="17">
        <v>41671</v>
      </c>
      <c r="B507">
        <v>109.64570000000001</v>
      </c>
    </row>
    <row r="508" spans="1:2">
      <c r="A508" s="17">
        <v>41699</v>
      </c>
      <c r="B508">
        <v>111.90179999999999</v>
      </c>
    </row>
    <row r="509" spans="1:2">
      <c r="A509" s="17">
        <v>41730</v>
      </c>
      <c r="B509">
        <v>109.4109</v>
      </c>
    </row>
    <row r="510" spans="1:2">
      <c r="A510" s="17">
        <v>41760</v>
      </c>
      <c r="B510">
        <v>106.2226</v>
      </c>
    </row>
    <row r="511" spans="1:2">
      <c r="A511" s="17">
        <v>41791</v>
      </c>
      <c r="B511">
        <v>108.35429999999999</v>
      </c>
    </row>
    <row r="512" spans="1:2">
      <c r="A512" s="17">
        <v>41821</v>
      </c>
      <c r="B512">
        <v>107.79510000000001</v>
      </c>
    </row>
    <row r="513" spans="1:2">
      <c r="A513" s="17">
        <v>41852</v>
      </c>
      <c r="B513">
        <v>107.21550000000001</v>
      </c>
    </row>
    <row r="514" spans="1:2">
      <c r="A514" s="17">
        <v>41883</v>
      </c>
      <c r="B514">
        <v>109.3154</v>
      </c>
    </row>
    <row r="515" spans="1:2">
      <c r="A515" s="17">
        <v>41913</v>
      </c>
      <c r="B515">
        <v>105.0206</v>
      </c>
    </row>
    <row r="516" spans="1:2">
      <c r="A516" s="17">
        <v>41944</v>
      </c>
      <c r="B516">
        <v>110.9846</v>
      </c>
    </row>
    <row r="517" spans="1:2">
      <c r="A517" s="17">
        <v>41974</v>
      </c>
      <c r="B517">
        <v>112.1922</v>
      </c>
    </row>
    <row r="518" spans="1:2">
      <c r="A518" s="17">
        <v>42005</v>
      </c>
      <c r="B518">
        <v>102.43129999999999</v>
      </c>
    </row>
    <row r="519" spans="1:2">
      <c r="A519" s="17">
        <v>42036</v>
      </c>
      <c r="B519">
        <v>111.1605</v>
      </c>
    </row>
    <row r="520" spans="1:2">
      <c r="A520" s="17">
        <v>42064</v>
      </c>
      <c r="B520">
        <v>118.2385</v>
      </c>
    </row>
    <row r="521" spans="1:2">
      <c r="A521" s="17">
        <v>42095</v>
      </c>
      <c r="B521">
        <v>107.9028</v>
      </c>
    </row>
    <row r="522" spans="1:2">
      <c r="A522" s="17">
        <v>42125</v>
      </c>
      <c r="B522">
        <v>112.61579999999999</v>
      </c>
    </row>
    <row r="523" spans="1:2">
      <c r="A523" s="17">
        <v>42156</v>
      </c>
      <c r="B523">
        <v>107.41160000000001</v>
      </c>
    </row>
    <row r="524" spans="1:2">
      <c r="A524" s="17">
        <v>42186</v>
      </c>
      <c r="B524">
        <v>108.2144</v>
      </c>
    </row>
    <row r="525" spans="1:2">
      <c r="A525" s="17">
        <v>42217</v>
      </c>
      <c r="B525">
        <v>109.2611</v>
      </c>
    </row>
    <row r="526" spans="1:2">
      <c r="A526" s="17">
        <v>42248</v>
      </c>
      <c r="B526">
        <v>102.5716</v>
      </c>
    </row>
    <row r="527" spans="1:2">
      <c r="A527" s="17">
        <v>42278</v>
      </c>
      <c r="B527">
        <v>105.2184</v>
      </c>
    </row>
    <row r="528" spans="1:2">
      <c r="A528" s="17">
        <v>42309</v>
      </c>
      <c r="B528">
        <v>113.57899999999999</v>
      </c>
    </row>
    <row r="529" spans="1:2">
      <c r="A529" s="17">
        <v>42339</v>
      </c>
      <c r="B529">
        <v>112.51860000000001</v>
      </c>
    </row>
    <row r="530" spans="1:2">
      <c r="A530" s="17">
        <v>42370</v>
      </c>
      <c r="B530">
        <v>115.5913</v>
      </c>
    </row>
    <row r="531" spans="1:2">
      <c r="A531" s="17">
        <v>42401</v>
      </c>
      <c r="B531">
        <v>114.94</v>
      </c>
    </row>
    <row r="532" spans="1:2">
      <c r="A532" s="17">
        <v>42430</v>
      </c>
      <c r="B532">
        <v>110.6523</v>
      </c>
    </row>
    <row r="533" spans="1:2">
      <c r="A533" s="17">
        <v>42461</v>
      </c>
      <c r="B533">
        <v>111.4879</v>
      </c>
    </row>
    <row r="534" spans="1:2">
      <c r="A534" s="17">
        <v>42491</v>
      </c>
      <c r="B534">
        <v>115.41079999999999</v>
      </c>
    </row>
    <row r="535" spans="1:2">
      <c r="A535" s="17">
        <v>42522</v>
      </c>
      <c r="B535">
        <v>111.3828</v>
      </c>
    </row>
    <row r="536" spans="1:2">
      <c r="A536" s="17">
        <v>42552</v>
      </c>
      <c r="B536">
        <v>102.47929999999999</v>
      </c>
    </row>
    <row r="537" spans="1:2">
      <c r="A537" s="17">
        <v>42583</v>
      </c>
      <c r="B537">
        <v>110.6677</v>
      </c>
    </row>
    <row r="538" spans="1:2">
      <c r="A538" s="17">
        <v>42614</v>
      </c>
      <c r="B538">
        <v>109.76730000000001</v>
      </c>
    </row>
    <row r="539" spans="1:2">
      <c r="A539" s="17">
        <v>42644</v>
      </c>
      <c r="B539">
        <v>115.1417</v>
      </c>
    </row>
    <row r="540" spans="1:2">
      <c r="A540" s="17">
        <v>42675</v>
      </c>
      <c r="B540">
        <v>101.41459999999999</v>
      </c>
    </row>
    <row r="541" spans="1:2">
      <c r="A541" s="17">
        <v>42705</v>
      </c>
      <c r="B541">
        <v>94.076300000000003</v>
      </c>
    </row>
    <row r="542" spans="1:2">
      <c r="A542" s="17">
        <v>42736</v>
      </c>
      <c r="B542">
        <v>101.0534</v>
      </c>
    </row>
    <row r="543" spans="1:2">
      <c r="A543" s="17">
        <v>42767</v>
      </c>
      <c r="B543">
        <v>98.679299999999998</v>
      </c>
    </row>
    <row r="544" spans="1:2">
      <c r="A544" s="17">
        <v>42795</v>
      </c>
      <c r="B544">
        <v>105.51949999999999</v>
      </c>
    </row>
    <row r="545" spans="1:2">
      <c r="A545" s="17">
        <v>42826</v>
      </c>
      <c r="B545">
        <v>102.9579</v>
      </c>
    </row>
    <row r="546" spans="1:2">
      <c r="A546" s="17">
        <v>42856</v>
      </c>
      <c r="B546">
        <v>94.647199999999998</v>
      </c>
    </row>
    <row r="547" spans="1:2">
      <c r="A547" s="17">
        <v>42887</v>
      </c>
      <c r="B547">
        <v>94.727999999999994</v>
      </c>
    </row>
    <row r="548" spans="1:2">
      <c r="A548" s="17">
        <v>42917</v>
      </c>
      <c r="B548">
        <v>98.922499999999999</v>
      </c>
    </row>
    <row r="549" spans="1:2">
      <c r="A549" s="17">
        <v>42948</v>
      </c>
      <c r="B549">
        <v>98.853800000000007</v>
      </c>
    </row>
    <row r="550" spans="1:2">
      <c r="A550" s="17">
        <v>42979</v>
      </c>
      <c r="B550">
        <v>94.225099999999998</v>
      </c>
    </row>
    <row r="551" spans="1:2">
      <c r="A551" s="17">
        <v>43009</v>
      </c>
      <c r="B551">
        <v>101.371</v>
      </c>
    </row>
    <row r="552" spans="1:2">
      <c r="A552" s="17">
        <v>43040</v>
      </c>
      <c r="B552">
        <v>111.6947</v>
      </c>
    </row>
    <row r="553" spans="1:2">
      <c r="A553" s="17">
        <v>43070</v>
      </c>
      <c r="B553">
        <v>97.347499999999997</v>
      </c>
    </row>
    <row r="554" spans="1:2">
      <c r="A554" s="17">
        <v>43101</v>
      </c>
      <c r="B554">
        <v>97.412700000000001</v>
      </c>
    </row>
    <row r="555" spans="1:2">
      <c r="A555" s="17">
        <v>43132</v>
      </c>
      <c r="B555">
        <v>94.514899999999997</v>
      </c>
    </row>
    <row r="556" spans="1:2">
      <c r="A556" s="17">
        <v>43160</v>
      </c>
      <c r="B556">
        <v>88.492500000000007</v>
      </c>
    </row>
    <row r="557" spans="1:2">
      <c r="A557" s="17">
        <v>43191</v>
      </c>
      <c r="B557">
        <v>98.574100000000001</v>
      </c>
    </row>
    <row r="558" spans="1:2">
      <c r="A558" s="17">
        <v>43221</v>
      </c>
      <c r="B558">
        <v>99.945999999999998</v>
      </c>
    </row>
    <row r="559" spans="1:2">
      <c r="A559" s="17">
        <v>43252</v>
      </c>
      <c r="B559">
        <v>107.35250000000001</v>
      </c>
    </row>
    <row r="560" spans="1:2">
      <c r="A560" s="17">
        <v>43282</v>
      </c>
      <c r="B560">
        <v>103.2081</v>
      </c>
    </row>
    <row r="561" spans="1:2">
      <c r="A561" s="17">
        <v>43313</v>
      </c>
      <c r="B561">
        <v>98.490899999999996</v>
      </c>
    </row>
    <row r="562" spans="1:2">
      <c r="A562" s="17">
        <v>43344</v>
      </c>
      <c r="B562">
        <v>101.48569999999999</v>
      </c>
    </row>
    <row r="563" spans="1:2">
      <c r="A563" s="17">
        <v>43374</v>
      </c>
      <c r="B563">
        <v>103.8211</v>
      </c>
    </row>
    <row r="564" spans="1:2">
      <c r="A564" s="17">
        <v>43405</v>
      </c>
      <c r="B564">
        <v>97.208699999999993</v>
      </c>
    </row>
    <row r="565" spans="1:2">
      <c r="A565" s="17">
        <v>43435</v>
      </c>
      <c r="B565">
        <v>109.6657</v>
      </c>
    </row>
    <row r="566" spans="1:2">
      <c r="A566" s="17">
        <v>43466</v>
      </c>
      <c r="B566">
        <v>97.789500000000004</v>
      </c>
    </row>
    <row r="567" spans="1:2">
      <c r="A567" s="17">
        <v>43497</v>
      </c>
      <c r="B567">
        <v>90.073400000000007</v>
      </c>
    </row>
    <row r="568" spans="1:2">
      <c r="A568" s="17">
        <v>43525</v>
      </c>
      <c r="B568">
        <v>92.377700000000004</v>
      </c>
    </row>
    <row r="569" spans="1:2">
      <c r="A569" s="17">
        <v>43556</v>
      </c>
      <c r="B569">
        <v>101.01300000000001</v>
      </c>
    </row>
    <row r="570" spans="1:2">
      <c r="A570" s="17">
        <v>43586</v>
      </c>
      <c r="B570">
        <v>103.0273</v>
      </c>
    </row>
    <row r="571" spans="1:2">
      <c r="A571" s="17">
        <v>43617</v>
      </c>
      <c r="B571">
        <v>103.9541</v>
      </c>
    </row>
    <row r="572" spans="1:2">
      <c r="A572" s="17">
        <v>43647</v>
      </c>
      <c r="B572">
        <v>102.5381</v>
      </c>
    </row>
    <row r="573" spans="1:2">
      <c r="A573" s="17">
        <v>43678</v>
      </c>
      <c r="B573">
        <v>100.4646</v>
      </c>
    </row>
    <row r="574" spans="1:2">
      <c r="A574" s="17">
        <v>43709</v>
      </c>
      <c r="B574">
        <v>106.8211</v>
      </c>
    </row>
    <row r="575" spans="1:2">
      <c r="A575" s="17">
        <v>43739</v>
      </c>
      <c r="B575">
        <v>88.990200000000002</v>
      </c>
    </row>
    <row r="576" spans="1:2">
      <c r="A576" s="17">
        <v>43770</v>
      </c>
      <c r="B576">
        <v>92.469200000000001</v>
      </c>
    </row>
    <row r="577" spans="1:2">
      <c r="A577" s="17">
        <v>43800</v>
      </c>
      <c r="B577">
        <v>96.177800000000005</v>
      </c>
    </row>
    <row r="578" spans="1:2">
      <c r="A578" s="17">
        <v>43831</v>
      </c>
      <c r="B578">
        <v>90.321399999999997</v>
      </c>
    </row>
    <row r="579" spans="1:2">
      <c r="A579" s="17">
        <v>43862</v>
      </c>
      <c r="B579">
        <v>98.841999999999999</v>
      </c>
    </row>
    <row r="580" spans="1:2">
      <c r="A580" s="17">
        <v>43891</v>
      </c>
      <c r="B580">
        <v>100.8981</v>
      </c>
    </row>
    <row r="581" spans="1:2">
      <c r="A581" s="17">
        <v>43922</v>
      </c>
      <c r="B581">
        <v>81.515699999999995</v>
      </c>
    </row>
    <row r="582" spans="1:2">
      <c r="A582" s="17">
        <v>43952</v>
      </c>
      <c r="B582">
        <v>92.025000000000006</v>
      </c>
    </row>
    <row r="583" spans="1:2">
      <c r="A583" s="17">
        <v>43983</v>
      </c>
      <c r="B583">
        <v>89.343500000000006</v>
      </c>
    </row>
    <row r="584" spans="1:2">
      <c r="A584" s="17">
        <v>44013</v>
      </c>
      <c r="B584">
        <v>93.721500000000006</v>
      </c>
    </row>
    <row r="585" spans="1:2">
      <c r="A585" s="17">
        <v>44044</v>
      </c>
      <c r="B585">
        <v>107.333</v>
      </c>
    </row>
    <row r="586" spans="1:2">
      <c r="A586" s="17">
        <v>44075</v>
      </c>
      <c r="B586">
        <v>94.0749</v>
      </c>
    </row>
    <row r="587" spans="1:2">
      <c r="A587" s="17">
        <v>44105</v>
      </c>
      <c r="B587">
        <v>93.993099999999998</v>
      </c>
    </row>
    <row r="588" spans="1:2">
      <c r="A588" s="17">
        <v>44136</v>
      </c>
      <c r="B588">
        <v>101.3438</v>
      </c>
    </row>
    <row r="589" spans="1:2">
      <c r="A589" s="17">
        <v>44166</v>
      </c>
      <c r="B589">
        <v>103.3609</v>
      </c>
    </row>
    <row r="590" spans="1:2">
      <c r="A590" s="17">
        <v>44197</v>
      </c>
      <c r="B590">
        <v>94.836500000000001</v>
      </c>
    </row>
    <row r="591" spans="1:2">
      <c r="A591" s="17">
        <v>44228</v>
      </c>
      <c r="B591">
        <v>96.261600000000001</v>
      </c>
    </row>
    <row r="592" spans="1:2">
      <c r="A592" s="17">
        <v>44256</v>
      </c>
      <c r="B592">
        <v>99.738799999999998</v>
      </c>
    </row>
    <row r="593" spans="1:2">
      <c r="A593" s="17">
        <v>44287</v>
      </c>
      <c r="B593">
        <v>88.479600000000005</v>
      </c>
    </row>
    <row r="594" spans="1:2">
      <c r="A594" s="17">
        <v>44317</v>
      </c>
      <c r="B594">
        <v>97.3155</v>
      </c>
    </row>
    <row r="595" spans="1:2">
      <c r="A595" s="17">
        <v>44348</v>
      </c>
      <c r="B595">
        <v>98.129800000000003</v>
      </c>
    </row>
    <row r="596" spans="1:2">
      <c r="A596" s="17">
        <v>44378</v>
      </c>
      <c r="B596">
        <v>87.676199999999994</v>
      </c>
    </row>
    <row r="597" spans="1:2">
      <c r="A597" s="17">
        <v>44409</v>
      </c>
      <c r="B597">
        <v>98.930499999999995</v>
      </c>
    </row>
    <row r="598" spans="1:2">
      <c r="A598" s="17">
        <v>44440</v>
      </c>
      <c r="B598">
        <v>93.427400000000006</v>
      </c>
    </row>
    <row r="599" spans="1:2">
      <c r="A599" s="17">
        <v>44470</v>
      </c>
      <c r="B599">
        <v>95.793400000000005</v>
      </c>
    </row>
    <row r="600" spans="1:2">
      <c r="A600" s="17">
        <v>44501</v>
      </c>
      <c r="B600">
        <v>101.6324</v>
      </c>
    </row>
    <row r="601" spans="1:2">
      <c r="A601" s="17">
        <v>44531</v>
      </c>
      <c r="B601">
        <v>94.896600000000007</v>
      </c>
    </row>
    <row r="602" spans="1:2">
      <c r="A602" s="17">
        <v>44562</v>
      </c>
      <c r="B602">
        <v>96.826899999999995</v>
      </c>
    </row>
  </sheetData>
  <hyperlinks>
    <hyperlink ref="F1" r:id="rId1" display="https://fred.stlouisfed.org/series/IPG21223S" xr:uid="{92F454D0-117A-4FB3-A902-6FF2BA80BBD0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A28AF-9D41-4539-B68F-8131537814AB}">
  <sheetPr>
    <tabColor rgb="FF70AD47"/>
  </sheetPr>
  <dimension ref="A1:F268"/>
  <sheetViews>
    <sheetView topLeftCell="A228" workbookViewId="0">
      <selection activeCell="A263" sqref="A263:A268"/>
    </sheetView>
  </sheetViews>
  <sheetFormatPr defaultRowHeight="12.75"/>
  <cols>
    <col min="1" max="1" width="10.140625" bestFit="1" customWidth="1"/>
    <col min="2" max="2" width="14.85546875" bestFit="1" customWidth="1"/>
  </cols>
  <sheetData>
    <row r="1" spans="1:6">
      <c r="A1" t="s">
        <v>1</v>
      </c>
      <c r="B1" t="s">
        <v>47</v>
      </c>
      <c r="F1" s="18" t="s">
        <v>522</v>
      </c>
    </row>
    <row r="2" spans="1:6">
      <c r="A2" s="17">
        <v>36526</v>
      </c>
      <c r="B2">
        <v>12.45</v>
      </c>
    </row>
    <row r="3" spans="1:6">
      <c r="A3" s="17">
        <v>36557</v>
      </c>
      <c r="B3">
        <v>12.45</v>
      </c>
    </row>
    <row r="4" spans="1:6">
      <c r="A4" s="17">
        <v>36586</v>
      </c>
      <c r="B4">
        <v>12.45</v>
      </c>
    </row>
    <row r="5" spans="1:6">
      <c r="A5" s="17">
        <v>36617</v>
      </c>
      <c r="B5">
        <v>12.45</v>
      </c>
    </row>
    <row r="6" spans="1:6">
      <c r="A6" s="17">
        <v>36647</v>
      </c>
      <c r="B6">
        <v>12.45</v>
      </c>
    </row>
    <row r="7" spans="1:6">
      <c r="A7" s="17">
        <v>36678</v>
      </c>
      <c r="B7">
        <v>12.45</v>
      </c>
    </row>
    <row r="8" spans="1:6">
      <c r="A8" s="17">
        <v>36708</v>
      </c>
      <c r="B8">
        <v>12.45</v>
      </c>
    </row>
    <row r="9" spans="1:6">
      <c r="A9" s="17">
        <v>36739</v>
      </c>
      <c r="B9">
        <v>12.45</v>
      </c>
    </row>
    <row r="10" spans="1:6">
      <c r="A10" s="17">
        <v>36770</v>
      </c>
      <c r="B10">
        <v>12.45</v>
      </c>
    </row>
    <row r="11" spans="1:6">
      <c r="A11" s="17">
        <v>36800</v>
      </c>
      <c r="B11">
        <v>12.45</v>
      </c>
    </row>
    <row r="12" spans="1:6">
      <c r="A12" s="17">
        <v>36831</v>
      </c>
      <c r="B12">
        <v>12.45</v>
      </c>
    </row>
    <row r="13" spans="1:6">
      <c r="A13" s="17">
        <v>36861</v>
      </c>
      <c r="B13">
        <v>12.45</v>
      </c>
    </row>
    <row r="14" spans="1:6">
      <c r="A14" s="17">
        <v>36892</v>
      </c>
      <c r="B14">
        <v>12.99</v>
      </c>
    </row>
    <row r="15" spans="1:6">
      <c r="A15" s="17">
        <v>36923</v>
      </c>
      <c r="B15">
        <v>12.99</v>
      </c>
    </row>
    <row r="16" spans="1:6">
      <c r="A16" s="17">
        <v>36951</v>
      </c>
      <c r="B16">
        <v>12.99</v>
      </c>
    </row>
    <row r="17" spans="1:2">
      <c r="A17" s="17">
        <v>36982</v>
      </c>
      <c r="B17">
        <v>12.99</v>
      </c>
    </row>
    <row r="18" spans="1:2">
      <c r="A18" s="17">
        <v>37012</v>
      </c>
      <c r="B18">
        <v>12.99</v>
      </c>
    </row>
    <row r="19" spans="1:2">
      <c r="A19" s="17">
        <v>37043</v>
      </c>
      <c r="B19">
        <v>12.99</v>
      </c>
    </row>
    <row r="20" spans="1:2">
      <c r="A20" s="17">
        <v>37073</v>
      </c>
      <c r="B20">
        <v>12.99</v>
      </c>
    </row>
    <row r="21" spans="1:2">
      <c r="A21" s="17">
        <v>37104</v>
      </c>
      <c r="B21">
        <v>12.99</v>
      </c>
    </row>
    <row r="22" spans="1:2">
      <c r="A22" s="17">
        <v>37135</v>
      </c>
      <c r="B22">
        <v>12.99</v>
      </c>
    </row>
    <row r="23" spans="1:2">
      <c r="A23" s="17">
        <v>37165</v>
      </c>
      <c r="B23">
        <v>12.99</v>
      </c>
    </row>
    <row r="24" spans="1:2">
      <c r="A24" s="17">
        <v>37196</v>
      </c>
      <c r="B24">
        <v>12.99</v>
      </c>
    </row>
    <row r="25" spans="1:2">
      <c r="A25" s="17">
        <v>37226</v>
      </c>
      <c r="B25">
        <v>12.99</v>
      </c>
    </row>
    <row r="26" spans="1:2">
      <c r="A26" s="17">
        <v>37257</v>
      </c>
      <c r="B26">
        <v>12.68</v>
      </c>
    </row>
    <row r="27" spans="1:2">
      <c r="A27" s="17">
        <v>37288</v>
      </c>
      <c r="B27">
        <v>12.68</v>
      </c>
    </row>
    <row r="28" spans="1:2">
      <c r="A28" s="17">
        <v>37316</v>
      </c>
      <c r="B28">
        <v>12.68</v>
      </c>
    </row>
    <row r="29" spans="1:2">
      <c r="A29" s="17">
        <v>37347</v>
      </c>
      <c r="B29">
        <v>12.68</v>
      </c>
    </row>
    <row r="30" spans="1:2">
      <c r="A30" s="17">
        <v>37377</v>
      </c>
      <c r="B30">
        <v>12.68</v>
      </c>
    </row>
    <row r="31" spans="1:2">
      <c r="A31" s="17">
        <v>37408</v>
      </c>
      <c r="B31">
        <v>12.68</v>
      </c>
    </row>
    <row r="32" spans="1:2">
      <c r="A32" s="17">
        <v>37438</v>
      </c>
      <c r="B32">
        <v>12.68</v>
      </c>
    </row>
    <row r="33" spans="1:2">
      <c r="A33" s="17">
        <v>37469</v>
      </c>
      <c r="B33">
        <v>12.68</v>
      </c>
    </row>
    <row r="34" spans="1:2">
      <c r="A34" s="17">
        <v>37500</v>
      </c>
      <c r="B34">
        <v>12.68</v>
      </c>
    </row>
    <row r="35" spans="1:2">
      <c r="A35" s="17">
        <v>37530</v>
      </c>
      <c r="B35">
        <v>12.68</v>
      </c>
    </row>
    <row r="36" spans="1:2">
      <c r="A36" s="17">
        <v>37561</v>
      </c>
      <c r="B36">
        <v>12.68</v>
      </c>
    </row>
    <row r="37" spans="1:2">
      <c r="A37" s="17">
        <v>37591</v>
      </c>
      <c r="B37">
        <v>12.68</v>
      </c>
    </row>
    <row r="38" spans="1:2">
      <c r="A38" s="17">
        <v>37622</v>
      </c>
      <c r="B38">
        <v>13.82</v>
      </c>
    </row>
    <row r="39" spans="1:2">
      <c r="A39" s="17">
        <v>37653</v>
      </c>
      <c r="B39">
        <v>13.82</v>
      </c>
    </row>
    <row r="40" spans="1:2">
      <c r="A40" s="17">
        <v>37681</v>
      </c>
      <c r="B40">
        <v>13.82</v>
      </c>
    </row>
    <row r="41" spans="1:2">
      <c r="A41" s="17">
        <v>37712</v>
      </c>
      <c r="B41">
        <v>13.82</v>
      </c>
    </row>
    <row r="42" spans="1:2">
      <c r="A42" s="17">
        <v>37742</v>
      </c>
      <c r="B42">
        <v>13.82</v>
      </c>
    </row>
    <row r="43" spans="1:2">
      <c r="A43" s="17">
        <v>37773</v>
      </c>
      <c r="B43">
        <v>13.82</v>
      </c>
    </row>
    <row r="44" spans="1:2">
      <c r="A44" s="17">
        <v>37803</v>
      </c>
      <c r="B44">
        <v>13.82</v>
      </c>
    </row>
    <row r="45" spans="1:2">
      <c r="A45" s="17">
        <v>37834</v>
      </c>
      <c r="B45">
        <v>13.82</v>
      </c>
    </row>
    <row r="46" spans="1:2">
      <c r="A46" s="17">
        <v>37865</v>
      </c>
      <c r="B46">
        <v>13.82</v>
      </c>
    </row>
    <row r="47" spans="1:2">
      <c r="A47" s="17">
        <v>37895</v>
      </c>
      <c r="B47">
        <v>13.82</v>
      </c>
    </row>
    <row r="48" spans="1:2">
      <c r="A48" s="17">
        <v>37926</v>
      </c>
      <c r="B48">
        <v>13.82</v>
      </c>
    </row>
    <row r="49" spans="1:2">
      <c r="A49" s="17">
        <v>37956</v>
      </c>
      <c r="B49">
        <v>13.82</v>
      </c>
    </row>
    <row r="50" spans="1:2">
      <c r="A50" s="17">
        <v>37987</v>
      </c>
      <c r="B50">
        <v>16.39</v>
      </c>
    </row>
    <row r="51" spans="1:2">
      <c r="A51" s="17">
        <v>38018</v>
      </c>
      <c r="B51">
        <v>16.39</v>
      </c>
    </row>
    <row r="52" spans="1:2">
      <c r="A52" s="17">
        <v>38047</v>
      </c>
      <c r="B52">
        <v>16.39</v>
      </c>
    </row>
    <row r="53" spans="1:2">
      <c r="A53" s="17">
        <v>38078</v>
      </c>
      <c r="B53">
        <v>16.39</v>
      </c>
    </row>
    <row r="54" spans="1:2">
      <c r="A54" s="17">
        <v>38108</v>
      </c>
      <c r="B54">
        <v>16.39</v>
      </c>
    </row>
    <row r="55" spans="1:2">
      <c r="A55" s="17">
        <v>38139</v>
      </c>
      <c r="B55">
        <v>16.39</v>
      </c>
    </row>
    <row r="56" spans="1:2">
      <c r="A56" s="17">
        <v>38169</v>
      </c>
      <c r="B56">
        <v>16.39</v>
      </c>
    </row>
    <row r="57" spans="1:2">
      <c r="A57" s="17">
        <v>38200</v>
      </c>
      <c r="B57">
        <v>16.39</v>
      </c>
    </row>
    <row r="58" spans="1:2">
      <c r="A58" s="17">
        <v>38231</v>
      </c>
      <c r="B58">
        <v>16.39</v>
      </c>
    </row>
    <row r="59" spans="1:2">
      <c r="A59" s="17">
        <v>38261</v>
      </c>
      <c r="B59">
        <v>16.39</v>
      </c>
    </row>
    <row r="60" spans="1:2">
      <c r="A60" s="17">
        <v>38292</v>
      </c>
      <c r="B60">
        <v>16.39</v>
      </c>
    </row>
    <row r="61" spans="1:2">
      <c r="A61" s="17">
        <v>38322</v>
      </c>
      <c r="B61">
        <v>16.39</v>
      </c>
    </row>
    <row r="62" spans="1:2">
      <c r="A62" s="17">
        <v>38353</v>
      </c>
      <c r="B62">
        <v>28.11</v>
      </c>
    </row>
    <row r="63" spans="1:2">
      <c r="A63" s="17">
        <v>38384</v>
      </c>
      <c r="B63">
        <v>28.11</v>
      </c>
    </row>
    <row r="64" spans="1:2">
      <c r="A64" s="17">
        <v>38412</v>
      </c>
      <c r="B64">
        <v>28.11</v>
      </c>
    </row>
    <row r="65" spans="1:2">
      <c r="A65" s="17">
        <v>38443</v>
      </c>
      <c r="B65">
        <v>28.11</v>
      </c>
    </row>
    <row r="66" spans="1:2">
      <c r="A66" s="17">
        <v>38473</v>
      </c>
      <c r="B66">
        <v>28.11</v>
      </c>
    </row>
    <row r="67" spans="1:2">
      <c r="A67" s="17">
        <v>38504</v>
      </c>
      <c r="B67">
        <v>28.11</v>
      </c>
    </row>
    <row r="68" spans="1:2">
      <c r="A68" s="17">
        <v>38534</v>
      </c>
      <c r="B68">
        <v>28.11</v>
      </c>
    </row>
    <row r="69" spans="1:2">
      <c r="A69" s="17">
        <v>38565</v>
      </c>
      <c r="B69">
        <v>28.11</v>
      </c>
    </row>
    <row r="70" spans="1:2">
      <c r="A70" s="17">
        <v>38596</v>
      </c>
      <c r="B70">
        <v>28.11</v>
      </c>
    </row>
    <row r="71" spans="1:2">
      <c r="A71" s="17">
        <v>38626</v>
      </c>
      <c r="B71">
        <v>28.11</v>
      </c>
    </row>
    <row r="72" spans="1:2">
      <c r="A72" s="17">
        <v>38657</v>
      </c>
      <c r="B72">
        <v>28.11</v>
      </c>
    </row>
    <row r="73" spans="1:2">
      <c r="A73" s="17">
        <v>38687</v>
      </c>
      <c r="B73">
        <v>28.11</v>
      </c>
    </row>
    <row r="74" spans="1:2">
      <c r="A74" s="17">
        <v>38718</v>
      </c>
      <c r="B74">
        <v>33.450000000000003</v>
      </c>
    </row>
    <row r="75" spans="1:2">
      <c r="A75" s="17">
        <v>38749</v>
      </c>
      <c r="B75">
        <v>33.450000000000003</v>
      </c>
    </row>
    <row r="76" spans="1:2">
      <c r="A76" s="17">
        <v>38777</v>
      </c>
      <c r="B76">
        <v>33.450000000000003</v>
      </c>
    </row>
    <row r="77" spans="1:2">
      <c r="A77" s="17">
        <v>38808</v>
      </c>
      <c r="B77">
        <v>33.450000000000003</v>
      </c>
    </row>
    <row r="78" spans="1:2">
      <c r="A78" s="17">
        <v>38838</v>
      </c>
      <c r="B78">
        <v>33.450000000000003</v>
      </c>
    </row>
    <row r="79" spans="1:2">
      <c r="A79" s="17">
        <v>38869</v>
      </c>
      <c r="B79">
        <v>33.450000000000003</v>
      </c>
    </row>
    <row r="80" spans="1:2">
      <c r="A80" s="17">
        <v>38899</v>
      </c>
      <c r="B80">
        <v>33.450000000000003</v>
      </c>
    </row>
    <row r="81" spans="1:2">
      <c r="A81" s="17">
        <v>38930</v>
      </c>
      <c r="B81">
        <v>33.450000000000003</v>
      </c>
    </row>
    <row r="82" spans="1:2">
      <c r="A82" s="17">
        <v>38961</v>
      </c>
      <c r="B82">
        <v>33.450000000000003</v>
      </c>
    </row>
    <row r="83" spans="1:2">
      <c r="A83" s="17">
        <v>38991</v>
      </c>
      <c r="B83">
        <v>33.450000000000003</v>
      </c>
    </row>
    <row r="84" spans="1:2">
      <c r="A84" s="17">
        <v>39022</v>
      </c>
      <c r="B84">
        <v>33.450000000000003</v>
      </c>
    </row>
    <row r="85" spans="1:2">
      <c r="A85" s="17">
        <v>39052</v>
      </c>
      <c r="B85">
        <v>33.450000000000003</v>
      </c>
    </row>
    <row r="86" spans="1:2">
      <c r="A86" s="17">
        <v>39083</v>
      </c>
      <c r="B86">
        <v>36.630000000000003</v>
      </c>
    </row>
    <row r="87" spans="1:2">
      <c r="A87" s="17">
        <v>39114</v>
      </c>
      <c r="B87">
        <v>36.630000000000003</v>
      </c>
    </row>
    <row r="88" spans="1:2">
      <c r="A88" s="17">
        <v>39142</v>
      </c>
      <c r="B88">
        <v>36.630000000000003</v>
      </c>
    </row>
    <row r="89" spans="1:2">
      <c r="A89" s="17">
        <v>39173</v>
      </c>
      <c r="B89">
        <v>36.630000000000003</v>
      </c>
    </row>
    <row r="90" spans="1:2">
      <c r="A90" s="17">
        <v>39203</v>
      </c>
      <c r="B90">
        <v>36.630000000000003</v>
      </c>
    </row>
    <row r="91" spans="1:2">
      <c r="A91" s="17">
        <v>39234</v>
      </c>
      <c r="B91">
        <v>36.630000000000003</v>
      </c>
    </row>
    <row r="92" spans="1:2">
      <c r="A92" s="17">
        <v>39264</v>
      </c>
      <c r="B92">
        <v>36.630000000000003</v>
      </c>
    </row>
    <row r="93" spans="1:2">
      <c r="A93" s="17">
        <v>39295</v>
      </c>
      <c r="B93">
        <v>36.630000000000003</v>
      </c>
    </row>
    <row r="94" spans="1:2">
      <c r="A94" s="17">
        <v>39326</v>
      </c>
      <c r="B94">
        <v>36.630000000000003</v>
      </c>
    </row>
    <row r="95" spans="1:2">
      <c r="A95" s="17">
        <v>39356</v>
      </c>
      <c r="B95">
        <v>36.630000000000003</v>
      </c>
    </row>
    <row r="96" spans="1:2">
      <c r="A96" s="17">
        <v>39387</v>
      </c>
      <c r="B96">
        <v>36.630000000000003</v>
      </c>
    </row>
    <row r="97" spans="1:2">
      <c r="A97" s="17">
        <v>39417</v>
      </c>
      <c r="B97">
        <v>36.630000000000003</v>
      </c>
    </row>
    <row r="98" spans="1:2">
      <c r="A98" s="17">
        <v>39448</v>
      </c>
      <c r="B98">
        <v>60.8</v>
      </c>
    </row>
    <row r="99" spans="1:2">
      <c r="A99" s="17">
        <v>39479</v>
      </c>
      <c r="B99">
        <v>60.8</v>
      </c>
    </row>
    <row r="100" spans="1:2">
      <c r="A100" s="17">
        <v>39508</v>
      </c>
      <c r="B100">
        <v>60.8</v>
      </c>
    </row>
    <row r="101" spans="1:2">
      <c r="A101" s="17">
        <v>39539</v>
      </c>
      <c r="B101">
        <v>60.8</v>
      </c>
    </row>
    <row r="102" spans="1:2">
      <c r="A102" s="17">
        <v>39569</v>
      </c>
      <c r="B102">
        <v>60.8</v>
      </c>
    </row>
    <row r="103" spans="1:2">
      <c r="A103" s="17">
        <v>39600</v>
      </c>
      <c r="B103">
        <v>60.8</v>
      </c>
    </row>
    <row r="104" spans="1:2">
      <c r="A104" s="17">
        <v>39630</v>
      </c>
      <c r="B104">
        <v>60.8</v>
      </c>
    </row>
    <row r="105" spans="1:2">
      <c r="A105" s="17">
        <v>39661</v>
      </c>
      <c r="B105">
        <v>60.8</v>
      </c>
    </row>
    <row r="106" spans="1:2">
      <c r="A106" s="17">
        <v>39692</v>
      </c>
      <c r="B106">
        <v>60.8</v>
      </c>
    </row>
    <row r="107" spans="1:2">
      <c r="A107" s="17">
        <v>39722</v>
      </c>
      <c r="B107">
        <v>60.8</v>
      </c>
    </row>
    <row r="108" spans="1:2">
      <c r="A108" s="17">
        <v>39753</v>
      </c>
      <c r="B108">
        <v>60.8</v>
      </c>
    </row>
    <row r="109" spans="1:2">
      <c r="A109" s="17">
        <v>39783</v>
      </c>
      <c r="B109">
        <v>69.9826087</v>
      </c>
    </row>
    <row r="110" spans="1:2">
      <c r="A110" s="17">
        <v>39814</v>
      </c>
      <c r="B110">
        <v>72.509090909999998</v>
      </c>
    </row>
    <row r="111" spans="1:2">
      <c r="A111" s="17">
        <v>39845</v>
      </c>
      <c r="B111">
        <v>75.59</v>
      </c>
    </row>
    <row r="112" spans="1:2">
      <c r="A112" s="17">
        <v>39873</v>
      </c>
      <c r="B112">
        <v>64.072727270000001</v>
      </c>
    </row>
    <row r="113" spans="1:2">
      <c r="A113" s="17">
        <v>39904</v>
      </c>
      <c r="B113">
        <v>59.781818180000002</v>
      </c>
    </row>
    <row r="114" spans="1:2">
      <c r="A114" s="17">
        <v>39934</v>
      </c>
      <c r="B114">
        <v>62.690476189999998</v>
      </c>
    </row>
    <row r="115" spans="1:2">
      <c r="A115" s="17">
        <v>39965</v>
      </c>
      <c r="B115">
        <v>71.659090910000003</v>
      </c>
    </row>
    <row r="116" spans="1:2">
      <c r="A116" s="17">
        <v>39995</v>
      </c>
      <c r="B116">
        <v>83.952173909999999</v>
      </c>
    </row>
    <row r="117" spans="1:2">
      <c r="A117" s="17">
        <v>40026</v>
      </c>
      <c r="B117">
        <v>97.666666669999998</v>
      </c>
    </row>
    <row r="118" spans="1:2">
      <c r="A118" s="17">
        <v>40057</v>
      </c>
      <c r="B118">
        <v>80.713636359999995</v>
      </c>
    </row>
    <row r="119" spans="1:2">
      <c r="A119" s="17">
        <v>40087</v>
      </c>
      <c r="B119">
        <v>86.786363640000005</v>
      </c>
    </row>
    <row r="120" spans="1:2">
      <c r="A120" s="17">
        <v>40118</v>
      </c>
      <c r="B120">
        <v>99.257142860000002</v>
      </c>
    </row>
    <row r="121" spans="1:2">
      <c r="A121" s="17">
        <v>40148</v>
      </c>
      <c r="B121">
        <v>105.2478261</v>
      </c>
    </row>
    <row r="122" spans="1:2">
      <c r="A122" s="17">
        <v>40179</v>
      </c>
      <c r="B122">
        <v>125.91428569999999</v>
      </c>
    </row>
    <row r="123" spans="1:2">
      <c r="A123" s="17">
        <v>40210</v>
      </c>
      <c r="B123">
        <v>127.61499999999999</v>
      </c>
    </row>
    <row r="124" spans="1:2">
      <c r="A124" s="17">
        <v>40238</v>
      </c>
      <c r="B124">
        <v>139.76956519999999</v>
      </c>
    </row>
    <row r="125" spans="1:2">
      <c r="A125" s="17">
        <v>40269</v>
      </c>
      <c r="B125">
        <v>172.4681818</v>
      </c>
    </row>
    <row r="126" spans="1:2">
      <c r="A126" s="17">
        <v>40299</v>
      </c>
      <c r="B126">
        <v>161.34761900000001</v>
      </c>
    </row>
    <row r="127" spans="1:2">
      <c r="A127" s="17">
        <v>40330</v>
      </c>
      <c r="B127">
        <v>143.6318182</v>
      </c>
    </row>
    <row r="128" spans="1:2">
      <c r="A128" s="17">
        <v>40360</v>
      </c>
      <c r="B128">
        <v>126.3636364</v>
      </c>
    </row>
    <row r="129" spans="1:2">
      <c r="A129" s="17">
        <v>40391</v>
      </c>
      <c r="B129">
        <v>145.3409091</v>
      </c>
    </row>
    <row r="130" spans="1:2">
      <c r="A130" s="17">
        <v>40422</v>
      </c>
      <c r="B130">
        <v>140.62727269999999</v>
      </c>
    </row>
    <row r="131" spans="1:2">
      <c r="A131" s="17">
        <v>40452</v>
      </c>
      <c r="B131">
        <v>148.48095240000001</v>
      </c>
    </row>
    <row r="132" spans="1:2">
      <c r="A132" s="17">
        <v>40483</v>
      </c>
      <c r="B132">
        <v>160.5</v>
      </c>
    </row>
    <row r="133" spans="1:2">
      <c r="A133" s="17">
        <v>40513</v>
      </c>
      <c r="B133">
        <v>168.3</v>
      </c>
    </row>
    <row r="134" spans="1:2">
      <c r="A134" s="17">
        <v>40544</v>
      </c>
      <c r="B134">
        <v>179.6</v>
      </c>
    </row>
    <row r="135" spans="1:2">
      <c r="A135" s="17">
        <v>40575</v>
      </c>
      <c r="B135">
        <v>187.2</v>
      </c>
    </row>
    <row r="136" spans="1:2">
      <c r="A136" s="17">
        <v>40603</v>
      </c>
      <c r="B136">
        <v>174</v>
      </c>
    </row>
    <row r="137" spans="1:2">
      <c r="A137" s="17">
        <v>40634</v>
      </c>
      <c r="B137">
        <v>179.1</v>
      </c>
    </row>
    <row r="138" spans="1:2">
      <c r="A138" s="17">
        <v>40664</v>
      </c>
      <c r="B138">
        <v>168.6</v>
      </c>
    </row>
    <row r="139" spans="1:2">
      <c r="A139" s="17">
        <v>40695</v>
      </c>
      <c r="B139">
        <v>164</v>
      </c>
    </row>
    <row r="140" spans="1:2">
      <c r="A140" s="17">
        <v>40725</v>
      </c>
      <c r="B140">
        <v>173.1</v>
      </c>
    </row>
    <row r="141" spans="1:2">
      <c r="A141" s="17">
        <v>40756</v>
      </c>
      <c r="B141">
        <v>177.4</v>
      </c>
    </row>
    <row r="142" spans="1:2">
      <c r="A142" s="17">
        <v>40787</v>
      </c>
      <c r="B142">
        <v>177.5</v>
      </c>
    </row>
    <row r="143" spans="1:2">
      <c r="A143" s="17">
        <v>40817</v>
      </c>
      <c r="B143">
        <v>150.4</v>
      </c>
    </row>
    <row r="144" spans="1:2">
      <c r="A144" s="17">
        <v>40848</v>
      </c>
      <c r="B144">
        <v>135.5</v>
      </c>
    </row>
    <row r="145" spans="1:2">
      <c r="A145" s="17">
        <v>40878</v>
      </c>
      <c r="B145">
        <v>136.30000000000001</v>
      </c>
    </row>
    <row r="146" spans="1:2">
      <c r="A146" s="17">
        <v>40909</v>
      </c>
      <c r="B146">
        <v>140.4</v>
      </c>
    </row>
    <row r="147" spans="1:2">
      <c r="A147" s="17">
        <v>40940</v>
      </c>
      <c r="B147">
        <v>140.4</v>
      </c>
    </row>
    <row r="148" spans="1:2">
      <c r="A148" s="17">
        <v>40969</v>
      </c>
      <c r="B148">
        <v>144.6</v>
      </c>
    </row>
    <row r="149" spans="1:2">
      <c r="A149" s="17">
        <v>41000</v>
      </c>
      <c r="B149">
        <v>147.6</v>
      </c>
    </row>
    <row r="150" spans="1:2">
      <c r="A150" s="17">
        <v>41030</v>
      </c>
      <c r="B150">
        <v>136.30000000000001</v>
      </c>
    </row>
    <row r="151" spans="1:2">
      <c r="A151" s="17">
        <v>41061</v>
      </c>
      <c r="B151">
        <v>134.6</v>
      </c>
    </row>
    <row r="152" spans="1:2">
      <c r="A152" s="17">
        <v>41091</v>
      </c>
      <c r="B152">
        <v>127.9</v>
      </c>
    </row>
    <row r="153" spans="1:2">
      <c r="A153" s="17">
        <v>41122</v>
      </c>
      <c r="B153">
        <v>107.8</v>
      </c>
    </row>
    <row r="154" spans="1:2">
      <c r="A154" s="17">
        <v>41153</v>
      </c>
      <c r="B154">
        <v>99.2</v>
      </c>
    </row>
    <row r="155" spans="1:2">
      <c r="A155" s="17">
        <v>41183</v>
      </c>
      <c r="B155">
        <v>113.95</v>
      </c>
    </row>
    <row r="156" spans="1:2">
      <c r="A156" s="17">
        <v>41214</v>
      </c>
      <c r="B156">
        <v>120.35</v>
      </c>
    </row>
    <row r="157" spans="1:2">
      <c r="A157" s="17">
        <v>41244</v>
      </c>
      <c r="B157">
        <v>128.55000000000001</v>
      </c>
    </row>
    <row r="158" spans="1:2">
      <c r="A158" s="17">
        <v>41275</v>
      </c>
      <c r="B158">
        <v>150.86000000000001</v>
      </c>
    </row>
    <row r="159" spans="1:2">
      <c r="A159" s="17">
        <v>41306</v>
      </c>
      <c r="B159">
        <v>154.63999999999999</v>
      </c>
    </row>
    <row r="160" spans="1:2">
      <c r="A160" s="17">
        <v>41334</v>
      </c>
      <c r="B160">
        <v>139.87</v>
      </c>
    </row>
    <row r="161" spans="1:2">
      <c r="A161" s="17">
        <v>41365</v>
      </c>
      <c r="B161">
        <v>137.44</v>
      </c>
    </row>
    <row r="162" spans="1:2">
      <c r="A162" s="17">
        <v>41395</v>
      </c>
      <c r="B162">
        <v>124.66</v>
      </c>
    </row>
    <row r="163" spans="1:2">
      <c r="A163" s="17">
        <v>41426</v>
      </c>
      <c r="B163">
        <v>114.75</v>
      </c>
    </row>
    <row r="164" spans="1:2">
      <c r="A164" s="17">
        <v>41456</v>
      </c>
      <c r="B164">
        <v>127.43</v>
      </c>
    </row>
    <row r="165" spans="1:2">
      <c r="A165" s="17">
        <v>41487</v>
      </c>
      <c r="B165">
        <v>137.05000000000001</v>
      </c>
    </row>
    <row r="166" spans="1:2">
      <c r="A166" s="17">
        <v>41518</v>
      </c>
      <c r="B166">
        <v>134.19</v>
      </c>
    </row>
    <row r="167" spans="1:2">
      <c r="A167" s="17">
        <v>41548</v>
      </c>
      <c r="B167">
        <v>132.57</v>
      </c>
    </row>
    <row r="168" spans="1:2">
      <c r="A168" s="17">
        <v>41579</v>
      </c>
      <c r="B168">
        <v>136.32</v>
      </c>
    </row>
    <row r="169" spans="1:2">
      <c r="A169" s="17">
        <v>41609</v>
      </c>
      <c r="B169">
        <v>135.79</v>
      </c>
    </row>
    <row r="170" spans="1:2">
      <c r="A170" s="17">
        <v>41640</v>
      </c>
      <c r="B170">
        <v>122.63</v>
      </c>
    </row>
    <row r="171" spans="1:2">
      <c r="A171" s="17">
        <v>41671</v>
      </c>
      <c r="B171">
        <v>121.37</v>
      </c>
    </row>
    <row r="172" spans="1:2">
      <c r="A172" s="17">
        <v>41699</v>
      </c>
      <c r="B172">
        <v>111.83</v>
      </c>
    </row>
    <row r="173" spans="1:2">
      <c r="A173" s="17">
        <v>41730</v>
      </c>
      <c r="B173">
        <v>114.58</v>
      </c>
    </row>
    <row r="174" spans="1:2">
      <c r="A174" s="17">
        <v>41760</v>
      </c>
      <c r="B174">
        <v>100.89</v>
      </c>
    </row>
    <row r="175" spans="1:2">
      <c r="A175" s="17">
        <v>41791</v>
      </c>
      <c r="B175">
        <v>92.74</v>
      </c>
    </row>
    <row r="176" spans="1:2">
      <c r="A176" s="17">
        <v>41821</v>
      </c>
      <c r="B176">
        <v>96.05</v>
      </c>
    </row>
    <row r="177" spans="1:2">
      <c r="A177" s="17">
        <v>41852</v>
      </c>
      <c r="B177">
        <v>92.84</v>
      </c>
    </row>
    <row r="178" spans="1:2">
      <c r="A178" s="17">
        <v>41883</v>
      </c>
      <c r="B178">
        <v>82.27</v>
      </c>
    </row>
    <row r="179" spans="1:2">
      <c r="A179" s="17">
        <v>41913</v>
      </c>
      <c r="B179">
        <v>80.08</v>
      </c>
    </row>
    <row r="180" spans="1:2">
      <c r="A180" s="17">
        <v>41944</v>
      </c>
      <c r="B180">
        <v>73.13</v>
      </c>
    </row>
    <row r="181" spans="1:2">
      <c r="A181" s="17">
        <v>41974</v>
      </c>
      <c r="B181">
        <v>68.92</v>
      </c>
    </row>
    <row r="182" spans="1:2">
      <c r="A182" s="17">
        <v>42005</v>
      </c>
      <c r="B182">
        <v>67.2</v>
      </c>
    </row>
    <row r="183" spans="1:2">
      <c r="A183" s="17">
        <v>42036</v>
      </c>
      <c r="B183">
        <v>62.61</v>
      </c>
    </row>
    <row r="184" spans="1:2">
      <c r="A184" s="17">
        <v>42064</v>
      </c>
      <c r="B184">
        <v>56.94</v>
      </c>
    </row>
    <row r="185" spans="1:2">
      <c r="A185" s="17">
        <v>42095</v>
      </c>
      <c r="B185">
        <v>51.36</v>
      </c>
    </row>
    <row r="186" spans="1:2">
      <c r="A186" s="17">
        <v>42125</v>
      </c>
      <c r="B186">
        <v>60.39</v>
      </c>
    </row>
    <row r="187" spans="1:2">
      <c r="A187" s="17">
        <v>42156</v>
      </c>
      <c r="B187">
        <v>62.33</v>
      </c>
    </row>
    <row r="188" spans="1:2">
      <c r="A188" s="17">
        <v>42186</v>
      </c>
      <c r="B188">
        <v>51.51</v>
      </c>
    </row>
    <row r="189" spans="1:2">
      <c r="A189" s="17">
        <v>42217</v>
      </c>
      <c r="B189">
        <v>55.28</v>
      </c>
    </row>
    <row r="190" spans="1:2">
      <c r="A190" s="17">
        <v>42248</v>
      </c>
      <c r="B190">
        <v>56.35</v>
      </c>
    </row>
    <row r="191" spans="1:2">
      <c r="A191" s="17">
        <v>42278</v>
      </c>
      <c r="B191">
        <v>52.9</v>
      </c>
    </row>
    <row r="192" spans="1:2">
      <c r="A192" s="17">
        <v>42309</v>
      </c>
      <c r="B192">
        <v>46.1</v>
      </c>
    </row>
    <row r="193" spans="1:2">
      <c r="A193" s="17">
        <v>42339</v>
      </c>
      <c r="B193">
        <v>39.58</v>
      </c>
    </row>
    <row r="194" spans="1:2">
      <c r="A194" s="17">
        <v>42370</v>
      </c>
      <c r="B194">
        <v>41.17</v>
      </c>
    </row>
    <row r="195" spans="1:2">
      <c r="A195" s="17">
        <v>42401</v>
      </c>
      <c r="B195">
        <v>46.33</v>
      </c>
    </row>
    <row r="196" spans="1:2">
      <c r="A196" s="17">
        <v>42430</v>
      </c>
      <c r="B196">
        <v>55.52</v>
      </c>
    </row>
    <row r="197" spans="1:2">
      <c r="A197" s="17">
        <v>42461</v>
      </c>
      <c r="B197">
        <v>59.58</v>
      </c>
    </row>
    <row r="198" spans="1:2">
      <c r="A198" s="17">
        <v>42491</v>
      </c>
      <c r="B198">
        <v>54.49</v>
      </c>
    </row>
    <row r="199" spans="1:2">
      <c r="A199" s="17">
        <v>42522</v>
      </c>
      <c r="B199">
        <v>51.36</v>
      </c>
    </row>
    <row r="200" spans="1:2">
      <c r="A200" s="17">
        <v>42552</v>
      </c>
      <c r="B200">
        <v>56.61</v>
      </c>
    </row>
    <row r="201" spans="1:2">
      <c r="A201" s="17">
        <v>42583</v>
      </c>
      <c r="B201">
        <v>60.43</v>
      </c>
    </row>
    <row r="202" spans="1:2">
      <c r="A202" s="17">
        <v>42614</v>
      </c>
      <c r="B202">
        <v>56.63</v>
      </c>
    </row>
    <row r="203" spans="1:2">
      <c r="A203" s="17">
        <v>42644</v>
      </c>
      <c r="B203">
        <v>62.77</v>
      </c>
    </row>
    <row r="204" spans="1:2">
      <c r="A204" s="17">
        <v>42675</v>
      </c>
      <c r="B204">
        <v>72.25</v>
      </c>
    </row>
    <row r="205" spans="1:2">
      <c r="A205" s="17">
        <v>42705</v>
      </c>
      <c r="B205">
        <v>79.75</v>
      </c>
    </row>
    <row r="206" spans="1:2">
      <c r="A206" s="17">
        <v>42736</v>
      </c>
      <c r="B206">
        <v>80.400000000000006</v>
      </c>
    </row>
    <row r="207" spans="1:2">
      <c r="A207" s="17">
        <v>42767</v>
      </c>
      <c r="B207">
        <v>88.07</v>
      </c>
    </row>
    <row r="208" spans="1:2">
      <c r="A208" s="17">
        <v>42795</v>
      </c>
      <c r="B208">
        <v>86.84</v>
      </c>
    </row>
    <row r="209" spans="1:2">
      <c r="A209" s="17">
        <v>42826</v>
      </c>
      <c r="B209">
        <v>69.97</v>
      </c>
    </row>
    <row r="210" spans="1:2">
      <c r="A210" s="17">
        <v>42856</v>
      </c>
      <c r="B210">
        <v>60.71</v>
      </c>
    </row>
    <row r="211" spans="1:2">
      <c r="A211" s="17">
        <v>42887</v>
      </c>
      <c r="B211">
        <v>56.01</v>
      </c>
    </row>
    <row r="212" spans="1:2">
      <c r="A212" s="17">
        <v>42917</v>
      </c>
      <c r="B212">
        <v>66.22</v>
      </c>
    </row>
    <row r="213" spans="1:2">
      <c r="A213" s="17">
        <v>42948</v>
      </c>
      <c r="B213">
        <v>75.11</v>
      </c>
    </row>
    <row r="214" spans="1:2">
      <c r="A214" s="17">
        <v>42979</v>
      </c>
      <c r="B214">
        <v>69.77</v>
      </c>
    </row>
    <row r="215" spans="1:2">
      <c r="A215" s="17">
        <v>43009</v>
      </c>
      <c r="B215">
        <v>60.31</v>
      </c>
    </row>
    <row r="216" spans="1:2">
      <c r="A216" s="17">
        <v>43040</v>
      </c>
      <c r="B216">
        <v>63.36</v>
      </c>
    </row>
    <row r="217" spans="1:2">
      <c r="A217" s="17">
        <v>43070</v>
      </c>
      <c r="B217">
        <v>71.28</v>
      </c>
    </row>
    <row r="218" spans="1:2">
      <c r="A218" s="17">
        <v>43101</v>
      </c>
      <c r="B218">
        <v>75.86</v>
      </c>
    </row>
    <row r="219" spans="1:2">
      <c r="A219" s="17">
        <v>43132</v>
      </c>
      <c r="B219">
        <v>77.459999999999994</v>
      </c>
    </row>
    <row r="220" spans="1:2">
      <c r="A220" s="17">
        <v>43160</v>
      </c>
      <c r="B220">
        <v>69.7</v>
      </c>
    </row>
    <row r="221" spans="1:2">
      <c r="A221" s="17">
        <v>43191</v>
      </c>
      <c r="B221">
        <v>65.27</v>
      </c>
    </row>
    <row r="222" spans="1:2">
      <c r="A222" s="17">
        <v>43221</v>
      </c>
      <c r="B222">
        <v>65.95</v>
      </c>
    </row>
    <row r="223" spans="1:2">
      <c r="A223" s="17">
        <v>43252</v>
      </c>
      <c r="B223">
        <v>64.8</v>
      </c>
    </row>
    <row r="224" spans="1:2">
      <c r="A224" s="17">
        <v>43282</v>
      </c>
      <c r="B224">
        <v>64.349999999999994</v>
      </c>
    </row>
    <row r="225" spans="1:2">
      <c r="A225" s="17">
        <v>43313</v>
      </c>
      <c r="B225">
        <v>67.16</v>
      </c>
    </row>
    <row r="226" spans="1:2">
      <c r="A226" s="17">
        <v>43344</v>
      </c>
      <c r="B226">
        <v>68.73</v>
      </c>
    </row>
    <row r="227" spans="1:2">
      <c r="A227" s="17">
        <v>43374</v>
      </c>
      <c r="B227">
        <v>72.81</v>
      </c>
    </row>
    <row r="228" spans="1:2">
      <c r="A228" s="17">
        <v>43405</v>
      </c>
      <c r="B228">
        <v>72.28</v>
      </c>
    </row>
    <row r="229" spans="1:2">
      <c r="A229" s="17">
        <v>43435</v>
      </c>
      <c r="B229">
        <v>69.2</v>
      </c>
    </row>
    <row r="230" spans="1:2">
      <c r="A230" s="17">
        <v>43466</v>
      </c>
      <c r="B230">
        <v>76.03</v>
      </c>
    </row>
    <row r="231" spans="1:2">
      <c r="A231" s="17">
        <v>43497</v>
      </c>
      <c r="B231">
        <v>87.33</v>
      </c>
    </row>
    <row r="232" spans="1:2">
      <c r="A232" s="17">
        <v>43525</v>
      </c>
      <c r="B232">
        <v>85.7</v>
      </c>
    </row>
    <row r="233" spans="1:2">
      <c r="A233" s="17">
        <v>43556</v>
      </c>
      <c r="B233">
        <v>93.24</v>
      </c>
    </row>
    <row r="234" spans="1:2">
      <c r="A234" s="17">
        <v>43586</v>
      </c>
      <c r="B234">
        <v>98.76</v>
      </c>
    </row>
    <row r="235" spans="1:2">
      <c r="A235" s="17">
        <v>43617</v>
      </c>
      <c r="B235">
        <v>109.18</v>
      </c>
    </row>
    <row r="236" spans="1:2">
      <c r="A236" s="17">
        <v>43647</v>
      </c>
      <c r="B236">
        <v>120.02</v>
      </c>
    </row>
    <row r="237" spans="1:2">
      <c r="A237" s="17">
        <v>43678</v>
      </c>
      <c r="B237">
        <v>90.91</v>
      </c>
    </row>
    <row r="238" spans="1:2">
      <c r="A238" s="17">
        <v>43709</v>
      </c>
      <c r="B238">
        <v>92.91</v>
      </c>
    </row>
    <row r="239" spans="1:2">
      <c r="A239" s="17">
        <v>43739</v>
      </c>
      <c r="B239">
        <v>89.55</v>
      </c>
    </row>
    <row r="240" spans="1:2">
      <c r="A240" s="17">
        <v>43770</v>
      </c>
      <c r="B240">
        <v>84.68</v>
      </c>
    </row>
    <row r="241" spans="1:2">
      <c r="A241" s="17">
        <v>43800</v>
      </c>
      <c r="B241">
        <v>91.53</v>
      </c>
    </row>
    <row r="242" spans="1:2">
      <c r="A242" s="17">
        <v>43831</v>
      </c>
      <c r="B242">
        <v>92.44</v>
      </c>
    </row>
    <row r="243" spans="1:2">
      <c r="A243" s="17">
        <v>43862</v>
      </c>
      <c r="B243">
        <v>86.46</v>
      </c>
    </row>
    <row r="244" spans="1:2">
      <c r="A244" s="17">
        <v>43891</v>
      </c>
      <c r="B244">
        <v>88.02</v>
      </c>
    </row>
    <row r="245" spans="1:2">
      <c r="A245" s="17">
        <v>43922</v>
      </c>
      <c r="B245">
        <v>83.84</v>
      </c>
    </row>
    <row r="246" spans="1:2">
      <c r="A246" s="17">
        <v>43952</v>
      </c>
      <c r="B246">
        <v>92.05</v>
      </c>
    </row>
    <row r="247" spans="1:2">
      <c r="A247" s="17">
        <v>43983</v>
      </c>
      <c r="B247">
        <v>102.95</v>
      </c>
    </row>
    <row r="248" spans="1:2">
      <c r="A248" s="17">
        <v>44013</v>
      </c>
      <c r="B248">
        <v>108.9</v>
      </c>
    </row>
    <row r="249" spans="1:2">
      <c r="A249" s="17">
        <v>44044</v>
      </c>
      <c r="B249">
        <v>122.53</v>
      </c>
    </row>
    <row r="250" spans="1:2">
      <c r="A250" s="17">
        <v>44075</v>
      </c>
      <c r="B250">
        <v>123.98</v>
      </c>
    </row>
    <row r="251" spans="1:2">
      <c r="A251" s="17">
        <v>44105</v>
      </c>
      <c r="B251">
        <v>120.19</v>
      </c>
    </row>
    <row r="252" spans="1:2">
      <c r="A252" s="17">
        <v>44136</v>
      </c>
      <c r="B252">
        <v>124.62</v>
      </c>
    </row>
    <row r="253" spans="1:2">
      <c r="A253" s="17">
        <v>44166</v>
      </c>
      <c r="B253">
        <v>155.84</v>
      </c>
    </row>
    <row r="254" spans="1:2">
      <c r="A254" s="17">
        <v>44197</v>
      </c>
      <c r="B254">
        <v>168.13</v>
      </c>
    </row>
    <row r="255" spans="1:2">
      <c r="A255" s="17">
        <v>44228</v>
      </c>
      <c r="B255">
        <v>165.61</v>
      </c>
    </row>
    <row r="256" spans="1:2">
      <c r="A256" s="17">
        <v>44256</v>
      </c>
      <c r="B256">
        <v>166.9</v>
      </c>
    </row>
    <row r="257" spans="1:2">
      <c r="A257" s="17">
        <v>44287</v>
      </c>
      <c r="B257">
        <v>179.63</v>
      </c>
    </row>
    <row r="258" spans="1:2">
      <c r="A258" s="17">
        <v>44317</v>
      </c>
      <c r="B258">
        <v>205.73</v>
      </c>
    </row>
    <row r="259" spans="1:2">
      <c r="A259" s="17">
        <v>44348</v>
      </c>
      <c r="B259">
        <v>214.55</v>
      </c>
    </row>
    <row r="260" spans="1:2">
      <c r="A260" s="17">
        <v>44378</v>
      </c>
      <c r="B260">
        <v>211.99</v>
      </c>
    </row>
    <row r="261" spans="1:2">
      <c r="A261" s="17">
        <v>44409</v>
      </c>
      <c r="B261">
        <v>159.25</v>
      </c>
    </row>
    <row r="262" spans="1:2">
      <c r="A262" s="17">
        <v>44440</v>
      </c>
      <c r="B262">
        <v>119.65</v>
      </c>
    </row>
    <row r="263" spans="1:2">
      <c r="A263" s="17">
        <v>44470</v>
      </c>
      <c r="B263">
        <v>121.23</v>
      </c>
    </row>
    <row r="264" spans="1:2">
      <c r="A264" s="17">
        <v>44501</v>
      </c>
      <c r="B264">
        <v>94.97</v>
      </c>
    </row>
    <row r="265" spans="1:2">
      <c r="A265" s="17">
        <v>44531</v>
      </c>
      <c r="B265">
        <v>112.5</v>
      </c>
    </row>
    <row r="266" spans="1:2">
      <c r="A266" s="17">
        <v>44562</v>
      </c>
      <c r="B266">
        <v>131.15</v>
      </c>
    </row>
    <row r="267" spans="1:2">
      <c r="A267" s="17">
        <v>44593</v>
      </c>
      <c r="B267">
        <v>141.99</v>
      </c>
    </row>
    <row r="268" spans="1:2">
      <c r="A268" s="17">
        <v>44621</v>
      </c>
      <c r="B268">
        <v>155.36000000000001</v>
      </c>
    </row>
  </sheetData>
  <hyperlinks>
    <hyperlink ref="F1" r:id="rId1" display="https://www.investing.com/commodities/iron-ore-62-cfr-futures-historical-data" xr:uid="{0DFD6A28-6730-43A1-B0E6-3694F1FC16B9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63BDB-1704-4181-8FBE-5024DAB9E938}">
  <sheetPr>
    <tabColor rgb="FF70AD47"/>
  </sheetPr>
  <dimension ref="A1:F267"/>
  <sheetViews>
    <sheetView topLeftCell="A233" workbookViewId="0">
      <selection activeCell="C244" sqref="C244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48</v>
      </c>
      <c r="F1" t="s">
        <v>82</v>
      </c>
    </row>
    <row r="2" spans="1:6">
      <c r="A2" s="17">
        <v>36526</v>
      </c>
      <c r="B2" t="s">
        <v>24</v>
      </c>
      <c r="F2" s="18" t="s">
        <v>81</v>
      </c>
    </row>
    <row r="3" spans="1:6">
      <c r="A3" s="17">
        <v>36557</v>
      </c>
      <c r="B3" t="s">
        <v>24</v>
      </c>
    </row>
    <row r="4" spans="1:6">
      <c r="A4" s="17">
        <v>36586</v>
      </c>
      <c r="B4" t="s">
        <v>24</v>
      </c>
    </row>
    <row r="5" spans="1:6">
      <c r="A5" s="17">
        <v>36617</v>
      </c>
      <c r="B5" t="s">
        <v>24</v>
      </c>
    </row>
    <row r="6" spans="1:6">
      <c r="A6" s="17">
        <v>36647</v>
      </c>
      <c r="B6" t="s">
        <v>24</v>
      </c>
    </row>
    <row r="7" spans="1:6">
      <c r="A7" s="17">
        <v>36678</v>
      </c>
      <c r="B7" t="s">
        <v>24</v>
      </c>
    </row>
    <row r="8" spans="1:6">
      <c r="A8" s="17">
        <v>36708</v>
      </c>
      <c r="B8" t="s">
        <v>24</v>
      </c>
    </row>
    <row r="9" spans="1:6">
      <c r="A9" s="17">
        <v>36739</v>
      </c>
      <c r="B9" t="s">
        <v>24</v>
      </c>
    </row>
    <row r="10" spans="1:6">
      <c r="A10" s="17">
        <v>36770</v>
      </c>
      <c r="B10" t="s">
        <v>24</v>
      </c>
    </row>
    <row r="11" spans="1:6">
      <c r="A11" s="17">
        <v>36800</v>
      </c>
      <c r="B11" t="s">
        <v>24</v>
      </c>
    </row>
    <row r="12" spans="1:6">
      <c r="A12" s="17">
        <v>36831</v>
      </c>
      <c r="B12" t="s">
        <v>24</v>
      </c>
    </row>
    <row r="13" spans="1:6">
      <c r="A13" s="17">
        <v>36861</v>
      </c>
      <c r="B13" t="s">
        <v>24</v>
      </c>
    </row>
    <row r="14" spans="1:6">
      <c r="A14" s="17">
        <v>36892</v>
      </c>
      <c r="B14" t="s">
        <v>24</v>
      </c>
    </row>
    <row r="15" spans="1:6">
      <c r="A15" s="17">
        <v>36923</v>
      </c>
      <c r="B15" t="s">
        <v>24</v>
      </c>
    </row>
    <row r="16" spans="1:6">
      <c r="A16" s="17">
        <v>36951</v>
      </c>
      <c r="B16" t="s">
        <v>24</v>
      </c>
    </row>
    <row r="17" spans="1:2">
      <c r="A17" s="17">
        <v>36982</v>
      </c>
      <c r="B17" t="s">
        <v>24</v>
      </c>
    </row>
    <row r="18" spans="1:2">
      <c r="A18" s="17">
        <v>37012</v>
      </c>
      <c r="B18" t="s">
        <v>24</v>
      </c>
    </row>
    <row r="19" spans="1:2">
      <c r="A19" s="17">
        <v>37043</v>
      </c>
      <c r="B19" t="s">
        <v>24</v>
      </c>
    </row>
    <row r="20" spans="1:2">
      <c r="A20" s="17">
        <v>37073</v>
      </c>
      <c r="B20" t="s">
        <v>24</v>
      </c>
    </row>
    <row r="21" spans="1:2">
      <c r="A21" s="17">
        <v>37104</v>
      </c>
      <c r="B21" t="s">
        <v>24</v>
      </c>
    </row>
    <row r="22" spans="1:2">
      <c r="A22" s="17">
        <v>37135</v>
      </c>
      <c r="B22" t="s">
        <v>24</v>
      </c>
    </row>
    <row r="23" spans="1:2">
      <c r="A23" s="17">
        <v>37165</v>
      </c>
      <c r="B23" t="s">
        <v>24</v>
      </c>
    </row>
    <row r="24" spans="1:2">
      <c r="A24" s="17">
        <v>37196</v>
      </c>
      <c r="B24" t="s">
        <v>24</v>
      </c>
    </row>
    <row r="25" spans="1:2">
      <c r="A25" s="17">
        <v>37226</v>
      </c>
      <c r="B25" t="s">
        <v>24</v>
      </c>
    </row>
    <row r="26" spans="1:2">
      <c r="A26" s="17">
        <v>37257</v>
      </c>
      <c r="B26" t="s">
        <v>24</v>
      </c>
    </row>
    <row r="27" spans="1:2">
      <c r="A27" s="17">
        <v>37288</v>
      </c>
      <c r="B27" t="s">
        <v>24</v>
      </c>
    </row>
    <row r="28" spans="1:2">
      <c r="A28" s="17">
        <v>37316</v>
      </c>
      <c r="B28" t="s">
        <v>24</v>
      </c>
    </row>
    <row r="29" spans="1:2">
      <c r="A29" s="17">
        <v>37347</v>
      </c>
      <c r="B29" t="s">
        <v>24</v>
      </c>
    </row>
    <row r="30" spans="1:2">
      <c r="A30" s="17">
        <v>37377</v>
      </c>
      <c r="B30" t="s">
        <v>24</v>
      </c>
    </row>
    <row r="31" spans="1:2">
      <c r="A31" s="17">
        <v>37408</v>
      </c>
      <c r="B31" t="s">
        <v>24</v>
      </c>
    </row>
    <row r="32" spans="1:2">
      <c r="A32" s="17">
        <v>37438</v>
      </c>
      <c r="B32" t="s">
        <v>24</v>
      </c>
    </row>
    <row r="33" spans="1:2">
      <c r="A33" s="17">
        <v>37469</v>
      </c>
      <c r="B33" t="s">
        <v>24</v>
      </c>
    </row>
    <row r="34" spans="1:2">
      <c r="A34" s="17">
        <v>37500</v>
      </c>
      <c r="B34" t="s">
        <v>24</v>
      </c>
    </row>
    <row r="35" spans="1:2">
      <c r="A35" s="17">
        <v>37530</v>
      </c>
      <c r="B35" t="s">
        <v>24</v>
      </c>
    </row>
    <row r="36" spans="1:2">
      <c r="A36" s="17">
        <v>37561</v>
      </c>
      <c r="B36" t="s">
        <v>24</v>
      </c>
    </row>
    <row r="37" spans="1:2">
      <c r="A37" s="17">
        <v>37591</v>
      </c>
      <c r="B37" t="s">
        <v>24</v>
      </c>
    </row>
    <row r="38" spans="1:2">
      <c r="A38" s="17">
        <v>37622</v>
      </c>
      <c r="B38" t="s">
        <v>24</v>
      </c>
    </row>
    <row r="39" spans="1:2">
      <c r="A39" s="17">
        <v>37653</v>
      </c>
      <c r="B39" t="s">
        <v>24</v>
      </c>
    </row>
    <row r="40" spans="1:2">
      <c r="A40" s="17">
        <v>37681</v>
      </c>
      <c r="B40" t="s">
        <v>24</v>
      </c>
    </row>
    <row r="41" spans="1:2">
      <c r="A41" s="17">
        <v>37712</v>
      </c>
      <c r="B41" t="s">
        <v>24</v>
      </c>
    </row>
    <row r="42" spans="1:2">
      <c r="A42" s="17">
        <v>37742</v>
      </c>
      <c r="B42" t="s">
        <v>24</v>
      </c>
    </row>
    <row r="43" spans="1:2">
      <c r="A43" s="17">
        <v>37773</v>
      </c>
      <c r="B43" t="s">
        <v>24</v>
      </c>
    </row>
    <row r="44" spans="1:2">
      <c r="A44" s="17">
        <v>37803</v>
      </c>
      <c r="B44" t="s">
        <v>24</v>
      </c>
    </row>
    <row r="45" spans="1:2">
      <c r="A45" s="17">
        <v>37834</v>
      </c>
      <c r="B45" t="s">
        <v>24</v>
      </c>
    </row>
    <row r="46" spans="1:2">
      <c r="A46" s="17">
        <v>37865</v>
      </c>
      <c r="B46" t="s">
        <v>24</v>
      </c>
    </row>
    <row r="47" spans="1:2">
      <c r="A47" s="17">
        <v>37895</v>
      </c>
      <c r="B47" t="s">
        <v>24</v>
      </c>
    </row>
    <row r="48" spans="1:2">
      <c r="A48" s="17">
        <v>37926</v>
      </c>
      <c r="B48" t="s">
        <v>24</v>
      </c>
    </row>
    <row r="49" spans="1:2">
      <c r="A49" s="17">
        <v>37956</v>
      </c>
      <c r="B49" t="s">
        <v>24</v>
      </c>
    </row>
    <row r="50" spans="1:2">
      <c r="A50" s="17">
        <v>37987</v>
      </c>
      <c r="B50" t="s">
        <v>24</v>
      </c>
    </row>
    <row r="51" spans="1:2">
      <c r="A51" s="17">
        <v>38018</v>
      </c>
      <c r="B51" t="s">
        <v>24</v>
      </c>
    </row>
    <row r="52" spans="1:2">
      <c r="A52" s="17">
        <v>38047</v>
      </c>
      <c r="B52" t="s">
        <v>24</v>
      </c>
    </row>
    <row r="53" spans="1:2">
      <c r="A53" s="17">
        <v>38078</v>
      </c>
      <c r="B53" t="s">
        <v>24</v>
      </c>
    </row>
    <row r="54" spans="1:2">
      <c r="A54" s="17">
        <v>38108</v>
      </c>
      <c r="B54" t="s">
        <v>24</v>
      </c>
    </row>
    <row r="55" spans="1:2">
      <c r="A55" s="17">
        <v>38139</v>
      </c>
      <c r="B55" t="s">
        <v>24</v>
      </c>
    </row>
    <row r="56" spans="1:2">
      <c r="A56" s="17">
        <v>38169</v>
      </c>
      <c r="B56" t="s">
        <v>24</v>
      </c>
    </row>
    <row r="57" spans="1:2">
      <c r="A57" s="17">
        <v>38200</v>
      </c>
      <c r="B57" t="s">
        <v>24</v>
      </c>
    </row>
    <row r="58" spans="1:2">
      <c r="A58" s="17">
        <v>38231</v>
      </c>
      <c r="B58" t="s">
        <v>24</v>
      </c>
    </row>
    <row r="59" spans="1:2">
      <c r="A59" s="17">
        <v>38261</v>
      </c>
      <c r="B59" t="s">
        <v>24</v>
      </c>
    </row>
    <row r="60" spans="1:2">
      <c r="A60" s="17">
        <v>38292</v>
      </c>
      <c r="B60" t="s">
        <v>24</v>
      </c>
    </row>
    <row r="61" spans="1:2">
      <c r="A61" s="17">
        <v>38322</v>
      </c>
      <c r="B61" t="s">
        <v>24</v>
      </c>
    </row>
    <row r="62" spans="1:2">
      <c r="A62" s="17">
        <v>38353</v>
      </c>
      <c r="B62" t="s">
        <v>24</v>
      </c>
    </row>
    <row r="63" spans="1:2">
      <c r="A63" s="17">
        <v>38384</v>
      </c>
      <c r="B63" t="s">
        <v>24</v>
      </c>
    </row>
    <row r="64" spans="1:2">
      <c r="A64" s="17">
        <v>38412</v>
      </c>
      <c r="B64" t="s">
        <v>24</v>
      </c>
    </row>
    <row r="65" spans="1:2">
      <c r="A65" s="17">
        <v>38443</v>
      </c>
      <c r="B65" t="s">
        <v>24</v>
      </c>
    </row>
    <row r="66" spans="1:2">
      <c r="A66" s="17">
        <v>38473</v>
      </c>
      <c r="B66" t="s">
        <v>24</v>
      </c>
    </row>
    <row r="67" spans="1:2">
      <c r="A67" s="17">
        <v>38504</v>
      </c>
      <c r="B67" t="s">
        <v>24</v>
      </c>
    </row>
    <row r="68" spans="1:2">
      <c r="A68" s="17">
        <v>38534</v>
      </c>
      <c r="B68" t="s">
        <v>24</v>
      </c>
    </row>
    <row r="69" spans="1:2">
      <c r="A69" s="17">
        <v>38565</v>
      </c>
      <c r="B69" t="s">
        <v>24</v>
      </c>
    </row>
    <row r="70" spans="1:2">
      <c r="A70" s="17">
        <v>38596</v>
      </c>
      <c r="B70" t="s">
        <v>24</v>
      </c>
    </row>
    <row r="71" spans="1:2">
      <c r="A71" s="17">
        <v>38626</v>
      </c>
      <c r="B71" t="s">
        <v>24</v>
      </c>
    </row>
    <row r="72" spans="1:2">
      <c r="A72" s="17">
        <v>38657</v>
      </c>
      <c r="B72" t="s">
        <v>24</v>
      </c>
    </row>
    <row r="73" spans="1:2">
      <c r="A73" s="17">
        <v>38687</v>
      </c>
      <c r="B73" t="s">
        <v>24</v>
      </c>
    </row>
    <row r="74" spans="1:2">
      <c r="A74" s="17">
        <v>38718</v>
      </c>
      <c r="B74" t="s">
        <v>24</v>
      </c>
    </row>
    <row r="75" spans="1:2">
      <c r="A75" s="17">
        <v>38749</v>
      </c>
      <c r="B75" t="s">
        <v>24</v>
      </c>
    </row>
    <row r="76" spans="1:2">
      <c r="A76" s="17">
        <v>38777</v>
      </c>
      <c r="B76" t="s">
        <v>24</v>
      </c>
    </row>
    <row r="77" spans="1:2">
      <c r="A77" s="17">
        <v>38808</v>
      </c>
      <c r="B77" t="s">
        <v>24</v>
      </c>
    </row>
    <row r="78" spans="1:2">
      <c r="A78" s="17">
        <v>38838</v>
      </c>
      <c r="B78" t="s">
        <v>24</v>
      </c>
    </row>
    <row r="79" spans="1:2">
      <c r="A79" s="17">
        <v>38869</v>
      </c>
      <c r="B79" t="s">
        <v>24</v>
      </c>
    </row>
    <row r="80" spans="1:2">
      <c r="A80" s="17">
        <v>38899</v>
      </c>
      <c r="B80" t="s">
        <v>24</v>
      </c>
    </row>
    <row r="81" spans="1:2">
      <c r="A81" s="17">
        <v>38930</v>
      </c>
      <c r="B81" t="s">
        <v>24</v>
      </c>
    </row>
    <row r="82" spans="1:2">
      <c r="A82" s="17">
        <v>38961</v>
      </c>
      <c r="B82" t="s">
        <v>24</v>
      </c>
    </row>
    <row r="83" spans="1:2">
      <c r="A83" s="17">
        <v>38991</v>
      </c>
      <c r="B83" t="s">
        <v>24</v>
      </c>
    </row>
    <row r="84" spans="1:2">
      <c r="A84" s="17">
        <v>39022</v>
      </c>
      <c r="B84" t="s">
        <v>24</v>
      </c>
    </row>
    <row r="85" spans="1:2">
      <c r="A85" s="17">
        <v>39052</v>
      </c>
      <c r="B85" t="s">
        <v>24</v>
      </c>
    </row>
    <row r="86" spans="1:2">
      <c r="A86" s="17">
        <v>39083</v>
      </c>
      <c r="B86" t="s">
        <v>24</v>
      </c>
    </row>
    <row r="87" spans="1:2">
      <c r="A87" s="17">
        <v>39114</v>
      </c>
      <c r="B87" t="s">
        <v>24</v>
      </c>
    </row>
    <row r="88" spans="1:2">
      <c r="A88" s="17">
        <v>39142</v>
      </c>
      <c r="B88" t="s">
        <v>24</v>
      </c>
    </row>
    <row r="89" spans="1:2">
      <c r="A89" s="17">
        <v>39173</v>
      </c>
      <c r="B89" t="s">
        <v>24</v>
      </c>
    </row>
    <row r="90" spans="1:2">
      <c r="A90" s="17">
        <v>39203</v>
      </c>
      <c r="B90" t="s">
        <v>24</v>
      </c>
    </row>
    <row r="91" spans="1:2">
      <c r="A91" s="17">
        <v>39234</v>
      </c>
      <c r="B91" t="s">
        <v>24</v>
      </c>
    </row>
    <row r="92" spans="1:2">
      <c r="A92" s="17">
        <v>39264</v>
      </c>
      <c r="B92" t="s">
        <v>24</v>
      </c>
    </row>
    <row r="93" spans="1:2">
      <c r="A93" s="17">
        <v>39295</v>
      </c>
      <c r="B93" t="s">
        <v>24</v>
      </c>
    </row>
    <row r="94" spans="1:2">
      <c r="A94" s="17">
        <v>39326</v>
      </c>
      <c r="B94" t="s">
        <v>24</v>
      </c>
    </row>
    <row r="95" spans="1:2">
      <c r="A95" s="17">
        <v>39356</v>
      </c>
      <c r="B95" t="s">
        <v>24</v>
      </c>
    </row>
    <row r="96" spans="1:2">
      <c r="A96" s="17">
        <v>39387</v>
      </c>
      <c r="B96" t="s">
        <v>24</v>
      </c>
    </row>
    <row r="97" spans="1:2">
      <c r="A97" s="17">
        <v>39417</v>
      </c>
      <c r="B97" t="s">
        <v>24</v>
      </c>
    </row>
    <row r="98" spans="1:2">
      <c r="A98" s="17">
        <v>39448</v>
      </c>
      <c r="B98" t="s">
        <v>24</v>
      </c>
    </row>
    <row r="99" spans="1:2">
      <c r="A99" s="17">
        <v>39479</v>
      </c>
      <c r="B99" t="s">
        <v>24</v>
      </c>
    </row>
    <row r="100" spans="1:2">
      <c r="A100" s="17">
        <v>39508</v>
      </c>
      <c r="B100" t="s">
        <v>24</v>
      </c>
    </row>
    <row r="101" spans="1:2">
      <c r="A101" s="17">
        <v>39539</v>
      </c>
      <c r="B101" t="s">
        <v>24</v>
      </c>
    </row>
    <row r="102" spans="1:2">
      <c r="A102" s="17">
        <v>39569</v>
      </c>
      <c r="B102" t="s">
        <v>24</v>
      </c>
    </row>
    <row r="103" spans="1:2">
      <c r="A103" s="17">
        <v>39600</v>
      </c>
      <c r="B103" t="s">
        <v>24</v>
      </c>
    </row>
    <row r="104" spans="1:2">
      <c r="A104" s="17">
        <v>39630</v>
      </c>
      <c r="B104">
        <v>27.64</v>
      </c>
    </row>
    <row r="105" spans="1:2">
      <c r="A105" s="17">
        <v>39661</v>
      </c>
      <c r="B105">
        <v>24.73</v>
      </c>
    </row>
    <row r="106" spans="1:2">
      <c r="A106" s="17">
        <v>39692</v>
      </c>
      <c r="B106">
        <v>24.73</v>
      </c>
    </row>
    <row r="107" spans="1:2">
      <c r="A107" s="17">
        <v>39722</v>
      </c>
      <c r="B107">
        <v>47.2</v>
      </c>
    </row>
    <row r="108" spans="1:2">
      <c r="A108" s="17">
        <v>39753</v>
      </c>
      <c r="B108">
        <v>47.2</v>
      </c>
    </row>
    <row r="109" spans="1:2">
      <c r="A109" s="17">
        <v>39783</v>
      </c>
      <c r="B109">
        <v>49.86</v>
      </c>
    </row>
    <row r="110" spans="1:2">
      <c r="A110" s="17">
        <v>39814</v>
      </c>
      <c r="B110">
        <v>49.86</v>
      </c>
    </row>
    <row r="111" spans="1:2">
      <c r="A111" s="17">
        <v>39845</v>
      </c>
      <c r="B111">
        <v>49.86</v>
      </c>
    </row>
    <row r="112" spans="1:2">
      <c r="A112" s="17">
        <v>39873</v>
      </c>
      <c r="B112">
        <v>49.86</v>
      </c>
    </row>
    <row r="113" spans="1:2">
      <c r="A113" s="17">
        <v>39904</v>
      </c>
      <c r="B113">
        <v>32.33</v>
      </c>
    </row>
    <row r="114" spans="1:2">
      <c r="A114" s="17">
        <v>39934</v>
      </c>
      <c r="B114">
        <v>26.44</v>
      </c>
    </row>
    <row r="115" spans="1:2">
      <c r="A115" s="17">
        <v>39965</v>
      </c>
      <c r="B115">
        <v>29.5</v>
      </c>
    </row>
    <row r="116" spans="1:2">
      <c r="A116" s="17">
        <v>39995</v>
      </c>
      <c r="B116">
        <v>20.29</v>
      </c>
    </row>
    <row r="117" spans="1:2">
      <c r="A117" s="17">
        <v>40026</v>
      </c>
      <c r="B117">
        <v>20.29</v>
      </c>
    </row>
    <row r="118" spans="1:2">
      <c r="A118" s="17">
        <v>40057</v>
      </c>
      <c r="B118">
        <v>21.4</v>
      </c>
    </row>
    <row r="119" spans="1:2">
      <c r="A119" s="17">
        <v>40087</v>
      </c>
      <c r="B119">
        <v>21.46</v>
      </c>
    </row>
    <row r="120" spans="1:2">
      <c r="A120" s="17">
        <v>40118</v>
      </c>
      <c r="B120">
        <v>21.46</v>
      </c>
    </row>
    <row r="121" spans="1:2">
      <c r="A121" s="17">
        <v>40148</v>
      </c>
      <c r="B121">
        <v>26.69</v>
      </c>
    </row>
    <row r="122" spans="1:2">
      <c r="A122" s="17">
        <v>40179</v>
      </c>
      <c r="B122">
        <v>26.69</v>
      </c>
    </row>
    <row r="123" spans="1:2">
      <c r="A123" s="17">
        <v>40210</v>
      </c>
      <c r="B123">
        <v>23.84</v>
      </c>
    </row>
    <row r="124" spans="1:2">
      <c r="A124" s="17">
        <v>40238</v>
      </c>
      <c r="B124">
        <v>21.13</v>
      </c>
    </row>
    <row r="125" spans="1:2">
      <c r="A125" s="17">
        <v>40269</v>
      </c>
      <c r="B125">
        <v>17.489999999999998</v>
      </c>
    </row>
    <row r="126" spans="1:2">
      <c r="A126" s="17">
        <v>40299</v>
      </c>
      <c r="B126">
        <v>17.489999999999998</v>
      </c>
    </row>
    <row r="127" spans="1:2">
      <c r="A127" s="17">
        <v>40330</v>
      </c>
      <c r="B127">
        <v>23.15</v>
      </c>
    </row>
    <row r="128" spans="1:2">
      <c r="A128" s="17">
        <v>40360</v>
      </c>
      <c r="B128">
        <v>25.13</v>
      </c>
    </row>
    <row r="129" spans="1:2">
      <c r="A129" s="17">
        <v>40391</v>
      </c>
      <c r="B129">
        <v>25.13</v>
      </c>
    </row>
    <row r="130" spans="1:2">
      <c r="A130" s="17">
        <v>40422</v>
      </c>
      <c r="B130">
        <v>17.98</v>
      </c>
    </row>
    <row r="131" spans="1:2">
      <c r="A131" s="17">
        <v>40452</v>
      </c>
      <c r="B131">
        <v>18.41</v>
      </c>
    </row>
    <row r="132" spans="1:2">
      <c r="A132" s="17">
        <v>40483</v>
      </c>
      <c r="B132">
        <v>22.45</v>
      </c>
    </row>
    <row r="133" spans="1:2">
      <c r="A133" s="17">
        <v>40513</v>
      </c>
      <c r="B133">
        <v>22.64</v>
      </c>
    </row>
    <row r="134" spans="1:2">
      <c r="A134" s="17">
        <v>40544</v>
      </c>
      <c r="B134">
        <v>22.64</v>
      </c>
    </row>
    <row r="135" spans="1:2">
      <c r="A135" s="17">
        <v>40575</v>
      </c>
      <c r="B135">
        <v>17.7</v>
      </c>
    </row>
    <row r="136" spans="1:2">
      <c r="A136" s="17">
        <v>40603</v>
      </c>
      <c r="B136">
        <v>17.46</v>
      </c>
    </row>
    <row r="137" spans="1:2">
      <c r="A137" s="17">
        <v>40634</v>
      </c>
      <c r="B137">
        <v>16.239999999999998</v>
      </c>
    </row>
    <row r="138" spans="1:2">
      <c r="A138" s="17">
        <v>40664</v>
      </c>
      <c r="B138">
        <v>16.239999999999998</v>
      </c>
    </row>
    <row r="139" spans="1:2">
      <c r="A139" s="17">
        <v>40695</v>
      </c>
      <c r="B139">
        <v>17.739999999999998</v>
      </c>
    </row>
    <row r="140" spans="1:2">
      <c r="A140" s="17">
        <v>40725</v>
      </c>
      <c r="B140">
        <v>15.06</v>
      </c>
    </row>
    <row r="141" spans="1:2">
      <c r="A141" s="17">
        <v>40756</v>
      </c>
      <c r="B141">
        <v>19.579999999999998</v>
      </c>
    </row>
    <row r="142" spans="1:2">
      <c r="A142" s="17">
        <v>40787</v>
      </c>
      <c r="B142">
        <v>28.06</v>
      </c>
    </row>
    <row r="143" spans="1:2">
      <c r="A143" s="17">
        <v>40817</v>
      </c>
      <c r="B143">
        <v>28.06</v>
      </c>
    </row>
    <row r="144" spans="1:2">
      <c r="A144" s="17">
        <v>40848</v>
      </c>
      <c r="B144">
        <v>29.7</v>
      </c>
    </row>
    <row r="145" spans="1:2">
      <c r="A145" s="17">
        <v>40878</v>
      </c>
      <c r="B145">
        <v>24.55</v>
      </c>
    </row>
    <row r="146" spans="1:2">
      <c r="A146" s="17">
        <v>40909</v>
      </c>
      <c r="B146">
        <v>24.55</v>
      </c>
    </row>
    <row r="147" spans="1:2">
      <c r="A147" s="17">
        <v>40940</v>
      </c>
      <c r="B147">
        <v>21.54</v>
      </c>
    </row>
    <row r="148" spans="1:2">
      <c r="A148" s="17">
        <v>40969</v>
      </c>
      <c r="B148">
        <v>19.53</v>
      </c>
    </row>
    <row r="149" spans="1:2">
      <c r="A149" s="17">
        <v>41000</v>
      </c>
      <c r="B149">
        <v>19.53</v>
      </c>
    </row>
    <row r="150" spans="1:2">
      <c r="A150" s="17">
        <v>41030</v>
      </c>
      <c r="B150">
        <v>16.47</v>
      </c>
    </row>
    <row r="151" spans="1:2">
      <c r="A151" s="17">
        <v>41061</v>
      </c>
      <c r="B151">
        <v>25.3</v>
      </c>
    </row>
    <row r="152" spans="1:2">
      <c r="A152" s="17">
        <v>41091</v>
      </c>
      <c r="B152">
        <v>25.3</v>
      </c>
    </row>
    <row r="153" spans="1:2">
      <c r="A153" s="17">
        <v>41122</v>
      </c>
      <c r="B153">
        <v>19.010000000000002</v>
      </c>
    </row>
    <row r="154" spans="1:2">
      <c r="A154" s="17">
        <v>41153</v>
      </c>
      <c r="B154">
        <v>19.010000000000002</v>
      </c>
    </row>
    <row r="155" spans="1:2">
      <c r="A155" s="17">
        <v>41183</v>
      </c>
      <c r="B155">
        <v>16.899999999999999</v>
      </c>
    </row>
    <row r="156" spans="1:2">
      <c r="A156" s="17">
        <v>41214</v>
      </c>
      <c r="B156">
        <v>14.49</v>
      </c>
    </row>
    <row r="157" spans="1:2">
      <c r="A157" s="17">
        <v>41244</v>
      </c>
      <c r="B157">
        <v>14.49</v>
      </c>
    </row>
    <row r="158" spans="1:2">
      <c r="A158" s="17">
        <v>41275</v>
      </c>
      <c r="B158">
        <v>14.49</v>
      </c>
    </row>
    <row r="159" spans="1:2">
      <c r="A159" s="17">
        <v>41306</v>
      </c>
      <c r="B159">
        <v>13.32</v>
      </c>
    </row>
    <row r="160" spans="1:2">
      <c r="A160" s="17">
        <v>41334</v>
      </c>
      <c r="B160">
        <v>15.75</v>
      </c>
    </row>
    <row r="161" spans="1:2">
      <c r="A161" s="17">
        <v>41365</v>
      </c>
      <c r="B161">
        <v>13.13</v>
      </c>
    </row>
    <row r="162" spans="1:2">
      <c r="A162" s="17">
        <v>41395</v>
      </c>
      <c r="B162">
        <v>22.93</v>
      </c>
    </row>
    <row r="163" spans="1:2">
      <c r="A163" s="17">
        <v>41426</v>
      </c>
      <c r="B163">
        <v>22.93</v>
      </c>
    </row>
    <row r="164" spans="1:2">
      <c r="A164" s="17">
        <v>41456</v>
      </c>
      <c r="B164">
        <v>28.84</v>
      </c>
    </row>
    <row r="165" spans="1:2">
      <c r="A165" s="17">
        <v>41487</v>
      </c>
      <c r="B165">
        <v>24.61</v>
      </c>
    </row>
    <row r="166" spans="1:2">
      <c r="A166" s="17">
        <v>41518</v>
      </c>
      <c r="B166">
        <v>24.61</v>
      </c>
    </row>
    <row r="167" spans="1:2">
      <c r="A167" s="17">
        <v>41548</v>
      </c>
      <c r="B167">
        <v>25.48</v>
      </c>
    </row>
    <row r="168" spans="1:2">
      <c r="A168" s="17">
        <v>41579</v>
      </c>
      <c r="B168">
        <v>20.68</v>
      </c>
    </row>
    <row r="169" spans="1:2">
      <c r="A169" s="17">
        <v>41609</v>
      </c>
      <c r="B169">
        <v>20.68</v>
      </c>
    </row>
    <row r="170" spans="1:2">
      <c r="A170" s="17">
        <v>41640</v>
      </c>
      <c r="B170">
        <v>20.68</v>
      </c>
    </row>
    <row r="171" spans="1:2">
      <c r="A171" s="17">
        <v>41671</v>
      </c>
      <c r="B171">
        <v>20.68</v>
      </c>
    </row>
    <row r="172" spans="1:2">
      <c r="A172" s="17">
        <v>41699</v>
      </c>
      <c r="B172">
        <v>20.68</v>
      </c>
    </row>
    <row r="173" spans="1:2">
      <c r="A173" s="17">
        <v>41730</v>
      </c>
      <c r="B173">
        <v>16.649999999999999</v>
      </c>
    </row>
    <row r="174" spans="1:2">
      <c r="A174" s="17">
        <v>41760</v>
      </c>
      <c r="B174">
        <v>15.15</v>
      </c>
    </row>
    <row r="175" spans="1:2">
      <c r="A175" s="17">
        <v>41791</v>
      </c>
      <c r="B175">
        <v>15.15</v>
      </c>
    </row>
    <row r="176" spans="1:2">
      <c r="A176" s="17">
        <v>41821</v>
      </c>
      <c r="B176">
        <v>13.74</v>
      </c>
    </row>
    <row r="177" spans="1:2">
      <c r="A177" s="17">
        <v>41852</v>
      </c>
      <c r="B177">
        <v>14.37</v>
      </c>
    </row>
    <row r="178" spans="1:2">
      <c r="A178" s="17">
        <v>41883</v>
      </c>
      <c r="B178">
        <v>14.37</v>
      </c>
    </row>
    <row r="179" spans="1:2">
      <c r="A179" s="17">
        <v>41913</v>
      </c>
      <c r="B179">
        <v>18.73</v>
      </c>
    </row>
    <row r="180" spans="1:2">
      <c r="A180" s="17">
        <v>41944</v>
      </c>
      <c r="B180">
        <v>18.73</v>
      </c>
    </row>
    <row r="181" spans="1:2">
      <c r="A181" s="17">
        <v>41974</v>
      </c>
      <c r="B181">
        <v>22.33</v>
      </c>
    </row>
    <row r="182" spans="1:2">
      <c r="A182" s="17">
        <v>42005</v>
      </c>
      <c r="B182">
        <v>22.33</v>
      </c>
    </row>
    <row r="183" spans="1:2">
      <c r="A183" s="17">
        <v>42036</v>
      </c>
      <c r="B183">
        <v>22.33</v>
      </c>
    </row>
    <row r="184" spans="1:2">
      <c r="A184" s="17">
        <v>42064</v>
      </c>
      <c r="B184">
        <v>22.33</v>
      </c>
    </row>
    <row r="185" spans="1:2">
      <c r="A185" s="17">
        <v>42095</v>
      </c>
      <c r="B185">
        <v>16.04</v>
      </c>
    </row>
    <row r="186" spans="1:2">
      <c r="A186" s="17">
        <v>42125</v>
      </c>
      <c r="B186">
        <v>17.29</v>
      </c>
    </row>
    <row r="187" spans="1:2">
      <c r="A187" s="17">
        <v>42156</v>
      </c>
      <c r="B187">
        <v>14.88</v>
      </c>
    </row>
    <row r="188" spans="1:2">
      <c r="A188" s="17">
        <v>42186</v>
      </c>
      <c r="B188">
        <v>14.86</v>
      </c>
    </row>
    <row r="189" spans="1:2">
      <c r="A189" s="17">
        <v>42217</v>
      </c>
      <c r="B189">
        <v>14.86</v>
      </c>
    </row>
    <row r="190" spans="1:2">
      <c r="A190" s="17">
        <v>42248</v>
      </c>
      <c r="B190">
        <v>19.649999999999999</v>
      </c>
    </row>
    <row r="191" spans="1:2">
      <c r="A191" s="17">
        <v>42278</v>
      </c>
      <c r="B191">
        <v>16.899999999999999</v>
      </c>
    </row>
    <row r="192" spans="1:2">
      <c r="A192" s="17">
        <v>42309</v>
      </c>
      <c r="B192">
        <v>16.899999999999999</v>
      </c>
    </row>
    <row r="193" spans="1:2">
      <c r="A193" s="17">
        <v>42339</v>
      </c>
      <c r="B193">
        <v>16.62</v>
      </c>
    </row>
    <row r="194" spans="1:2">
      <c r="A194" s="17">
        <v>42370</v>
      </c>
      <c r="B194">
        <v>16.62</v>
      </c>
    </row>
    <row r="195" spans="1:2">
      <c r="A195" s="17">
        <v>42401</v>
      </c>
      <c r="B195">
        <v>16.809999999999999</v>
      </c>
    </row>
    <row r="196" spans="1:2">
      <c r="A196" s="17">
        <v>42430</v>
      </c>
      <c r="B196">
        <v>21.97</v>
      </c>
    </row>
    <row r="197" spans="1:2">
      <c r="A197" s="17">
        <v>42461</v>
      </c>
      <c r="B197">
        <v>18.04</v>
      </c>
    </row>
    <row r="198" spans="1:2">
      <c r="A198" s="17">
        <v>42491</v>
      </c>
      <c r="B198">
        <v>18.04</v>
      </c>
    </row>
    <row r="199" spans="1:2">
      <c r="A199" s="17">
        <v>42522</v>
      </c>
      <c r="B199">
        <v>15.92</v>
      </c>
    </row>
    <row r="200" spans="1:2">
      <c r="A200" s="17">
        <v>42552</v>
      </c>
      <c r="B200">
        <v>18.43</v>
      </c>
    </row>
    <row r="201" spans="1:2">
      <c r="A201" s="17">
        <v>42583</v>
      </c>
      <c r="B201">
        <v>16.28</v>
      </c>
    </row>
    <row r="202" spans="1:2">
      <c r="A202" s="17">
        <v>42614</v>
      </c>
      <c r="B202">
        <v>16.25</v>
      </c>
    </row>
    <row r="203" spans="1:2">
      <c r="A203" s="17">
        <v>42644</v>
      </c>
      <c r="B203">
        <v>16.25</v>
      </c>
    </row>
    <row r="204" spans="1:2">
      <c r="A204" s="17">
        <v>42675</v>
      </c>
      <c r="B204">
        <v>19.02</v>
      </c>
    </row>
    <row r="205" spans="1:2">
      <c r="A205" s="17">
        <v>42705</v>
      </c>
      <c r="B205">
        <v>19.39</v>
      </c>
    </row>
    <row r="206" spans="1:2">
      <c r="A206" s="17">
        <v>42736</v>
      </c>
      <c r="B206">
        <v>19.39</v>
      </c>
    </row>
    <row r="207" spans="1:2">
      <c r="A207" s="17">
        <v>42767</v>
      </c>
      <c r="B207">
        <v>14.8</v>
      </c>
    </row>
    <row r="208" spans="1:2">
      <c r="A208" s="17">
        <v>42795</v>
      </c>
      <c r="B208">
        <v>14.41</v>
      </c>
    </row>
    <row r="209" spans="1:2">
      <c r="A209" s="17">
        <v>42826</v>
      </c>
      <c r="B209">
        <v>14.41</v>
      </c>
    </row>
    <row r="210" spans="1:2">
      <c r="A210" s="17">
        <v>42856</v>
      </c>
      <c r="B210">
        <v>12.35</v>
      </c>
    </row>
    <row r="211" spans="1:2">
      <c r="A211" s="17">
        <v>42887</v>
      </c>
      <c r="B211">
        <v>11.81</v>
      </c>
    </row>
    <row r="212" spans="1:2">
      <c r="A212" s="17">
        <v>42917</v>
      </c>
      <c r="B212">
        <v>11.81</v>
      </c>
    </row>
    <row r="213" spans="1:2">
      <c r="A213" s="17">
        <v>42948</v>
      </c>
      <c r="B213">
        <v>11.28</v>
      </c>
    </row>
    <row r="214" spans="1:2">
      <c r="A214" s="17">
        <v>42979</v>
      </c>
      <c r="B214">
        <v>12.73</v>
      </c>
    </row>
    <row r="215" spans="1:2">
      <c r="A215" s="17">
        <v>43009</v>
      </c>
      <c r="B215">
        <v>12.73</v>
      </c>
    </row>
    <row r="216" spans="1:2">
      <c r="A216" s="17">
        <v>43040</v>
      </c>
      <c r="B216">
        <v>11.8</v>
      </c>
    </row>
    <row r="217" spans="1:2">
      <c r="A217" s="17">
        <v>43070</v>
      </c>
      <c r="B217">
        <v>11.39</v>
      </c>
    </row>
    <row r="218" spans="1:2">
      <c r="A218" s="17">
        <v>43101</v>
      </c>
      <c r="B218">
        <v>11.39</v>
      </c>
    </row>
    <row r="219" spans="1:2">
      <c r="A219" s="17">
        <v>43132</v>
      </c>
      <c r="B219">
        <v>12.32</v>
      </c>
    </row>
    <row r="220" spans="1:2">
      <c r="A220" s="17">
        <v>43160</v>
      </c>
      <c r="B220">
        <v>12.07</v>
      </c>
    </row>
    <row r="221" spans="1:2">
      <c r="A221" s="17">
        <v>43191</v>
      </c>
      <c r="B221">
        <v>12.07</v>
      </c>
    </row>
    <row r="222" spans="1:2">
      <c r="A222" s="17">
        <v>43221</v>
      </c>
      <c r="B222">
        <v>11.88</v>
      </c>
    </row>
    <row r="223" spans="1:2">
      <c r="A223" s="17">
        <v>43252</v>
      </c>
      <c r="B223">
        <v>10.58</v>
      </c>
    </row>
    <row r="224" spans="1:2">
      <c r="A224" s="17">
        <v>43282</v>
      </c>
      <c r="B224">
        <v>10.58</v>
      </c>
    </row>
    <row r="225" spans="1:2">
      <c r="A225" s="17">
        <v>43313</v>
      </c>
      <c r="B225">
        <v>10.91</v>
      </c>
    </row>
    <row r="226" spans="1:2">
      <c r="A226" s="17">
        <v>43344</v>
      </c>
      <c r="B226">
        <v>10.91</v>
      </c>
    </row>
    <row r="227" spans="1:2">
      <c r="A227" s="17">
        <v>43374</v>
      </c>
      <c r="B227">
        <v>11.03</v>
      </c>
    </row>
    <row r="228" spans="1:2">
      <c r="A228" s="17">
        <v>43405</v>
      </c>
      <c r="B228">
        <v>12.6</v>
      </c>
    </row>
    <row r="229" spans="1:2">
      <c r="A229" s="17">
        <v>43435</v>
      </c>
      <c r="B229">
        <v>12.6</v>
      </c>
    </row>
    <row r="230" spans="1:2">
      <c r="A230" s="17">
        <v>43466</v>
      </c>
      <c r="B230">
        <v>12.6</v>
      </c>
    </row>
    <row r="231" spans="1:2">
      <c r="A231" s="17">
        <v>43497</v>
      </c>
      <c r="B231">
        <v>10.119999999999999</v>
      </c>
    </row>
    <row r="232" spans="1:2">
      <c r="A232" s="17">
        <v>43525</v>
      </c>
      <c r="B232">
        <v>10.199999999999999</v>
      </c>
    </row>
    <row r="233" spans="1:2">
      <c r="A233" s="17">
        <v>43556</v>
      </c>
      <c r="B233">
        <v>10.130000000000001</v>
      </c>
    </row>
    <row r="234" spans="1:2">
      <c r="A234" s="17">
        <v>43586</v>
      </c>
      <c r="B234">
        <v>9.19</v>
      </c>
    </row>
    <row r="235" spans="1:2">
      <c r="A235" s="17">
        <v>43617</v>
      </c>
      <c r="B235">
        <v>9.19</v>
      </c>
    </row>
    <row r="236" spans="1:2">
      <c r="A236" s="17">
        <v>43647</v>
      </c>
      <c r="B236">
        <v>14.08</v>
      </c>
    </row>
    <row r="237" spans="1:2">
      <c r="A237" s="17">
        <v>43678</v>
      </c>
      <c r="B237">
        <v>16.010000000000002</v>
      </c>
    </row>
    <row r="238" spans="1:2">
      <c r="A238" s="17">
        <v>43709</v>
      </c>
      <c r="B238">
        <v>16.010000000000002</v>
      </c>
    </row>
    <row r="239" spans="1:2">
      <c r="A239" s="17">
        <v>43739</v>
      </c>
      <c r="B239">
        <v>15.61</v>
      </c>
    </row>
    <row r="240" spans="1:2">
      <c r="A240" s="17">
        <v>43770</v>
      </c>
      <c r="B240">
        <v>12.86</v>
      </c>
    </row>
    <row r="241" spans="1:2">
      <c r="A241" s="17">
        <v>43800</v>
      </c>
      <c r="B241">
        <v>12.86</v>
      </c>
    </row>
    <row r="242" spans="1:2">
      <c r="A242" s="17">
        <v>43831</v>
      </c>
      <c r="B242">
        <v>12.86</v>
      </c>
    </row>
    <row r="243" spans="1:2">
      <c r="A243" s="17">
        <v>43862</v>
      </c>
      <c r="B243">
        <v>12.86</v>
      </c>
    </row>
    <row r="244" spans="1:2">
      <c r="A244" s="17">
        <v>43891</v>
      </c>
      <c r="B244">
        <v>12.86</v>
      </c>
    </row>
    <row r="245" spans="1:2">
      <c r="A245" s="17">
        <v>43922</v>
      </c>
      <c r="B245">
        <v>30.26</v>
      </c>
    </row>
    <row r="246" spans="1:2">
      <c r="A246" s="17">
        <v>43952</v>
      </c>
      <c r="B246">
        <v>24.25</v>
      </c>
    </row>
    <row r="247" spans="1:2">
      <c r="A247" s="17">
        <v>43983</v>
      </c>
      <c r="B247">
        <v>18.059999999999999</v>
      </c>
    </row>
    <row r="248" spans="1:2">
      <c r="A248" s="17">
        <v>44013</v>
      </c>
      <c r="B248">
        <v>18.850000000000001</v>
      </c>
    </row>
    <row r="249" spans="1:2">
      <c r="A249" s="17">
        <v>44044</v>
      </c>
      <c r="B249">
        <v>18.850000000000001</v>
      </c>
    </row>
    <row r="250" spans="1:2">
      <c r="A250" s="17">
        <v>44075</v>
      </c>
      <c r="B250">
        <v>23</v>
      </c>
    </row>
    <row r="251" spans="1:2">
      <c r="A251" s="17">
        <v>44105</v>
      </c>
      <c r="B251">
        <v>22.39</v>
      </c>
    </row>
    <row r="252" spans="1:2">
      <c r="A252" s="17">
        <v>44136</v>
      </c>
      <c r="B252">
        <v>22.39</v>
      </c>
    </row>
    <row r="253" spans="1:2">
      <c r="A253" s="17">
        <v>44166</v>
      </c>
      <c r="B253">
        <v>19.61</v>
      </c>
    </row>
    <row r="254" spans="1:2">
      <c r="A254" s="17">
        <v>44197</v>
      </c>
      <c r="B254">
        <v>19.61</v>
      </c>
    </row>
    <row r="255" spans="1:2">
      <c r="A255" s="17">
        <v>44228</v>
      </c>
      <c r="B255">
        <v>21.81</v>
      </c>
    </row>
    <row r="256" spans="1:2">
      <c r="A256" s="17">
        <v>44256</v>
      </c>
      <c r="B256">
        <v>21.33</v>
      </c>
    </row>
    <row r="257" spans="1:2">
      <c r="A257" s="17">
        <v>44287</v>
      </c>
      <c r="B257">
        <v>16.739999999999998</v>
      </c>
    </row>
    <row r="258" spans="1:2">
      <c r="A258" s="17">
        <v>44317</v>
      </c>
      <c r="B258">
        <v>16.739999999999998</v>
      </c>
    </row>
    <row r="259" spans="1:2">
      <c r="A259" s="17">
        <v>44348</v>
      </c>
      <c r="B259">
        <v>16.09</v>
      </c>
    </row>
    <row r="260" spans="1:2">
      <c r="A260" s="17">
        <v>44378</v>
      </c>
      <c r="B260">
        <v>15.8</v>
      </c>
    </row>
    <row r="261" spans="1:2">
      <c r="A261" s="17">
        <v>44409</v>
      </c>
      <c r="B261">
        <v>15.8</v>
      </c>
    </row>
    <row r="262" spans="1:2">
      <c r="A262" s="17">
        <v>44440</v>
      </c>
      <c r="B262">
        <v>15.12</v>
      </c>
    </row>
    <row r="263" spans="1:2">
      <c r="A263" s="17">
        <v>44470</v>
      </c>
      <c r="B263">
        <v>16.32</v>
      </c>
    </row>
    <row r="264" spans="1:2">
      <c r="A264" s="17">
        <v>44501</v>
      </c>
      <c r="B264">
        <v>16.309999999999999</v>
      </c>
    </row>
    <row r="265" spans="1:2">
      <c r="A265" s="17">
        <v>44531</v>
      </c>
      <c r="B265">
        <v>15.92782608695652</v>
      </c>
    </row>
    <row r="266" spans="1:2">
      <c r="A266" s="17">
        <v>44562</v>
      </c>
      <c r="B266">
        <v>15.747999999999999</v>
      </c>
    </row>
    <row r="267" spans="1:2">
      <c r="A267" s="17">
        <v>44593</v>
      </c>
      <c r="B267">
        <v>17.433157894736837</v>
      </c>
    </row>
  </sheetData>
  <hyperlinks>
    <hyperlink ref="F2" r:id="rId1" display="https://fred.stlouisfed.org/series/GVZCLS" xr:uid="{FC73933C-AAD5-4FAF-86F1-A143C0329D22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CE5CA-F8A4-45E0-8611-DD3BF10B645F}">
  <sheetPr>
    <tabColor rgb="FF70AD47"/>
  </sheetPr>
  <dimension ref="A1:F267"/>
  <sheetViews>
    <sheetView topLeftCell="A230" workbookViewId="0">
      <selection activeCell="L256" sqref="L256"/>
    </sheetView>
  </sheetViews>
  <sheetFormatPr defaultRowHeight="12.75"/>
  <cols>
    <col min="1" max="1" width="10.140625" bestFit="1" customWidth="1"/>
    <col min="2" max="2" width="10.42578125" bestFit="1" customWidth="1"/>
  </cols>
  <sheetData>
    <row r="1" spans="1:6">
      <c r="A1" t="s">
        <v>1</v>
      </c>
      <c r="B1" t="s">
        <v>49</v>
      </c>
      <c r="F1" t="s">
        <v>84</v>
      </c>
    </row>
    <row r="2" spans="1:6">
      <c r="A2" s="17">
        <v>36526</v>
      </c>
      <c r="B2" t="s">
        <v>24</v>
      </c>
      <c r="F2" s="18" t="s">
        <v>83</v>
      </c>
    </row>
    <row r="3" spans="1:6">
      <c r="A3" s="17">
        <v>36557</v>
      </c>
      <c r="B3" t="s">
        <v>24</v>
      </c>
    </row>
    <row r="4" spans="1:6">
      <c r="A4" s="17">
        <v>36586</v>
      </c>
      <c r="B4" t="s">
        <v>24</v>
      </c>
    </row>
    <row r="5" spans="1:6">
      <c r="A5" s="17">
        <v>36617</v>
      </c>
      <c r="B5" t="s">
        <v>24</v>
      </c>
    </row>
    <row r="6" spans="1:6">
      <c r="A6" s="17">
        <v>36647</v>
      </c>
      <c r="B6" t="s">
        <v>24</v>
      </c>
    </row>
    <row r="7" spans="1:6">
      <c r="A7" s="17">
        <v>36678</v>
      </c>
      <c r="B7" t="s">
        <v>24</v>
      </c>
    </row>
    <row r="8" spans="1:6">
      <c r="A8" s="17">
        <v>36708</v>
      </c>
      <c r="B8" t="s">
        <v>24</v>
      </c>
    </row>
    <row r="9" spans="1:6">
      <c r="A9" s="17">
        <v>36739</v>
      </c>
      <c r="B9" t="s">
        <v>24</v>
      </c>
    </row>
    <row r="10" spans="1:6">
      <c r="A10" s="17">
        <v>36770</v>
      </c>
      <c r="B10" t="s">
        <v>24</v>
      </c>
    </row>
    <row r="11" spans="1:6">
      <c r="A11" s="17">
        <v>36800</v>
      </c>
      <c r="B11" t="s">
        <v>24</v>
      </c>
    </row>
    <row r="12" spans="1:6">
      <c r="A12" s="17">
        <v>36831</v>
      </c>
      <c r="B12" t="s">
        <v>24</v>
      </c>
    </row>
    <row r="13" spans="1:6">
      <c r="A13" s="17">
        <v>36861</v>
      </c>
      <c r="B13" t="s">
        <v>24</v>
      </c>
    </row>
    <row r="14" spans="1:6">
      <c r="A14" s="17">
        <v>36892</v>
      </c>
      <c r="B14" t="s">
        <v>24</v>
      </c>
    </row>
    <row r="15" spans="1:6">
      <c r="A15" s="17">
        <v>36923</v>
      </c>
      <c r="B15" t="s">
        <v>24</v>
      </c>
    </row>
    <row r="16" spans="1:6">
      <c r="A16" s="17">
        <v>36951</v>
      </c>
      <c r="B16" t="s">
        <v>24</v>
      </c>
    </row>
    <row r="17" spans="1:2">
      <c r="A17" s="17">
        <v>36982</v>
      </c>
      <c r="B17" t="s">
        <v>24</v>
      </c>
    </row>
    <row r="18" spans="1:2">
      <c r="A18" s="17">
        <v>37012</v>
      </c>
      <c r="B18" t="s">
        <v>24</v>
      </c>
    </row>
    <row r="19" spans="1:2">
      <c r="A19" s="17">
        <v>37043</v>
      </c>
      <c r="B19" t="s">
        <v>24</v>
      </c>
    </row>
    <row r="20" spans="1:2">
      <c r="A20" s="17">
        <v>37073</v>
      </c>
      <c r="B20" t="s">
        <v>24</v>
      </c>
    </row>
    <row r="21" spans="1:2">
      <c r="A21" s="17">
        <v>37104</v>
      </c>
      <c r="B21" t="s">
        <v>24</v>
      </c>
    </row>
    <row r="22" spans="1:2">
      <c r="A22" s="17">
        <v>37135</v>
      </c>
      <c r="B22" t="s">
        <v>24</v>
      </c>
    </row>
    <row r="23" spans="1:2">
      <c r="A23" s="17">
        <v>37165</v>
      </c>
      <c r="B23" t="s">
        <v>24</v>
      </c>
    </row>
    <row r="24" spans="1:2">
      <c r="A24" s="17">
        <v>37196</v>
      </c>
      <c r="B24" t="s">
        <v>24</v>
      </c>
    </row>
    <row r="25" spans="1:2">
      <c r="A25" s="17">
        <v>37226</v>
      </c>
      <c r="B25" t="s">
        <v>24</v>
      </c>
    </row>
    <row r="26" spans="1:2">
      <c r="A26" s="17">
        <v>37257</v>
      </c>
      <c r="B26" t="s">
        <v>24</v>
      </c>
    </row>
    <row r="27" spans="1:2">
      <c r="A27" s="17">
        <v>37288</v>
      </c>
      <c r="B27" t="s">
        <v>24</v>
      </c>
    </row>
    <row r="28" spans="1:2">
      <c r="A28" s="17">
        <v>37316</v>
      </c>
      <c r="B28" t="s">
        <v>24</v>
      </c>
    </row>
    <row r="29" spans="1:2">
      <c r="A29" s="17">
        <v>37347</v>
      </c>
      <c r="B29" t="s">
        <v>24</v>
      </c>
    </row>
    <row r="30" spans="1:2">
      <c r="A30" s="17">
        <v>37377</v>
      </c>
      <c r="B30" t="s">
        <v>24</v>
      </c>
    </row>
    <row r="31" spans="1:2">
      <c r="A31" s="17">
        <v>37408</v>
      </c>
      <c r="B31" t="s">
        <v>24</v>
      </c>
    </row>
    <row r="32" spans="1:2">
      <c r="A32" s="17">
        <v>37438</v>
      </c>
      <c r="B32" t="s">
        <v>24</v>
      </c>
    </row>
    <row r="33" spans="1:2">
      <c r="A33" s="17">
        <v>37469</v>
      </c>
      <c r="B33" t="s">
        <v>24</v>
      </c>
    </row>
    <row r="34" spans="1:2">
      <c r="A34" s="17">
        <v>37500</v>
      </c>
      <c r="B34" t="s">
        <v>24</v>
      </c>
    </row>
    <row r="35" spans="1:2">
      <c r="A35" s="17">
        <v>37530</v>
      </c>
      <c r="B35" t="s">
        <v>24</v>
      </c>
    </row>
    <row r="36" spans="1:2">
      <c r="A36" s="17">
        <v>37561</v>
      </c>
      <c r="B36" t="s">
        <v>24</v>
      </c>
    </row>
    <row r="37" spans="1:2">
      <c r="A37" s="17">
        <v>37591</v>
      </c>
      <c r="B37" t="s">
        <v>24</v>
      </c>
    </row>
    <row r="38" spans="1:2">
      <c r="A38" s="17">
        <v>37622</v>
      </c>
      <c r="B38" t="s">
        <v>24</v>
      </c>
    </row>
    <row r="39" spans="1:2">
      <c r="A39" s="17">
        <v>37653</v>
      </c>
      <c r="B39" t="s">
        <v>24</v>
      </c>
    </row>
    <row r="40" spans="1:2">
      <c r="A40" s="17">
        <v>37681</v>
      </c>
      <c r="B40" t="s">
        <v>24</v>
      </c>
    </row>
    <row r="41" spans="1:2">
      <c r="A41" s="17">
        <v>37712</v>
      </c>
      <c r="B41" t="s">
        <v>24</v>
      </c>
    </row>
    <row r="42" spans="1:2">
      <c r="A42" s="17">
        <v>37742</v>
      </c>
      <c r="B42" t="s">
        <v>24</v>
      </c>
    </row>
    <row r="43" spans="1:2">
      <c r="A43" s="17">
        <v>37773</v>
      </c>
      <c r="B43" t="s">
        <v>24</v>
      </c>
    </row>
    <row r="44" spans="1:2">
      <c r="A44" s="17">
        <v>37803</v>
      </c>
      <c r="B44" t="s">
        <v>24</v>
      </c>
    </row>
    <row r="45" spans="1:2">
      <c r="A45" s="17">
        <v>37834</v>
      </c>
      <c r="B45" t="s">
        <v>24</v>
      </c>
    </row>
    <row r="46" spans="1:2">
      <c r="A46" s="17">
        <v>37865</v>
      </c>
      <c r="B46" t="s">
        <v>24</v>
      </c>
    </row>
    <row r="47" spans="1:2">
      <c r="A47" s="17">
        <v>37895</v>
      </c>
      <c r="B47" t="s">
        <v>24</v>
      </c>
    </row>
    <row r="48" spans="1:2">
      <c r="A48" s="17">
        <v>37926</v>
      </c>
      <c r="B48" t="s">
        <v>24</v>
      </c>
    </row>
    <row r="49" spans="1:2">
      <c r="A49" s="17">
        <v>37956</v>
      </c>
      <c r="B49" t="s">
        <v>24</v>
      </c>
    </row>
    <row r="50" spans="1:2">
      <c r="A50" s="17">
        <v>37987</v>
      </c>
      <c r="B50" t="s">
        <v>24</v>
      </c>
    </row>
    <row r="51" spans="1:2">
      <c r="A51" s="17">
        <v>38018</v>
      </c>
      <c r="B51" t="s">
        <v>24</v>
      </c>
    </row>
    <row r="52" spans="1:2">
      <c r="A52" s="17">
        <v>38047</v>
      </c>
      <c r="B52" t="s">
        <v>24</v>
      </c>
    </row>
    <row r="53" spans="1:2">
      <c r="A53" s="17">
        <v>38078</v>
      </c>
      <c r="B53" t="s">
        <v>24</v>
      </c>
    </row>
    <row r="54" spans="1:2">
      <c r="A54" s="17">
        <v>38108</v>
      </c>
      <c r="B54" t="s">
        <v>24</v>
      </c>
    </row>
    <row r="55" spans="1:2">
      <c r="A55" s="17">
        <v>38139</v>
      </c>
      <c r="B55" t="s">
        <v>24</v>
      </c>
    </row>
    <row r="56" spans="1:2">
      <c r="A56" s="17">
        <v>38169</v>
      </c>
      <c r="B56" t="s">
        <v>24</v>
      </c>
    </row>
    <row r="57" spans="1:2">
      <c r="A57" s="17">
        <v>38200</v>
      </c>
      <c r="B57" t="s">
        <v>24</v>
      </c>
    </row>
    <row r="58" spans="1:2">
      <c r="A58" s="17">
        <v>38231</v>
      </c>
      <c r="B58" t="s">
        <v>24</v>
      </c>
    </row>
    <row r="59" spans="1:2">
      <c r="A59" s="17">
        <v>38261</v>
      </c>
      <c r="B59" t="s">
        <v>24</v>
      </c>
    </row>
    <row r="60" spans="1:2">
      <c r="A60" s="17">
        <v>38292</v>
      </c>
      <c r="B60" t="s">
        <v>24</v>
      </c>
    </row>
    <row r="61" spans="1:2">
      <c r="A61" s="17">
        <v>38322</v>
      </c>
      <c r="B61" t="s">
        <v>24</v>
      </c>
    </row>
    <row r="62" spans="1:2">
      <c r="A62" s="17">
        <v>38353</v>
      </c>
      <c r="B62" t="s">
        <v>24</v>
      </c>
    </row>
    <row r="63" spans="1:2">
      <c r="A63" s="17">
        <v>38384</v>
      </c>
      <c r="B63" t="s">
        <v>24</v>
      </c>
    </row>
    <row r="64" spans="1:2">
      <c r="A64" s="17">
        <v>38412</v>
      </c>
      <c r="B64" t="s">
        <v>24</v>
      </c>
    </row>
    <row r="65" spans="1:2">
      <c r="A65" s="17">
        <v>38443</v>
      </c>
      <c r="B65" t="s">
        <v>24</v>
      </c>
    </row>
    <row r="66" spans="1:2">
      <c r="A66" s="17">
        <v>38473</v>
      </c>
      <c r="B66" t="s">
        <v>24</v>
      </c>
    </row>
    <row r="67" spans="1:2">
      <c r="A67" s="17">
        <v>38504</v>
      </c>
      <c r="B67" t="s">
        <v>24</v>
      </c>
    </row>
    <row r="68" spans="1:2">
      <c r="A68" s="17">
        <v>38534</v>
      </c>
      <c r="B68" t="s">
        <v>24</v>
      </c>
    </row>
    <row r="69" spans="1:2">
      <c r="A69" s="17">
        <v>38565</v>
      </c>
      <c r="B69" t="s">
        <v>24</v>
      </c>
    </row>
    <row r="70" spans="1:2">
      <c r="A70" s="17">
        <v>38596</v>
      </c>
      <c r="B70" t="s">
        <v>24</v>
      </c>
    </row>
    <row r="71" spans="1:2">
      <c r="A71" s="17">
        <v>38626</v>
      </c>
      <c r="B71" t="s">
        <v>24</v>
      </c>
    </row>
    <row r="72" spans="1:2">
      <c r="A72" s="17">
        <v>38657</v>
      </c>
      <c r="B72" t="s">
        <v>24</v>
      </c>
    </row>
    <row r="73" spans="1:2">
      <c r="A73" s="17">
        <v>38687</v>
      </c>
      <c r="B73" t="s">
        <v>24</v>
      </c>
    </row>
    <row r="74" spans="1:2">
      <c r="A74" s="17">
        <v>38718</v>
      </c>
      <c r="B74" t="s">
        <v>24</v>
      </c>
    </row>
    <row r="75" spans="1:2">
      <c r="A75" s="17">
        <v>38749</v>
      </c>
      <c r="B75" t="s">
        <v>24</v>
      </c>
    </row>
    <row r="76" spans="1:2">
      <c r="A76" s="17">
        <v>38777</v>
      </c>
      <c r="B76" t="s">
        <v>24</v>
      </c>
    </row>
    <row r="77" spans="1:2">
      <c r="A77" s="17">
        <v>38808</v>
      </c>
      <c r="B77" t="s">
        <v>24</v>
      </c>
    </row>
    <row r="78" spans="1:2">
      <c r="A78" s="17">
        <v>38838</v>
      </c>
      <c r="B78" t="s">
        <v>24</v>
      </c>
    </row>
    <row r="79" spans="1:2">
      <c r="A79" s="17">
        <v>38869</v>
      </c>
      <c r="B79" t="s">
        <v>24</v>
      </c>
    </row>
    <row r="80" spans="1:2">
      <c r="A80" s="17">
        <v>38899</v>
      </c>
      <c r="B80" t="s">
        <v>24</v>
      </c>
    </row>
    <row r="81" spans="1:2">
      <c r="A81" s="17">
        <v>38930</v>
      </c>
      <c r="B81" t="s">
        <v>24</v>
      </c>
    </row>
    <row r="82" spans="1:2">
      <c r="A82" s="17">
        <v>38961</v>
      </c>
      <c r="B82" t="s">
        <v>24</v>
      </c>
    </row>
    <row r="83" spans="1:2">
      <c r="A83" s="17">
        <v>38991</v>
      </c>
      <c r="B83" t="s">
        <v>24</v>
      </c>
    </row>
    <row r="84" spans="1:2">
      <c r="A84" s="17">
        <v>39022</v>
      </c>
      <c r="B84" t="s">
        <v>24</v>
      </c>
    </row>
    <row r="85" spans="1:2">
      <c r="A85" s="17">
        <v>39052</v>
      </c>
      <c r="B85" t="s">
        <v>24</v>
      </c>
    </row>
    <row r="86" spans="1:2">
      <c r="A86" s="17">
        <v>39083</v>
      </c>
      <c r="B86" t="s">
        <v>24</v>
      </c>
    </row>
    <row r="87" spans="1:2">
      <c r="A87" s="17">
        <v>39114</v>
      </c>
      <c r="B87" t="s">
        <v>24</v>
      </c>
    </row>
    <row r="88" spans="1:2">
      <c r="A88" s="17">
        <v>39142</v>
      </c>
      <c r="B88" t="s">
        <v>24</v>
      </c>
    </row>
    <row r="89" spans="1:2">
      <c r="A89" s="17">
        <v>39173</v>
      </c>
      <c r="B89" t="s">
        <v>24</v>
      </c>
    </row>
    <row r="90" spans="1:2">
      <c r="A90" s="17">
        <v>39203</v>
      </c>
      <c r="B90" t="s">
        <v>24</v>
      </c>
    </row>
    <row r="91" spans="1:2">
      <c r="A91" s="17">
        <v>39234</v>
      </c>
      <c r="B91" t="s">
        <v>24</v>
      </c>
    </row>
    <row r="92" spans="1:2">
      <c r="A92" s="17">
        <v>39264</v>
      </c>
      <c r="B92" t="s">
        <v>24</v>
      </c>
    </row>
    <row r="93" spans="1:2">
      <c r="A93" s="17">
        <v>39295</v>
      </c>
      <c r="B93" t="s">
        <v>24</v>
      </c>
    </row>
    <row r="94" spans="1:2">
      <c r="A94" s="17">
        <v>39326</v>
      </c>
      <c r="B94" t="s">
        <v>24</v>
      </c>
    </row>
    <row r="95" spans="1:2">
      <c r="A95" s="17">
        <v>39356</v>
      </c>
      <c r="B95" t="s">
        <v>24</v>
      </c>
    </row>
    <row r="96" spans="1:2">
      <c r="A96" s="17">
        <v>39387</v>
      </c>
      <c r="B96" t="s">
        <v>24</v>
      </c>
    </row>
    <row r="97" spans="1:2">
      <c r="A97" s="17">
        <v>39417</v>
      </c>
      <c r="B97" t="s">
        <v>24</v>
      </c>
    </row>
    <row r="98" spans="1:2">
      <c r="A98" s="17">
        <v>39448</v>
      </c>
      <c r="B98" t="s">
        <v>24</v>
      </c>
    </row>
    <row r="99" spans="1:2">
      <c r="A99" s="17">
        <v>39479</v>
      </c>
      <c r="B99" t="s">
        <v>24</v>
      </c>
    </row>
    <row r="100" spans="1:2">
      <c r="A100" s="17">
        <v>39508</v>
      </c>
      <c r="B100" t="s">
        <v>24</v>
      </c>
    </row>
    <row r="101" spans="1:2">
      <c r="A101" s="17">
        <v>39539</v>
      </c>
      <c r="B101" t="s">
        <v>24</v>
      </c>
    </row>
    <row r="102" spans="1:2">
      <c r="A102" s="17">
        <v>39569</v>
      </c>
      <c r="B102" t="s">
        <v>24</v>
      </c>
    </row>
    <row r="103" spans="1:2">
      <c r="A103" s="17">
        <v>39600</v>
      </c>
      <c r="B103" t="s">
        <v>24</v>
      </c>
    </row>
    <row r="104" spans="1:2">
      <c r="A104" s="17">
        <v>39630</v>
      </c>
      <c r="B104" t="s">
        <v>24</v>
      </c>
    </row>
    <row r="105" spans="1:2">
      <c r="A105" s="17">
        <v>39661</v>
      </c>
      <c r="B105" t="s">
        <v>24</v>
      </c>
    </row>
    <row r="106" spans="1:2">
      <c r="A106" s="17">
        <v>39692</v>
      </c>
      <c r="B106" t="s">
        <v>24</v>
      </c>
    </row>
    <row r="107" spans="1:2">
      <c r="A107" s="17">
        <v>39722</v>
      </c>
      <c r="B107" t="s">
        <v>24</v>
      </c>
    </row>
    <row r="108" spans="1:2">
      <c r="A108" s="17">
        <v>39753</v>
      </c>
      <c r="B108" t="s">
        <v>24</v>
      </c>
    </row>
    <row r="109" spans="1:2">
      <c r="A109" s="17">
        <v>39783</v>
      </c>
      <c r="B109" t="s">
        <v>24</v>
      </c>
    </row>
    <row r="110" spans="1:2">
      <c r="A110" s="17">
        <v>39814</v>
      </c>
      <c r="B110" t="s">
        <v>24</v>
      </c>
    </row>
    <row r="111" spans="1:2">
      <c r="A111" s="17">
        <v>39845</v>
      </c>
      <c r="B111" t="s">
        <v>24</v>
      </c>
    </row>
    <row r="112" spans="1:2">
      <c r="A112" s="17">
        <v>39873</v>
      </c>
      <c r="B112" t="s">
        <v>24</v>
      </c>
    </row>
    <row r="113" spans="1:2">
      <c r="A113" s="17">
        <v>39904</v>
      </c>
      <c r="B113" t="s">
        <v>24</v>
      </c>
    </row>
    <row r="114" spans="1:2">
      <c r="A114" s="17">
        <v>39934</v>
      </c>
      <c r="B114" t="s">
        <v>24</v>
      </c>
    </row>
    <row r="115" spans="1:2">
      <c r="A115" s="17">
        <v>39965</v>
      </c>
      <c r="B115" t="s">
        <v>24</v>
      </c>
    </row>
    <row r="116" spans="1:2">
      <c r="A116" s="17">
        <v>39995</v>
      </c>
      <c r="B116" t="s">
        <v>24</v>
      </c>
    </row>
    <row r="117" spans="1:2">
      <c r="A117" s="17">
        <v>40026</v>
      </c>
      <c r="B117" t="s">
        <v>24</v>
      </c>
    </row>
    <row r="118" spans="1:2">
      <c r="A118" s="17">
        <v>40057</v>
      </c>
      <c r="B118" t="s">
        <v>24</v>
      </c>
    </row>
    <row r="119" spans="1:2">
      <c r="A119" s="17">
        <v>40087</v>
      </c>
      <c r="B119" t="s">
        <v>24</v>
      </c>
    </row>
    <row r="120" spans="1:2">
      <c r="A120" s="17">
        <v>40118</v>
      </c>
      <c r="B120" t="s">
        <v>24</v>
      </c>
    </row>
    <row r="121" spans="1:2">
      <c r="A121" s="17">
        <v>40148</v>
      </c>
      <c r="B121" t="s">
        <v>24</v>
      </c>
    </row>
    <row r="122" spans="1:2">
      <c r="A122" s="17">
        <v>40179</v>
      </c>
      <c r="B122" t="s">
        <v>24</v>
      </c>
    </row>
    <row r="123" spans="1:2">
      <c r="A123" s="17">
        <v>40210</v>
      </c>
      <c r="B123" t="s">
        <v>24</v>
      </c>
    </row>
    <row r="124" spans="1:2">
      <c r="A124" s="17">
        <v>40238</v>
      </c>
      <c r="B124" t="s">
        <v>24</v>
      </c>
    </row>
    <row r="125" spans="1:2">
      <c r="A125" s="17">
        <v>40269</v>
      </c>
      <c r="B125" t="s">
        <v>24</v>
      </c>
    </row>
    <row r="126" spans="1:2">
      <c r="A126" s="17">
        <v>40299</v>
      </c>
      <c r="B126" t="s">
        <v>24</v>
      </c>
    </row>
    <row r="127" spans="1:2">
      <c r="A127" s="17">
        <v>40330</v>
      </c>
      <c r="B127" t="s">
        <v>24</v>
      </c>
    </row>
    <row r="128" spans="1:2">
      <c r="A128" s="17">
        <v>40360</v>
      </c>
      <c r="B128" t="s">
        <v>24</v>
      </c>
    </row>
    <row r="129" spans="1:2">
      <c r="A129" s="17">
        <v>40391</v>
      </c>
      <c r="B129" t="s">
        <v>24</v>
      </c>
    </row>
    <row r="130" spans="1:2">
      <c r="A130" s="17">
        <v>40422</v>
      </c>
      <c r="B130" t="s">
        <v>24</v>
      </c>
    </row>
    <row r="131" spans="1:2">
      <c r="A131" s="17">
        <v>40452</v>
      </c>
      <c r="B131" t="s">
        <v>24</v>
      </c>
    </row>
    <row r="132" spans="1:2">
      <c r="A132" s="17">
        <v>40483</v>
      </c>
      <c r="B132" t="s">
        <v>24</v>
      </c>
    </row>
    <row r="133" spans="1:2">
      <c r="A133" s="17">
        <v>40513</v>
      </c>
      <c r="B133" t="s">
        <v>24</v>
      </c>
    </row>
    <row r="134" spans="1:2">
      <c r="A134" s="17">
        <v>40544</v>
      </c>
      <c r="B134" t="s">
        <v>24</v>
      </c>
    </row>
    <row r="135" spans="1:2">
      <c r="A135" s="17">
        <v>40575</v>
      </c>
      <c r="B135" t="s">
        <v>24</v>
      </c>
    </row>
    <row r="136" spans="1:2">
      <c r="A136" s="17">
        <v>40603</v>
      </c>
      <c r="B136" t="s">
        <v>24</v>
      </c>
    </row>
    <row r="137" spans="1:2">
      <c r="A137" s="17">
        <v>40634</v>
      </c>
      <c r="B137">
        <v>37.090000000000003</v>
      </c>
    </row>
    <row r="138" spans="1:2">
      <c r="A138" s="17">
        <v>40664</v>
      </c>
      <c r="B138">
        <v>37.090000000000003</v>
      </c>
    </row>
    <row r="139" spans="1:2">
      <c r="A139" s="17">
        <v>40695</v>
      </c>
      <c r="B139">
        <v>52.74</v>
      </c>
    </row>
    <row r="140" spans="1:2">
      <c r="A140" s="17">
        <v>40725</v>
      </c>
      <c r="B140">
        <v>37.39</v>
      </c>
    </row>
    <row r="141" spans="1:2">
      <c r="A141" s="17">
        <v>40756</v>
      </c>
      <c r="B141">
        <v>43.49</v>
      </c>
    </row>
    <row r="142" spans="1:2">
      <c r="A142" s="17">
        <v>40787</v>
      </c>
      <c r="B142">
        <v>47.32</v>
      </c>
    </row>
    <row r="143" spans="1:2">
      <c r="A143" s="17">
        <v>40817</v>
      </c>
      <c r="B143">
        <v>47.32</v>
      </c>
    </row>
    <row r="144" spans="1:2">
      <c r="A144" s="17">
        <v>40848</v>
      </c>
      <c r="B144">
        <v>62.23</v>
      </c>
    </row>
    <row r="145" spans="1:2">
      <c r="A145" s="17">
        <v>40878</v>
      </c>
      <c r="B145">
        <v>47.76</v>
      </c>
    </row>
    <row r="146" spans="1:2">
      <c r="A146" s="17">
        <v>40909</v>
      </c>
      <c r="B146">
        <v>47.76</v>
      </c>
    </row>
    <row r="147" spans="1:2">
      <c r="A147" s="17">
        <v>40940</v>
      </c>
      <c r="B147">
        <v>41.75</v>
      </c>
    </row>
    <row r="148" spans="1:2">
      <c r="A148" s="17">
        <v>40969</v>
      </c>
      <c r="B148">
        <v>39.729999999999997</v>
      </c>
    </row>
    <row r="149" spans="1:2">
      <c r="A149" s="17">
        <v>41000</v>
      </c>
      <c r="B149">
        <v>39.729999999999997</v>
      </c>
    </row>
    <row r="150" spans="1:2">
      <c r="A150" s="17">
        <v>41030</v>
      </c>
      <c r="B150">
        <v>30.01</v>
      </c>
    </row>
    <row r="151" spans="1:2">
      <c r="A151" s="17">
        <v>41061</v>
      </c>
      <c r="B151">
        <v>40.06</v>
      </c>
    </row>
    <row r="152" spans="1:2">
      <c r="A152" s="17">
        <v>41091</v>
      </c>
      <c r="B152">
        <v>40.06</v>
      </c>
    </row>
    <row r="153" spans="1:2">
      <c r="A153" s="17">
        <v>41122</v>
      </c>
      <c r="B153">
        <v>32.549999999999997</v>
      </c>
    </row>
    <row r="154" spans="1:2">
      <c r="A154" s="17">
        <v>41153</v>
      </c>
      <c r="B154">
        <v>32.549999999999997</v>
      </c>
    </row>
    <row r="155" spans="1:2">
      <c r="A155" s="17">
        <v>41183</v>
      </c>
      <c r="B155">
        <v>31.27</v>
      </c>
    </row>
    <row r="156" spans="1:2">
      <c r="A156" s="17">
        <v>41214</v>
      </c>
      <c r="B156">
        <v>26.91</v>
      </c>
    </row>
    <row r="157" spans="1:2">
      <c r="A157" s="17">
        <v>41244</v>
      </c>
      <c r="B157">
        <v>26.91</v>
      </c>
    </row>
    <row r="158" spans="1:2">
      <c r="A158" s="17">
        <v>41275</v>
      </c>
      <c r="B158">
        <v>26.91</v>
      </c>
    </row>
    <row r="159" spans="1:2">
      <c r="A159" s="17">
        <v>41306</v>
      </c>
      <c r="B159">
        <v>23.36</v>
      </c>
    </row>
    <row r="160" spans="1:2">
      <c r="A160" s="17">
        <v>41334</v>
      </c>
      <c r="B160">
        <v>26.7</v>
      </c>
    </row>
    <row r="161" spans="1:2">
      <c r="A161" s="17">
        <v>41365</v>
      </c>
      <c r="B161">
        <v>23.15</v>
      </c>
    </row>
    <row r="162" spans="1:2">
      <c r="A162" s="17">
        <v>41395</v>
      </c>
      <c r="B162">
        <v>36.619999999999997</v>
      </c>
    </row>
    <row r="163" spans="1:2">
      <c r="A163" s="17">
        <v>41426</v>
      </c>
      <c r="B163">
        <v>36.619999999999997</v>
      </c>
    </row>
    <row r="164" spans="1:2">
      <c r="A164" s="17">
        <v>41456</v>
      </c>
      <c r="B164">
        <v>42.75</v>
      </c>
    </row>
    <row r="165" spans="1:2">
      <c r="A165" s="17">
        <v>41487</v>
      </c>
      <c r="B165">
        <v>35.630000000000003</v>
      </c>
    </row>
    <row r="166" spans="1:2">
      <c r="A166" s="17">
        <v>41518</v>
      </c>
      <c r="B166">
        <v>35.630000000000003</v>
      </c>
    </row>
    <row r="167" spans="1:2">
      <c r="A167" s="17">
        <v>41548</v>
      </c>
      <c r="B167">
        <v>38.96</v>
      </c>
    </row>
    <row r="168" spans="1:2">
      <c r="A168" s="17">
        <v>41579</v>
      </c>
      <c r="B168">
        <v>31.22</v>
      </c>
    </row>
    <row r="169" spans="1:2">
      <c r="A169" s="17">
        <v>41609</v>
      </c>
      <c r="B169">
        <v>31.22</v>
      </c>
    </row>
    <row r="170" spans="1:2">
      <c r="A170" s="17">
        <v>41640</v>
      </c>
      <c r="B170">
        <v>31.22</v>
      </c>
    </row>
    <row r="171" spans="1:2">
      <c r="A171" s="17">
        <v>41671</v>
      </c>
      <c r="B171">
        <v>31.22</v>
      </c>
    </row>
    <row r="172" spans="1:2">
      <c r="A172" s="17">
        <v>41699</v>
      </c>
      <c r="B172">
        <v>31.22</v>
      </c>
    </row>
    <row r="173" spans="1:2">
      <c r="A173" s="17">
        <v>41730</v>
      </c>
      <c r="B173">
        <v>25.65</v>
      </c>
    </row>
    <row r="174" spans="1:2">
      <c r="A174" s="17">
        <v>41760</v>
      </c>
      <c r="B174">
        <v>26.78</v>
      </c>
    </row>
    <row r="175" spans="1:2">
      <c r="A175" s="17">
        <v>41791</v>
      </c>
      <c r="B175">
        <v>26.78</v>
      </c>
    </row>
    <row r="176" spans="1:2">
      <c r="A176" s="17">
        <v>41821</v>
      </c>
      <c r="B176">
        <v>22.48</v>
      </c>
    </row>
    <row r="177" spans="1:2">
      <c r="A177" s="17">
        <v>41852</v>
      </c>
      <c r="B177">
        <v>20.64</v>
      </c>
    </row>
    <row r="178" spans="1:2">
      <c r="A178" s="17">
        <v>41883</v>
      </c>
      <c r="B178">
        <v>20.64</v>
      </c>
    </row>
    <row r="179" spans="1:2">
      <c r="A179" s="17">
        <v>41913</v>
      </c>
      <c r="B179">
        <v>35.340000000000003</v>
      </c>
    </row>
    <row r="180" spans="1:2">
      <c r="A180" s="17">
        <v>41944</v>
      </c>
      <c r="B180">
        <v>35.340000000000003</v>
      </c>
    </row>
    <row r="181" spans="1:2">
      <c r="A181" s="17">
        <v>41974</v>
      </c>
      <c r="B181">
        <v>40.68</v>
      </c>
    </row>
    <row r="182" spans="1:2">
      <c r="A182" s="17">
        <v>42005</v>
      </c>
      <c r="B182">
        <v>40.68</v>
      </c>
    </row>
    <row r="183" spans="1:2">
      <c r="A183" s="17">
        <v>42036</v>
      </c>
      <c r="B183">
        <v>40.68</v>
      </c>
    </row>
    <row r="184" spans="1:2">
      <c r="A184" s="17">
        <v>42064</v>
      </c>
      <c r="B184">
        <v>40.68</v>
      </c>
    </row>
    <row r="185" spans="1:2">
      <c r="A185" s="17">
        <v>42095</v>
      </c>
      <c r="B185">
        <v>28.62</v>
      </c>
    </row>
    <row r="186" spans="1:2">
      <c r="A186" s="17">
        <v>42125</v>
      </c>
      <c r="B186">
        <v>27.77</v>
      </c>
    </row>
    <row r="187" spans="1:2">
      <c r="A187" s="17">
        <v>42156</v>
      </c>
      <c r="B187">
        <v>27.25</v>
      </c>
    </row>
    <row r="188" spans="1:2">
      <c r="A188" s="17">
        <v>42186</v>
      </c>
      <c r="B188">
        <v>24.64</v>
      </c>
    </row>
    <row r="189" spans="1:2">
      <c r="A189" s="17">
        <v>42217</v>
      </c>
      <c r="B189">
        <v>24.64</v>
      </c>
    </row>
    <row r="190" spans="1:2">
      <c r="A190" s="17">
        <v>42248</v>
      </c>
      <c r="B190">
        <v>33.82</v>
      </c>
    </row>
    <row r="191" spans="1:2">
      <c r="A191" s="17">
        <v>42278</v>
      </c>
      <c r="B191">
        <v>29.76</v>
      </c>
    </row>
    <row r="192" spans="1:2">
      <c r="A192" s="17">
        <v>42309</v>
      </c>
      <c r="B192">
        <v>29.76</v>
      </c>
    </row>
    <row r="193" spans="1:2">
      <c r="A193" s="17">
        <v>42339</v>
      </c>
      <c r="B193">
        <v>28.35</v>
      </c>
    </row>
    <row r="194" spans="1:2">
      <c r="A194" s="17">
        <v>42370</v>
      </c>
      <c r="B194">
        <v>28.35</v>
      </c>
    </row>
    <row r="195" spans="1:2">
      <c r="A195" s="17">
        <v>42401</v>
      </c>
      <c r="B195">
        <v>24.73</v>
      </c>
    </row>
    <row r="196" spans="1:2">
      <c r="A196" s="17">
        <v>42430</v>
      </c>
      <c r="B196">
        <v>28.34</v>
      </c>
    </row>
    <row r="197" spans="1:2">
      <c r="A197" s="17">
        <v>42461</v>
      </c>
      <c r="B197">
        <v>25.45</v>
      </c>
    </row>
    <row r="198" spans="1:2">
      <c r="A198" s="17">
        <v>42491</v>
      </c>
      <c r="B198">
        <v>25.45</v>
      </c>
    </row>
    <row r="199" spans="1:2">
      <c r="A199" s="17">
        <v>42522</v>
      </c>
      <c r="B199">
        <v>25.68</v>
      </c>
    </row>
    <row r="200" spans="1:2">
      <c r="A200" s="17">
        <v>42552</v>
      </c>
      <c r="B200">
        <v>33.35</v>
      </c>
    </row>
    <row r="201" spans="1:2">
      <c r="A201" s="17">
        <v>42583</v>
      </c>
      <c r="B201">
        <v>30.53</v>
      </c>
    </row>
    <row r="202" spans="1:2">
      <c r="A202" s="17">
        <v>42614</v>
      </c>
      <c r="B202">
        <v>25.96</v>
      </c>
    </row>
    <row r="203" spans="1:2">
      <c r="A203" s="17">
        <v>42644</v>
      </c>
      <c r="B203">
        <v>25.96</v>
      </c>
    </row>
    <row r="204" spans="1:2">
      <c r="A204" s="17">
        <v>42675</v>
      </c>
      <c r="B204">
        <v>28.77</v>
      </c>
    </row>
    <row r="205" spans="1:2">
      <c r="A205" s="17">
        <v>42705</v>
      </c>
      <c r="B205">
        <v>27.8</v>
      </c>
    </row>
    <row r="206" spans="1:2">
      <c r="A206" s="17">
        <v>42736</v>
      </c>
      <c r="B206">
        <v>27.8</v>
      </c>
    </row>
    <row r="207" spans="1:2">
      <c r="A207" s="17">
        <v>42767</v>
      </c>
      <c r="B207">
        <v>23.56</v>
      </c>
    </row>
    <row r="208" spans="1:2">
      <c r="A208" s="17">
        <v>42795</v>
      </c>
      <c r="B208">
        <v>20.6</v>
      </c>
    </row>
    <row r="209" spans="1:2">
      <c r="A209" s="17">
        <v>42826</v>
      </c>
      <c r="B209">
        <v>20.6</v>
      </c>
    </row>
    <row r="210" spans="1:2">
      <c r="A210" s="17">
        <v>42856</v>
      </c>
      <c r="B210">
        <v>23.12</v>
      </c>
    </row>
    <row r="211" spans="1:2">
      <c r="A211" s="17">
        <v>42887</v>
      </c>
      <c r="B211">
        <v>19.7</v>
      </c>
    </row>
    <row r="212" spans="1:2">
      <c r="A212" s="17">
        <v>42917</v>
      </c>
      <c r="B212">
        <v>19.7</v>
      </c>
    </row>
    <row r="213" spans="1:2">
      <c r="A213" s="17">
        <v>42948</v>
      </c>
      <c r="B213">
        <v>19.100000000000001</v>
      </c>
    </row>
    <row r="214" spans="1:2">
      <c r="A214" s="17">
        <v>42979</v>
      </c>
      <c r="B214">
        <v>21.13</v>
      </c>
    </row>
    <row r="215" spans="1:2">
      <c r="A215" s="17">
        <v>43009</v>
      </c>
      <c r="B215">
        <v>21.13</v>
      </c>
    </row>
    <row r="216" spans="1:2">
      <c r="A216" s="17">
        <v>43040</v>
      </c>
      <c r="B216">
        <v>19.940000000000001</v>
      </c>
    </row>
    <row r="217" spans="1:2">
      <c r="A217" s="17">
        <v>43070</v>
      </c>
      <c r="B217">
        <v>18.760000000000002</v>
      </c>
    </row>
    <row r="218" spans="1:2">
      <c r="A218" s="17">
        <v>43101</v>
      </c>
      <c r="B218">
        <v>18.760000000000002</v>
      </c>
    </row>
    <row r="219" spans="1:2">
      <c r="A219" s="17">
        <v>43132</v>
      </c>
      <c r="B219">
        <v>19.829999999999998</v>
      </c>
    </row>
    <row r="220" spans="1:2">
      <c r="A220" s="17">
        <v>43160</v>
      </c>
      <c r="B220">
        <v>20.81</v>
      </c>
    </row>
    <row r="221" spans="1:2">
      <c r="A221" s="17">
        <v>43191</v>
      </c>
      <c r="B221">
        <v>20.81</v>
      </c>
    </row>
    <row r="222" spans="1:2">
      <c r="A222" s="17">
        <v>43221</v>
      </c>
      <c r="B222">
        <v>20.51</v>
      </c>
    </row>
    <row r="223" spans="1:2">
      <c r="A223" s="17">
        <v>43252</v>
      </c>
      <c r="B223">
        <v>17.670000000000002</v>
      </c>
    </row>
    <row r="224" spans="1:2">
      <c r="A224" s="17">
        <v>43282</v>
      </c>
      <c r="B224">
        <v>17.670000000000002</v>
      </c>
    </row>
    <row r="225" spans="1:2">
      <c r="A225" s="17">
        <v>43313</v>
      </c>
      <c r="B225">
        <v>17.670000000000002</v>
      </c>
    </row>
    <row r="226" spans="1:2">
      <c r="A226" s="17">
        <v>43344</v>
      </c>
      <c r="B226">
        <v>17.670000000000002</v>
      </c>
    </row>
    <row r="227" spans="1:2">
      <c r="A227" s="17">
        <v>43374</v>
      </c>
      <c r="B227">
        <v>19.63</v>
      </c>
    </row>
    <row r="228" spans="1:2">
      <c r="A228" s="17">
        <v>43405</v>
      </c>
      <c r="B228">
        <v>21.51</v>
      </c>
    </row>
    <row r="229" spans="1:2">
      <c r="A229" s="17">
        <v>43435</v>
      </c>
      <c r="B229">
        <v>21.51</v>
      </c>
    </row>
    <row r="230" spans="1:2">
      <c r="A230" s="17">
        <v>43466</v>
      </c>
      <c r="B230">
        <v>21.51</v>
      </c>
    </row>
    <row r="231" spans="1:2">
      <c r="A231" s="17">
        <v>43497</v>
      </c>
      <c r="B231">
        <v>17.09</v>
      </c>
    </row>
    <row r="232" spans="1:2">
      <c r="A232" s="17">
        <v>43525</v>
      </c>
      <c r="B232">
        <v>15.18</v>
      </c>
    </row>
    <row r="233" spans="1:2">
      <c r="A233" s="17">
        <v>43556</v>
      </c>
      <c r="B233">
        <v>17.37</v>
      </c>
    </row>
    <row r="234" spans="1:2">
      <c r="A234" s="17">
        <v>43586</v>
      </c>
      <c r="B234">
        <v>16.73</v>
      </c>
    </row>
    <row r="235" spans="1:2">
      <c r="A235" s="17">
        <v>43617</v>
      </c>
      <c r="B235">
        <v>16.73</v>
      </c>
    </row>
    <row r="236" spans="1:2">
      <c r="A236" s="17">
        <v>43647</v>
      </c>
      <c r="B236">
        <v>19.510000000000002</v>
      </c>
    </row>
    <row r="237" spans="1:2">
      <c r="A237" s="17">
        <v>43678</v>
      </c>
      <c r="B237">
        <v>21.97</v>
      </c>
    </row>
    <row r="238" spans="1:2">
      <c r="A238" s="17">
        <v>43709</v>
      </c>
      <c r="B238">
        <v>21.97</v>
      </c>
    </row>
    <row r="239" spans="1:2">
      <c r="A239" s="17">
        <v>43739</v>
      </c>
      <c r="B239">
        <v>27.65</v>
      </c>
    </row>
    <row r="240" spans="1:2">
      <c r="A240" s="17">
        <v>43770</v>
      </c>
      <c r="B240">
        <v>23.7</v>
      </c>
    </row>
    <row r="241" spans="1:2">
      <c r="A241" s="17">
        <v>43800</v>
      </c>
      <c r="B241">
        <v>23.7</v>
      </c>
    </row>
    <row r="242" spans="1:2">
      <c r="A242" s="17">
        <v>43831</v>
      </c>
      <c r="B242">
        <v>23.7</v>
      </c>
    </row>
    <row r="243" spans="1:2">
      <c r="A243" s="17">
        <v>43862</v>
      </c>
      <c r="B243">
        <v>23.7</v>
      </c>
    </row>
    <row r="244" spans="1:2">
      <c r="A244" s="17">
        <v>43891</v>
      </c>
      <c r="B244">
        <v>23.7</v>
      </c>
    </row>
    <row r="245" spans="1:2">
      <c r="A245" s="17">
        <v>43922</v>
      </c>
      <c r="B245">
        <v>52.58</v>
      </c>
    </row>
    <row r="246" spans="1:2">
      <c r="A246" s="17">
        <v>43952</v>
      </c>
      <c r="B246">
        <v>42.54</v>
      </c>
    </row>
    <row r="247" spans="1:2">
      <c r="A247" s="17">
        <v>43983</v>
      </c>
      <c r="B247">
        <v>37.15</v>
      </c>
    </row>
    <row r="248" spans="1:2">
      <c r="A248" s="17">
        <v>44013</v>
      </c>
      <c r="B248">
        <v>33.82</v>
      </c>
    </row>
    <row r="249" spans="1:2">
      <c r="A249" s="17">
        <v>44044</v>
      </c>
      <c r="B249">
        <v>33.82</v>
      </c>
    </row>
    <row r="250" spans="1:2">
      <c r="A250" s="17">
        <v>44075</v>
      </c>
      <c r="B250">
        <v>59.39</v>
      </c>
    </row>
    <row r="251" spans="1:2">
      <c r="A251" s="17">
        <v>44105</v>
      </c>
      <c r="B251">
        <v>53.07</v>
      </c>
    </row>
    <row r="252" spans="1:2">
      <c r="A252" s="17">
        <v>44136</v>
      </c>
      <c r="B252">
        <v>53.07</v>
      </c>
    </row>
    <row r="253" spans="1:2">
      <c r="A253" s="17">
        <v>44166</v>
      </c>
      <c r="B253">
        <v>44.06</v>
      </c>
    </row>
    <row r="254" spans="1:2">
      <c r="A254" s="17">
        <v>44197</v>
      </c>
      <c r="B254">
        <v>44.06</v>
      </c>
    </row>
    <row r="255" spans="1:2">
      <c r="A255" s="17">
        <v>44228</v>
      </c>
      <c r="B255">
        <v>78.81</v>
      </c>
    </row>
    <row r="256" spans="1:2">
      <c r="A256" s="17">
        <v>44256</v>
      </c>
      <c r="B256">
        <v>45.15</v>
      </c>
    </row>
    <row r="257" spans="1:2">
      <c r="A257" s="17">
        <v>44287</v>
      </c>
      <c r="B257">
        <v>33.69</v>
      </c>
    </row>
    <row r="258" spans="1:2">
      <c r="A258" s="17">
        <v>44317</v>
      </c>
      <c r="B258">
        <v>33.69</v>
      </c>
    </row>
    <row r="259" spans="1:2">
      <c r="A259" s="17">
        <v>44348</v>
      </c>
      <c r="B259">
        <v>35.619999999999997</v>
      </c>
    </row>
    <row r="260" spans="1:2">
      <c r="A260" s="17">
        <v>44378</v>
      </c>
      <c r="B260">
        <v>29.04</v>
      </c>
    </row>
    <row r="261" spans="1:2">
      <c r="A261" s="17">
        <v>44409</v>
      </c>
      <c r="B261">
        <v>29.04</v>
      </c>
    </row>
    <row r="262" spans="1:2">
      <c r="A262" s="17">
        <v>44440</v>
      </c>
      <c r="B262">
        <v>27.74</v>
      </c>
    </row>
    <row r="263" spans="1:2">
      <c r="A263" s="17">
        <v>44470</v>
      </c>
      <c r="B263">
        <v>30.06</v>
      </c>
    </row>
    <row r="264" spans="1:2">
      <c r="A264" s="17">
        <v>44501</v>
      </c>
      <c r="B264">
        <v>28.53</v>
      </c>
    </row>
    <row r="265" spans="1:2">
      <c r="A265" s="17">
        <v>44531</v>
      </c>
      <c r="B265" s="50">
        <v>28.499999999999996</v>
      </c>
    </row>
    <row r="266" spans="1:2">
      <c r="A266" s="17">
        <v>44562</v>
      </c>
      <c r="B266" s="50">
        <v>28.848500000000001</v>
      </c>
    </row>
    <row r="267" spans="1:2">
      <c r="A267" s="17">
        <v>44593</v>
      </c>
      <c r="B267" s="50">
        <v>29.988888888888887</v>
      </c>
    </row>
  </sheetData>
  <hyperlinks>
    <hyperlink ref="F2" r:id="rId1" display="https://fred.stlouisfed.org/series/VXSLVCLS" xr:uid="{0D00132F-E83C-4441-9E55-1BFFF34F2725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D330E-0FB6-4940-BB57-34621963B8A2}">
  <sheetPr>
    <tabColor rgb="FF70AD47"/>
  </sheetPr>
  <dimension ref="A1:F362"/>
  <sheetViews>
    <sheetView workbookViewId="0">
      <selection activeCell="F1" sqref="F1"/>
    </sheetView>
  </sheetViews>
  <sheetFormatPr defaultRowHeight="12.75"/>
  <cols>
    <col min="1" max="1" width="10.140625" bestFit="1" customWidth="1"/>
    <col min="2" max="2" width="13.28515625" bestFit="1" customWidth="1"/>
  </cols>
  <sheetData>
    <row r="1" spans="1:6">
      <c r="A1" t="s">
        <v>1</v>
      </c>
      <c r="B1" t="s">
        <v>50</v>
      </c>
      <c r="F1" s="18" t="s">
        <v>86</v>
      </c>
    </row>
    <row r="2" spans="1:6">
      <c r="A2" s="17">
        <v>33604</v>
      </c>
      <c r="B2">
        <v>45.011690000000002</v>
      </c>
    </row>
    <row r="3" spans="1:6">
      <c r="A3" s="17">
        <v>33635</v>
      </c>
      <c r="B3">
        <v>44.360869999999998</v>
      </c>
    </row>
    <row r="4" spans="1:6">
      <c r="A4" s="17">
        <v>33664</v>
      </c>
      <c r="B4">
        <v>44.020040000000002</v>
      </c>
    </row>
    <row r="5" spans="1:6">
      <c r="A5" s="17">
        <v>33695</v>
      </c>
      <c r="B5">
        <v>46.56082</v>
      </c>
    </row>
    <row r="6" spans="1:6">
      <c r="A6" s="17">
        <v>33725</v>
      </c>
      <c r="B6">
        <v>48.601979999999998</v>
      </c>
    </row>
    <row r="7" spans="1:6">
      <c r="A7" s="17">
        <v>33756</v>
      </c>
      <c r="B7">
        <v>51.079819999999998</v>
      </c>
    </row>
    <row r="8" spans="1:6">
      <c r="A8" s="17">
        <v>33786</v>
      </c>
      <c r="B8">
        <v>50.268470000000001</v>
      </c>
    </row>
    <row r="9" spans="1:6">
      <c r="A9" s="17">
        <v>33817</v>
      </c>
      <c r="B9">
        <v>50.041289999999996</v>
      </c>
    </row>
    <row r="10" spans="1:6">
      <c r="A10" s="17">
        <v>33848</v>
      </c>
      <c r="B10">
        <v>51.590940000000003</v>
      </c>
    </row>
    <row r="11" spans="1:6">
      <c r="A11" s="17">
        <v>33878</v>
      </c>
      <c r="B11">
        <v>51.760539999999999</v>
      </c>
    </row>
    <row r="12" spans="1:6">
      <c r="A12" s="17">
        <v>33909</v>
      </c>
      <c r="B12">
        <v>49.201039999999999</v>
      </c>
    </row>
    <row r="13" spans="1:6">
      <c r="A13" s="17">
        <v>33939</v>
      </c>
      <c r="B13">
        <v>47.294289999999997</v>
      </c>
    </row>
    <row r="14" spans="1:6">
      <c r="A14" s="17">
        <v>33970</v>
      </c>
      <c r="B14">
        <v>46.028390000000002</v>
      </c>
    </row>
    <row r="15" spans="1:6">
      <c r="A15" s="17">
        <v>34001</v>
      </c>
      <c r="B15">
        <v>46.895829999999997</v>
      </c>
    </row>
    <row r="16" spans="1:6">
      <c r="A16" s="17">
        <v>34029</v>
      </c>
      <c r="B16">
        <v>48.478140000000003</v>
      </c>
    </row>
    <row r="17" spans="1:2">
      <c r="A17" s="17">
        <v>34060</v>
      </c>
      <c r="B17">
        <v>48.868769999999998</v>
      </c>
    </row>
    <row r="18" spans="1:2">
      <c r="A18" s="17">
        <v>34090</v>
      </c>
      <c r="B18">
        <v>47.774239999999999</v>
      </c>
    </row>
    <row r="19" spans="1:2">
      <c r="A19" s="17">
        <v>34121</v>
      </c>
      <c r="B19">
        <v>46.037779999999998</v>
      </c>
    </row>
    <row r="20" spans="1:2">
      <c r="A20" s="17">
        <v>34151</v>
      </c>
      <c r="B20">
        <v>44.416559999999997</v>
      </c>
    </row>
    <row r="21" spans="1:2">
      <c r="A21" s="17">
        <v>34182</v>
      </c>
      <c r="B21">
        <v>45.02073</v>
      </c>
    </row>
    <row r="22" spans="1:2">
      <c r="A22" s="17">
        <v>34213</v>
      </c>
      <c r="B22">
        <v>43.660429999999998</v>
      </c>
    </row>
    <row r="23" spans="1:2">
      <c r="A23" s="17">
        <v>34243</v>
      </c>
      <c r="B23">
        <v>43.965350000000001</v>
      </c>
    </row>
    <row r="24" spans="1:2">
      <c r="A24" s="17">
        <v>34274</v>
      </c>
      <c r="B24">
        <v>42.350819999999999</v>
      </c>
    </row>
    <row r="25" spans="1:2">
      <c r="A25" s="17">
        <v>34304</v>
      </c>
      <c r="B25">
        <v>38.660609999999998</v>
      </c>
    </row>
    <row r="26" spans="1:2">
      <c r="A26" s="17">
        <v>34335</v>
      </c>
      <c r="B26">
        <v>40.235419999999998</v>
      </c>
    </row>
    <row r="27" spans="1:2">
      <c r="A27" s="17">
        <v>34366</v>
      </c>
      <c r="B27">
        <v>40.750300000000003</v>
      </c>
    </row>
    <row r="28" spans="1:2">
      <c r="A28" s="17">
        <v>34394</v>
      </c>
      <c r="B28">
        <v>38.939830000000001</v>
      </c>
    </row>
    <row r="29" spans="1:2">
      <c r="A29" s="17">
        <v>34425</v>
      </c>
      <c r="B29">
        <v>41.12679</v>
      </c>
    </row>
    <row r="30" spans="1:2">
      <c r="A30" s="17">
        <v>34455</v>
      </c>
      <c r="B30">
        <v>43.098739999999999</v>
      </c>
    </row>
    <row r="31" spans="1:2">
      <c r="A31" s="17">
        <v>34486</v>
      </c>
      <c r="B31">
        <v>44.797910000000002</v>
      </c>
    </row>
    <row r="32" spans="1:2">
      <c r="A32" s="17">
        <v>34516</v>
      </c>
      <c r="B32">
        <v>46.219990000000003</v>
      </c>
    </row>
    <row r="33" spans="1:2">
      <c r="A33" s="17">
        <v>34547</v>
      </c>
      <c r="B33">
        <v>43.953870000000002</v>
      </c>
    </row>
    <row r="34" spans="1:2">
      <c r="A34" s="17">
        <v>34578</v>
      </c>
      <c r="B34">
        <v>42.25318</v>
      </c>
    </row>
    <row r="35" spans="1:2">
      <c r="A35" s="17">
        <v>34608</v>
      </c>
      <c r="B35">
        <v>43.182169999999999</v>
      </c>
    </row>
    <row r="36" spans="1:2">
      <c r="A36" s="17">
        <v>34639</v>
      </c>
      <c r="B36">
        <v>44.507199999999997</v>
      </c>
    </row>
    <row r="37" spans="1:2">
      <c r="A37" s="17">
        <v>34669</v>
      </c>
      <c r="B37">
        <v>43.190539999999999</v>
      </c>
    </row>
    <row r="38" spans="1:2">
      <c r="A38" s="17">
        <v>34700</v>
      </c>
      <c r="B38">
        <v>44.373289999999997</v>
      </c>
    </row>
    <row r="39" spans="1:2">
      <c r="A39" s="17">
        <v>34731</v>
      </c>
      <c r="B39">
        <v>45.489409999999999</v>
      </c>
    </row>
    <row r="40" spans="1:2">
      <c r="A40" s="17">
        <v>34759</v>
      </c>
      <c r="B40">
        <v>45.695540000000001</v>
      </c>
    </row>
    <row r="41" spans="1:2">
      <c r="A41" s="17">
        <v>34790</v>
      </c>
      <c r="B41">
        <v>48.348509999999997</v>
      </c>
    </row>
    <row r="42" spans="1:2">
      <c r="A42" s="17">
        <v>34820</v>
      </c>
      <c r="B42">
        <v>47.906999999999996</v>
      </c>
    </row>
    <row r="43" spans="1:2">
      <c r="A43" s="17">
        <v>34851</v>
      </c>
      <c r="B43">
        <v>46.194099999999999</v>
      </c>
    </row>
    <row r="44" spans="1:2">
      <c r="A44" s="17">
        <v>34881</v>
      </c>
      <c r="B44">
        <v>43.539520000000003</v>
      </c>
    </row>
    <row r="45" spans="1:2">
      <c r="A45" s="17">
        <v>34912</v>
      </c>
      <c r="B45">
        <v>44.234760000000001</v>
      </c>
    </row>
    <row r="46" spans="1:2">
      <c r="A46" s="17">
        <v>34943</v>
      </c>
      <c r="B46">
        <v>44.977249999999998</v>
      </c>
    </row>
    <row r="47" spans="1:2">
      <c r="A47" s="17">
        <v>34973</v>
      </c>
      <c r="B47">
        <v>44.471359999999997</v>
      </c>
    </row>
    <row r="48" spans="1:2">
      <c r="A48" s="17">
        <v>35004</v>
      </c>
      <c r="B48">
        <v>45.827120000000001</v>
      </c>
    </row>
    <row r="49" spans="1:2">
      <c r="A49" s="17">
        <v>35034</v>
      </c>
      <c r="B49">
        <v>49.707149999999999</v>
      </c>
    </row>
    <row r="50" spans="1:2">
      <c r="A50" s="17">
        <v>35065</v>
      </c>
      <c r="B50">
        <v>50.227139999999999</v>
      </c>
    </row>
    <row r="51" spans="1:2">
      <c r="A51" s="17">
        <v>35096</v>
      </c>
      <c r="B51">
        <v>52.773479999999999</v>
      </c>
    </row>
    <row r="52" spans="1:2">
      <c r="A52" s="17">
        <v>35125</v>
      </c>
      <c r="B52">
        <v>53.032269999999997</v>
      </c>
    </row>
    <row r="53" spans="1:2">
      <c r="A53" s="17">
        <v>35156</v>
      </c>
      <c r="B53">
        <v>53.47569</v>
      </c>
    </row>
    <row r="54" spans="1:2">
      <c r="A54" s="17">
        <v>35186</v>
      </c>
      <c r="B54">
        <v>50.619880000000002</v>
      </c>
    </row>
    <row r="55" spans="1:2">
      <c r="A55" s="17">
        <v>35217</v>
      </c>
      <c r="B55">
        <v>50.300809999999998</v>
      </c>
    </row>
    <row r="56" spans="1:2">
      <c r="A56" s="17">
        <v>35247</v>
      </c>
      <c r="B56">
        <v>52.14508</v>
      </c>
    </row>
    <row r="57" spans="1:2">
      <c r="A57" s="17">
        <v>35278</v>
      </c>
      <c r="B57">
        <v>52.129689999999997</v>
      </c>
    </row>
    <row r="58" spans="1:2">
      <c r="A58" s="17">
        <v>35309</v>
      </c>
      <c r="B58">
        <v>55.421469999999999</v>
      </c>
    </row>
    <row r="59" spans="1:2">
      <c r="A59" s="17">
        <v>35339</v>
      </c>
      <c r="B59">
        <v>59.572029999999998</v>
      </c>
    </row>
    <row r="60" spans="1:2">
      <c r="A60" s="17">
        <v>35370</v>
      </c>
      <c r="B60">
        <v>60.46707</v>
      </c>
    </row>
    <row r="61" spans="1:2">
      <c r="A61" s="17">
        <v>35400</v>
      </c>
      <c r="B61">
        <v>64.533330000000007</v>
      </c>
    </row>
    <row r="62" spans="1:2">
      <c r="A62" s="17">
        <v>35431</v>
      </c>
      <c r="B62">
        <v>61.819420000000001</v>
      </c>
    </row>
    <row r="63" spans="1:2">
      <c r="A63" s="17">
        <v>35462</v>
      </c>
      <c r="B63">
        <v>53.66771</v>
      </c>
    </row>
    <row r="64" spans="1:2">
      <c r="A64" s="17">
        <v>35490</v>
      </c>
      <c r="B64">
        <v>50.683030000000002</v>
      </c>
    </row>
    <row r="65" spans="1:2">
      <c r="A65" s="17">
        <v>35521</v>
      </c>
      <c r="B65">
        <v>48.02129</v>
      </c>
    </row>
    <row r="66" spans="1:2">
      <c r="A66" s="17">
        <v>35551</v>
      </c>
      <c r="B66">
        <v>51.016289999999998</v>
      </c>
    </row>
    <row r="67" spans="1:2">
      <c r="A67" s="17">
        <v>35582</v>
      </c>
      <c r="B67">
        <v>48.414639999999999</v>
      </c>
    </row>
    <row r="68" spans="1:2">
      <c r="A68" s="17">
        <v>35612</v>
      </c>
      <c r="B68">
        <v>48.699280000000002</v>
      </c>
    </row>
    <row r="69" spans="1:2">
      <c r="A69" s="17">
        <v>35643</v>
      </c>
      <c r="B69">
        <v>50.134900000000002</v>
      </c>
    </row>
    <row r="70" spans="1:2">
      <c r="A70" s="17">
        <v>35674</v>
      </c>
      <c r="B70">
        <v>51.214570000000002</v>
      </c>
    </row>
    <row r="71" spans="1:2">
      <c r="A71" s="17">
        <v>35704</v>
      </c>
      <c r="B71">
        <v>53.839559999999999</v>
      </c>
    </row>
    <row r="72" spans="1:2">
      <c r="A72" s="17">
        <v>35735</v>
      </c>
      <c r="B72">
        <v>51.5212</v>
      </c>
    </row>
    <row r="73" spans="1:2">
      <c r="A73" s="17">
        <v>35765</v>
      </c>
      <c r="B73">
        <v>46.55874</v>
      </c>
    </row>
    <row r="74" spans="1:2">
      <c r="A74" s="17">
        <v>35796</v>
      </c>
      <c r="B74">
        <v>42.048360000000002</v>
      </c>
    </row>
    <row r="75" spans="1:2">
      <c r="A75" s="17">
        <v>35827</v>
      </c>
      <c r="B75">
        <v>40.491219999999998</v>
      </c>
    </row>
    <row r="76" spans="1:2">
      <c r="A76" s="17">
        <v>35855</v>
      </c>
      <c r="B76">
        <v>38.581560000000003</v>
      </c>
    </row>
    <row r="77" spans="1:2">
      <c r="A77" s="17">
        <v>35886</v>
      </c>
      <c r="B77">
        <v>39.18139</v>
      </c>
    </row>
    <row r="78" spans="1:2">
      <c r="A78" s="17">
        <v>35916</v>
      </c>
      <c r="B78">
        <v>39.271909999999998</v>
      </c>
    </row>
    <row r="79" spans="1:2">
      <c r="A79" s="17">
        <v>35947</v>
      </c>
      <c r="B79">
        <v>36.57658</v>
      </c>
    </row>
    <row r="80" spans="1:2">
      <c r="A80" s="17">
        <v>35977</v>
      </c>
      <c r="B80">
        <v>36.740259999999999</v>
      </c>
    </row>
    <row r="81" spans="1:2">
      <c r="A81" s="17">
        <v>36008</v>
      </c>
      <c r="B81">
        <v>35.261400000000002</v>
      </c>
    </row>
    <row r="82" spans="1:2">
      <c r="A82" s="17">
        <v>36039</v>
      </c>
      <c r="B82">
        <v>37.846249999999998</v>
      </c>
    </row>
    <row r="83" spans="1:2">
      <c r="A83" s="17">
        <v>36069</v>
      </c>
      <c r="B83">
        <v>36.578090000000003</v>
      </c>
    </row>
    <row r="84" spans="1:2">
      <c r="A84" s="17">
        <v>36100</v>
      </c>
      <c r="B84">
        <v>34.622349999999997</v>
      </c>
    </row>
    <row r="85" spans="1:2">
      <c r="A85" s="17">
        <v>36130</v>
      </c>
      <c r="B85">
        <v>30.922619999999998</v>
      </c>
    </row>
    <row r="86" spans="1:2">
      <c r="A86" s="17">
        <v>36161</v>
      </c>
      <c r="B86">
        <v>32.584569999999999</v>
      </c>
    </row>
    <row r="87" spans="1:2">
      <c r="A87" s="17">
        <v>36192</v>
      </c>
      <c r="B87">
        <v>31.458459999999999</v>
      </c>
    </row>
    <row r="88" spans="1:2">
      <c r="A88" s="17">
        <v>36220</v>
      </c>
      <c r="B88">
        <v>34.981859999999998</v>
      </c>
    </row>
    <row r="89" spans="1:2">
      <c r="A89" s="17">
        <v>36251</v>
      </c>
      <c r="B89">
        <v>40.728870000000001</v>
      </c>
    </row>
    <row r="90" spans="1:2">
      <c r="A90" s="17">
        <v>36281</v>
      </c>
      <c r="B90">
        <v>42.04551</v>
      </c>
    </row>
    <row r="91" spans="1:2">
      <c r="A91" s="17">
        <v>36312</v>
      </c>
      <c r="B91">
        <v>42.719850000000001</v>
      </c>
    </row>
    <row r="92" spans="1:2">
      <c r="A92" s="17">
        <v>36342</v>
      </c>
      <c r="B92">
        <v>47.300330000000002</v>
      </c>
    </row>
    <row r="93" spans="1:2">
      <c r="A93" s="17">
        <v>36373</v>
      </c>
      <c r="B93">
        <v>51.401240000000001</v>
      </c>
    </row>
    <row r="94" spans="1:2">
      <c r="A94" s="17">
        <v>36404</v>
      </c>
      <c r="B94">
        <v>54.866579999999999</v>
      </c>
    </row>
    <row r="95" spans="1:2">
      <c r="A95" s="17">
        <v>36434</v>
      </c>
      <c r="B95">
        <v>55.667189999999998</v>
      </c>
    </row>
    <row r="96" spans="1:2">
      <c r="A96" s="17">
        <v>36465</v>
      </c>
      <c r="B96">
        <v>58.050899999999999</v>
      </c>
    </row>
    <row r="97" spans="1:2">
      <c r="A97" s="17">
        <v>36495</v>
      </c>
      <c r="B97">
        <v>59.419049999999999</v>
      </c>
    </row>
    <row r="98" spans="1:2">
      <c r="A98" s="17">
        <v>36526</v>
      </c>
      <c r="B98">
        <v>62.42022</v>
      </c>
    </row>
    <row r="99" spans="1:2">
      <c r="A99" s="17">
        <v>36557</v>
      </c>
      <c r="B99">
        <v>66.611450000000005</v>
      </c>
    </row>
    <row r="100" spans="1:2">
      <c r="A100" s="17">
        <v>36586</v>
      </c>
      <c r="B100">
        <v>67.225030000000004</v>
      </c>
    </row>
    <row r="101" spans="1:2">
      <c r="A101" s="17">
        <v>36617</v>
      </c>
      <c r="B101">
        <v>61.406300000000002</v>
      </c>
    </row>
    <row r="102" spans="1:2">
      <c r="A102" s="17">
        <v>36647</v>
      </c>
      <c r="B102">
        <v>68.95993</v>
      </c>
    </row>
    <row r="103" spans="1:2">
      <c r="A103" s="17">
        <v>36678</v>
      </c>
      <c r="B103">
        <v>75.499489999999994</v>
      </c>
    </row>
    <row r="104" spans="1:2">
      <c r="A104" s="17">
        <v>36708</v>
      </c>
      <c r="B104">
        <v>73.041610000000006</v>
      </c>
    </row>
    <row r="105" spans="1:2">
      <c r="A105" s="17">
        <v>36739</v>
      </c>
      <c r="B105">
        <v>76.558520000000001</v>
      </c>
    </row>
    <row r="106" spans="1:2">
      <c r="A106" s="17">
        <v>36770</v>
      </c>
      <c r="B106">
        <v>83.121870000000001</v>
      </c>
    </row>
    <row r="107" spans="1:2">
      <c r="A107" s="17">
        <v>36800</v>
      </c>
      <c r="B107">
        <v>82.635599999999997</v>
      </c>
    </row>
    <row r="108" spans="1:2">
      <c r="A108" s="17">
        <v>36831</v>
      </c>
      <c r="B108">
        <v>85.150599999999997</v>
      </c>
    </row>
    <row r="109" spans="1:2">
      <c r="A109" s="17">
        <v>36861</v>
      </c>
      <c r="B109">
        <v>84.126109999999997</v>
      </c>
    </row>
    <row r="110" spans="1:2">
      <c r="A110" s="17">
        <v>36892</v>
      </c>
      <c r="B110">
        <v>83.181449999999998</v>
      </c>
    </row>
    <row r="111" spans="1:2">
      <c r="A111" s="17">
        <v>36923</v>
      </c>
      <c r="B111">
        <v>76.917370000000005</v>
      </c>
    </row>
    <row r="112" spans="1:2">
      <c r="A112" s="17">
        <v>36951</v>
      </c>
      <c r="B112">
        <v>72.361530000000002</v>
      </c>
    </row>
    <row r="113" spans="1:2">
      <c r="A113" s="17">
        <v>36982</v>
      </c>
      <c r="B113">
        <v>73.375900000000001</v>
      </c>
    </row>
    <row r="114" spans="1:2">
      <c r="A114" s="17">
        <v>37012</v>
      </c>
      <c r="B114">
        <v>73.758300000000006</v>
      </c>
    </row>
    <row r="115" spans="1:2">
      <c r="A115" s="17">
        <v>37043</v>
      </c>
      <c r="B115">
        <v>71.154269999999997</v>
      </c>
    </row>
    <row r="116" spans="1:2">
      <c r="A116" s="17">
        <v>37073</v>
      </c>
      <c r="B116">
        <v>64.966560000000001</v>
      </c>
    </row>
    <row r="117" spans="1:2">
      <c r="A117" s="17">
        <v>37104</v>
      </c>
      <c r="B117">
        <v>66.102519999999998</v>
      </c>
    </row>
    <row r="118" spans="1:2">
      <c r="A118" s="17">
        <v>37135</v>
      </c>
      <c r="B118">
        <v>62.71931</v>
      </c>
    </row>
    <row r="119" spans="1:2">
      <c r="A119" s="17">
        <v>37165</v>
      </c>
      <c r="B119">
        <v>55.4313</v>
      </c>
    </row>
    <row r="120" spans="1:2">
      <c r="A120" s="17">
        <v>37196</v>
      </c>
      <c r="B120">
        <v>50.466009999999997</v>
      </c>
    </row>
    <row r="121" spans="1:2">
      <c r="A121" s="17">
        <v>37226</v>
      </c>
      <c r="B121">
        <v>49.715200000000003</v>
      </c>
    </row>
    <row r="122" spans="1:2">
      <c r="A122" s="17">
        <v>37257</v>
      </c>
      <c r="B122">
        <v>49.582560000000001</v>
      </c>
    </row>
    <row r="123" spans="1:2">
      <c r="A123" s="17">
        <v>37288</v>
      </c>
      <c r="B123">
        <v>51.270499999999998</v>
      </c>
    </row>
    <row r="124" spans="1:2">
      <c r="A124" s="17">
        <v>37316</v>
      </c>
      <c r="B124">
        <v>59.61354</v>
      </c>
    </row>
    <row r="125" spans="1:2">
      <c r="A125" s="17">
        <v>37347</v>
      </c>
      <c r="B125">
        <v>63.673920000000003</v>
      </c>
    </row>
    <row r="126" spans="1:2">
      <c r="A126" s="17">
        <v>37377</v>
      </c>
      <c r="B126">
        <v>64.466220000000007</v>
      </c>
    </row>
    <row r="127" spans="1:2">
      <c r="A127" s="17">
        <v>37408</v>
      </c>
      <c r="B127">
        <v>61.473100000000002</v>
      </c>
    </row>
    <row r="128" spans="1:2">
      <c r="A128" s="17">
        <v>37438</v>
      </c>
      <c r="B128">
        <v>63.706580000000002</v>
      </c>
    </row>
    <row r="129" spans="1:2">
      <c r="A129" s="17">
        <v>37469</v>
      </c>
      <c r="B129">
        <v>64.744969999999995</v>
      </c>
    </row>
    <row r="130" spans="1:2">
      <c r="A130" s="17">
        <v>37500</v>
      </c>
      <c r="B130">
        <v>69.059759999999997</v>
      </c>
    </row>
    <row r="131" spans="1:2">
      <c r="A131" s="17">
        <v>37530</v>
      </c>
      <c r="B131">
        <v>70.189660000000003</v>
      </c>
    </row>
    <row r="132" spans="1:2">
      <c r="A132" s="17">
        <v>37561</v>
      </c>
      <c r="B132">
        <v>65.499319999999997</v>
      </c>
    </row>
    <row r="133" spans="1:2">
      <c r="A133" s="17">
        <v>37591</v>
      </c>
      <c r="B133">
        <v>72.64237</v>
      </c>
    </row>
    <row r="134" spans="1:2">
      <c r="A134" s="17">
        <v>37622</v>
      </c>
      <c r="B134">
        <v>80.490250000000003</v>
      </c>
    </row>
    <row r="135" spans="1:2">
      <c r="A135" s="17">
        <v>37653</v>
      </c>
      <c r="B135">
        <v>91.762029999999996</v>
      </c>
    </row>
    <row r="136" spans="1:2">
      <c r="A136" s="17">
        <v>37681</v>
      </c>
      <c r="B136">
        <v>81.450090000000003</v>
      </c>
    </row>
    <row r="137" spans="1:2">
      <c r="A137" s="17">
        <v>37712</v>
      </c>
      <c r="B137">
        <v>71.476579999999998</v>
      </c>
    </row>
    <row r="138" spans="1:2">
      <c r="A138" s="17">
        <v>37742</v>
      </c>
      <c r="B138">
        <v>73.565349999999995</v>
      </c>
    </row>
    <row r="139" spans="1:2">
      <c r="A139" s="17">
        <v>37773</v>
      </c>
      <c r="B139">
        <v>76.804900000000004</v>
      </c>
    </row>
    <row r="140" spans="1:2">
      <c r="A140" s="17">
        <v>37803</v>
      </c>
      <c r="B140">
        <v>75.837649999999996</v>
      </c>
    </row>
    <row r="141" spans="1:2">
      <c r="A141" s="17">
        <v>37834</v>
      </c>
      <c r="B141">
        <v>77.800349999999995</v>
      </c>
    </row>
    <row r="142" spans="1:2">
      <c r="A142" s="17">
        <v>37865</v>
      </c>
      <c r="B142">
        <v>72.634860000000003</v>
      </c>
    </row>
    <row r="143" spans="1:2">
      <c r="A143" s="17">
        <v>37895</v>
      </c>
      <c r="B143">
        <v>76.389470000000003</v>
      </c>
    </row>
    <row r="144" spans="1:2">
      <c r="A144" s="17">
        <v>37926</v>
      </c>
      <c r="B144">
        <v>76.609650000000002</v>
      </c>
    </row>
    <row r="145" spans="1:2">
      <c r="A145" s="17">
        <v>37956</v>
      </c>
      <c r="B145">
        <v>83.000739999999993</v>
      </c>
    </row>
    <row r="146" spans="1:2">
      <c r="A146" s="17">
        <v>37987</v>
      </c>
      <c r="B146">
        <v>86.244799999999998</v>
      </c>
    </row>
    <row r="147" spans="1:2">
      <c r="A147" s="17">
        <v>38018</v>
      </c>
      <c r="B147">
        <v>84.316820000000007</v>
      </c>
    </row>
    <row r="148" spans="1:2">
      <c r="A148" s="17">
        <v>38047</v>
      </c>
      <c r="B148">
        <v>87.764430000000004</v>
      </c>
    </row>
    <row r="149" spans="1:2">
      <c r="A149" s="17">
        <v>38078</v>
      </c>
      <c r="B149">
        <v>89.681740000000005</v>
      </c>
    </row>
    <row r="150" spans="1:2">
      <c r="A150" s="17">
        <v>38108</v>
      </c>
      <c r="B150">
        <v>98.390900000000002</v>
      </c>
    </row>
    <row r="151" spans="1:2">
      <c r="A151" s="17">
        <v>38139</v>
      </c>
      <c r="B151">
        <v>96.11439</v>
      </c>
    </row>
    <row r="152" spans="1:2">
      <c r="A152" s="17">
        <v>38169</v>
      </c>
      <c r="B152">
        <v>100.31399999999999</v>
      </c>
    </row>
    <row r="153" spans="1:2">
      <c r="A153" s="17">
        <v>38200</v>
      </c>
      <c r="B153">
        <v>106.3057</v>
      </c>
    </row>
    <row r="154" spans="1:2">
      <c r="A154" s="17">
        <v>38231</v>
      </c>
      <c r="B154">
        <v>104.62430000000001</v>
      </c>
    </row>
    <row r="155" spans="1:2">
      <c r="A155" s="17">
        <v>38261</v>
      </c>
      <c r="B155">
        <v>118.0343</v>
      </c>
    </row>
    <row r="156" spans="1:2">
      <c r="A156" s="17">
        <v>38292</v>
      </c>
      <c r="B156">
        <v>109.6258</v>
      </c>
    </row>
    <row r="157" spans="1:2">
      <c r="A157" s="17">
        <v>38322</v>
      </c>
      <c r="B157">
        <v>104.28919999999999</v>
      </c>
    </row>
    <row r="158" spans="1:2">
      <c r="A158" s="17">
        <v>38353</v>
      </c>
      <c r="B158">
        <v>109.6867</v>
      </c>
    </row>
    <row r="159" spans="1:2">
      <c r="A159" s="17">
        <v>38384</v>
      </c>
      <c r="B159">
        <v>111.8372</v>
      </c>
    </row>
    <row r="160" spans="1:2">
      <c r="A160" s="17">
        <v>38412</v>
      </c>
      <c r="B160">
        <v>125.7882</v>
      </c>
    </row>
    <row r="161" spans="1:2">
      <c r="A161" s="17">
        <v>38443</v>
      </c>
      <c r="B161">
        <v>127.0029</v>
      </c>
    </row>
    <row r="162" spans="1:2">
      <c r="A162" s="17">
        <v>38473</v>
      </c>
      <c r="B162">
        <v>120.4276</v>
      </c>
    </row>
    <row r="163" spans="1:2">
      <c r="A163" s="17">
        <v>38504</v>
      </c>
      <c r="B163">
        <v>131.81270000000001</v>
      </c>
    </row>
    <row r="164" spans="1:2">
      <c r="A164" s="17">
        <v>38534</v>
      </c>
      <c r="B164">
        <v>138.6165</v>
      </c>
    </row>
    <row r="165" spans="1:2">
      <c r="A165" s="17">
        <v>38565</v>
      </c>
      <c r="B165">
        <v>152.93289999999999</v>
      </c>
    </row>
    <row r="166" spans="1:2">
      <c r="A166" s="17">
        <v>38596</v>
      </c>
      <c r="B166">
        <v>162.0129</v>
      </c>
    </row>
    <row r="167" spans="1:2">
      <c r="A167" s="17">
        <v>38626</v>
      </c>
      <c r="B167">
        <v>160.17590000000001</v>
      </c>
    </row>
    <row r="168" spans="1:2">
      <c r="A168" s="17">
        <v>38657</v>
      </c>
      <c r="B168">
        <v>145.2182</v>
      </c>
    </row>
    <row r="169" spans="1:2">
      <c r="A169" s="17">
        <v>38687</v>
      </c>
      <c r="B169">
        <v>154.13990000000001</v>
      </c>
    </row>
    <row r="170" spans="1:2">
      <c r="A170" s="17">
        <v>38718</v>
      </c>
      <c r="B170">
        <v>153.62780000000001</v>
      </c>
    </row>
    <row r="171" spans="1:2">
      <c r="A171" s="17">
        <v>38749</v>
      </c>
      <c r="B171">
        <v>147.02379999999999</v>
      </c>
    </row>
    <row r="172" spans="1:2">
      <c r="A172" s="17">
        <v>38777</v>
      </c>
      <c r="B172">
        <v>147.87370000000001</v>
      </c>
    </row>
    <row r="173" spans="1:2">
      <c r="A173" s="17">
        <v>38808</v>
      </c>
      <c r="B173">
        <v>161.63149999999999</v>
      </c>
    </row>
    <row r="174" spans="1:2">
      <c r="A174" s="17">
        <v>38838</v>
      </c>
      <c r="B174">
        <v>160.93010000000001</v>
      </c>
    </row>
    <row r="175" spans="1:2">
      <c r="A175" s="17">
        <v>38869</v>
      </c>
      <c r="B175">
        <v>160.72020000000001</v>
      </c>
    </row>
    <row r="176" spans="1:2">
      <c r="A176" s="17">
        <v>38899</v>
      </c>
      <c r="B176">
        <v>168.28210000000001</v>
      </c>
    </row>
    <row r="177" spans="1:2">
      <c r="A177" s="17">
        <v>38930</v>
      </c>
      <c r="B177">
        <v>169.4385</v>
      </c>
    </row>
    <row r="178" spans="1:2">
      <c r="A178" s="17">
        <v>38961</v>
      </c>
      <c r="B178">
        <v>147.02510000000001</v>
      </c>
    </row>
    <row r="179" spans="1:2">
      <c r="A179" s="17">
        <v>38991</v>
      </c>
      <c r="B179">
        <v>141.3117</v>
      </c>
    </row>
    <row r="180" spans="1:2">
      <c r="A180" s="17">
        <v>39022</v>
      </c>
      <c r="B180">
        <v>145.41040000000001</v>
      </c>
    </row>
    <row r="181" spans="1:2">
      <c r="A181" s="17">
        <v>39052</v>
      </c>
      <c r="B181">
        <v>148.67679999999999</v>
      </c>
    </row>
    <row r="182" spans="1:2">
      <c r="A182" s="17">
        <v>39083</v>
      </c>
      <c r="B182">
        <v>136.11750000000001</v>
      </c>
    </row>
    <row r="183" spans="1:2">
      <c r="A183" s="17">
        <v>39114</v>
      </c>
      <c r="B183">
        <v>146.09710000000001</v>
      </c>
    </row>
    <row r="184" spans="1:2">
      <c r="A184" s="17">
        <v>39142</v>
      </c>
      <c r="B184">
        <v>149.53729999999999</v>
      </c>
    </row>
    <row r="185" spans="1:2">
      <c r="A185" s="17">
        <v>39173</v>
      </c>
      <c r="B185">
        <v>158.1523</v>
      </c>
    </row>
    <row r="186" spans="1:2">
      <c r="A186" s="17">
        <v>39203</v>
      </c>
      <c r="B186">
        <v>159.03440000000001</v>
      </c>
    </row>
    <row r="187" spans="1:2">
      <c r="A187" s="17">
        <v>39234</v>
      </c>
      <c r="B187">
        <v>163.88550000000001</v>
      </c>
    </row>
    <row r="188" spans="1:2">
      <c r="A188" s="17">
        <v>39264</v>
      </c>
      <c r="B188">
        <v>170.4419</v>
      </c>
    </row>
    <row r="189" spans="1:2">
      <c r="A189" s="17">
        <v>39295</v>
      </c>
      <c r="B189">
        <v>165.40119999999999</v>
      </c>
    </row>
    <row r="190" spans="1:2">
      <c r="A190" s="17">
        <v>39326</v>
      </c>
      <c r="B190">
        <v>176.46860000000001</v>
      </c>
    </row>
    <row r="191" spans="1:2">
      <c r="A191" s="17">
        <v>39356</v>
      </c>
      <c r="B191">
        <v>190.3098</v>
      </c>
    </row>
    <row r="192" spans="1:2">
      <c r="A192" s="17">
        <v>39387</v>
      </c>
      <c r="B192">
        <v>209.4983</v>
      </c>
    </row>
    <row r="193" spans="1:2">
      <c r="A193" s="17">
        <v>39417</v>
      </c>
      <c r="B193">
        <v>208.06909999999999</v>
      </c>
    </row>
    <row r="194" spans="1:2">
      <c r="A194" s="17">
        <v>39448</v>
      </c>
      <c r="B194">
        <v>214.72110000000001</v>
      </c>
    </row>
    <row r="195" spans="1:2">
      <c r="A195" s="17">
        <v>39479</v>
      </c>
      <c r="B195">
        <v>222.64529999999999</v>
      </c>
    </row>
    <row r="196" spans="1:2">
      <c r="A196" s="17">
        <v>39508</v>
      </c>
      <c r="B196">
        <v>238.8793</v>
      </c>
    </row>
    <row r="197" spans="1:2">
      <c r="A197" s="17">
        <v>39539</v>
      </c>
      <c r="B197">
        <v>255.73599999999999</v>
      </c>
    </row>
    <row r="198" spans="1:2">
      <c r="A198" s="17">
        <v>39569</v>
      </c>
      <c r="B198">
        <v>283.93700000000001</v>
      </c>
    </row>
    <row r="199" spans="1:2">
      <c r="A199" s="17">
        <v>39600</v>
      </c>
      <c r="B199">
        <v>306.17770000000002</v>
      </c>
    </row>
    <row r="200" spans="1:2">
      <c r="A200" s="17">
        <v>39630</v>
      </c>
      <c r="B200">
        <v>312.41320000000002</v>
      </c>
    </row>
    <row r="201" spans="1:2">
      <c r="A201" s="17">
        <v>39661</v>
      </c>
      <c r="B201">
        <v>271.33920000000001</v>
      </c>
    </row>
    <row r="202" spans="1:2">
      <c r="A202" s="17">
        <v>39692</v>
      </c>
      <c r="B202">
        <v>243.03659999999999</v>
      </c>
    </row>
    <row r="203" spans="1:2">
      <c r="A203" s="17">
        <v>39722</v>
      </c>
      <c r="B203">
        <v>191.15299999999999</v>
      </c>
    </row>
    <row r="204" spans="1:2">
      <c r="A204" s="17">
        <v>39753</v>
      </c>
      <c r="B204">
        <v>152.56049999999999</v>
      </c>
    </row>
    <row r="205" spans="1:2">
      <c r="A205" s="17">
        <v>39783</v>
      </c>
      <c r="B205">
        <v>124.8409</v>
      </c>
    </row>
    <row r="206" spans="1:2">
      <c r="A206" s="17">
        <v>39814</v>
      </c>
      <c r="B206">
        <v>127.65049999999999</v>
      </c>
    </row>
    <row r="207" spans="1:2">
      <c r="A207" s="17">
        <v>39845</v>
      </c>
      <c r="B207">
        <v>119.32559999999999</v>
      </c>
    </row>
    <row r="208" spans="1:2">
      <c r="A208" s="17">
        <v>39873</v>
      </c>
      <c r="B208">
        <v>120.35809999999999</v>
      </c>
    </row>
    <row r="209" spans="1:2">
      <c r="A209" s="17">
        <v>39904</v>
      </c>
      <c r="B209">
        <v>121.1846</v>
      </c>
    </row>
    <row r="210" spans="1:2">
      <c r="A210" s="17">
        <v>39934</v>
      </c>
      <c r="B210">
        <v>135.29750000000001</v>
      </c>
    </row>
    <row r="211" spans="1:2">
      <c r="A211" s="17">
        <v>39965</v>
      </c>
      <c r="B211">
        <v>154.96299999999999</v>
      </c>
    </row>
    <row r="212" spans="1:2">
      <c r="A212" s="17">
        <v>39995</v>
      </c>
      <c r="B212">
        <v>144.33510000000001</v>
      </c>
    </row>
    <row r="213" spans="1:2">
      <c r="A213" s="17">
        <v>40026</v>
      </c>
      <c r="B213">
        <v>155.8081</v>
      </c>
    </row>
    <row r="214" spans="1:2">
      <c r="A214" s="17">
        <v>40057</v>
      </c>
      <c r="B214">
        <v>150.0241</v>
      </c>
    </row>
    <row r="215" spans="1:2">
      <c r="A215" s="17">
        <v>40087</v>
      </c>
      <c r="B215">
        <v>163.31360000000001</v>
      </c>
    </row>
    <row r="216" spans="1:2">
      <c r="A216" s="17">
        <v>40118</v>
      </c>
      <c r="B216">
        <v>168.93010000000001</v>
      </c>
    </row>
    <row r="217" spans="1:2">
      <c r="A217" s="17">
        <v>40148</v>
      </c>
      <c r="B217">
        <v>170.81880000000001</v>
      </c>
    </row>
    <row r="218" spans="1:2">
      <c r="A218" s="17">
        <v>40179</v>
      </c>
      <c r="B218">
        <v>180.07339999999999</v>
      </c>
    </row>
    <row r="219" spans="1:2">
      <c r="A219" s="17">
        <v>40210</v>
      </c>
      <c r="B219">
        <v>173.91659999999999</v>
      </c>
    </row>
    <row r="220" spans="1:2">
      <c r="A220" s="17">
        <v>40238</v>
      </c>
      <c r="B220">
        <v>177.8817</v>
      </c>
    </row>
    <row r="221" spans="1:2">
      <c r="A221" s="17">
        <v>40269</v>
      </c>
      <c r="B221">
        <v>187.01650000000001</v>
      </c>
    </row>
    <row r="222" spans="1:2">
      <c r="A222" s="17">
        <v>40299</v>
      </c>
      <c r="B222">
        <v>172.995</v>
      </c>
    </row>
    <row r="223" spans="1:2">
      <c r="A223" s="17">
        <v>40330</v>
      </c>
      <c r="B223">
        <v>172.578</v>
      </c>
    </row>
    <row r="224" spans="1:2">
      <c r="A224" s="17">
        <v>40360</v>
      </c>
      <c r="B224">
        <v>171.79220000000001</v>
      </c>
    </row>
    <row r="225" spans="1:2">
      <c r="A225" s="17">
        <v>40391</v>
      </c>
      <c r="B225">
        <v>173.1362</v>
      </c>
    </row>
    <row r="226" spans="1:2">
      <c r="A226" s="17">
        <v>40422</v>
      </c>
      <c r="B226">
        <v>172.9666</v>
      </c>
    </row>
    <row r="227" spans="1:2">
      <c r="A227" s="17">
        <v>40452</v>
      </c>
      <c r="B227">
        <v>182.85</v>
      </c>
    </row>
    <row r="228" spans="1:2">
      <c r="A228" s="17">
        <v>40483</v>
      </c>
      <c r="B228">
        <v>190.00059999999999</v>
      </c>
    </row>
    <row r="229" spans="1:2">
      <c r="A229" s="17">
        <v>40513</v>
      </c>
      <c r="B229">
        <v>201.965</v>
      </c>
    </row>
    <row r="230" spans="1:2">
      <c r="A230" s="17">
        <v>40544</v>
      </c>
      <c r="B230">
        <v>209.93950000000001</v>
      </c>
    </row>
    <row r="231" spans="1:2">
      <c r="A231" s="17">
        <v>40575</v>
      </c>
      <c r="B231">
        <v>217.79230000000001</v>
      </c>
    </row>
    <row r="232" spans="1:2">
      <c r="A232" s="17">
        <v>40603</v>
      </c>
      <c r="B232">
        <v>235.76779999999999</v>
      </c>
    </row>
    <row r="233" spans="1:2">
      <c r="A233" s="17">
        <v>40634</v>
      </c>
      <c r="B233">
        <v>252.5659</v>
      </c>
    </row>
    <row r="234" spans="1:2">
      <c r="A234" s="17">
        <v>40664</v>
      </c>
      <c r="B234">
        <v>240.75020000000001</v>
      </c>
    </row>
    <row r="235" spans="1:2">
      <c r="A235" s="17">
        <v>40695</v>
      </c>
      <c r="B235">
        <v>237.887</v>
      </c>
    </row>
    <row r="236" spans="1:2">
      <c r="A236" s="17">
        <v>40725</v>
      </c>
      <c r="B236">
        <v>242.63200000000001</v>
      </c>
    </row>
    <row r="237" spans="1:2">
      <c r="A237" s="17">
        <v>40756</v>
      </c>
      <c r="B237">
        <v>230.72669999999999</v>
      </c>
    </row>
    <row r="238" spans="1:2">
      <c r="A238" s="17">
        <v>40787</v>
      </c>
      <c r="B238">
        <v>232.0692</v>
      </c>
    </row>
    <row r="239" spans="1:2">
      <c r="A239" s="17">
        <v>40817</v>
      </c>
      <c r="B239">
        <v>229.14869999999999</v>
      </c>
    </row>
    <row r="240" spans="1:2">
      <c r="A240" s="17">
        <v>40848</v>
      </c>
      <c r="B240">
        <v>236.7004</v>
      </c>
    </row>
    <row r="241" spans="1:2">
      <c r="A241" s="17">
        <v>40878</v>
      </c>
      <c r="B241">
        <v>234.137</v>
      </c>
    </row>
    <row r="242" spans="1:2">
      <c r="A242" s="17">
        <v>40909</v>
      </c>
      <c r="B242">
        <v>236.63980000000001</v>
      </c>
    </row>
    <row r="243" spans="1:2">
      <c r="A243" s="17">
        <v>40940</v>
      </c>
      <c r="B243">
        <v>244.37540000000001</v>
      </c>
    </row>
    <row r="244" spans="1:2">
      <c r="A244" s="17">
        <v>40969</v>
      </c>
      <c r="B244">
        <v>253.3349</v>
      </c>
    </row>
    <row r="245" spans="1:2">
      <c r="A245" s="17">
        <v>41000</v>
      </c>
      <c r="B245">
        <v>246.4375</v>
      </c>
    </row>
    <row r="246" spans="1:2">
      <c r="A246" s="17">
        <v>41030</v>
      </c>
      <c r="B246">
        <v>228.34569999999999</v>
      </c>
    </row>
    <row r="247" spans="1:2">
      <c r="A247" s="17">
        <v>41061</v>
      </c>
      <c r="B247">
        <v>205.11539999999999</v>
      </c>
    </row>
    <row r="248" spans="1:2">
      <c r="A248" s="17">
        <v>41091</v>
      </c>
      <c r="B248">
        <v>214.9238</v>
      </c>
    </row>
    <row r="249" spans="1:2">
      <c r="A249" s="17">
        <v>41122</v>
      </c>
      <c r="B249">
        <v>228.38040000000001</v>
      </c>
    </row>
    <row r="250" spans="1:2">
      <c r="A250" s="17">
        <v>41153</v>
      </c>
      <c r="B250">
        <v>230.32900000000001</v>
      </c>
    </row>
    <row r="251" spans="1:2">
      <c r="A251" s="17">
        <v>41183</v>
      </c>
      <c r="B251">
        <v>225.63140000000001</v>
      </c>
    </row>
    <row r="252" spans="1:2">
      <c r="A252" s="17">
        <v>41214</v>
      </c>
      <c r="B252">
        <v>221.98320000000001</v>
      </c>
    </row>
    <row r="253" spans="1:2">
      <c r="A253" s="17">
        <v>41244</v>
      </c>
      <c r="B253">
        <v>221.99250000000001</v>
      </c>
    </row>
    <row r="254" spans="1:2">
      <c r="A254" s="17">
        <v>41275</v>
      </c>
      <c r="B254">
        <v>228.24930000000001</v>
      </c>
    </row>
    <row r="255" spans="1:2">
      <c r="A255" s="17">
        <v>41306</v>
      </c>
      <c r="B255">
        <v>232.74039999999999</v>
      </c>
    </row>
    <row r="256" spans="1:2">
      <c r="A256" s="17">
        <v>41334</v>
      </c>
      <c r="B256">
        <v>226.1602</v>
      </c>
    </row>
    <row r="257" spans="1:2">
      <c r="A257" s="17">
        <v>41365</v>
      </c>
      <c r="B257">
        <v>220.95769999999999</v>
      </c>
    </row>
    <row r="258" spans="1:2">
      <c r="A258" s="17">
        <v>41395</v>
      </c>
      <c r="B258">
        <v>220.3486</v>
      </c>
    </row>
    <row r="259" spans="1:2">
      <c r="A259" s="17">
        <v>41426</v>
      </c>
      <c r="B259">
        <v>219.98349999999999</v>
      </c>
    </row>
    <row r="260" spans="1:2">
      <c r="A260" s="17">
        <v>41456</v>
      </c>
      <c r="B260">
        <v>227.02289999999999</v>
      </c>
    </row>
    <row r="261" spans="1:2">
      <c r="A261" s="17">
        <v>41487</v>
      </c>
      <c r="B261">
        <v>232.23419999999999</v>
      </c>
    </row>
    <row r="262" spans="1:2">
      <c r="A262" s="17">
        <v>41518</v>
      </c>
      <c r="B262">
        <v>234.3356</v>
      </c>
    </row>
    <row r="263" spans="1:2">
      <c r="A263" s="17">
        <v>41548</v>
      </c>
      <c r="B263">
        <v>229.3939</v>
      </c>
    </row>
    <row r="264" spans="1:2">
      <c r="A264" s="17">
        <v>41579</v>
      </c>
      <c r="B264">
        <v>225.43700000000001</v>
      </c>
    </row>
    <row r="265" spans="1:2">
      <c r="A265" s="17">
        <v>41609</v>
      </c>
      <c r="B265">
        <v>233.4819</v>
      </c>
    </row>
    <row r="266" spans="1:2">
      <c r="A266" s="17">
        <v>41640</v>
      </c>
      <c r="B266">
        <v>229.9973</v>
      </c>
    </row>
    <row r="267" spans="1:2">
      <c r="A267" s="17">
        <v>41671</v>
      </c>
      <c r="B267">
        <v>237.2088</v>
      </c>
    </row>
    <row r="268" spans="1:2">
      <c r="A268" s="17">
        <v>41699</v>
      </c>
      <c r="B268">
        <v>229.72839999999999</v>
      </c>
    </row>
    <row r="269" spans="1:2">
      <c r="A269" s="17">
        <v>41730</v>
      </c>
      <c r="B269">
        <v>230.82900000000001</v>
      </c>
    </row>
    <row r="270" spans="1:2">
      <c r="A270" s="17">
        <v>41760</v>
      </c>
      <c r="B270">
        <v>231.31700000000001</v>
      </c>
    </row>
    <row r="271" spans="1:2">
      <c r="A271" s="17">
        <v>41791</v>
      </c>
      <c r="B271">
        <v>235.19229999999999</v>
      </c>
    </row>
    <row r="272" spans="1:2">
      <c r="A272" s="17">
        <v>41821</v>
      </c>
      <c r="B272">
        <v>226.53909999999999</v>
      </c>
    </row>
    <row r="273" spans="1:2">
      <c r="A273" s="17">
        <v>41852</v>
      </c>
      <c r="B273">
        <v>218.0609</v>
      </c>
    </row>
    <row r="274" spans="1:2">
      <c r="A274" s="17">
        <v>41883</v>
      </c>
      <c r="B274">
        <v>210.90719999999999</v>
      </c>
    </row>
    <row r="275" spans="1:2">
      <c r="A275" s="17">
        <v>41913</v>
      </c>
      <c r="B275">
        <v>193.018</v>
      </c>
    </row>
    <row r="276" spans="1:2">
      <c r="A276" s="17">
        <v>41944</v>
      </c>
      <c r="B276">
        <v>178.4572</v>
      </c>
    </row>
    <row r="277" spans="1:2">
      <c r="A277" s="17">
        <v>41974</v>
      </c>
      <c r="B277">
        <v>148.55350000000001</v>
      </c>
    </row>
    <row r="278" spans="1:2">
      <c r="A278" s="17">
        <v>42005</v>
      </c>
      <c r="B278">
        <v>122.68219999999999</v>
      </c>
    </row>
    <row r="279" spans="1:2">
      <c r="A279" s="17">
        <v>42036</v>
      </c>
      <c r="B279">
        <v>134.8115</v>
      </c>
    </row>
    <row r="280" spans="1:2">
      <c r="A280" s="17">
        <v>42064</v>
      </c>
      <c r="B280">
        <v>129.4049</v>
      </c>
    </row>
    <row r="281" spans="1:2">
      <c r="A281" s="17">
        <v>42095</v>
      </c>
      <c r="B281">
        <v>131.37909999999999</v>
      </c>
    </row>
    <row r="282" spans="1:2">
      <c r="A282" s="17">
        <v>42125</v>
      </c>
      <c r="B282">
        <v>138.4546</v>
      </c>
    </row>
    <row r="283" spans="1:2">
      <c r="A283" s="17">
        <v>42156</v>
      </c>
      <c r="B283">
        <v>135.12379999999999</v>
      </c>
    </row>
    <row r="284" spans="1:2">
      <c r="A284" s="17">
        <v>42186</v>
      </c>
      <c r="B284">
        <v>123.6551</v>
      </c>
    </row>
    <row r="285" spans="1:2">
      <c r="A285" s="17">
        <v>42217</v>
      </c>
      <c r="B285">
        <v>109.4503</v>
      </c>
    </row>
    <row r="286" spans="1:2">
      <c r="A286" s="17">
        <v>42248</v>
      </c>
      <c r="B286">
        <v>110.0179</v>
      </c>
    </row>
    <row r="287" spans="1:2">
      <c r="A287" s="17">
        <v>42278</v>
      </c>
      <c r="B287">
        <v>109.52119999999999</v>
      </c>
    </row>
    <row r="288" spans="1:2">
      <c r="A288" s="17">
        <v>42309</v>
      </c>
      <c r="B288">
        <v>101.6485</v>
      </c>
    </row>
    <row r="289" spans="1:2">
      <c r="A289" s="17">
        <v>42339</v>
      </c>
      <c r="B289">
        <v>90.453389999999999</v>
      </c>
    </row>
    <row r="290" spans="1:2">
      <c r="A290" s="17">
        <v>42370</v>
      </c>
      <c r="B290">
        <v>77.52825</v>
      </c>
    </row>
    <row r="291" spans="1:2">
      <c r="A291" s="17">
        <v>42401</v>
      </c>
      <c r="B291">
        <v>78.139430000000004</v>
      </c>
    </row>
    <row r="292" spans="1:2">
      <c r="A292" s="17">
        <v>42430</v>
      </c>
      <c r="B292">
        <v>87.463139999999996</v>
      </c>
    </row>
    <row r="293" spans="1:2">
      <c r="A293" s="17">
        <v>42461</v>
      </c>
      <c r="B293">
        <v>92.259659999999997</v>
      </c>
    </row>
    <row r="294" spans="1:2">
      <c r="A294" s="17">
        <v>42491</v>
      </c>
      <c r="B294">
        <v>101.3935</v>
      </c>
    </row>
    <row r="295" spans="1:2">
      <c r="A295" s="17">
        <v>42522</v>
      </c>
      <c r="B295">
        <v>106.41500000000001</v>
      </c>
    </row>
    <row r="296" spans="1:2">
      <c r="A296" s="17">
        <v>42552</v>
      </c>
      <c r="B296">
        <v>101.99509999999999</v>
      </c>
    </row>
    <row r="297" spans="1:2">
      <c r="A297" s="17">
        <v>42583</v>
      </c>
      <c r="B297">
        <v>103.7662</v>
      </c>
    </row>
    <row r="298" spans="1:2">
      <c r="A298" s="17">
        <v>42614</v>
      </c>
      <c r="B298">
        <v>105.1746</v>
      </c>
    </row>
    <row r="299" spans="1:2">
      <c r="A299" s="17">
        <v>42644</v>
      </c>
      <c r="B299">
        <v>114.806</v>
      </c>
    </row>
    <row r="300" spans="1:2">
      <c r="A300" s="17">
        <v>42675</v>
      </c>
      <c r="B300">
        <v>108.00490000000001</v>
      </c>
    </row>
    <row r="301" spans="1:2">
      <c r="A301" s="17">
        <v>42705</v>
      </c>
      <c r="B301">
        <v>123.05410000000001</v>
      </c>
    </row>
    <row r="302" spans="1:2">
      <c r="A302" s="17">
        <v>42736</v>
      </c>
      <c r="B302">
        <v>128.3272</v>
      </c>
    </row>
    <row r="303" spans="1:2">
      <c r="A303" s="17">
        <v>42767</v>
      </c>
      <c r="B303">
        <v>126.0042</v>
      </c>
    </row>
    <row r="304" spans="1:2">
      <c r="A304" s="17">
        <v>42795</v>
      </c>
      <c r="B304">
        <v>116.32089999999999</v>
      </c>
    </row>
    <row r="305" spans="1:2">
      <c r="A305" s="17">
        <v>42826</v>
      </c>
      <c r="B305">
        <v>119.4171</v>
      </c>
    </row>
    <row r="306" spans="1:2">
      <c r="A306" s="17">
        <v>42856</v>
      </c>
      <c r="B306">
        <v>114.9375</v>
      </c>
    </row>
    <row r="307" spans="1:2">
      <c r="A307" s="17">
        <v>42887</v>
      </c>
      <c r="B307">
        <v>108.244</v>
      </c>
    </row>
    <row r="308" spans="1:2">
      <c r="A308" s="17">
        <v>42917</v>
      </c>
      <c r="B308">
        <v>112.03879999999999</v>
      </c>
    </row>
    <row r="309" spans="1:2">
      <c r="A309" s="17">
        <v>42948</v>
      </c>
      <c r="B309">
        <v>118.2876</v>
      </c>
    </row>
    <row r="310" spans="1:2">
      <c r="A310" s="17">
        <v>42979</v>
      </c>
      <c r="B310">
        <v>126.2274</v>
      </c>
    </row>
    <row r="311" spans="1:2">
      <c r="A311" s="17">
        <v>43009</v>
      </c>
      <c r="B311">
        <v>130.79859999999999</v>
      </c>
    </row>
    <row r="312" spans="1:2">
      <c r="A312" s="17">
        <v>43040</v>
      </c>
      <c r="B312">
        <v>141.5624</v>
      </c>
    </row>
    <row r="313" spans="1:2">
      <c r="A313" s="17">
        <v>43070</v>
      </c>
      <c r="B313">
        <v>144.9145</v>
      </c>
    </row>
    <row r="314" spans="1:2">
      <c r="A314" s="17">
        <v>43101</v>
      </c>
      <c r="B314">
        <v>156.13210000000001</v>
      </c>
    </row>
    <row r="315" spans="1:2">
      <c r="A315" s="17">
        <v>43132</v>
      </c>
      <c r="B315">
        <v>148.23869999999999</v>
      </c>
    </row>
    <row r="316" spans="1:2">
      <c r="A316" s="17">
        <v>43160</v>
      </c>
      <c r="B316">
        <v>147.9716</v>
      </c>
    </row>
    <row r="317" spans="1:2">
      <c r="A317" s="17">
        <v>43191</v>
      </c>
      <c r="B317">
        <v>152.74299999999999</v>
      </c>
    </row>
    <row r="318" spans="1:2">
      <c r="A318" s="17">
        <v>43221</v>
      </c>
      <c r="B318">
        <v>163.58000000000001</v>
      </c>
    </row>
    <row r="319" spans="1:2">
      <c r="A319" s="17">
        <v>43252</v>
      </c>
      <c r="B319">
        <v>163.92930000000001</v>
      </c>
    </row>
    <row r="320" spans="1:2">
      <c r="A320" s="17">
        <v>43282</v>
      </c>
      <c r="B320">
        <v>165.27330000000001</v>
      </c>
    </row>
    <row r="321" spans="1:2">
      <c r="A321" s="17">
        <v>43313</v>
      </c>
      <c r="B321">
        <v>163.9221</v>
      </c>
    </row>
    <row r="322" spans="1:2">
      <c r="A322" s="17">
        <v>43344</v>
      </c>
      <c r="B322">
        <v>174.08770000000001</v>
      </c>
    </row>
    <row r="323" spans="1:2">
      <c r="A323" s="17">
        <v>43374</v>
      </c>
      <c r="B323">
        <v>173.77070000000001</v>
      </c>
    </row>
    <row r="324" spans="1:2">
      <c r="A324" s="17">
        <v>43405</v>
      </c>
      <c r="B324">
        <v>149.3364</v>
      </c>
    </row>
    <row r="325" spans="1:2">
      <c r="A325" s="17">
        <v>43435</v>
      </c>
      <c r="B325">
        <v>133.3485</v>
      </c>
    </row>
    <row r="326" spans="1:2">
      <c r="A326" s="17">
        <v>43466</v>
      </c>
      <c r="B326">
        <v>133.3021</v>
      </c>
    </row>
    <row r="327" spans="1:2">
      <c r="A327" s="17">
        <v>43497</v>
      </c>
      <c r="B327">
        <v>136.0488</v>
      </c>
    </row>
    <row r="328" spans="1:2">
      <c r="A328" s="17">
        <v>43525</v>
      </c>
      <c r="B328">
        <v>138.25640000000001</v>
      </c>
    </row>
    <row r="329" spans="1:2">
      <c r="A329" s="17">
        <v>43556</v>
      </c>
      <c r="B329">
        <v>143.76830000000001</v>
      </c>
    </row>
    <row r="330" spans="1:2">
      <c r="A330" s="17">
        <v>43586</v>
      </c>
      <c r="B330">
        <v>139.41059999999999</v>
      </c>
    </row>
    <row r="331" spans="1:2">
      <c r="A331" s="17">
        <v>43617</v>
      </c>
      <c r="B331">
        <v>123.53230000000001</v>
      </c>
    </row>
    <row r="332" spans="1:2">
      <c r="A332" s="17">
        <v>43647</v>
      </c>
      <c r="B332">
        <v>126.88979999999999</v>
      </c>
    </row>
    <row r="333" spans="1:2">
      <c r="A333" s="17">
        <v>43678</v>
      </c>
      <c r="B333">
        <v>118.1801</v>
      </c>
    </row>
    <row r="334" spans="1:2">
      <c r="A334" s="17">
        <v>43709</v>
      </c>
      <c r="B334">
        <v>123.74250000000001</v>
      </c>
    </row>
    <row r="335" spans="1:2">
      <c r="A335" s="17">
        <v>43739</v>
      </c>
      <c r="B335">
        <v>120.50539999999999</v>
      </c>
    </row>
    <row r="336" spans="1:2">
      <c r="A336" s="17">
        <v>43770</v>
      </c>
      <c r="B336">
        <v>129.10419999999999</v>
      </c>
    </row>
    <row r="337" spans="1:2">
      <c r="A337" s="17">
        <v>43800</v>
      </c>
      <c r="B337">
        <v>132.3682</v>
      </c>
    </row>
    <row r="338" spans="1:2">
      <c r="A338" s="17">
        <v>43831</v>
      </c>
      <c r="B338">
        <v>127.4143</v>
      </c>
    </row>
    <row r="339" spans="1:2">
      <c r="A339" s="17">
        <v>43862</v>
      </c>
      <c r="B339">
        <v>110.31229999999999</v>
      </c>
    </row>
    <row r="340" spans="1:2">
      <c r="A340" s="17">
        <v>43891</v>
      </c>
      <c r="B340">
        <v>73.684529999999995</v>
      </c>
    </row>
    <row r="341" spans="1:2">
      <c r="A341" s="17">
        <v>43922</v>
      </c>
      <c r="B341">
        <v>52.77131</v>
      </c>
    </row>
    <row r="342" spans="1:2">
      <c r="A342" s="17">
        <v>43952</v>
      </c>
      <c r="B342">
        <v>66.91525</v>
      </c>
    </row>
    <row r="343" spans="1:2">
      <c r="A343" s="17">
        <v>43983</v>
      </c>
      <c r="B343">
        <v>82.415149999999997</v>
      </c>
    </row>
    <row r="344" spans="1:2">
      <c r="A344" s="17">
        <v>44013</v>
      </c>
      <c r="B344">
        <v>86.900750000000002</v>
      </c>
    </row>
    <row r="345" spans="1:2">
      <c r="A345" s="17">
        <v>44044</v>
      </c>
      <c r="B345">
        <v>93.383920000000003</v>
      </c>
    </row>
    <row r="346" spans="1:2">
      <c r="A346" s="17">
        <v>44075</v>
      </c>
      <c r="B346">
        <v>90.525040000000004</v>
      </c>
    </row>
    <row r="347" spans="1:2">
      <c r="A347" s="17">
        <v>44105</v>
      </c>
      <c r="B347">
        <v>93.335329999999999</v>
      </c>
    </row>
    <row r="348" spans="1:2">
      <c r="A348" s="17">
        <v>44136</v>
      </c>
      <c r="B348">
        <v>100.1854</v>
      </c>
    </row>
    <row r="349" spans="1:2">
      <c r="A349" s="17">
        <v>44166</v>
      </c>
      <c r="B349">
        <v>118.82040000000001</v>
      </c>
    </row>
    <row r="350" spans="1:2">
      <c r="A350" s="17">
        <v>44197</v>
      </c>
      <c r="B350">
        <v>138.81110000000001</v>
      </c>
    </row>
    <row r="351" spans="1:2">
      <c r="A351" s="17">
        <v>44228</v>
      </c>
      <c r="B351">
        <v>143.4359</v>
      </c>
    </row>
    <row r="352" spans="1:2">
      <c r="A352" s="17">
        <v>44256</v>
      </c>
      <c r="B352">
        <v>142.661</v>
      </c>
    </row>
    <row r="353" spans="1:2">
      <c r="A353" s="17">
        <v>44287</v>
      </c>
      <c r="B353">
        <v>143.34180000000001</v>
      </c>
    </row>
    <row r="354" spans="1:2">
      <c r="A354" s="17">
        <v>44317</v>
      </c>
      <c r="B354">
        <v>155.26730000000001</v>
      </c>
    </row>
    <row r="355" spans="1:2">
      <c r="A355" s="17">
        <v>44348</v>
      </c>
      <c r="B355">
        <v>171.6576</v>
      </c>
    </row>
    <row r="356" spans="1:2">
      <c r="A356" s="17">
        <v>44378</v>
      </c>
      <c r="B356">
        <v>183.0506</v>
      </c>
    </row>
    <row r="357" spans="1:2">
      <c r="A357" s="17">
        <v>44409</v>
      </c>
      <c r="B357">
        <v>184.8914</v>
      </c>
    </row>
    <row r="358" spans="1:2">
      <c r="A358" s="17">
        <v>44440</v>
      </c>
      <c r="B358">
        <v>213.71129999999999</v>
      </c>
    </row>
    <row r="359" spans="1:2">
      <c r="A359" s="17">
        <v>44470</v>
      </c>
      <c r="B359">
        <v>257.37240000000003</v>
      </c>
    </row>
    <row r="360" spans="1:2">
      <c r="A360" s="17">
        <v>44501</v>
      </c>
      <c r="B360">
        <v>237.3545</v>
      </c>
    </row>
    <row r="361" spans="1:2">
      <c r="A361" s="17">
        <v>44531</v>
      </c>
      <c r="B361">
        <v>241.33959999999999</v>
      </c>
    </row>
    <row r="362" spans="1:2">
      <c r="A362" s="17">
        <v>44562</v>
      </c>
      <c r="B362">
        <v>242.75630000000001</v>
      </c>
    </row>
  </sheetData>
  <hyperlinks>
    <hyperlink ref="F1" r:id="rId1" display="https://fred.stlouisfed.org/series/PNRGINDEXM" xr:uid="{7A1F2726-F7FE-4802-AD79-AAC153E15183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E6-F308-4BE1-9DCD-11CE1FCD8ACD}">
  <sheetPr>
    <tabColor rgb="FF70AD47"/>
  </sheetPr>
  <dimension ref="A1:F267"/>
  <sheetViews>
    <sheetView workbookViewId="0">
      <selection activeCell="B1" sqref="B1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51</v>
      </c>
      <c r="F1" s="18" t="s">
        <v>87</v>
      </c>
    </row>
    <row r="2" spans="1:6">
      <c r="A2" s="17">
        <v>36526</v>
      </c>
      <c r="B2">
        <v>18495.95</v>
      </c>
    </row>
    <row r="3" spans="1:6">
      <c r="A3" s="17">
        <v>36557</v>
      </c>
      <c r="B3">
        <v>19423.38</v>
      </c>
    </row>
    <row r="4" spans="1:6">
      <c r="A4" s="17">
        <v>36586</v>
      </c>
      <c r="B4">
        <v>20081.669999999998</v>
      </c>
    </row>
    <row r="5" spans="1:6">
      <c r="A5" s="17">
        <v>36617</v>
      </c>
      <c r="B5">
        <v>20081.669999999998</v>
      </c>
    </row>
    <row r="6" spans="1:6">
      <c r="A6" s="17">
        <v>36647</v>
      </c>
      <c r="B6">
        <v>18403.080000000002</v>
      </c>
    </row>
    <row r="7" spans="1:6">
      <c r="A7" s="17">
        <v>36678</v>
      </c>
      <c r="B7">
        <v>16694.3</v>
      </c>
    </row>
    <row r="8" spans="1:6">
      <c r="A8" s="17">
        <v>36708</v>
      </c>
      <c r="B8">
        <v>16694.3</v>
      </c>
    </row>
    <row r="9" spans="1:6">
      <c r="A9" s="17">
        <v>36739</v>
      </c>
      <c r="B9">
        <v>16099.67</v>
      </c>
    </row>
    <row r="10" spans="1:6">
      <c r="A10" s="17">
        <v>36770</v>
      </c>
      <c r="B10">
        <v>16739.78</v>
      </c>
    </row>
    <row r="11" spans="1:6">
      <c r="A11" s="17">
        <v>36800</v>
      </c>
      <c r="B11">
        <v>16739.78</v>
      </c>
    </row>
    <row r="12" spans="1:6">
      <c r="A12" s="17">
        <v>36831</v>
      </c>
      <c r="B12">
        <v>14872.39</v>
      </c>
    </row>
    <row r="13" spans="1:6">
      <c r="A13" s="17">
        <v>36861</v>
      </c>
      <c r="B13">
        <v>14835.33</v>
      </c>
    </row>
    <row r="14" spans="1:6">
      <c r="A14" s="17">
        <v>36892</v>
      </c>
      <c r="B14">
        <v>14835.33</v>
      </c>
    </row>
    <row r="15" spans="1:6">
      <c r="A15" s="17">
        <v>36923</v>
      </c>
      <c r="B15">
        <v>13779.55</v>
      </c>
    </row>
    <row r="16" spans="1:6">
      <c r="A16" s="17">
        <v>36951</v>
      </c>
      <c r="B16">
        <v>12681.66</v>
      </c>
    </row>
    <row r="17" spans="1:2">
      <c r="A17" s="17">
        <v>36982</v>
      </c>
      <c r="B17">
        <v>12681.66</v>
      </c>
    </row>
    <row r="18" spans="1:2">
      <c r="A18" s="17">
        <v>37012</v>
      </c>
      <c r="B18">
        <v>14425.46</v>
      </c>
    </row>
    <row r="19" spans="1:2">
      <c r="A19" s="17">
        <v>37043</v>
      </c>
      <c r="B19">
        <v>13261.84</v>
      </c>
    </row>
    <row r="20" spans="1:2">
      <c r="A20" s="17">
        <v>37073</v>
      </c>
      <c r="B20">
        <v>13261.84</v>
      </c>
    </row>
    <row r="21" spans="1:2">
      <c r="A21" s="17">
        <v>37104</v>
      </c>
      <c r="B21">
        <v>11959.33</v>
      </c>
    </row>
    <row r="22" spans="1:2">
      <c r="A22" s="17">
        <v>37135</v>
      </c>
      <c r="B22">
        <v>11959.33</v>
      </c>
    </row>
    <row r="23" spans="1:2">
      <c r="A23" s="17">
        <v>37165</v>
      </c>
      <c r="B23">
        <v>9972.2800000000007</v>
      </c>
    </row>
    <row r="24" spans="1:2">
      <c r="A24" s="17">
        <v>37196</v>
      </c>
      <c r="B24">
        <v>10347.280000000001</v>
      </c>
    </row>
    <row r="25" spans="1:2">
      <c r="A25" s="17">
        <v>37226</v>
      </c>
      <c r="B25">
        <v>10347.280000000001</v>
      </c>
    </row>
    <row r="26" spans="1:2">
      <c r="A26" s="17">
        <v>37257</v>
      </c>
      <c r="B26">
        <v>10347.280000000001</v>
      </c>
    </row>
    <row r="27" spans="1:2">
      <c r="A27" s="17">
        <v>37288</v>
      </c>
      <c r="B27">
        <v>9791.43</v>
      </c>
    </row>
    <row r="28" spans="1:2">
      <c r="A28" s="17">
        <v>37316</v>
      </c>
      <c r="B28">
        <v>10812</v>
      </c>
    </row>
    <row r="29" spans="1:2">
      <c r="A29" s="17">
        <v>37347</v>
      </c>
      <c r="B29">
        <v>11028.7</v>
      </c>
    </row>
    <row r="30" spans="1:2">
      <c r="A30" s="17">
        <v>37377</v>
      </c>
      <c r="B30">
        <v>11552.79</v>
      </c>
    </row>
    <row r="31" spans="1:2">
      <c r="A31" s="17">
        <v>37408</v>
      </c>
      <c r="B31">
        <v>11552.79</v>
      </c>
    </row>
    <row r="32" spans="1:2">
      <c r="A32" s="17">
        <v>37438</v>
      </c>
      <c r="B32">
        <v>10595.44</v>
      </c>
    </row>
    <row r="33" spans="1:2">
      <c r="A33" s="17">
        <v>37469</v>
      </c>
      <c r="B33">
        <v>9793.51</v>
      </c>
    </row>
    <row r="34" spans="1:2">
      <c r="A34" s="17">
        <v>37500</v>
      </c>
      <c r="B34">
        <v>9793.51</v>
      </c>
    </row>
    <row r="35" spans="1:2">
      <c r="A35" s="17">
        <v>37530</v>
      </c>
      <c r="B35">
        <v>9162.26</v>
      </c>
    </row>
    <row r="36" spans="1:2">
      <c r="A36" s="17">
        <v>37561</v>
      </c>
      <c r="B36">
        <v>8685.7199999999993</v>
      </c>
    </row>
    <row r="37" spans="1:2">
      <c r="A37" s="17">
        <v>37591</v>
      </c>
      <c r="B37">
        <v>8685.7199999999993</v>
      </c>
    </row>
    <row r="38" spans="1:2">
      <c r="A38" s="17">
        <v>37622</v>
      </c>
      <c r="B38">
        <v>8685.7199999999993</v>
      </c>
    </row>
    <row r="39" spans="1:2">
      <c r="A39" s="17">
        <v>37653</v>
      </c>
      <c r="B39">
        <v>8685.7199999999993</v>
      </c>
    </row>
    <row r="40" spans="1:2">
      <c r="A40" s="17">
        <v>37681</v>
      </c>
      <c r="B40">
        <v>8685.7199999999993</v>
      </c>
    </row>
    <row r="41" spans="1:2">
      <c r="A41" s="17">
        <v>37712</v>
      </c>
      <c r="B41">
        <v>7986.72</v>
      </c>
    </row>
    <row r="42" spans="1:2">
      <c r="A42" s="17">
        <v>37742</v>
      </c>
      <c r="B42">
        <v>7863.29</v>
      </c>
    </row>
    <row r="43" spans="1:2">
      <c r="A43" s="17">
        <v>37773</v>
      </c>
      <c r="B43">
        <v>7863.29</v>
      </c>
    </row>
    <row r="44" spans="1:2">
      <c r="A44" s="17">
        <v>37803</v>
      </c>
      <c r="B44">
        <v>9278.49</v>
      </c>
    </row>
    <row r="45" spans="1:2">
      <c r="A45" s="17">
        <v>37834</v>
      </c>
      <c r="B45">
        <v>9611.67</v>
      </c>
    </row>
    <row r="46" spans="1:2">
      <c r="A46" s="17">
        <v>37865</v>
      </c>
      <c r="B46">
        <v>10670.18</v>
      </c>
    </row>
    <row r="47" spans="1:2">
      <c r="A47" s="17">
        <v>37895</v>
      </c>
      <c r="B47">
        <v>10361.24</v>
      </c>
    </row>
    <row r="48" spans="1:2">
      <c r="A48" s="17">
        <v>37926</v>
      </c>
      <c r="B48">
        <v>10361.24</v>
      </c>
    </row>
    <row r="49" spans="1:2">
      <c r="A49" s="17">
        <v>37956</v>
      </c>
      <c r="B49">
        <v>10403.27</v>
      </c>
    </row>
    <row r="50" spans="1:2">
      <c r="A50" s="17">
        <v>37987</v>
      </c>
      <c r="B50">
        <v>10403.27</v>
      </c>
    </row>
    <row r="51" spans="1:2">
      <c r="A51" s="17">
        <v>38018</v>
      </c>
      <c r="B51">
        <v>10403.27</v>
      </c>
    </row>
    <row r="52" spans="1:2">
      <c r="A52" s="17">
        <v>38047</v>
      </c>
      <c r="B52">
        <v>11271.12</v>
      </c>
    </row>
    <row r="53" spans="1:2">
      <c r="A53" s="17">
        <v>38078</v>
      </c>
      <c r="B53">
        <v>11683.42</v>
      </c>
    </row>
    <row r="54" spans="1:2">
      <c r="A54" s="17">
        <v>38108</v>
      </c>
      <c r="B54">
        <v>11683.42</v>
      </c>
    </row>
    <row r="55" spans="1:2">
      <c r="A55" s="17">
        <v>38139</v>
      </c>
      <c r="B55">
        <v>11296.76</v>
      </c>
    </row>
    <row r="56" spans="1:2">
      <c r="A56" s="17">
        <v>38169</v>
      </c>
      <c r="B56">
        <v>11896.01</v>
      </c>
    </row>
    <row r="57" spans="1:2">
      <c r="A57" s="17">
        <v>38200</v>
      </c>
      <c r="B57">
        <v>11896.01</v>
      </c>
    </row>
    <row r="58" spans="1:2">
      <c r="A58" s="17">
        <v>38231</v>
      </c>
      <c r="B58">
        <v>11127.35</v>
      </c>
    </row>
    <row r="59" spans="1:2">
      <c r="A59" s="17">
        <v>38261</v>
      </c>
      <c r="B59">
        <v>10985.17</v>
      </c>
    </row>
    <row r="60" spans="1:2">
      <c r="A60" s="17">
        <v>38292</v>
      </c>
      <c r="B60">
        <v>10734.71</v>
      </c>
    </row>
    <row r="61" spans="1:2">
      <c r="A61" s="17">
        <v>38322</v>
      </c>
      <c r="B61">
        <v>10784.25</v>
      </c>
    </row>
    <row r="62" spans="1:2">
      <c r="A62" s="17">
        <v>38353</v>
      </c>
      <c r="B62">
        <v>10784.25</v>
      </c>
    </row>
    <row r="63" spans="1:2">
      <c r="A63" s="17">
        <v>38384</v>
      </c>
      <c r="B63">
        <v>11384.4</v>
      </c>
    </row>
    <row r="64" spans="1:2">
      <c r="A64" s="17">
        <v>38412</v>
      </c>
      <c r="B64">
        <v>11780.53</v>
      </c>
    </row>
    <row r="65" spans="1:2">
      <c r="A65" s="17">
        <v>38443</v>
      </c>
      <c r="B65">
        <v>11723.63</v>
      </c>
    </row>
    <row r="66" spans="1:2">
      <c r="A66" s="17">
        <v>38473</v>
      </c>
      <c r="B66">
        <v>11723.63</v>
      </c>
    </row>
    <row r="67" spans="1:2">
      <c r="A67" s="17">
        <v>38504</v>
      </c>
      <c r="B67">
        <v>11329.67</v>
      </c>
    </row>
    <row r="68" spans="1:2">
      <c r="A68" s="17">
        <v>38534</v>
      </c>
      <c r="B68">
        <v>11630.13</v>
      </c>
    </row>
    <row r="69" spans="1:2">
      <c r="A69" s="17">
        <v>38565</v>
      </c>
      <c r="B69">
        <v>11946.92</v>
      </c>
    </row>
    <row r="70" spans="1:2">
      <c r="A70" s="17">
        <v>38596</v>
      </c>
      <c r="B70">
        <v>12506.97</v>
      </c>
    </row>
    <row r="71" spans="1:2">
      <c r="A71" s="17">
        <v>38626</v>
      </c>
      <c r="B71">
        <v>12506.97</v>
      </c>
    </row>
    <row r="72" spans="1:2">
      <c r="A72" s="17">
        <v>38657</v>
      </c>
      <c r="B72">
        <v>13867.86</v>
      </c>
    </row>
    <row r="73" spans="1:2">
      <c r="A73" s="17">
        <v>38687</v>
      </c>
      <c r="B73">
        <v>15130.5</v>
      </c>
    </row>
    <row r="74" spans="1:2">
      <c r="A74" s="17">
        <v>38718</v>
      </c>
      <c r="B74">
        <v>15130.5</v>
      </c>
    </row>
    <row r="75" spans="1:2">
      <c r="A75" s="17">
        <v>38749</v>
      </c>
      <c r="B75">
        <v>16480.09</v>
      </c>
    </row>
    <row r="76" spans="1:2">
      <c r="A76" s="17">
        <v>38777</v>
      </c>
      <c r="B76">
        <v>15964.46</v>
      </c>
    </row>
    <row r="77" spans="1:2">
      <c r="A77" s="17">
        <v>38808</v>
      </c>
      <c r="B77">
        <v>15964.46</v>
      </c>
    </row>
    <row r="78" spans="1:2">
      <c r="A78" s="17">
        <v>38838</v>
      </c>
      <c r="B78">
        <v>16925.71</v>
      </c>
    </row>
    <row r="79" spans="1:2">
      <c r="A79" s="17">
        <v>38869</v>
      </c>
      <c r="B79">
        <v>15503.74</v>
      </c>
    </row>
    <row r="80" spans="1:2">
      <c r="A80" s="17">
        <v>38899</v>
      </c>
      <c r="B80">
        <v>15503.74</v>
      </c>
    </row>
    <row r="81" spans="1:2">
      <c r="A81" s="17">
        <v>38930</v>
      </c>
      <c r="B81">
        <v>15440.91</v>
      </c>
    </row>
    <row r="82" spans="1:2">
      <c r="A82" s="17">
        <v>38961</v>
      </c>
      <c r="B82">
        <v>16134.25</v>
      </c>
    </row>
    <row r="83" spans="1:2">
      <c r="A83" s="17">
        <v>38991</v>
      </c>
      <c r="B83">
        <v>16134.25</v>
      </c>
    </row>
    <row r="84" spans="1:2">
      <c r="A84" s="17">
        <v>39022</v>
      </c>
      <c r="B84">
        <v>16375.26</v>
      </c>
    </row>
    <row r="85" spans="1:2">
      <c r="A85" s="17">
        <v>39052</v>
      </c>
      <c r="B85">
        <v>16321.78</v>
      </c>
    </row>
    <row r="86" spans="1:2">
      <c r="A86" s="17">
        <v>39083</v>
      </c>
      <c r="B86">
        <v>16321.78</v>
      </c>
    </row>
    <row r="87" spans="1:2">
      <c r="A87" s="17">
        <v>39114</v>
      </c>
      <c r="B87">
        <v>17519.5</v>
      </c>
    </row>
    <row r="88" spans="1:2">
      <c r="A88" s="17">
        <v>39142</v>
      </c>
      <c r="B88">
        <v>17453.509999999998</v>
      </c>
    </row>
    <row r="89" spans="1:2">
      <c r="A89" s="17">
        <v>39173</v>
      </c>
      <c r="B89">
        <v>17453.509999999998</v>
      </c>
    </row>
    <row r="90" spans="1:2">
      <c r="A90" s="17">
        <v>39203</v>
      </c>
      <c r="B90">
        <v>17274.98</v>
      </c>
    </row>
    <row r="91" spans="1:2">
      <c r="A91" s="17">
        <v>39234</v>
      </c>
      <c r="B91">
        <v>17958.88</v>
      </c>
    </row>
    <row r="92" spans="1:2">
      <c r="A92" s="17">
        <v>39264</v>
      </c>
      <c r="B92">
        <v>17958.88</v>
      </c>
    </row>
    <row r="93" spans="1:2">
      <c r="A93" s="17">
        <v>39295</v>
      </c>
      <c r="B93">
        <v>16870.98</v>
      </c>
    </row>
    <row r="94" spans="1:2">
      <c r="A94" s="17">
        <v>39326</v>
      </c>
      <c r="B94">
        <v>16870.98</v>
      </c>
    </row>
    <row r="95" spans="1:2">
      <c r="A95" s="17">
        <v>39356</v>
      </c>
      <c r="B95">
        <v>16845.96</v>
      </c>
    </row>
    <row r="96" spans="1:2">
      <c r="A96" s="17">
        <v>39387</v>
      </c>
      <c r="B96">
        <v>16870.400000000001</v>
      </c>
    </row>
    <row r="97" spans="1:2">
      <c r="A97" s="17">
        <v>39417</v>
      </c>
      <c r="B97">
        <v>16870.400000000001</v>
      </c>
    </row>
    <row r="98" spans="1:2">
      <c r="A98" s="17">
        <v>39448</v>
      </c>
      <c r="B98">
        <v>16870.400000000001</v>
      </c>
    </row>
    <row r="99" spans="1:2">
      <c r="A99" s="17">
        <v>39479</v>
      </c>
      <c r="B99">
        <v>13497.16</v>
      </c>
    </row>
    <row r="100" spans="1:2">
      <c r="A100" s="17">
        <v>39508</v>
      </c>
      <c r="B100">
        <v>13497.16</v>
      </c>
    </row>
    <row r="101" spans="1:2">
      <c r="A101" s="17">
        <v>39539</v>
      </c>
      <c r="B101">
        <v>12656.42</v>
      </c>
    </row>
    <row r="102" spans="1:2">
      <c r="A102" s="17">
        <v>39569</v>
      </c>
      <c r="B102">
        <v>13766.86</v>
      </c>
    </row>
    <row r="103" spans="1:2">
      <c r="A103" s="17">
        <v>39600</v>
      </c>
      <c r="B103">
        <v>13766.86</v>
      </c>
    </row>
    <row r="104" spans="1:2">
      <c r="A104" s="17">
        <v>39630</v>
      </c>
      <c r="B104">
        <v>13463.2</v>
      </c>
    </row>
    <row r="105" spans="1:2">
      <c r="A105" s="17">
        <v>39661</v>
      </c>
      <c r="B105">
        <v>13094.59</v>
      </c>
    </row>
    <row r="106" spans="1:2">
      <c r="A106" s="17">
        <v>39692</v>
      </c>
      <c r="B106">
        <v>12834.18</v>
      </c>
    </row>
    <row r="107" spans="1:2">
      <c r="A107" s="17">
        <v>39722</v>
      </c>
      <c r="B107">
        <v>11368.26</v>
      </c>
    </row>
    <row r="108" spans="1:2">
      <c r="A108" s="17">
        <v>39753</v>
      </c>
      <c r="B108">
        <v>11368.26</v>
      </c>
    </row>
    <row r="109" spans="1:2">
      <c r="A109" s="17">
        <v>39783</v>
      </c>
      <c r="B109">
        <v>8397.2199999999993</v>
      </c>
    </row>
    <row r="110" spans="1:2">
      <c r="A110" s="17">
        <v>39814</v>
      </c>
      <c r="B110">
        <v>8397.2199999999993</v>
      </c>
    </row>
    <row r="111" spans="1:2">
      <c r="A111" s="17">
        <v>39845</v>
      </c>
      <c r="B111">
        <v>8397.2199999999993</v>
      </c>
    </row>
    <row r="112" spans="1:2">
      <c r="A112" s="17">
        <v>39873</v>
      </c>
      <c r="B112">
        <v>8397.2199999999993</v>
      </c>
    </row>
    <row r="113" spans="1:2">
      <c r="A113" s="17">
        <v>39904</v>
      </c>
      <c r="B113">
        <v>8351.91</v>
      </c>
    </row>
    <row r="114" spans="1:2">
      <c r="A114" s="17">
        <v>39934</v>
      </c>
      <c r="B114">
        <v>8977.3700000000008</v>
      </c>
    </row>
    <row r="115" spans="1:2">
      <c r="A115" s="17">
        <v>39965</v>
      </c>
      <c r="B115">
        <v>9677.75</v>
      </c>
    </row>
    <row r="116" spans="1:2">
      <c r="A116" s="17">
        <v>39995</v>
      </c>
      <c r="B116">
        <v>9939.93</v>
      </c>
    </row>
    <row r="117" spans="1:2">
      <c r="A117" s="17">
        <v>40026</v>
      </c>
      <c r="B117">
        <v>9939.93</v>
      </c>
    </row>
    <row r="118" spans="1:2">
      <c r="A118" s="17">
        <v>40057</v>
      </c>
      <c r="B118">
        <v>10530.06</v>
      </c>
    </row>
    <row r="119" spans="1:2">
      <c r="A119" s="17">
        <v>40087</v>
      </c>
      <c r="B119">
        <v>9978.64</v>
      </c>
    </row>
    <row r="120" spans="1:2">
      <c r="A120" s="17">
        <v>40118</v>
      </c>
      <c r="B120">
        <v>9978.64</v>
      </c>
    </row>
    <row r="121" spans="1:2">
      <c r="A121" s="17">
        <v>40148</v>
      </c>
      <c r="B121">
        <v>9572.2000000000007</v>
      </c>
    </row>
    <row r="122" spans="1:2">
      <c r="A122" s="17">
        <v>40179</v>
      </c>
      <c r="B122">
        <v>9572.2000000000007</v>
      </c>
    </row>
    <row r="123" spans="1:2">
      <c r="A123" s="17">
        <v>40210</v>
      </c>
      <c r="B123">
        <v>10205.02</v>
      </c>
    </row>
    <row r="124" spans="1:2">
      <c r="A124" s="17">
        <v>40238</v>
      </c>
      <c r="B124">
        <v>10172.06</v>
      </c>
    </row>
    <row r="125" spans="1:2">
      <c r="A125" s="17">
        <v>40269</v>
      </c>
      <c r="B125">
        <v>11244.4</v>
      </c>
    </row>
    <row r="126" spans="1:2">
      <c r="A126" s="17">
        <v>40299</v>
      </c>
      <c r="B126">
        <v>11244.4</v>
      </c>
    </row>
    <row r="127" spans="1:2">
      <c r="A127" s="17">
        <v>40330</v>
      </c>
      <c r="B127">
        <v>9711.83</v>
      </c>
    </row>
    <row r="128" spans="1:2">
      <c r="A128" s="17">
        <v>40360</v>
      </c>
      <c r="B128">
        <v>9191.6</v>
      </c>
    </row>
    <row r="129" spans="1:2">
      <c r="A129" s="17">
        <v>40391</v>
      </c>
      <c r="B129">
        <v>9191.6</v>
      </c>
    </row>
    <row r="130" spans="1:2">
      <c r="A130" s="17">
        <v>40422</v>
      </c>
      <c r="B130">
        <v>8927.02</v>
      </c>
    </row>
    <row r="131" spans="1:2">
      <c r="A131" s="17">
        <v>40452</v>
      </c>
      <c r="B131">
        <v>9404.23</v>
      </c>
    </row>
    <row r="132" spans="1:2">
      <c r="A132" s="17">
        <v>40483</v>
      </c>
      <c r="B132">
        <v>9154.7199999999993</v>
      </c>
    </row>
    <row r="133" spans="1:2">
      <c r="A133" s="17">
        <v>40513</v>
      </c>
      <c r="B133">
        <v>9988.0499999999993</v>
      </c>
    </row>
    <row r="134" spans="1:2">
      <c r="A134" s="17">
        <v>40544</v>
      </c>
      <c r="B134">
        <v>9988.0499999999993</v>
      </c>
    </row>
    <row r="135" spans="1:2">
      <c r="A135" s="17">
        <v>40575</v>
      </c>
      <c r="B135">
        <v>10274.5</v>
      </c>
    </row>
    <row r="136" spans="1:2">
      <c r="A136" s="17">
        <v>40603</v>
      </c>
      <c r="B136">
        <v>10754.03</v>
      </c>
    </row>
    <row r="137" spans="1:2">
      <c r="A137" s="17">
        <v>40634</v>
      </c>
      <c r="B137">
        <v>9708.39</v>
      </c>
    </row>
    <row r="138" spans="1:2">
      <c r="A138" s="17">
        <v>40664</v>
      </c>
      <c r="B138">
        <v>9708.39</v>
      </c>
    </row>
    <row r="139" spans="1:2">
      <c r="A139" s="17">
        <v>40695</v>
      </c>
      <c r="B139">
        <v>9719.61</v>
      </c>
    </row>
    <row r="140" spans="1:2">
      <c r="A140" s="17">
        <v>40725</v>
      </c>
      <c r="B140">
        <v>9868.07</v>
      </c>
    </row>
    <row r="141" spans="1:2">
      <c r="A141" s="17">
        <v>40756</v>
      </c>
      <c r="B141">
        <v>9965.01</v>
      </c>
    </row>
    <row r="142" spans="1:2">
      <c r="A142" s="17">
        <v>40787</v>
      </c>
      <c r="B142">
        <v>9060.7999999999993</v>
      </c>
    </row>
    <row r="143" spans="1:2">
      <c r="A143" s="17">
        <v>40817</v>
      </c>
      <c r="B143">
        <v>9060.7999999999993</v>
      </c>
    </row>
    <row r="144" spans="1:2">
      <c r="A144" s="17">
        <v>40848</v>
      </c>
      <c r="B144">
        <v>8835.52</v>
      </c>
    </row>
    <row r="145" spans="1:2">
      <c r="A145" s="17">
        <v>40878</v>
      </c>
      <c r="B145">
        <v>8597.3799999999992</v>
      </c>
    </row>
    <row r="146" spans="1:2">
      <c r="A146" s="17">
        <v>40909</v>
      </c>
      <c r="B146">
        <v>8597.3799999999992</v>
      </c>
    </row>
    <row r="147" spans="1:2">
      <c r="A147" s="17">
        <v>40940</v>
      </c>
      <c r="B147">
        <v>8809.7900000000009</v>
      </c>
    </row>
    <row r="148" spans="1:2">
      <c r="A148" s="17">
        <v>40969</v>
      </c>
      <c r="B148">
        <v>9707.3700000000008</v>
      </c>
    </row>
    <row r="149" spans="1:2">
      <c r="A149" s="17">
        <v>41000</v>
      </c>
      <c r="B149">
        <v>9707.3700000000008</v>
      </c>
    </row>
    <row r="150" spans="1:2">
      <c r="A150" s="17">
        <v>41030</v>
      </c>
      <c r="B150">
        <v>9350.9500000000007</v>
      </c>
    </row>
    <row r="151" spans="1:2">
      <c r="A151" s="17">
        <v>41061</v>
      </c>
      <c r="B151">
        <v>8440.25</v>
      </c>
    </row>
    <row r="152" spans="1:2">
      <c r="A152" s="17">
        <v>41091</v>
      </c>
      <c r="B152">
        <v>8440.25</v>
      </c>
    </row>
    <row r="153" spans="1:2">
      <c r="A153" s="17">
        <v>41122</v>
      </c>
      <c r="B153">
        <v>8641.85</v>
      </c>
    </row>
    <row r="154" spans="1:2">
      <c r="A154" s="17">
        <v>41153</v>
      </c>
      <c r="B154">
        <v>8641.85</v>
      </c>
    </row>
    <row r="155" spans="1:2">
      <c r="A155" s="17">
        <v>41183</v>
      </c>
      <c r="B155">
        <v>8796.51</v>
      </c>
    </row>
    <row r="156" spans="1:2">
      <c r="A156" s="17">
        <v>41214</v>
      </c>
      <c r="B156">
        <v>8946.8700000000008</v>
      </c>
    </row>
    <row r="157" spans="1:2">
      <c r="A157" s="17">
        <v>41244</v>
      </c>
      <c r="B157">
        <v>8946.8700000000008</v>
      </c>
    </row>
    <row r="158" spans="1:2">
      <c r="A158" s="17">
        <v>41275</v>
      </c>
      <c r="B158">
        <v>8946.8700000000008</v>
      </c>
    </row>
    <row r="159" spans="1:2">
      <c r="A159" s="17">
        <v>41306</v>
      </c>
      <c r="B159">
        <v>11191.34</v>
      </c>
    </row>
    <row r="160" spans="1:2">
      <c r="A160" s="17">
        <v>41334</v>
      </c>
      <c r="B160">
        <v>11606.38</v>
      </c>
    </row>
    <row r="161" spans="1:2">
      <c r="A161" s="17">
        <v>41365</v>
      </c>
      <c r="B161">
        <v>12135.02</v>
      </c>
    </row>
    <row r="162" spans="1:2">
      <c r="A162" s="17">
        <v>41395</v>
      </c>
      <c r="B162">
        <v>13799.35</v>
      </c>
    </row>
    <row r="163" spans="1:2">
      <c r="A163" s="17">
        <v>41426</v>
      </c>
      <c r="B163">
        <v>13799.35</v>
      </c>
    </row>
    <row r="164" spans="1:2">
      <c r="A164" s="17">
        <v>41456</v>
      </c>
      <c r="B164">
        <v>13852.5</v>
      </c>
    </row>
    <row r="165" spans="1:2">
      <c r="A165" s="17">
        <v>41487</v>
      </c>
      <c r="B165">
        <v>14005.77</v>
      </c>
    </row>
    <row r="166" spans="1:2">
      <c r="A166" s="17">
        <v>41518</v>
      </c>
      <c r="B166">
        <v>14005.77</v>
      </c>
    </row>
    <row r="167" spans="1:2">
      <c r="A167" s="17">
        <v>41548</v>
      </c>
      <c r="B167">
        <v>14484.72</v>
      </c>
    </row>
    <row r="168" spans="1:2">
      <c r="A168" s="17">
        <v>41579</v>
      </c>
      <c r="B168">
        <v>14201.57</v>
      </c>
    </row>
    <row r="169" spans="1:2">
      <c r="A169" s="17">
        <v>41609</v>
      </c>
      <c r="B169">
        <v>14201.57</v>
      </c>
    </row>
    <row r="170" spans="1:2">
      <c r="A170" s="17">
        <v>41640</v>
      </c>
      <c r="B170">
        <v>14201.57</v>
      </c>
    </row>
    <row r="171" spans="1:2">
      <c r="A171" s="17">
        <v>41671</v>
      </c>
      <c r="B171">
        <v>14201.57</v>
      </c>
    </row>
    <row r="172" spans="1:2">
      <c r="A172" s="17">
        <v>41699</v>
      </c>
      <c r="B172">
        <v>14201.57</v>
      </c>
    </row>
    <row r="173" spans="1:2">
      <c r="A173" s="17">
        <v>41730</v>
      </c>
      <c r="B173">
        <v>14791.99</v>
      </c>
    </row>
    <row r="174" spans="1:2">
      <c r="A174" s="17">
        <v>41760</v>
      </c>
      <c r="B174">
        <v>14485.13</v>
      </c>
    </row>
    <row r="175" spans="1:2">
      <c r="A175" s="17">
        <v>41791</v>
      </c>
      <c r="B175">
        <v>14485.13</v>
      </c>
    </row>
    <row r="176" spans="1:2">
      <c r="A176" s="17">
        <v>41821</v>
      </c>
      <c r="B176">
        <v>15326.2</v>
      </c>
    </row>
    <row r="177" spans="1:2">
      <c r="A177" s="17">
        <v>41852</v>
      </c>
      <c r="B177">
        <v>15523.11</v>
      </c>
    </row>
    <row r="178" spans="1:2">
      <c r="A178" s="17">
        <v>41883</v>
      </c>
      <c r="B178">
        <v>15476.6</v>
      </c>
    </row>
    <row r="179" spans="1:2">
      <c r="A179" s="17">
        <v>41913</v>
      </c>
      <c r="B179">
        <v>16082.25</v>
      </c>
    </row>
    <row r="180" spans="1:2">
      <c r="A180" s="17">
        <v>41944</v>
      </c>
      <c r="B180">
        <v>16082.25</v>
      </c>
    </row>
    <row r="181" spans="1:2">
      <c r="A181" s="17">
        <v>41974</v>
      </c>
      <c r="B181">
        <v>17590.099999999999</v>
      </c>
    </row>
    <row r="182" spans="1:2">
      <c r="A182" s="17">
        <v>42005</v>
      </c>
      <c r="B182">
        <v>17590.099999999999</v>
      </c>
    </row>
    <row r="183" spans="1:2">
      <c r="A183" s="17">
        <v>42036</v>
      </c>
      <c r="B183">
        <v>17590.099999999999</v>
      </c>
    </row>
    <row r="184" spans="1:2">
      <c r="A184" s="17">
        <v>42064</v>
      </c>
      <c r="B184">
        <v>17590.099999999999</v>
      </c>
    </row>
    <row r="185" spans="1:2">
      <c r="A185" s="17">
        <v>42095</v>
      </c>
      <c r="B185">
        <v>19034.84</v>
      </c>
    </row>
    <row r="186" spans="1:2">
      <c r="A186" s="17">
        <v>42125</v>
      </c>
      <c r="B186">
        <v>19531.63</v>
      </c>
    </row>
    <row r="187" spans="1:2">
      <c r="A187" s="17">
        <v>42156</v>
      </c>
      <c r="B187">
        <v>20569.87</v>
      </c>
    </row>
    <row r="188" spans="1:2">
      <c r="A188" s="17">
        <v>42186</v>
      </c>
      <c r="B188">
        <v>20329.32</v>
      </c>
    </row>
    <row r="189" spans="1:2">
      <c r="A189" s="17">
        <v>42217</v>
      </c>
      <c r="B189">
        <v>20329.32</v>
      </c>
    </row>
    <row r="190" spans="1:2">
      <c r="A190" s="17">
        <v>42248</v>
      </c>
      <c r="B190">
        <v>18165.689999999999</v>
      </c>
    </row>
    <row r="191" spans="1:2">
      <c r="A191" s="17">
        <v>42278</v>
      </c>
      <c r="B191">
        <v>17722.419999999998</v>
      </c>
    </row>
    <row r="192" spans="1:2">
      <c r="A192" s="17">
        <v>42309</v>
      </c>
      <c r="B192">
        <v>17722.419999999998</v>
      </c>
    </row>
    <row r="193" spans="1:2">
      <c r="A193" s="17">
        <v>42339</v>
      </c>
      <c r="B193">
        <v>20012.400000000001</v>
      </c>
    </row>
    <row r="194" spans="1:2">
      <c r="A194" s="17">
        <v>42370</v>
      </c>
      <c r="B194">
        <v>20012.400000000001</v>
      </c>
    </row>
    <row r="195" spans="1:2">
      <c r="A195" s="17">
        <v>42401</v>
      </c>
      <c r="B195">
        <v>17865.23</v>
      </c>
    </row>
    <row r="196" spans="1:2">
      <c r="A196" s="17">
        <v>42430</v>
      </c>
      <c r="B196">
        <v>16085.51</v>
      </c>
    </row>
    <row r="197" spans="1:2">
      <c r="A197" s="17">
        <v>42461</v>
      </c>
      <c r="B197">
        <v>16164.16</v>
      </c>
    </row>
    <row r="198" spans="1:2">
      <c r="A198" s="17">
        <v>42491</v>
      </c>
      <c r="B198">
        <v>16164.16</v>
      </c>
    </row>
    <row r="199" spans="1:2">
      <c r="A199" s="17">
        <v>42522</v>
      </c>
      <c r="B199">
        <v>16955.73</v>
      </c>
    </row>
    <row r="200" spans="1:2">
      <c r="A200" s="17">
        <v>42552</v>
      </c>
      <c r="B200">
        <v>15682.48</v>
      </c>
    </row>
    <row r="201" spans="1:2">
      <c r="A201" s="17">
        <v>42583</v>
      </c>
      <c r="B201">
        <v>16635.77</v>
      </c>
    </row>
    <row r="202" spans="1:2">
      <c r="A202" s="17">
        <v>42614</v>
      </c>
      <c r="B202">
        <v>16926.84</v>
      </c>
    </row>
    <row r="203" spans="1:2">
      <c r="A203" s="17">
        <v>42644</v>
      </c>
      <c r="B203">
        <v>16926.84</v>
      </c>
    </row>
    <row r="204" spans="1:2">
      <c r="A204" s="17">
        <v>42675</v>
      </c>
      <c r="B204">
        <v>17442.400000000001</v>
      </c>
    </row>
    <row r="205" spans="1:2">
      <c r="A205" s="17">
        <v>42705</v>
      </c>
      <c r="B205">
        <v>18513.12</v>
      </c>
    </row>
    <row r="206" spans="1:2">
      <c r="A206" s="17">
        <v>42736</v>
      </c>
      <c r="B206">
        <v>18513.12</v>
      </c>
    </row>
    <row r="207" spans="1:2">
      <c r="A207" s="17">
        <v>42767</v>
      </c>
      <c r="B207">
        <v>19148.080000000002</v>
      </c>
    </row>
    <row r="208" spans="1:2">
      <c r="A208" s="17">
        <v>42795</v>
      </c>
      <c r="B208">
        <v>19393.54</v>
      </c>
    </row>
    <row r="209" spans="1:2">
      <c r="A209" s="17">
        <v>42826</v>
      </c>
      <c r="B209">
        <v>19393.54</v>
      </c>
    </row>
    <row r="210" spans="1:2">
      <c r="A210" s="17">
        <v>42856</v>
      </c>
      <c r="B210">
        <v>19310.52</v>
      </c>
    </row>
    <row r="211" spans="1:2">
      <c r="A211" s="17">
        <v>42887</v>
      </c>
      <c r="B211">
        <v>19860.03</v>
      </c>
    </row>
    <row r="212" spans="1:2">
      <c r="A212" s="17">
        <v>42917</v>
      </c>
      <c r="B212">
        <v>19860.03</v>
      </c>
    </row>
    <row r="213" spans="1:2">
      <c r="A213" s="17">
        <v>42948</v>
      </c>
      <c r="B213">
        <v>19985.79</v>
      </c>
    </row>
    <row r="214" spans="1:2">
      <c r="A214" s="17">
        <v>42979</v>
      </c>
      <c r="B214">
        <v>19691.47</v>
      </c>
    </row>
    <row r="215" spans="1:2">
      <c r="A215" s="17">
        <v>43009</v>
      </c>
      <c r="B215">
        <v>19691.47</v>
      </c>
    </row>
    <row r="216" spans="1:2">
      <c r="A216" s="17">
        <v>43040</v>
      </c>
      <c r="B216">
        <v>22420.080000000002</v>
      </c>
    </row>
    <row r="217" spans="1:2">
      <c r="A217" s="17">
        <v>43070</v>
      </c>
      <c r="B217">
        <v>22819.03</v>
      </c>
    </row>
    <row r="218" spans="1:2">
      <c r="A218" s="17">
        <v>43101</v>
      </c>
      <c r="B218">
        <v>22819.03</v>
      </c>
    </row>
    <row r="219" spans="1:2">
      <c r="A219" s="17">
        <v>43132</v>
      </c>
      <c r="B219">
        <v>23486.11</v>
      </c>
    </row>
    <row r="220" spans="1:2">
      <c r="A220" s="17">
        <v>43160</v>
      </c>
      <c r="B220">
        <v>21724.47</v>
      </c>
    </row>
    <row r="221" spans="1:2">
      <c r="A221" s="17">
        <v>43191</v>
      </c>
      <c r="B221">
        <v>21724.47</v>
      </c>
    </row>
    <row r="222" spans="1:2">
      <c r="A222" s="17">
        <v>43221</v>
      </c>
      <c r="B222">
        <v>22508.03</v>
      </c>
    </row>
    <row r="223" spans="1:2">
      <c r="A223" s="17">
        <v>43252</v>
      </c>
      <c r="B223">
        <v>22171.35</v>
      </c>
    </row>
    <row r="224" spans="1:2">
      <c r="A224" s="17">
        <v>43282</v>
      </c>
      <c r="B224">
        <v>22171.35</v>
      </c>
    </row>
    <row r="225" spans="1:2">
      <c r="A225" s="17">
        <v>43313</v>
      </c>
      <c r="B225">
        <v>22746.7</v>
      </c>
    </row>
    <row r="226" spans="1:2">
      <c r="A226" s="17">
        <v>43344</v>
      </c>
      <c r="B226">
        <v>22746.7</v>
      </c>
    </row>
    <row r="227" spans="1:2">
      <c r="A227" s="17">
        <v>43374</v>
      </c>
      <c r="B227">
        <v>24245.759999999998</v>
      </c>
    </row>
    <row r="228" spans="1:2">
      <c r="A228" s="17">
        <v>43405</v>
      </c>
      <c r="B228">
        <v>21687.65</v>
      </c>
    </row>
    <row r="229" spans="1:2">
      <c r="A229" s="17">
        <v>43435</v>
      </c>
      <c r="B229">
        <v>21687.65</v>
      </c>
    </row>
    <row r="230" spans="1:2">
      <c r="A230" s="17">
        <v>43466</v>
      </c>
      <c r="B230">
        <v>21687.65</v>
      </c>
    </row>
    <row r="231" spans="1:2">
      <c r="A231" s="17">
        <v>43497</v>
      </c>
      <c r="B231">
        <v>20788.39</v>
      </c>
    </row>
    <row r="232" spans="1:2">
      <c r="A232" s="17">
        <v>43525</v>
      </c>
      <c r="B232">
        <v>21602.69</v>
      </c>
    </row>
    <row r="233" spans="1:2">
      <c r="A233" s="17">
        <v>43556</v>
      </c>
      <c r="B233">
        <v>21509.03</v>
      </c>
    </row>
    <row r="234" spans="1:2">
      <c r="A234" s="17">
        <v>43586</v>
      </c>
      <c r="B234">
        <v>21509.03</v>
      </c>
    </row>
    <row r="235" spans="1:2">
      <c r="A235" s="17">
        <v>43617</v>
      </c>
      <c r="B235">
        <v>21509.03</v>
      </c>
    </row>
    <row r="236" spans="1:2">
      <c r="A236" s="17">
        <v>43647</v>
      </c>
      <c r="B236">
        <v>21729.97</v>
      </c>
    </row>
    <row r="237" spans="1:2">
      <c r="A237" s="17">
        <v>43678</v>
      </c>
      <c r="B237">
        <v>21540.99</v>
      </c>
    </row>
    <row r="238" spans="1:2">
      <c r="A238" s="17">
        <v>43709</v>
      </c>
      <c r="B238">
        <v>21540.99</v>
      </c>
    </row>
    <row r="239" spans="1:2">
      <c r="A239" s="17">
        <v>43739</v>
      </c>
      <c r="B239">
        <v>21885.24</v>
      </c>
    </row>
    <row r="240" spans="1:2">
      <c r="A240" s="17">
        <v>43770</v>
      </c>
      <c r="B240">
        <v>22850.77</v>
      </c>
    </row>
    <row r="241" spans="1:2">
      <c r="A241" s="17">
        <v>43800</v>
      </c>
      <c r="B241">
        <v>22850.77</v>
      </c>
    </row>
    <row r="242" spans="1:2">
      <c r="A242" s="17">
        <v>43831</v>
      </c>
      <c r="B242">
        <v>22850.77</v>
      </c>
    </row>
    <row r="243" spans="1:2">
      <c r="A243" s="17">
        <v>43862</v>
      </c>
      <c r="B243">
        <v>22850.77</v>
      </c>
    </row>
    <row r="244" spans="1:2">
      <c r="A244" s="17">
        <v>43891</v>
      </c>
      <c r="B244">
        <v>22850.77</v>
      </c>
    </row>
    <row r="245" spans="1:2">
      <c r="A245" s="17">
        <v>43922</v>
      </c>
      <c r="B245">
        <v>18065.41</v>
      </c>
    </row>
    <row r="246" spans="1:2">
      <c r="A246" s="17">
        <v>43952</v>
      </c>
      <c r="B246">
        <v>19619.349999999999</v>
      </c>
    </row>
    <row r="247" spans="1:2">
      <c r="A247" s="17">
        <v>43983</v>
      </c>
      <c r="B247">
        <v>22062.39</v>
      </c>
    </row>
    <row r="248" spans="1:2">
      <c r="A248" s="17">
        <v>44013</v>
      </c>
      <c r="B248">
        <v>22121.73</v>
      </c>
    </row>
    <row r="249" spans="1:2">
      <c r="A249" s="17">
        <v>44044</v>
      </c>
      <c r="B249">
        <v>22121.73</v>
      </c>
    </row>
    <row r="250" spans="1:2">
      <c r="A250" s="17">
        <v>44075</v>
      </c>
      <c r="B250">
        <v>23138.07</v>
      </c>
    </row>
    <row r="251" spans="1:2">
      <c r="A251" s="17">
        <v>44105</v>
      </c>
      <c r="B251">
        <v>23185.119999999999</v>
      </c>
    </row>
    <row r="252" spans="1:2">
      <c r="A252" s="17">
        <v>44136</v>
      </c>
      <c r="B252">
        <v>23185.119999999999</v>
      </c>
    </row>
    <row r="253" spans="1:2">
      <c r="A253" s="17">
        <v>44166</v>
      </c>
      <c r="B253">
        <v>26787.54</v>
      </c>
    </row>
    <row r="254" spans="1:2">
      <c r="A254" s="17">
        <v>44197</v>
      </c>
      <c r="B254">
        <v>26787.54</v>
      </c>
    </row>
    <row r="255" spans="1:2">
      <c r="A255" s="17">
        <v>44228</v>
      </c>
      <c r="B255">
        <v>28091.05</v>
      </c>
    </row>
    <row r="256" spans="1:2">
      <c r="A256" s="17">
        <v>44256</v>
      </c>
      <c r="B256">
        <v>29663.5</v>
      </c>
    </row>
    <row r="257" spans="1:2">
      <c r="A257" s="17">
        <v>44287</v>
      </c>
      <c r="B257">
        <v>29388.87</v>
      </c>
    </row>
    <row r="258" spans="1:2">
      <c r="A258" s="17">
        <v>44317</v>
      </c>
      <c r="B258">
        <v>29388.87</v>
      </c>
    </row>
    <row r="259" spans="1:2">
      <c r="A259" s="17">
        <v>44348</v>
      </c>
      <c r="B259">
        <v>28814.34</v>
      </c>
    </row>
    <row r="260" spans="1:2">
      <c r="A260" s="17">
        <v>44378</v>
      </c>
      <c r="B260">
        <v>28707.040000000001</v>
      </c>
    </row>
    <row r="261" spans="1:2">
      <c r="A261" s="17">
        <v>44409</v>
      </c>
      <c r="B261">
        <v>28707.040000000001</v>
      </c>
    </row>
    <row r="262" spans="1:2">
      <c r="A262" s="17">
        <v>44440</v>
      </c>
      <c r="B262">
        <v>28451.02</v>
      </c>
    </row>
    <row r="263" spans="1:2">
      <c r="A263" s="17">
        <v>44470</v>
      </c>
      <c r="B263">
        <v>28771.07</v>
      </c>
    </row>
    <row r="264" spans="1:2">
      <c r="A264" s="17">
        <v>44501</v>
      </c>
      <c r="B264">
        <v>29647.08</v>
      </c>
    </row>
    <row r="265" spans="1:2">
      <c r="A265" s="17">
        <v>44531</v>
      </c>
      <c r="B265">
        <v>28514.228181818184</v>
      </c>
    </row>
    <row r="266" spans="1:2">
      <c r="A266" s="17">
        <v>44562</v>
      </c>
      <c r="B266">
        <v>27903.988421052632</v>
      </c>
    </row>
    <row r="267" spans="1:2">
      <c r="A267" s="17">
        <v>44593</v>
      </c>
      <c r="B267">
        <v>27297.141538461536</v>
      </c>
    </row>
  </sheetData>
  <hyperlinks>
    <hyperlink ref="F1" r:id="rId1" display="https://fred.stlouisfed.org/series/NIKKEI225" xr:uid="{6EE2B598-4709-47DD-89B4-719CB7E0B6E8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99AF6-3B15-46C7-92D8-525C1F12F18E}">
  <sheetPr>
    <tabColor rgb="FF70AD47"/>
  </sheetPr>
  <dimension ref="A1:F615"/>
  <sheetViews>
    <sheetView workbookViewId="0">
      <selection activeCell="B8" sqref="B8"/>
    </sheetView>
  </sheetViews>
  <sheetFormatPr defaultRowHeight="12.75"/>
  <cols>
    <col min="1" max="1" width="10.140625" bestFit="1" customWidth="1"/>
    <col min="2" max="2" width="9" bestFit="1" customWidth="1"/>
    <col min="6" max="6" width="9" customWidth="1"/>
  </cols>
  <sheetData>
    <row r="1" spans="1:6">
      <c r="A1" t="s">
        <v>1</v>
      </c>
      <c r="B1" t="s">
        <v>52</v>
      </c>
      <c r="F1" s="18" t="s">
        <v>88</v>
      </c>
    </row>
    <row r="2" spans="1:6">
      <c r="A2" s="17">
        <v>25934</v>
      </c>
      <c r="B2">
        <v>358.02</v>
      </c>
    </row>
    <row r="3" spans="1:6">
      <c r="A3" s="17">
        <v>25965</v>
      </c>
      <c r="B3">
        <v>357.54500000000002</v>
      </c>
    </row>
    <row r="4" spans="1:6">
      <c r="A4" s="17">
        <v>25993</v>
      </c>
      <c r="B4">
        <v>357.51870000000002</v>
      </c>
    </row>
    <row r="5" spans="1:6">
      <c r="A5" s="17">
        <v>26024</v>
      </c>
      <c r="B5">
        <v>357.50319999999999</v>
      </c>
    </row>
    <row r="6" spans="1:6">
      <c r="A6" s="17">
        <v>26054</v>
      </c>
      <c r="B6">
        <v>357.41300000000001</v>
      </c>
    </row>
    <row r="7" spans="1:6">
      <c r="A7" s="17">
        <v>26085</v>
      </c>
      <c r="B7">
        <v>357.41180000000003</v>
      </c>
    </row>
    <row r="8" spans="1:6">
      <c r="A8" s="17">
        <v>26115</v>
      </c>
      <c r="B8">
        <v>357.40429999999998</v>
      </c>
    </row>
    <row r="9" spans="1:6">
      <c r="A9" s="17">
        <v>26146</v>
      </c>
      <c r="B9">
        <v>355.78</v>
      </c>
    </row>
    <row r="10" spans="1:6">
      <c r="A10" s="17">
        <v>26177</v>
      </c>
      <c r="B10">
        <v>338.02100000000002</v>
      </c>
    </row>
    <row r="11" spans="1:6">
      <c r="A11" s="17">
        <v>26207</v>
      </c>
      <c r="B11">
        <v>331.1105</v>
      </c>
    </row>
    <row r="12" spans="1:6">
      <c r="A12" s="17">
        <v>26238</v>
      </c>
      <c r="B12">
        <v>328.75200000000001</v>
      </c>
    </row>
    <row r="13" spans="1:6">
      <c r="A13" s="17">
        <v>26268</v>
      </c>
      <c r="B13">
        <v>320.0727</v>
      </c>
    </row>
    <row r="14" spans="1:6">
      <c r="A14" s="17">
        <v>26299</v>
      </c>
      <c r="B14">
        <v>312.72000000000003</v>
      </c>
    </row>
    <row r="15" spans="1:6">
      <c r="A15" s="17">
        <v>26330</v>
      </c>
      <c r="B15">
        <v>305.18700000000001</v>
      </c>
    </row>
    <row r="16" spans="1:6">
      <c r="A16" s="17">
        <v>26359</v>
      </c>
      <c r="B16">
        <v>302.53649999999999</v>
      </c>
    </row>
    <row r="17" spans="1:2">
      <c r="A17" s="17">
        <v>26390</v>
      </c>
      <c r="B17">
        <v>303.56049999999999</v>
      </c>
    </row>
    <row r="18" spans="1:2">
      <c r="A18" s="17">
        <v>26420</v>
      </c>
      <c r="B18">
        <v>304.37950000000001</v>
      </c>
    </row>
    <row r="19" spans="1:2">
      <c r="A19" s="17">
        <v>26451</v>
      </c>
      <c r="B19">
        <v>302.41449999999998</v>
      </c>
    </row>
    <row r="20" spans="1:2">
      <c r="A20" s="17">
        <v>26481</v>
      </c>
      <c r="B20">
        <v>301.03050000000002</v>
      </c>
    </row>
    <row r="21" spans="1:2">
      <c r="A21" s="17">
        <v>26512</v>
      </c>
      <c r="B21">
        <v>301.16090000000003</v>
      </c>
    </row>
    <row r="22" spans="1:2">
      <c r="A22" s="17">
        <v>26543</v>
      </c>
      <c r="B22">
        <v>301.11900000000003</v>
      </c>
    </row>
    <row r="23" spans="1:2">
      <c r="A23" s="17">
        <v>26573</v>
      </c>
      <c r="B23">
        <v>301.01100000000002</v>
      </c>
    </row>
    <row r="24" spans="1:2">
      <c r="A24" s="17">
        <v>26604</v>
      </c>
      <c r="B24">
        <v>300.98849999999999</v>
      </c>
    </row>
    <row r="25" spans="1:2">
      <c r="A25" s="17">
        <v>26634</v>
      </c>
      <c r="B25">
        <v>301.2405</v>
      </c>
    </row>
    <row r="26" spans="1:2">
      <c r="A26" s="17">
        <v>26665</v>
      </c>
      <c r="B26">
        <v>301.78820000000002</v>
      </c>
    </row>
    <row r="27" spans="1:2">
      <c r="A27" s="17">
        <v>26696</v>
      </c>
      <c r="B27">
        <v>278.42059999999998</v>
      </c>
    </row>
    <row r="28" spans="1:2">
      <c r="A28" s="17">
        <v>26724</v>
      </c>
      <c r="B28">
        <v>261.90140000000002</v>
      </c>
    </row>
    <row r="29" spans="1:2">
      <c r="A29" s="17">
        <v>26755</v>
      </c>
      <c r="B29">
        <v>265.4914</v>
      </c>
    </row>
    <row r="30" spans="1:2">
      <c r="A30" s="17">
        <v>26785</v>
      </c>
      <c r="B30">
        <v>264.65050000000002</v>
      </c>
    </row>
    <row r="31" spans="1:2">
      <c r="A31" s="17">
        <v>26816</v>
      </c>
      <c r="B31">
        <v>264.49810000000002</v>
      </c>
    </row>
    <row r="32" spans="1:2">
      <c r="A32" s="17">
        <v>26846</v>
      </c>
      <c r="B32">
        <v>264.55380000000002</v>
      </c>
    </row>
    <row r="33" spans="1:2">
      <c r="A33" s="17">
        <v>26877</v>
      </c>
      <c r="B33">
        <v>265.22000000000003</v>
      </c>
    </row>
    <row r="34" spans="1:2">
      <c r="A34" s="17">
        <v>26908</v>
      </c>
      <c r="B34">
        <v>265.47469999999998</v>
      </c>
    </row>
    <row r="35" spans="1:2">
      <c r="A35" s="17">
        <v>26938</v>
      </c>
      <c r="B35">
        <v>266.33479999999997</v>
      </c>
    </row>
    <row r="36" spans="1:2">
      <c r="A36" s="17">
        <v>26969</v>
      </c>
      <c r="B36">
        <v>278.26249999999999</v>
      </c>
    </row>
    <row r="37" spans="1:2">
      <c r="A37" s="17">
        <v>26999</v>
      </c>
      <c r="B37">
        <v>280.17750000000001</v>
      </c>
    </row>
    <row r="38" spans="1:2">
      <c r="A38" s="17">
        <v>27030</v>
      </c>
      <c r="B38">
        <v>298.1336</v>
      </c>
    </row>
    <row r="39" spans="1:2">
      <c r="A39" s="17">
        <v>27061</v>
      </c>
      <c r="B39">
        <v>291.0872</v>
      </c>
    </row>
    <row r="40" spans="1:2">
      <c r="A40" s="17">
        <v>27089</v>
      </c>
      <c r="B40">
        <v>282.16480000000001</v>
      </c>
    </row>
    <row r="41" spans="1:2">
      <c r="A41" s="17">
        <v>27120</v>
      </c>
      <c r="B41">
        <v>277.77409999999998</v>
      </c>
    </row>
    <row r="42" spans="1:2">
      <c r="A42" s="17">
        <v>27150</v>
      </c>
      <c r="B42">
        <v>278.96640000000002</v>
      </c>
    </row>
    <row r="43" spans="1:2">
      <c r="A43" s="17">
        <v>27181</v>
      </c>
      <c r="B43">
        <v>282.97000000000003</v>
      </c>
    </row>
    <row r="44" spans="1:2">
      <c r="A44" s="17">
        <v>27211</v>
      </c>
      <c r="B44">
        <v>290.98</v>
      </c>
    </row>
    <row r="45" spans="1:2">
      <c r="A45" s="17">
        <v>27242</v>
      </c>
      <c r="B45">
        <v>302.28359999999998</v>
      </c>
    </row>
    <row r="46" spans="1:2">
      <c r="A46" s="17">
        <v>27273</v>
      </c>
      <c r="B46">
        <v>299.084</v>
      </c>
    </row>
    <row r="47" spans="1:2">
      <c r="A47" s="17">
        <v>27303</v>
      </c>
      <c r="B47">
        <v>299.36450000000002</v>
      </c>
    </row>
    <row r="48" spans="1:2">
      <c r="A48" s="17">
        <v>27334</v>
      </c>
      <c r="B48">
        <v>300.07499999999999</v>
      </c>
    </row>
    <row r="49" spans="1:2">
      <c r="A49" s="17">
        <v>27364</v>
      </c>
      <c r="B49">
        <v>300.41140000000001</v>
      </c>
    </row>
    <row r="50" spans="1:2">
      <c r="A50" s="17">
        <v>27395</v>
      </c>
      <c r="B50">
        <v>299.68450000000001</v>
      </c>
    </row>
    <row r="51" spans="1:2">
      <c r="A51" s="17">
        <v>27426</v>
      </c>
      <c r="B51">
        <v>291.6583</v>
      </c>
    </row>
    <row r="52" spans="1:2">
      <c r="A52" s="17">
        <v>27454</v>
      </c>
      <c r="B52">
        <v>287.9486</v>
      </c>
    </row>
    <row r="53" spans="1:2">
      <c r="A53" s="17">
        <v>27485</v>
      </c>
      <c r="B53">
        <v>292.1968</v>
      </c>
    </row>
    <row r="54" spans="1:2">
      <c r="A54" s="17">
        <v>27515</v>
      </c>
      <c r="B54">
        <v>291.43049999999999</v>
      </c>
    </row>
    <row r="55" spans="1:2">
      <c r="A55" s="17">
        <v>27546</v>
      </c>
      <c r="B55">
        <v>293.46620000000001</v>
      </c>
    </row>
    <row r="56" spans="1:2">
      <c r="A56" s="17">
        <v>27576</v>
      </c>
      <c r="B56">
        <v>296.3741</v>
      </c>
    </row>
    <row r="57" spans="1:2">
      <c r="A57" s="17">
        <v>27607</v>
      </c>
      <c r="B57">
        <v>297.97620000000001</v>
      </c>
    </row>
    <row r="58" spans="1:2">
      <c r="A58" s="17">
        <v>27638</v>
      </c>
      <c r="B58">
        <v>299.90899999999999</v>
      </c>
    </row>
    <row r="59" spans="1:2">
      <c r="A59" s="17">
        <v>27668</v>
      </c>
      <c r="B59">
        <v>302.33640000000003</v>
      </c>
    </row>
    <row r="60" spans="1:2">
      <c r="A60" s="17">
        <v>27699</v>
      </c>
      <c r="B60">
        <v>302.5453</v>
      </c>
    </row>
    <row r="61" spans="1:2">
      <c r="A61" s="17">
        <v>27729</v>
      </c>
      <c r="B61">
        <v>305.67</v>
      </c>
    </row>
    <row r="62" spans="1:2">
      <c r="A62" s="17">
        <v>27760</v>
      </c>
      <c r="B62">
        <v>304.63569999999999</v>
      </c>
    </row>
    <row r="63" spans="1:2">
      <c r="A63" s="17">
        <v>27791</v>
      </c>
      <c r="B63">
        <v>301.59440000000001</v>
      </c>
    </row>
    <row r="64" spans="1:2">
      <c r="A64" s="17">
        <v>27820</v>
      </c>
      <c r="B64">
        <v>300.51830000000001</v>
      </c>
    </row>
    <row r="65" spans="1:2">
      <c r="A65" s="17">
        <v>27851</v>
      </c>
      <c r="B65">
        <v>299.10860000000002</v>
      </c>
    </row>
    <row r="66" spans="1:2">
      <c r="A66" s="17">
        <v>27881</v>
      </c>
      <c r="B66">
        <v>299.00400000000002</v>
      </c>
    </row>
    <row r="67" spans="1:2">
      <c r="A67" s="17">
        <v>27912</v>
      </c>
      <c r="B67">
        <v>299.1909</v>
      </c>
    </row>
    <row r="68" spans="1:2">
      <c r="A68" s="17">
        <v>27942</v>
      </c>
      <c r="B68">
        <v>294.64100000000002</v>
      </c>
    </row>
    <row r="69" spans="1:2">
      <c r="A69" s="17">
        <v>27973</v>
      </c>
      <c r="B69">
        <v>290.6259</v>
      </c>
    </row>
    <row r="70" spans="1:2">
      <c r="A70" s="17">
        <v>28004</v>
      </c>
      <c r="B70">
        <v>287.36099999999999</v>
      </c>
    </row>
    <row r="71" spans="1:2">
      <c r="A71" s="17">
        <v>28034</v>
      </c>
      <c r="B71">
        <v>291.18900000000002</v>
      </c>
    </row>
    <row r="72" spans="1:2">
      <c r="A72" s="17">
        <v>28065</v>
      </c>
      <c r="B72">
        <v>295.1653</v>
      </c>
    </row>
    <row r="73" spans="1:2">
      <c r="A73" s="17">
        <v>28095</v>
      </c>
      <c r="B73">
        <v>294.70170000000002</v>
      </c>
    </row>
    <row r="74" spans="1:2">
      <c r="A74" s="17">
        <v>28126</v>
      </c>
      <c r="B74">
        <v>291.05239999999998</v>
      </c>
    </row>
    <row r="75" spans="1:2">
      <c r="A75" s="17">
        <v>28157</v>
      </c>
      <c r="B75">
        <v>285.02210000000002</v>
      </c>
    </row>
    <row r="76" spans="1:2">
      <c r="A76" s="17">
        <v>28185</v>
      </c>
      <c r="B76">
        <v>280.22649999999999</v>
      </c>
    </row>
    <row r="77" spans="1:2">
      <c r="A77" s="17">
        <v>28216</v>
      </c>
      <c r="B77">
        <v>275.20710000000003</v>
      </c>
    </row>
    <row r="78" spans="1:2">
      <c r="A78" s="17">
        <v>28246</v>
      </c>
      <c r="B78">
        <v>277.42619999999999</v>
      </c>
    </row>
    <row r="79" spans="1:2">
      <c r="A79" s="17">
        <v>28277</v>
      </c>
      <c r="B79">
        <v>272.86090000000002</v>
      </c>
    </row>
    <row r="80" spans="1:2">
      <c r="A80" s="17">
        <v>28307</v>
      </c>
      <c r="B80">
        <v>264.86320000000001</v>
      </c>
    </row>
    <row r="81" spans="1:2">
      <c r="A81" s="17">
        <v>28338</v>
      </c>
      <c r="B81">
        <v>266.67739999999998</v>
      </c>
    </row>
    <row r="82" spans="1:2">
      <c r="A82" s="17">
        <v>28369</v>
      </c>
      <c r="B82">
        <v>266.77</v>
      </c>
    </row>
    <row r="83" spans="1:2">
      <c r="A83" s="17">
        <v>28399</v>
      </c>
      <c r="B83">
        <v>254.74449999999999</v>
      </c>
    </row>
    <row r="84" spans="1:2">
      <c r="A84" s="17">
        <v>28430</v>
      </c>
      <c r="B84">
        <v>244.70259999999999</v>
      </c>
    </row>
    <row r="85" spans="1:2">
      <c r="A85" s="17">
        <v>28460</v>
      </c>
      <c r="B85">
        <v>241.02289999999999</v>
      </c>
    </row>
    <row r="86" spans="1:2">
      <c r="A86" s="17">
        <v>28491</v>
      </c>
      <c r="B86">
        <v>241.08099999999999</v>
      </c>
    </row>
    <row r="87" spans="1:2">
      <c r="A87" s="17">
        <v>28522</v>
      </c>
      <c r="B87">
        <v>240.37219999999999</v>
      </c>
    </row>
    <row r="88" spans="1:2">
      <c r="A88" s="17">
        <v>28550</v>
      </c>
      <c r="B88">
        <v>231.85740000000001</v>
      </c>
    </row>
    <row r="89" spans="1:2">
      <c r="A89" s="17">
        <v>28581</v>
      </c>
      <c r="B89">
        <v>221.857</v>
      </c>
    </row>
    <row r="90" spans="1:2">
      <c r="A90" s="17">
        <v>28611</v>
      </c>
      <c r="B90">
        <v>226.17859999999999</v>
      </c>
    </row>
    <row r="91" spans="1:2">
      <c r="A91" s="17">
        <v>28642</v>
      </c>
      <c r="B91">
        <v>214.10640000000001</v>
      </c>
    </row>
    <row r="92" spans="1:2">
      <c r="A92" s="17">
        <v>28672</v>
      </c>
      <c r="B92">
        <v>199.69550000000001</v>
      </c>
    </row>
    <row r="93" spans="1:2">
      <c r="A93" s="17">
        <v>28703</v>
      </c>
      <c r="B93">
        <v>188.70959999999999</v>
      </c>
    </row>
    <row r="94" spans="1:2">
      <c r="A94" s="17">
        <v>28734</v>
      </c>
      <c r="B94">
        <v>189.9195</v>
      </c>
    </row>
    <row r="95" spans="1:2">
      <c r="A95" s="17">
        <v>28764</v>
      </c>
      <c r="B95">
        <v>183.631</v>
      </c>
    </row>
    <row r="96" spans="1:2">
      <c r="A96" s="17">
        <v>28795</v>
      </c>
      <c r="B96">
        <v>192.14250000000001</v>
      </c>
    </row>
    <row r="97" spans="1:2">
      <c r="A97" s="17">
        <v>28825</v>
      </c>
      <c r="B97">
        <v>195.95500000000001</v>
      </c>
    </row>
    <row r="98" spans="1:2">
      <c r="A98" s="17">
        <v>28856</v>
      </c>
      <c r="B98">
        <v>197.755</v>
      </c>
    </row>
    <row r="99" spans="1:2">
      <c r="A99" s="17">
        <v>28887</v>
      </c>
      <c r="B99">
        <v>200.50720000000001</v>
      </c>
    </row>
    <row r="100" spans="1:2">
      <c r="A100" s="17">
        <v>28915</v>
      </c>
      <c r="B100">
        <v>206.3236</v>
      </c>
    </row>
    <row r="101" spans="1:2">
      <c r="A101" s="17">
        <v>28946</v>
      </c>
      <c r="B101">
        <v>216.2852</v>
      </c>
    </row>
    <row r="102" spans="1:2">
      <c r="A102" s="17">
        <v>28976</v>
      </c>
      <c r="B102">
        <v>218.41409999999999</v>
      </c>
    </row>
    <row r="103" spans="1:2">
      <c r="A103" s="17">
        <v>29007</v>
      </c>
      <c r="B103">
        <v>218.5967</v>
      </c>
    </row>
    <row r="104" spans="1:2">
      <c r="A104" s="17">
        <v>29037</v>
      </c>
      <c r="B104">
        <v>216.51</v>
      </c>
    </row>
    <row r="105" spans="1:2">
      <c r="A105" s="17">
        <v>29068</v>
      </c>
      <c r="B105">
        <v>217.92570000000001</v>
      </c>
    </row>
    <row r="106" spans="1:2">
      <c r="A106" s="17">
        <v>29099</v>
      </c>
      <c r="B106">
        <v>222.41370000000001</v>
      </c>
    </row>
    <row r="107" spans="1:2">
      <c r="A107" s="17">
        <v>29129</v>
      </c>
      <c r="B107">
        <v>230.4845</v>
      </c>
    </row>
    <row r="108" spans="1:2">
      <c r="A108" s="17">
        <v>29160</v>
      </c>
      <c r="B108">
        <v>244.98419999999999</v>
      </c>
    </row>
    <row r="109" spans="1:2">
      <c r="A109" s="17">
        <v>29190</v>
      </c>
      <c r="B109">
        <v>240.37450000000001</v>
      </c>
    </row>
    <row r="110" spans="1:2">
      <c r="A110" s="17">
        <v>29221</v>
      </c>
      <c r="B110">
        <v>237.8886</v>
      </c>
    </row>
    <row r="111" spans="1:2">
      <c r="A111" s="17">
        <v>29252</v>
      </c>
      <c r="B111">
        <v>244.35</v>
      </c>
    </row>
    <row r="112" spans="1:2">
      <c r="A112" s="17">
        <v>29281</v>
      </c>
      <c r="B112">
        <v>248.4786</v>
      </c>
    </row>
    <row r="113" spans="1:2">
      <c r="A113" s="17">
        <v>29312</v>
      </c>
      <c r="B113">
        <v>250.27500000000001</v>
      </c>
    </row>
    <row r="114" spans="1:2">
      <c r="A114" s="17">
        <v>29342</v>
      </c>
      <c r="B114">
        <v>228.62860000000001</v>
      </c>
    </row>
    <row r="115" spans="1:2">
      <c r="A115" s="17">
        <v>29373</v>
      </c>
      <c r="B115">
        <v>217.91759999999999</v>
      </c>
    </row>
    <row r="116" spans="1:2">
      <c r="A116" s="17">
        <v>29403</v>
      </c>
      <c r="B116">
        <v>221.13640000000001</v>
      </c>
    </row>
    <row r="117" spans="1:2">
      <c r="A117" s="17">
        <v>29434</v>
      </c>
      <c r="B117">
        <v>223.91380000000001</v>
      </c>
    </row>
    <row r="118" spans="1:2">
      <c r="A118" s="17">
        <v>29465</v>
      </c>
      <c r="B118">
        <v>214.41669999999999</v>
      </c>
    </row>
    <row r="119" spans="1:2">
      <c r="A119" s="17">
        <v>29495</v>
      </c>
      <c r="B119">
        <v>209.3227</v>
      </c>
    </row>
    <row r="120" spans="1:2">
      <c r="A120" s="17">
        <v>29526</v>
      </c>
      <c r="B120">
        <v>213.10589999999999</v>
      </c>
    </row>
    <row r="121" spans="1:2">
      <c r="A121" s="17">
        <v>29556</v>
      </c>
      <c r="B121">
        <v>209.48859999999999</v>
      </c>
    </row>
    <row r="122" spans="1:2">
      <c r="A122" s="17">
        <v>29587</v>
      </c>
      <c r="B122">
        <v>202.36670000000001</v>
      </c>
    </row>
    <row r="123" spans="1:2">
      <c r="A123" s="17">
        <v>29618</v>
      </c>
      <c r="B123">
        <v>205.7167</v>
      </c>
    </row>
    <row r="124" spans="1:2">
      <c r="A124" s="17">
        <v>29646</v>
      </c>
      <c r="B124">
        <v>208.79179999999999</v>
      </c>
    </row>
    <row r="125" spans="1:2">
      <c r="A125" s="17">
        <v>29677</v>
      </c>
      <c r="B125">
        <v>214.9759</v>
      </c>
    </row>
    <row r="126" spans="1:2">
      <c r="A126" s="17">
        <v>29707</v>
      </c>
      <c r="B126">
        <v>220.6285</v>
      </c>
    </row>
    <row r="127" spans="1:2">
      <c r="A127" s="17">
        <v>29738</v>
      </c>
      <c r="B127">
        <v>224.18049999999999</v>
      </c>
    </row>
    <row r="128" spans="1:2">
      <c r="A128" s="17">
        <v>29768</v>
      </c>
      <c r="B128">
        <v>232.3261</v>
      </c>
    </row>
    <row r="129" spans="1:2">
      <c r="A129" s="17">
        <v>29799</v>
      </c>
      <c r="B129">
        <v>233.3262</v>
      </c>
    </row>
    <row r="130" spans="1:2">
      <c r="A130" s="17">
        <v>29830</v>
      </c>
      <c r="B130">
        <v>229.48099999999999</v>
      </c>
    </row>
    <row r="131" spans="1:2">
      <c r="A131" s="17">
        <v>29860</v>
      </c>
      <c r="B131">
        <v>231.51900000000001</v>
      </c>
    </row>
    <row r="132" spans="1:2">
      <c r="A132" s="17">
        <v>29891</v>
      </c>
      <c r="B132">
        <v>223.1267</v>
      </c>
    </row>
    <row r="133" spans="1:2">
      <c r="A133" s="17">
        <v>29921</v>
      </c>
      <c r="B133">
        <v>218.9545</v>
      </c>
    </row>
    <row r="134" spans="1:2">
      <c r="A134" s="17">
        <v>29952</v>
      </c>
      <c r="B134">
        <v>224.80500000000001</v>
      </c>
    </row>
    <row r="135" spans="1:2">
      <c r="A135" s="17">
        <v>29983</v>
      </c>
      <c r="B135">
        <v>235.3056</v>
      </c>
    </row>
    <row r="136" spans="1:2">
      <c r="A136" s="17">
        <v>30011</v>
      </c>
      <c r="B136">
        <v>241.22829999999999</v>
      </c>
    </row>
    <row r="137" spans="1:2">
      <c r="A137" s="17">
        <v>30042</v>
      </c>
      <c r="B137">
        <v>244.10679999999999</v>
      </c>
    </row>
    <row r="138" spans="1:2">
      <c r="A138" s="17">
        <v>30072</v>
      </c>
      <c r="B138">
        <v>236.96350000000001</v>
      </c>
    </row>
    <row r="139" spans="1:2">
      <c r="A139" s="17">
        <v>30103</v>
      </c>
      <c r="B139">
        <v>251.1977</v>
      </c>
    </row>
    <row r="140" spans="1:2">
      <c r="A140" s="17">
        <v>30133</v>
      </c>
      <c r="B140">
        <v>255.03100000000001</v>
      </c>
    </row>
    <row r="141" spans="1:2">
      <c r="A141" s="17">
        <v>30164</v>
      </c>
      <c r="B141">
        <v>259.0455</v>
      </c>
    </row>
    <row r="142" spans="1:2">
      <c r="A142" s="17">
        <v>30195</v>
      </c>
      <c r="B142">
        <v>263.28570000000002</v>
      </c>
    </row>
    <row r="143" spans="1:2">
      <c r="A143" s="17">
        <v>30225</v>
      </c>
      <c r="B143">
        <v>271.61500000000001</v>
      </c>
    </row>
    <row r="144" spans="1:2">
      <c r="A144" s="17">
        <v>30256</v>
      </c>
      <c r="B144">
        <v>264.08789999999999</v>
      </c>
    </row>
    <row r="145" spans="1:2">
      <c r="A145" s="17">
        <v>30286</v>
      </c>
      <c r="B145">
        <v>241.94130000000001</v>
      </c>
    </row>
    <row r="146" spans="1:2">
      <c r="A146" s="17">
        <v>30317</v>
      </c>
      <c r="B146">
        <v>232.73099999999999</v>
      </c>
    </row>
    <row r="147" spans="1:2">
      <c r="A147" s="17">
        <v>30348</v>
      </c>
      <c r="B147">
        <v>236.12110000000001</v>
      </c>
    </row>
    <row r="148" spans="1:2">
      <c r="A148" s="17">
        <v>30376</v>
      </c>
      <c r="B148">
        <v>238.2543</v>
      </c>
    </row>
    <row r="149" spans="1:2">
      <c r="A149" s="17">
        <v>30407</v>
      </c>
      <c r="B149">
        <v>237.7467</v>
      </c>
    </row>
    <row r="150" spans="1:2">
      <c r="A150" s="17">
        <v>30437</v>
      </c>
      <c r="B150">
        <v>234.75569999999999</v>
      </c>
    </row>
    <row r="151" spans="1:2">
      <c r="A151" s="17">
        <v>30468</v>
      </c>
      <c r="B151">
        <v>240.03139999999999</v>
      </c>
    </row>
    <row r="152" spans="1:2">
      <c r="A152" s="17">
        <v>30498</v>
      </c>
      <c r="B152">
        <v>240.51599999999999</v>
      </c>
    </row>
    <row r="153" spans="1:2">
      <c r="A153" s="17">
        <v>30529</v>
      </c>
      <c r="B153">
        <v>244.46129999999999</v>
      </c>
    </row>
    <row r="154" spans="1:2">
      <c r="A154" s="17">
        <v>30560</v>
      </c>
      <c r="B154">
        <v>242.34620000000001</v>
      </c>
    </row>
    <row r="155" spans="1:2">
      <c r="A155" s="17">
        <v>30590</v>
      </c>
      <c r="B155">
        <v>232.88550000000001</v>
      </c>
    </row>
    <row r="156" spans="1:2">
      <c r="A156" s="17">
        <v>30621</v>
      </c>
      <c r="B156">
        <v>235.03</v>
      </c>
    </row>
    <row r="157" spans="1:2">
      <c r="A157" s="17">
        <v>30651</v>
      </c>
      <c r="B157">
        <v>234.4624</v>
      </c>
    </row>
    <row r="158" spans="1:2">
      <c r="A158" s="17">
        <v>30682</v>
      </c>
      <c r="B158">
        <v>233.8</v>
      </c>
    </row>
    <row r="159" spans="1:2">
      <c r="A159" s="17">
        <v>30713</v>
      </c>
      <c r="B159">
        <v>233.59630000000001</v>
      </c>
    </row>
    <row r="160" spans="1:2">
      <c r="A160" s="17">
        <v>30742</v>
      </c>
      <c r="B160">
        <v>225.2664</v>
      </c>
    </row>
    <row r="161" spans="1:2">
      <c r="A161" s="17">
        <v>30773</v>
      </c>
      <c r="B161">
        <v>225.2</v>
      </c>
    </row>
    <row r="162" spans="1:2">
      <c r="A162" s="17">
        <v>30803</v>
      </c>
      <c r="B162">
        <v>230.4777</v>
      </c>
    </row>
    <row r="163" spans="1:2">
      <c r="A163" s="17">
        <v>30834</v>
      </c>
      <c r="B163">
        <v>233.56569999999999</v>
      </c>
    </row>
    <row r="164" spans="1:2">
      <c r="A164" s="17">
        <v>30864</v>
      </c>
      <c r="B164">
        <v>243.0676</v>
      </c>
    </row>
    <row r="165" spans="1:2">
      <c r="A165" s="17">
        <v>30895</v>
      </c>
      <c r="B165">
        <v>242.26089999999999</v>
      </c>
    </row>
    <row r="166" spans="1:2">
      <c r="A166" s="17">
        <v>30926</v>
      </c>
      <c r="B166">
        <v>245.45679999999999</v>
      </c>
    </row>
    <row r="167" spans="1:2">
      <c r="A167" s="17">
        <v>30956</v>
      </c>
      <c r="B167">
        <v>246.75450000000001</v>
      </c>
    </row>
    <row r="168" spans="1:2">
      <c r="A168" s="17">
        <v>30987</v>
      </c>
      <c r="B168">
        <v>243.63050000000001</v>
      </c>
    </row>
    <row r="169" spans="1:2">
      <c r="A169" s="17">
        <v>31017</v>
      </c>
      <c r="B169">
        <v>247.964</v>
      </c>
    </row>
    <row r="170" spans="1:2">
      <c r="A170" s="17">
        <v>31048</v>
      </c>
      <c r="B170">
        <v>254.18289999999999</v>
      </c>
    </row>
    <row r="171" spans="1:2">
      <c r="A171" s="17">
        <v>31079</v>
      </c>
      <c r="B171">
        <v>260.4778</v>
      </c>
    </row>
    <row r="172" spans="1:2">
      <c r="A172" s="17">
        <v>31107</v>
      </c>
      <c r="B172">
        <v>257.9205</v>
      </c>
    </row>
    <row r="173" spans="1:2">
      <c r="A173" s="17">
        <v>31138</v>
      </c>
      <c r="B173">
        <v>251.84549999999999</v>
      </c>
    </row>
    <row r="174" spans="1:2">
      <c r="A174" s="17">
        <v>31168</v>
      </c>
      <c r="B174">
        <v>251.7295</v>
      </c>
    </row>
    <row r="175" spans="1:2">
      <c r="A175" s="17">
        <v>31199</v>
      </c>
      <c r="B175">
        <v>248.84</v>
      </c>
    </row>
    <row r="176" spans="1:2">
      <c r="A176" s="17">
        <v>31229</v>
      </c>
      <c r="B176">
        <v>241.13640000000001</v>
      </c>
    </row>
    <row r="177" spans="1:2">
      <c r="A177" s="17">
        <v>31260</v>
      </c>
      <c r="B177">
        <v>237.46090000000001</v>
      </c>
    </row>
    <row r="178" spans="1:2">
      <c r="A178" s="17">
        <v>31291</v>
      </c>
      <c r="B178">
        <v>236.5275</v>
      </c>
    </row>
    <row r="179" spans="1:2">
      <c r="A179" s="17">
        <v>31321</v>
      </c>
      <c r="B179">
        <v>214.68049999999999</v>
      </c>
    </row>
    <row r="180" spans="1:2">
      <c r="A180" s="17">
        <v>31352</v>
      </c>
      <c r="B180">
        <v>204.0737</v>
      </c>
    </row>
    <row r="181" spans="1:2">
      <c r="A181" s="17">
        <v>31382</v>
      </c>
      <c r="B181">
        <v>202.78809999999999</v>
      </c>
    </row>
    <row r="182" spans="1:2">
      <c r="A182" s="17">
        <v>31413</v>
      </c>
      <c r="B182">
        <v>199.8905</v>
      </c>
    </row>
    <row r="183" spans="1:2">
      <c r="A183" s="17">
        <v>31444</v>
      </c>
      <c r="B183">
        <v>184.85159999999999</v>
      </c>
    </row>
    <row r="184" spans="1:2">
      <c r="A184" s="17">
        <v>31472</v>
      </c>
      <c r="B184">
        <v>178.69380000000001</v>
      </c>
    </row>
    <row r="185" spans="1:2">
      <c r="A185" s="17">
        <v>31503</v>
      </c>
      <c r="B185">
        <v>175.09180000000001</v>
      </c>
    </row>
    <row r="186" spans="1:2">
      <c r="A186" s="17">
        <v>31533</v>
      </c>
      <c r="B186">
        <v>167.03139999999999</v>
      </c>
    </row>
    <row r="187" spans="1:2">
      <c r="A187" s="17">
        <v>31564</v>
      </c>
      <c r="B187">
        <v>167.5419</v>
      </c>
    </row>
    <row r="188" spans="1:2">
      <c r="A188" s="17">
        <v>31594</v>
      </c>
      <c r="B188">
        <v>158.60589999999999</v>
      </c>
    </row>
    <row r="189" spans="1:2">
      <c r="A189" s="17">
        <v>31625</v>
      </c>
      <c r="B189">
        <v>154.1771</v>
      </c>
    </row>
    <row r="190" spans="1:2">
      <c r="A190" s="17">
        <v>31656</v>
      </c>
      <c r="B190">
        <v>154.73140000000001</v>
      </c>
    </row>
    <row r="191" spans="1:2">
      <c r="A191" s="17">
        <v>31686</v>
      </c>
      <c r="B191">
        <v>156.47229999999999</v>
      </c>
    </row>
    <row r="192" spans="1:2">
      <c r="A192" s="17">
        <v>31717</v>
      </c>
      <c r="B192">
        <v>162.8494</v>
      </c>
    </row>
    <row r="193" spans="1:2">
      <c r="A193" s="17">
        <v>31747</v>
      </c>
      <c r="B193">
        <v>162.0523</v>
      </c>
    </row>
    <row r="194" spans="1:2">
      <c r="A194" s="17">
        <v>31778</v>
      </c>
      <c r="B194">
        <v>154.8295</v>
      </c>
    </row>
    <row r="195" spans="1:2">
      <c r="A195" s="17">
        <v>31809</v>
      </c>
      <c r="B195">
        <v>153.4068</v>
      </c>
    </row>
    <row r="196" spans="1:2">
      <c r="A196" s="17">
        <v>31837</v>
      </c>
      <c r="B196">
        <v>151.4332</v>
      </c>
    </row>
    <row r="197" spans="1:2">
      <c r="A197" s="17">
        <v>31868</v>
      </c>
      <c r="B197">
        <v>142.89859999999999</v>
      </c>
    </row>
    <row r="198" spans="1:2">
      <c r="A198" s="17">
        <v>31898</v>
      </c>
      <c r="B198">
        <v>140.47900000000001</v>
      </c>
    </row>
    <row r="199" spans="1:2">
      <c r="A199" s="17">
        <v>31929</v>
      </c>
      <c r="B199">
        <v>144.54949999999999</v>
      </c>
    </row>
    <row r="200" spans="1:2">
      <c r="A200" s="17">
        <v>31959</v>
      </c>
      <c r="B200">
        <v>150.29390000000001</v>
      </c>
    </row>
    <row r="201" spans="1:2">
      <c r="A201" s="17">
        <v>31990</v>
      </c>
      <c r="B201">
        <v>147.33430000000001</v>
      </c>
    </row>
    <row r="202" spans="1:2">
      <c r="A202" s="17">
        <v>32021</v>
      </c>
      <c r="B202">
        <v>143.291</v>
      </c>
    </row>
    <row r="203" spans="1:2">
      <c r="A203" s="17">
        <v>32051</v>
      </c>
      <c r="B203">
        <v>143.32</v>
      </c>
    </row>
    <row r="204" spans="1:2">
      <c r="A204" s="17">
        <v>32082</v>
      </c>
      <c r="B204">
        <v>135.3974</v>
      </c>
    </row>
    <row r="205" spans="1:2">
      <c r="A205" s="17">
        <v>32112</v>
      </c>
      <c r="B205">
        <v>128.24180000000001</v>
      </c>
    </row>
    <row r="206" spans="1:2">
      <c r="A206" s="17">
        <v>32143</v>
      </c>
      <c r="B206">
        <v>127.6853</v>
      </c>
    </row>
    <row r="207" spans="1:2">
      <c r="A207" s="17">
        <v>32174</v>
      </c>
      <c r="B207">
        <v>129.16650000000001</v>
      </c>
    </row>
    <row r="208" spans="1:2">
      <c r="A208" s="17">
        <v>32203</v>
      </c>
      <c r="B208">
        <v>127.1139</v>
      </c>
    </row>
    <row r="209" spans="1:2">
      <c r="A209" s="17">
        <v>32234</v>
      </c>
      <c r="B209">
        <v>124.8976</v>
      </c>
    </row>
    <row r="210" spans="1:2">
      <c r="A210" s="17">
        <v>32264</v>
      </c>
      <c r="B210">
        <v>124.7871</v>
      </c>
    </row>
    <row r="211" spans="1:2">
      <c r="A211" s="17">
        <v>32295</v>
      </c>
      <c r="B211">
        <v>127.46550000000001</v>
      </c>
    </row>
    <row r="212" spans="1:2">
      <c r="A212" s="17">
        <v>32325</v>
      </c>
      <c r="B212">
        <v>133.0215</v>
      </c>
    </row>
    <row r="213" spans="1:2">
      <c r="A213" s="17">
        <v>32356</v>
      </c>
      <c r="B213">
        <v>133.76609999999999</v>
      </c>
    </row>
    <row r="214" spans="1:2">
      <c r="A214" s="17">
        <v>32387</v>
      </c>
      <c r="B214">
        <v>134.3176</v>
      </c>
    </row>
    <row r="215" spans="1:2">
      <c r="A215" s="17">
        <v>32417</v>
      </c>
      <c r="B215">
        <v>128.68049999999999</v>
      </c>
    </row>
    <row r="216" spans="1:2">
      <c r="A216" s="17">
        <v>32448</v>
      </c>
      <c r="B216">
        <v>123.202</v>
      </c>
    </row>
    <row r="217" spans="1:2">
      <c r="A217" s="17">
        <v>32478</v>
      </c>
      <c r="B217">
        <v>123.60760000000001</v>
      </c>
    </row>
    <row r="218" spans="1:2">
      <c r="A218" s="17">
        <v>32509</v>
      </c>
      <c r="B218">
        <v>127.3625</v>
      </c>
    </row>
    <row r="219" spans="1:2">
      <c r="A219" s="17">
        <v>32540</v>
      </c>
      <c r="B219">
        <v>127.73739999999999</v>
      </c>
    </row>
    <row r="220" spans="1:2">
      <c r="A220" s="17">
        <v>32568</v>
      </c>
      <c r="B220">
        <v>130.5504</v>
      </c>
    </row>
    <row r="221" spans="1:2">
      <c r="A221" s="17">
        <v>32599</v>
      </c>
      <c r="B221">
        <v>132.03649999999999</v>
      </c>
    </row>
    <row r="222" spans="1:2">
      <c r="A222" s="17">
        <v>32629</v>
      </c>
      <c r="B222">
        <v>137.86359999999999</v>
      </c>
    </row>
    <row r="223" spans="1:2">
      <c r="A223" s="17">
        <v>32660</v>
      </c>
      <c r="B223">
        <v>143.98089999999999</v>
      </c>
    </row>
    <row r="224" spans="1:2">
      <c r="A224" s="17">
        <v>32690</v>
      </c>
      <c r="B224">
        <v>140.42400000000001</v>
      </c>
    </row>
    <row r="225" spans="1:2">
      <c r="A225" s="17">
        <v>32721</v>
      </c>
      <c r="B225">
        <v>141.48519999999999</v>
      </c>
    </row>
    <row r="226" spans="1:2">
      <c r="A226" s="17">
        <v>32752</v>
      </c>
      <c r="B226">
        <v>145.07</v>
      </c>
    </row>
    <row r="227" spans="1:2">
      <c r="A227" s="17">
        <v>32782</v>
      </c>
      <c r="B227">
        <v>142.20670000000001</v>
      </c>
    </row>
    <row r="228" spans="1:2">
      <c r="A228" s="17">
        <v>32813</v>
      </c>
      <c r="B228">
        <v>143.5343</v>
      </c>
    </row>
    <row r="229" spans="1:2">
      <c r="A229" s="17">
        <v>32843</v>
      </c>
      <c r="B229">
        <v>143.685</v>
      </c>
    </row>
    <row r="230" spans="1:2">
      <c r="A230" s="17">
        <v>32874</v>
      </c>
      <c r="B230">
        <v>144.9819</v>
      </c>
    </row>
    <row r="231" spans="1:2">
      <c r="A231" s="17">
        <v>32905</v>
      </c>
      <c r="B231">
        <v>145.69319999999999</v>
      </c>
    </row>
    <row r="232" spans="1:2">
      <c r="A232" s="17">
        <v>32933</v>
      </c>
      <c r="B232">
        <v>153.3082</v>
      </c>
    </row>
    <row r="233" spans="1:2">
      <c r="A233" s="17">
        <v>32964</v>
      </c>
      <c r="B233">
        <v>158.45859999999999</v>
      </c>
    </row>
    <row r="234" spans="1:2">
      <c r="A234" s="17">
        <v>32994</v>
      </c>
      <c r="B234">
        <v>154.04409999999999</v>
      </c>
    </row>
    <row r="235" spans="1:2">
      <c r="A235" s="17">
        <v>33025</v>
      </c>
      <c r="B235">
        <v>153.69569999999999</v>
      </c>
    </row>
    <row r="236" spans="1:2">
      <c r="A236" s="17">
        <v>33055</v>
      </c>
      <c r="B236">
        <v>149.0395</v>
      </c>
    </row>
    <row r="237" spans="1:2">
      <c r="A237" s="17">
        <v>33086</v>
      </c>
      <c r="B237">
        <v>147.46090000000001</v>
      </c>
    </row>
    <row r="238" spans="1:2">
      <c r="A238" s="17">
        <v>33117</v>
      </c>
      <c r="B238">
        <v>138.44049999999999</v>
      </c>
    </row>
    <row r="239" spans="1:2">
      <c r="A239" s="17">
        <v>33147</v>
      </c>
      <c r="B239">
        <v>129.5909</v>
      </c>
    </row>
    <row r="240" spans="1:2">
      <c r="A240" s="17">
        <v>33178</v>
      </c>
      <c r="B240">
        <v>129.21549999999999</v>
      </c>
    </row>
    <row r="241" spans="1:2">
      <c r="A241" s="17">
        <v>33208</v>
      </c>
      <c r="B241">
        <v>133.88900000000001</v>
      </c>
    </row>
    <row r="242" spans="1:2">
      <c r="A242" s="17">
        <v>33239</v>
      </c>
      <c r="B242">
        <v>133.6986</v>
      </c>
    </row>
    <row r="243" spans="1:2">
      <c r="A243" s="17">
        <v>33270</v>
      </c>
      <c r="B243">
        <v>130.53579999999999</v>
      </c>
    </row>
    <row r="244" spans="1:2">
      <c r="A244" s="17">
        <v>33298</v>
      </c>
      <c r="B244">
        <v>137.38669999999999</v>
      </c>
    </row>
    <row r="245" spans="1:2">
      <c r="A245" s="17">
        <v>33329</v>
      </c>
      <c r="B245">
        <v>137.11269999999999</v>
      </c>
    </row>
    <row r="246" spans="1:2">
      <c r="A246" s="17">
        <v>33359</v>
      </c>
      <c r="B246">
        <v>138.2218</v>
      </c>
    </row>
    <row r="247" spans="1:2">
      <c r="A247" s="17">
        <v>33390</v>
      </c>
      <c r="B247">
        <v>139.7475</v>
      </c>
    </row>
    <row r="248" spans="1:2">
      <c r="A248" s="17">
        <v>33420</v>
      </c>
      <c r="B248">
        <v>137.83000000000001</v>
      </c>
    </row>
    <row r="249" spans="1:2">
      <c r="A249" s="17">
        <v>33451</v>
      </c>
      <c r="B249">
        <v>136.81639999999999</v>
      </c>
    </row>
    <row r="250" spans="1:2">
      <c r="A250" s="17">
        <v>33482</v>
      </c>
      <c r="B250">
        <v>134.29949999999999</v>
      </c>
    </row>
    <row r="251" spans="1:2">
      <c r="A251" s="17">
        <v>33512</v>
      </c>
      <c r="B251">
        <v>130.7723</v>
      </c>
    </row>
    <row r="252" spans="1:2">
      <c r="A252" s="17">
        <v>33543</v>
      </c>
      <c r="B252">
        <v>129.63210000000001</v>
      </c>
    </row>
    <row r="253" spans="1:2">
      <c r="A253" s="17">
        <v>33573</v>
      </c>
      <c r="B253">
        <v>128.0395</v>
      </c>
    </row>
    <row r="254" spans="1:2">
      <c r="A254" s="17">
        <v>33604</v>
      </c>
      <c r="B254">
        <v>125.4614</v>
      </c>
    </row>
    <row r="255" spans="1:2">
      <c r="A255" s="17">
        <v>33635</v>
      </c>
      <c r="B255">
        <v>127.69889999999999</v>
      </c>
    </row>
    <row r="256" spans="1:2">
      <c r="A256" s="17">
        <v>33664</v>
      </c>
      <c r="B256">
        <v>132.86269999999999</v>
      </c>
    </row>
    <row r="257" spans="1:2">
      <c r="A257" s="17">
        <v>33695</v>
      </c>
      <c r="B257">
        <v>133.5395</v>
      </c>
    </row>
    <row r="258" spans="1:2">
      <c r="A258" s="17">
        <v>33725</v>
      </c>
      <c r="B258">
        <v>130.77099999999999</v>
      </c>
    </row>
    <row r="259" spans="1:2">
      <c r="A259" s="17">
        <v>33756</v>
      </c>
      <c r="B259">
        <v>126.8355</v>
      </c>
    </row>
    <row r="260" spans="1:2">
      <c r="A260" s="17">
        <v>33786</v>
      </c>
      <c r="B260">
        <v>125.8817</v>
      </c>
    </row>
    <row r="261" spans="1:2">
      <c r="A261" s="17">
        <v>33817</v>
      </c>
      <c r="B261">
        <v>126.23099999999999</v>
      </c>
    </row>
    <row r="262" spans="1:2">
      <c r="A262" s="17">
        <v>33848</v>
      </c>
      <c r="B262">
        <v>122.5967</v>
      </c>
    </row>
    <row r="263" spans="1:2">
      <c r="A263" s="17">
        <v>33878</v>
      </c>
      <c r="B263">
        <v>121.1652</v>
      </c>
    </row>
    <row r="264" spans="1:2">
      <c r="A264" s="17">
        <v>33909</v>
      </c>
      <c r="B264">
        <v>123.88</v>
      </c>
    </row>
    <row r="265" spans="1:2">
      <c r="A265" s="17">
        <v>33939</v>
      </c>
      <c r="B265">
        <v>124.04089999999999</v>
      </c>
    </row>
    <row r="266" spans="1:2">
      <c r="A266" s="17">
        <v>33970</v>
      </c>
      <c r="B266">
        <v>124.9932</v>
      </c>
    </row>
    <row r="267" spans="1:2">
      <c r="A267" s="17">
        <v>34001</v>
      </c>
      <c r="B267">
        <v>120.7595</v>
      </c>
    </row>
    <row r="268" spans="1:2">
      <c r="A268" s="17">
        <v>34029</v>
      </c>
      <c r="B268">
        <v>117.01739999999999</v>
      </c>
    </row>
    <row r="269" spans="1:2">
      <c r="A269" s="17">
        <v>34060</v>
      </c>
      <c r="B269">
        <v>112.4114</v>
      </c>
    </row>
    <row r="270" spans="1:2">
      <c r="A270" s="17">
        <v>34090</v>
      </c>
      <c r="B270">
        <v>110.343</v>
      </c>
    </row>
    <row r="271" spans="1:2">
      <c r="A271" s="17">
        <v>34121</v>
      </c>
      <c r="B271">
        <v>107.4118</v>
      </c>
    </row>
    <row r="272" spans="1:2">
      <c r="A272" s="17">
        <v>34151</v>
      </c>
      <c r="B272">
        <v>107.6914</v>
      </c>
    </row>
    <row r="273" spans="1:2">
      <c r="A273" s="17">
        <v>34182</v>
      </c>
      <c r="B273">
        <v>103.765</v>
      </c>
    </row>
    <row r="274" spans="1:2">
      <c r="A274" s="17">
        <v>34213</v>
      </c>
      <c r="B274">
        <v>105.5748</v>
      </c>
    </row>
    <row r="275" spans="1:2">
      <c r="A275" s="17">
        <v>34243</v>
      </c>
      <c r="B275">
        <v>107.02</v>
      </c>
    </row>
    <row r="276" spans="1:2">
      <c r="A276" s="17">
        <v>34274</v>
      </c>
      <c r="B276">
        <v>107.87649999999999</v>
      </c>
    </row>
    <row r="277" spans="1:2">
      <c r="A277" s="17">
        <v>34304</v>
      </c>
      <c r="B277">
        <v>109.913</v>
      </c>
    </row>
    <row r="278" spans="1:2">
      <c r="A278" s="17">
        <v>34335</v>
      </c>
      <c r="B278">
        <v>111.4415</v>
      </c>
    </row>
    <row r="279" spans="1:2">
      <c r="A279" s="17">
        <v>34366</v>
      </c>
      <c r="B279">
        <v>106.30110000000001</v>
      </c>
    </row>
    <row r="280" spans="1:2">
      <c r="A280" s="17">
        <v>34394</v>
      </c>
      <c r="B280">
        <v>105.09739999999999</v>
      </c>
    </row>
    <row r="281" spans="1:2">
      <c r="A281" s="17">
        <v>34425</v>
      </c>
      <c r="B281">
        <v>103.4843</v>
      </c>
    </row>
    <row r="282" spans="1:2">
      <c r="A282" s="17">
        <v>34455</v>
      </c>
      <c r="B282">
        <v>103.7533</v>
      </c>
    </row>
    <row r="283" spans="1:2">
      <c r="A283" s="17">
        <v>34486</v>
      </c>
      <c r="B283">
        <v>102.5264</v>
      </c>
    </row>
    <row r="284" spans="1:2">
      <c r="A284" s="17">
        <v>34516</v>
      </c>
      <c r="B284">
        <v>98.444999999999993</v>
      </c>
    </row>
    <row r="285" spans="1:2">
      <c r="A285" s="17">
        <v>34547</v>
      </c>
      <c r="B285">
        <v>99.940399999999997</v>
      </c>
    </row>
    <row r="286" spans="1:2">
      <c r="A286" s="17">
        <v>34578</v>
      </c>
      <c r="B286">
        <v>98.774299999999997</v>
      </c>
    </row>
    <row r="287" spans="1:2">
      <c r="A287" s="17">
        <v>34608</v>
      </c>
      <c r="B287">
        <v>98.352999999999994</v>
      </c>
    </row>
    <row r="288" spans="1:2">
      <c r="A288" s="17">
        <v>34639</v>
      </c>
      <c r="B288">
        <v>98.043999999999997</v>
      </c>
    </row>
    <row r="289" spans="1:2">
      <c r="A289" s="17">
        <v>34669</v>
      </c>
      <c r="B289">
        <v>100.1824</v>
      </c>
    </row>
    <row r="290" spans="1:2">
      <c r="A290" s="17">
        <v>34700</v>
      </c>
      <c r="B290">
        <v>99.766000000000005</v>
      </c>
    </row>
    <row r="291" spans="1:2">
      <c r="A291" s="17">
        <v>34731</v>
      </c>
      <c r="B291">
        <v>98.236800000000002</v>
      </c>
    </row>
    <row r="292" spans="1:2">
      <c r="A292" s="17">
        <v>34759</v>
      </c>
      <c r="B292">
        <v>90.519599999999997</v>
      </c>
    </row>
    <row r="293" spans="1:2">
      <c r="A293" s="17">
        <v>34790</v>
      </c>
      <c r="B293">
        <v>83.689499999999995</v>
      </c>
    </row>
    <row r="294" spans="1:2">
      <c r="A294" s="17">
        <v>34820</v>
      </c>
      <c r="B294">
        <v>85.112700000000004</v>
      </c>
    </row>
    <row r="295" spans="1:2">
      <c r="A295" s="17">
        <v>34851</v>
      </c>
      <c r="B295">
        <v>84.635499999999993</v>
      </c>
    </row>
    <row r="296" spans="1:2">
      <c r="A296" s="17">
        <v>34881</v>
      </c>
      <c r="B296">
        <v>87.397000000000006</v>
      </c>
    </row>
    <row r="297" spans="1:2">
      <c r="A297" s="17">
        <v>34912</v>
      </c>
      <c r="B297">
        <v>94.738299999999995</v>
      </c>
    </row>
    <row r="298" spans="1:2">
      <c r="A298" s="17">
        <v>34943</v>
      </c>
      <c r="B298">
        <v>100.5455</v>
      </c>
    </row>
    <row r="299" spans="1:2">
      <c r="A299" s="17">
        <v>34973</v>
      </c>
      <c r="B299">
        <v>100.839</v>
      </c>
    </row>
    <row r="300" spans="1:2">
      <c r="A300" s="17">
        <v>35004</v>
      </c>
      <c r="B300">
        <v>101.94</v>
      </c>
    </row>
    <row r="301" spans="1:2">
      <c r="A301" s="17">
        <v>35034</v>
      </c>
      <c r="B301">
        <v>101.84950000000001</v>
      </c>
    </row>
    <row r="302" spans="1:2">
      <c r="A302" s="17">
        <v>35065</v>
      </c>
      <c r="B302">
        <v>105.7514</v>
      </c>
    </row>
    <row r="303" spans="1:2">
      <c r="A303" s="17">
        <v>35096</v>
      </c>
      <c r="B303">
        <v>105.788</v>
      </c>
    </row>
    <row r="304" spans="1:2">
      <c r="A304" s="17">
        <v>35125</v>
      </c>
      <c r="B304">
        <v>105.94</v>
      </c>
    </row>
    <row r="305" spans="1:2">
      <c r="A305" s="17">
        <v>35156</v>
      </c>
      <c r="B305">
        <v>107.1995</v>
      </c>
    </row>
    <row r="306" spans="1:2">
      <c r="A306" s="17">
        <v>35186</v>
      </c>
      <c r="B306">
        <v>106.34229999999999</v>
      </c>
    </row>
    <row r="307" spans="1:2">
      <c r="A307" s="17">
        <v>35217</v>
      </c>
      <c r="B307">
        <v>108.96</v>
      </c>
    </row>
    <row r="308" spans="1:2">
      <c r="A308" s="17">
        <v>35247</v>
      </c>
      <c r="B308">
        <v>109.1909</v>
      </c>
    </row>
    <row r="309" spans="1:2">
      <c r="A309" s="17">
        <v>35278</v>
      </c>
      <c r="B309">
        <v>107.8659</v>
      </c>
    </row>
    <row r="310" spans="1:2">
      <c r="A310" s="17">
        <v>35309</v>
      </c>
      <c r="B310">
        <v>109.931</v>
      </c>
    </row>
    <row r="311" spans="1:2">
      <c r="A311" s="17">
        <v>35339</v>
      </c>
      <c r="B311">
        <v>112.4123</v>
      </c>
    </row>
    <row r="312" spans="1:2">
      <c r="A312" s="17">
        <v>35370</v>
      </c>
      <c r="B312">
        <v>112.2958</v>
      </c>
    </row>
    <row r="313" spans="1:2">
      <c r="A313" s="17">
        <v>35400</v>
      </c>
      <c r="B313">
        <v>113.98099999999999</v>
      </c>
    </row>
    <row r="314" spans="1:2">
      <c r="A314" s="17">
        <v>35431</v>
      </c>
      <c r="B314">
        <v>117.91240000000001</v>
      </c>
    </row>
    <row r="315" spans="1:2">
      <c r="A315" s="17">
        <v>35462</v>
      </c>
      <c r="B315">
        <v>122.96210000000001</v>
      </c>
    </row>
    <row r="316" spans="1:2">
      <c r="A316" s="17">
        <v>35490</v>
      </c>
      <c r="B316">
        <v>122.77379999999999</v>
      </c>
    </row>
    <row r="317" spans="1:2">
      <c r="A317" s="17">
        <v>35521</v>
      </c>
      <c r="B317">
        <v>125.6377</v>
      </c>
    </row>
    <row r="318" spans="1:2">
      <c r="A318" s="17">
        <v>35551</v>
      </c>
      <c r="B318">
        <v>119.19240000000001</v>
      </c>
    </row>
    <row r="319" spans="1:2">
      <c r="A319" s="17">
        <v>35582</v>
      </c>
      <c r="B319">
        <v>114.28570000000001</v>
      </c>
    </row>
    <row r="320" spans="1:2">
      <c r="A320" s="17">
        <v>35612</v>
      </c>
      <c r="B320">
        <v>115.3759</v>
      </c>
    </row>
    <row r="321" spans="1:2">
      <c r="A321" s="17">
        <v>35643</v>
      </c>
      <c r="B321">
        <v>117.9295</v>
      </c>
    </row>
    <row r="322" spans="1:2">
      <c r="A322" s="17">
        <v>35674</v>
      </c>
      <c r="B322">
        <v>120.89</v>
      </c>
    </row>
    <row r="323" spans="1:2">
      <c r="A323" s="17">
        <v>35704</v>
      </c>
      <c r="B323">
        <v>121.0605</v>
      </c>
    </row>
    <row r="324" spans="1:2">
      <c r="A324" s="17">
        <v>35735</v>
      </c>
      <c r="B324">
        <v>125.3817</v>
      </c>
    </row>
    <row r="325" spans="1:2">
      <c r="A325" s="17">
        <v>35765</v>
      </c>
      <c r="B325">
        <v>129.73410000000001</v>
      </c>
    </row>
    <row r="326" spans="1:2">
      <c r="A326" s="17">
        <v>35796</v>
      </c>
      <c r="B326">
        <v>129.54750000000001</v>
      </c>
    </row>
    <row r="327" spans="1:2">
      <c r="A327" s="17">
        <v>35827</v>
      </c>
      <c r="B327">
        <v>125.8516</v>
      </c>
    </row>
    <row r="328" spans="1:2">
      <c r="A328" s="17">
        <v>35855</v>
      </c>
      <c r="B328">
        <v>129.0823</v>
      </c>
    </row>
    <row r="329" spans="1:2">
      <c r="A329" s="17">
        <v>35886</v>
      </c>
      <c r="B329">
        <v>131.75360000000001</v>
      </c>
    </row>
    <row r="330" spans="1:2">
      <c r="A330" s="17">
        <v>35916</v>
      </c>
      <c r="B330">
        <v>134.89599999999999</v>
      </c>
    </row>
    <row r="331" spans="1:2">
      <c r="A331" s="17">
        <v>35947</v>
      </c>
      <c r="B331">
        <v>140.3305</v>
      </c>
    </row>
    <row r="332" spans="1:2">
      <c r="A332" s="17">
        <v>35977</v>
      </c>
      <c r="B332">
        <v>140.78739999999999</v>
      </c>
    </row>
    <row r="333" spans="1:2">
      <c r="A333" s="17">
        <v>36008</v>
      </c>
      <c r="B333">
        <v>144.68</v>
      </c>
    </row>
    <row r="334" spans="1:2">
      <c r="A334" s="17">
        <v>36039</v>
      </c>
      <c r="B334">
        <v>134.48050000000001</v>
      </c>
    </row>
    <row r="335" spans="1:2">
      <c r="A335" s="17">
        <v>36069</v>
      </c>
      <c r="B335">
        <v>121.04859999999999</v>
      </c>
    </row>
    <row r="336" spans="1:2">
      <c r="A336" s="17">
        <v>36100</v>
      </c>
      <c r="B336">
        <v>120.2895</v>
      </c>
    </row>
    <row r="337" spans="1:2">
      <c r="A337" s="17">
        <v>36130</v>
      </c>
      <c r="B337">
        <v>117.07089999999999</v>
      </c>
    </row>
    <row r="338" spans="1:2">
      <c r="A338" s="17">
        <v>36161</v>
      </c>
      <c r="B338">
        <v>113.29</v>
      </c>
    </row>
    <row r="339" spans="1:2">
      <c r="A339" s="17">
        <v>36192</v>
      </c>
      <c r="B339">
        <v>116.66840000000001</v>
      </c>
    </row>
    <row r="340" spans="1:2">
      <c r="A340" s="17">
        <v>36220</v>
      </c>
      <c r="B340">
        <v>119.473</v>
      </c>
    </row>
    <row r="341" spans="1:2">
      <c r="A341" s="17">
        <v>36251</v>
      </c>
      <c r="B341">
        <v>119.7723</v>
      </c>
    </row>
    <row r="342" spans="1:2">
      <c r="A342" s="17">
        <v>36281</v>
      </c>
      <c r="B342">
        <v>121.9995</v>
      </c>
    </row>
    <row r="343" spans="1:2">
      <c r="A343" s="17">
        <v>36312</v>
      </c>
      <c r="B343">
        <v>120.72450000000001</v>
      </c>
    </row>
    <row r="344" spans="1:2">
      <c r="A344" s="17">
        <v>36342</v>
      </c>
      <c r="B344">
        <v>119.3305</v>
      </c>
    </row>
    <row r="345" spans="1:2">
      <c r="A345" s="17">
        <v>36373</v>
      </c>
      <c r="B345">
        <v>113.2268</v>
      </c>
    </row>
    <row r="346" spans="1:2">
      <c r="A346" s="17">
        <v>36404</v>
      </c>
      <c r="B346">
        <v>106.87520000000001</v>
      </c>
    </row>
    <row r="347" spans="1:2">
      <c r="A347" s="17">
        <v>36434</v>
      </c>
      <c r="B347">
        <v>105.965</v>
      </c>
    </row>
    <row r="348" spans="1:2">
      <c r="A348" s="17">
        <v>36465</v>
      </c>
      <c r="B348">
        <v>104.6485</v>
      </c>
    </row>
    <row r="349" spans="1:2">
      <c r="A349" s="17">
        <v>36495</v>
      </c>
      <c r="B349">
        <v>102.5843</v>
      </c>
    </row>
    <row r="350" spans="1:2">
      <c r="A350" s="17">
        <v>36526</v>
      </c>
      <c r="B350">
        <v>105.29600000000001</v>
      </c>
    </row>
    <row r="351" spans="1:2">
      <c r="A351" s="17">
        <v>36557</v>
      </c>
      <c r="B351">
        <v>109.38849999999999</v>
      </c>
    </row>
    <row r="352" spans="1:2">
      <c r="A352" s="17">
        <v>36586</v>
      </c>
      <c r="B352">
        <v>106.3074</v>
      </c>
    </row>
    <row r="353" spans="1:2">
      <c r="A353" s="17">
        <v>36617</v>
      </c>
      <c r="B353">
        <v>105.627</v>
      </c>
    </row>
    <row r="354" spans="1:2">
      <c r="A354" s="17">
        <v>36647</v>
      </c>
      <c r="B354">
        <v>108.3205</v>
      </c>
    </row>
    <row r="355" spans="1:2">
      <c r="A355" s="17">
        <v>36678</v>
      </c>
      <c r="B355">
        <v>106.1255</v>
      </c>
    </row>
    <row r="356" spans="1:2">
      <c r="A356" s="17">
        <v>36708</v>
      </c>
      <c r="B356">
        <v>108.2115</v>
      </c>
    </row>
    <row r="357" spans="1:2">
      <c r="A357" s="17">
        <v>36739</v>
      </c>
      <c r="B357">
        <v>108.0804</v>
      </c>
    </row>
    <row r="358" spans="1:2">
      <c r="A358" s="17">
        <v>36770</v>
      </c>
      <c r="B358">
        <v>106.83750000000001</v>
      </c>
    </row>
    <row r="359" spans="1:2">
      <c r="A359" s="17">
        <v>36800</v>
      </c>
      <c r="B359">
        <v>108.44289999999999</v>
      </c>
    </row>
    <row r="360" spans="1:2">
      <c r="A360" s="17">
        <v>36831</v>
      </c>
      <c r="B360">
        <v>109.0095</v>
      </c>
    </row>
    <row r="361" spans="1:2">
      <c r="A361" s="17">
        <v>36861</v>
      </c>
      <c r="B361">
        <v>112.209</v>
      </c>
    </row>
    <row r="362" spans="1:2">
      <c r="A362" s="17">
        <v>36892</v>
      </c>
      <c r="B362">
        <v>116.67189999999999</v>
      </c>
    </row>
    <row r="363" spans="1:2">
      <c r="A363" s="17">
        <v>36923</v>
      </c>
      <c r="B363">
        <v>116.2337</v>
      </c>
    </row>
    <row r="364" spans="1:2">
      <c r="A364" s="17">
        <v>36951</v>
      </c>
      <c r="B364">
        <v>121.505</v>
      </c>
    </row>
    <row r="365" spans="1:2">
      <c r="A365" s="17">
        <v>36982</v>
      </c>
      <c r="B365">
        <v>123.771</v>
      </c>
    </row>
    <row r="366" spans="1:2">
      <c r="A366" s="17">
        <v>37012</v>
      </c>
      <c r="B366">
        <v>121.76819999999999</v>
      </c>
    </row>
    <row r="367" spans="1:2">
      <c r="A367" s="17">
        <v>37043</v>
      </c>
      <c r="B367">
        <v>122.351</v>
      </c>
    </row>
    <row r="368" spans="1:2">
      <c r="A368" s="17">
        <v>37073</v>
      </c>
      <c r="B368">
        <v>124.49809999999999</v>
      </c>
    </row>
    <row r="369" spans="1:2">
      <c r="A369" s="17">
        <v>37104</v>
      </c>
      <c r="B369">
        <v>121.367</v>
      </c>
    </row>
    <row r="370" spans="1:2">
      <c r="A370" s="17">
        <v>37135</v>
      </c>
      <c r="B370">
        <v>118.6117</v>
      </c>
    </row>
    <row r="371" spans="1:2">
      <c r="A371" s="17">
        <v>37165</v>
      </c>
      <c r="B371">
        <v>121.45359999999999</v>
      </c>
    </row>
    <row r="372" spans="1:2">
      <c r="A372" s="17">
        <v>37196</v>
      </c>
      <c r="B372">
        <v>122.4055</v>
      </c>
    </row>
    <row r="373" spans="1:2">
      <c r="A373" s="17">
        <v>37226</v>
      </c>
      <c r="B373">
        <v>127.5945</v>
      </c>
    </row>
    <row r="374" spans="1:2">
      <c r="A374" s="17">
        <v>37257</v>
      </c>
      <c r="B374">
        <v>132.6833</v>
      </c>
    </row>
    <row r="375" spans="1:2">
      <c r="A375" s="17">
        <v>37288</v>
      </c>
      <c r="B375">
        <v>133.64259999999999</v>
      </c>
    </row>
    <row r="376" spans="1:2">
      <c r="A376" s="17">
        <v>37316</v>
      </c>
      <c r="B376">
        <v>131.06100000000001</v>
      </c>
    </row>
    <row r="377" spans="1:2">
      <c r="A377" s="17">
        <v>37347</v>
      </c>
      <c r="B377">
        <v>130.77180000000001</v>
      </c>
    </row>
    <row r="378" spans="1:2">
      <c r="A378" s="17">
        <v>37377</v>
      </c>
      <c r="B378">
        <v>126.375</v>
      </c>
    </row>
    <row r="379" spans="1:2">
      <c r="A379" s="17">
        <v>37408</v>
      </c>
      <c r="B379">
        <v>123.29049999999999</v>
      </c>
    </row>
    <row r="380" spans="1:2">
      <c r="A380" s="17">
        <v>37438</v>
      </c>
      <c r="B380">
        <v>117.8991</v>
      </c>
    </row>
    <row r="381" spans="1:2">
      <c r="A381" s="17">
        <v>37469</v>
      </c>
      <c r="B381">
        <v>118.9927</v>
      </c>
    </row>
    <row r="382" spans="1:2">
      <c r="A382" s="17">
        <v>37500</v>
      </c>
      <c r="B382">
        <v>121.078</v>
      </c>
    </row>
    <row r="383" spans="1:2">
      <c r="A383" s="17">
        <v>37530</v>
      </c>
      <c r="B383">
        <v>123.90770000000001</v>
      </c>
    </row>
    <row r="384" spans="1:2">
      <c r="A384" s="17">
        <v>37561</v>
      </c>
      <c r="B384">
        <v>121.6079</v>
      </c>
    </row>
    <row r="385" spans="1:2">
      <c r="A385" s="17">
        <v>37591</v>
      </c>
      <c r="B385">
        <v>121.8929</v>
      </c>
    </row>
    <row r="386" spans="1:2">
      <c r="A386" s="17">
        <v>37622</v>
      </c>
      <c r="B386">
        <v>118.8133</v>
      </c>
    </row>
    <row r="387" spans="1:2">
      <c r="A387" s="17">
        <v>37653</v>
      </c>
      <c r="B387">
        <v>119.3379</v>
      </c>
    </row>
    <row r="388" spans="1:2">
      <c r="A388" s="17">
        <v>37681</v>
      </c>
      <c r="B388">
        <v>118.6871</v>
      </c>
    </row>
    <row r="389" spans="1:2">
      <c r="A389" s="17">
        <v>37712</v>
      </c>
      <c r="B389">
        <v>119.895</v>
      </c>
    </row>
    <row r="390" spans="1:2">
      <c r="A390" s="17">
        <v>37742</v>
      </c>
      <c r="B390">
        <v>117.3681</v>
      </c>
    </row>
    <row r="391" spans="1:2">
      <c r="A391" s="17">
        <v>37773</v>
      </c>
      <c r="B391">
        <v>118.32899999999999</v>
      </c>
    </row>
    <row r="392" spans="1:2">
      <c r="A392" s="17">
        <v>37803</v>
      </c>
      <c r="B392">
        <v>118.69589999999999</v>
      </c>
    </row>
    <row r="393" spans="1:2">
      <c r="A393" s="17">
        <v>37834</v>
      </c>
      <c r="B393">
        <v>118.66240000000001</v>
      </c>
    </row>
    <row r="394" spans="1:2">
      <c r="A394" s="17">
        <v>37865</v>
      </c>
      <c r="B394">
        <v>114.8</v>
      </c>
    </row>
    <row r="395" spans="1:2">
      <c r="A395" s="17">
        <v>37895</v>
      </c>
      <c r="B395">
        <v>109.49550000000001</v>
      </c>
    </row>
    <row r="396" spans="1:2">
      <c r="A396" s="17">
        <v>37926</v>
      </c>
      <c r="B396">
        <v>109.1778</v>
      </c>
    </row>
    <row r="397" spans="1:2">
      <c r="A397" s="17">
        <v>37956</v>
      </c>
      <c r="B397">
        <v>107.7377</v>
      </c>
    </row>
    <row r="398" spans="1:2">
      <c r="A398" s="17">
        <v>37987</v>
      </c>
      <c r="B398">
        <v>106.2685</v>
      </c>
    </row>
    <row r="399" spans="1:2">
      <c r="A399" s="17">
        <v>38018</v>
      </c>
      <c r="B399">
        <v>106.7079</v>
      </c>
    </row>
    <row r="400" spans="1:2">
      <c r="A400" s="17">
        <v>38047</v>
      </c>
      <c r="B400">
        <v>108.5157</v>
      </c>
    </row>
    <row r="401" spans="1:2">
      <c r="A401" s="17">
        <v>38078</v>
      </c>
      <c r="B401">
        <v>107.6564</v>
      </c>
    </row>
    <row r="402" spans="1:2">
      <c r="A402" s="17">
        <v>38108</v>
      </c>
      <c r="B402">
        <v>112.196</v>
      </c>
    </row>
    <row r="403" spans="1:2">
      <c r="A403" s="17">
        <v>38139</v>
      </c>
      <c r="B403">
        <v>109.4336</v>
      </c>
    </row>
    <row r="404" spans="1:2">
      <c r="A404" s="17">
        <v>38169</v>
      </c>
      <c r="B404">
        <v>109.4871</v>
      </c>
    </row>
    <row r="405" spans="1:2">
      <c r="A405" s="17">
        <v>38200</v>
      </c>
      <c r="B405">
        <v>110.2336</v>
      </c>
    </row>
    <row r="406" spans="1:2">
      <c r="A406" s="17">
        <v>38231</v>
      </c>
      <c r="B406">
        <v>110.09139999999999</v>
      </c>
    </row>
    <row r="407" spans="1:2">
      <c r="A407" s="17">
        <v>38261</v>
      </c>
      <c r="B407">
        <v>108.7835</v>
      </c>
    </row>
    <row r="408" spans="1:2">
      <c r="A408" s="17">
        <v>38292</v>
      </c>
      <c r="B408">
        <v>104.699</v>
      </c>
    </row>
    <row r="409" spans="1:2">
      <c r="A409" s="17">
        <v>38322</v>
      </c>
      <c r="B409">
        <v>103.8104</v>
      </c>
    </row>
    <row r="410" spans="1:2">
      <c r="A410" s="17">
        <v>38353</v>
      </c>
      <c r="B410">
        <v>103.34099999999999</v>
      </c>
    </row>
    <row r="411" spans="1:2">
      <c r="A411" s="17">
        <v>38384</v>
      </c>
      <c r="B411">
        <v>104.9442</v>
      </c>
    </row>
    <row r="412" spans="1:2">
      <c r="A412" s="17">
        <v>38412</v>
      </c>
      <c r="B412">
        <v>105.2543</v>
      </c>
    </row>
    <row r="413" spans="1:2">
      <c r="A413" s="17">
        <v>38443</v>
      </c>
      <c r="B413">
        <v>107.1938</v>
      </c>
    </row>
    <row r="414" spans="1:2">
      <c r="A414" s="17">
        <v>38473</v>
      </c>
      <c r="B414">
        <v>106.59520000000001</v>
      </c>
    </row>
    <row r="415" spans="1:2">
      <c r="A415" s="17">
        <v>38504</v>
      </c>
      <c r="B415">
        <v>108.7473</v>
      </c>
    </row>
    <row r="416" spans="1:2">
      <c r="A416" s="17">
        <v>38534</v>
      </c>
      <c r="B416">
        <v>111.95350000000001</v>
      </c>
    </row>
    <row r="417" spans="1:2">
      <c r="A417" s="17">
        <v>38565</v>
      </c>
      <c r="B417">
        <v>110.6065</v>
      </c>
    </row>
    <row r="418" spans="1:2">
      <c r="A418" s="17">
        <v>38596</v>
      </c>
      <c r="B418">
        <v>111.239</v>
      </c>
    </row>
    <row r="419" spans="1:2">
      <c r="A419" s="17">
        <v>38626</v>
      </c>
      <c r="B419">
        <v>114.8695</v>
      </c>
    </row>
    <row r="420" spans="1:2">
      <c r="A420" s="17">
        <v>38657</v>
      </c>
      <c r="B420">
        <v>118.45399999999999</v>
      </c>
    </row>
    <row r="421" spans="1:2">
      <c r="A421" s="17">
        <v>38687</v>
      </c>
      <c r="B421">
        <v>118.4624</v>
      </c>
    </row>
    <row r="422" spans="1:2">
      <c r="A422" s="17">
        <v>38718</v>
      </c>
      <c r="B422">
        <v>115.4765</v>
      </c>
    </row>
    <row r="423" spans="1:2">
      <c r="A423" s="17">
        <v>38749</v>
      </c>
      <c r="B423">
        <v>117.8605</v>
      </c>
    </row>
    <row r="424" spans="1:2">
      <c r="A424" s="17">
        <v>38777</v>
      </c>
      <c r="B424">
        <v>117.2778</v>
      </c>
    </row>
    <row r="425" spans="1:2">
      <c r="A425" s="17">
        <v>38808</v>
      </c>
      <c r="B425">
        <v>117.06950000000001</v>
      </c>
    </row>
    <row r="426" spans="1:2">
      <c r="A426" s="17">
        <v>38838</v>
      </c>
      <c r="B426">
        <v>111.73050000000001</v>
      </c>
    </row>
    <row r="427" spans="1:2">
      <c r="A427" s="17">
        <v>38869</v>
      </c>
      <c r="B427">
        <v>114.625</v>
      </c>
    </row>
    <row r="428" spans="1:2">
      <c r="A428" s="17">
        <v>38899</v>
      </c>
      <c r="B428">
        <v>115.767</v>
      </c>
    </row>
    <row r="429" spans="1:2">
      <c r="A429" s="17">
        <v>38930</v>
      </c>
      <c r="B429">
        <v>115.9243</v>
      </c>
    </row>
    <row r="430" spans="1:2">
      <c r="A430" s="17">
        <v>38961</v>
      </c>
      <c r="B430">
        <v>117.2145</v>
      </c>
    </row>
    <row r="431" spans="1:2">
      <c r="A431" s="17">
        <v>38991</v>
      </c>
      <c r="B431">
        <v>118.60899999999999</v>
      </c>
    </row>
    <row r="432" spans="1:2">
      <c r="A432" s="17">
        <v>39022</v>
      </c>
      <c r="B432">
        <v>117.3205</v>
      </c>
    </row>
    <row r="433" spans="1:2">
      <c r="A433" s="17">
        <v>39052</v>
      </c>
      <c r="B433">
        <v>117.322</v>
      </c>
    </row>
    <row r="434" spans="1:2">
      <c r="A434" s="17">
        <v>39083</v>
      </c>
      <c r="B434">
        <v>120.44710000000001</v>
      </c>
    </row>
    <row r="435" spans="1:2">
      <c r="A435" s="17">
        <v>39114</v>
      </c>
      <c r="B435">
        <v>120.5047</v>
      </c>
    </row>
    <row r="436" spans="1:2">
      <c r="A436" s="17">
        <v>39142</v>
      </c>
      <c r="B436">
        <v>117.26</v>
      </c>
    </row>
    <row r="437" spans="1:2">
      <c r="A437" s="17">
        <v>39173</v>
      </c>
      <c r="B437">
        <v>118.9324</v>
      </c>
    </row>
    <row r="438" spans="1:2">
      <c r="A438" s="17">
        <v>39203</v>
      </c>
      <c r="B438">
        <v>120.7732</v>
      </c>
    </row>
    <row r="439" spans="1:2">
      <c r="A439" s="17">
        <v>39234</v>
      </c>
      <c r="B439">
        <v>122.68859999999999</v>
      </c>
    </row>
    <row r="440" spans="1:2">
      <c r="A440" s="17">
        <v>39264</v>
      </c>
      <c r="B440">
        <v>121.4148</v>
      </c>
    </row>
    <row r="441" spans="1:2">
      <c r="A441" s="17">
        <v>39295</v>
      </c>
      <c r="B441">
        <v>116.73350000000001</v>
      </c>
    </row>
    <row r="442" spans="1:2">
      <c r="A442" s="17">
        <v>39326</v>
      </c>
      <c r="B442">
        <v>115.04349999999999</v>
      </c>
    </row>
    <row r="443" spans="1:2">
      <c r="A443" s="17">
        <v>39356</v>
      </c>
      <c r="B443">
        <v>115.8661</v>
      </c>
    </row>
    <row r="444" spans="1:2">
      <c r="A444" s="17">
        <v>39387</v>
      </c>
      <c r="B444">
        <v>111.0729</v>
      </c>
    </row>
    <row r="445" spans="1:2">
      <c r="A445" s="17">
        <v>39417</v>
      </c>
      <c r="B445">
        <v>112.449</v>
      </c>
    </row>
    <row r="446" spans="1:2">
      <c r="A446" s="17">
        <v>39448</v>
      </c>
      <c r="B446">
        <v>107.8181</v>
      </c>
    </row>
    <row r="447" spans="1:2">
      <c r="A447" s="17">
        <v>39479</v>
      </c>
      <c r="B447">
        <v>107.03</v>
      </c>
    </row>
    <row r="448" spans="1:2">
      <c r="A448" s="17">
        <v>39508</v>
      </c>
      <c r="B448">
        <v>100.75620000000001</v>
      </c>
    </row>
    <row r="449" spans="1:2">
      <c r="A449" s="17">
        <v>39539</v>
      </c>
      <c r="B449">
        <v>102.6777</v>
      </c>
    </row>
    <row r="450" spans="1:2">
      <c r="A450" s="17">
        <v>39569</v>
      </c>
      <c r="B450">
        <v>104.3595</v>
      </c>
    </row>
    <row r="451" spans="1:2">
      <c r="A451" s="17">
        <v>39600</v>
      </c>
      <c r="B451">
        <v>106.9152</v>
      </c>
    </row>
    <row r="452" spans="1:2">
      <c r="A452" s="17">
        <v>39630</v>
      </c>
      <c r="B452">
        <v>106.8518</v>
      </c>
    </row>
    <row r="453" spans="1:2">
      <c r="A453" s="17">
        <v>39661</v>
      </c>
      <c r="B453">
        <v>109.36239999999999</v>
      </c>
    </row>
    <row r="454" spans="1:2">
      <c r="A454" s="17">
        <v>39692</v>
      </c>
      <c r="B454">
        <v>106.5748</v>
      </c>
    </row>
    <row r="455" spans="1:2">
      <c r="A455" s="17">
        <v>39722</v>
      </c>
      <c r="B455">
        <v>99.965900000000005</v>
      </c>
    </row>
    <row r="456" spans="1:2">
      <c r="A456" s="17">
        <v>39753</v>
      </c>
      <c r="B456">
        <v>96.965599999999995</v>
      </c>
    </row>
    <row r="457" spans="1:2">
      <c r="A457" s="17">
        <v>39783</v>
      </c>
      <c r="B457">
        <v>91.275000000000006</v>
      </c>
    </row>
    <row r="458" spans="1:2">
      <c r="A458" s="17">
        <v>39814</v>
      </c>
      <c r="B458">
        <v>90.120500000000007</v>
      </c>
    </row>
    <row r="459" spans="1:2">
      <c r="A459" s="17">
        <v>39845</v>
      </c>
      <c r="B459">
        <v>92.915800000000004</v>
      </c>
    </row>
    <row r="460" spans="1:2">
      <c r="A460" s="17">
        <v>39873</v>
      </c>
      <c r="B460">
        <v>97.855000000000004</v>
      </c>
    </row>
    <row r="461" spans="1:2">
      <c r="A461" s="17">
        <v>39904</v>
      </c>
      <c r="B461">
        <v>98.92</v>
      </c>
    </row>
    <row r="462" spans="1:2">
      <c r="A462" s="17">
        <v>39934</v>
      </c>
      <c r="B462">
        <v>96.644499999999994</v>
      </c>
    </row>
    <row r="463" spans="1:2">
      <c r="A463" s="17">
        <v>39965</v>
      </c>
      <c r="B463">
        <v>96.614500000000007</v>
      </c>
    </row>
    <row r="464" spans="1:2">
      <c r="A464" s="17">
        <v>39995</v>
      </c>
      <c r="B464">
        <v>94.367000000000004</v>
      </c>
    </row>
    <row r="465" spans="1:2">
      <c r="A465" s="17">
        <v>40026</v>
      </c>
      <c r="B465">
        <v>94.897099999999995</v>
      </c>
    </row>
    <row r="466" spans="1:2">
      <c r="A466" s="17">
        <v>40057</v>
      </c>
      <c r="B466">
        <v>91.274799999999999</v>
      </c>
    </row>
    <row r="467" spans="1:2">
      <c r="A467" s="17">
        <v>40087</v>
      </c>
      <c r="B467">
        <v>90.367099999999994</v>
      </c>
    </row>
    <row r="468" spans="1:2">
      <c r="A468" s="17">
        <v>40118</v>
      </c>
      <c r="B468">
        <v>89.267399999999995</v>
      </c>
    </row>
    <row r="469" spans="1:2">
      <c r="A469" s="17">
        <v>40148</v>
      </c>
      <c r="B469">
        <v>89.950900000000004</v>
      </c>
    </row>
    <row r="470" spans="1:2">
      <c r="A470" s="17">
        <v>40179</v>
      </c>
      <c r="B470">
        <v>91.101100000000002</v>
      </c>
    </row>
    <row r="471" spans="1:2">
      <c r="A471" s="17">
        <v>40210</v>
      </c>
      <c r="B471">
        <v>90.139499999999998</v>
      </c>
    </row>
    <row r="472" spans="1:2">
      <c r="A472" s="17">
        <v>40238</v>
      </c>
      <c r="B472">
        <v>90.716099999999997</v>
      </c>
    </row>
    <row r="473" spans="1:2">
      <c r="A473" s="17">
        <v>40269</v>
      </c>
      <c r="B473">
        <v>93.452699999999993</v>
      </c>
    </row>
    <row r="474" spans="1:2">
      <c r="A474" s="17">
        <v>40299</v>
      </c>
      <c r="B474">
        <v>91.972999999999999</v>
      </c>
    </row>
    <row r="475" spans="1:2">
      <c r="A475" s="17">
        <v>40330</v>
      </c>
      <c r="B475">
        <v>90.805899999999994</v>
      </c>
    </row>
    <row r="476" spans="1:2">
      <c r="A476" s="17">
        <v>40360</v>
      </c>
      <c r="B476">
        <v>87.500500000000002</v>
      </c>
    </row>
    <row r="477" spans="1:2">
      <c r="A477" s="17">
        <v>40391</v>
      </c>
      <c r="B477">
        <v>85.372699999999995</v>
      </c>
    </row>
    <row r="478" spans="1:2">
      <c r="A478" s="17">
        <v>40422</v>
      </c>
      <c r="B478">
        <v>84.357100000000003</v>
      </c>
    </row>
    <row r="479" spans="1:2">
      <c r="A479" s="17">
        <v>40452</v>
      </c>
      <c r="B479">
        <v>81.728499999999997</v>
      </c>
    </row>
    <row r="480" spans="1:2">
      <c r="A480" s="17">
        <v>40483</v>
      </c>
      <c r="B480">
        <v>82.518000000000001</v>
      </c>
    </row>
    <row r="481" spans="1:2">
      <c r="A481" s="17">
        <v>40513</v>
      </c>
      <c r="B481">
        <v>83.337599999999995</v>
      </c>
    </row>
    <row r="482" spans="1:2">
      <c r="A482" s="17">
        <v>40544</v>
      </c>
      <c r="B482">
        <v>82.625</v>
      </c>
    </row>
    <row r="483" spans="1:2">
      <c r="A483" s="17">
        <v>40575</v>
      </c>
      <c r="B483">
        <v>82.536799999999999</v>
      </c>
    </row>
    <row r="484" spans="1:2">
      <c r="A484" s="17">
        <v>40603</v>
      </c>
      <c r="B484">
        <v>81.647000000000006</v>
      </c>
    </row>
    <row r="485" spans="1:2">
      <c r="A485" s="17">
        <v>40634</v>
      </c>
      <c r="B485">
        <v>83.177099999999996</v>
      </c>
    </row>
    <row r="486" spans="1:2">
      <c r="A486" s="17">
        <v>40664</v>
      </c>
      <c r="B486">
        <v>81.125699999999995</v>
      </c>
    </row>
    <row r="487" spans="1:2">
      <c r="A487" s="17">
        <v>40695</v>
      </c>
      <c r="B487">
        <v>80.425899999999999</v>
      </c>
    </row>
    <row r="488" spans="1:2">
      <c r="A488" s="17">
        <v>40725</v>
      </c>
      <c r="B488">
        <v>79.242500000000007</v>
      </c>
    </row>
    <row r="489" spans="1:2">
      <c r="A489" s="17">
        <v>40756</v>
      </c>
      <c r="B489">
        <v>76.965699999999998</v>
      </c>
    </row>
    <row r="490" spans="1:2">
      <c r="A490" s="17">
        <v>40787</v>
      </c>
      <c r="B490">
        <v>76.795699999999997</v>
      </c>
    </row>
    <row r="491" spans="1:2">
      <c r="A491" s="17">
        <v>40817</v>
      </c>
      <c r="B491">
        <v>76.643000000000001</v>
      </c>
    </row>
    <row r="492" spans="1:2">
      <c r="A492" s="17">
        <v>40848</v>
      </c>
      <c r="B492">
        <v>77.5595</v>
      </c>
    </row>
    <row r="493" spans="1:2">
      <c r="A493" s="17">
        <v>40878</v>
      </c>
      <c r="B493">
        <v>77.796700000000001</v>
      </c>
    </row>
    <row r="494" spans="1:2">
      <c r="A494" s="17">
        <v>40909</v>
      </c>
      <c r="B494">
        <v>76.963999999999999</v>
      </c>
    </row>
    <row r="495" spans="1:2">
      <c r="A495" s="17">
        <v>40940</v>
      </c>
      <c r="B495">
        <v>78.47</v>
      </c>
    </row>
    <row r="496" spans="1:2">
      <c r="A496" s="17">
        <v>40969</v>
      </c>
      <c r="B496">
        <v>82.465900000000005</v>
      </c>
    </row>
    <row r="497" spans="1:2">
      <c r="A497" s="17">
        <v>41000</v>
      </c>
      <c r="B497">
        <v>81.252399999999994</v>
      </c>
    </row>
    <row r="498" spans="1:2">
      <c r="A498" s="17">
        <v>41030</v>
      </c>
      <c r="B498">
        <v>79.666799999999995</v>
      </c>
    </row>
    <row r="499" spans="1:2">
      <c r="A499" s="17">
        <v>41061</v>
      </c>
      <c r="B499">
        <v>79.315200000000004</v>
      </c>
    </row>
    <row r="500" spans="1:2">
      <c r="A500" s="17">
        <v>41091</v>
      </c>
      <c r="B500">
        <v>78.934799999999996</v>
      </c>
    </row>
    <row r="501" spans="1:2">
      <c r="A501" s="17">
        <v>41122</v>
      </c>
      <c r="B501">
        <v>78.690899999999999</v>
      </c>
    </row>
    <row r="502" spans="1:2">
      <c r="A502" s="17">
        <v>41153</v>
      </c>
      <c r="B502">
        <v>78.135300000000001</v>
      </c>
    </row>
    <row r="503" spans="1:2">
      <c r="A503" s="17">
        <v>41183</v>
      </c>
      <c r="B503">
        <v>79.013199999999998</v>
      </c>
    </row>
    <row r="504" spans="1:2">
      <c r="A504" s="17">
        <v>41214</v>
      </c>
      <c r="B504">
        <v>81.030500000000004</v>
      </c>
    </row>
    <row r="505" spans="1:2">
      <c r="A505" s="17">
        <v>41244</v>
      </c>
      <c r="B505">
        <v>83.790499999999994</v>
      </c>
    </row>
    <row r="506" spans="1:2">
      <c r="A506" s="17">
        <v>41275</v>
      </c>
      <c r="B506">
        <v>89.058099999999996</v>
      </c>
    </row>
    <row r="507" spans="1:2">
      <c r="A507" s="17">
        <v>41306</v>
      </c>
      <c r="B507">
        <v>93.001599999999996</v>
      </c>
    </row>
    <row r="508" spans="1:2">
      <c r="A508" s="17">
        <v>41334</v>
      </c>
      <c r="B508">
        <v>94.77</v>
      </c>
    </row>
    <row r="509" spans="1:2">
      <c r="A509" s="17">
        <v>41365</v>
      </c>
      <c r="B509">
        <v>97.758200000000002</v>
      </c>
    </row>
    <row r="510" spans="1:2">
      <c r="A510" s="17">
        <v>41395</v>
      </c>
      <c r="B510">
        <v>100.9186</v>
      </c>
    </row>
    <row r="511" spans="1:2">
      <c r="A511" s="17">
        <v>41426</v>
      </c>
      <c r="B511">
        <v>97.234999999999999</v>
      </c>
    </row>
    <row r="512" spans="1:2">
      <c r="A512" s="17">
        <v>41456</v>
      </c>
      <c r="B512">
        <v>99.672700000000006</v>
      </c>
    </row>
    <row r="513" spans="1:2">
      <c r="A513" s="17">
        <v>41487</v>
      </c>
      <c r="B513">
        <v>97.812299999999993</v>
      </c>
    </row>
    <row r="514" spans="1:2">
      <c r="A514" s="17">
        <v>41518</v>
      </c>
      <c r="B514">
        <v>99.21</v>
      </c>
    </row>
    <row r="515" spans="1:2">
      <c r="A515" s="17">
        <v>41548</v>
      </c>
      <c r="B515">
        <v>97.77</v>
      </c>
    </row>
    <row r="516" spans="1:2">
      <c r="A516" s="17">
        <v>41579</v>
      </c>
      <c r="B516">
        <v>100.0737</v>
      </c>
    </row>
    <row r="517" spans="1:2">
      <c r="A517" s="17">
        <v>41609</v>
      </c>
      <c r="B517">
        <v>103.46</v>
      </c>
    </row>
    <row r="518" spans="1:2">
      <c r="A518" s="17">
        <v>41640</v>
      </c>
      <c r="B518">
        <v>103.76139999999999</v>
      </c>
    </row>
    <row r="519" spans="1:2">
      <c r="A519" s="17">
        <v>41671</v>
      </c>
      <c r="B519">
        <v>102.1253</v>
      </c>
    </row>
    <row r="520" spans="1:2">
      <c r="A520" s="17">
        <v>41699</v>
      </c>
      <c r="B520">
        <v>102.3395</v>
      </c>
    </row>
    <row r="521" spans="1:2">
      <c r="A521" s="17">
        <v>41730</v>
      </c>
      <c r="B521">
        <v>102.45820000000001</v>
      </c>
    </row>
    <row r="522" spans="1:2">
      <c r="A522" s="17">
        <v>41760</v>
      </c>
      <c r="B522">
        <v>101.77379999999999</v>
      </c>
    </row>
    <row r="523" spans="1:2">
      <c r="A523" s="17">
        <v>41791</v>
      </c>
      <c r="B523">
        <v>102.0629</v>
      </c>
    </row>
    <row r="524" spans="1:2">
      <c r="A524" s="17">
        <v>41821</v>
      </c>
      <c r="B524">
        <v>101.74</v>
      </c>
    </row>
    <row r="525" spans="1:2">
      <c r="A525" s="17">
        <v>41852</v>
      </c>
      <c r="B525">
        <v>102.9438</v>
      </c>
    </row>
    <row r="526" spans="1:2">
      <c r="A526" s="17">
        <v>41883</v>
      </c>
      <c r="B526">
        <v>107.42570000000001</v>
      </c>
    </row>
    <row r="527" spans="1:2">
      <c r="A527" s="17">
        <v>41913</v>
      </c>
      <c r="B527">
        <v>108.0264</v>
      </c>
    </row>
    <row r="528" spans="1:2">
      <c r="A528" s="17">
        <v>41944</v>
      </c>
      <c r="B528">
        <v>116.29940000000001</v>
      </c>
    </row>
    <row r="529" spans="1:2">
      <c r="A529" s="17">
        <v>41974</v>
      </c>
      <c r="B529">
        <v>119.3233</v>
      </c>
    </row>
    <row r="530" spans="1:2">
      <c r="A530" s="17">
        <v>42005</v>
      </c>
      <c r="B530">
        <v>118.25</v>
      </c>
    </row>
    <row r="531" spans="1:2">
      <c r="A531" s="17">
        <v>42036</v>
      </c>
      <c r="B531">
        <v>118.76</v>
      </c>
    </row>
    <row r="532" spans="1:2">
      <c r="A532" s="17">
        <v>42064</v>
      </c>
      <c r="B532">
        <v>120.39449999999999</v>
      </c>
    </row>
    <row r="533" spans="1:2">
      <c r="A533" s="17">
        <v>42095</v>
      </c>
      <c r="B533">
        <v>119.5095</v>
      </c>
    </row>
    <row r="534" spans="1:2">
      <c r="A534" s="17">
        <v>42125</v>
      </c>
      <c r="B534">
        <v>120.798</v>
      </c>
    </row>
    <row r="535" spans="1:2">
      <c r="A535" s="17">
        <v>42156</v>
      </c>
      <c r="B535">
        <v>123.7186</v>
      </c>
    </row>
    <row r="536" spans="1:2">
      <c r="A536" s="17">
        <v>42186</v>
      </c>
      <c r="B536">
        <v>123.3109</v>
      </c>
    </row>
    <row r="537" spans="1:2">
      <c r="A537" s="17">
        <v>42217</v>
      </c>
      <c r="B537">
        <v>123.0038</v>
      </c>
    </row>
    <row r="538" spans="1:2">
      <c r="A538" s="17">
        <v>42248</v>
      </c>
      <c r="B538">
        <v>120.1476</v>
      </c>
    </row>
    <row r="539" spans="1:2">
      <c r="A539" s="17">
        <v>42278</v>
      </c>
      <c r="B539">
        <v>120.04810000000001</v>
      </c>
    </row>
    <row r="540" spans="1:2">
      <c r="A540" s="17">
        <v>42309</v>
      </c>
      <c r="B540">
        <v>122.64319999999999</v>
      </c>
    </row>
    <row r="541" spans="1:2">
      <c r="A541" s="17">
        <v>42339</v>
      </c>
      <c r="B541">
        <v>121.63500000000001</v>
      </c>
    </row>
    <row r="542" spans="1:2">
      <c r="A542" s="17">
        <v>42370</v>
      </c>
      <c r="B542">
        <v>118.22580000000001</v>
      </c>
    </row>
    <row r="543" spans="1:2">
      <c r="A543" s="17">
        <v>42401</v>
      </c>
      <c r="B543">
        <v>114.6155</v>
      </c>
    </row>
    <row r="544" spans="1:2">
      <c r="A544" s="17">
        <v>42430</v>
      </c>
      <c r="B544">
        <v>112.93170000000001</v>
      </c>
    </row>
    <row r="545" spans="1:2">
      <c r="A545" s="17">
        <v>42461</v>
      </c>
      <c r="B545">
        <v>109.5519</v>
      </c>
    </row>
    <row r="546" spans="1:2">
      <c r="A546" s="17">
        <v>42491</v>
      </c>
      <c r="B546">
        <v>108.8481</v>
      </c>
    </row>
    <row r="547" spans="1:2">
      <c r="A547" s="17">
        <v>42522</v>
      </c>
      <c r="B547">
        <v>105.3509</v>
      </c>
    </row>
    <row r="548" spans="1:2">
      <c r="A548" s="17">
        <v>42552</v>
      </c>
      <c r="B548">
        <v>104.191</v>
      </c>
    </row>
    <row r="549" spans="1:2">
      <c r="A549" s="17">
        <v>42583</v>
      </c>
      <c r="B549">
        <v>101.2383</v>
      </c>
    </row>
    <row r="550" spans="1:2">
      <c r="A550" s="17">
        <v>42614</v>
      </c>
      <c r="B550">
        <v>101.7843</v>
      </c>
    </row>
    <row r="551" spans="1:2">
      <c r="A551" s="17">
        <v>42644</v>
      </c>
      <c r="B551">
        <v>103.9075</v>
      </c>
    </row>
    <row r="552" spans="1:2">
      <c r="A552" s="17">
        <v>42675</v>
      </c>
      <c r="B552">
        <v>108.443</v>
      </c>
    </row>
    <row r="553" spans="1:2">
      <c r="A553" s="17">
        <v>42705</v>
      </c>
      <c r="B553">
        <v>115.99809999999999</v>
      </c>
    </row>
    <row r="554" spans="1:2">
      <c r="A554" s="17">
        <v>42736</v>
      </c>
      <c r="B554">
        <v>114.8721</v>
      </c>
    </row>
    <row r="555" spans="1:2">
      <c r="A555" s="17">
        <v>42767</v>
      </c>
      <c r="B555">
        <v>112.91160000000001</v>
      </c>
    </row>
    <row r="556" spans="1:2">
      <c r="A556" s="17">
        <v>42795</v>
      </c>
      <c r="B556">
        <v>112.9165</v>
      </c>
    </row>
    <row r="557" spans="1:2">
      <c r="A557" s="17">
        <v>42826</v>
      </c>
      <c r="B557">
        <v>110.09099999999999</v>
      </c>
    </row>
    <row r="558" spans="1:2">
      <c r="A558" s="17">
        <v>42856</v>
      </c>
      <c r="B558">
        <v>112.2436</v>
      </c>
    </row>
    <row r="559" spans="1:2">
      <c r="A559" s="17">
        <v>42887</v>
      </c>
      <c r="B559">
        <v>110.9141</v>
      </c>
    </row>
    <row r="560" spans="1:2">
      <c r="A560" s="17">
        <v>42917</v>
      </c>
      <c r="B560">
        <v>112.417</v>
      </c>
    </row>
    <row r="561" spans="1:2">
      <c r="A561" s="17">
        <v>42948</v>
      </c>
      <c r="B561">
        <v>109.827</v>
      </c>
    </row>
    <row r="562" spans="1:2">
      <c r="A562" s="17">
        <v>42979</v>
      </c>
      <c r="B562">
        <v>110.776</v>
      </c>
    </row>
    <row r="563" spans="1:2">
      <c r="A563" s="17">
        <v>43009</v>
      </c>
      <c r="B563">
        <v>112.9148</v>
      </c>
    </row>
    <row r="564" spans="1:2">
      <c r="A564" s="17">
        <v>43040</v>
      </c>
      <c r="B564">
        <v>112.819</v>
      </c>
    </row>
    <row r="565" spans="1:2">
      <c r="A565" s="17">
        <v>43070</v>
      </c>
      <c r="B565">
        <v>112.9405</v>
      </c>
    </row>
    <row r="566" spans="1:2">
      <c r="A566" s="17">
        <v>43101</v>
      </c>
      <c r="B566">
        <v>110.871</v>
      </c>
    </row>
    <row r="567" spans="1:2">
      <c r="A567" s="17">
        <v>43132</v>
      </c>
      <c r="B567">
        <v>107.97</v>
      </c>
    </row>
    <row r="568" spans="1:2">
      <c r="A568" s="17">
        <v>43160</v>
      </c>
      <c r="B568">
        <v>106.0468</v>
      </c>
    </row>
    <row r="569" spans="1:2">
      <c r="A569" s="17">
        <v>43191</v>
      </c>
      <c r="B569">
        <v>107.6562</v>
      </c>
    </row>
    <row r="570" spans="1:2">
      <c r="A570" s="17">
        <v>43221</v>
      </c>
      <c r="B570">
        <v>109.68819999999999</v>
      </c>
    </row>
    <row r="571" spans="1:2">
      <c r="A571" s="17">
        <v>43252</v>
      </c>
      <c r="B571">
        <v>110.0638</v>
      </c>
    </row>
    <row r="572" spans="1:2">
      <c r="A572" s="17">
        <v>43282</v>
      </c>
      <c r="B572">
        <v>111.521</v>
      </c>
    </row>
    <row r="573" spans="1:2">
      <c r="A573" s="17">
        <v>43313</v>
      </c>
      <c r="B573">
        <v>110.9965</v>
      </c>
    </row>
    <row r="574" spans="1:2">
      <c r="A574" s="17">
        <v>43344</v>
      </c>
      <c r="B574">
        <v>112.09739999999999</v>
      </c>
    </row>
    <row r="575" spans="1:2">
      <c r="A575" s="17">
        <v>43374</v>
      </c>
      <c r="B575">
        <v>112.7218</v>
      </c>
    </row>
    <row r="576" spans="1:2">
      <c r="A576" s="17">
        <v>43405</v>
      </c>
      <c r="B576">
        <v>113.33799999999999</v>
      </c>
    </row>
    <row r="577" spans="1:2">
      <c r="A577" s="17">
        <v>43435</v>
      </c>
      <c r="B577">
        <v>112.1994</v>
      </c>
    </row>
    <row r="578" spans="1:2">
      <c r="A578" s="17">
        <v>43466</v>
      </c>
      <c r="B578">
        <v>108.9605</v>
      </c>
    </row>
    <row r="579" spans="1:2">
      <c r="A579" s="17">
        <v>43497</v>
      </c>
      <c r="B579">
        <v>110.44</v>
      </c>
    </row>
    <row r="580" spans="1:2">
      <c r="A580" s="17">
        <v>43525</v>
      </c>
      <c r="B580">
        <v>111.1443</v>
      </c>
    </row>
    <row r="581" spans="1:2">
      <c r="A581" s="17">
        <v>43556</v>
      </c>
      <c r="B581">
        <v>111.6414</v>
      </c>
    </row>
    <row r="582" spans="1:2">
      <c r="A582" s="17">
        <v>43586</v>
      </c>
      <c r="B582">
        <v>109.9714</v>
      </c>
    </row>
    <row r="583" spans="1:2">
      <c r="A583" s="17">
        <v>43617</v>
      </c>
      <c r="B583">
        <v>108.0685</v>
      </c>
    </row>
    <row r="584" spans="1:2">
      <c r="A584" s="17">
        <v>43647</v>
      </c>
      <c r="B584">
        <v>108.2864</v>
      </c>
    </row>
    <row r="585" spans="1:2">
      <c r="A585" s="17">
        <v>43678</v>
      </c>
      <c r="B585">
        <v>106.18859999999999</v>
      </c>
    </row>
    <row r="586" spans="1:2">
      <c r="A586" s="17">
        <v>43709</v>
      </c>
      <c r="B586">
        <v>107.54</v>
      </c>
    </row>
    <row r="587" spans="1:2">
      <c r="A587" s="17">
        <v>43739</v>
      </c>
      <c r="B587">
        <v>108.13679999999999</v>
      </c>
    </row>
    <row r="588" spans="1:2">
      <c r="A588" s="17">
        <v>43770</v>
      </c>
      <c r="B588">
        <v>108.8579</v>
      </c>
    </row>
    <row r="589" spans="1:2">
      <c r="A589" s="17">
        <v>43800</v>
      </c>
      <c r="B589">
        <v>109.101</v>
      </c>
    </row>
    <row r="590" spans="1:2">
      <c r="A590" s="17">
        <v>43831</v>
      </c>
      <c r="B590">
        <v>109.2667</v>
      </c>
    </row>
    <row r="591" spans="1:2">
      <c r="A591" s="17">
        <v>43862</v>
      </c>
      <c r="B591">
        <v>110.0295</v>
      </c>
    </row>
    <row r="592" spans="1:2">
      <c r="A592" s="17">
        <v>43891</v>
      </c>
      <c r="B592">
        <v>107.6673</v>
      </c>
    </row>
    <row r="593" spans="1:2">
      <c r="A593" s="17">
        <v>43922</v>
      </c>
      <c r="B593">
        <v>107.73860000000001</v>
      </c>
    </row>
    <row r="594" spans="1:2">
      <c r="A594" s="17">
        <v>43952</v>
      </c>
      <c r="B594">
        <v>107.2</v>
      </c>
    </row>
    <row r="595" spans="1:2">
      <c r="A595" s="17">
        <v>43983</v>
      </c>
      <c r="B595">
        <v>107.5782</v>
      </c>
    </row>
    <row r="596" spans="1:2">
      <c r="A596" s="17">
        <v>44013</v>
      </c>
      <c r="B596">
        <v>106.6818</v>
      </c>
    </row>
    <row r="597" spans="1:2">
      <c r="A597" s="17">
        <v>44044</v>
      </c>
      <c r="B597">
        <v>106.0129</v>
      </c>
    </row>
    <row r="598" spans="1:2">
      <c r="A598" s="17">
        <v>44075</v>
      </c>
      <c r="B598">
        <v>105.589</v>
      </c>
    </row>
    <row r="599" spans="1:2">
      <c r="A599" s="17">
        <v>44105</v>
      </c>
      <c r="B599">
        <v>105.20950000000001</v>
      </c>
    </row>
    <row r="600" spans="1:2">
      <c r="A600" s="17">
        <v>44136</v>
      </c>
      <c r="B600">
        <v>104.4061</v>
      </c>
    </row>
    <row r="601" spans="1:2">
      <c r="A601" s="17">
        <v>44166</v>
      </c>
      <c r="B601">
        <v>103.79519999999999</v>
      </c>
    </row>
    <row r="602" spans="1:2">
      <c r="A602" s="17">
        <v>44197</v>
      </c>
      <c r="B602">
        <v>103.78830000000001</v>
      </c>
    </row>
    <row r="603" spans="1:2">
      <c r="A603" s="17">
        <v>44228</v>
      </c>
      <c r="B603">
        <v>105.37739999999999</v>
      </c>
    </row>
    <row r="604" spans="1:2">
      <c r="A604" s="17">
        <v>44256</v>
      </c>
      <c r="B604">
        <v>108.6991</v>
      </c>
    </row>
    <row r="605" spans="1:2">
      <c r="A605" s="17">
        <v>44287</v>
      </c>
      <c r="B605">
        <v>109.0445</v>
      </c>
    </row>
    <row r="606" spans="1:2">
      <c r="A606" s="17">
        <v>44317</v>
      </c>
      <c r="B606">
        <v>109.11199999999999</v>
      </c>
    </row>
    <row r="607" spans="1:2">
      <c r="A607" s="17">
        <v>44348</v>
      </c>
      <c r="B607">
        <v>110.1073</v>
      </c>
    </row>
    <row r="608" spans="1:2">
      <c r="A608" s="17">
        <v>44378</v>
      </c>
      <c r="B608">
        <v>110.21429999999999</v>
      </c>
    </row>
    <row r="609" spans="1:2">
      <c r="A609" s="17">
        <v>44409</v>
      </c>
      <c r="B609">
        <v>109.8527</v>
      </c>
    </row>
    <row r="610" spans="1:2">
      <c r="A610" s="17">
        <v>44440</v>
      </c>
      <c r="B610">
        <v>110.161</v>
      </c>
    </row>
    <row r="611" spans="1:2">
      <c r="A611" s="17">
        <v>44470</v>
      </c>
      <c r="B611">
        <v>113.1215</v>
      </c>
    </row>
    <row r="612" spans="1:2">
      <c r="A612" s="17">
        <v>44501</v>
      </c>
      <c r="B612">
        <v>113.965</v>
      </c>
    </row>
    <row r="613" spans="1:2">
      <c r="A613" s="17">
        <v>44531</v>
      </c>
      <c r="B613">
        <v>113.8329</v>
      </c>
    </row>
    <row r="614" spans="1:2">
      <c r="A614" s="17">
        <v>44562</v>
      </c>
      <c r="B614">
        <v>114.82550000000001</v>
      </c>
    </row>
    <row r="615" spans="1:2">
      <c r="A615" s="17">
        <v>44593</v>
      </c>
      <c r="B615">
        <v>115.27630000000001</v>
      </c>
    </row>
  </sheetData>
  <hyperlinks>
    <hyperlink ref="F1" r:id="rId1" display="https://fred.stlouisfed.org/series/EXJPUS" xr:uid="{3E80E827-524E-4A1F-9E6D-7BFD9444851B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CC242-0014-4050-84D9-BC20974C5EED}">
  <sheetPr>
    <tabColor rgb="FF70AD47"/>
  </sheetPr>
  <dimension ref="A1:F267"/>
  <sheetViews>
    <sheetView workbookViewId="0">
      <selection activeCell="B1" sqref="B1"/>
    </sheetView>
  </sheetViews>
  <sheetFormatPr defaultRowHeight="12.75"/>
  <cols>
    <col min="1" max="1" width="10.140625" bestFit="1" customWidth="1"/>
    <col min="2" max="2" width="12.85546875" bestFit="1" customWidth="1"/>
  </cols>
  <sheetData>
    <row r="1" spans="1:6">
      <c r="A1" t="s">
        <v>1</v>
      </c>
      <c r="B1" t="s">
        <v>89</v>
      </c>
      <c r="F1" s="18" t="s">
        <v>90</v>
      </c>
    </row>
    <row r="2" spans="1:6">
      <c r="A2" s="17">
        <v>36526</v>
      </c>
      <c r="B2" t="s">
        <v>24</v>
      </c>
    </row>
    <row r="3" spans="1:6">
      <c r="A3" s="17">
        <v>36557</v>
      </c>
      <c r="B3" t="s">
        <v>24</v>
      </c>
    </row>
    <row r="4" spans="1:6">
      <c r="A4" s="17">
        <v>36586</v>
      </c>
      <c r="B4" t="s">
        <v>24</v>
      </c>
    </row>
    <row r="5" spans="1:6">
      <c r="A5" s="17">
        <v>36617</v>
      </c>
      <c r="B5" t="s">
        <v>24</v>
      </c>
    </row>
    <row r="6" spans="1:6">
      <c r="A6" s="17">
        <v>36647</v>
      </c>
      <c r="B6" t="s">
        <v>24</v>
      </c>
    </row>
    <row r="7" spans="1:6">
      <c r="A7" s="17">
        <v>36678</v>
      </c>
      <c r="B7" t="s">
        <v>24</v>
      </c>
    </row>
    <row r="8" spans="1:6">
      <c r="A8" s="17">
        <v>36708</v>
      </c>
      <c r="B8" t="s">
        <v>24</v>
      </c>
    </row>
    <row r="9" spans="1:6">
      <c r="A9" s="17">
        <v>36739</v>
      </c>
      <c r="B9" t="s">
        <v>24</v>
      </c>
    </row>
    <row r="10" spans="1:6">
      <c r="A10" s="17">
        <v>36770</v>
      </c>
      <c r="B10" t="s">
        <v>24</v>
      </c>
    </row>
    <row r="11" spans="1:6">
      <c r="A11" s="17">
        <v>36800</v>
      </c>
      <c r="B11" t="s">
        <v>24</v>
      </c>
    </row>
    <row r="12" spans="1:6">
      <c r="A12" s="17">
        <v>36831</v>
      </c>
      <c r="B12" t="s">
        <v>24</v>
      </c>
    </row>
    <row r="13" spans="1:6">
      <c r="A13" s="17">
        <v>36861</v>
      </c>
      <c r="B13" t="s">
        <v>24</v>
      </c>
    </row>
    <row r="14" spans="1:6">
      <c r="A14" s="17">
        <v>36892</v>
      </c>
      <c r="B14" t="s">
        <v>24</v>
      </c>
    </row>
    <row r="15" spans="1:6">
      <c r="A15" s="17">
        <v>36923</v>
      </c>
      <c r="B15" t="s">
        <v>24</v>
      </c>
    </row>
    <row r="16" spans="1:6">
      <c r="A16" s="17">
        <v>36951</v>
      </c>
      <c r="B16" t="s">
        <v>24</v>
      </c>
    </row>
    <row r="17" spans="1:2">
      <c r="A17" s="17">
        <v>36982</v>
      </c>
      <c r="B17" t="s">
        <v>24</v>
      </c>
    </row>
    <row r="18" spans="1:2">
      <c r="A18" s="17">
        <v>37012</v>
      </c>
      <c r="B18" t="s">
        <v>24</v>
      </c>
    </row>
    <row r="19" spans="1:2">
      <c r="A19" s="17">
        <v>37043</v>
      </c>
      <c r="B19" t="s">
        <v>24</v>
      </c>
    </row>
    <row r="20" spans="1:2">
      <c r="A20" s="17">
        <v>37073</v>
      </c>
      <c r="B20" t="s">
        <v>24</v>
      </c>
    </row>
    <row r="21" spans="1:2">
      <c r="A21" s="17">
        <v>37104</v>
      </c>
      <c r="B21" t="s">
        <v>24</v>
      </c>
    </row>
    <row r="22" spans="1:2">
      <c r="A22" s="17">
        <v>37135</v>
      </c>
      <c r="B22" t="s">
        <v>24</v>
      </c>
    </row>
    <row r="23" spans="1:2">
      <c r="A23" s="17">
        <v>37165</v>
      </c>
      <c r="B23" t="s">
        <v>24</v>
      </c>
    </row>
    <row r="24" spans="1:2">
      <c r="A24" s="17">
        <v>37196</v>
      </c>
      <c r="B24" t="s">
        <v>24</v>
      </c>
    </row>
    <row r="25" spans="1:2">
      <c r="A25" s="17">
        <v>37226</v>
      </c>
      <c r="B25" t="s">
        <v>24</v>
      </c>
    </row>
    <row r="26" spans="1:2">
      <c r="A26" s="17">
        <v>37257</v>
      </c>
      <c r="B26" t="s">
        <v>24</v>
      </c>
    </row>
    <row r="27" spans="1:2">
      <c r="A27" s="17">
        <v>37288</v>
      </c>
      <c r="B27" t="s">
        <v>24</v>
      </c>
    </row>
    <row r="28" spans="1:2">
      <c r="A28" s="17">
        <v>37316</v>
      </c>
      <c r="B28" t="s">
        <v>24</v>
      </c>
    </row>
    <row r="29" spans="1:2">
      <c r="A29" s="17">
        <v>37347</v>
      </c>
      <c r="B29" t="s">
        <v>24</v>
      </c>
    </row>
    <row r="30" spans="1:2">
      <c r="A30" s="17">
        <v>37377</v>
      </c>
      <c r="B30" t="s">
        <v>24</v>
      </c>
    </row>
    <row r="31" spans="1:2">
      <c r="A31" s="17">
        <v>37408</v>
      </c>
      <c r="B31" t="s">
        <v>24</v>
      </c>
    </row>
    <row r="32" spans="1:2">
      <c r="A32" s="17">
        <v>37438</v>
      </c>
      <c r="B32" t="s">
        <v>24</v>
      </c>
    </row>
    <row r="33" spans="1:2">
      <c r="A33" s="17">
        <v>37469</v>
      </c>
      <c r="B33" t="s">
        <v>24</v>
      </c>
    </row>
    <row r="34" spans="1:2">
      <c r="A34" s="17">
        <v>37500</v>
      </c>
      <c r="B34" t="s">
        <v>24</v>
      </c>
    </row>
    <row r="35" spans="1:2">
      <c r="A35" s="17">
        <v>37530</v>
      </c>
      <c r="B35" t="s">
        <v>24</v>
      </c>
    </row>
    <row r="36" spans="1:2">
      <c r="A36" s="17">
        <v>37561</v>
      </c>
      <c r="B36" t="s">
        <v>24</v>
      </c>
    </row>
    <row r="37" spans="1:2">
      <c r="A37" s="17">
        <v>37591</v>
      </c>
      <c r="B37" t="s">
        <v>24</v>
      </c>
    </row>
    <row r="38" spans="1:2">
      <c r="A38" s="17">
        <v>37622</v>
      </c>
      <c r="B38" t="s">
        <v>24</v>
      </c>
    </row>
    <row r="39" spans="1:2">
      <c r="A39" s="17">
        <v>37653</v>
      </c>
      <c r="B39" t="s">
        <v>24</v>
      </c>
    </row>
    <row r="40" spans="1:2">
      <c r="A40" s="17">
        <v>37681</v>
      </c>
      <c r="B40" t="s">
        <v>24</v>
      </c>
    </row>
    <row r="41" spans="1:2">
      <c r="A41" s="17">
        <v>37712</v>
      </c>
      <c r="B41" t="s">
        <v>24</v>
      </c>
    </row>
    <row r="42" spans="1:2">
      <c r="A42" s="17">
        <v>37742</v>
      </c>
      <c r="B42" t="s">
        <v>24</v>
      </c>
    </row>
    <row r="43" spans="1:2">
      <c r="A43" s="17">
        <v>37773</v>
      </c>
      <c r="B43" t="s">
        <v>24</v>
      </c>
    </row>
    <row r="44" spans="1:2">
      <c r="A44" s="17">
        <v>37803</v>
      </c>
      <c r="B44" t="s">
        <v>24</v>
      </c>
    </row>
    <row r="45" spans="1:2">
      <c r="A45" s="17">
        <v>37834</v>
      </c>
      <c r="B45" t="s">
        <v>24</v>
      </c>
    </row>
    <row r="46" spans="1:2">
      <c r="A46" s="17">
        <v>37865</v>
      </c>
      <c r="B46" t="s">
        <v>24</v>
      </c>
    </row>
    <row r="47" spans="1:2">
      <c r="A47" s="17">
        <v>37895</v>
      </c>
      <c r="B47" t="s">
        <v>24</v>
      </c>
    </row>
    <row r="48" spans="1:2">
      <c r="A48" s="17">
        <v>37926</v>
      </c>
      <c r="B48" t="s">
        <v>24</v>
      </c>
    </row>
    <row r="49" spans="1:2">
      <c r="A49" s="17">
        <v>37956</v>
      </c>
      <c r="B49">
        <v>100</v>
      </c>
    </row>
    <row r="50" spans="1:2">
      <c r="A50" s="17">
        <v>37987</v>
      </c>
      <c r="B50">
        <v>99.9</v>
      </c>
    </row>
    <row r="51" spans="1:2">
      <c r="A51" s="17">
        <v>38018</v>
      </c>
      <c r="B51">
        <v>99.5</v>
      </c>
    </row>
    <row r="52" spans="1:2">
      <c r="A52" s="17">
        <v>38047</v>
      </c>
      <c r="B52">
        <v>99.8</v>
      </c>
    </row>
    <row r="53" spans="1:2">
      <c r="A53" s="17">
        <v>38078</v>
      </c>
      <c r="B53">
        <v>99</v>
      </c>
    </row>
    <row r="54" spans="1:2">
      <c r="A54" s="17">
        <v>38108</v>
      </c>
      <c r="B54">
        <v>99.1</v>
      </c>
    </row>
    <row r="55" spans="1:2">
      <c r="A55" s="17">
        <v>38139</v>
      </c>
      <c r="B55">
        <v>99.2</v>
      </c>
    </row>
    <row r="56" spans="1:2">
      <c r="A56" s="17">
        <v>38169</v>
      </c>
      <c r="B56">
        <v>96.9</v>
      </c>
    </row>
    <row r="57" spans="1:2">
      <c r="A57" s="17">
        <v>38200</v>
      </c>
      <c r="B57">
        <v>96.6</v>
      </c>
    </row>
    <row r="58" spans="1:2">
      <c r="A58" s="17">
        <v>38231</v>
      </c>
      <c r="B58">
        <v>96.1</v>
      </c>
    </row>
    <row r="59" spans="1:2">
      <c r="A59" s="17">
        <v>38261</v>
      </c>
      <c r="B59">
        <v>103.3</v>
      </c>
    </row>
    <row r="60" spans="1:2">
      <c r="A60" s="17">
        <v>38292</v>
      </c>
      <c r="B60">
        <v>101.8</v>
      </c>
    </row>
    <row r="61" spans="1:2">
      <c r="A61" s="17">
        <v>38322</v>
      </c>
      <c r="B61">
        <v>101.5</v>
      </c>
    </row>
    <row r="62" spans="1:2">
      <c r="A62" s="17">
        <v>38353</v>
      </c>
      <c r="B62">
        <v>101.8</v>
      </c>
    </row>
    <row r="63" spans="1:2">
      <c r="A63" s="17">
        <v>38384</v>
      </c>
      <c r="B63">
        <v>100.1</v>
      </c>
    </row>
    <row r="64" spans="1:2">
      <c r="A64" s="17">
        <v>38412</v>
      </c>
      <c r="B64">
        <v>99.7</v>
      </c>
    </row>
    <row r="65" spans="1:2">
      <c r="A65" s="17">
        <v>38443</v>
      </c>
      <c r="B65">
        <v>99.6</v>
      </c>
    </row>
    <row r="66" spans="1:2">
      <c r="A66" s="17">
        <v>38473</v>
      </c>
      <c r="B66">
        <v>99.1</v>
      </c>
    </row>
    <row r="67" spans="1:2">
      <c r="A67" s="17">
        <v>38504</v>
      </c>
      <c r="B67">
        <v>97</v>
      </c>
    </row>
    <row r="68" spans="1:2">
      <c r="A68" s="17">
        <v>38534</v>
      </c>
      <c r="B68">
        <v>97.1</v>
      </c>
    </row>
    <row r="69" spans="1:2">
      <c r="A69" s="17">
        <v>38565</v>
      </c>
      <c r="B69">
        <v>96.5</v>
      </c>
    </row>
    <row r="70" spans="1:2">
      <c r="A70" s="17">
        <v>38596</v>
      </c>
      <c r="B70">
        <v>96.6</v>
      </c>
    </row>
    <row r="71" spans="1:2">
      <c r="A71" s="17">
        <v>38626</v>
      </c>
      <c r="B71">
        <v>100.7</v>
      </c>
    </row>
    <row r="72" spans="1:2">
      <c r="A72" s="17">
        <v>38657</v>
      </c>
      <c r="B72">
        <v>98.7</v>
      </c>
    </row>
    <row r="73" spans="1:2">
      <c r="A73" s="17">
        <v>38687</v>
      </c>
      <c r="B73">
        <v>97.4</v>
      </c>
    </row>
    <row r="74" spans="1:2">
      <c r="A74" s="17">
        <v>38718</v>
      </c>
      <c r="B74">
        <v>97.9</v>
      </c>
    </row>
    <row r="75" spans="1:2">
      <c r="A75" s="17">
        <v>38749</v>
      </c>
      <c r="B75">
        <v>97.9</v>
      </c>
    </row>
    <row r="76" spans="1:2">
      <c r="A76" s="17">
        <v>38777</v>
      </c>
      <c r="B76">
        <v>97.7</v>
      </c>
    </row>
    <row r="77" spans="1:2">
      <c r="A77" s="17">
        <v>38808</v>
      </c>
      <c r="B77">
        <v>97</v>
      </c>
    </row>
    <row r="78" spans="1:2">
      <c r="A78" s="17">
        <v>38838</v>
      </c>
      <c r="B78">
        <v>96.8</v>
      </c>
    </row>
    <row r="79" spans="1:2">
      <c r="A79" s="17">
        <v>38869</v>
      </c>
      <c r="B79">
        <v>95.9</v>
      </c>
    </row>
    <row r="80" spans="1:2">
      <c r="A80" s="17">
        <v>38899</v>
      </c>
      <c r="B80">
        <v>91.2</v>
      </c>
    </row>
    <row r="81" spans="1:2">
      <c r="A81" s="17">
        <v>38930</v>
      </c>
      <c r="B81">
        <v>92.6</v>
      </c>
    </row>
    <row r="82" spans="1:2">
      <c r="A82" s="17">
        <v>38961</v>
      </c>
      <c r="B82">
        <v>93.1</v>
      </c>
    </row>
    <row r="83" spans="1:2">
      <c r="A83" s="17">
        <v>38991</v>
      </c>
      <c r="B83">
        <v>95.2</v>
      </c>
    </row>
    <row r="84" spans="1:2">
      <c r="A84" s="17">
        <v>39022</v>
      </c>
      <c r="B84">
        <v>99.1</v>
      </c>
    </row>
    <row r="85" spans="1:2">
      <c r="A85" s="17">
        <v>39052</v>
      </c>
      <c r="B85">
        <v>98.3</v>
      </c>
    </row>
    <row r="86" spans="1:2">
      <c r="A86" s="17">
        <v>39083</v>
      </c>
      <c r="B86">
        <v>97.6</v>
      </c>
    </row>
    <row r="87" spans="1:2">
      <c r="A87" s="17">
        <v>39114</v>
      </c>
      <c r="B87">
        <v>97.4</v>
      </c>
    </row>
    <row r="88" spans="1:2">
      <c r="A88" s="17">
        <v>39142</v>
      </c>
      <c r="B88">
        <v>97</v>
      </c>
    </row>
    <row r="89" spans="1:2">
      <c r="A89" s="17">
        <v>39173</v>
      </c>
      <c r="B89">
        <v>96.2</v>
      </c>
    </row>
    <row r="90" spans="1:2">
      <c r="A90" s="17">
        <v>39203</v>
      </c>
      <c r="B90">
        <v>95.9</v>
      </c>
    </row>
    <row r="91" spans="1:2">
      <c r="A91" s="17">
        <v>39234</v>
      </c>
      <c r="B91">
        <v>95.8</v>
      </c>
    </row>
    <row r="92" spans="1:2">
      <c r="A92" s="17">
        <v>39264</v>
      </c>
      <c r="B92">
        <v>95.3</v>
      </c>
    </row>
    <row r="93" spans="1:2">
      <c r="A93" s="17">
        <v>39295</v>
      </c>
      <c r="B93">
        <v>94.6</v>
      </c>
    </row>
    <row r="94" spans="1:2">
      <c r="A94" s="17">
        <v>39326</v>
      </c>
      <c r="B94">
        <v>93.6</v>
      </c>
    </row>
    <row r="95" spans="1:2">
      <c r="A95" s="17">
        <v>39356</v>
      </c>
      <c r="B95">
        <v>98.6</v>
      </c>
    </row>
    <row r="96" spans="1:2">
      <c r="A96" s="17">
        <v>39387</v>
      </c>
      <c r="B96">
        <v>99.1</v>
      </c>
    </row>
    <row r="97" spans="1:2">
      <c r="A97" s="17">
        <v>39417</v>
      </c>
      <c r="B97">
        <v>97.8</v>
      </c>
    </row>
    <row r="98" spans="1:2">
      <c r="A98" s="17">
        <v>39448</v>
      </c>
      <c r="B98">
        <v>98.4</v>
      </c>
    </row>
    <row r="99" spans="1:2">
      <c r="A99" s="17">
        <v>39479</v>
      </c>
      <c r="B99">
        <v>98.3</v>
      </c>
    </row>
    <row r="100" spans="1:2">
      <c r="A100" s="17">
        <v>39508</v>
      </c>
      <c r="B100">
        <v>97.4</v>
      </c>
    </row>
    <row r="101" spans="1:2">
      <c r="A101" s="17">
        <v>39539</v>
      </c>
      <c r="B101">
        <v>98.1</v>
      </c>
    </row>
    <row r="102" spans="1:2">
      <c r="A102" s="17">
        <v>39569</v>
      </c>
      <c r="B102">
        <v>97.5</v>
      </c>
    </row>
    <row r="103" spans="1:2">
      <c r="A103" s="17">
        <v>39600</v>
      </c>
      <c r="B103">
        <v>95.6</v>
      </c>
    </row>
    <row r="104" spans="1:2">
      <c r="A104" s="17">
        <v>39630</v>
      </c>
      <c r="B104">
        <v>94.8</v>
      </c>
    </row>
    <row r="105" spans="1:2">
      <c r="A105" s="17">
        <v>39661</v>
      </c>
      <c r="B105">
        <v>95.4</v>
      </c>
    </row>
    <row r="106" spans="1:2">
      <c r="A106" s="17">
        <v>39692</v>
      </c>
      <c r="B106">
        <v>95.1</v>
      </c>
    </row>
    <row r="107" spans="1:2">
      <c r="A107" s="17">
        <v>39722</v>
      </c>
      <c r="B107">
        <v>102.5</v>
      </c>
    </row>
    <row r="108" spans="1:2">
      <c r="A108" s="17">
        <v>39753</v>
      </c>
      <c r="B108">
        <v>101.3</v>
      </c>
    </row>
    <row r="109" spans="1:2">
      <c r="A109" s="17">
        <v>39783</v>
      </c>
      <c r="B109">
        <v>101.3</v>
      </c>
    </row>
    <row r="110" spans="1:2">
      <c r="A110" s="17">
        <v>39814</v>
      </c>
      <c r="B110">
        <v>101</v>
      </c>
    </row>
    <row r="111" spans="1:2">
      <c r="A111" s="17">
        <v>39845</v>
      </c>
      <c r="B111">
        <v>101</v>
      </c>
    </row>
    <row r="112" spans="1:2">
      <c r="A112" s="17">
        <v>39873</v>
      </c>
      <c r="B112">
        <v>100.4</v>
      </c>
    </row>
    <row r="113" spans="1:2">
      <c r="A113" s="17">
        <v>39904</v>
      </c>
      <c r="B113">
        <v>100.8</v>
      </c>
    </row>
    <row r="114" spans="1:2">
      <c r="A114" s="17">
        <v>39934</v>
      </c>
      <c r="B114">
        <v>100.5</v>
      </c>
    </row>
    <row r="115" spans="1:2">
      <c r="A115" s="17">
        <v>39965</v>
      </c>
      <c r="B115">
        <v>101.7</v>
      </c>
    </row>
    <row r="116" spans="1:2">
      <c r="A116" s="17">
        <v>39995</v>
      </c>
      <c r="B116">
        <v>99.5</v>
      </c>
    </row>
    <row r="117" spans="1:2">
      <c r="A117" s="17">
        <v>40026</v>
      </c>
      <c r="B117">
        <v>100.5</v>
      </c>
    </row>
    <row r="118" spans="1:2">
      <c r="A118" s="17">
        <v>40057</v>
      </c>
      <c r="B118">
        <v>99</v>
      </c>
    </row>
    <row r="119" spans="1:2">
      <c r="A119" s="17">
        <v>40087</v>
      </c>
      <c r="B119">
        <v>102.1</v>
      </c>
    </row>
    <row r="120" spans="1:2">
      <c r="A120" s="17">
        <v>40118</v>
      </c>
      <c r="B120">
        <v>102.9</v>
      </c>
    </row>
    <row r="121" spans="1:2">
      <c r="A121" s="17">
        <v>40148</v>
      </c>
      <c r="B121">
        <v>102</v>
      </c>
    </row>
    <row r="122" spans="1:2">
      <c r="A122" s="17">
        <v>40179</v>
      </c>
      <c r="B122">
        <v>102.8</v>
      </c>
    </row>
    <row r="123" spans="1:2">
      <c r="A123" s="17">
        <v>40210</v>
      </c>
      <c r="B123">
        <v>102.6</v>
      </c>
    </row>
    <row r="124" spans="1:2">
      <c r="A124" s="17">
        <v>40238</v>
      </c>
      <c r="B124">
        <v>101.8</v>
      </c>
    </row>
    <row r="125" spans="1:2">
      <c r="A125" s="17">
        <v>40269</v>
      </c>
      <c r="B125">
        <v>101.3</v>
      </c>
    </row>
    <row r="126" spans="1:2">
      <c r="A126" s="17">
        <v>40299</v>
      </c>
      <c r="B126">
        <v>101.4</v>
      </c>
    </row>
    <row r="127" spans="1:2">
      <c r="A127" s="17">
        <v>40330</v>
      </c>
      <c r="B127">
        <v>100.4</v>
      </c>
    </row>
    <row r="128" spans="1:2">
      <c r="A128" s="17">
        <v>40360</v>
      </c>
      <c r="B128">
        <v>99.9</v>
      </c>
    </row>
    <row r="129" spans="1:2">
      <c r="A129" s="17">
        <v>40391</v>
      </c>
      <c r="B129">
        <v>100.1</v>
      </c>
    </row>
    <row r="130" spans="1:2">
      <c r="A130" s="17">
        <v>40422</v>
      </c>
      <c r="B130">
        <v>99.8</v>
      </c>
    </row>
    <row r="131" spans="1:2">
      <c r="A131" s="17">
        <v>40452</v>
      </c>
      <c r="B131">
        <v>101.9</v>
      </c>
    </row>
    <row r="132" spans="1:2">
      <c r="A132" s="17">
        <v>40483</v>
      </c>
      <c r="B132">
        <v>101.5</v>
      </c>
    </row>
    <row r="133" spans="1:2">
      <c r="A133" s="17">
        <v>40513</v>
      </c>
      <c r="B133">
        <v>101.1</v>
      </c>
    </row>
    <row r="134" spans="1:2">
      <c r="A134" s="17">
        <v>40544</v>
      </c>
      <c r="B134">
        <v>101.5</v>
      </c>
    </row>
    <row r="135" spans="1:2">
      <c r="A135" s="17">
        <v>40575</v>
      </c>
      <c r="B135">
        <v>101.5</v>
      </c>
    </row>
    <row r="136" spans="1:2">
      <c r="A136" s="17">
        <v>40603</v>
      </c>
      <c r="B136">
        <v>101.3</v>
      </c>
    </row>
    <row r="137" spans="1:2">
      <c r="A137" s="17">
        <v>40634</v>
      </c>
      <c r="B137">
        <v>101.8</v>
      </c>
    </row>
    <row r="138" spans="1:2">
      <c r="A138" s="17">
        <v>40664</v>
      </c>
      <c r="B138">
        <v>101.3</v>
      </c>
    </row>
    <row r="139" spans="1:2">
      <c r="A139" s="17">
        <v>40695</v>
      </c>
      <c r="B139">
        <v>101.5</v>
      </c>
    </row>
    <row r="140" spans="1:2">
      <c r="A140" s="17">
        <v>40725</v>
      </c>
      <c r="B140">
        <v>101.4</v>
      </c>
    </row>
    <row r="141" spans="1:2">
      <c r="A141" s="17">
        <v>40756</v>
      </c>
      <c r="B141">
        <v>101.2</v>
      </c>
    </row>
    <row r="142" spans="1:2">
      <c r="A142" s="17">
        <v>40787</v>
      </c>
      <c r="B142">
        <v>100.7</v>
      </c>
    </row>
    <row r="143" spans="1:2">
      <c r="A143" s="17">
        <v>40817</v>
      </c>
      <c r="B143">
        <v>104.1</v>
      </c>
    </row>
    <row r="144" spans="1:2">
      <c r="A144" s="17">
        <v>40848</v>
      </c>
      <c r="B144">
        <v>104.2</v>
      </c>
    </row>
    <row r="145" spans="1:2">
      <c r="A145" s="17">
        <v>40878</v>
      </c>
      <c r="B145">
        <v>103.9</v>
      </c>
    </row>
    <row r="146" spans="1:2">
      <c r="A146" s="17">
        <v>40909</v>
      </c>
      <c r="B146">
        <v>104.5</v>
      </c>
    </row>
    <row r="147" spans="1:2">
      <c r="A147" s="17">
        <v>40940</v>
      </c>
      <c r="B147">
        <v>104.1</v>
      </c>
    </row>
    <row r="148" spans="1:2">
      <c r="A148" s="17">
        <v>40969</v>
      </c>
      <c r="B148">
        <v>104</v>
      </c>
    </row>
    <row r="149" spans="1:2">
      <c r="A149" s="17">
        <v>41000</v>
      </c>
      <c r="B149">
        <v>104.2</v>
      </c>
    </row>
    <row r="150" spans="1:2">
      <c r="A150" s="17">
        <v>41030</v>
      </c>
      <c r="B150">
        <v>103.6</v>
      </c>
    </row>
    <row r="151" spans="1:2">
      <c r="A151" s="17">
        <v>41061</v>
      </c>
      <c r="B151">
        <v>103.9</v>
      </c>
    </row>
    <row r="152" spans="1:2">
      <c r="A152" s="17">
        <v>41091</v>
      </c>
      <c r="B152">
        <v>104.4</v>
      </c>
    </row>
    <row r="153" spans="1:2">
      <c r="A153" s="17">
        <v>41122</v>
      </c>
      <c r="B153">
        <v>104.4</v>
      </c>
    </row>
    <row r="154" spans="1:2">
      <c r="A154" s="17">
        <v>41153</v>
      </c>
      <c r="B154">
        <v>103.6</v>
      </c>
    </row>
    <row r="155" spans="1:2">
      <c r="A155" s="17">
        <v>41183</v>
      </c>
      <c r="B155">
        <v>106.5</v>
      </c>
    </row>
    <row r="156" spans="1:2">
      <c r="A156" s="17">
        <v>41214</v>
      </c>
      <c r="B156">
        <v>106.7</v>
      </c>
    </row>
    <row r="157" spans="1:2">
      <c r="A157" s="17">
        <v>41244</v>
      </c>
      <c r="B157">
        <v>106.3</v>
      </c>
    </row>
    <row r="158" spans="1:2">
      <c r="A158" s="17">
        <v>41275</v>
      </c>
      <c r="B158">
        <v>106.2</v>
      </c>
    </row>
    <row r="159" spans="1:2">
      <c r="A159" s="17">
        <v>41306</v>
      </c>
      <c r="B159">
        <v>106.2</v>
      </c>
    </row>
    <row r="160" spans="1:2">
      <c r="A160" s="17">
        <v>41334</v>
      </c>
      <c r="B160">
        <v>105.6</v>
      </c>
    </row>
    <row r="161" spans="1:2">
      <c r="A161" s="17">
        <v>41365</v>
      </c>
      <c r="B161">
        <v>105.5</v>
      </c>
    </row>
    <row r="162" spans="1:2">
      <c r="A162" s="17">
        <v>41395</v>
      </c>
      <c r="B162">
        <v>105.1</v>
      </c>
    </row>
    <row r="163" spans="1:2">
      <c r="A163" s="17">
        <v>41426</v>
      </c>
      <c r="B163">
        <v>104.8</v>
      </c>
    </row>
    <row r="164" spans="1:2">
      <c r="A164" s="17">
        <v>41456</v>
      </c>
      <c r="B164">
        <v>104.4</v>
      </c>
    </row>
    <row r="165" spans="1:2">
      <c r="A165" s="17">
        <v>41487</v>
      </c>
      <c r="B165">
        <v>104.2</v>
      </c>
    </row>
    <row r="166" spans="1:2">
      <c r="A166" s="17">
        <v>41518</v>
      </c>
      <c r="B166">
        <v>104.1</v>
      </c>
    </row>
    <row r="167" spans="1:2">
      <c r="A167" s="17">
        <v>41548</v>
      </c>
      <c r="B167">
        <v>107.3</v>
      </c>
    </row>
    <row r="168" spans="1:2">
      <c r="A168" s="17">
        <v>41579</v>
      </c>
      <c r="B168">
        <v>107.9</v>
      </c>
    </row>
    <row r="169" spans="1:2">
      <c r="A169" s="17">
        <v>41609</v>
      </c>
      <c r="B169">
        <v>108.4</v>
      </c>
    </row>
    <row r="170" spans="1:2">
      <c r="A170" s="17">
        <v>41640</v>
      </c>
      <c r="B170">
        <v>108.7</v>
      </c>
    </row>
    <row r="171" spans="1:2">
      <c r="A171" s="17">
        <v>41671</v>
      </c>
      <c r="B171">
        <v>108.6</v>
      </c>
    </row>
    <row r="172" spans="1:2">
      <c r="A172" s="17">
        <v>41699</v>
      </c>
      <c r="B172">
        <v>107.8</v>
      </c>
    </row>
    <row r="173" spans="1:2">
      <c r="A173" s="17">
        <v>41730</v>
      </c>
      <c r="B173">
        <v>107.6</v>
      </c>
    </row>
    <row r="174" spans="1:2">
      <c r="A174" s="17">
        <v>41760</v>
      </c>
      <c r="B174">
        <v>107.1</v>
      </c>
    </row>
    <row r="175" spans="1:2">
      <c r="A175" s="17">
        <v>41791</v>
      </c>
      <c r="B175">
        <v>106.7</v>
      </c>
    </row>
    <row r="176" spans="1:2">
      <c r="A176" s="17">
        <v>41821</v>
      </c>
      <c r="B176">
        <v>106.6</v>
      </c>
    </row>
    <row r="177" spans="1:2">
      <c r="A177" s="17">
        <v>41852</v>
      </c>
      <c r="B177">
        <v>106.4</v>
      </c>
    </row>
    <row r="178" spans="1:2">
      <c r="A178" s="17">
        <v>41883</v>
      </c>
      <c r="B178">
        <v>105.9</v>
      </c>
    </row>
    <row r="179" spans="1:2">
      <c r="A179" s="17">
        <v>41913</v>
      </c>
      <c r="B179">
        <v>109.6</v>
      </c>
    </row>
    <row r="180" spans="1:2">
      <c r="A180" s="17">
        <v>41944</v>
      </c>
      <c r="B180">
        <v>109.4</v>
      </c>
    </row>
    <row r="181" spans="1:2">
      <c r="A181" s="17">
        <v>41974</v>
      </c>
      <c r="B181">
        <v>108.4</v>
      </c>
    </row>
    <row r="182" spans="1:2">
      <c r="A182" s="17">
        <v>42005</v>
      </c>
      <c r="B182">
        <v>109.5</v>
      </c>
    </row>
    <row r="183" spans="1:2">
      <c r="A183" s="17">
        <v>42036</v>
      </c>
      <c r="B183">
        <v>110.6</v>
      </c>
    </row>
    <row r="184" spans="1:2">
      <c r="A184" s="17">
        <v>42064</v>
      </c>
      <c r="B184">
        <v>110.5</v>
      </c>
    </row>
    <row r="185" spans="1:2">
      <c r="A185" s="17">
        <v>42095</v>
      </c>
      <c r="B185">
        <v>110.2</v>
      </c>
    </row>
    <row r="186" spans="1:2">
      <c r="A186" s="17">
        <v>42125</v>
      </c>
      <c r="B186">
        <v>110</v>
      </c>
    </row>
    <row r="187" spans="1:2">
      <c r="A187" s="17">
        <v>42156</v>
      </c>
      <c r="B187">
        <v>109.8</v>
      </c>
    </row>
    <row r="188" spans="1:2">
      <c r="A188" s="17">
        <v>42186</v>
      </c>
      <c r="B188">
        <v>110.1</v>
      </c>
    </row>
    <row r="189" spans="1:2">
      <c r="A189" s="17">
        <v>42217</v>
      </c>
      <c r="B189">
        <v>109.4</v>
      </c>
    </row>
    <row r="190" spans="1:2">
      <c r="A190" s="17">
        <v>42248</v>
      </c>
      <c r="B190">
        <v>109.2</v>
      </c>
    </row>
    <row r="191" spans="1:2">
      <c r="A191" s="17">
        <v>42278</v>
      </c>
      <c r="B191">
        <v>111.6</v>
      </c>
    </row>
    <row r="192" spans="1:2">
      <c r="A192" s="17">
        <v>42309</v>
      </c>
      <c r="B192">
        <v>111.5</v>
      </c>
    </row>
    <row r="193" spans="1:2">
      <c r="A193" s="17">
        <v>42339</v>
      </c>
      <c r="B193">
        <v>111.5</v>
      </c>
    </row>
    <row r="194" spans="1:2">
      <c r="A194" s="17">
        <v>42370</v>
      </c>
      <c r="B194">
        <v>111.1</v>
      </c>
    </row>
    <row r="195" spans="1:2">
      <c r="A195" s="17">
        <v>42401</v>
      </c>
      <c r="B195">
        <v>111.4</v>
      </c>
    </row>
    <row r="196" spans="1:2">
      <c r="A196" s="17">
        <v>42430</v>
      </c>
      <c r="B196">
        <v>111.1</v>
      </c>
    </row>
    <row r="197" spans="1:2">
      <c r="A197" s="17">
        <v>42461</v>
      </c>
      <c r="B197">
        <v>111</v>
      </c>
    </row>
    <row r="198" spans="1:2">
      <c r="A198" s="17">
        <v>42491</v>
      </c>
      <c r="B198">
        <v>111.1</v>
      </c>
    </row>
    <row r="199" spans="1:2">
      <c r="A199" s="17">
        <v>42522</v>
      </c>
      <c r="B199">
        <v>111.1</v>
      </c>
    </row>
    <row r="200" spans="1:2">
      <c r="A200" s="17">
        <v>42552</v>
      </c>
      <c r="B200">
        <v>110.2</v>
      </c>
    </row>
    <row r="201" spans="1:2">
      <c r="A201" s="17">
        <v>42583</v>
      </c>
      <c r="B201">
        <v>109.7</v>
      </c>
    </row>
    <row r="202" spans="1:2">
      <c r="A202" s="17">
        <v>42614</v>
      </c>
      <c r="B202">
        <v>109.6</v>
      </c>
    </row>
    <row r="203" spans="1:2">
      <c r="A203" s="17">
        <v>42644</v>
      </c>
      <c r="B203">
        <v>113.1</v>
      </c>
    </row>
    <row r="204" spans="1:2">
      <c r="A204" s="17">
        <v>42675</v>
      </c>
      <c r="B204">
        <v>112.9</v>
      </c>
    </row>
    <row r="205" spans="1:2">
      <c r="A205" s="17">
        <v>42705</v>
      </c>
      <c r="B205">
        <v>113.7</v>
      </c>
    </row>
    <row r="206" spans="1:2">
      <c r="A206" s="17">
        <v>42736</v>
      </c>
      <c r="B206">
        <v>113.2</v>
      </c>
    </row>
    <row r="207" spans="1:2">
      <c r="A207" s="17">
        <v>42767</v>
      </c>
      <c r="B207">
        <v>113</v>
      </c>
    </row>
    <row r="208" spans="1:2">
      <c r="A208" s="17">
        <v>42795</v>
      </c>
      <c r="B208">
        <v>113.4</v>
      </c>
    </row>
    <row r="209" spans="1:2">
      <c r="A209" s="17">
        <v>42826</v>
      </c>
      <c r="B209">
        <v>113.4</v>
      </c>
    </row>
    <row r="210" spans="1:2">
      <c r="A210" s="17">
        <v>42856</v>
      </c>
      <c r="B210">
        <v>112.3</v>
      </c>
    </row>
    <row r="211" spans="1:2">
      <c r="A211" s="17">
        <v>42887</v>
      </c>
      <c r="B211">
        <v>112.2</v>
      </c>
    </row>
    <row r="212" spans="1:2">
      <c r="A212" s="17">
        <v>42917</v>
      </c>
      <c r="B212">
        <v>111.5</v>
      </c>
    </row>
    <row r="213" spans="1:2">
      <c r="A213" s="17">
        <v>42948</v>
      </c>
      <c r="B213">
        <v>111.3</v>
      </c>
    </row>
    <row r="214" spans="1:2">
      <c r="A214" s="17">
        <v>42979</v>
      </c>
      <c r="B214">
        <v>111.3</v>
      </c>
    </row>
    <row r="215" spans="1:2">
      <c r="A215" s="17">
        <v>43009</v>
      </c>
      <c r="B215">
        <v>113.8</v>
      </c>
    </row>
    <row r="216" spans="1:2">
      <c r="A216" s="17">
        <v>43040</v>
      </c>
      <c r="B216">
        <v>114.3</v>
      </c>
    </row>
    <row r="217" spans="1:2">
      <c r="A217" s="17">
        <v>43070</v>
      </c>
      <c r="B217">
        <v>114.3</v>
      </c>
    </row>
    <row r="218" spans="1:2">
      <c r="A218" s="17">
        <v>43101</v>
      </c>
      <c r="B218">
        <v>113.7</v>
      </c>
    </row>
    <row r="219" spans="1:2">
      <c r="A219" s="17">
        <v>43132</v>
      </c>
      <c r="B219">
        <v>113.5</v>
      </c>
    </row>
    <row r="220" spans="1:2">
      <c r="A220" s="17">
        <v>43160</v>
      </c>
      <c r="B220">
        <v>113.6</v>
      </c>
    </row>
    <row r="221" spans="1:2">
      <c r="A221" s="17">
        <v>43191</v>
      </c>
      <c r="B221">
        <v>113.3</v>
      </c>
    </row>
    <row r="222" spans="1:2">
      <c r="A222" s="17">
        <v>43221</v>
      </c>
      <c r="B222">
        <v>113.3</v>
      </c>
    </row>
    <row r="223" spans="1:2">
      <c r="A223" s="17">
        <v>43252</v>
      </c>
      <c r="B223">
        <v>113.5</v>
      </c>
    </row>
    <row r="224" spans="1:2">
      <c r="A224" s="17">
        <v>43282</v>
      </c>
      <c r="B224">
        <v>113.1</v>
      </c>
    </row>
    <row r="225" spans="1:2">
      <c r="A225" s="17">
        <v>43313</v>
      </c>
      <c r="B225">
        <v>113.2</v>
      </c>
    </row>
    <row r="226" spans="1:2">
      <c r="A226" s="17">
        <v>43344</v>
      </c>
      <c r="B226">
        <v>113.4</v>
      </c>
    </row>
    <row r="227" spans="1:2">
      <c r="A227" s="17">
        <v>43374</v>
      </c>
      <c r="B227">
        <v>115.2</v>
      </c>
    </row>
    <row r="228" spans="1:2">
      <c r="A228" s="17">
        <v>43405</v>
      </c>
      <c r="B228">
        <v>115.2</v>
      </c>
    </row>
    <row r="229" spans="1:2">
      <c r="A229" s="17">
        <v>43435</v>
      </c>
      <c r="B229">
        <v>115</v>
      </c>
    </row>
    <row r="230" spans="1:2">
      <c r="A230" s="17">
        <v>43466</v>
      </c>
      <c r="B230">
        <v>115</v>
      </c>
    </row>
    <row r="231" spans="1:2">
      <c r="A231" s="17">
        <v>43497</v>
      </c>
      <c r="B231">
        <v>114.8</v>
      </c>
    </row>
    <row r="232" spans="1:2">
      <c r="A232" s="17">
        <v>43525</v>
      </c>
      <c r="B232">
        <v>114.2</v>
      </c>
    </row>
    <row r="233" spans="1:2">
      <c r="A233" s="17">
        <v>43556</v>
      </c>
      <c r="B233">
        <v>114.1</v>
      </c>
    </row>
    <row r="234" spans="1:2">
      <c r="A234" s="17">
        <v>43586</v>
      </c>
      <c r="B234">
        <v>113.9</v>
      </c>
    </row>
    <row r="235" spans="1:2">
      <c r="A235" s="17">
        <v>43617</v>
      </c>
      <c r="B235">
        <v>113.8</v>
      </c>
    </row>
    <row r="236" spans="1:2">
      <c r="A236" s="17">
        <v>43647</v>
      </c>
      <c r="B236">
        <v>113.6</v>
      </c>
    </row>
    <row r="237" spans="1:2">
      <c r="A237" s="17">
        <v>43678</v>
      </c>
      <c r="B237">
        <v>113.2</v>
      </c>
    </row>
    <row r="238" spans="1:2">
      <c r="A238" s="17">
        <v>43709</v>
      </c>
      <c r="B238">
        <v>113</v>
      </c>
    </row>
    <row r="239" spans="1:2">
      <c r="A239" s="17">
        <v>43739</v>
      </c>
      <c r="B239">
        <v>114.9</v>
      </c>
    </row>
    <row r="240" spans="1:2">
      <c r="A240" s="17">
        <v>43770</v>
      </c>
      <c r="B240">
        <v>115.2</v>
      </c>
    </row>
    <row r="241" spans="1:2">
      <c r="A241" s="17">
        <v>43800</v>
      </c>
      <c r="B241">
        <v>114.8</v>
      </c>
    </row>
    <row r="242" spans="1:2">
      <c r="A242" s="17">
        <v>43831</v>
      </c>
      <c r="B242">
        <v>113.8</v>
      </c>
    </row>
    <row r="243" spans="1:2">
      <c r="A243" s="17">
        <v>43862</v>
      </c>
      <c r="B243">
        <v>114.3</v>
      </c>
    </row>
    <row r="244" spans="1:2">
      <c r="A244" s="17">
        <v>43891</v>
      </c>
      <c r="B244">
        <v>113.2</v>
      </c>
    </row>
    <row r="245" spans="1:2">
      <c r="A245" s="17">
        <v>43922</v>
      </c>
      <c r="B245">
        <v>113.9</v>
      </c>
    </row>
    <row r="246" spans="1:2">
      <c r="A246" s="17">
        <v>43952</v>
      </c>
      <c r="B246">
        <v>113.5</v>
      </c>
    </row>
    <row r="247" spans="1:2">
      <c r="A247" s="17">
        <v>43983</v>
      </c>
      <c r="B247">
        <v>113.2</v>
      </c>
    </row>
    <row r="248" spans="1:2">
      <c r="A248" s="17">
        <v>44013</v>
      </c>
      <c r="B248">
        <v>113.4</v>
      </c>
    </row>
    <row r="249" spans="1:2">
      <c r="A249" s="17">
        <v>44044</v>
      </c>
      <c r="B249">
        <v>113.5</v>
      </c>
    </row>
    <row r="250" spans="1:2">
      <c r="A250" s="17">
        <v>44075</v>
      </c>
      <c r="B250">
        <v>113.5</v>
      </c>
    </row>
    <row r="251" spans="1:2">
      <c r="A251" s="17">
        <v>44105</v>
      </c>
      <c r="B251">
        <v>114.8</v>
      </c>
    </row>
    <row r="252" spans="1:2">
      <c r="A252" s="17">
        <v>44136</v>
      </c>
      <c r="B252">
        <v>115.3</v>
      </c>
    </row>
    <row r="253" spans="1:2">
      <c r="A253" s="17">
        <v>44166</v>
      </c>
      <c r="B253">
        <v>115.6</v>
      </c>
    </row>
    <row r="254" spans="1:2">
      <c r="A254" s="17">
        <v>44197</v>
      </c>
      <c r="B254">
        <v>115.9</v>
      </c>
    </row>
    <row r="255" spans="1:2">
      <c r="A255" s="17">
        <v>44228</v>
      </c>
      <c r="B255">
        <v>115.8</v>
      </c>
    </row>
    <row r="256" spans="1:2">
      <c r="A256" s="17">
        <v>44256</v>
      </c>
      <c r="B256">
        <v>115.6</v>
      </c>
    </row>
    <row r="257" spans="1:2">
      <c r="A257" s="17">
        <v>44287</v>
      </c>
      <c r="B257">
        <v>115.8</v>
      </c>
    </row>
    <row r="258" spans="1:2">
      <c r="A258" s="17">
        <v>44317</v>
      </c>
      <c r="B258">
        <v>116.5</v>
      </c>
    </row>
    <row r="259" spans="1:2">
      <c r="A259" s="17">
        <v>44348</v>
      </c>
      <c r="B259">
        <v>117</v>
      </c>
    </row>
    <row r="260" spans="1:2">
      <c r="A260" s="17">
        <v>44378</v>
      </c>
      <c r="B260">
        <v>117.236</v>
      </c>
    </row>
    <row r="261" spans="1:2">
      <c r="A261" s="17">
        <v>44409</v>
      </c>
      <c r="B261">
        <v>117.482</v>
      </c>
    </row>
    <row r="262" spans="1:2">
      <c r="A262" s="17">
        <v>44440</v>
      </c>
      <c r="B262">
        <v>117.447</v>
      </c>
    </row>
    <row r="263" spans="1:2">
      <c r="A263" s="17">
        <v>44470</v>
      </c>
      <c r="B263">
        <v>118.372</v>
      </c>
    </row>
    <row r="264" spans="1:2">
      <c r="A264" s="17">
        <v>44501</v>
      </c>
      <c r="B264">
        <v>118.515</v>
      </c>
    </row>
    <row r="265" spans="1:2">
      <c r="A265" s="17">
        <v>44531</v>
      </c>
      <c r="B265">
        <v>118.59</v>
      </c>
    </row>
    <row r="266" spans="1:2">
      <c r="A266" s="17">
        <v>44562</v>
      </c>
      <c r="B266">
        <v>118.759</v>
      </c>
    </row>
    <row r="267" spans="1:2">
      <c r="A267" s="17">
        <v>44593</v>
      </c>
      <c r="B267">
        <v>119.26600000000001</v>
      </c>
    </row>
  </sheetData>
  <hyperlinks>
    <hyperlink ref="F1" r:id="rId1" display="https://fred.stlouisfed.org/series/PCU33613361" xr:uid="{3B46514C-3601-449D-AE74-DEB10B339826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A8A85-8B65-468B-BE72-52630022F6EA}">
  <sheetPr>
    <tabColor rgb="FF70AD47"/>
  </sheetPr>
  <dimension ref="A1:F555"/>
  <sheetViews>
    <sheetView workbookViewId="0">
      <selection activeCell="D18" sqref="D18"/>
    </sheetView>
  </sheetViews>
  <sheetFormatPr defaultRowHeight="12.75"/>
  <cols>
    <col min="1" max="1" width="10.140625" bestFit="1" customWidth="1"/>
    <col min="2" max="2" width="9.28515625" bestFit="1" customWidth="1"/>
  </cols>
  <sheetData>
    <row r="1" spans="1:6">
      <c r="A1" t="s">
        <v>1</v>
      </c>
      <c r="B1" t="s">
        <v>93</v>
      </c>
      <c r="F1" s="18" t="s">
        <v>91</v>
      </c>
    </row>
    <row r="2" spans="1:6">
      <c r="A2" s="17">
        <v>27760</v>
      </c>
      <c r="B2">
        <v>12.814</v>
      </c>
    </row>
    <row r="3" spans="1:6">
      <c r="A3" s="17">
        <v>27791</v>
      </c>
      <c r="B3">
        <v>13.34</v>
      </c>
    </row>
    <row r="4" spans="1:6">
      <c r="A4" s="17">
        <v>27820</v>
      </c>
      <c r="B4">
        <v>13.378</v>
      </c>
    </row>
    <row r="5" spans="1:6">
      <c r="A5" s="17">
        <v>27851</v>
      </c>
      <c r="B5">
        <v>13.223000000000001</v>
      </c>
    </row>
    <row r="6" spans="1:6">
      <c r="A6" s="17">
        <v>27881</v>
      </c>
      <c r="B6">
        <v>12.962</v>
      </c>
    </row>
    <row r="7" spans="1:6">
      <c r="A7" s="17">
        <v>27912</v>
      </c>
      <c r="B7">
        <v>13.051</v>
      </c>
    </row>
    <row r="8" spans="1:6">
      <c r="A8" s="17">
        <v>27942</v>
      </c>
      <c r="B8">
        <v>13.465999999999999</v>
      </c>
    </row>
    <row r="9" spans="1:6">
      <c r="A9" s="17">
        <v>27973</v>
      </c>
      <c r="B9">
        <v>12.952999999999999</v>
      </c>
    </row>
    <row r="10" spans="1:6">
      <c r="A10" s="17">
        <v>28004</v>
      </c>
      <c r="B10">
        <v>13.61</v>
      </c>
    </row>
    <row r="11" spans="1:6">
      <c r="A11" s="17">
        <v>28034</v>
      </c>
      <c r="B11">
        <v>12.823</v>
      </c>
    </row>
    <row r="12" spans="1:6">
      <c r="A12" s="17">
        <v>28065</v>
      </c>
      <c r="B12">
        <v>13.332000000000001</v>
      </c>
    </row>
    <row r="13" spans="1:6">
      <c r="A13" s="17">
        <v>28095</v>
      </c>
      <c r="B13">
        <v>14.526999999999999</v>
      </c>
    </row>
    <row r="14" spans="1:6">
      <c r="A14" s="17">
        <v>28126</v>
      </c>
      <c r="B14">
        <v>14.396000000000001</v>
      </c>
    </row>
    <row r="15" spans="1:6">
      <c r="A15" s="17">
        <v>28157</v>
      </c>
      <c r="B15">
        <v>14.709</v>
      </c>
    </row>
    <row r="16" spans="1:6">
      <c r="A16" s="17">
        <v>28185</v>
      </c>
      <c r="B16">
        <v>15.17</v>
      </c>
    </row>
    <row r="17" spans="1:2">
      <c r="A17" s="17">
        <v>28216</v>
      </c>
      <c r="B17">
        <v>15.135</v>
      </c>
    </row>
    <row r="18" spans="1:2">
      <c r="A18" s="17">
        <v>28246</v>
      </c>
      <c r="B18">
        <v>14.984</v>
      </c>
    </row>
    <row r="19" spans="1:2">
      <c r="A19" s="17">
        <v>28277</v>
      </c>
      <c r="B19">
        <v>14.952</v>
      </c>
    </row>
    <row r="20" spans="1:2">
      <c r="A20" s="17">
        <v>28307</v>
      </c>
      <c r="B20">
        <v>14.641</v>
      </c>
    </row>
    <row r="21" spans="1:2">
      <c r="A21" s="17">
        <v>28338</v>
      </c>
      <c r="B21">
        <v>14.859</v>
      </c>
    </row>
    <row r="22" spans="1:2">
      <c r="A22" s="17">
        <v>28369</v>
      </c>
      <c r="B22">
        <v>14.65</v>
      </c>
    </row>
    <row r="23" spans="1:2">
      <c r="A23" s="17">
        <v>28399</v>
      </c>
      <c r="B23">
        <v>14.9</v>
      </c>
    </row>
    <row r="24" spans="1:2">
      <c r="A24" s="17">
        <v>28430</v>
      </c>
      <c r="B24">
        <v>14.798999999999999</v>
      </c>
    </row>
    <row r="25" spans="1:2">
      <c r="A25" s="17">
        <v>28460</v>
      </c>
      <c r="B25">
        <v>15.175000000000001</v>
      </c>
    </row>
    <row r="26" spans="1:2">
      <c r="A26" s="17">
        <v>28491</v>
      </c>
      <c r="B26">
        <v>13.704000000000001</v>
      </c>
    </row>
    <row r="27" spans="1:2">
      <c r="A27" s="17">
        <v>28522</v>
      </c>
      <c r="B27">
        <v>14.363</v>
      </c>
    </row>
    <row r="28" spans="1:2">
      <c r="A28" s="17">
        <v>28550</v>
      </c>
      <c r="B28">
        <v>15.166</v>
      </c>
    </row>
    <row r="29" spans="1:2">
      <c r="A29" s="17">
        <v>28581</v>
      </c>
      <c r="B29">
        <v>16.198</v>
      </c>
    </row>
    <row r="30" spans="1:2">
      <c r="A30" s="17">
        <v>28611</v>
      </c>
      <c r="B30">
        <v>16.297999999999998</v>
      </c>
    </row>
    <row r="31" spans="1:2">
      <c r="A31" s="17">
        <v>28642</v>
      </c>
      <c r="B31">
        <v>16.347999999999999</v>
      </c>
    </row>
    <row r="32" spans="1:2">
      <c r="A32" s="17">
        <v>28672</v>
      </c>
      <c r="B32">
        <v>15.528</v>
      </c>
    </row>
    <row r="33" spans="1:2">
      <c r="A33" s="17">
        <v>28703</v>
      </c>
      <c r="B33">
        <v>16.045000000000002</v>
      </c>
    </row>
    <row r="34" spans="1:2">
      <c r="A34" s="17">
        <v>28734</v>
      </c>
      <c r="B34">
        <v>14.641</v>
      </c>
    </row>
    <row r="35" spans="1:2">
      <c r="A35" s="17">
        <v>28764</v>
      </c>
      <c r="B35">
        <v>15.845000000000001</v>
      </c>
    </row>
    <row r="36" spans="1:2">
      <c r="A36" s="17">
        <v>28795</v>
      </c>
      <c r="B36">
        <v>15.484</v>
      </c>
    </row>
    <row r="37" spans="1:2">
      <c r="A37" s="17">
        <v>28825</v>
      </c>
      <c r="B37">
        <v>15.337999999999999</v>
      </c>
    </row>
    <row r="38" spans="1:2">
      <c r="A38" s="17">
        <v>28856</v>
      </c>
      <c r="B38">
        <v>15.061</v>
      </c>
    </row>
    <row r="39" spans="1:2">
      <c r="A39" s="17">
        <v>28887</v>
      </c>
      <c r="B39">
        <v>15.321</v>
      </c>
    </row>
    <row r="40" spans="1:2">
      <c r="A40" s="17">
        <v>28915</v>
      </c>
      <c r="B40">
        <v>15.275</v>
      </c>
    </row>
    <row r="41" spans="1:2">
      <c r="A41" s="17">
        <v>28946</v>
      </c>
      <c r="B41">
        <v>14.742000000000001</v>
      </c>
    </row>
    <row r="42" spans="1:2">
      <c r="A42" s="17">
        <v>28976</v>
      </c>
      <c r="B42">
        <v>14.374000000000001</v>
      </c>
    </row>
    <row r="43" spans="1:2">
      <c r="A43" s="17">
        <v>29007</v>
      </c>
      <c r="B43">
        <v>12.744</v>
      </c>
    </row>
    <row r="44" spans="1:2">
      <c r="A44" s="17">
        <v>29037</v>
      </c>
      <c r="B44">
        <v>14.112</v>
      </c>
    </row>
    <row r="45" spans="1:2">
      <c r="A45" s="17">
        <v>29068</v>
      </c>
      <c r="B45">
        <v>14.343999999999999</v>
      </c>
    </row>
    <row r="46" spans="1:2">
      <c r="A46" s="17">
        <v>29099</v>
      </c>
      <c r="B46">
        <v>14.292</v>
      </c>
    </row>
    <row r="47" spans="1:2">
      <c r="A47" s="17">
        <v>29129</v>
      </c>
      <c r="B47">
        <v>13.112</v>
      </c>
    </row>
    <row r="48" spans="1:2">
      <c r="A48" s="17">
        <v>29160</v>
      </c>
      <c r="B48">
        <v>13.025</v>
      </c>
    </row>
    <row r="49" spans="1:2">
      <c r="A49" s="17">
        <v>29190</v>
      </c>
      <c r="B49">
        <v>13.496</v>
      </c>
    </row>
    <row r="50" spans="1:2">
      <c r="A50" s="17">
        <v>29221</v>
      </c>
      <c r="B50">
        <v>14.439</v>
      </c>
    </row>
    <row r="51" spans="1:2">
      <c r="A51" s="17">
        <v>29252</v>
      </c>
      <c r="B51">
        <v>13.276</v>
      </c>
    </row>
    <row r="52" spans="1:2">
      <c r="A52" s="17">
        <v>29281</v>
      </c>
      <c r="B52">
        <v>12.077</v>
      </c>
    </row>
    <row r="53" spans="1:2">
      <c r="A53" s="17">
        <v>29312</v>
      </c>
      <c r="B53">
        <v>10.444000000000001</v>
      </c>
    </row>
    <row r="54" spans="1:2">
      <c r="A54" s="17">
        <v>29342</v>
      </c>
      <c r="B54">
        <v>9.5399999999999991</v>
      </c>
    </row>
    <row r="55" spans="1:2">
      <c r="A55" s="17">
        <v>29373</v>
      </c>
      <c r="B55">
        <v>10.449</v>
      </c>
    </row>
    <row r="56" spans="1:2">
      <c r="A56" s="17">
        <v>29403</v>
      </c>
      <c r="B56">
        <v>11.664</v>
      </c>
    </row>
    <row r="57" spans="1:2">
      <c r="A57" s="17">
        <v>29434</v>
      </c>
      <c r="B57">
        <v>11.154</v>
      </c>
    </row>
    <row r="58" spans="1:2">
      <c r="A58" s="17">
        <v>29465</v>
      </c>
      <c r="B58">
        <v>10.912000000000001</v>
      </c>
    </row>
    <row r="59" spans="1:2">
      <c r="A59" s="17">
        <v>29495</v>
      </c>
      <c r="B59">
        <v>11.412000000000001</v>
      </c>
    </row>
    <row r="60" spans="1:2">
      <c r="A60" s="17">
        <v>29526</v>
      </c>
      <c r="B60">
        <v>11.257</v>
      </c>
    </row>
    <row r="61" spans="1:2">
      <c r="A61" s="17">
        <v>29556</v>
      </c>
      <c r="B61">
        <v>10.939</v>
      </c>
    </row>
    <row r="62" spans="1:2">
      <c r="A62" s="17">
        <v>29587</v>
      </c>
      <c r="B62">
        <v>11.282</v>
      </c>
    </row>
    <row r="63" spans="1:2">
      <c r="A63" s="17">
        <v>29618</v>
      </c>
      <c r="B63">
        <v>12.351000000000001</v>
      </c>
    </row>
    <row r="64" spans="1:2">
      <c r="A64" s="17">
        <v>29646</v>
      </c>
      <c r="B64">
        <v>12.427</v>
      </c>
    </row>
    <row r="65" spans="1:2">
      <c r="A65" s="17">
        <v>29677</v>
      </c>
      <c r="B65">
        <v>10.49</v>
      </c>
    </row>
    <row r="66" spans="1:2">
      <c r="A66" s="17">
        <v>29707</v>
      </c>
      <c r="B66">
        <v>10.353999999999999</v>
      </c>
    </row>
    <row r="67" spans="1:2">
      <c r="A67" s="17">
        <v>29738</v>
      </c>
      <c r="B67">
        <v>10.414999999999999</v>
      </c>
    </row>
    <row r="68" spans="1:2">
      <c r="A68" s="17">
        <v>29768</v>
      </c>
      <c r="B68">
        <v>10.428000000000001</v>
      </c>
    </row>
    <row r="69" spans="1:2">
      <c r="A69" s="17">
        <v>29799</v>
      </c>
      <c r="B69">
        <v>12.680999999999999</v>
      </c>
    </row>
    <row r="70" spans="1:2">
      <c r="A70" s="17">
        <v>29830</v>
      </c>
      <c r="B70">
        <v>11.08</v>
      </c>
    </row>
    <row r="71" spans="1:2">
      <c r="A71" s="17">
        <v>29860</v>
      </c>
      <c r="B71">
        <v>9.4179999999999993</v>
      </c>
    </row>
    <row r="72" spans="1:2">
      <c r="A72" s="17">
        <v>29891</v>
      </c>
      <c r="B72">
        <v>9.4939999999999998</v>
      </c>
    </row>
    <row r="73" spans="1:2">
      <c r="A73" s="17">
        <v>29921</v>
      </c>
      <c r="B73">
        <v>9.0549999999999997</v>
      </c>
    </row>
    <row r="74" spans="1:2">
      <c r="A74" s="17">
        <v>29952</v>
      </c>
      <c r="B74">
        <v>10.285</v>
      </c>
    </row>
    <row r="75" spans="1:2">
      <c r="A75" s="17">
        <v>29983</v>
      </c>
      <c r="B75">
        <v>10.923999999999999</v>
      </c>
    </row>
    <row r="76" spans="1:2">
      <c r="A76" s="17">
        <v>30011</v>
      </c>
      <c r="B76">
        <v>10.651</v>
      </c>
    </row>
    <row r="77" spans="1:2">
      <c r="A77" s="17">
        <v>30042</v>
      </c>
      <c r="B77">
        <v>9.7469999999999999</v>
      </c>
    </row>
    <row r="78" spans="1:2">
      <c r="A78" s="17">
        <v>30072</v>
      </c>
      <c r="B78">
        <v>11.103</v>
      </c>
    </row>
    <row r="79" spans="1:2">
      <c r="A79" s="17">
        <v>30103</v>
      </c>
      <c r="B79">
        <v>9.6129999999999995</v>
      </c>
    </row>
    <row r="80" spans="1:2">
      <c r="A80" s="17">
        <v>30133</v>
      </c>
      <c r="B80">
        <v>9.7590000000000003</v>
      </c>
    </row>
    <row r="81" spans="1:2">
      <c r="A81" s="17">
        <v>30164</v>
      </c>
      <c r="B81">
        <v>9.9469999999999992</v>
      </c>
    </row>
    <row r="82" spans="1:2">
      <c r="A82" s="17">
        <v>30195</v>
      </c>
      <c r="B82">
        <v>11.129</v>
      </c>
    </row>
    <row r="83" spans="1:2">
      <c r="A83" s="17">
        <v>30225</v>
      </c>
      <c r="B83">
        <v>10.14</v>
      </c>
    </row>
    <row r="84" spans="1:2">
      <c r="A84" s="17">
        <v>30256</v>
      </c>
      <c r="B84">
        <v>12.03</v>
      </c>
    </row>
    <row r="85" spans="1:2">
      <c r="A85" s="17">
        <v>30286</v>
      </c>
      <c r="B85">
        <v>11.249000000000001</v>
      </c>
    </row>
    <row r="86" spans="1:2">
      <c r="A86" s="17">
        <v>30317</v>
      </c>
      <c r="B86">
        <v>10.865</v>
      </c>
    </row>
    <row r="87" spans="1:2">
      <c r="A87" s="17">
        <v>30348</v>
      </c>
      <c r="B87">
        <v>10.608000000000001</v>
      </c>
    </row>
    <row r="88" spans="1:2">
      <c r="A88" s="17">
        <v>30376</v>
      </c>
      <c r="B88">
        <v>11.023</v>
      </c>
    </row>
    <row r="89" spans="1:2">
      <c r="A89" s="17">
        <v>30407</v>
      </c>
      <c r="B89">
        <v>11.673</v>
      </c>
    </row>
    <row r="90" spans="1:2">
      <c r="A90" s="17">
        <v>30437</v>
      </c>
      <c r="B90">
        <v>12.028</v>
      </c>
    </row>
    <row r="91" spans="1:2">
      <c r="A91" s="17">
        <v>30468</v>
      </c>
      <c r="B91">
        <v>12.96</v>
      </c>
    </row>
    <row r="92" spans="1:2">
      <c r="A92" s="17">
        <v>30498</v>
      </c>
      <c r="B92">
        <v>12.917</v>
      </c>
    </row>
    <row r="93" spans="1:2">
      <c r="A93" s="17">
        <v>30529</v>
      </c>
      <c r="B93">
        <v>12.246</v>
      </c>
    </row>
    <row r="94" spans="1:2">
      <c r="A94" s="17">
        <v>30560</v>
      </c>
      <c r="B94">
        <v>12.451000000000001</v>
      </c>
    </row>
    <row r="95" spans="1:2">
      <c r="A95" s="17">
        <v>30590</v>
      </c>
      <c r="B95">
        <v>13.311</v>
      </c>
    </row>
    <row r="96" spans="1:2">
      <c r="A96" s="17">
        <v>30621</v>
      </c>
      <c r="B96">
        <v>13.125</v>
      </c>
    </row>
    <row r="97" spans="1:2">
      <c r="A97" s="17">
        <v>30651</v>
      </c>
      <c r="B97">
        <v>14.503</v>
      </c>
    </row>
    <row r="98" spans="1:2">
      <c r="A98" s="17">
        <v>30682</v>
      </c>
      <c r="B98">
        <v>14.21</v>
      </c>
    </row>
    <row r="99" spans="1:2">
      <c r="A99" s="17">
        <v>30713</v>
      </c>
      <c r="B99">
        <v>14.381</v>
      </c>
    </row>
    <row r="100" spans="1:2">
      <c r="A100" s="17">
        <v>30742</v>
      </c>
      <c r="B100">
        <v>14.21</v>
      </c>
    </row>
    <row r="101" spans="1:2">
      <c r="A101" s="17">
        <v>30773</v>
      </c>
      <c r="B101">
        <v>14.356999999999999</v>
      </c>
    </row>
    <row r="102" spans="1:2">
      <c r="A102" s="17">
        <v>30803</v>
      </c>
      <c r="B102">
        <v>14.856</v>
      </c>
    </row>
    <row r="103" spans="1:2">
      <c r="A103" s="17">
        <v>30834</v>
      </c>
      <c r="B103">
        <v>14.673</v>
      </c>
    </row>
    <row r="104" spans="1:2">
      <c r="A104" s="17">
        <v>30864</v>
      </c>
      <c r="B104">
        <v>14.757999999999999</v>
      </c>
    </row>
    <row r="105" spans="1:2">
      <c r="A105" s="17">
        <v>30895</v>
      </c>
      <c r="B105">
        <v>14.279</v>
      </c>
    </row>
    <row r="106" spans="1:2">
      <c r="A106" s="17">
        <v>30926</v>
      </c>
      <c r="B106">
        <v>13.959</v>
      </c>
    </row>
    <row r="107" spans="1:2">
      <c r="A107" s="17">
        <v>30956</v>
      </c>
      <c r="B107">
        <v>14.641999999999999</v>
      </c>
    </row>
    <row r="108" spans="1:2">
      <c r="A108" s="17">
        <v>30987</v>
      </c>
      <c r="B108">
        <v>14.773999999999999</v>
      </c>
    </row>
    <row r="109" spans="1:2">
      <c r="A109" s="17">
        <v>31017</v>
      </c>
      <c r="B109">
        <v>14.602</v>
      </c>
    </row>
    <row r="110" spans="1:2">
      <c r="A110" s="17">
        <v>31048</v>
      </c>
      <c r="B110">
        <v>15.563000000000001</v>
      </c>
    </row>
    <row r="111" spans="1:2">
      <c r="A111" s="17">
        <v>31079</v>
      </c>
      <c r="B111">
        <v>15.724</v>
      </c>
    </row>
    <row r="112" spans="1:2">
      <c r="A112" s="17">
        <v>31107</v>
      </c>
      <c r="B112">
        <v>15.358000000000001</v>
      </c>
    </row>
    <row r="113" spans="1:2">
      <c r="A113" s="17">
        <v>31138</v>
      </c>
      <c r="B113">
        <v>15.521000000000001</v>
      </c>
    </row>
    <row r="114" spans="1:2">
      <c r="A114" s="17">
        <v>31168</v>
      </c>
      <c r="B114">
        <v>15.561</v>
      </c>
    </row>
    <row r="115" spans="1:2">
      <c r="A115" s="17">
        <v>31199</v>
      </c>
      <c r="B115">
        <v>15.093</v>
      </c>
    </row>
    <row r="116" spans="1:2">
      <c r="A116" s="17">
        <v>31229</v>
      </c>
      <c r="B116">
        <v>15.497999999999999</v>
      </c>
    </row>
    <row r="117" spans="1:2">
      <c r="A117" s="17">
        <v>31260</v>
      </c>
      <c r="B117">
        <v>16.91</v>
      </c>
    </row>
    <row r="118" spans="1:2">
      <c r="A118" s="17">
        <v>31291</v>
      </c>
      <c r="B118">
        <v>19.103999999999999</v>
      </c>
    </row>
    <row r="119" spans="1:2">
      <c r="A119" s="17">
        <v>31321</v>
      </c>
      <c r="B119">
        <v>14.185</v>
      </c>
    </row>
    <row r="120" spans="1:2">
      <c r="A120" s="17">
        <v>31352</v>
      </c>
      <c r="B120">
        <v>14.622</v>
      </c>
    </row>
    <row r="121" spans="1:2">
      <c r="A121" s="17">
        <v>31382</v>
      </c>
      <c r="B121">
        <v>15.711</v>
      </c>
    </row>
    <row r="122" spans="1:2">
      <c r="A122" s="17">
        <v>31413</v>
      </c>
      <c r="B122">
        <v>16.059999999999999</v>
      </c>
    </row>
    <row r="123" spans="1:2">
      <c r="A123" s="17">
        <v>31444</v>
      </c>
      <c r="B123">
        <v>15.371</v>
      </c>
    </row>
    <row r="124" spans="1:2">
      <c r="A124" s="17">
        <v>31472</v>
      </c>
      <c r="B124">
        <v>14.161</v>
      </c>
    </row>
    <row r="125" spans="1:2">
      <c r="A125" s="17">
        <v>31503</v>
      </c>
      <c r="B125">
        <v>15.849</v>
      </c>
    </row>
    <row r="126" spans="1:2">
      <c r="A126" s="17">
        <v>31533</v>
      </c>
      <c r="B126">
        <v>16.302</v>
      </c>
    </row>
    <row r="127" spans="1:2">
      <c r="A127" s="17">
        <v>31564</v>
      </c>
      <c r="B127">
        <v>15.92</v>
      </c>
    </row>
    <row r="128" spans="1:2">
      <c r="A128" s="17">
        <v>31594</v>
      </c>
      <c r="B128">
        <v>15.742000000000001</v>
      </c>
    </row>
    <row r="129" spans="1:2">
      <c r="A129" s="17">
        <v>31625</v>
      </c>
      <c r="B129">
        <v>17.285</v>
      </c>
    </row>
    <row r="130" spans="1:2">
      <c r="A130" s="17">
        <v>31656</v>
      </c>
      <c r="B130">
        <v>21.495000000000001</v>
      </c>
    </row>
    <row r="131" spans="1:2">
      <c r="A131" s="17">
        <v>31686</v>
      </c>
      <c r="B131">
        <v>14.792999999999999</v>
      </c>
    </row>
    <row r="132" spans="1:2">
      <c r="A132" s="17">
        <v>31717</v>
      </c>
      <c r="B132">
        <v>14.821999999999999</v>
      </c>
    </row>
    <row r="133" spans="1:2">
      <c r="A133" s="17">
        <v>31747</v>
      </c>
      <c r="B133">
        <v>18.079000000000001</v>
      </c>
    </row>
    <row r="134" spans="1:2">
      <c r="A134" s="17">
        <v>31778</v>
      </c>
      <c r="B134">
        <v>12.414</v>
      </c>
    </row>
    <row r="135" spans="1:2">
      <c r="A135" s="17">
        <v>31809</v>
      </c>
      <c r="B135">
        <v>15.109</v>
      </c>
    </row>
    <row r="136" spans="1:2">
      <c r="A136" s="17">
        <v>31837</v>
      </c>
      <c r="B136">
        <v>15.298999999999999</v>
      </c>
    </row>
    <row r="137" spans="1:2">
      <c r="A137" s="17">
        <v>31868</v>
      </c>
      <c r="B137">
        <v>15.452</v>
      </c>
    </row>
    <row r="138" spans="1:2">
      <c r="A138" s="17">
        <v>31898</v>
      </c>
      <c r="B138">
        <v>14.571999999999999</v>
      </c>
    </row>
    <row r="139" spans="1:2">
      <c r="A139" s="17">
        <v>31929</v>
      </c>
      <c r="B139">
        <v>15.619</v>
      </c>
    </row>
    <row r="140" spans="1:2">
      <c r="A140" s="17">
        <v>31959</v>
      </c>
      <c r="B140">
        <v>15.654999999999999</v>
      </c>
    </row>
    <row r="141" spans="1:2">
      <c r="A141" s="17">
        <v>31990</v>
      </c>
      <c r="B141">
        <v>17.091999999999999</v>
      </c>
    </row>
    <row r="142" spans="1:2">
      <c r="A142" s="17">
        <v>32021</v>
      </c>
      <c r="B142">
        <v>16.119</v>
      </c>
    </row>
    <row r="143" spans="1:2">
      <c r="A143" s="17">
        <v>32051</v>
      </c>
      <c r="B143">
        <v>14.257999999999999</v>
      </c>
    </row>
    <row r="144" spans="1:2">
      <c r="A144" s="17">
        <v>32082</v>
      </c>
      <c r="B144">
        <v>14.542999999999999</v>
      </c>
    </row>
    <row r="145" spans="1:2">
      <c r="A145" s="17">
        <v>32112</v>
      </c>
      <c r="B145">
        <v>15.645</v>
      </c>
    </row>
    <row r="146" spans="1:2">
      <c r="A146" s="17">
        <v>32143</v>
      </c>
      <c r="B146">
        <v>16.082999999999998</v>
      </c>
    </row>
    <row r="147" spans="1:2">
      <c r="A147" s="17">
        <v>32174</v>
      </c>
      <c r="B147">
        <v>16.513000000000002</v>
      </c>
    </row>
    <row r="148" spans="1:2">
      <c r="A148" s="17">
        <v>32203</v>
      </c>
      <c r="B148">
        <v>16.181999999999999</v>
      </c>
    </row>
    <row r="149" spans="1:2">
      <c r="A149" s="17">
        <v>32234</v>
      </c>
      <c r="B149">
        <v>15.545</v>
      </c>
    </row>
    <row r="150" spans="1:2">
      <c r="A150" s="17">
        <v>32264</v>
      </c>
      <c r="B150">
        <v>15.941000000000001</v>
      </c>
    </row>
    <row r="151" spans="1:2">
      <c r="A151" s="17">
        <v>32295</v>
      </c>
      <c r="B151">
        <v>15.853999999999999</v>
      </c>
    </row>
    <row r="152" spans="1:2">
      <c r="A152" s="17">
        <v>32325</v>
      </c>
      <c r="B152">
        <v>15.704000000000001</v>
      </c>
    </row>
    <row r="153" spans="1:2">
      <c r="A153" s="17">
        <v>32356</v>
      </c>
      <c r="B153">
        <v>15.385</v>
      </c>
    </row>
    <row r="154" spans="1:2">
      <c r="A154" s="17">
        <v>32387</v>
      </c>
      <c r="B154">
        <v>15.047000000000001</v>
      </c>
    </row>
    <row r="155" spans="1:2">
      <c r="A155" s="17">
        <v>32417</v>
      </c>
      <c r="B155">
        <v>15.162000000000001</v>
      </c>
    </row>
    <row r="156" spans="1:2">
      <c r="A156" s="17">
        <v>32448</v>
      </c>
      <c r="B156">
        <v>15.394</v>
      </c>
    </row>
    <row r="157" spans="1:2">
      <c r="A157" s="17">
        <v>32478</v>
      </c>
      <c r="B157">
        <v>16.437000000000001</v>
      </c>
    </row>
    <row r="158" spans="1:2">
      <c r="A158" s="17">
        <v>32509</v>
      </c>
      <c r="B158">
        <v>15.372</v>
      </c>
    </row>
    <row r="159" spans="1:2">
      <c r="A159" s="17">
        <v>32540</v>
      </c>
      <c r="B159">
        <v>14.991</v>
      </c>
    </row>
    <row r="160" spans="1:2">
      <c r="A160" s="17">
        <v>32568</v>
      </c>
      <c r="B160">
        <v>14.662000000000001</v>
      </c>
    </row>
    <row r="161" spans="1:2">
      <c r="A161" s="17">
        <v>32599</v>
      </c>
      <c r="B161">
        <v>16.024000000000001</v>
      </c>
    </row>
    <row r="162" spans="1:2">
      <c r="A162" s="17">
        <v>32629</v>
      </c>
      <c r="B162">
        <v>15.266999999999999</v>
      </c>
    </row>
    <row r="163" spans="1:2">
      <c r="A163" s="17">
        <v>32660</v>
      </c>
      <c r="B163">
        <v>14.384</v>
      </c>
    </row>
    <row r="164" spans="1:2">
      <c r="A164" s="17">
        <v>32690</v>
      </c>
      <c r="B164">
        <v>14.695</v>
      </c>
    </row>
    <row r="165" spans="1:2">
      <c r="A165" s="17">
        <v>32721</v>
      </c>
      <c r="B165">
        <v>16.547000000000001</v>
      </c>
    </row>
    <row r="166" spans="1:2">
      <c r="A166" s="17">
        <v>32752</v>
      </c>
      <c r="B166">
        <v>15.66</v>
      </c>
    </row>
    <row r="167" spans="1:2">
      <c r="A167" s="17">
        <v>32782</v>
      </c>
      <c r="B167">
        <v>13.581</v>
      </c>
    </row>
    <row r="168" spans="1:2">
      <c r="A168" s="17">
        <v>32813</v>
      </c>
      <c r="B168">
        <v>13.37</v>
      </c>
    </row>
    <row r="169" spans="1:2">
      <c r="A169" s="17">
        <v>32843</v>
      </c>
      <c r="B169">
        <v>13.55</v>
      </c>
    </row>
    <row r="170" spans="1:2">
      <c r="A170" s="17">
        <v>32874</v>
      </c>
      <c r="B170">
        <v>16.308</v>
      </c>
    </row>
    <row r="171" spans="1:2">
      <c r="A171" s="17">
        <v>32905</v>
      </c>
      <c r="B171">
        <v>14.363</v>
      </c>
    </row>
    <row r="172" spans="1:2">
      <c r="A172" s="17">
        <v>32933</v>
      </c>
      <c r="B172">
        <v>14.486000000000001</v>
      </c>
    </row>
    <row r="173" spans="1:2">
      <c r="A173" s="17">
        <v>32964</v>
      </c>
      <c r="B173">
        <v>14.281000000000001</v>
      </c>
    </row>
    <row r="174" spans="1:2">
      <c r="A174" s="17">
        <v>32994</v>
      </c>
      <c r="B174">
        <v>14.022</v>
      </c>
    </row>
    <row r="175" spans="1:2">
      <c r="A175" s="17">
        <v>33025</v>
      </c>
      <c r="B175">
        <v>14.148999999999999</v>
      </c>
    </row>
    <row r="176" spans="1:2">
      <c r="A176" s="17">
        <v>33055</v>
      </c>
      <c r="B176">
        <v>14.081</v>
      </c>
    </row>
    <row r="177" spans="1:2">
      <c r="A177" s="17">
        <v>33086</v>
      </c>
      <c r="B177">
        <v>13.859</v>
      </c>
    </row>
    <row r="178" spans="1:2">
      <c r="A178" s="17">
        <v>33117</v>
      </c>
      <c r="B178">
        <v>14.298</v>
      </c>
    </row>
    <row r="179" spans="1:2">
      <c r="A179" s="17">
        <v>33147</v>
      </c>
      <c r="B179">
        <v>13.749000000000001</v>
      </c>
    </row>
    <row r="180" spans="1:2">
      <c r="A180" s="17">
        <v>33178</v>
      </c>
      <c r="B180">
        <v>13.134</v>
      </c>
    </row>
    <row r="181" spans="1:2">
      <c r="A181" s="17">
        <v>33208</v>
      </c>
      <c r="B181">
        <v>12.958</v>
      </c>
    </row>
    <row r="182" spans="1:2">
      <c r="A182" s="17">
        <v>33239</v>
      </c>
      <c r="B182">
        <v>11.829000000000001</v>
      </c>
    </row>
    <row r="183" spans="1:2">
      <c r="A183" s="17">
        <v>33270</v>
      </c>
      <c r="B183">
        <v>12.409000000000001</v>
      </c>
    </row>
    <row r="184" spans="1:2">
      <c r="A184" s="17">
        <v>33298</v>
      </c>
      <c r="B184">
        <v>12.848000000000001</v>
      </c>
    </row>
    <row r="185" spans="1:2">
      <c r="A185" s="17">
        <v>33329</v>
      </c>
      <c r="B185">
        <v>12.038</v>
      </c>
    </row>
    <row r="186" spans="1:2">
      <c r="A186" s="17">
        <v>33359</v>
      </c>
      <c r="B186">
        <v>12.487</v>
      </c>
    </row>
    <row r="187" spans="1:2">
      <c r="A187" s="17">
        <v>33390</v>
      </c>
      <c r="B187">
        <v>12.718999999999999</v>
      </c>
    </row>
    <row r="188" spans="1:2">
      <c r="A188" s="17">
        <v>33420</v>
      </c>
      <c r="B188">
        <v>12.972</v>
      </c>
    </row>
    <row r="189" spans="1:2">
      <c r="A189" s="17">
        <v>33451</v>
      </c>
      <c r="B189">
        <v>12.565</v>
      </c>
    </row>
    <row r="190" spans="1:2">
      <c r="A190" s="17">
        <v>33482</v>
      </c>
      <c r="B190">
        <v>13.106999999999999</v>
      </c>
    </row>
    <row r="191" spans="1:2">
      <c r="A191" s="17">
        <v>33512</v>
      </c>
      <c r="B191">
        <v>12.217000000000001</v>
      </c>
    </row>
    <row r="192" spans="1:2">
      <c r="A192" s="17">
        <v>33543</v>
      </c>
      <c r="B192">
        <v>12.576000000000001</v>
      </c>
    </row>
    <row r="193" spans="1:2">
      <c r="A193" s="17">
        <v>33573</v>
      </c>
      <c r="B193">
        <v>12.657999999999999</v>
      </c>
    </row>
    <row r="194" spans="1:2">
      <c r="A194" s="17">
        <v>33604</v>
      </c>
      <c r="B194">
        <v>12.590999999999999</v>
      </c>
    </row>
    <row r="195" spans="1:2">
      <c r="A195" s="17">
        <v>33635</v>
      </c>
      <c r="B195">
        <v>12.927</v>
      </c>
    </row>
    <row r="196" spans="1:2">
      <c r="A196" s="17">
        <v>33664</v>
      </c>
      <c r="B196">
        <v>12.824</v>
      </c>
    </row>
    <row r="197" spans="1:2">
      <c r="A197" s="17">
        <v>33695</v>
      </c>
      <c r="B197">
        <v>12.55</v>
      </c>
    </row>
    <row r="198" spans="1:2">
      <c r="A198" s="17">
        <v>33725</v>
      </c>
      <c r="B198">
        <v>13.098000000000001</v>
      </c>
    </row>
    <row r="199" spans="1:2">
      <c r="A199" s="17">
        <v>33756</v>
      </c>
      <c r="B199">
        <v>13.542999999999999</v>
      </c>
    </row>
    <row r="200" spans="1:2">
      <c r="A200" s="17">
        <v>33786</v>
      </c>
      <c r="B200">
        <v>12.853</v>
      </c>
    </row>
    <row r="201" spans="1:2">
      <c r="A201" s="17">
        <v>33817</v>
      </c>
      <c r="B201">
        <v>12.872999999999999</v>
      </c>
    </row>
    <row r="202" spans="1:2">
      <c r="A202" s="17">
        <v>33848</v>
      </c>
      <c r="B202">
        <v>13.378</v>
      </c>
    </row>
    <row r="203" spans="1:2">
      <c r="A203" s="17">
        <v>33878</v>
      </c>
      <c r="B203">
        <v>13.654999999999999</v>
      </c>
    </row>
    <row r="204" spans="1:2">
      <c r="A204" s="17">
        <v>33909</v>
      </c>
      <c r="B204">
        <v>13.218</v>
      </c>
    </row>
    <row r="205" spans="1:2">
      <c r="A205" s="17">
        <v>33939</v>
      </c>
      <c r="B205">
        <v>13.784000000000001</v>
      </c>
    </row>
    <row r="206" spans="1:2">
      <c r="A206" s="17">
        <v>33970</v>
      </c>
      <c r="B206">
        <v>13.457000000000001</v>
      </c>
    </row>
    <row r="207" spans="1:2">
      <c r="A207" s="17">
        <v>34001</v>
      </c>
      <c r="B207">
        <v>12.968999999999999</v>
      </c>
    </row>
    <row r="208" spans="1:2">
      <c r="A208" s="17">
        <v>34029</v>
      </c>
      <c r="B208">
        <v>13.326000000000001</v>
      </c>
    </row>
    <row r="209" spans="1:2">
      <c r="A209" s="17">
        <v>34060</v>
      </c>
      <c r="B209">
        <v>14.526999999999999</v>
      </c>
    </row>
    <row r="210" spans="1:2">
      <c r="A210" s="17">
        <v>34090</v>
      </c>
      <c r="B210">
        <v>14.519</v>
      </c>
    </row>
    <row r="211" spans="1:2">
      <c r="A211" s="17">
        <v>34121</v>
      </c>
      <c r="B211">
        <v>14.49</v>
      </c>
    </row>
    <row r="212" spans="1:2">
      <c r="A212" s="17">
        <v>34151</v>
      </c>
      <c r="B212">
        <v>14.451000000000001</v>
      </c>
    </row>
    <row r="213" spans="1:2">
      <c r="A213" s="17">
        <v>34182</v>
      </c>
      <c r="B213">
        <v>13.584</v>
      </c>
    </row>
    <row r="214" spans="1:2">
      <c r="A214" s="17">
        <v>34213</v>
      </c>
      <c r="B214">
        <v>13.99</v>
      </c>
    </row>
    <row r="215" spans="1:2">
      <c r="A215" s="17">
        <v>34243</v>
      </c>
      <c r="B215">
        <v>14.911</v>
      </c>
    </row>
    <row r="216" spans="1:2">
      <c r="A216" s="17">
        <v>34274</v>
      </c>
      <c r="B216">
        <v>14.882</v>
      </c>
    </row>
    <row r="217" spans="1:2">
      <c r="A217" s="17">
        <v>34304</v>
      </c>
      <c r="B217">
        <v>15.004</v>
      </c>
    </row>
    <row r="218" spans="1:2">
      <c r="A218" s="17">
        <v>34335</v>
      </c>
      <c r="B218">
        <v>15.379</v>
      </c>
    </row>
    <row r="219" spans="1:2">
      <c r="A219" s="17">
        <v>34366</v>
      </c>
      <c r="B219">
        <v>15.52</v>
      </c>
    </row>
    <row r="220" spans="1:2">
      <c r="A220" s="17">
        <v>34394</v>
      </c>
      <c r="B220">
        <v>15.301</v>
      </c>
    </row>
    <row r="221" spans="1:2">
      <c r="A221" s="17">
        <v>34425</v>
      </c>
      <c r="B221">
        <v>16.013000000000002</v>
      </c>
    </row>
    <row r="222" spans="1:2">
      <c r="A222" s="17">
        <v>34455</v>
      </c>
      <c r="B222">
        <v>14.577</v>
      </c>
    </row>
    <row r="223" spans="1:2">
      <c r="A223" s="17">
        <v>34486</v>
      </c>
      <c r="B223">
        <v>15.109</v>
      </c>
    </row>
    <row r="224" spans="1:2">
      <c r="A224" s="17">
        <v>34516</v>
      </c>
      <c r="B224">
        <v>14.875</v>
      </c>
    </row>
    <row r="225" spans="1:2">
      <c r="A225" s="17">
        <v>34547</v>
      </c>
      <c r="B225">
        <v>15.359</v>
      </c>
    </row>
    <row r="226" spans="1:2">
      <c r="A226" s="17">
        <v>34578</v>
      </c>
      <c r="B226">
        <v>15.273999999999999</v>
      </c>
    </row>
    <row r="227" spans="1:2">
      <c r="A227" s="17">
        <v>34608</v>
      </c>
      <c r="B227">
        <v>15.894</v>
      </c>
    </row>
    <row r="228" spans="1:2">
      <c r="A228" s="17">
        <v>34639</v>
      </c>
      <c r="B228">
        <v>15.89</v>
      </c>
    </row>
    <row r="229" spans="1:2">
      <c r="A229" s="17">
        <v>34669</v>
      </c>
      <c r="B229">
        <v>15.584</v>
      </c>
    </row>
    <row r="230" spans="1:2">
      <c r="A230" s="17">
        <v>34700</v>
      </c>
      <c r="B230">
        <v>14.801</v>
      </c>
    </row>
    <row r="231" spans="1:2">
      <c r="A231" s="17">
        <v>34731</v>
      </c>
      <c r="B231">
        <v>14.861000000000001</v>
      </c>
    </row>
    <row r="232" spans="1:2">
      <c r="A232" s="17">
        <v>34759</v>
      </c>
      <c r="B232">
        <v>15.256</v>
      </c>
    </row>
    <row r="233" spans="1:2">
      <c r="A233" s="17">
        <v>34790</v>
      </c>
      <c r="B233">
        <v>14.378</v>
      </c>
    </row>
    <row r="234" spans="1:2">
      <c r="A234" s="17">
        <v>34820</v>
      </c>
      <c r="B234">
        <v>14.805999999999999</v>
      </c>
    </row>
    <row r="235" spans="1:2">
      <c r="A235" s="17">
        <v>34851</v>
      </c>
      <c r="B235">
        <v>15.407</v>
      </c>
    </row>
    <row r="236" spans="1:2">
      <c r="A236" s="17">
        <v>34881</v>
      </c>
      <c r="B236">
        <v>14.7</v>
      </c>
    </row>
    <row r="237" spans="1:2">
      <c r="A237" s="17">
        <v>34912</v>
      </c>
      <c r="B237">
        <v>15.368</v>
      </c>
    </row>
    <row r="238" spans="1:2">
      <c r="A238" s="17">
        <v>34943</v>
      </c>
      <c r="B238">
        <v>15.337999999999999</v>
      </c>
    </row>
    <row r="239" spans="1:2">
      <c r="A239" s="17">
        <v>34973</v>
      </c>
      <c r="B239">
        <v>14.861000000000001</v>
      </c>
    </row>
    <row r="240" spans="1:2">
      <c r="A240" s="17">
        <v>35004</v>
      </c>
      <c r="B240">
        <v>15.38</v>
      </c>
    </row>
    <row r="241" spans="1:2">
      <c r="A241" s="17">
        <v>35034</v>
      </c>
      <c r="B241">
        <v>16.262</v>
      </c>
    </row>
    <row r="242" spans="1:2">
      <c r="A242" s="17">
        <v>35065</v>
      </c>
      <c r="B242">
        <v>14.811999999999999</v>
      </c>
    </row>
    <row r="243" spans="1:2">
      <c r="A243" s="17">
        <v>35096</v>
      </c>
      <c r="B243">
        <v>15.587</v>
      </c>
    </row>
    <row r="244" spans="1:2">
      <c r="A244" s="17">
        <v>35125</v>
      </c>
      <c r="B244">
        <v>16.044</v>
      </c>
    </row>
    <row r="245" spans="1:2">
      <c r="A245" s="17">
        <v>35156</v>
      </c>
      <c r="B245">
        <v>15.465999999999999</v>
      </c>
    </row>
    <row r="246" spans="1:2">
      <c r="A246" s="17">
        <v>35186</v>
      </c>
      <c r="B246">
        <v>15.993</v>
      </c>
    </row>
    <row r="247" spans="1:2">
      <c r="A247" s="17">
        <v>35217</v>
      </c>
      <c r="B247">
        <v>15.256</v>
      </c>
    </row>
    <row r="248" spans="1:2">
      <c r="A248" s="17">
        <v>35247</v>
      </c>
      <c r="B248">
        <v>15.074</v>
      </c>
    </row>
    <row r="249" spans="1:2">
      <c r="A249" s="17">
        <v>35278</v>
      </c>
      <c r="B249">
        <v>15.486000000000001</v>
      </c>
    </row>
    <row r="250" spans="1:2">
      <c r="A250" s="17">
        <v>35309</v>
      </c>
      <c r="B250">
        <v>15.534000000000001</v>
      </c>
    </row>
    <row r="251" spans="1:2">
      <c r="A251" s="17">
        <v>35339</v>
      </c>
      <c r="B251">
        <v>15.308</v>
      </c>
    </row>
    <row r="252" spans="1:2">
      <c r="A252" s="17">
        <v>35370</v>
      </c>
      <c r="B252">
        <v>15.712</v>
      </c>
    </row>
    <row r="253" spans="1:2">
      <c r="A253" s="17">
        <v>35400</v>
      </c>
      <c r="B253">
        <v>15.183</v>
      </c>
    </row>
    <row r="254" spans="1:2">
      <c r="A254" s="17">
        <v>35431</v>
      </c>
      <c r="B254">
        <v>15.682</v>
      </c>
    </row>
    <row r="255" spans="1:2">
      <c r="A255" s="17">
        <v>35462</v>
      </c>
      <c r="B255">
        <v>15.271000000000001</v>
      </c>
    </row>
    <row r="256" spans="1:2">
      <c r="A256" s="17">
        <v>35490</v>
      </c>
      <c r="B256">
        <v>15.816000000000001</v>
      </c>
    </row>
    <row r="257" spans="1:2">
      <c r="A257" s="17">
        <v>35521</v>
      </c>
      <c r="B257">
        <v>15.058</v>
      </c>
    </row>
    <row r="258" spans="1:2">
      <c r="A258" s="17">
        <v>35551</v>
      </c>
      <c r="B258">
        <v>15.087999999999999</v>
      </c>
    </row>
    <row r="259" spans="1:2">
      <c r="A259" s="17">
        <v>35582</v>
      </c>
      <c r="B259">
        <v>14.523999999999999</v>
      </c>
    </row>
    <row r="260" spans="1:2">
      <c r="A260" s="17">
        <v>35612</v>
      </c>
      <c r="B260">
        <v>15.568</v>
      </c>
    </row>
    <row r="261" spans="1:2">
      <c r="A261" s="17">
        <v>35643</v>
      </c>
      <c r="B261">
        <v>16.148</v>
      </c>
    </row>
    <row r="262" spans="1:2">
      <c r="A262" s="17">
        <v>35674</v>
      </c>
      <c r="B262">
        <v>15.096</v>
      </c>
    </row>
    <row r="263" spans="1:2">
      <c r="A263" s="17">
        <v>35704</v>
      </c>
      <c r="B263">
        <v>15.430999999999999</v>
      </c>
    </row>
    <row r="264" spans="1:2">
      <c r="A264" s="17">
        <v>35735</v>
      </c>
      <c r="B264">
        <v>15.824999999999999</v>
      </c>
    </row>
    <row r="265" spans="1:2">
      <c r="A265" s="17">
        <v>35765</v>
      </c>
      <c r="B265">
        <v>16.474</v>
      </c>
    </row>
    <row r="266" spans="1:2">
      <c r="A266" s="17">
        <v>35796</v>
      </c>
      <c r="B266">
        <v>14.789</v>
      </c>
    </row>
    <row r="267" spans="1:2">
      <c r="A267" s="17">
        <v>35827</v>
      </c>
      <c r="B267">
        <v>15.231999999999999</v>
      </c>
    </row>
    <row r="268" spans="1:2">
      <c r="A268" s="17">
        <v>35855</v>
      </c>
      <c r="B268">
        <v>15.404999999999999</v>
      </c>
    </row>
    <row r="269" spans="1:2">
      <c r="A269" s="17">
        <v>35886</v>
      </c>
      <c r="B269">
        <v>15.923</v>
      </c>
    </row>
    <row r="270" spans="1:2">
      <c r="A270" s="17">
        <v>35916</v>
      </c>
      <c r="B270">
        <v>17.056999999999999</v>
      </c>
    </row>
    <row r="271" spans="1:2">
      <c r="A271" s="17">
        <v>35947</v>
      </c>
      <c r="B271">
        <v>16.771000000000001</v>
      </c>
    </row>
    <row r="272" spans="1:2">
      <c r="A272" s="17">
        <v>35977</v>
      </c>
      <c r="B272">
        <v>14.667999999999999</v>
      </c>
    </row>
    <row r="273" spans="1:2">
      <c r="A273" s="17">
        <v>36008</v>
      </c>
      <c r="B273">
        <v>14.795999999999999</v>
      </c>
    </row>
    <row r="274" spans="1:2">
      <c r="A274" s="17">
        <v>36039</v>
      </c>
      <c r="B274">
        <v>16.312999999999999</v>
      </c>
    </row>
    <row r="275" spans="1:2">
      <c r="A275" s="17">
        <v>36069</v>
      </c>
      <c r="B275">
        <v>17.131</v>
      </c>
    </row>
    <row r="276" spans="1:2">
      <c r="A276" s="17">
        <v>36100</v>
      </c>
      <c r="B276">
        <v>16.117999999999999</v>
      </c>
    </row>
    <row r="277" spans="1:2">
      <c r="A277" s="17">
        <v>36130</v>
      </c>
      <c r="B277">
        <v>17.408999999999999</v>
      </c>
    </row>
    <row r="278" spans="1:2">
      <c r="A278" s="17">
        <v>36161</v>
      </c>
      <c r="B278">
        <v>16.593</v>
      </c>
    </row>
    <row r="279" spans="1:2">
      <c r="A279" s="17">
        <v>36192</v>
      </c>
      <c r="B279">
        <v>17.097000000000001</v>
      </c>
    </row>
    <row r="280" spans="1:2">
      <c r="A280" s="17">
        <v>36220</v>
      </c>
      <c r="B280">
        <v>16.832000000000001</v>
      </c>
    </row>
    <row r="281" spans="1:2">
      <c r="A281" s="17">
        <v>36251</v>
      </c>
      <c r="B281">
        <v>16.928999999999998</v>
      </c>
    </row>
    <row r="282" spans="1:2">
      <c r="A282" s="17">
        <v>36281</v>
      </c>
      <c r="B282">
        <v>17.564</v>
      </c>
    </row>
    <row r="283" spans="1:2">
      <c r="A283" s="17">
        <v>36312</v>
      </c>
      <c r="B283">
        <v>17.346</v>
      </c>
    </row>
    <row r="284" spans="1:2">
      <c r="A284" s="17">
        <v>36342</v>
      </c>
      <c r="B284">
        <v>17.687999999999999</v>
      </c>
    </row>
    <row r="285" spans="1:2">
      <c r="A285" s="17">
        <v>36373</v>
      </c>
      <c r="B285">
        <v>17.640999999999998</v>
      </c>
    </row>
    <row r="286" spans="1:2">
      <c r="A286" s="17">
        <v>36404</v>
      </c>
      <c r="B286">
        <v>17.661999999999999</v>
      </c>
    </row>
    <row r="287" spans="1:2">
      <c r="A287" s="17">
        <v>36434</v>
      </c>
      <c r="B287">
        <v>17.684000000000001</v>
      </c>
    </row>
    <row r="288" spans="1:2">
      <c r="A288" s="17">
        <v>36465</v>
      </c>
      <c r="B288">
        <v>17.62</v>
      </c>
    </row>
    <row r="289" spans="1:2">
      <c r="A289" s="17">
        <v>36495</v>
      </c>
      <c r="B289">
        <v>18.321999999999999</v>
      </c>
    </row>
    <row r="290" spans="1:2">
      <c r="A290" s="17">
        <v>36526</v>
      </c>
      <c r="B290">
        <v>18.635000000000002</v>
      </c>
    </row>
    <row r="291" spans="1:2">
      <c r="A291" s="17">
        <v>36557</v>
      </c>
      <c r="B291">
        <v>19.401</v>
      </c>
    </row>
    <row r="292" spans="1:2">
      <c r="A292" s="17">
        <v>36586</v>
      </c>
      <c r="B292">
        <v>18.343</v>
      </c>
    </row>
    <row r="293" spans="1:2">
      <c r="A293" s="17">
        <v>36617</v>
      </c>
      <c r="B293">
        <v>17.939</v>
      </c>
    </row>
    <row r="294" spans="1:2">
      <c r="A294" s="17">
        <v>36647</v>
      </c>
      <c r="B294">
        <v>17.943000000000001</v>
      </c>
    </row>
    <row r="295" spans="1:2">
      <c r="A295" s="17">
        <v>36678</v>
      </c>
      <c r="B295">
        <v>17.596</v>
      </c>
    </row>
    <row r="296" spans="1:2">
      <c r="A296" s="17">
        <v>36708</v>
      </c>
      <c r="B296">
        <v>17.315999999999999</v>
      </c>
    </row>
    <row r="297" spans="1:2">
      <c r="A297" s="17">
        <v>36739</v>
      </c>
      <c r="B297">
        <v>17.530999999999999</v>
      </c>
    </row>
    <row r="298" spans="1:2">
      <c r="A298" s="17">
        <v>36770</v>
      </c>
      <c r="B298">
        <v>18.654</v>
      </c>
    </row>
    <row r="299" spans="1:2">
      <c r="A299" s="17">
        <v>36800</v>
      </c>
      <c r="B299">
        <v>17.513999999999999</v>
      </c>
    </row>
    <row r="300" spans="1:2">
      <c r="A300" s="17">
        <v>36831</v>
      </c>
      <c r="B300">
        <v>16.634</v>
      </c>
    </row>
    <row r="301" spans="1:2">
      <c r="A301" s="17">
        <v>36861</v>
      </c>
      <c r="B301">
        <v>16.222000000000001</v>
      </c>
    </row>
    <row r="302" spans="1:2">
      <c r="A302" s="17">
        <v>36892</v>
      </c>
      <c r="B302">
        <v>17.652000000000001</v>
      </c>
    </row>
    <row r="303" spans="1:2">
      <c r="A303" s="17">
        <v>36923</v>
      </c>
      <c r="B303">
        <v>17.826000000000001</v>
      </c>
    </row>
    <row r="304" spans="1:2">
      <c r="A304" s="17">
        <v>36951</v>
      </c>
      <c r="B304">
        <v>17.248000000000001</v>
      </c>
    </row>
    <row r="305" spans="1:2">
      <c r="A305" s="17">
        <v>36982</v>
      </c>
      <c r="B305">
        <v>16.872</v>
      </c>
    </row>
    <row r="306" spans="1:2">
      <c r="A306" s="17">
        <v>37012</v>
      </c>
      <c r="B306">
        <v>16.876000000000001</v>
      </c>
    </row>
    <row r="307" spans="1:2">
      <c r="A307" s="17">
        <v>37043</v>
      </c>
      <c r="B307">
        <v>17.463999999999999</v>
      </c>
    </row>
    <row r="308" spans="1:2">
      <c r="A308" s="17">
        <v>37073</v>
      </c>
      <c r="B308">
        <v>16.463000000000001</v>
      </c>
    </row>
    <row r="309" spans="1:2">
      <c r="A309" s="17">
        <v>37104</v>
      </c>
      <c r="B309">
        <v>16.347999999999999</v>
      </c>
    </row>
    <row r="310" spans="1:2">
      <c r="A310" s="17">
        <v>37135</v>
      </c>
      <c r="B310">
        <v>16.364999999999998</v>
      </c>
    </row>
    <row r="311" spans="1:2">
      <c r="A311" s="17">
        <v>37165</v>
      </c>
      <c r="B311">
        <v>22.055</v>
      </c>
    </row>
    <row r="312" spans="1:2">
      <c r="A312" s="17">
        <v>37196</v>
      </c>
      <c r="B312">
        <v>18.030999999999999</v>
      </c>
    </row>
    <row r="313" spans="1:2">
      <c r="A313" s="17">
        <v>37226</v>
      </c>
      <c r="B313">
        <v>16.465</v>
      </c>
    </row>
    <row r="314" spans="1:2">
      <c r="A314" s="17">
        <v>37257</v>
      </c>
      <c r="B314">
        <v>16.523</v>
      </c>
    </row>
    <row r="315" spans="1:2">
      <c r="A315" s="17">
        <v>37288</v>
      </c>
      <c r="B315">
        <v>17.303999999999998</v>
      </c>
    </row>
    <row r="316" spans="1:2">
      <c r="A316" s="17">
        <v>37316</v>
      </c>
      <c r="B316">
        <v>17.106999999999999</v>
      </c>
    </row>
    <row r="317" spans="1:2">
      <c r="A317" s="17">
        <v>37347</v>
      </c>
      <c r="B317">
        <v>17.667999999999999</v>
      </c>
    </row>
    <row r="318" spans="1:2">
      <c r="A318" s="17">
        <v>37377</v>
      </c>
      <c r="B318">
        <v>16.196999999999999</v>
      </c>
    </row>
    <row r="319" spans="1:2">
      <c r="A319" s="17">
        <v>37408</v>
      </c>
      <c r="B319">
        <v>16.952999999999999</v>
      </c>
    </row>
    <row r="320" spans="1:2">
      <c r="A320" s="17">
        <v>37438</v>
      </c>
      <c r="B320">
        <v>18.146999999999998</v>
      </c>
    </row>
    <row r="321" spans="1:2">
      <c r="A321" s="17">
        <v>37469</v>
      </c>
      <c r="B321">
        <v>18.449000000000002</v>
      </c>
    </row>
    <row r="322" spans="1:2">
      <c r="A322" s="17">
        <v>37500</v>
      </c>
      <c r="B322">
        <v>16.664999999999999</v>
      </c>
    </row>
    <row r="323" spans="1:2">
      <c r="A323" s="17">
        <v>37530</v>
      </c>
      <c r="B323">
        <v>16.259</v>
      </c>
    </row>
    <row r="324" spans="1:2">
      <c r="A324" s="17">
        <v>37561</v>
      </c>
      <c r="B324">
        <v>16.52</v>
      </c>
    </row>
    <row r="325" spans="1:2">
      <c r="A325" s="17">
        <v>37591</v>
      </c>
      <c r="B325">
        <v>17.866</v>
      </c>
    </row>
    <row r="326" spans="1:2">
      <c r="A326" s="17">
        <v>37622</v>
      </c>
      <c r="B326">
        <v>16.707999999999998</v>
      </c>
    </row>
    <row r="327" spans="1:2">
      <c r="A327" s="17">
        <v>37653</v>
      </c>
      <c r="B327">
        <v>16.114000000000001</v>
      </c>
    </row>
    <row r="328" spans="1:2">
      <c r="A328" s="17">
        <v>37681</v>
      </c>
      <c r="B328">
        <v>16.466999999999999</v>
      </c>
    </row>
    <row r="329" spans="1:2">
      <c r="A329" s="17">
        <v>37712</v>
      </c>
      <c r="B329">
        <v>16.751000000000001</v>
      </c>
    </row>
    <row r="330" spans="1:2">
      <c r="A330" s="17">
        <v>37742</v>
      </c>
      <c r="B330">
        <v>16.47</v>
      </c>
    </row>
    <row r="331" spans="1:2">
      <c r="A331" s="17">
        <v>37773</v>
      </c>
      <c r="B331">
        <v>17.013000000000002</v>
      </c>
    </row>
    <row r="332" spans="1:2">
      <c r="A332" s="17">
        <v>37803</v>
      </c>
      <c r="B332">
        <v>17.117000000000001</v>
      </c>
    </row>
    <row r="333" spans="1:2">
      <c r="A333" s="17">
        <v>37834</v>
      </c>
      <c r="B333">
        <v>18.262</v>
      </c>
    </row>
    <row r="334" spans="1:2">
      <c r="A334" s="17">
        <v>37865</v>
      </c>
      <c r="B334">
        <v>17.286000000000001</v>
      </c>
    </row>
    <row r="335" spans="1:2">
      <c r="A335" s="17">
        <v>37895</v>
      </c>
      <c r="B335">
        <v>16.489000000000001</v>
      </c>
    </row>
    <row r="336" spans="1:2">
      <c r="A336" s="17">
        <v>37926</v>
      </c>
      <c r="B336">
        <v>17.562999999999999</v>
      </c>
    </row>
    <row r="337" spans="1:2">
      <c r="A337" s="17">
        <v>37956</v>
      </c>
      <c r="B337">
        <v>17.356999999999999</v>
      </c>
    </row>
    <row r="338" spans="1:2">
      <c r="A338" s="17">
        <v>37987</v>
      </c>
      <c r="B338">
        <v>16.695</v>
      </c>
    </row>
    <row r="339" spans="1:2">
      <c r="A339" s="17">
        <v>38018</v>
      </c>
      <c r="B339">
        <v>17.032</v>
      </c>
    </row>
    <row r="340" spans="1:2">
      <c r="A340" s="17">
        <v>38047</v>
      </c>
      <c r="B340">
        <v>17.247</v>
      </c>
    </row>
    <row r="341" spans="1:2">
      <c r="A341" s="17">
        <v>38078</v>
      </c>
      <c r="B341">
        <v>16.898</v>
      </c>
    </row>
    <row r="342" spans="1:2">
      <c r="A342" s="17">
        <v>38108</v>
      </c>
      <c r="B342">
        <v>18.186</v>
      </c>
    </row>
    <row r="343" spans="1:2">
      <c r="A343" s="17">
        <v>38139</v>
      </c>
      <c r="B343">
        <v>16.172999999999998</v>
      </c>
    </row>
    <row r="344" spans="1:2">
      <c r="A344" s="17">
        <v>38169</v>
      </c>
      <c r="B344">
        <v>17.309000000000001</v>
      </c>
    </row>
    <row r="345" spans="1:2">
      <c r="A345" s="17">
        <v>38200</v>
      </c>
      <c r="B345">
        <v>17.157</v>
      </c>
    </row>
    <row r="346" spans="1:2">
      <c r="A346" s="17">
        <v>38231</v>
      </c>
      <c r="B346">
        <v>17.875</v>
      </c>
    </row>
    <row r="347" spans="1:2">
      <c r="A347" s="17">
        <v>38261</v>
      </c>
      <c r="B347">
        <v>17.513999999999999</v>
      </c>
    </row>
    <row r="348" spans="1:2">
      <c r="A348" s="17">
        <v>38292</v>
      </c>
      <c r="B348">
        <v>17.361999999999998</v>
      </c>
    </row>
    <row r="349" spans="1:2">
      <c r="A349" s="17">
        <v>38322</v>
      </c>
      <c r="B349">
        <v>18.102</v>
      </c>
    </row>
    <row r="350" spans="1:2">
      <c r="A350" s="17">
        <v>38353</v>
      </c>
      <c r="B350">
        <v>16.888999999999999</v>
      </c>
    </row>
    <row r="351" spans="1:2">
      <c r="A351" s="17">
        <v>38384</v>
      </c>
      <c r="B351">
        <v>16.885999999999999</v>
      </c>
    </row>
    <row r="352" spans="1:2">
      <c r="A352" s="17">
        <v>38412</v>
      </c>
      <c r="B352">
        <v>17.413</v>
      </c>
    </row>
    <row r="353" spans="1:2">
      <c r="A353" s="17">
        <v>38443</v>
      </c>
      <c r="B353">
        <v>17.756</v>
      </c>
    </row>
    <row r="354" spans="1:2">
      <c r="A354" s="17">
        <v>38473</v>
      </c>
      <c r="B354">
        <v>17.414000000000001</v>
      </c>
    </row>
    <row r="355" spans="1:2">
      <c r="A355" s="17">
        <v>38504</v>
      </c>
      <c r="B355">
        <v>18.481999999999999</v>
      </c>
    </row>
    <row r="356" spans="1:2">
      <c r="A356" s="17">
        <v>38534</v>
      </c>
      <c r="B356">
        <v>21.135000000000002</v>
      </c>
    </row>
    <row r="357" spans="1:2">
      <c r="A357" s="17">
        <v>38565</v>
      </c>
      <c r="B357">
        <v>17.417999999999999</v>
      </c>
    </row>
    <row r="358" spans="1:2">
      <c r="A358" s="17">
        <v>38596</v>
      </c>
      <c r="B358">
        <v>16.927</v>
      </c>
    </row>
    <row r="359" spans="1:2">
      <c r="A359" s="17">
        <v>38626</v>
      </c>
      <c r="B359">
        <v>15.336</v>
      </c>
    </row>
    <row r="360" spans="1:2">
      <c r="A360" s="17">
        <v>38657</v>
      </c>
      <c r="B360">
        <v>16.524000000000001</v>
      </c>
    </row>
    <row r="361" spans="1:2">
      <c r="A361" s="17">
        <v>38687</v>
      </c>
      <c r="B361">
        <v>17.173999999999999</v>
      </c>
    </row>
    <row r="362" spans="1:2">
      <c r="A362" s="17">
        <v>38718</v>
      </c>
      <c r="B362">
        <v>18.081</v>
      </c>
    </row>
    <row r="363" spans="1:2">
      <c r="A363" s="17">
        <v>38749</v>
      </c>
      <c r="B363">
        <v>17.071000000000002</v>
      </c>
    </row>
    <row r="364" spans="1:2">
      <c r="A364" s="17">
        <v>38777</v>
      </c>
      <c r="B364">
        <v>16.96</v>
      </c>
    </row>
    <row r="365" spans="1:2">
      <c r="A365" s="17">
        <v>38808</v>
      </c>
      <c r="B365">
        <v>17.126999999999999</v>
      </c>
    </row>
    <row r="366" spans="1:2">
      <c r="A366" s="17">
        <v>38838</v>
      </c>
      <c r="B366">
        <v>16.728999999999999</v>
      </c>
    </row>
    <row r="367" spans="1:2">
      <c r="A367" s="17">
        <v>38869</v>
      </c>
      <c r="B367">
        <v>16.899999999999999</v>
      </c>
    </row>
    <row r="368" spans="1:2">
      <c r="A368" s="17">
        <v>38899</v>
      </c>
      <c r="B368">
        <v>17.661999999999999</v>
      </c>
    </row>
    <row r="369" spans="1:2">
      <c r="A369" s="17">
        <v>38930</v>
      </c>
      <c r="B369">
        <v>16.457999999999998</v>
      </c>
    </row>
    <row r="370" spans="1:2">
      <c r="A370" s="17">
        <v>38961</v>
      </c>
      <c r="B370">
        <v>16.974</v>
      </c>
    </row>
    <row r="371" spans="1:2">
      <c r="A371" s="17">
        <v>38991</v>
      </c>
      <c r="B371">
        <v>16.864999999999998</v>
      </c>
    </row>
    <row r="372" spans="1:2">
      <c r="A372" s="17">
        <v>39022</v>
      </c>
      <c r="B372">
        <v>16.657</v>
      </c>
    </row>
    <row r="373" spans="1:2">
      <c r="A373" s="17">
        <v>39052</v>
      </c>
      <c r="B373">
        <v>17.106999999999999</v>
      </c>
    </row>
    <row r="374" spans="1:2">
      <c r="A374" s="17">
        <v>39083</v>
      </c>
      <c r="B374">
        <v>16.896000000000001</v>
      </c>
    </row>
    <row r="375" spans="1:2">
      <c r="A375" s="17">
        <v>39114</v>
      </c>
      <c r="B375">
        <v>17.169</v>
      </c>
    </row>
    <row r="376" spans="1:2">
      <c r="A376" s="17">
        <v>39142</v>
      </c>
      <c r="B376">
        <v>16.437999999999999</v>
      </c>
    </row>
    <row r="377" spans="1:2">
      <c r="A377" s="17">
        <v>39173</v>
      </c>
      <c r="B377">
        <v>16.614999999999998</v>
      </c>
    </row>
    <row r="378" spans="1:2">
      <c r="A378" s="17">
        <v>39203</v>
      </c>
      <c r="B378">
        <v>16.661000000000001</v>
      </c>
    </row>
    <row r="379" spans="1:2">
      <c r="A379" s="17">
        <v>39234</v>
      </c>
      <c r="B379">
        <v>16.178999999999998</v>
      </c>
    </row>
    <row r="380" spans="1:2">
      <c r="A380" s="17">
        <v>39264</v>
      </c>
      <c r="B380">
        <v>15.837</v>
      </c>
    </row>
    <row r="381" spans="1:2">
      <c r="A381" s="17">
        <v>39295</v>
      </c>
      <c r="B381">
        <v>16.379000000000001</v>
      </c>
    </row>
    <row r="382" spans="1:2">
      <c r="A382" s="17">
        <v>39326</v>
      </c>
      <c r="B382">
        <v>16.532</v>
      </c>
    </row>
    <row r="383" spans="1:2">
      <c r="A383" s="17">
        <v>39356</v>
      </c>
      <c r="B383">
        <v>16.454999999999998</v>
      </c>
    </row>
    <row r="384" spans="1:2">
      <c r="A384" s="17">
        <v>39387</v>
      </c>
      <c r="B384">
        <v>16.353999999999999</v>
      </c>
    </row>
    <row r="385" spans="1:2">
      <c r="A385" s="17">
        <v>39417</v>
      </c>
      <c r="B385">
        <v>16.03</v>
      </c>
    </row>
    <row r="386" spans="1:2">
      <c r="A386" s="17">
        <v>39448</v>
      </c>
      <c r="B386">
        <v>15.705</v>
      </c>
    </row>
    <row r="387" spans="1:2">
      <c r="A387" s="17">
        <v>39479</v>
      </c>
      <c r="B387">
        <v>15.491</v>
      </c>
    </row>
    <row r="388" spans="1:2">
      <c r="A388" s="17">
        <v>39508</v>
      </c>
      <c r="B388">
        <v>15.114000000000001</v>
      </c>
    </row>
    <row r="389" spans="1:2">
      <c r="A389" s="17">
        <v>39539</v>
      </c>
      <c r="B389">
        <v>14.605</v>
      </c>
    </row>
    <row r="390" spans="1:2">
      <c r="A390" s="17">
        <v>39569</v>
      </c>
      <c r="B390">
        <v>14.696999999999999</v>
      </c>
    </row>
    <row r="391" spans="1:2">
      <c r="A391" s="17">
        <v>39600</v>
      </c>
      <c r="B391">
        <v>14.377000000000001</v>
      </c>
    </row>
    <row r="392" spans="1:2">
      <c r="A392" s="17">
        <v>39630</v>
      </c>
      <c r="B392">
        <v>13.006</v>
      </c>
    </row>
    <row r="393" spans="1:2">
      <c r="A393" s="17">
        <v>39661</v>
      </c>
      <c r="B393">
        <v>14.119</v>
      </c>
    </row>
    <row r="394" spans="1:2">
      <c r="A394" s="17">
        <v>39692</v>
      </c>
      <c r="B394">
        <v>12.961</v>
      </c>
    </row>
    <row r="395" spans="1:2">
      <c r="A395" s="17">
        <v>39722</v>
      </c>
      <c r="B395">
        <v>10.933</v>
      </c>
    </row>
    <row r="396" spans="1:2">
      <c r="A396" s="17">
        <v>39753</v>
      </c>
      <c r="B396">
        <v>10.526</v>
      </c>
    </row>
    <row r="397" spans="1:2">
      <c r="A397" s="17">
        <v>39783</v>
      </c>
      <c r="B397">
        <v>10.382999999999999</v>
      </c>
    </row>
    <row r="398" spans="1:2">
      <c r="A398" s="17">
        <v>39814</v>
      </c>
      <c r="B398">
        <v>9.7859999999999996</v>
      </c>
    </row>
    <row r="399" spans="1:2">
      <c r="A399" s="17">
        <v>39845</v>
      </c>
      <c r="B399">
        <v>9.2230000000000008</v>
      </c>
    </row>
    <row r="400" spans="1:2">
      <c r="A400" s="17">
        <v>39873</v>
      </c>
      <c r="B400">
        <v>9.7479999999999993</v>
      </c>
    </row>
    <row r="401" spans="1:2">
      <c r="A401" s="17">
        <v>39904</v>
      </c>
      <c r="B401">
        <v>9.3789999999999996</v>
      </c>
    </row>
    <row r="402" spans="1:2">
      <c r="A402" s="17">
        <v>39934</v>
      </c>
      <c r="B402">
        <v>10.176</v>
      </c>
    </row>
    <row r="403" spans="1:2">
      <c r="A403" s="17">
        <v>39965</v>
      </c>
      <c r="B403">
        <v>10.148999999999999</v>
      </c>
    </row>
    <row r="404" spans="1:2">
      <c r="A404" s="17">
        <v>39995</v>
      </c>
      <c r="B404">
        <v>11.566000000000001</v>
      </c>
    </row>
    <row r="405" spans="1:2">
      <c r="A405" s="17">
        <v>40026</v>
      </c>
      <c r="B405">
        <v>14.754</v>
      </c>
    </row>
    <row r="406" spans="1:2">
      <c r="A406" s="17">
        <v>40057</v>
      </c>
      <c r="B406">
        <v>9.5350000000000001</v>
      </c>
    </row>
    <row r="407" spans="1:2">
      <c r="A407" s="17">
        <v>40087</v>
      </c>
      <c r="B407">
        <v>10.576000000000001</v>
      </c>
    </row>
    <row r="408" spans="1:2">
      <c r="A408" s="17">
        <v>40118</v>
      </c>
      <c r="B408">
        <v>11.041</v>
      </c>
    </row>
    <row r="409" spans="1:2">
      <c r="A409" s="17">
        <v>40148</v>
      </c>
      <c r="B409">
        <v>11.284000000000001</v>
      </c>
    </row>
    <row r="410" spans="1:2">
      <c r="A410" s="17">
        <v>40179</v>
      </c>
      <c r="B410">
        <v>10.893000000000001</v>
      </c>
    </row>
    <row r="411" spans="1:2">
      <c r="A411" s="17">
        <v>40210</v>
      </c>
      <c r="B411">
        <v>10.315</v>
      </c>
    </row>
    <row r="412" spans="1:2">
      <c r="A412" s="17">
        <v>40238</v>
      </c>
      <c r="B412">
        <v>11.772</v>
      </c>
    </row>
    <row r="413" spans="1:2">
      <c r="A413" s="17">
        <v>40269</v>
      </c>
      <c r="B413">
        <v>11.454000000000001</v>
      </c>
    </row>
    <row r="414" spans="1:2">
      <c r="A414" s="17">
        <v>40299</v>
      </c>
      <c r="B414">
        <v>12.03</v>
      </c>
    </row>
    <row r="415" spans="1:2">
      <c r="A415" s="17">
        <v>40330</v>
      </c>
      <c r="B415">
        <v>11.598000000000001</v>
      </c>
    </row>
    <row r="416" spans="1:2">
      <c r="A416" s="17">
        <v>40360</v>
      </c>
      <c r="B416">
        <v>11.948</v>
      </c>
    </row>
    <row r="417" spans="1:2">
      <c r="A417" s="17">
        <v>40391</v>
      </c>
      <c r="B417">
        <v>12.013999999999999</v>
      </c>
    </row>
    <row r="418" spans="1:2">
      <c r="A418" s="17">
        <v>40422</v>
      </c>
      <c r="B418">
        <v>11.922000000000001</v>
      </c>
    </row>
    <row r="419" spans="1:2">
      <c r="A419" s="17">
        <v>40452</v>
      </c>
      <c r="B419">
        <v>12.414</v>
      </c>
    </row>
    <row r="420" spans="1:2">
      <c r="A420" s="17">
        <v>40483</v>
      </c>
      <c r="B420">
        <v>12.3</v>
      </c>
    </row>
    <row r="421" spans="1:2">
      <c r="A421" s="17">
        <v>40513</v>
      </c>
      <c r="B421">
        <v>12.605</v>
      </c>
    </row>
    <row r="422" spans="1:2">
      <c r="A422" s="17">
        <v>40544</v>
      </c>
      <c r="B422">
        <v>12.805999999999999</v>
      </c>
    </row>
    <row r="423" spans="1:2">
      <c r="A423" s="17">
        <v>40575</v>
      </c>
      <c r="B423">
        <v>13.081</v>
      </c>
    </row>
    <row r="424" spans="1:2">
      <c r="A424" s="17">
        <v>40603</v>
      </c>
      <c r="B424">
        <v>13.259</v>
      </c>
    </row>
    <row r="425" spans="1:2">
      <c r="A425" s="17">
        <v>40634</v>
      </c>
      <c r="B425">
        <v>13.326000000000001</v>
      </c>
    </row>
    <row r="426" spans="1:2">
      <c r="A426" s="17">
        <v>40664</v>
      </c>
      <c r="B426">
        <v>12.28</v>
      </c>
    </row>
    <row r="427" spans="1:2">
      <c r="A427" s="17">
        <v>40695</v>
      </c>
      <c r="B427">
        <v>11.885999999999999</v>
      </c>
    </row>
    <row r="428" spans="1:2">
      <c r="A428" s="17">
        <v>40725</v>
      </c>
      <c r="B428">
        <v>12.72</v>
      </c>
    </row>
    <row r="429" spans="1:2">
      <c r="A429" s="17">
        <v>40756</v>
      </c>
      <c r="B429">
        <v>12.603999999999999</v>
      </c>
    </row>
    <row r="430" spans="1:2">
      <c r="A430" s="17">
        <v>40787</v>
      </c>
      <c r="B430">
        <v>13.356</v>
      </c>
    </row>
    <row r="431" spans="1:2">
      <c r="A431" s="17">
        <v>40817</v>
      </c>
      <c r="B431">
        <v>13.73</v>
      </c>
    </row>
    <row r="432" spans="1:2">
      <c r="A432" s="17">
        <v>40848</v>
      </c>
      <c r="B432">
        <v>13.743</v>
      </c>
    </row>
    <row r="433" spans="1:2">
      <c r="A433" s="17">
        <v>40878</v>
      </c>
      <c r="B433">
        <v>13.798</v>
      </c>
    </row>
    <row r="434" spans="1:2">
      <c r="A434" s="17">
        <v>40909</v>
      </c>
      <c r="B434">
        <v>14.395</v>
      </c>
    </row>
    <row r="435" spans="1:2">
      <c r="A435" s="17">
        <v>40940</v>
      </c>
      <c r="B435">
        <v>14.975</v>
      </c>
    </row>
    <row r="436" spans="1:2">
      <c r="A436" s="17">
        <v>40969</v>
      </c>
      <c r="B436">
        <v>14.593999999999999</v>
      </c>
    </row>
    <row r="437" spans="1:2">
      <c r="A437" s="17">
        <v>41000</v>
      </c>
      <c r="B437">
        <v>14.769</v>
      </c>
    </row>
    <row r="438" spans="1:2">
      <c r="A438" s="17">
        <v>41030</v>
      </c>
      <c r="B438">
        <v>14.496</v>
      </c>
    </row>
    <row r="439" spans="1:2">
      <c r="A439" s="17">
        <v>41061</v>
      </c>
      <c r="B439">
        <v>14.467000000000001</v>
      </c>
    </row>
    <row r="440" spans="1:2">
      <c r="A440" s="17">
        <v>41091</v>
      </c>
      <c r="B440">
        <v>14.38</v>
      </c>
    </row>
    <row r="441" spans="1:2">
      <c r="A441" s="17">
        <v>41122</v>
      </c>
      <c r="B441">
        <v>14.444000000000001</v>
      </c>
    </row>
    <row r="442" spans="1:2">
      <c r="A442" s="17">
        <v>41153</v>
      </c>
      <c r="B442">
        <v>15.099</v>
      </c>
    </row>
    <row r="443" spans="1:2">
      <c r="A443" s="17">
        <v>41183</v>
      </c>
      <c r="B443">
        <v>14.83</v>
      </c>
    </row>
    <row r="444" spans="1:2">
      <c r="A444" s="17">
        <v>41214</v>
      </c>
      <c r="B444">
        <v>15.456</v>
      </c>
    </row>
    <row r="445" spans="1:2">
      <c r="A445" s="17">
        <v>41244</v>
      </c>
      <c r="B445">
        <v>15.462</v>
      </c>
    </row>
    <row r="446" spans="1:2">
      <c r="A446" s="17">
        <v>41275</v>
      </c>
      <c r="B446">
        <v>15.813000000000001</v>
      </c>
    </row>
    <row r="447" spans="1:2">
      <c r="A447" s="17">
        <v>41306</v>
      </c>
      <c r="B447">
        <v>15.861000000000001</v>
      </c>
    </row>
    <row r="448" spans="1:2">
      <c r="A448" s="17">
        <v>41334</v>
      </c>
      <c r="B448">
        <v>15.721</v>
      </c>
    </row>
    <row r="449" spans="1:2">
      <c r="A449" s="17">
        <v>41365</v>
      </c>
      <c r="B449">
        <v>15.811</v>
      </c>
    </row>
    <row r="450" spans="1:2">
      <c r="A450" s="17">
        <v>41395</v>
      </c>
      <c r="B450">
        <v>15.884</v>
      </c>
    </row>
    <row r="451" spans="1:2">
      <c r="A451" s="17">
        <v>41426</v>
      </c>
      <c r="B451">
        <v>16.149000000000001</v>
      </c>
    </row>
    <row r="452" spans="1:2">
      <c r="A452" s="17">
        <v>41456</v>
      </c>
      <c r="B452">
        <v>16.021000000000001</v>
      </c>
    </row>
    <row r="453" spans="1:2">
      <c r="A453" s="17">
        <v>41487</v>
      </c>
      <c r="B453">
        <v>15.827</v>
      </c>
    </row>
    <row r="454" spans="1:2">
      <c r="A454" s="17">
        <v>41518</v>
      </c>
      <c r="B454">
        <v>15.856999999999999</v>
      </c>
    </row>
    <row r="455" spans="1:2">
      <c r="A455" s="17">
        <v>41548</v>
      </c>
      <c r="B455">
        <v>15.727</v>
      </c>
    </row>
    <row r="456" spans="1:2">
      <c r="A456" s="17">
        <v>41579</v>
      </c>
      <c r="B456">
        <v>16.079000000000001</v>
      </c>
    </row>
    <row r="457" spans="1:2">
      <c r="A457" s="17">
        <v>41609</v>
      </c>
      <c r="B457">
        <v>15.835000000000001</v>
      </c>
    </row>
    <row r="458" spans="1:2">
      <c r="A458" s="17">
        <v>41640</v>
      </c>
      <c r="B458">
        <v>15.614000000000001</v>
      </c>
    </row>
    <row r="459" spans="1:2">
      <c r="A459" s="17">
        <v>41671</v>
      </c>
      <c r="B459">
        <v>15.993</v>
      </c>
    </row>
    <row r="460" spans="1:2">
      <c r="A460" s="17">
        <v>41699</v>
      </c>
      <c r="B460">
        <v>16.984999999999999</v>
      </c>
    </row>
    <row r="461" spans="1:2">
      <c r="A461" s="17">
        <v>41730</v>
      </c>
      <c r="B461">
        <v>16.695</v>
      </c>
    </row>
    <row r="462" spans="1:2">
      <c r="A462" s="17">
        <v>41760</v>
      </c>
      <c r="B462">
        <v>17.137</v>
      </c>
    </row>
    <row r="463" spans="1:2">
      <c r="A463" s="17">
        <v>41791</v>
      </c>
      <c r="B463">
        <v>17.515999999999998</v>
      </c>
    </row>
    <row r="464" spans="1:2">
      <c r="A464" s="17">
        <v>41821</v>
      </c>
      <c r="B464">
        <v>17.277000000000001</v>
      </c>
    </row>
    <row r="465" spans="1:2">
      <c r="A465" s="17">
        <v>41852</v>
      </c>
      <c r="B465">
        <v>17.239000000000001</v>
      </c>
    </row>
    <row r="466" spans="1:2">
      <c r="A466" s="17">
        <v>41883</v>
      </c>
      <c r="B466">
        <v>16.959</v>
      </c>
    </row>
    <row r="467" spans="1:2">
      <c r="A467" s="17">
        <v>41913</v>
      </c>
      <c r="B467">
        <v>16.756</v>
      </c>
    </row>
    <row r="468" spans="1:2">
      <c r="A468" s="17">
        <v>41944</v>
      </c>
      <c r="B468">
        <v>16.949000000000002</v>
      </c>
    </row>
    <row r="469" spans="1:2">
      <c r="A469" s="17">
        <v>41974</v>
      </c>
      <c r="B469">
        <v>17.178000000000001</v>
      </c>
    </row>
    <row r="470" spans="1:2">
      <c r="A470" s="17">
        <v>42005</v>
      </c>
      <c r="B470">
        <v>16.911999999999999</v>
      </c>
    </row>
    <row r="471" spans="1:2">
      <c r="A471" s="17">
        <v>42036</v>
      </c>
      <c r="B471">
        <v>16.895</v>
      </c>
    </row>
    <row r="472" spans="1:2">
      <c r="A472" s="17">
        <v>42064</v>
      </c>
      <c r="B472">
        <v>17.893999999999998</v>
      </c>
    </row>
    <row r="473" spans="1:2">
      <c r="A473" s="17">
        <v>42095</v>
      </c>
      <c r="B473">
        <v>17.689</v>
      </c>
    </row>
    <row r="474" spans="1:2">
      <c r="A474" s="17">
        <v>42125</v>
      </c>
      <c r="B474">
        <v>17.945</v>
      </c>
    </row>
    <row r="475" spans="1:2">
      <c r="A475" s="17">
        <v>42156</v>
      </c>
      <c r="B475">
        <v>17.881</v>
      </c>
    </row>
    <row r="476" spans="1:2">
      <c r="A476" s="17">
        <v>42186</v>
      </c>
      <c r="B476">
        <v>18.305</v>
      </c>
    </row>
    <row r="477" spans="1:2">
      <c r="A477" s="17">
        <v>42217</v>
      </c>
      <c r="B477">
        <v>18.407</v>
      </c>
    </row>
    <row r="478" spans="1:2">
      <c r="A478" s="17">
        <v>42248</v>
      </c>
      <c r="B478">
        <v>18.273</v>
      </c>
    </row>
    <row r="479" spans="1:2">
      <c r="A479" s="17">
        <v>42278</v>
      </c>
      <c r="B479">
        <v>18.271999999999998</v>
      </c>
    </row>
    <row r="480" spans="1:2">
      <c r="A480" s="17">
        <v>42309</v>
      </c>
      <c r="B480">
        <v>18.32</v>
      </c>
    </row>
    <row r="481" spans="1:2">
      <c r="A481" s="17">
        <v>42339</v>
      </c>
      <c r="B481">
        <v>17.492000000000001</v>
      </c>
    </row>
    <row r="482" spans="1:2">
      <c r="A482" s="17">
        <v>42370</v>
      </c>
      <c r="B482">
        <v>18.071000000000002</v>
      </c>
    </row>
    <row r="483" spans="1:2">
      <c r="A483" s="17">
        <v>42401</v>
      </c>
      <c r="B483">
        <v>18.079999999999998</v>
      </c>
    </row>
    <row r="484" spans="1:2">
      <c r="A484" s="17">
        <v>42430</v>
      </c>
      <c r="B484">
        <v>17.289000000000001</v>
      </c>
    </row>
    <row r="485" spans="1:2">
      <c r="A485" s="17">
        <v>42461</v>
      </c>
      <c r="B485">
        <v>17.664999999999999</v>
      </c>
    </row>
    <row r="486" spans="1:2">
      <c r="A486" s="17">
        <v>42491</v>
      </c>
      <c r="B486">
        <v>17.696999999999999</v>
      </c>
    </row>
    <row r="487" spans="1:2">
      <c r="A487" s="17">
        <v>42522</v>
      </c>
      <c r="B487">
        <v>17.728999999999999</v>
      </c>
    </row>
    <row r="488" spans="1:2">
      <c r="A488" s="17">
        <v>42552</v>
      </c>
      <c r="B488">
        <v>18.123000000000001</v>
      </c>
    </row>
    <row r="489" spans="1:2">
      <c r="A489" s="17">
        <v>42583</v>
      </c>
      <c r="B489">
        <v>17.916</v>
      </c>
    </row>
    <row r="490" spans="1:2">
      <c r="A490" s="17">
        <v>42614</v>
      </c>
      <c r="B490">
        <v>17.948</v>
      </c>
    </row>
    <row r="491" spans="1:2">
      <c r="A491" s="17">
        <v>42644</v>
      </c>
      <c r="B491">
        <v>17.966999999999999</v>
      </c>
    </row>
    <row r="492" spans="1:2">
      <c r="A492" s="17">
        <v>42675</v>
      </c>
      <c r="B492">
        <v>17.785</v>
      </c>
    </row>
    <row r="493" spans="1:2">
      <c r="A493" s="17">
        <v>42705</v>
      </c>
      <c r="B493">
        <v>18.279</v>
      </c>
    </row>
    <row r="494" spans="1:2">
      <c r="A494" s="17">
        <v>42736</v>
      </c>
      <c r="B494">
        <v>17.635000000000002</v>
      </c>
    </row>
    <row r="495" spans="1:2">
      <c r="A495" s="17">
        <v>42767</v>
      </c>
      <c r="B495">
        <v>17.832999999999998</v>
      </c>
    </row>
    <row r="496" spans="1:2">
      <c r="A496" s="17">
        <v>42795</v>
      </c>
      <c r="B496">
        <v>16.995000000000001</v>
      </c>
    </row>
    <row r="497" spans="1:2">
      <c r="A497" s="17">
        <v>42826</v>
      </c>
      <c r="B497">
        <v>17.213999999999999</v>
      </c>
    </row>
    <row r="498" spans="1:2">
      <c r="A498" s="17">
        <v>42856</v>
      </c>
      <c r="B498">
        <v>17.158000000000001</v>
      </c>
    </row>
    <row r="499" spans="1:2">
      <c r="A499" s="17">
        <v>42887</v>
      </c>
      <c r="B499">
        <v>17.236000000000001</v>
      </c>
    </row>
    <row r="500" spans="1:2">
      <c r="A500" s="17">
        <v>42917</v>
      </c>
      <c r="B500">
        <v>17.253</v>
      </c>
    </row>
    <row r="501" spans="1:2">
      <c r="A501" s="17">
        <v>42948</v>
      </c>
      <c r="B501">
        <v>17.067</v>
      </c>
    </row>
    <row r="502" spans="1:2">
      <c r="A502" s="17">
        <v>42979</v>
      </c>
      <c r="B502">
        <v>18.331</v>
      </c>
    </row>
    <row r="503" spans="1:2">
      <c r="A503" s="17">
        <v>43009</v>
      </c>
      <c r="B503">
        <v>18.334</v>
      </c>
    </row>
    <row r="504" spans="1:2">
      <c r="A504" s="17">
        <v>43040</v>
      </c>
      <c r="B504">
        <v>17.914000000000001</v>
      </c>
    </row>
    <row r="505" spans="1:2">
      <c r="A505" s="17">
        <v>43070</v>
      </c>
      <c r="B505">
        <v>17.800999999999998</v>
      </c>
    </row>
    <row r="506" spans="1:2">
      <c r="A506" s="17">
        <v>43101</v>
      </c>
      <c r="B506">
        <v>17.492000000000001</v>
      </c>
    </row>
    <row r="507" spans="1:2">
      <c r="A507" s="17">
        <v>43132</v>
      </c>
      <c r="B507">
        <v>17.637</v>
      </c>
    </row>
    <row r="508" spans="1:2">
      <c r="A508" s="17">
        <v>43160</v>
      </c>
      <c r="B508">
        <v>17.561</v>
      </c>
    </row>
    <row r="509" spans="1:2">
      <c r="A509" s="17">
        <v>43191</v>
      </c>
      <c r="B509">
        <v>17.672999999999998</v>
      </c>
    </row>
    <row r="510" spans="1:2">
      <c r="A510" s="17">
        <v>43221</v>
      </c>
      <c r="B510">
        <v>17.677</v>
      </c>
    </row>
    <row r="511" spans="1:2">
      <c r="A511" s="17">
        <v>43252</v>
      </c>
      <c r="B511">
        <v>17.734999999999999</v>
      </c>
    </row>
    <row r="512" spans="1:2">
      <c r="A512" s="17">
        <v>43282</v>
      </c>
      <c r="B512">
        <v>17.501999999999999</v>
      </c>
    </row>
    <row r="513" spans="1:2">
      <c r="A513" s="17">
        <v>43313</v>
      </c>
      <c r="B513">
        <v>17.393000000000001</v>
      </c>
    </row>
    <row r="514" spans="1:2">
      <c r="A514" s="17">
        <v>43344</v>
      </c>
      <c r="B514">
        <v>17.811</v>
      </c>
    </row>
    <row r="515" spans="1:2">
      <c r="A515" s="17">
        <v>43374</v>
      </c>
      <c r="B515">
        <v>18.111999999999998</v>
      </c>
    </row>
    <row r="516" spans="1:2">
      <c r="A516" s="17">
        <v>43405</v>
      </c>
      <c r="B516">
        <v>17.939</v>
      </c>
    </row>
    <row r="517" spans="1:2">
      <c r="A517" s="17">
        <v>43435</v>
      </c>
      <c r="B517">
        <v>18.006</v>
      </c>
    </row>
    <row r="518" spans="1:2">
      <c r="A518" s="17">
        <v>43466</v>
      </c>
      <c r="B518">
        <v>17.265000000000001</v>
      </c>
    </row>
    <row r="519" spans="1:2">
      <c r="A519" s="17">
        <v>43497</v>
      </c>
      <c r="B519">
        <v>17.184999999999999</v>
      </c>
    </row>
    <row r="520" spans="1:2">
      <c r="A520" s="17">
        <v>43525</v>
      </c>
      <c r="B520">
        <v>17.655999999999999</v>
      </c>
    </row>
    <row r="521" spans="1:2">
      <c r="A521" s="17">
        <v>43556</v>
      </c>
      <c r="B521">
        <v>16.997</v>
      </c>
    </row>
    <row r="522" spans="1:2">
      <c r="A522" s="17">
        <v>43586</v>
      </c>
      <c r="B522">
        <v>17.84</v>
      </c>
    </row>
    <row r="523" spans="1:2">
      <c r="A523" s="17">
        <v>43617</v>
      </c>
      <c r="B523">
        <v>17.832000000000001</v>
      </c>
    </row>
    <row r="524" spans="1:2">
      <c r="A524" s="17">
        <v>43647</v>
      </c>
      <c r="B524">
        <v>17.597000000000001</v>
      </c>
    </row>
    <row r="525" spans="1:2">
      <c r="A525" s="17">
        <v>43678</v>
      </c>
      <c r="B525">
        <v>17.645</v>
      </c>
    </row>
    <row r="526" spans="1:2">
      <c r="A526" s="17">
        <v>43709</v>
      </c>
      <c r="B526">
        <v>17.713999999999999</v>
      </c>
    </row>
    <row r="527" spans="1:2">
      <c r="A527" s="17">
        <v>43739</v>
      </c>
      <c r="B527">
        <v>17.23</v>
      </c>
    </row>
    <row r="528" spans="1:2">
      <c r="A528" s="17">
        <v>43770</v>
      </c>
      <c r="B528">
        <v>17.556999999999999</v>
      </c>
    </row>
    <row r="529" spans="1:2">
      <c r="A529" s="17">
        <v>43800</v>
      </c>
      <c r="B529">
        <v>17.338999999999999</v>
      </c>
    </row>
    <row r="530" spans="1:2">
      <c r="A530" s="17">
        <v>43831</v>
      </c>
      <c r="B530">
        <v>17.306000000000001</v>
      </c>
    </row>
    <row r="531" spans="1:2">
      <c r="A531" s="17">
        <v>43862</v>
      </c>
      <c r="B531">
        <v>17.337</v>
      </c>
    </row>
    <row r="532" spans="1:2">
      <c r="A532" s="17">
        <v>43891</v>
      </c>
      <c r="B532">
        <v>11.635</v>
      </c>
    </row>
    <row r="533" spans="1:2">
      <c r="A533" s="17">
        <v>43922</v>
      </c>
      <c r="B533">
        <v>8.9610000000000003</v>
      </c>
    </row>
    <row r="534" spans="1:2">
      <c r="A534" s="17">
        <v>43952</v>
      </c>
      <c r="B534">
        <v>12.438000000000001</v>
      </c>
    </row>
    <row r="535" spans="1:2">
      <c r="A535" s="17">
        <v>43983</v>
      </c>
      <c r="B535">
        <v>13.446999999999999</v>
      </c>
    </row>
    <row r="536" spans="1:2">
      <c r="A536" s="17">
        <v>44013</v>
      </c>
      <c r="B536">
        <v>15.089</v>
      </c>
    </row>
    <row r="537" spans="1:2">
      <c r="A537" s="17">
        <v>44044</v>
      </c>
      <c r="B537">
        <v>15.677</v>
      </c>
    </row>
    <row r="538" spans="1:2">
      <c r="A538" s="17">
        <v>44075</v>
      </c>
      <c r="B538">
        <v>16.702999999999999</v>
      </c>
    </row>
    <row r="539" spans="1:2">
      <c r="A539" s="17">
        <v>44105</v>
      </c>
      <c r="B539">
        <v>16.852</v>
      </c>
    </row>
    <row r="540" spans="1:2">
      <c r="A540" s="17">
        <v>44136</v>
      </c>
      <c r="B540">
        <v>16.338999999999999</v>
      </c>
    </row>
    <row r="541" spans="1:2">
      <c r="A541" s="17">
        <v>44166</v>
      </c>
      <c r="B541">
        <v>16.760999999999999</v>
      </c>
    </row>
    <row r="542" spans="1:2">
      <c r="A542" s="17">
        <v>44197</v>
      </c>
      <c r="B542">
        <v>17.286999999999999</v>
      </c>
    </row>
    <row r="543" spans="1:2">
      <c r="A543" s="17">
        <v>44228</v>
      </c>
      <c r="B543">
        <v>16.391999999999999</v>
      </c>
    </row>
    <row r="544" spans="1:2">
      <c r="A544" s="17">
        <v>44256</v>
      </c>
      <c r="B544">
        <v>18.155000000000001</v>
      </c>
    </row>
    <row r="545" spans="1:2">
      <c r="A545" s="17">
        <v>44287</v>
      </c>
      <c r="B545">
        <v>18.78</v>
      </c>
    </row>
    <row r="546" spans="1:2">
      <c r="A546" s="17">
        <v>44317</v>
      </c>
      <c r="B546">
        <v>17.391999999999999</v>
      </c>
    </row>
    <row r="547" spans="1:2">
      <c r="A547" s="17">
        <v>44348</v>
      </c>
      <c r="B547">
        <v>15.948</v>
      </c>
    </row>
    <row r="548" spans="1:2">
      <c r="A548" s="17">
        <v>44378</v>
      </c>
      <c r="B548">
        <v>15.103999999999999</v>
      </c>
    </row>
    <row r="549" spans="1:2">
      <c r="A549" s="17">
        <v>44409</v>
      </c>
      <c r="B549">
        <v>13.503</v>
      </c>
    </row>
    <row r="550" spans="1:2">
      <c r="A550" s="17">
        <v>44440</v>
      </c>
      <c r="B550">
        <v>12.692</v>
      </c>
    </row>
    <row r="551" spans="1:2">
      <c r="A551" s="17">
        <v>44470</v>
      </c>
      <c r="B551">
        <v>13.486000000000001</v>
      </c>
    </row>
    <row r="552" spans="1:2">
      <c r="A552" s="17">
        <v>44501</v>
      </c>
      <c r="B552">
        <v>13.474</v>
      </c>
    </row>
    <row r="553" spans="1:2">
      <c r="A553" s="17">
        <v>44531</v>
      </c>
      <c r="B553">
        <v>13.004</v>
      </c>
    </row>
    <row r="554" spans="1:2">
      <c r="A554" s="17">
        <v>44562</v>
      </c>
      <c r="B554">
        <v>15.475</v>
      </c>
    </row>
    <row r="555" spans="1:2">
      <c r="A555" s="17">
        <v>44593</v>
      </c>
      <c r="B555">
        <v>14.542</v>
      </c>
    </row>
  </sheetData>
  <hyperlinks>
    <hyperlink ref="F1" r:id="rId1" display="https://fred.stlouisfed.org/series/TOTALSA" xr:uid="{7A7A8152-AF8B-418D-9B9F-28E804742509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9CEB2-F4E8-44FE-8A88-1B0D1C1BF4F9}">
  <sheetPr>
    <tabColor rgb="FF70AD47"/>
  </sheetPr>
  <dimension ref="A1:F746"/>
  <sheetViews>
    <sheetView workbookViewId="0">
      <selection activeCell="A2" sqref="A2:B746"/>
    </sheetView>
  </sheetViews>
  <sheetFormatPr defaultRowHeight="12.75"/>
  <cols>
    <col min="1" max="1" width="10.140625" bestFit="1" customWidth="1"/>
    <col min="2" max="2" width="24.42578125" bestFit="1" customWidth="1"/>
  </cols>
  <sheetData>
    <row r="1" spans="1:6">
      <c r="A1" t="s">
        <v>1</v>
      </c>
      <c r="B1" t="s">
        <v>95</v>
      </c>
      <c r="F1" s="18" t="s">
        <v>94</v>
      </c>
    </row>
    <row r="2" spans="1:6">
      <c r="A2" s="17">
        <v>21916</v>
      </c>
      <c r="B2">
        <v>1.3457319999999999</v>
      </c>
    </row>
    <row r="3" spans="1:6">
      <c r="A3" s="17">
        <v>21947</v>
      </c>
      <c r="B3">
        <v>1.3457319999999999</v>
      </c>
    </row>
    <row r="4" spans="1:6">
      <c r="A4" s="17">
        <v>21976</v>
      </c>
      <c r="B4">
        <v>1.3502479999999999</v>
      </c>
    </row>
    <row r="5" spans="1:6">
      <c r="A5" s="17">
        <v>22007</v>
      </c>
      <c r="B5">
        <v>1.3547640000000001</v>
      </c>
    </row>
    <row r="6" spans="1:6">
      <c r="A6" s="17">
        <v>22037</v>
      </c>
      <c r="B6">
        <v>1.3592789999999999</v>
      </c>
    </row>
    <row r="7" spans="1:6">
      <c r="A7" s="17">
        <v>22068</v>
      </c>
      <c r="B7">
        <v>1.3637950000000001</v>
      </c>
    </row>
    <row r="8" spans="1:6">
      <c r="A8" s="17">
        <v>22098</v>
      </c>
      <c r="B8">
        <v>1.3637950000000001</v>
      </c>
    </row>
    <row r="9" spans="1:6">
      <c r="A9" s="17">
        <v>22129</v>
      </c>
      <c r="B9">
        <v>1.3683110000000001</v>
      </c>
    </row>
    <row r="10" spans="1:6">
      <c r="A10" s="17">
        <v>22160</v>
      </c>
      <c r="B10">
        <v>1.3683110000000001</v>
      </c>
    </row>
    <row r="11" spans="1:6">
      <c r="A11" s="17">
        <v>22190</v>
      </c>
      <c r="B11">
        <v>1.3683110000000001</v>
      </c>
    </row>
    <row r="12" spans="1:6">
      <c r="A12" s="17">
        <v>22221</v>
      </c>
      <c r="B12">
        <v>1.3683110000000001</v>
      </c>
    </row>
    <row r="13" spans="1:6">
      <c r="A13" s="17">
        <v>22251</v>
      </c>
      <c r="B13">
        <v>1.3683110000000001</v>
      </c>
    </row>
    <row r="14" spans="1:6">
      <c r="A14" s="17">
        <v>22282</v>
      </c>
      <c r="B14">
        <v>1.372827</v>
      </c>
    </row>
    <row r="15" spans="1:6">
      <c r="A15" s="17">
        <v>22313</v>
      </c>
      <c r="B15">
        <v>1.377343</v>
      </c>
    </row>
    <row r="16" spans="1:6">
      <c r="A16" s="17">
        <v>22341</v>
      </c>
      <c r="B16">
        <v>1.377343</v>
      </c>
    </row>
    <row r="17" spans="1:2">
      <c r="A17" s="17">
        <v>22372</v>
      </c>
      <c r="B17">
        <v>1.3818589999999999</v>
      </c>
    </row>
    <row r="18" spans="1:2">
      <c r="A18" s="17">
        <v>22402</v>
      </c>
      <c r="B18">
        <v>1.3908910000000001</v>
      </c>
    </row>
    <row r="19" spans="1:2">
      <c r="A19" s="17">
        <v>22433</v>
      </c>
      <c r="B19">
        <v>1.3908910000000001</v>
      </c>
    </row>
    <row r="20" spans="1:2">
      <c r="A20" s="17">
        <v>22463</v>
      </c>
      <c r="B20">
        <v>1.3908910000000001</v>
      </c>
    </row>
    <row r="21" spans="1:2">
      <c r="A21" s="17">
        <v>22494</v>
      </c>
      <c r="B21">
        <v>1.3954059999999999</v>
      </c>
    </row>
    <row r="22" spans="1:2">
      <c r="A22" s="17">
        <v>22525</v>
      </c>
      <c r="B22">
        <v>1.3954059999999999</v>
      </c>
    </row>
    <row r="23" spans="1:2">
      <c r="A23" s="17">
        <v>22555</v>
      </c>
      <c r="B23">
        <v>1.3954059999999999</v>
      </c>
    </row>
    <row r="24" spans="1:2">
      <c r="A24" s="17">
        <v>22586</v>
      </c>
      <c r="B24">
        <v>1.4044380000000001</v>
      </c>
    </row>
    <row r="25" spans="1:2">
      <c r="A25" s="17">
        <v>22616</v>
      </c>
      <c r="B25">
        <v>1.3954059999999999</v>
      </c>
    </row>
    <row r="26" spans="1:2">
      <c r="A26" s="17">
        <v>22647</v>
      </c>
      <c r="B26">
        <v>1.3954059999999999</v>
      </c>
    </row>
    <row r="27" spans="1:2">
      <c r="A27" s="17">
        <v>22678</v>
      </c>
      <c r="B27">
        <v>1.3954059999999999</v>
      </c>
    </row>
    <row r="28" spans="1:2">
      <c r="A28" s="17">
        <v>22706</v>
      </c>
      <c r="B28">
        <v>1.3999220000000001</v>
      </c>
    </row>
    <row r="29" spans="1:2">
      <c r="A29" s="17">
        <v>22737</v>
      </c>
      <c r="B29">
        <v>1.4044380000000001</v>
      </c>
    </row>
    <row r="30" spans="1:2">
      <c r="A30" s="17">
        <v>22767</v>
      </c>
      <c r="B30">
        <v>1.408954</v>
      </c>
    </row>
    <row r="31" spans="1:2">
      <c r="A31" s="17">
        <v>22798</v>
      </c>
      <c r="B31">
        <v>1.408954</v>
      </c>
    </row>
    <row r="32" spans="1:2">
      <c r="A32" s="17">
        <v>22828</v>
      </c>
      <c r="B32">
        <v>1.408954</v>
      </c>
    </row>
    <row r="33" spans="1:2">
      <c r="A33" s="17">
        <v>22859</v>
      </c>
      <c r="B33">
        <v>1.408954</v>
      </c>
    </row>
    <row r="34" spans="1:2">
      <c r="A34" s="17">
        <v>22890</v>
      </c>
      <c r="B34">
        <v>1.408954</v>
      </c>
    </row>
    <row r="35" spans="1:2">
      <c r="A35" s="17">
        <v>22920</v>
      </c>
      <c r="B35">
        <v>1.408954</v>
      </c>
    </row>
    <row r="36" spans="1:2">
      <c r="A36" s="17">
        <v>22951</v>
      </c>
      <c r="B36">
        <v>1.408954</v>
      </c>
    </row>
    <row r="37" spans="1:2">
      <c r="A37" s="17">
        <v>22981</v>
      </c>
      <c r="B37">
        <v>1.417986</v>
      </c>
    </row>
    <row r="38" spans="1:2">
      <c r="A38" s="17">
        <v>23012</v>
      </c>
      <c r="B38">
        <v>1.4225019999999999</v>
      </c>
    </row>
    <row r="39" spans="1:2">
      <c r="A39" s="17">
        <v>23043</v>
      </c>
      <c r="B39">
        <v>1.417986</v>
      </c>
    </row>
    <row r="40" spans="1:2">
      <c r="A40" s="17">
        <v>23071</v>
      </c>
      <c r="B40">
        <v>1.417986</v>
      </c>
    </row>
    <row r="41" spans="1:2">
      <c r="A41" s="17">
        <v>23102</v>
      </c>
      <c r="B41">
        <v>1.417986</v>
      </c>
    </row>
    <row r="42" spans="1:2">
      <c r="A42" s="17">
        <v>23132</v>
      </c>
      <c r="B42">
        <v>1.417986</v>
      </c>
    </row>
    <row r="43" spans="1:2">
      <c r="A43" s="17">
        <v>23163</v>
      </c>
      <c r="B43">
        <v>1.4225019999999999</v>
      </c>
    </row>
    <row r="44" spans="1:2">
      <c r="A44" s="17">
        <v>23193</v>
      </c>
      <c r="B44">
        <v>1.4270179999999999</v>
      </c>
    </row>
    <row r="45" spans="1:2">
      <c r="A45" s="17">
        <v>23224</v>
      </c>
      <c r="B45">
        <v>1.4315329999999999</v>
      </c>
    </row>
    <row r="46" spans="1:2">
      <c r="A46" s="17">
        <v>23255</v>
      </c>
      <c r="B46">
        <v>1.4315329999999999</v>
      </c>
    </row>
    <row r="47" spans="1:2">
      <c r="A47" s="17">
        <v>23285</v>
      </c>
      <c r="B47">
        <v>1.4315329999999999</v>
      </c>
    </row>
    <row r="48" spans="1:2">
      <c r="A48" s="17">
        <v>23316</v>
      </c>
      <c r="B48">
        <v>1.4315329999999999</v>
      </c>
    </row>
    <row r="49" spans="1:2">
      <c r="A49" s="17">
        <v>23346</v>
      </c>
      <c r="B49">
        <v>1.4315329999999999</v>
      </c>
    </row>
    <row r="50" spans="1:2">
      <c r="A50" s="17">
        <v>23377</v>
      </c>
      <c r="B50">
        <v>1.4315329999999999</v>
      </c>
    </row>
    <row r="51" spans="1:2">
      <c r="A51" s="17">
        <v>23408</v>
      </c>
      <c r="B51">
        <v>1.4315329999999999</v>
      </c>
    </row>
    <row r="52" spans="1:2">
      <c r="A52" s="17">
        <v>23437</v>
      </c>
      <c r="B52">
        <v>1.4450810000000001</v>
      </c>
    </row>
    <row r="53" spans="1:2">
      <c r="A53" s="17">
        <v>23468</v>
      </c>
      <c r="B53">
        <v>1.449597</v>
      </c>
    </row>
    <row r="54" spans="1:2">
      <c r="A54" s="17">
        <v>23498</v>
      </c>
      <c r="B54">
        <v>1.449597</v>
      </c>
    </row>
    <row r="55" spans="1:2">
      <c r="A55" s="17">
        <v>23529</v>
      </c>
      <c r="B55">
        <v>1.454113</v>
      </c>
    </row>
    <row r="56" spans="1:2">
      <c r="A56" s="17">
        <v>23559</v>
      </c>
      <c r="B56">
        <v>1.4631449999999999</v>
      </c>
    </row>
    <row r="57" spans="1:2">
      <c r="A57" s="17">
        <v>23590</v>
      </c>
      <c r="B57">
        <v>1.4676610000000001</v>
      </c>
    </row>
    <row r="58" spans="1:2">
      <c r="A58" s="17">
        <v>23621</v>
      </c>
      <c r="B58">
        <v>1.4766919999999999</v>
      </c>
    </row>
    <row r="59" spans="1:2">
      <c r="A59" s="17">
        <v>23651</v>
      </c>
      <c r="B59">
        <v>1.4812080000000001</v>
      </c>
    </row>
    <row r="60" spans="1:2">
      <c r="A60" s="17">
        <v>23682</v>
      </c>
      <c r="B60">
        <v>1.49024</v>
      </c>
    </row>
    <row r="61" spans="1:2">
      <c r="A61" s="17">
        <v>23712</v>
      </c>
      <c r="B61">
        <v>1.494756</v>
      </c>
    </row>
    <row r="62" spans="1:2">
      <c r="A62" s="17">
        <v>23743</v>
      </c>
      <c r="B62">
        <v>1.4992719999999999</v>
      </c>
    </row>
    <row r="63" spans="1:2">
      <c r="A63" s="17">
        <v>23774</v>
      </c>
      <c r="B63">
        <v>1.4992719999999999</v>
      </c>
    </row>
    <row r="64" spans="1:2">
      <c r="A64" s="17">
        <v>23802</v>
      </c>
      <c r="B64">
        <v>1.5037879999999999</v>
      </c>
    </row>
    <row r="65" spans="1:2">
      <c r="A65" s="17">
        <v>23833</v>
      </c>
      <c r="B65">
        <v>1.5128189999999999</v>
      </c>
    </row>
    <row r="66" spans="1:2">
      <c r="A66" s="17">
        <v>23863</v>
      </c>
      <c r="B66">
        <v>1.5128189999999999</v>
      </c>
    </row>
    <row r="67" spans="1:2">
      <c r="A67" s="17">
        <v>23894</v>
      </c>
      <c r="B67">
        <v>1.5173350000000001</v>
      </c>
    </row>
    <row r="68" spans="1:2">
      <c r="A68" s="17">
        <v>23924</v>
      </c>
      <c r="B68">
        <v>1.5218510000000001</v>
      </c>
    </row>
    <row r="69" spans="1:2">
      <c r="A69" s="17">
        <v>23955</v>
      </c>
      <c r="B69">
        <v>1.530883</v>
      </c>
    </row>
    <row r="70" spans="1:2">
      <c r="A70" s="17">
        <v>23986</v>
      </c>
      <c r="B70">
        <v>1.530883</v>
      </c>
    </row>
    <row r="71" spans="1:2">
      <c r="A71" s="17">
        <v>24016</v>
      </c>
      <c r="B71">
        <v>1.535399</v>
      </c>
    </row>
    <row r="72" spans="1:2">
      <c r="A72" s="17">
        <v>24047</v>
      </c>
      <c r="B72">
        <v>1.5399149999999999</v>
      </c>
    </row>
    <row r="73" spans="1:2">
      <c r="A73" s="17">
        <v>24077</v>
      </c>
      <c r="B73">
        <v>1.54443</v>
      </c>
    </row>
    <row r="74" spans="1:2">
      <c r="A74" s="17">
        <v>24108</v>
      </c>
      <c r="B74">
        <v>1.5489459999999999</v>
      </c>
    </row>
    <row r="75" spans="1:2">
      <c r="A75" s="17">
        <v>24139</v>
      </c>
      <c r="B75">
        <v>1.5579780000000001</v>
      </c>
    </row>
    <row r="76" spans="1:2">
      <c r="A76" s="17">
        <v>24167</v>
      </c>
      <c r="B76">
        <v>1.5579780000000001</v>
      </c>
    </row>
    <row r="77" spans="1:2">
      <c r="A77" s="17">
        <v>24198</v>
      </c>
      <c r="B77">
        <v>1.562494</v>
      </c>
    </row>
    <row r="78" spans="1:2">
      <c r="A78" s="17">
        <v>24228</v>
      </c>
      <c r="B78">
        <v>1.5579780000000001</v>
      </c>
    </row>
    <row r="79" spans="1:2">
      <c r="A79" s="17">
        <v>24259</v>
      </c>
      <c r="B79">
        <v>1.56701</v>
      </c>
    </row>
    <row r="80" spans="1:2">
      <c r="A80" s="17">
        <v>24289</v>
      </c>
      <c r="B80">
        <v>1.56701</v>
      </c>
    </row>
    <row r="81" spans="1:2">
      <c r="A81" s="17">
        <v>24320</v>
      </c>
      <c r="B81">
        <v>1.571526</v>
      </c>
    </row>
    <row r="82" spans="1:2">
      <c r="A82" s="17">
        <v>24351</v>
      </c>
      <c r="B82">
        <v>1.5941050000000001</v>
      </c>
    </row>
    <row r="83" spans="1:2">
      <c r="A83" s="17">
        <v>24381</v>
      </c>
      <c r="B83">
        <v>1.5986210000000001</v>
      </c>
    </row>
    <row r="84" spans="1:2">
      <c r="A84" s="17">
        <v>24412</v>
      </c>
      <c r="B84">
        <v>1.5986210000000001</v>
      </c>
    </row>
    <row r="85" spans="1:2">
      <c r="A85" s="17">
        <v>24442</v>
      </c>
      <c r="B85">
        <v>1.603137</v>
      </c>
    </row>
    <row r="86" spans="1:2">
      <c r="A86" s="17">
        <v>24473</v>
      </c>
      <c r="B86">
        <v>1.607653</v>
      </c>
    </row>
    <row r="87" spans="1:2">
      <c r="A87" s="17">
        <v>24504</v>
      </c>
      <c r="B87">
        <v>1.607653</v>
      </c>
    </row>
    <row r="88" spans="1:2">
      <c r="A88" s="17">
        <v>24532</v>
      </c>
      <c r="B88">
        <v>1.6166849999999999</v>
      </c>
    </row>
    <row r="89" spans="1:2">
      <c r="A89" s="17">
        <v>24563</v>
      </c>
      <c r="B89">
        <v>1.6212</v>
      </c>
    </row>
    <row r="90" spans="1:2">
      <c r="A90" s="17">
        <v>24593</v>
      </c>
      <c r="B90">
        <v>1.6257159999999999</v>
      </c>
    </row>
    <row r="91" spans="1:2">
      <c r="A91" s="17">
        <v>24624</v>
      </c>
      <c r="B91">
        <v>1.6302319999999999</v>
      </c>
    </row>
    <row r="92" spans="1:2">
      <c r="A92" s="17">
        <v>24654</v>
      </c>
      <c r="B92">
        <v>1.6392640000000001</v>
      </c>
    </row>
    <row r="93" spans="1:2">
      <c r="A93" s="17">
        <v>24685</v>
      </c>
      <c r="B93">
        <v>1.64378</v>
      </c>
    </row>
    <row r="94" spans="1:2">
      <c r="A94" s="17">
        <v>24716</v>
      </c>
      <c r="B94">
        <v>1.64378</v>
      </c>
    </row>
    <row r="95" spans="1:2">
      <c r="A95" s="17">
        <v>24746</v>
      </c>
      <c r="B95">
        <v>1.6392640000000001</v>
      </c>
    </row>
    <row r="96" spans="1:2">
      <c r="A96" s="17">
        <v>24777</v>
      </c>
      <c r="B96">
        <v>1.6392640000000001</v>
      </c>
    </row>
    <row r="97" spans="1:2">
      <c r="A97" s="17">
        <v>24807</v>
      </c>
      <c r="B97">
        <v>1.6392640000000001</v>
      </c>
    </row>
    <row r="98" spans="1:2">
      <c r="A98" s="17">
        <v>24838</v>
      </c>
      <c r="B98">
        <v>1.6392640000000001</v>
      </c>
    </row>
    <row r="99" spans="1:2">
      <c r="A99" s="17">
        <v>24869</v>
      </c>
      <c r="B99">
        <v>1.64378</v>
      </c>
    </row>
    <row r="100" spans="1:2">
      <c r="A100" s="17">
        <v>24898</v>
      </c>
      <c r="B100">
        <v>1.648296</v>
      </c>
    </row>
    <row r="101" spans="1:2">
      <c r="A101" s="17">
        <v>24929</v>
      </c>
      <c r="B101">
        <v>1.6528119999999999</v>
      </c>
    </row>
    <row r="102" spans="1:2">
      <c r="A102" s="17">
        <v>24959</v>
      </c>
      <c r="B102">
        <v>1.6528119999999999</v>
      </c>
    </row>
    <row r="103" spans="1:2">
      <c r="A103" s="17">
        <v>24990</v>
      </c>
      <c r="B103">
        <v>1.657327</v>
      </c>
    </row>
    <row r="104" spans="1:2">
      <c r="A104" s="17">
        <v>25020</v>
      </c>
      <c r="B104">
        <v>1.6663589999999999</v>
      </c>
    </row>
    <row r="105" spans="1:2">
      <c r="A105" s="17">
        <v>25051</v>
      </c>
      <c r="B105">
        <v>1.6663589999999999</v>
      </c>
    </row>
    <row r="106" spans="1:2">
      <c r="A106" s="17">
        <v>25082</v>
      </c>
      <c r="B106">
        <v>1.6753910000000001</v>
      </c>
    </row>
    <row r="107" spans="1:2">
      <c r="A107" s="17">
        <v>25112</v>
      </c>
      <c r="B107">
        <v>1.6753910000000001</v>
      </c>
    </row>
    <row r="108" spans="1:2">
      <c r="A108" s="17">
        <v>25143</v>
      </c>
      <c r="B108">
        <v>1.679907</v>
      </c>
    </row>
    <row r="109" spans="1:2">
      <c r="A109" s="17">
        <v>25173</v>
      </c>
      <c r="B109">
        <v>1.684423</v>
      </c>
    </row>
    <row r="110" spans="1:2">
      <c r="A110" s="17">
        <v>25204</v>
      </c>
      <c r="B110">
        <v>1.688939</v>
      </c>
    </row>
    <row r="111" spans="1:2">
      <c r="A111" s="17">
        <v>25235</v>
      </c>
      <c r="B111">
        <v>1.688939</v>
      </c>
    </row>
    <row r="112" spans="1:2">
      <c r="A112" s="17">
        <v>25263</v>
      </c>
      <c r="B112">
        <v>1.7024859999999999</v>
      </c>
    </row>
    <row r="113" spans="1:2">
      <c r="A113" s="17">
        <v>25294</v>
      </c>
      <c r="B113">
        <v>1.7070019999999999</v>
      </c>
    </row>
    <row r="114" spans="1:2">
      <c r="A114" s="17">
        <v>25324</v>
      </c>
      <c r="B114">
        <v>1.7115180000000001</v>
      </c>
    </row>
    <row r="115" spans="1:2">
      <c r="A115" s="17">
        <v>25355</v>
      </c>
      <c r="B115">
        <v>1.7115180000000001</v>
      </c>
    </row>
    <row r="116" spans="1:2">
      <c r="A116" s="17">
        <v>25385</v>
      </c>
      <c r="B116">
        <v>1.7160340000000001</v>
      </c>
    </row>
    <row r="117" spans="1:2">
      <c r="A117" s="17">
        <v>25416</v>
      </c>
      <c r="B117">
        <v>1.7160340000000001</v>
      </c>
    </row>
    <row r="118" spans="1:2">
      <c r="A118" s="17">
        <v>25447</v>
      </c>
      <c r="B118">
        <v>1.725066</v>
      </c>
    </row>
    <row r="119" spans="1:2">
      <c r="A119" s="17">
        <v>25477</v>
      </c>
      <c r="B119">
        <v>1.734097</v>
      </c>
    </row>
    <row r="120" spans="1:2">
      <c r="A120" s="17">
        <v>25508</v>
      </c>
      <c r="B120">
        <v>1.738613</v>
      </c>
    </row>
    <row r="121" spans="1:2">
      <c r="A121" s="17">
        <v>25538</v>
      </c>
      <c r="B121">
        <v>1.7476449999999999</v>
      </c>
    </row>
    <row r="122" spans="1:2">
      <c r="A122" s="17">
        <v>25569</v>
      </c>
      <c r="B122">
        <v>1.7476449999999999</v>
      </c>
    </row>
    <row r="123" spans="1:2">
      <c r="A123" s="17">
        <v>25600</v>
      </c>
      <c r="B123">
        <v>1.7476449999999999</v>
      </c>
    </row>
    <row r="124" spans="1:2">
      <c r="A124" s="17">
        <v>25628</v>
      </c>
      <c r="B124">
        <v>1.7476449999999999</v>
      </c>
    </row>
    <row r="125" spans="1:2">
      <c r="A125" s="17">
        <v>25659</v>
      </c>
      <c r="B125">
        <v>1.793636</v>
      </c>
    </row>
    <row r="126" spans="1:2">
      <c r="A126" s="17">
        <v>25689</v>
      </c>
      <c r="B126">
        <v>1.793636</v>
      </c>
    </row>
    <row r="127" spans="1:2">
      <c r="A127" s="17">
        <v>25720</v>
      </c>
      <c r="B127">
        <v>1.793636</v>
      </c>
    </row>
    <row r="128" spans="1:2">
      <c r="A128" s="17">
        <v>25750</v>
      </c>
      <c r="B128">
        <v>1.793636</v>
      </c>
    </row>
    <row r="129" spans="1:2">
      <c r="A129" s="17">
        <v>25781</v>
      </c>
      <c r="B129">
        <v>1.839626</v>
      </c>
    </row>
    <row r="130" spans="1:2">
      <c r="A130" s="17">
        <v>25812</v>
      </c>
      <c r="B130">
        <v>1.839626</v>
      </c>
    </row>
    <row r="131" spans="1:2">
      <c r="A131" s="17">
        <v>25842</v>
      </c>
      <c r="B131">
        <v>1.839626</v>
      </c>
    </row>
    <row r="132" spans="1:2">
      <c r="A132" s="17">
        <v>25873</v>
      </c>
      <c r="B132">
        <v>1.839626</v>
      </c>
    </row>
    <row r="133" spans="1:2">
      <c r="A133" s="17">
        <v>25903</v>
      </c>
      <c r="B133">
        <v>1.839626</v>
      </c>
    </row>
    <row r="134" spans="1:2">
      <c r="A134" s="17">
        <v>25934</v>
      </c>
      <c r="B134">
        <v>1.839626</v>
      </c>
    </row>
    <row r="135" spans="1:2">
      <c r="A135" s="17">
        <v>25965</v>
      </c>
      <c r="B135">
        <v>1.839626</v>
      </c>
    </row>
    <row r="136" spans="1:2">
      <c r="A136" s="17">
        <v>25993</v>
      </c>
      <c r="B136">
        <v>1.8856170000000001</v>
      </c>
    </row>
    <row r="137" spans="1:2">
      <c r="A137" s="17">
        <v>26024</v>
      </c>
      <c r="B137">
        <v>1.8856170000000001</v>
      </c>
    </row>
    <row r="138" spans="1:2">
      <c r="A138" s="17">
        <v>26054</v>
      </c>
      <c r="B138">
        <v>1.8856170000000001</v>
      </c>
    </row>
    <row r="139" spans="1:2">
      <c r="A139" s="17">
        <v>26085</v>
      </c>
      <c r="B139">
        <v>1.8856170000000001</v>
      </c>
    </row>
    <row r="140" spans="1:2">
      <c r="A140" s="17">
        <v>26115</v>
      </c>
      <c r="B140">
        <v>1.8856170000000001</v>
      </c>
    </row>
    <row r="141" spans="1:2">
      <c r="A141" s="17">
        <v>26146</v>
      </c>
      <c r="B141">
        <v>1.931608</v>
      </c>
    </row>
    <row r="142" spans="1:2">
      <c r="A142" s="17">
        <v>26177</v>
      </c>
      <c r="B142">
        <v>1.931608</v>
      </c>
    </row>
    <row r="143" spans="1:2">
      <c r="A143" s="17">
        <v>26207</v>
      </c>
      <c r="B143">
        <v>1.977598</v>
      </c>
    </row>
    <row r="144" spans="1:2">
      <c r="A144" s="17">
        <v>26238</v>
      </c>
      <c r="B144">
        <v>1.977598</v>
      </c>
    </row>
    <row r="145" spans="1:2">
      <c r="A145" s="17">
        <v>26268</v>
      </c>
      <c r="B145">
        <v>1.977598</v>
      </c>
    </row>
    <row r="146" spans="1:2">
      <c r="A146" s="17">
        <v>26299</v>
      </c>
      <c r="B146">
        <v>1.977598</v>
      </c>
    </row>
    <row r="147" spans="1:2">
      <c r="A147" s="17">
        <v>26330</v>
      </c>
      <c r="B147">
        <v>1.977598</v>
      </c>
    </row>
    <row r="148" spans="1:2">
      <c r="A148" s="17">
        <v>26359</v>
      </c>
      <c r="B148">
        <v>1.977598</v>
      </c>
    </row>
    <row r="149" spans="1:2">
      <c r="A149" s="17">
        <v>26390</v>
      </c>
      <c r="B149">
        <v>1.977598</v>
      </c>
    </row>
    <row r="150" spans="1:2">
      <c r="A150" s="17">
        <v>26420</v>
      </c>
      <c r="B150">
        <v>1.977598</v>
      </c>
    </row>
    <row r="151" spans="1:2">
      <c r="A151" s="17">
        <v>26451</v>
      </c>
      <c r="B151">
        <v>1.977598</v>
      </c>
    </row>
    <row r="152" spans="1:2">
      <c r="A152" s="17">
        <v>26481</v>
      </c>
      <c r="B152">
        <v>2.0235889999999999</v>
      </c>
    </row>
    <row r="153" spans="1:2">
      <c r="A153" s="17">
        <v>26512</v>
      </c>
      <c r="B153">
        <v>2.0695800000000002</v>
      </c>
    </row>
    <row r="154" spans="1:2">
      <c r="A154" s="17">
        <v>26543</v>
      </c>
      <c r="B154">
        <v>2.0695800000000002</v>
      </c>
    </row>
    <row r="155" spans="1:2">
      <c r="A155" s="17">
        <v>26573</v>
      </c>
      <c r="B155">
        <v>2.11557</v>
      </c>
    </row>
    <row r="156" spans="1:2">
      <c r="A156" s="17">
        <v>26604</v>
      </c>
      <c r="B156">
        <v>2.11557</v>
      </c>
    </row>
    <row r="157" spans="1:2">
      <c r="A157" s="17">
        <v>26634</v>
      </c>
      <c r="B157">
        <v>2.11557</v>
      </c>
    </row>
    <row r="158" spans="1:2">
      <c r="A158" s="17">
        <v>26665</v>
      </c>
      <c r="B158">
        <v>2.11557</v>
      </c>
    </row>
    <row r="159" spans="1:2">
      <c r="A159" s="17">
        <v>26696</v>
      </c>
      <c r="B159">
        <v>2.11557</v>
      </c>
    </row>
    <row r="160" spans="1:2">
      <c r="A160" s="17">
        <v>26724</v>
      </c>
      <c r="B160">
        <v>2.1615609999999998</v>
      </c>
    </row>
    <row r="161" spans="1:2">
      <c r="A161" s="17">
        <v>26755</v>
      </c>
      <c r="B161">
        <v>2.2075520000000002</v>
      </c>
    </row>
    <row r="162" spans="1:2">
      <c r="A162" s="17">
        <v>26785</v>
      </c>
      <c r="B162">
        <v>2.2075520000000002</v>
      </c>
    </row>
    <row r="163" spans="1:2">
      <c r="A163" s="17">
        <v>26816</v>
      </c>
      <c r="B163">
        <v>2.2075520000000002</v>
      </c>
    </row>
    <row r="164" spans="1:2">
      <c r="A164" s="17">
        <v>26846</v>
      </c>
      <c r="B164">
        <v>2.2535419999999999</v>
      </c>
    </row>
    <row r="165" spans="1:2">
      <c r="A165" s="17">
        <v>26877</v>
      </c>
      <c r="B165">
        <v>2.2535419999999999</v>
      </c>
    </row>
    <row r="166" spans="1:2">
      <c r="A166" s="17">
        <v>26908</v>
      </c>
      <c r="B166">
        <v>2.2535419999999999</v>
      </c>
    </row>
    <row r="167" spans="1:2">
      <c r="A167" s="17">
        <v>26938</v>
      </c>
      <c r="B167">
        <v>2.2995329999999998</v>
      </c>
    </row>
    <row r="168" spans="1:2">
      <c r="A168" s="17">
        <v>26969</v>
      </c>
      <c r="B168">
        <v>2.2995329999999998</v>
      </c>
    </row>
    <row r="169" spans="1:2">
      <c r="A169" s="17">
        <v>26999</v>
      </c>
      <c r="B169">
        <v>2.2995329999999998</v>
      </c>
    </row>
    <row r="170" spans="1:2">
      <c r="A170" s="17">
        <v>27030</v>
      </c>
      <c r="B170">
        <v>2.3455240000000002</v>
      </c>
    </row>
    <row r="171" spans="1:2">
      <c r="A171" s="17">
        <v>27061</v>
      </c>
      <c r="B171">
        <v>2.3455240000000002</v>
      </c>
    </row>
    <row r="172" spans="1:2">
      <c r="A172" s="17">
        <v>27089</v>
      </c>
      <c r="B172">
        <v>2.3915139999999999</v>
      </c>
    </row>
    <row r="173" spans="1:2">
      <c r="A173" s="17">
        <v>27120</v>
      </c>
      <c r="B173">
        <v>2.3915139999999999</v>
      </c>
    </row>
    <row r="174" spans="1:2">
      <c r="A174" s="17">
        <v>27150</v>
      </c>
      <c r="B174">
        <v>2.4375049999999998</v>
      </c>
    </row>
    <row r="175" spans="1:2">
      <c r="A175" s="17">
        <v>27181</v>
      </c>
      <c r="B175">
        <v>2.4834960000000001</v>
      </c>
    </row>
    <row r="176" spans="1:2">
      <c r="A176" s="17">
        <v>27211</v>
      </c>
      <c r="B176">
        <v>2.4834960000000001</v>
      </c>
    </row>
    <row r="177" spans="1:2">
      <c r="A177" s="17">
        <v>27242</v>
      </c>
      <c r="B177">
        <v>2.5294859999999999</v>
      </c>
    </row>
    <row r="178" spans="1:2">
      <c r="A178" s="17">
        <v>27273</v>
      </c>
      <c r="B178">
        <v>2.5754769999999998</v>
      </c>
    </row>
    <row r="179" spans="1:2">
      <c r="A179" s="17">
        <v>27303</v>
      </c>
      <c r="B179">
        <v>2.5754769999999998</v>
      </c>
    </row>
    <row r="180" spans="1:2">
      <c r="A180" s="17">
        <v>27334</v>
      </c>
      <c r="B180">
        <v>2.621467</v>
      </c>
    </row>
    <row r="181" spans="1:2">
      <c r="A181" s="17">
        <v>27364</v>
      </c>
      <c r="B181">
        <v>2.621467</v>
      </c>
    </row>
    <row r="182" spans="1:2">
      <c r="A182" s="17">
        <v>27395</v>
      </c>
      <c r="B182">
        <v>2.6674579999999999</v>
      </c>
    </row>
    <row r="183" spans="1:2">
      <c r="A183" s="17">
        <v>27426</v>
      </c>
      <c r="B183">
        <v>2.7134490000000002</v>
      </c>
    </row>
    <row r="184" spans="1:2">
      <c r="A184" s="17">
        <v>27454</v>
      </c>
      <c r="B184">
        <v>2.7134490000000002</v>
      </c>
    </row>
    <row r="185" spans="1:2">
      <c r="A185" s="17">
        <v>27485</v>
      </c>
      <c r="B185">
        <v>2.759439</v>
      </c>
    </row>
    <row r="186" spans="1:2">
      <c r="A186" s="17">
        <v>27515</v>
      </c>
      <c r="B186">
        <v>2.759439</v>
      </c>
    </row>
    <row r="187" spans="1:2">
      <c r="A187" s="17">
        <v>27546</v>
      </c>
      <c r="B187">
        <v>2.8054299999999999</v>
      </c>
    </row>
    <row r="188" spans="1:2">
      <c r="A188" s="17">
        <v>27576</v>
      </c>
      <c r="B188">
        <v>2.8514210000000002</v>
      </c>
    </row>
    <row r="189" spans="1:2">
      <c r="A189" s="17">
        <v>27607</v>
      </c>
      <c r="B189">
        <v>2.8514210000000002</v>
      </c>
    </row>
    <row r="190" spans="1:2">
      <c r="A190" s="17">
        <v>27638</v>
      </c>
      <c r="B190">
        <v>2.897411</v>
      </c>
    </row>
    <row r="191" spans="1:2">
      <c r="A191" s="17">
        <v>27668</v>
      </c>
      <c r="B191">
        <v>2.897411</v>
      </c>
    </row>
    <row r="192" spans="1:2">
      <c r="A192" s="17">
        <v>27699</v>
      </c>
      <c r="B192">
        <v>2.9434019999999999</v>
      </c>
    </row>
    <row r="193" spans="1:2">
      <c r="A193" s="17">
        <v>27729</v>
      </c>
      <c r="B193">
        <v>2.9434019999999999</v>
      </c>
    </row>
    <row r="194" spans="1:2">
      <c r="A194" s="17">
        <v>27760</v>
      </c>
      <c r="B194">
        <v>2.9434019999999999</v>
      </c>
    </row>
    <row r="195" spans="1:2">
      <c r="A195" s="17">
        <v>27791</v>
      </c>
      <c r="B195">
        <v>2.9893930000000002</v>
      </c>
    </row>
    <row r="196" spans="1:2">
      <c r="A196" s="17">
        <v>27820</v>
      </c>
      <c r="B196">
        <v>3.0353829999999999</v>
      </c>
    </row>
    <row r="197" spans="1:2">
      <c r="A197" s="17">
        <v>27851</v>
      </c>
      <c r="B197">
        <v>3.0813739999999998</v>
      </c>
    </row>
    <row r="198" spans="1:2">
      <c r="A198" s="17">
        <v>27881</v>
      </c>
      <c r="B198">
        <v>3.0813739999999998</v>
      </c>
    </row>
    <row r="199" spans="1:2">
      <c r="A199" s="17">
        <v>27912</v>
      </c>
      <c r="B199">
        <v>3.1273650000000002</v>
      </c>
    </row>
    <row r="200" spans="1:2">
      <c r="A200" s="17">
        <v>27942</v>
      </c>
      <c r="B200">
        <v>3.1273650000000002</v>
      </c>
    </row>
    <row r="201" spans="1:2">
      <c r="A201" s="17">
        <v>27973</v>
      </c>
      <c r="B201">
        <v>3.2193459999999998</v>
      </c>
    </row>
    <row r="202" spans="1:2">
      <c r="A202" s="17">
        <v>28004</v>
      </c>
      <c r="B202">
        <v>3.2193459999999998</v>
      </c>
    </row>
    <row r="203" spans="1:2">
      <c r="A203" s="17">
        <v>28034</v>
      </c>
      <c r="B203">
        <v>3.2193459999999998</v>
      </c>
    </row>
    <row r="204" spans="1:2">
      <c r="A204" s="17">
        <v>28065</v>
      </c>
      <c r="B204">
        <v>3.2193459999999998</v>
      </c>
    </row>
    <row r="205" spans="1:2">
      <c r="A205" s="17">
        <v>28095</v>
      </c>
      <c r="B205">
        <v>3.2653370000000002</v>
      </c>
    </row>
    <row r="206" spans="1:2">
      <c r="A206" s="17">
        <v>28126</v>
      </c>
      <c r="B206">
        <v>3.3113269999999999</v>
      </c>
    </row>
    <row r="207" spans="1:2">
      <c r="A207" s="17">
        <v>28157</v>
      </c>
      <c r="B207">
        <v>3.3113269999999999</v>
      </c>
    </row>
    <row r="208" spans="1:2">
      <c r="A208" s="17">
        <v>28185</v>
      </c>
      <c r="B208">
        <v>3.3573179999999998</v>
      </c>
    </row>
    <row r="209" spans="1:2">
      <c r="A209" s="17">
        <v>28216</v>
      </c>
      <c r="B209">
        <v>3.4492989999999999</v>
      </c>
    </row>
    <row r="210" spans="1:2">
      <c r="A210" s="17">
        <v>28246</v>
      </c>
      <c r="B210">
        <v>3.4492989999999999</v>
      </c>
    </row>
    <row r="211" spans="1:2">
      <c r="A211" s="17">
        <v>28277</v>
      </c>
      <c r="B211">
        <v>3.4492989999999999</v>
      </c>
    </row>
    <row r="212" spans="1:2">
      <c r="A212" s="17">
        <v>28307</v>
      </c>
      <c r="B212">
        <v>3.4952899999999998</v>
      </c>
    </row>
    <row r="213" spans="1:2">
      <c r="A213" s="17">
        <v>28338</v>
      </c>
      <c r="B213">
        <v>3.5412810000000001</v>
      </c>
    </row>
    <row r="214" spans="1:2">
      <c r="A214" s="17">
        <v>28369</v>
      </c>
      <c r="B214">
        <v>3.5412810000000001</v>
      </c>
    </row>
    <row r="215" spans="1:2">
      <c r="A215" s="17">
        <v>28399</v>
      </c>
      <c r="B215">
        <v>3.5872709999999999</v>
      </c>
    </row>
    <row r="216" spans="1:2">
      <c r="A216" s="17">
        <v>28430</v>
      </c>
      <c r="B216">
        <v>3.5872709999999999</v>
      </c>
    </row>
    <row r="217" spans="1:2">
      <c r="A217" s="17">
        <v>28460</v>
      </c>
      <c r="B217">
        <v>3.6332620000000002</v>
      </c>
    </row>
    <row r="218" spans="1:2">
      <c r="A218" s="17">
        <v>28491</v>
      </c>
      <c r="B218">
        <v>3.6792530000000001</v>
      </c>
    </row>
    <row r="219" spans="1:2">
      <c r="A219" s="17">
        <v>28522</v>
      </c>
      <c r="B219">
        <v>3.6792530000000001</v>
      </c>
    </row>
    <row r="220" spans="1:2">
      <c r="A220" s="17">
        <v>28550</v>
      </c>
      <c r="B220">
        <v>3.6792530000000001</v>
      </c>
    </row>
    <row r="221" spans="1:2">
      <c r="A221" s="17">
        <v>28581</v>
      </c>
      <c r="B221">
        <v>3.7712340000000002</v>
      </c>
    </row>
    <row r="222" spans="1:2">
      <c r="A222" s="17">
        <v>28611</v>
      </c>
      <c r="B222">
        <v>3.7712340000000002</v>
      </c>
    </row>
    <row r="223" spans="1:2">
      <c r="A223" s="17">
        <v>28642</v>
      </c>
      <c r="B223">
        <v>3.7712340000000002</v>
      </c>
    </row>
    <row r="224" spans="1:2">
      <c r="A224" s="17">
        <v>28672</v>
      </c>
      <c r="B224">
        <v>3.9092060000000002</v>
      </c>
    </row>
    <row r="225" spans="1:2">
      <c r="A225" s="17">
        <v>28703</v>
      </c>
      <c r="B225">
        <v>3.9551970000000001</v>
      </c>
    </row>
    <row r="226" spans="1:2">
      <c r="A226" s="17">
        <v>28734</v>
      </c>
      <c r="B226">
        <v>4.0011869999999998</v>
      </c>
    </row>
    <row r="227" spans="1:2">
      <c r="A227" s="17">
        <v>28764</v>
      </c>
      <c r="B227">
        <v>4.0471779999999997</v>
      </c>
    </row>
    <row r="228" spans="1:2">
      <c r="A228" s="17">
        <v>28795</v>
      </c>
      <c r="B228">
        <v>4.0471779999999997</v>
      </c>
    </row>
    <row r="229" spans="1:2">
      <c r="A229" s="17">
        <v>28825</v>
      </c>
      <c r="B229">
        <v>4.0471779999999997</v>
      </c>
    </row>
    <row r="230" spans="1:2">
      <c r="A230" s="17">
        <v>28856</v>
      </c>
      <c r="B230">
        <v>4.0931689999999996</v>
      </c>
    </row>
    <row r="231" spans="1:2">
      <c r="A231" s="17">
        <v>28887</v>
      </c>
      <c r="B231">
        <v>4.1391590000000003</v>
      </c>
    </row>
    <row r="232" spans="1:2">
      <c r="A232" s="17">
        <v>28915</v>
      </c>
      <c r="B232">
        <v>4.1851500000000001</v>
      </c>
    </row>
    <row r="233" spans="1:2">
      <c r="A233" s="17">
        <v>28946</v>
      </c>
      <c r="B233">
        <v>4.2311399999999999</v>
      </c>
    </row>
    <row r="234" spans="1:2">
      <c r="A234" s="17">
        <v>28976</v>
      </c>
      <c r="B234">
        <v>4.2311399999999999</v>
      </c>
    </row>
    <row r="235" spans="1:2">
      <c r="A235" s="17">
        <v>29007</v>
      </c>
      <c r="B235">
        <v>4.2771309999999998</v>
      </c>
    </row>
    <row r="236" spans="1:2">
      <c r="A236" s="17">
        <v>29037</v>
      </c>
      <c r="B236">
        <v>4.4610940000000001</v>
      </c>
    </row>
    <row r="237" spans="1:2">
      <c r="A237" s="17">
        <v>29068</v>
      </c>
      <c r="B237">
        <v>4.5070839999999999</v>
      </c>
    </row>
    <row r="238" spans="1:2">
      <c r="A238" s="17">
        <v>29099</v>
      </c>
      <c r="B238">
        <v>4.5530749999999998</v>
      </c>
    </row>
    <row r="239" spans="1:2">
      <c r="A239" s="17">
        <v>29129</v>
      </c>
      <c r="B239">
        <v>4.5990659999999997</v>
      </c>
    </row>
    <row r="240" spans="1:2">
      <c r="A240" s="17">
        <v>29160</v>
      </c>
      <c r="B240">
        <v>4.5990659999999997</v>
      </c>
    </row>
    <row r="241" spans="1:2">
      <c r="A241" s="17">
        <v>29190</v>
      </c>
      <c r="B241">
        <v>4.6450560000000003</v>
      </c>
    </row>
    <row r="242" spans="1:2">
      <c r="A242" s="17">
        <v>29221</v>
      </c>
      <c r="B242">
        <v>4.6450560000000003</v>
      </c>
    </row>
    <row r="243" spans="1:2">
      <c r="A243" s="17">
        <v>29252</v>
      </c>
      <c r="B243">
        <v>4.6910470000000002</v>
      </c>
    </row>
    <row r="244" spans="1:2">
      <c r="A244" s="17">
        <v>29281</v>
      </c>
      <c r="B244">
        <v>4.7370380000000001</v>
      </c>
    </row>
    <row r="245" spans="1:2">
      <c r="A245" s="17">
        <v>29312</v>
      </c>
      <c r="B245">
        <v>4.7830279999999998</v>
      </c>
    </row>
    <row r="246" spans="1:2">
      <c r="A246" s="17">
        <v>29342</v>
      </c>
      <c r="B246">
        <v>4.8290189999999997</v>
      </c>
    </row>
    <row r="247" spans="1:2">
      <c r="A247" s="17">
        <v>29373</v>
      </c>
      <c r="B247">
        <v>4.9210000000000003</v>
      </c>
    </row>
    <row r="248" spans="1:2">
      <c r="A248" s="17">
        <v>29403</v>
      </c>
      <c r="B248">
        <v>5.012982</v>
      </c>
    </row>
    <row r="249" spans="1:2">
      <c r="A249" s="17">
        <v>29434</v>
      </c>
      <c r="B249">
        <v>5.012982</v>
      </c>
    </row>
    <row r="250" spans="1:2">
      <c r="A250" s="17">
        <v>29465</v>
      </c>
      <c r="B250">
        <v>5.1509539999999996</v>
      </c>
    </row>
    <row r="251" spans="1:2">
      <c r="A251" s="17">
        <v>29495</v>
      </c>
      <c r="B251">
        <v>5.2429350000000001</v>
      </c>
    </row>
    <row r="252" spans="1:2">
      <c r="A252" s="17">
        <v>29526</v>
      </c>
      <c r="B252">
        <v>5.288926</v>
      </c>
    </row>
    <row r="253" spans="1:2">
      <c r="A253" s="17">
        <v>29556</v>
      </c>
      <c r="B253">
        <v>5.3809069999999997</v>
      </c>
    </row>
    <row r="254" spans="1:2">
      <c r="A254" s="17">
        <v>29587</v>
      </c>
      <c r="B254">
        <v>5.3809069999999997</v>
      </c>
    </row>
    <row r="255" spans="1:2">
      <c r="A255" s="17">
        <v>29618</v>
      </c>
      <c r="B255">
        <v>5.4728880000000002</v>
      </c>
    </row>
    <row r="256" spans="1:2">
      <c r="A256" s="17">
        <v>29646</v>
      </c>
      <c r="B256">
        <v>5.4728880000000002</v>
      </c>
    </row>
    <row r="257" spans="1:2">
      <c r="A257" s="17">
        <v>29677</v>
      </c>
      <c r="B257">
        <v>5.5188790000000001</v>
      </c>
    </row>
    <row r="258" spans="1:2">
      <c r="A258" s="17">
        <v>29707</v>
      </c>
      <c r="B258">
        <v>5.56487</v>
      </c>
    </row>
    <row r="259" spans="1:2">
      <c r="A259" s="17">
        <v>29738</v>
      </c>
      <c r="B259">
        <v>5.6108599999999997</v>
      </c>
    </row>
    <row r="260" spans="1:2">
      <c r="A260" s="17">
        <v>29768</v>
      </c>
      <c r="B260">
        <v>5.7488320000000002</v>
      </c>
    </row>
    <row r="261" spans="1:2">
      <c r="A261" s="17">
        <v>29799</v>
      </c>
      <c r="B261">
        <v>5.8408129999999998</v>
      </c>
    </row>
    <row r="262" spans="1:2">
      <c r="A262" s="17">
        <v>29830</v>
      </c>
      <c r="B262">
        <v>5.9787850000000002</v>
      </c>
    </row>
    <row r="263" spans="1:2">
      <c r="A263" s="17">
        <v>29860</v>
      </c>
      <c r="B263">
        <v>6.0247760000000001</v>
      </c>
    </row>
    <row r="264" spans="1:2">
      <c r="A264" s="17">
        <v>29891</v>
      </c>
      <c r="B264">
        <v>6.070767</v>
      </c>
    </row>
    <row r="265" spans="1:2">
      <c r="A265" s="17">
        <v>29921</v>
      </c>
      <c r="B265">
        <v>6.1167569999999998</v>
      </c>
    </row>
    <row r="266" spans="1:2">
      <c r="A266" s="17">
        <v>29952</v>
      </c>
      <c r="B266">
        <v>6.1167569999999998</v>
      </c>
    </row>
    <row r="267" spans="1:2">
      <c r="A267" s="17">
        <v>29983</v>
      </c>
      <c r="B267">
        <v>6.2087389999999996</v>
      </c>
    </row>
    <row r="268" spans="1:2">
      <c r="A268" s="17">
        <v>30011</v>
      </c>
      <c r="B268">
        <v>6.346711</v>
      </c>
    </row>
    <row r="269" spans="1:2">
      <c r="A269" s="17">
        <v>30042</v>
      </c>
      <c r="B269">
        <v>6.4386919999999996</v>
      </c>
    </row>
    <row r="270" spans="1:2">
      <c r="A270" s="17">
        <v>30072</v>
      </c>
      <c r="B270">
        <v>6.4846830000000004</v>
      </c>
    </row>
    <row r="271" spans="1:2">
      <c r="A271" s="17">
        <v>30103</v>
      </c>
      <c r="B271">
        <v>6.5306730000000002</v>
      </c>
    </row>
    <row r="272" spans="1:2">
      <c r="A272" s="17">
        <v>30133</v>
      </c>
      <c r="B272">
        <v>6.5766640000000001</v>
      </c>
    </row>
    <row r="273" spans="1:2">
      <c r="A273" s="17">
        <v>30164</v>
      </c>
      <c r="B273">
        <v>6.6686449999999997</v>
      </c>
    </row>
    <row r="274" spans="1:2">
      <c r="A274" s="17">
        <v>30195</v>
      </c>
      <c r="B274">
        <v>6.7606270000000004</v>
      </c>
    </row>
    <row r="275" spans="1:2">
      <c r="A275" s="17">
        <v>30225</v>
      </c>
      <c r="B275">
        <v>6.852608</v>
      </c>
    </row>
    <row r="276" spans="1:2">
      <c r="A276" s="17">
        <v>30256</v>
      </c>
      <c r="B276">
        <v>6.9445889999999997</v>
      </c>
    </row>
    <row r="277" spans="1:2">
      <c r="A277" s="17">
        <v>30286</v>
      </c>
      <c r="B277">
        <v>6.9445889999999997</v>
      </c>
    </row>
    <row r="278" spans="1:2">
      <c r="A278" s="17">
        <v>30317</v>
      </c>
      <c r="B278">
        <v>6.9905799999999996</v>
      </c>
    </row>
    <row r="279" spans="1:2">
      <c r="A279" s="17">
        <v>30348</v>
      </c>
      <c r="B279">
        <v>7.128552</v>
      </c>
    </row>
    <row r="280" spans="1:2">
      <c r="A280" s="17">
        <v>30376</v>
      </c>
      <c r="B280">
        <v>7.1745429999999999</v>
      </c>
    </row>
    <row r="281" spans="1:2">
      <c r="A281" s="17">
        <v>30407</v>
      </c>
      <c r="B281">
        <v>7.2665240000000004</v>
      </c>
    </row>
    <row r="282" spans="1:2">
      <c r="A282" s="17">
        <v>30437</v>
      </c>
      <c r="B282">
        <v>7.3125150000000003</v>
      </c>
    </row>
    <row r="283" spans="1:2">
      <c r="A283" s="17">
        <v>30468</v>
      </c>
      <c r="B283">
        <v>7.3125150000000003</v>
      </c>
    </row>
    <row r="284" spans="1:2">
      <c r="A284" s="17">
        <v>30498</v>
      </c>
      <c r="B284">
        <v>7.404496</v>
      </c>
    </row>
    <row r="285" spans="1:2">
      <c r="A285" s="17">
        <v>30529</v>
      </c>
      <c r="B285">
        <v>7.4964769999999996</v>
      </c>
    </row>
    <row r="286" spans="1:2">
      <c r="A286" s="17">
        <v>30560</v>
      </c>
      <c r="B286">
        <v>7.5424680000000004</v>
      </c>
    </row>
    <row r="287" spans="1:2">
      <c r="A287" s="17">
        <v>30590</v>
      </c>
      <c r="B287">
        <v>7.5884580000000001</v>
      </c>
    </row>
    <row r="288" spans="1:2">
      <c r="A288" s="17">
        <v>30621</v>
      </c>
      <c r="B288">
        <v>7.6804399999999999</v>
      </c>
    </row>
    <row r="289" spans="1:2">
      <c r="A289" s="17">
        <v>30651</v>
      </c>
      <c r="B289">
        <v>7.6804399999999999</v>
      </c>
    </row>
    <row r="290" spans="1:2">
      <c r="A290" s="17">
        <v>30682</v>
      </c>
      <c r="B290">
        <v>7.7264299999999997</v>
      </c>
    </row>
    <row r="291" spans="1:2">
      <c r="A291" s="17">
        <v>30713</v>
      </c>
      <c r="B291">
        <v>7.8184120000000004</v>
      </c>
    </row>
    <row r="292" spans="1:2">
      <c r="A292" s="17">
        <v>30742</v>
      </c>
      <c r="B292">
        <v>7.910393</v>
      </c>
    </row>
    <row r="293" spans="1:2">
      <c r="A293" s="17">
        <v>30773</v>
      </c>
      <c r="B293">
        <v>8.0483650000000004</v>
      </c>
    </row>
    <row r="294" spans="1:2">
      <c r="A294" s="17">
        <v>30803</v>
      </c>
      <c r="B294">
        <v>8.1403459999999992</v>
      </c>
    </row>
    <row r="295" spans="1:2">
      <c r="A295" s="17">
        <v>30834</v>
      </c>
      <c r="B295">
        <v>8.186337</v>
      </c>
    </row>
    <row r="296" spans="1:2">
      <c r="A296" s="17">
        <v>30864</v>
      </c>
      <c r="B296">
        <v>8.2783180000000005</v>
      </c>
    </row>
    <row r="297" spans="1:2">
      <c r="A297" s="17">
        <v>30895</v>
      </c>
      <c r="B297">
        <v>8.3703000000000003</v>
      </c>
    </row>
    <row r="298" spans="1:2">
      <c r="A298" s="17">
        <v>30926</v>
      </c>
      <c r="B298">
        <v>8.41629</v>
      </c>
    </row>
    <row r="299" spans="1:2">
      <c r="A299" s="17">
        <v>30956</v>
      </c>
      <c r="B299">
        <v>8.5542619999999996</v>
      </c>
    </row>
    <row r="300" spans="1:2">
      <c r="A300" s="17">
        <v>30987</v>
      </c>
      <c r="B300">
        <v>8.6462439999999994</v>
      </c>
    </row>
    <row r="301" spans="1:2">
      <c r="A301" s="17">
        <v>31017</v>
      </c>
      <c r="B301">
        <v>8.6922339999999991</v>
      </c>
    </row>
    <row r="302" spans="1:2">
      <c r="A302" s="17">
        <v>31048</v>
      </c>
      <c r="B302">
        <v>8.7842160000000007</v>
      </c>
    </row>
    <row r="303" spans="1:2">
      <c r="A303" s="17">
        <v>31079</v>
      </c>
      <c r="B303">
        <v>9.1061499999999995</v>
      </c>
    </row>
    <row r="304" spans="1:2">
      <c r="A304" s="17">
        <v>31107</v>
      </c>
      <c r="B304">
        <v>9.1061499999999995</v>
      </c>
    </row>
    <row r="305" spans="1:2">
      <c r="A305" s="17">
        <v>31138</v>
      </c>
      <c r="B305">
        <v>9.3361029999999996</v>
      </c>
    </row>
    <row r="306" spans="1:2">
      <c r="A306" s="17">
        <v>31168</v>
      </c>
      <c r="B306">
        <v>9.4280849999999994</v>
      </c>
    </row>
    <row r="307" spans="1:2">
      <c r="A307" s="17">
        <v>31199</v>
      </c>
      <c r="B307">
        <v>9.5660570000000007</v>
      </c>
    </row>
    <row r="308" spans="1:2">
      <c r="A308" s="17">
        <v>31229</v>
      </c>
      <c r="B308">
        <v>9.6120470000000005</v>
      </c>
    </row>
    <row r="309" spans="1:2">
      <c r="A309" s="17">
        <v>31260</v>
      </c>
      <c r="B309">
        <v>9.7040290000000002</v>
      </c>
    </row>
    <row r="310" spans="1:2">
      <c r="A310" s="17">
        <v>31291</v>
      </c>
      <c r="B310">
        <v>9.8420009999999998</v>
      </c>
    </row>
    <row r="311" spans="1:2">
      <c r="A311" s="17">
        <v>31321</v>
      </c>
      <c r="B311">
        <v>9.9799729999999993</v>
      </c>
    </row>
    <row r="312" spans="1:2">
      <c r="A312" s="17">
        <v>31352</v>
      </c>
      <c r="B312">
        <v>10.117940000000001</v>
      </c>
    </row>
    <row r="313" spans="1:2">
      <c r="A313" s="17">
        <v>31382</v>
      </c>
      <c r="B313">
        <v>10.301909999999999</v>
      </c>
    </row>
    <row r="314" spans="1:2">
      <c r="A314" s="17">
        <v>31413</v>
      </c>
      <c r="B314">
        <v>10.62384</v>
      </c>
    </row>
    <row r="315" spans="1:2">
      <c r="A315" s="17">
        <v>31444</v>
      </c>
      <c r="B315">
        <v>10.715820000000001</v>
      </c>
    </row>
    <row r="316" spans="1:2">
      <c r="A316" s="17">
        <v>31472</v>
      </c>
      <c r="B316">
        <v>10.8538</v>
      </c>
    </row>
    <row r="317" spans="1:2">
      <c r="A317" s="17">
        <v>31503</v>
      </c>
      <c r="B317">
        <v>11.03776</v>
      </c>
    </row>
    <row r="318" spans="1:2">
      <c r="A318" s="17">
        <v>31533</v>
      </c>
      <c r="B318">
        <v>11.03776</v>
      </c>
    </row>
    <row r="319" spans="1:2">
      <c r="A319" s="17">
        <v>31564</v>
      </c>
      <c r="B319">
        <v>11.17573</v>
      </c>
    </row>
    <row r="320" spans="1:2">
      <c r="A320" s="17">
        <v>31594</v>
      </c>
      <c r="B320">
        <v>11.40568</v>
      </c>
    </row>
    <row r="321" spans="1:2">
      <c r="A321" s="17">
        <v>31625</v>
      </c>
      <c r="B321">
        <v>11.543659999999999</v>
      </c>
    </row>
    <row r="322" spans="1:2">
      <c r="A322" s="17">
        <v>31656</v>
      </c>
      <c r="B322">
        <v>11.77361</v>
      </c>
    </row>
    <row r="323" spans="1:2">
      <c r="A323" s="17">
        <v>31686</v>
      </c>
      <c r="B323">
        <v>11.911580000000001</v>
      </c>
    </row>
    <row r="324" spans="1:2">
      <c r="A324" s="17">
        <v>31717</v>
      </c>
      <c r="B324">
        <v>12.04955</v>
      </c>
    </row>
    <row r="325" spans="1:2">
      <c r="A325" s="17">
        <v>31747</v>
      </c>
      <c r="B325">
        <v>12.187519999999999</v>
      </c>
    </row>
    <row r="326" spans="1:2">
      <c r="A326" s="17">
        <v>31778</v>
      </c>
      <c r="B326">
        <v>12.3255</v>
      </c>
    </row>
    <row r="327" spans="1:2">
      <c r="A327" s="17">
        <v>31809</v>
      </c>
      <c r="B327">
        <v>12.509460000000001</v>
      </c>
    </row>
    <row r="328" spans="1:2">
      <c r="A328" s="17">
        <v>31837</v>
      </c>
      <c r="B328">
        <v>12.69342</v>
      </c>
    </row>
    <row r="329" spans="1:2">
      <c r="A329" s="17">
        <v>31868</v>
      </c>
      <c r="B329">
        <v>12.87738</v>
      </c>
    </row>
    <row r="330" spans="1:2">
      <c r="A330" s="17">
        <v>31898</v>
      </c>
      <c r="B330">
        <v>12.96937</v>
      </c>
    </row>
    <row r="331" spans="1:2">
      <c r="A331" s="17">
        <v>31929</v>
      </c>
      <c r="B331">
        <v>13.107340000000001</v>
      </c>
    </row>
    <row r="332" spans="1:2">
      <c r="A332" s="17">
        <v>31959</v>
      </c>
      <c r="B332">
        <v>13.19932</v>
      </c>
    </row>
    <row r="333" spans="1:2">
      <c r="A333" s="17">
        <v>31990</v>
      </c>
      <c r="B333">
        <v>13.429270000000001</v>
      </c>
    </row>
    <row r="334" spans="1:2">
      <c r="A334" s="17">
        <v>32021</v>
      </c>
      <c r="B334">
        <v>13.61323</v>
      </c>
    </row>
    <row r="335" spans="1:2">
      <c r="A335" s="17">
        <v>32051</v>
      </c>
      <c r="B335">
        <v>13.75121</v>
      </c>
    </row>
    <row r="336" spans="1:2">
      <c r="A336" s="17">
        <v>32082</v>
      </c>
      <c r="B336">
        <v>13.88918</v>
      </c>
    </row>
    <row r="337" spans="1:2">
      <c r="A337" s="17">
        <v>32112</v>
      </c>
      <c r="B337">
        <v>13.981159999999999</v>
      </c>
    </row>
    <row r="338" spans="1:2">
      <c r="A338" s="17">
        <v>32143</v>
      </c>
      <c r="B338">
        <v>14.07314</v>
      </c>
    </row>
    <row r="339" spans="1:2">
      <c r="A339" s="17">
        <v>32174</v>
      </c>
      <c r="B339">
        <v>14.16512</v>
      </c>
    </row>
    <row r="340" spans="1:2">
      <c r="A340" s="17">
        <v>32203</v>
      </c>
      <c r="B340">
        <v>14.39508</v>
      </c>
    </row>
    <row r="341" spans="1:2">
      <c r="A341" s="17">
        <v>32234</v>
      </c>
      <c r="B341">
        <v>14.533049999999999</v>
      </c>
    </row>
    <row r="342" spans="1:2">
      <c r="A342" s="17">
        <v>32264</v>
      </c>
      <c r="B342">
        <v>14.67102</v>
      </c>
    </row>
    <row r="343" spans="1:2">
      <c r="A343" s="17">
        <v>32295</v>
      </c>
      <c r="B343">
        <v>14.71701</v>
      </c>
    </row>
    <row r="344" spans="1:2">
      <c r="A344" s="17">
        <v>32325</v>
      </c>
      <c r="B344">
        <v>14.900969999999999</v>
      </c>
    </row>
    <row r="345" spans="1:2">
      <c r="A345" s="17">
        <v>32356</v>
      </c>
      <c r="B345">
        <v>15.08494</v>
      </c>
    </row>
    <row r="346" spans="1:2">
      <c r="A346" s="17">
        <v>32387</v>
      </c>
      <c r="B346">
        <v>15.2689</v>
      </c>
    </row>
    <row r="347" spans="1:2">
      <c r="A347" s="17">
        <v>32417</v>
      </c>
      <c r="B347">
        <v>15.452859999999999</v>
      </c>
    </row>
    <row r="348" spans="1:2">
      <c r="A348" s="17">
        <v>32448</v>
      </c>
      <c r="B348">
        <v>15.59083</v>
      </c>
    </row>
    <row r="349" spans="1:2">
      <c r="A349" s="17">
        <v>32478</v>
      </c>
      <c r="B349">
        <v>15.7288</v>
      </c>
    </row>
    <row r="350" spans="1:2">
      <c r="A350" s="17">
        <v>32509</v>
      </c>
      <c r="B350">
        <v>15.95876</v>
      </c>
    </row>
    <row r="351" spans="1:2">
      <c r="A351" s="17">
        <v>32540</v>
      </c>
      <c r="B351">
        <v>16.096730000000001</v>
      </c>
    </row>
    <row r="352" spans="1:2">
      <c r="A352" s="17">
        <v>32568</v>
      </c>
      <c r="B352">
        <v>16.372669999999999</v>
      </c>
    </row>
    <row r="353" spans="1:2">
      <c r="A353" s="17">
        <v>32599</v>
      </c>
      <c r="B353">
        <v>16.602630000000001</v>
      </c>
    </row>
    <row r="354" spans="1:2">
      <c r="A354" s="17">
        <v>32629</v>
      </c>
      <c r="B354">
        <v>16.83258</v>
      </c>
    </row>
    <row r="355" spans="1:2">
      <c r="A355" s="17">
        <v>32660</v>
      </c>
      <c r="B355">
        <v>17.016539999999999</v>
      </c>
    </row>
    <row r="356" spans="1:2">
      <c r="A356" s="17">
        <v>32690</v>
      </c>
      <c r="B356">
        <v>17.200510000000001</v>
      </c>
    </row>
    <row r="357" spans="1:2">
      <c r="A357" s="17">
        <v>32721</v>
      </c>
      <c r="B357">
        <v>17.43046</v>
      </c>
    </row>
    <row r="358" spans="1:2">
      <c r="A358" s="17">
        <v>32752</v>
      </c>
      <c r="B358">
        <v>17.568429999999999</v>
      </c>
    </row>
    <row r="359" spans="1:2">
      <c r="A359" s="17">
        <v>32782</v>
      </c>
      <c r="B359">
        <v>17.706399999999999</v>
      </c>
    </row>
    <row r="360" spans="1:2">
      <c r="A360" s="17">
        <v>32813</v>
      </c>
      <c r="B360">
        <v>17.936360000000001</v>
      </c>
    </row>
    <row r="361" spans="1:2">
      <c r="A361" s="17">
        <v>32843</v>
      </c>
      <c r="B361">
        <v>18.166309999999999</v>
      </c>
    </row>
    <row r="362" spans="1:2">
      <c r="A362" s="17">
        <v>32874</v>
      </c>
      <c r="B362">
        <v>18.396260000000002</v>
      </c>
    </row>
    <row r="363" spans="1:2">
      <c r="A363" s="17">
        <v>32905</v>
      </c>
      <c r="B363">
        <v>18.534230000000001</v>
      </c>
    </row>
    <row r="364" spans="1:2">
      <c r="A364" s="17">
        <v>32933</v>
      </c>
      <c r="B364">
        <v>18.810179999999999</v>
      </c>
    </row>
    <row r="365" spans="1:2">
      <c r="A365" s="17">
        <v>32964</v>
      </c>
      <c r="B365">
        <v>18.994140000000002</v>
      </c>
    </row>
    <row r="366" spans="1:2">
      <c r="A366" s="17">
        <v>32994</v>
      </c>
      <c r="B366">
        <v>19.178100000000001</v>
      </c>
    </row>
    <row r="367" spans="1:2">
      <c r="A367" s="17">
        <v>33025</v>
      </c>
      <c r="B367">
        <v>19.316079999999999</v>
      </c>
    </row>
    <row r="368" spans="1:2">
      <c r="A368" s="17">
        <v>33055</v>
      </c>
      <c r="B368">
        <v>19.454049999999999</v>
      </c>
    </row>
    <row r="369" spans="1:2">
      <c r="A369" s="17">
        <v>33086</v>
      </c>
      <c r="B369">
        <v>19.775980000000001</v>
      </c>
    </row>
    <row r="370" spans="1:2">
      <c r="A370" s="17">
        <v>33117</v>
      </c>
      <c r="B370">
        <v>20.097919999999998</v>
      </c>
    </row>
    <row r="371" spans="1:2">
      <c r="A371" s="17">
        <v>33147</v>
      </c>
      <c r="B371">
        <v>20.235890000000001</v>
      </c>
    </row>
    <row r="372" spans="1:2">
      <c r="A372" s="17">
        <v>33178</v>
      </c>
      <c r="B372">
        <v>20.649809999999999</v>
      </c>
    </row>
    <row r="373" spans="1:2">
      <c r="A373" s="17">
        <v>33208</v>
      </c>
      <c r="B373">
        <v>20.787780000000001</v>
      </c>
    </row>
    <row r="374" spans="1:2">
      <c r="A374" s="17">
        <v>33239</v>
      </c>
      <c r="B374">
        <v>21.01773</v>
      </c>
    </row>
    <row r="375" spans="1:2">
      <c r="A375" s="17">
        <v>33270</v>
      </c>
      <c r="B375">
        <v>21.293669999999999</v>
      </c>
    </row>
    <row r="376" spans="1:2">
      <c r="A376" s="17">
        <v>33298</v>
      </c>
      <c r="B376">
        <v>21.477640000000001</v>
      </c>
    </row>
    <row r="377" spans="1:2">
      <c r="A377" s="17">
        <v>33329</v>
      </c>
      <c r="B377">
        <v>21.799569999999999</v>
      </c>
    </row>
    <row r="378" spans="1:2">
      <c r="A378" s="17">
        <v>33359</v>
      </c>
      <c r="B378">
        <v>22.121510000000001</v>
      </c>
    </row>
    <row r="379" spans="1:2">
      <c r="A379" s="17">
        <v>33390</v>
      </c>
      <c r="B379">
        <v>22.25948</v>
      </c>
    </row>
    <row r="380" spans="1:2">
      <c r="A380" s="17">
        <v>33420</v>
      </c>
      <c r="B380">
        <v>22.535419999999998</v>
      </c>
    </row>
    <row r="381" spans="1:2">
      <c r="A381" s="17">
        <v>33451</v>
      </c>
      <c r="B381">
        <v>22.85736</v>
      </c>
    </row>
    <row r="382" spans="1:2">
      <c r="A382" s="17">
        <v>33482</v>
      </c>
      <c r="B382">
        <v>23.179290000000002</v>
      </c>
    </row>
    <row r="383" spans="1:2">
      <c r="A383" s="17">
        <v>33512</v>
      </c>
      <c r="B383">
        <v>23.593209999999999</v>
      </c>
    </row>
    <row r="384" spans="1:2">
      <c r="A384" s="17">
        <v>33543</v>
      </c>
      <c r="B384">
        <v>23.823160000000001</v>
      </c>
    </row>
    <row r="385" spans="1:2">
      <c r="A385" s="17">
        <v>33573</v>
      </c>
      <c r="B385">
        <v>24.191089999999999</v>
      </c>
    </row>
    <row r="386" spans="1:2">
      <c r="A386" s="17">
        <v>33604</v>
      </c>
      <c r="B386">
        <v>24.421040000000001</v>
      </c>
    </row>
    <row r="387" spans="1:2">
      <c r="A387" s="17">
        <v>33635</v>
      </c>
      <c r="B387">
        <v>24.65099</v>
      </c>
    </row>
    <row r="388" spans="1:2">
      <c r="A388" s="17">
        <v>33664</v>
      </c>
      <c r="B388">
        <v>24.834959999999999</v>
      </c>
    </row>
    <row r="389" spans="1:2">
      <c r="A389" s="17">
        <v>33695</v>
      </c>
      <c r="B389">
        <v>25.156890000000001</v>
      </c>
    </row>
    <row r="390" spans="1:2">
      <c r="A390" s="17">
        <v>33725</v>
      </c>
      <c r="B390">
        <v>25.34085</v>
      </c>
    </row>
    <row r="391" spans="1:2">
      <c r="A391" s="17">
        <v>33756</v>
      </c>
      <c r="B391">
        <v>25.616800000000001</v>
      </c>
    </row>
    <row r="392" spans="1:2">
      <c r="A392" s="17">
        <v>33786</v>
      </c>
      <c r="B392">
        <v>25.84675</v>
      </c>
    </row>
    <row r="393" spans="1:2">
      <c r="A393" s="17">
        <v>33817</v>
      </c>
      <c r="B393">
        <v>26.122689999999999</v>
      </c>
    </row>
    <row r="394" spans="1:2">
      <c r="A394" s="17">
        <v>33848</v>
      </c>
      <c r="B394">
        <v>26.306660000000001</v>
      </c>
    </row>
    <row r="395" spans="1:2">
      <c r="A395" s="17">
        <v>33878</v>
      </c>
      <c r="B395">
        <v>26.352650000000001</v>
      </c>
    </row>
    <row r="396" spans="1:2">
      <c r="A396" s="17">
        <v>33909</v>
      </c>
      <c r="B396">
        <v>26.49062</v>
      </c>
    </row>
    <row r="397" spans="1:2">
      <c r="A397" s="17">
        <v>33939</v>
      </c>
      <c r="B397">
        <v>26.49062</v>
      </c>
    </row>
    <row r="398" spans="1:2">
      <c r="A398" s="17">
        <v>33970</v>
      </c>
      <c r="B398">
        <v>26.766559999999998</v>
      </c>
    </row>
    <row r="399" spans="1:2">
      <c r="A399" s="17">
        <v>34001</v>
      </c>
      <c r="B399">
        <v>26.858540000000001</v>
      </c>
    </row>
    <row r="400" spans="1:2">
      <c r="A400" s="17">
        <v>34029</v>
      </c>
      <c r="B400">
        <v>27.226469999999999</v>
      </c>
    </row>
    <row r="401" spans="1:2">
      <c r="A401" s="17">
        <v>34060</v>
      </c>
      <c r="B401">
        <v>27.962319999999998</v>
      </c>
    </row>
    <row r="402" spans="1:2">
      <c r="A402" s="17">
        <v>34090</v>
      </c>
      <c r="B402">
        <v>28.054300000000001</v>
      </c>
    </row>
    <row r="403" spans="1:2">
      <c r="A403" s="17">
        <v>34121</v>
      </c>
      <c r="B403">
        <v>28.192270000000001</v>
      </c>
    </row>
    <row r="404" spans="1:2">
      <c r="A404" s="17">
        <v>34151</v>
      </c>
      <c r="B404">
        <v>28.422229999999999</v>
      </c>
    </row>
    <row r="405" spans="1:2">
      <c r="A405" s="17">
        <v>34182</v>
      </c>
      <c r="B405">
        <v>28.560199999999998</v>
      </c>
    </row>
    <row r="406" spans="1:2">
      <c r="A406" s="17">
        <v>34213</v>
      </c>
      <c r="B406">
        <v>28.652180000000001</v>
      </c>
    </row>
    <row r="407" spans="1:2">
      <c r="A407" s="17">
        <v>34243</v>
      </c>
      <c r="B407">
        <v>28.88213</v>
      </c>
    </row>
    <row r="408" spans="1:2">
      <c r="A408" s="17">
        <v>34274</v>
      </c>
      <c r="B408">
        <v>28.92812</v>
      </c>
    </row>
    <row r="409" spans="1:2">
      <c r="A409" s="17">
        <v>34304</v>
      </c>
      <c r="B409">
        <v>29.020099999999999</v>
      </c>
    </row>
    <row r="410" spans="1:2">
      <c r="A410" s="17">
        <v>34335</v>
      </c>
      <c r="B410">
        <v>29.43402</v>
      </c>
    </row>
    <row r="411" spans="1:2">
      <c r="A411" s="17">
        <v>34366</v>
      </c>
      <c r="B411">
        <v>29.526</v>
      </c>
    </row>
    <row r="412" spans="1:2">
      <c r="A412" s="17">
        <v>34394</v>
      </c>
      <c r="B412">
        <v>29.709959999999999</v>
      </c>
    </row>
    <row r="413" spans="1:2">
      <c r="A413" s="17">
        <v>34425</v>
      </c>
      <c r="B413">
        <v>29.893930000000001</v>
      </c>
    </row>
    <row r="414" spans="1:2">
      <c r="A414" s="17">
        <v>34455</v>
      </c>
      <c r="B414">
        <v>30.07789</v>
      </c>
    </row>
    <row r="415" spans="1:2">
      <c r="A415" s="17">
        <v>34486</v>
      </c>
      <c r="B415">
        <v>30.261849999999999</v>
      </c>
    </row>
    <row r="416" spans="1:2">
      <c r="A416" s="17">
        <v>34516</v>
      </c>
      <c r="B416">
        <v>30.72176</v>
      </c>
    </row>
    <row r="417" spans="1:2">
      <c r="A417" s="17">
        <v>34547</v>
      </c>
      <c r="B417">
        <v>31.18167</v>
      </c>
    </row>
    <row r="418" spans="1:2">
      <c r="A418" s="17">
        <v>34578</v>
      </c>
      <c r="B418">
        <v>31.549589999999998</v>
      </c>
    </row>
    <row r="419" spans="1:2">
      <c r="A419" s="17">
        <v>34608</v>
      </c>
      <c r="B419">
        <v>31.687560000000001</v>
      </c>
    </row>
    <row r="420" spans="1:2">
      <c r="A420" s="17">
        <v>34639</v>
      </c>
      <c r="B420">
        <v>31.779540000000001</v>
      </c>
    </row>
    <row r="421" spans="1:2">
      <c r="A421" s="17">
        <v>34669</v>
      </c>
      <c r="B421">
        <v>31.87153</v>
      </c>
    </row>
    <row r="422" spans="1:2">
      <c r="A422" s="17">
        <v>34700</v>
      </c>
      <c r="B422">
        <v>32.285440000000001</v>
      </c>
    </row>
    <row r="423" spans="1:2">
      <c r="A423" s="17">
        <v>34731</v>
      </c>
      <c r="B423">
        <v>32.423409999999997</v>
      </c>
    </row>
    <row r="424" spans="1:2">
      <c r="A424" s="17">
        <v>34759</v>
      </c>
      <c r="B424">
        <v>32.791339999999998</v>
      </c>
    </row>
    <row r="425" spans="1:2">
      <c r="A425" s="17">
        <v>34790</v>
      </c>
      <c r="B425">
        <v>33.205249999999999</v>
      </c>
    </row>
    <row r="426" spans="1:2">
      <c r="A426" s="17">
        <v>34820</v>
      </c>
      <c r="B426">
        <v>33.343229999999998</v>
      </c>
    </row>
    <row r="427" spans="1:2">
      <c r="A427" s="17">
        <v>34851</v>
      </c>
      <c r="B427">
        <v>33.297240000000002</v>
      </c>
    </row>
    <row r="428" spans="1:2">
      <c r="A428" s="17">
        <v>34881</v>
      </c>
      <c r="B428">
        <v>33.481200000000001</v>
      </c>
    </row>
    <row r="429" spans="1:2">
      <c r="A429" s="17">
        <v>34912</v>
      </c>
      <c r="B429">
        <v>33.573180000000001</v>
      </c>
    </row>
    <row r="430" spans="1:2">
      <c r="A430" s="17">
        <v>34943</v>
      </c>
      <c r="B430">
        <v>33.619169999999997</v>
      </c>
    </row>
    <row r="431" spans="1:2">
      <c r="A431" s="17">
        <v>34973</v>
      </c>
      <c r="B431">
        <v>33.711150000000004</v>
      </c>
    </row>
    <row r="432" spans="1:2">
      <c r="A432" s="17">
        <v>35004</v>
      </c>
      <c r="B432">
        <v>33.803130000000003</v>
      </c>
    </row>
    <row r="433" spans="1:2">
      <c r="A433" s="17">
        <v>35034</v>
      </c>
      <c r="B433">
        <v>34.079079999999998</v>
      </c>
    </row>
    <row r="434" spans="1:2">
      <c r="A434" s="17">
        <v>35065</v>
      </c>
      <c r="B434">
        <v>34.492989999999999</v>
      </c>
    </row>
    <row r="435" spans="1:2">
      <c r="A435" s="17">
        <v>35096</v>
      </c>
      <c r="B435">
        <v>34.538980000000002</v>
      </c>
    </row>
    <row r="436" spans="1:2">
      <c r="A436" s="17">
        <v>35125</v>
      </c>
      <c r="B436">
        <v>34.814929999999997</v>
      </c>
    </row>
    <row r="437" spans="1:2">
      <c r="A437" s="17">
        <v>35156</v>
      </c>
      <c r="B437">
        <v>35.044879999999999</v>
      </c>
    </row>
    <row r="438" spans="1:2">
      <c r="A438" s="17">
        <v>35186</v>
      </c>
      <c r="B438">
        <v>35.274830000000001</v>
      </c>
    </row>
    <row r="439" spans="1:2">
      <c r="A439" s="17">
        <v>35217</v>
      </c>
      <c r="B439">
        <v>35.596769999999999</v>
      </c>
    </row>
    <row r="440" spans="1:2">
      <c r="A440" s="17">
        <v>35247</v>
      </c>
      <c r="B440">
        <v>35.872709999999998</v>
      </c>
    </row>
    <row r="441" spans="1:2">
      <c r="A441" s="17">
        <v>35278</v>
      </c>
      <c r="B441">
        <v>36.05668</v>
      </c>
    </row>
    <row r="442" spans="1:2">
      <c r="A442" s="17">
        <v>35309</v>
      </c>
      <c r="B442">
        <v>36.424599999999998</v>
      </c>
    </row>
    <row r="443" spans="1:2">
      <c r="A443" s="17">
        <v>35339</v>
      </c>
      <c r="B443">
        <v>36.746540000000003</v>
      </c>
    </row>
    <row r="444" spans="1:2">
      <c r="A444" s="17">
        <v>35370</v>
      </c>
      <c r="B444">
        <v>36.884509999999999</v>
      </c>
    </row>
    <row r="445" spans="1:2">
      <c r="A445" s="17">
        <v>35400</v>
      </c>
      <c r="B445">
        <v>37.252429999999997</v>
      </c>
    </row>
    <row r="446" spans="1:2">
      <c r="A446" s="17">
        <v>35431</v>
      </c>
      <c r="B446">
        <v>37.712339999999998</v>
      </c>
    </row>
    <row r="447" spans="1:2">
      <c r="A447" s="17">
        <v>35462</v>
      </c>
      <c r="B447">
        <v>37.94229</v>
      </c>
    </row>
    <row r="448" spans="1:2">
      <c r="A448" s="17">
        <v>35490</v>
      </c>
      <c r="B448">
        <v>38.172249999999998</v>
      </c>
    </row>
    <row r="449" spans="1:2">
      <c r="A449" s="17">
        <v>35521</v>
      </c>
      <c r="B449">
        <v>38.49418</v>
      </c>
    </row>
    <row r="450" spans="1:2">
      <c r="A450" s="17">
        <v>35551</v>
      </c>
      <c r="B450">
        <v>38.632150000000003</v>
      </c>
    </row>
    <row r="451" spans="1:2">
      <c r="A451" s="17">
        <v>35582</v>
      </c>
      <c r="B451">
        <v>38.724130000000002</v>
      </c>
    </row>
    <row r="452" spans="1:2">
      <c r="A452" s="17">
        <v>35612</v>
      </c>
      <c r="B452">
        <v>39.13805</v>
      </c>
    </row>
    <row r="453" spans="1:2">
      <c r="A453" s="17">
        <v>35643</v>
      </c>
      <c r="B453">
        <v>39.184040000000003</v>
      </c>
    </row>
    <row r="454" spans="1:2">
      <c r="A454" s="17">
        <v>35674</v>
      </c>
      <c r="B454">
        <v>39.368000000000002</v>
      </c>
    </row>
    <row r="455" spans="1:2">
      <c r="A455" s="17">
        <v>35704</v>
      </c>
      <c r="B455">
        <v>39.551969999999997</v>
      </c>
    </row>
    <row r="456" spans="1:2">
      <c r="A456" s="17">
        <v>35735</v>
      </c>
      <c r="B456">
        <v>39.413989999999998</v>
      </c>
    </row>
    <row r="457" spans="1:2">
      <c r="A457" s="17">
        <v>35765</v>
      </c>
      <c r="B457">
        <v>39.551969999999997</v>
      </c>
    </row>
    <row r="458" spans="1:2">
      <c r="A458" s="17">
        <v>35796</v>
      </c>
      <c r="B458">
        <v>39.873899999999999</v>
      </c>
    </row>
    <row r="459" spans="1:2">
      <c r="A459" s="17">
        <v>35827</v>
      </c>
      <c r="B459">
        <v>39.965879999999999</v>
      </c>
    </row>
    <row r="460" spans="1:2">
      <c r="A460" s="17">
        <v>35855</v>
      </c>
      <c r="B460">
        <v>40.24183</v>
      </c>
    </row>
    <row r="461" spans="1:2">
      <c r="A461" s="17">
        <v>35886</v>
      </c>
      <c r="B461">
        <v>40.425789999999999</v>
      </c>
    </row>
    <row r="462" spans="1:2">
      <c r="A462" s="17">
        <v>35916</v>
      </c>
      <c r="B462">
        <v>40.609749999999998</v>
      </c>
    </row>
    <row r="463" spans="1:2">
      <c r="A463" s="17">
        <v>35947</v>
      </c>
      <c r="B463">
        <v>40.747720000000001</v>
      </c>
    </row>
    <row r="464" spans="1:2">
      <c r="A464" s="17">
        <v>35977</v>
      </c>
      <c r="B464">
        <v>41.713529999999999</v>
      </c>
    </row>
    <row r="465" spans="1:2">
      <c r="A465" s="17">
        <v>36008</v>
      </c>
      <c r="B465">
        <v>42.173430000000003</v>
      </c>
    </row>
    <row r="466" spans="1:2">
      <c r="A466" s="17">
        <v>36039</v>
      </c>
      <c r="B466">
        <v>42.909280000000003</v>
      </c>
    </row>
    <row r="467" spans="1:2">
      <c r="A467" s="17">
        <v>36069</v>
      </c>
      <c r="B467">
        <v>43.093249999999998</v>
      </c>
    </row>
    <row r="468" spans="1:2">
      <c r="A468" s="17">
        <v>36100</v>
      </c>
      <c r="B468">
        <v>43.093249999999998</v>
      </c>
    </row>
    <row r="469" spans="1:2">
      <c r="A469" s="17">
        <v>36130</v>
      </c>
      <c r="B469">
        <v>43.093249999999998</v>
      </c>
    </row>
    <row r="470" spans="1:2">
      <c r="A470" s="17">
        <v>36161</v>
      </c>
      <c r="B470">
        <v>43.415179999999999</v>
      </c>
    </row>
    <row r="471" spans="1:2">
      <c r="A471" s="17">
        <v>36192</v>
      </c>
      <c r="B471">
        <v>43.415179999999999</v>
      </c>
    </row>
    <row r="472" spans="1:2">
      <c r="A472" s="17">
        <v>36220</v>
      </c>
      <c r="B472">
        <v>43.415179999999999</v>
      </c>
    </row>
    <row r="473" spans="1:2">
      <c r="A473" s="17">
        <v>36251</v>
      </c>
      <c r="B473">
        <v>43.507159999999999</v>
      </c>
    </row>
    <row r="474" spans="1:2">
      <c r="A474" s="17">
        <v>36281</v>
      </c>
      <c r="B474">
        <v>43.461170000000003</v>
      </c>
    </row>
    <row r="475" spans="1:2">
      <c r="A475" s="17">
        <v>36312</v>
      </c>
      <c r="B475">
        <v>43.691119999999998</v>
      </c>
    </row>
    <row r="476" spans="1:2">
      <c r="A476" s="17">
        <v>36342</v>
      </c>
      <c r="B476">
        <v>43.737119999999997</v>
      </c>
    </row>
    <row r="477" spans="1:2">
      <c r="A477" s="17">
        <v>36373</v>
      </c>
      <c r="B477">
        <v>43.553150000000002</v>
      </c>
    </row>
    <row r="478" spans="1:2">
      <c r="A478" s="17">
        <v>36404</v>
      </c>
      <c r="B478">
        <v>43.737119999999997</v>
      </c>
    </row>
    <row r="479" spans="1:2">
      <c r="A479" s="17">
        <v>36434</v>
      </c>
      <c r="B479">
        <v>43.829099999999997</v>
      </c>
    </row>
    <row r="480" spans="1:2">
      <c r="A480" s="17">
        <v>36465</v>
      </c>
      <c r="B480">
        <v>43.921080000000003</v>
      </c>
    </row>
    <row r="481" spans="1:2">
      <c r="A481" s="17">
        <v>36495</v>
      </c>
      <c r="B481">
        <v>44.059049999999999</v>
      </c>
    </row>
    <row r="482" spans="1:2">
      <c r="A482" s="17">
        <v>36526</v>
      </c>
      <c r="B482">
        <v>44.564950000000003</v>
      </c>
    </row>
    <row r="483" spans="1:2">
      <c r="A483" s="17">
        <v>36557</v>
      </c>
      <c r="B483">
        <v>44.42698</v>
      </c>
    </row>
    <row r="484" spans="1:2">
      <c r="A484" s="17">
        <v>36586</v>
      </c>
      <c r="B484">
        <v>44.886879999999998</v>
      </c>
    </row>
    <row r="485" spans="1:2">
      <c r="A485" s="17">
        <v>36617</v>
      </c>
      <c r="B485">
        <v>45.484760000000001</v>
      </c>
    </row>
    <row r="486" spans="1:2">
      <c r="A486" s="17">
        <v>36647</v>
      </c>
      <c r="B486">
        <v>45.66872</v>
      </c>
    </row>
    <row r="487" spans="1:2">
      <c r="A487" s="17">
        <v>36678</v>
      </c>
      <c r="B487">
        <v>45.944670000000002</v>
      </c>
    </row>
    <row r="488" spans="1:2">
      <c r="A488" s="17">
        <v>36708</v>
      </c>
      <c r="B488">
        <v>46.358580000000003</v>
      </c>
    </row>
    <row r="489" spans="1:2">
      <c r="A489" s="17">
        <v>36739</v>
      </c>
      <c r="B489">
        <v>46.542549999999999</v>
      </c>
    </row>
    <row r="490" spans="1:2">
      <c r="A490" s="17">
        <v>36770</v>
      </c>
      <c r="B490">
        <v>46.772500000000001</v>
      </c>
    </row>
    <row r="491" spans="1:2">
      <c r="A491" s="17">
        <v>36800</v>
      </c>
      <c r="B491">
        <v>46.910469999999997</v>
      </c>
    </row>
    <row r="492" spans="1:2">
      <c r="A492" s="17">
        <v>36831</v>
      </c>
      <c r="B492">
        <v>47.002450000000003</v>
      </c>
    </row>
    <row r="493" spans="1:2">
      <c r="A493" s="17">
        <v>36861</v>
      </c>
      <c r="B493">
        <v>47.140419999999999</v>
      </c>
    </row>
    <row r="494" spans="1:2">
      <c r="A494" s="17">
        <v>36892</v>
      </c>
      <c r="B494">
        <v>47.738300000000002</v>
      </c>
    </row>
    <row r="495" spans="1:2">
      <c r="A495" s="17">
        <v>36923</v>
      </c>
      <c r="B495">
        <v>47.876269999999998</v>
      </c>
    </row>
    <row r="496" spans="1:2">
      <c r="A496" s="17">
        <v>36951</v>
      </c>
      <c r="B496">
        <v>48.198210000000003</v>
      </c>
    </row>
    <row r="497" spans="1:2">
      <c r="A497" s="17">
        <v>36982</v>
      </c>
      <c r="B497">
        <v>48.428159999999998</v>
      </c>
    </row>
    <row r="498" spans="1:2">
      <c r="A498" s="17">
        <v>37012</v>
      </c>
      <c r="B498">
        <v>48.612119999999997</v>
      </c>
    </row>
    <row r="499" spans="1:2">
      <c r="A499" s="17">
        <v>37043</v>
      </c>
      <c r="B499">
        <v>48.842080000000003</v>
      </c>
    </row>
    <row r="500" spans="1:2">
      <c r="A500" s="17">
        <v>37073</v>
      </c>
      <c r="B500">
        <v>48.79609</v>
      </c>
    </row>
    <row r="501" spans="1:2">
      <c r="A501" s="17">
        <v>37104</v>
      </c>
      <c r="B501">
        <v>48.70411</v>
      </c>
    </row>
    <row r="502" spans="1:2">
      <c r="A502" s="17">
        <v>37135</v>
      </c>
      <c r="B502">
        <v>48.842080000000003</v>
      </c>
    </row>
    <row r="503" spans="1:2">
      <c r="A503" s="17">
        <v>37165</v>
      </c>
      <c r="B503">
        <v>48.79609</v>
      </c>
    </row>
    <row r="504" spans="1:2">
      <c r="A504" s="17">
        <v>37196</v>
      </c>
      <c r="B504">
        <v>49.026040000000002</v>
      </c>
    </row>
    <row r="505" spans="1:2">
      <c r="A505" s="17">
        <v>37226</v>
      </c>
      <c r="B505">
        <v>49.30198</v>
      </c>
    </row>
    <row r="506" spans="1:2">
      <c r="A506" s="17">
        <v>37257</v>
      </c>
      <c r="B506">
        <v>50.129820000000002</v>
      </c>
    </row>
    <row r="507" spans="1:2">
      <c r="A507" s="17">
        <v>37288</v>
      </c>
      <c r="B507">
        <v>50.735030000000002</v>
      </c>
    </row>
    <row r="508" spans="1:2">
      <c r="A508" s="17">
        <v>37316</v>
      </c>
      <c r="B508">
        <v>51.243969999999997</v>
      </c>
    </row>
    <row r="509" spans="1:2">
      <c r="A509" s="17">
        <v>37347</v>
      </c>
      <c r="B509">
        <v>52.117400000000004</v>
      </c>
    </row>
    <row r="510" spans="1:2">
      <c r="A510" s="17">
        <v>37377</v>
      </c>
      <c r="B510">
        <v>52.371870000000001</v>
      </c>
    </row>
    <row r="511" spans="1:2">
      <c r="A511" s="17">
        <v>37408</v>
      </c>
      <c r="B511">
        <v>52.818899999999999</v>
      </c>
    </row>
    <row r="512" spans="1:2">
      <c r="A512" s="17">
        <v>37438</v>
      </c>
      <c r="B512">
        <v>53.65795</v>
      </c>
    </row>
    <row r="513" spans="1:2">
      <c r="A513" s="17">
        <v>37469</v>
      </c>
      <c r="B513">
        <v>53.946809999999999</v>
      </c>
    </row>
    <row r="514" spans="1:2">
      <c r="A514" s="17">
        <v>37500</v>
      </c>
      <c r="B514">
        <v>54.421349999999997</v>
      </c>
    </row>
    <row r="515" spans="1:2">
      <c r="A515" s="17">
        <v>37530</v>
      </c>
      <c r="B515">
        <v>55.232889999999998</v>
      </c>
    </row>
    <row r="516" spans="1:2">
      <c r="A516" s="17">
        <v>37561</v>
      </c>
      <c r="B516">
        <v>55.893129999999999</v>
      </c>
    </row>
    <row r="517" spans="1:2">
      <c r="A517" s="17">
        <v>37591</v>
      </c>
      <c r="B517">
        <v>55.9619</v>
      </c>
    </row>
    <row r="518" spans="1:2">
      <c r="A518" s="17">
        <v>37622</v>
      </c>
      <c r="B518">
        <v>56.415819999999997</v>
      </c>
    </row>
    <row r="519" spans="1:2">
      <c r="A519" s="17">
        <v>37653</v>
      </c>
      <c r="B519">
        <v>56.353920000000002</v>
      </c>
    </row>
    <row r="520" spans="1:2">
      <c r="A520" s="17">
        <v>37681</v>
      </c>
      <c r="B520">
        <v>56.684040000000003</v>
      </c>
    </row>
    <row r="521" spans="1:2">
      <c r="A521" s="17">
        <v>37712</v>
      </c>
      <c r="B521">
        <v>56.814709999999998</v>
      </c>
    </row>
    <row r="522" spans="1:2">
      <c r="A522" s="17">
        <v>37742</v>
      </c>
      <c r="B522">
        <v>56.814709999999998</v>
      </c>
    </row>
    <row r="523" spans="1:2">
      <c r="A523" s="17">
        <v>37773</v>
      </c>
      <c r="B523">
        <v>56.711550000000003</v>
      </c>
    </row>
    <row r="524" spans="1:2">
      <c r="A524" s="17">
        <v>37803</v>
      </c>
      <c r="B524">
        <v>56.422690000000003</v>
      </c>
    </row>
    <row r="525" spans="1:2">
      <c r="A525" s="17">
        <v>37834</v>
      </c>
      <c r="B525">
        <v>56.546489999999999</v>
      </c>
    </row>
    <row r="526" spans="1:2">
      <c r="A526" s="17">
        <v>37865</v>
      </c>
      <c r="B526">
        <v>56.161349999999999</v>
      </c>
    </row>
    <row r="527" spans="1:2">
      <c r="A527" s="17">
        <v>37895</v>
      </c>
      <c r="B527">
        <v>55.728070000000002</v>
      </c>
    </row>
    <row r="528" spans="1:2">
      <c r="A528" s="17">
        <v>37926</v>
      </c>
      <c r="B528">
        <v>55.09534</v>
      </c>
    </row>
    <row r="529" spans="1:2">
      <c r="A529" s="17">
        <v>37956</v>
      </c>
      <c r="B529">
        <v>55.047199999999997</v>
      </c>
    </row>
    <row r="530" spans="1:2">
      <c r="A530" s="17">
        <v>37987</v>
      </c>
      <c r="B530">
        <v>55.287909999999997</v>
      </c>
    </row>
    <row r="531" spans="1:2">
      <c r="A531" s="17">
        <v>38018</v>
      </c>
      <c r="B531">
        <v>55.459850000000003</v>
      </c>
    </row>
    <row r="532" spans="1:2">
      <c r="A532" s="17">
        <v>38047</v>
      </c>
      <c r="B532">
        <v>55.72119</v>
      </c>
    </row>
    <row r="533" spans="1:2">
      <c r="A533" s="17">
        <v>38078</v>
      </c>
      <c r="B533">
        <v>55.783090000000001</v>
      </c>
    </row>
    <row r="534" spans="1:2">
      <c r="A534" s="17">
        <v>38108</v>
      </c>
      <c r="B534">
        <v>55.789969999999997</v>
      </c>
    </row>
    <row r="535" spans="1:2">
      <c r="A535" s="17">
        <v>38139</v>
      </c>
      <c r="B535">
        <v>55.83811</v>
      </c>
    </row>
    <row r="536" spans="1:2">
      <c r="A536" s="17">
        <v>38169</v>
      </c>
      <c r="B536">
        <v>55.948149999999998</v>
      </c>
    </row>
    <row r="537" spans="1:2">
      <c r="A537" s="17">
        <v>38200</v>
      </c>
      <c r="B537">
        <v>55.83811</v>
      </c>
    </row>
    <row r="538" spans="1:2">
      <c r="A538" s="17">
        <v>38231</v>
      </c>
      <c r="B538">
        <v>55.851860000000002</v>
      </c>
    </row>
    <row r="539" spans="1:2">
      <c r="A539" s="17">
        <v>38261</v>
      </c>
      <c r="B539">
        <v>56.01005</v>
      </c>
    </row>
    <row r="540" spans="1:2">
      <c r="A540" s="17">
        <v>38292</v>
      </c>
      <c r="B540">
        <v>56.340159999999997</v>
      </c>
    </row>
    <row r="541" spans="1:2">
      <c r="A541" s="17">
        <v>38322</v>
      </c>
      <c r="B541">
        <v>56.257629999999999</v>
      </c>
    </row>
    <row r="542" spans="1:2">
      <c r="A542" s="17">
        <v>38353</v>
      </c>
      <c r="B542">
        <v>56.429569999999998</v>
      </c>
    </row>
    <row r="543" spans="1:2">
      <c r="A543" s="17">
        <v>38384</v>
      </c>
      <c r="B543">
        <v>56.457079999999998</v>
      </c>
    </row>
    <row r="544" spans="1:2">
      <c r="A544" s="17">
        <v>38412</v>
      </c>
      <c r="B544">
        <v>56.80095</v>
      </c>
    </row>
    <row r="545" spans="1:2">
      <c r="A545" s="17">
        <v>38443</v>
      </c>
      <c r="B545">
        <v>56.97289</v>
      </c>
    </row>
    <row r="546" spans="1:2">
      <c r="A546" s="17">
        <v>38473</v>
      </c>
      <c r="B546">
        <v>56.835340000000002</v>
      </c>
    </row>
    <row r="547" spans="1:2">
      <c r="A547" s="17">
        <v>38504</v>
      </c>
      <c r="B547">
        <v>56.718420000000002</v>
      </c>
    </row>
    <row r="548" spans="1:2">
      <c r="A548" s="17">
        <v>38534</v>
      </c>
      <c r="B548">
        <v>57.137949999999996</v>
      </c>
    </row>
    <row r="549" spans="1:2">
      <c r="A549" s="17">
        <v>38565</v>
      </c>
      <c r="B549">
        <v>57.234229999999997</v>
      </c>
    </row>
    <row r="550" spans="1:2">
      <c r="A550" s="17">
        <v>38596</v>
      </c>
      <c r="B550">
        <v>57.282380000000003</v>
      </c>
    </row>
    <row r="551" spans="1:2">
      <c r="A551" s="17">
        <v>38626</v>
      </c>
      <c r="B551">
        <v>57.351149999999997</v>
      </c>
    </row>
    <row r="552" spans="1:2">
      <c r="A552" s="17">
        <v>38657</v>
      </c>
      <c r="B552">
        <v>57.337400000000002</v>
      </c>
    </row>
    <row r="553" spans="1:2">
      <c r="A553" s="17">
        <v>38687</v>
      </c>
      <c r="B553">
        <v>57.392420000000001</v>
      </c>
    </row>
    <row r="554" spans="1:2">
      <c r="A554" s="17">
        <v>38718</v>
      </c>
      <c r="B554">
        <v>57.612490000000001</v>
      </c>
    </row>
    <row r="555" spans="1:2">
      <c r="A555" s="17">
        <v>38749</v>
      </c>
      <c r="B555">
        <v>57.68815</v>
      </c>
    </row>
    <row r="556" spans="1:2">
      <c r="A556" s="17">
        <v>38777</v>
      </c>
      <c r="B556">
        <v>57.860080000000004</v>
      </c>
    </row>
    <row r="557" spans="1:2">
      <c r="A557" s="17">
        <v>38808</v>
      </c>
      <c r="B557">
        <v>57.997630000000001</v>
      </c>
    </row>
    <row r="558" spans="1:2">
      <c r="A558" s="17">
        <v>38838</v>
      </c>
      <c r="B558">
        <v>58.217709999999997</v>
      </c>
    </row>
    <row r="559" spans="1:2">
      <c r="A559" s="17">
        <v>38869</v>
      </c>
      <c r="B559">
        <v>58.644109999999998</v>
      </c>
    </row>
    <row r="560" spans="1:2">
      <c r="A560" s="17">
        <v>38899</v>
      </c>
      <c r="B560">
        <v>59.049880000000002</v>
      </c>
    </row>
    <row r="561" spans="1:2">
      <c r="A561" s="17">
        <v>38930</v>
      </c>
      <c r="B561">
        <v>59.455649999999999</v>
      </c>
    </row>
    <row r="562" spans="1:2">
      <c r="A562" s="17">
        <v>38961</v>
      </c>
      <c r="B562">
        <v>59.606960000000001</v>
      </c>
    </row>
    <row r="563" spans="1:2">
      <c r="A563" s="17">
        <v>38991</v>
      </c>
      <c r="B563">
        <v>59.923319999999997</v>
      </c>
    </row>
    <row r="564" spans="1:2">
      <c r="A564" s="17">
        <v>39022</v>
      </c>
      <c r="B564">
        <v>59.923319999999997</v>
      </c>
    </row>
    <row r="565" spans="1:2">
      <c r="A565" s="17">
        <v>39052</v>
      </c>
      <c r="B565">
        <v>60.157159999999998</v>
      </c>
    </row>
    <row r="566" spans="1:2">
      <c r="A566" s="17">
        <v>39083</v>
      </c>
      <c r="B566">
        <v>60.59731</v>
      </c>
    </row>
    <row r="567" spans="1:2">
      <c r="A567" s="17">
        <v>39114</v>
      </c>
      <c r="B567">
        <v>60.521659999999997</v>
      </c>
    </row>
    <row r="568" spans="1:2">
      <c r="A568" s="17">
        <v>39142</v>
      </c>
      <c r="B568">
        <v>60.941189999999999</v>
      </c>
    </row>
    <row r="569" spans="1:2">
      <c r="A569" s="17">
        <v>39173</v>
      </c>
      <c r="B569">
        <v>61.457000000000001</v>
      </c>
    </row>
    <row r="570" spans="1:2">
      <c r="A570" s="17">
        <v>39203</v>
      </c>
      <c r="B570">
        <v>61.738970000000002</v>
      </c>
    </row>
    <row r="571" spans="1:2">
      <c r="A571" s="17">
        <v>39234</v>
      </c>
      <c r="B571">
        <v>62.179130000000001</v>
      </c>
    </row>
    <row r="572" spans="1:2">
      <c r="A572" s="17">
        <v>39264</v>
      </c>
      <c r="B572">
        <v>62.71557</v>
      </c>
    </row>
    <row r="573" spans="1:2">
      <c r="A573" s="17">
        <v>39295</v>
      </c>
      <c r="B573">
        <v>63.114460000000001</v>
      </c>
    </row>
    <row r="574" spans="1:2">
      <c r="A574" s="17">
        <v>39326</v>
      </c>
      <c r="B574">
        <v>63.472090000000001</v>
      </c>
    </row>
    <row r="575" spans="1:2">
      <c r="A575" s="17">
        <v>39356</v>
      </c>
      <c r="B575">
        <v>64.05668</v>
      </c>
    </row>
    <row r="576" spans="1:2">
      <c r="A576" s="17">
        <v>39387</v>
      </c>
      <c r="B576">
        <v>64.256119999999996</v>
      </c>
    </row>
    <row r="577" spans="1:2">
      <c r="A577" s="17">
        <v>39417</v>
      </c>
      <c r="B577">
        <v>64.710030000000003</v>
      </c>
    </row>
    <row r="578" spans="1:2">
      <c r="A578" s="17">
        <v>39448</v>
      </c>
      <c r="B578">
        <v>65.623949999999994</v>
      </c>
    </row>
    <row r="579" spans="1:2">
      <c r="A579" s="17">
        <v>39479</v>
      </c>
      <c r="B579">
        <v>65.894000000000005</v>
      </c>
    </row>
    <row r="580" spans="1:2">
      <c r="A580" s="17">
        <v>39508</v>
      </c>
      <c r="B580">
        <v>66.839200000000005</v>
      </c>
    </row>
    <row r="581" spans="1:2">
      <c r="A581" s="17">
        <v>39539</v>
      </c>
      <c r="B581">
        <v>67.244290000000007</v>
      </c>
    </row>
    <row r="582" spans="1:2">
      <c r="A582" s="17">
        <v>39569</v>
      </c>
      <c r="B582">
        <v>67.784400000000005</v>
      </c>
    </row>
    <row r="583" spans="1:2">
      <c r="A583" s="17">
        <v>39600</v>
      </c>
      <c r="B583">
        <v>68.729609999999994</v>
      </c>
    </row>
    <row r="584" spans="1:2">
      <c r="A584" s="17">
        <v>39630</v>
      </c>
      <c r="B584">
        <v>69.809830000000005</v>
      </c>
    </row>
    <row r="585" spans="1:2">
      <c r="A585" s="17">
        <v>39661</v>
      </c>
      <c r="B585">
        <v>70.214920000000006</v>
      </c>
    </row>
    <row r="586" spans="1:2">
      <c r="A586" s="17">
        <v>39692</v>
      </c>
      <c r="B586">
        <v>70.620009999999994</v>
      </c>
    </row>
    <row r="587" spans="1:2">
      <c r="A587" s="17">
        <v>39722</v>
      </c>
      <c r="B587">
        <v>70.890060000000005</v>
      </c>
    </row>
    <row r="588" spans="1:2">
      <c r="A588" s="17">
        <v>39753</v>
      </c>
      <c r="B588">
        <v>70.890060000000005</v>
      </c>
    </row>
    <row r="589" spans="1:2">
      <c r="A589" s="17">
        <v>39783</v>
      </c>
      <c r="B589">
        <v>70.755039999999994</v>
      </c>
    </row>
    <row r="590" spans="1:2">
      <c r="A590" s="17">
        <v>39814</v>
      </c>
      <c r="B590">
        <v>71.160120000000006</v>
      </c>
    </row>
    <row r="591" spans="1:2">
      <c r="A591" s="17">
        <v>39845</v>
      </c>
      <c r="B591">
        <v>71.835260000000005</v>
      </c>
    </row>
    <row r="592" spans="1:2">
      <c r="A592" s="17">
        <v>39873</v>
      </c>
      <c r="B592">
        <v>72.915490000000005</v>
      </c>
    </row>
    <row r="593" spans="1:2">
      <c r="A593" s="17">
        <v>39904</v>
      </c>
      <c r="B593">
        <v>73.185550000000006</v>
      </c>
    </row>
    <row r="594" spans="1:2">
      <c r="A594" s="17">
        <v>39934</v>
      </c>
      <c r="B594">
        <v>73.455609999999993</v>
      </c>
    </row>
    <row r="595" spans="1:2">
      <c r="A595" s="17">
        <v>39965</v>
      </c>
      <c r="B595">
        <v>73.725669999999994</v>
      </c>
    </row>
    <row r="596" spans="1:2">
      <c r="A596" s="17">
        <v>39995</v>
      </c>
      <c r="B596">
        <v>74.400810000000007</v>
      </c>
    </row>
    <row r="597" spans="1:2">
      <c r="A597" s="17">
        <v>40026</v>
      </c>
      <c r="B597">
        <v>74.670869999999994</v>
      </c>
    </row>
    <row r="598" spans="1:2">
      <c r="A598" s="17">
        <v>40057</v>
      </c>
      <c r="B598">
        <v>74.805899999999994</v>
      </c>
    </row>
    <row r="599" spans="1:2">
      <c r="A599" s="17">
        <v>40087</v>
      </c>
      <c r="B599">
        <v>74.805899999999994</v>
      </c>
    </row>
    <row r="600" spans="1:2">
      <c r="A600" s="17">
        <v>40118</v>
      </c>
      <c r="B600">
        <v>74.805899999999994</v>
      </c>
    </row>
    <row r="601" spans="1:2">
      <c r="A601" s="17">
        <v>40148</v>
      </c>
      <c r="B601">
        <v>75.075950000000006</v>
      </c>
    </row>
    <row r="602" spans="1:2">
      <c r="A602" s="17">
        <v>40179</v>
      </c>
      <c r="B602">
        <v>75.346010000000007</v>
      </c>
    </row>
    <row r="603" spans="1:2">
      <c r="A603" s="17">
        <v>40210</v>
      </c>
      <c r="B603">
        <v>75.751099999999994</v>
      </c>
    </row>
    <row r="604" spans="1:2">
      <c r="A604" s="17">
        <v>40238</v>
      </c>
      <c r="B604">
        <v>76.426240000000007</v>
      </c>
    </row>
    <row r="605" spans="1:2">
      <c r="A605" s="17">
        <v>40269</v>
      </c>
      <c r="B605">
        <v>76.426240000000007</v>
      </c>
    </row>
    <row r="606" spans="1:2">
      <c r="A606" s="17">
        <v>40299</v>
      </c>
      <c r="B606">
        <v>76.561269999999993</v>
      </c>
    </row>
    <row r="607" spans="1:2">
      <c r="A607" s="17">
        <v>40330</v>
      </c>
      <c r="B607">
        <v>76.561269999999993</v>
      </c>
    </row>
    <row r="608" spans="1:2">
      <c r="A608" s="17">
        <v>40360</v>
      </c>
      <c r="B608">
        <v>77.101380000000006</v>
      </c>
    </row>
    <row r="609" spans="1:2">
      <c r="A609" s="17">
        <v>40391</v>
      </c>
      <c r="B609">
        <v>77.101380000000006</v>
      </c>
    </row>
    <row r="610" spans="1:2">
      <c r="A610" s="17">
        <v>40422</v>
      </c>
      <c r="B610">
        <v>77.236410000000006</v>
      </c>
    </row>
    <row r="611" spans="1:2">
      <c r="A611" s="17">
        <v>40452</v>
      </c>
      <c r="B611">
        <v>77.371440000000007</v>
      </c>
    </row>
    <row r="612" spans="1:2">
      <c r="A612" s="17">
        <v>40483</v>
      </c>
      <c r="B612">
        <v>77.506469999999993</v>
      </c>
    </row>
    <row r="613" spans="1:2">
      <c r="A613" s="17">
        <v>40513</v>
      </c>
      <c r="B613">
        <v>77.641499999999994</v>
      </c>
    </row>
    <row r="614" spans="1:2">
      <c r="A614" s="17">
        <v>40544</v>
      </c>
      <c r="B614">
        <v>78.046580000000006</v>
      </c>
    </row>
    <row r="615" spans="1:2">
      <c r="A615" s="17">
        <v>40575</v>
      </c>
      <c r="B615">
        <v>78.451669999999993</v>
      </c>
    </row>
    <row r="616" spans="1:2">
      <c r="A616" s="17">
        <v>40603</v>
      </c>
      <c r="B616">
        <v>79.396870000000007</v>
      </c>
    </row>
    <row r="617" spans="1:2">
      <c r="A617" s="17">
        <v>40634</v>
      </c>
      <c r="B617">
        <v>79.666929999999994</v>
      </c>
    </row>
    <row r="618" spans="1:2">
      <c r="A618" s="17">
        <v>40664</v>
      </c>
      <c r="B618">
        <v>80.072019999999995</v>
      </c>
    </row>
    <row r="619" spans="1:2">
      <c r="A619" s="17">
        <v>40695</v>
      </c>
      <c r="B619">
        <v>80.477099999999993</v>
      </c>
    </row>
    <row r="620" spans="1:2">
      <c r="A620" s="17">
        <v>40725</v>
      </c>
      <c r="B620">
        <v>81.152240000000006</v>
      </c>
    </row>
    <row r="621" spans="1:2">
      <c r="A621" s="17">
        <v>40756</v>
      </c>
      <c r="B621">
        <v>81.152240000000006</v>
      </c>
    </row>
    <row r="622" spans="1:2">
      <c r="A622" s="17">
        <v>40787</v>
      </c>
      <c r="B622">
        <v>81.692359999999994</v>
      </c>
    </row>
    <row r="623" spans="1:2">
      <c r="A623" s="17">
        <v>40817</v>
      </c>
      <c r="B623">
        <v>82.232470000000006</v>
      </c>
    </row>
    <row r="624" spans="1:2">
      <c r="A624" s="17">
        <v>40848</v>
      </c>
      <c r="B624">
        <v>82.232470000000006</v>
      </c>
    </row>
    <row r="625" spans="1:2">
      <c r="A625" s="17">
        <v>40878</v>
      </c>
      <c r="B625">
        <v>82.502529999999993</v>
      </c>
    </row>
    <row r="626" spans="1:2">
      <c r="A626" s="17">
        <v>40909</v>
      </c>
      <c r="B626">
        <v>82.907619999999994</v>
      </c>
    </row>
    <row r="627" spans="1:2">
      <c r="A627" s="17">
        <v>40940</v>
      </c>
      <c r="B627">
        <v>83.312700000000007</v>
      </c>
    </row>
    <row r="628" spans="1:2">
      <c r="A628" s="17">
        <v>40969</v>
      </c>
      <c r="B628">
        <v>84.257900000000006</v>
      </c>
    </row>
    <row r="629" spans="1:2">
      <c r="A629" s="17">
        <v>41000</v>
      </c>
      <c r="B629">
        <v>84.662989999999994</v>
      </c>
    </row>
    <row r="630" spans="1:2">
      <c r="A630" s="17">
        <v>41030</v>
      </c>
      <c r="B630">
        <v>84.662989999999994</v>
      </c>
    </row>
    <row r="631" spans="1:2">
      <c r="A631" s="17">
        <v>41061</v>
      </c>
      <c r="B631">
        <v>85.068079999999995</v>
      </c>
    </row>
    <row r="632" spans="1:2">
      <c r="A632" s="17">
        <v>41091</v>
      </c>
      <c r="B632">
        <v>85.068079999999995</v>
      </c>
    </row>
    <row r="633" spans="1:2">
      <c r="A633" s="17">
        <v>41122</v>
      </c>
      <c r="B633">
        <v>85.473159999999993</v>
      </c>
    </row>
    <row r="634" spans="1:2">
      <c r="A634" s="17">
        <v>41153</v>
      </c>
      <c r="B634">
        <v>86.148309999999995</v>
      </c>
    </row>
    <row r="635" spans="1:2">
      <c r="A635" s="17">
        <v>41183</v>
      </c>
      <c r="B635">
        <v>86.688419999999994</v>
      </c>
    </row>
    <row r="636" spans="1:2">
      <c r="A636" s="17">
        <v>41214</v>
      </c>
      <c r="B636">
        <v>86.958479999999994</v>
      </c>
    </row>
    <row r="637" spans="1:2">
      <c r="A637" s="17">
        <v>41244</v>
      </c>
      <c r="B637">
        <v>87.228539999999995</v>
      </c>
    </row>
    <row r="638" spans="1:2">
      <c r="A638" s="17">
        <v>41275</v>
      </c>
      <c r="B638">
        <v>87.498589999999993</v>
      </c>
    </row>
    <row r="639" spans="1:2">
      <c r="A639" s="17">
        <v>41306</v>
      </c>
      <c r="B639">
        <v>88.308769999999996</v>
      </c>
    </row>
    <row r="640" spans="1:2">
      <c r="A640" s="17">
        <v>41334</v>
      </c>
      <c r="B640">
        <v>89.388999999999996</v>
      </c>
    </row>
    <row r="641" spans="1:2">
      <c r="A641" s="17">
        <v>41365</v>
      </c>
      <c r="B641">
        <v>89.524019999999993</v>
      </c>
    </row>
    <row r="642" spans="1:2">
      <c r="A642" s="17">
        <v>41395</v>
      </c>
      <c r="B642">
        <v>89.388999999999996</v>
      </c>
    </row>
    <row r="643" spans="1:2">
      <c r="A643" s="17">
        <v>41426</v>
      </c>
      <c r="B643">
        <v>89.659049999999993</v>
      </c>
    </row>
    <row r="644" spans="1:2">
      <c r="A644" s="17">
        <v>41456</v>
      </c>
      <c r="B644">
        <v>90.604249999999993</v>
      </c>
    </row>
    <row r="645" spans="1:2">
      <c r="A645" s="17">
        <v>41487</v>
      </c>
      <c r="B645">
        <v>90.874309999999994</v>
      </c>
    </row>
    <row r="646" spans="1:2">
      <c r="A646" s="17">
        <v>41518</v>
      </c>
      <c r="B646">
        <v>91.279399999999995</v>
      </c>
    </row>
    <row r="647" spans="1:2">
      <c r="A647" s="17">
        <v>41548</v>
      </c>
      <c r="B647">
        <v>91.549449999999993</v>
      </c>
    </row>
    <row r="648" spans="1:2">
      <c r="A648" s="17">
        <v>41579</v>
      </c>
      <c r="B648">
        <v>91.684479999999994</v>
      </c>
    </row>
    <row r="649" spans="1:2">
      <c r="A649" s="17">
        <v>41609</v>
      </c>
      <c r="B649">
        <v>91.819509999999994</v>
      </c>
    </row>
    <row r="650" spans="1:2">
      <c r="A650" s="17">
        <v>41640</v>
      </c>
      <c r="B650">
        <v>92.494659999999996</v>
      </c>
    </row>
    <row r="651" spans="1:2">
      <c r="A651" s="17">
        <v>41671</v>
      </c>
      <c r="B651">
        <v>93.439859999999996</v>
      </c>
    </row>
    <row r="652" spans="1:2">
      <c r="A652" s="17">
        <v>41699</v>
      </c>
      <c r="B652">
        <v>94.655109999999993</v>
      </c>
    </row>
    <row r="653" spans="1:2">
      <c r="A653" s="17">
        <v>41730</v>
      </c>
      <c r="B653">
        <v>95.195229999999995</v>
      </c>
    </row>
    <row r="654" spans="1:2">
      <c r="A654" s="17">
        <v>41760</v>
      </c>
      <c r="B654">
        <v>95.465289999999996</v>
      </c>
    </row>
    <row r="655" spans="1:2">
      <c r="A655" s="17">
        <v>41791</v>
      </c>
      <c r="B655">
        <v>95.735339999999994</v>
      </c>
    </row>
    <row r="656" spans="1:2">
      <c r="A656" s="17">
        <v>41821</v>
      </c>
      <c r="B656">
        <v>96.545519999999996</v>
      </c>
    </row>
    <row r="657" spans="1:2">
      <c r="A657" s="17">
        <v>41852</v>
      </c>
      <c r="B657">
        <v>96.815569999999994</v>
      </c>
    </row>
    <row r="658" spans="1:2">
      <c r="A658" s="17">
        <v>41883</v>
      </c>
      <c r="B658">
        <v>96.815569999999994</v>
      </c>
    </row>
    <row r="659" spans="1:2">
      <c r="A659" s="17">
        <v>41913</v>
      </c>
      <c r="B659">
        <v>96.950599999999994</v>
      </c>
    </row>
    <row r="660" spans="1:2">
      <c r="A660" s="17">
        <v>41944</v>
      </c>
      <c r="B660">
        <v>96.950599999999994</v>
      </c>
    </row>
    <row r="661" spans="1:2">
      <c r="A661" s="17">
        <v>41974</v>
      </c>
      <c r="B661">
        <v>96.815569999999994</v>
      </c>
    </row>
    <row r="662" spans="1:2">
      <c r="A662" s="17">
        <v>42005</v>
      </c>
      <c r="B662">
        <v>96.680539999999993</v>
      </c>
    </row>
    <row r="663" spans="1:2">
      <c r="A663" s="17">
        <v>42036</v>
      </c>
      <c r="B663">
        <v>97.355689999999996</v>
      </c>
    </row>
    <row r="664" spans="1:2">
      <c r="A664" s="17">
        <v>42064</v>
      </c>
      <c r="B664">
        <v>98.570949999999996</v>
      </c>
    </row>
    <row r="665" spans="1:2">
      <c r="A665" s="17">
        <v>42095</v>
      </c>
      <c r="B665">
        <v>99.516149999999996</v>
      </c>
    </row>
    <row r="666" spans="1:2">
      <c r="A666" s="17">
        <v>42125</v>
      </c>
      <c r="B666">
        <v>99.651179999999997</v>
      </c>
    </row>
    <row r="667" spans="1:2">
      <c r="A667" s="17">
        <v>42156</v>
      </c>
      <c r="B667">
        <v>100.1913</v>
      </c>
    </row>
    <row r="668" spans="1:2">
      <c r="A668" s="17">
        <v>42186</v>
      </c>
      <c r="B668">
        <v>101.00149999999999</v>
      </c>
    </row>
    <row r="669" spans="1:2">
      <c r="A669" s="17">
        <v>42217</v>
      </c>
      <c r="B669">
        <v>101.1365</v>
      </c>
    </row>
    <row r="670" spans="1:2">
      <c r="A670" s="17">
        <v>42248</v>
      </c>
      <c r="B670">
        <v>101.1365</v>
      </c>
    </row>
    <row r="671" spans="1:2">
      <c r="A671" s="17">
        <v>42278</v>
      </c>
      <c r="B671">
        <v>101.40649999999999</v>
      </c>
    </row>
    <row r="672" spans="1:2">
      <c r="A672" s="17">
        <v>42309</v>
      </c>
      <c r="B672">
        <v>101.5416</v>
      </c>
    </row>
    <row r="673" spans="1:2">
      <c r="A673" s="17">
        <v>42339</v>
      </c>
      <c r="B673">
        <v>101.8116</v>
      </c>
    </row>
    <row r="674" spans="1:2">
      <c r="A674" s="17">
        <v>42370</v>
      </c>
      <c r="B674">
        <v>102.62179999999999</v>
      </c>
    </row>
    <row r="675" spans="1:2">
      <c r="A675" s="17">
        <v>42401</v>
      </c>
      <c r="B675">
        <v>104.1071</v>
      </c>
    </row>
    <row r="676" spans="1:2">
      <c r="A676" s="17">
        <v>42430</v>
      </c>
      <c r="B676">
        <v>104.9173</v>
      </c>
    </row>
    <row r="677" spans="1:2">
      <c r="A677" s="17">
        <v>42461</v>
      </c>
      <c r="B677">
        <v>105.9975</v>
      </c>
    </row>
    <row r="678" spans="1:2">
      <c r="A678" s="17">
        <v>42491</v>
      </c>
      <c r="B678">
        <v>106.1326</v>
      </c>
    </row>
    <row r="679" spans="1:2">
      <c r="A679" s="17">
        <v>42522</v>
      </c>
      <c r="B679">
        <v>106.67270000000001</v>
      </c>
    </row>
    <row r="680" spans="1:2">
      <c r="A680" s="17">
        <v>42552</v>
      </c>
      <c r="B680">
        <v>107.61790000000001</v>
      </c>
    </row>
    <row r="681" spans="1:2">
      <c r="A681" s="17">
        <v>42583</v>
      </c>
      <c r="B681">
        <v>107.4828</v>
      </c>
    </row>
    <row r="682" spans="1:2">
      <c r="A682" s="17">
        <v>42614</v>
      </c>
      <c r="B682">
        <v>107.61790000000001</v>
      </c>
    </row>
    <row r="683" spans="1:2">
      <c r="A683" s="17">
        <v>42644</v>
      </c>
      <c r="B683">
        <v>108.158</v>
      </c>
    </row>
    <row r="684" spans="1:2">
      <c r="A684" s="17">
        <v>42675</v>
      </c>
      <c r="B684">
        <v>108.56310000000001</v>
      </c>
    </row>
    <row r="685" spans="1:2">
      <c r="A685" s="17">
        <v>42705</v>
      </c>
      <c r="B685">
        <v>108.9682</v>
      </c>
    </row>
    <row r="686" spans="1:2">
      <c r="A686" s="17">
        <v>42736</v>
      </c>
      <c r="B686">
        <v>109.6433</v>
      </c>
    </row>
    <row r="687" spans="1:2">
      <c r="A687" s="17">
        <v>42767</v>
      </c>
      <c r="B687">
        <v>110.8586</v>
      </c>
    </row>
    <row r="688" spans="1:2">
      <c r="A688" s="17">
        <v>42795</v>
      </c>
      <c r="B688">
        <v>111.39870000000001</v>
      </c>
    </row>
    <row r="689" spans="1:2">
      <c r="A689" s="17">
        <v>42826</v>
      </c>
      <c r="B689">
        <v>111.5337</v>
      </c>
    </row>
    <row r="690" spans="1:2">
      <c r="A690" s="17">
        <v>42856</v>
      </c>
      <c r="B690">
        <v>111.8038</v>
      </c>
    </row>
    <row r="691" spans="1:2">
      <c r="A691" s="17">
        <v>42887</v>
      </c>
      <c r="B691">
        <v>112.07380000000001</v>
      </c>
    </row>
    <row r="692" spans="1:2">
      <c r="A692" s="17">
        <v>42917</v>
      </c>
      <c r="B692">
        <v>112.2088</v>
      </c>
    </row>
    <row r="693" spans="1:2">
      <c r="A693" s="17">
        <v>42948</v>
      </c>
      <c r="B693">
        <v>112.3439</v>
      </c>
    </row>
    <row r="694" spans="1:2">
      <c r="A694" s="17">
        <v>42979</v>
      </c>
      <c r="B694">
        <v>112.884</v>
      </c>
    </row>
    <row r="695" spans="1:2">
      <c r="A695" s="17">
        <v>43009</v>
      </c>
      <c r="B695">
        <v>113.2891</v>
      </c>
    </row>
    <row r="696" spans="1:2">
      <c r="A696" s="17">
        <v>43040</v>
      </c>
      <c r="B696">
        <v>113.2891</v>
      </c>
    </row>
    <row r="697" spans="1:2">
      <c r="A697" s="17">
        <v>43070</v>
      </c>
      <c r="B697">
        <v>113.8292</v>
      </c>
    </row>
    <row r="698" spans="1:2">
      <c r="A698" s="17">
        <v>43101</v>
      </c>
      <c r="B698">
        <v>114.3693</v>
      </c>
    </row>
    <row r="699" spans="1:2">
      <c r="A699" s="17">
        <v>43132</v>
      </c>
      <c r="B699">
        <v>115.0444</v>
      </c>
    </row>
    <row r="700" spans="1:2">
      <c r="A700" s="17">
        <v>43160</v>
      </c>
      <c r="B700">
        <v>115.58459999999999</v>
      </c>
    </row>
    <row r="701" spans="1:2">
      <c r="A701" s="17">
        <v>43191</v>
      </c>
      <c r="B701">
        <v>116.2597</v>
      </c>
    </row>
    <row r="702" spans="1:2">
      <c r="A702" s="17">
        <v>43221</v>
      </c>
      <c r="B702">
        <v>116.6648</v>
      </c>
    </row>
    <row r="703" spans="1:2">
      <c r="A703" s="17">
        <v>43252</v>
      </c>
      <c r="B703">
        <v>116.9348</v>
      </c>
    </row>
    <row r="704" spans="1:2">
      <c r="A704" s="17">
        <v>43282</v>
      </c>
      <c r="B704">
        <v>117.88</v>
      </c>
    </row>
    <row r="705" spans="1:2">
      <c r="A705" s="17">
        <v>43313</v>
      </c>
      <c r="B705">
        <v>117.745</v>
      </c>
    </row>
    <row r="706" spans="1:2">
      <c r="A706" s="17">
        <v>43344</v>
      </c>
      <c r="B706">
        <v>118.42019999999999</v>
      </c>
    </row>
    <row r="707" spans="1:2">
      <c r="A707" s="17">
        <v>43374</v>
      </c>
      <c r="B707">
        <v>118.9603</v>
      </c>
    </row>
    <row r="708" spans="1:2">
      <c r="A708" s="17">
        <v>43405</v>
      </c>
      <c r="B708">
        <v>119.09529999999999</v>
      </c>
    </row>
    <row r="709" spans="1:2">
      <c r="A709" s="17">
        <v>43435</v>
      </c>
      <c r="B709">
        <v>118.9603</v>
      </c>
    </row>
    <row r="710" spans="1:2">
      <c r="A710" s="17">
        <v>43466</v>
      </c>
      <c r="B710">
        <v>118.8253</v>
      </c>
    </row>
    <row r="711" spans="1:2">
      <c r="A711" s="17">
        <v>43497</v>
      </c>
      <c r="B711">
        <v>119.7705</v>
      </c>
    </row>
    <row r="712" spans="1:2">
      <c r="A712" s="17">
        <v>43525</v>
      </c>
      <c r="B712">
        <v>120.7157</v>
      </c>
    </row>
    <row r="713" spans="1:2">
      <c r="A713" s="17">
        <v>43556</v>
      </c>
      <c r="B713">
        <v>121.3908</v>
      </c>
    </row>
    <row r="714" spans="1:2">
      <c r="A714" s="17">
        <v>43586</v>
      </c>
      <c r="B714">
        <v>121.7959</v>
      </c>
    </row>
    <row r="715" spans="1:2">
      <c r="A715" s="17">
        <v>43617</v>
      </c>
      <c r="B715">
        <v>122.20099999999999</v>
      </c>
    </row>
    <row r="716" spans="1:2">
      <c r="A716" s="17">
        <v>43647</v>
      </c>
      <c r="B716">
        <v>122.6061</v>
      </c>
    </row>
    <row r="717" spans="1:2">
      <c r="A717" s="17">
        <v>43678</v>
      </c>
      <c r="B717">
        <v>122.87609999999999</v>
      </c>
    </row>
    <row r="718" spans="1:2">
      <c r="A718" s="17">
        <v>43709</v>
      </c>
      <c r="B718">
        <v>123.2812</v>
      </c>
    </row>
    <row r="719" spans="1:2">
      <c r="A719" s="17">
        <v>43739</v>
      </c>
      <c r="B719">
        <v>123.2812</v>
      </c>
    </row>
    <row r="720" spans="1:2">
      <c r="A720" s="17">
        <v>43770</v>
      </c>
      <c r="B720">
        <v>123.4162</v>
      </c>
    </row>
    <row r="721" spans="1:2">
      <c r="A721" s="17">
        <v>43800</v>
      </c>
      <c r="B721">
        <v>123.6863</v>
      </c>
    </row>
    <row r="722" spans="1:2">
      <c r="A722" s="17">
        <v>43831</v>
      </c>
      <c r="B722">
        <v>123.9563</v>
      </c>
    </row>
    <row r="723" spans="1:2">
      <c r="A723" s="17">
        <v>43862</v>
      </c>
      <c r="B723">
        <v>125.1716</v>
      </c>
    </row>
    <row r="724" spans="1:2">
      <c r="A724" s="17">
        <v>43891</v>
      </c>
      <c r="B724">
        <v>125.71169999999999</v>
      </c>
    </row>
    <row r="725" spans="1:2">
      <c r="A725" s="17">
        <v>43922</v>
      </c>
      <c r="B725">
        <v>124.9015</v>
      </c>
    </row>
    <row r="726" spans="1:2">
      <c r="A726" s="17">
        <v>43952</v>
      </c>
      <c r="B726">
        <v>124.2264</v>
      </c>
    </row>
    <row r="727" spans="1:2">
      <c r="A727" s="17">
        <v>43983</v>
      </c>
      <c r="B727">
        <v>124.76649999999999</v>
      </c>
    </row>
    <row r="728" spans="1:2">
      <c r="A728" s="17">
        <v>44013</v>
      </c>
      <c r="B728">
        <v>126.5219</v>
      </c>
    </row>
    <row r="729" spans="1:2">
      <c r="A729" s="17">
        <v>44044</v>
      </c>
      <c r="B729">
        <v>126.65689999999999</v>
      </c>
    </row>
    <row r="730" spans="1:2">
      <c r="A730" s="17">
        <v>44075</v>
      </c>
      <c r="B730">
        <v>126.7919</v>
      </c>
    </row>
    <row r="731" spans="1:2">
      <c r="A731" s="17">
        <v>44105</v>
      </c>
      <c r="B731">
        <v>127.3321</v>
      </c>
    </row>
    <row r="732" spans="1:2">
      <c r="A732" s="17">
        <v>44136</v>
      </c>
      <c r="B732">
        <v>127.3321</v>
      </c>
    </row>
    <row r="733" spans="1:2">
      <c r="A733" s="17">
        <v>44166</v>
      </c>
      <c r="B733">
        <v>127.4671</v>
      </c>
    </row>
    <row r="734" spans="1:2">
      <c r="A734" s="17">
        <v>44197</v>
      </c>
      <c r="B734">
        <v>128.00720000000001</v>
      </c>
    </row>
    <row r="735" spans="1:2">
      <c r="A735" s="17">
        <v>44228</v>
      </c>
      <c r="B735">
        <v>128.81739999999999</v>
      </c>
    </row>
    <row r="736" spans="1:2">
      <c r="A736" s="17">
        <v>44256</v>
      </c>
      <c r="B736">
        <v>129.6275</v>
      </c>
    </row>
    <row r="737" spans="1:2">
      <c r="A737" s="17">
        <v>44287</v>
      </c>
      <c r="B737">
        <v>130.5727</v>
      </c>
    </row>
    <row r="738" spans="1:2">
      <c r="A738" s="17">
        <v>44317</v>
      </c>
      <c r="B738">
        <v>130.70779999999999</v>
      </c>
    </row>
    <row r="739" spans="1:2">
      <c r="A739" s="17">
        <v>44348</v>
      </c>
      <c r="B739">
        <v>131.1129</v>
      </c>
    </row>
    <row r="740" spans="1:2">
      <c r="A740" s="17">
        <v>44378</v>
      </c>
      <c r="B740">
        <v>132.4631</v>
      </c>
    </row>
    <row r="741" spans="1:2">
      <c r="A741" s="17">
        <v>44409</v>
      </c>
      <c r="B741">
        <v>133.0033</v>
      </c>
    </row>
    <row r="742" spans="1:2">
      <c r="A742" s="17">
        <v>44440</v>
      </c>
      <c r="B742">
        <v>133.27330000000001</v>
      </c>
    </row>
    <row r="743" spans="1:2">
      <c r="A743" s="17">
        <v>44470</v>
      </c>
      <c r="B743">
        <v>133.67840000000001</v>
      </c>
    </row>
    <row r="744" spans="1:2">
      <c r="A744" s="17">
        <v>44501</v>
      </c>
      <c r="B744">
        <v>134.21850000000001</v>
      </c>
    </row>
    <row r="745" spans="1:2">
      <c r="A745" s="17">
        <v>44531</v>
      </c>
      <c r="B745">
        <v>135.02869999999999</v>
      </c>
    </row>
    <row r="746" spans="1:2">
      <c r="A746" s="17">
        <v>44562</v>
      </c>
      <c r="B746">
        <v>135.2988</v>
      </c>
    </row>
  </sheetData>
  <hyperlinks>
    <hyperlink ref="F1" r:id="rId1" display="https://fred.stlouisfed.org/series/ZAFCPIALLMINMEI" xr:uid="{3AA4ACEF-D9C0-4D40-B7D4-E6A9FB068A04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A3D4A-98E6-4D2A-9B79-26593E48E022}">
  <sheetPr>
    <tabColor rgb="FF70AD47"/>
  </sheetPr>
  <dimension ref="A1:F268"/>
  <sheetViews>
    <sheetView topLeftCell="A231" workbookViewId="0">
      <selection activeCell="D260" sqref="D260"/>
    </sheetView>
  </sheetViews>
  <sheetFormatPr defaultRowHeight="12.75"/>
  <cols>
    <col min="1" max="1" width="10.140625" bestFit="1" customWidth="1"/>
    <col min="2" max="2" width="18.7109375" bestFit="1" customWidth="1"/>
  </cols>
  <sheetData>
    <row r="1" spans="1:6">
      <c r="A1" t="s">
        <v>1</v>
      </c>
      <c r="B1" t="s">
        <v>97</v>
      </c>
      <c r="F1" s="18" t="s">
        <v>96</v>
      </c>
    </row>
    <row r="2" spans="1:6">
      <c r="A2" s="17">
        <v>36526</v>
      </c>
      <c r="B2">
        <v>40.709329220000001</v>
      </c>
    </row>
    <row r="3" spans="1:6">
      <c r="A3" s="17">
        <v>36557</v>
      </c>
      <c r="B3">
        <v>40.709329220000001</v>
      </c>
    </row>
    <row r="4" spans="1:6">
      <c r="A4" s="17">
        <v>36586</v>
      </c>
      <c r="B4">
        <v>40.709329220000001</v>
      </c>
    </row>
    <row r="5" spans="1:6">
      <c r="A5" s="17">
        <v>36617</v>
      </c>
      <c r="B5">
        <v>42.482652270000003</v>
      </c>
    </row>
    <row r="6" spans="1:6">
      <c r="A6" s="17">
        <v>36647</v>
      </c>
      <c r="B6">
        <v>42.482652270000003</v>
      </c>
    </row>
    <row r="7" spans="1:6">
      <c r="A7" s="17">
        <v>36678</v>
      </c>
      <c r="B7">
        <v>42.482652270000003</v>
      </c>
    </row>
    <row r="8" spans="1:6">
      <c r="A8" s="17">
        <v>36708</v>
      </c>
      <c r="B8">
        <v>41.557440249999999</v>
      </c>
    </row>
    <row r="9" spans="1:6">
      <c r="A9" s="17">
        <v>36739</v>
      </c>
      <c r="B9">
        <v>41.557440249999999</v>
      </c>
    </row>
    <row r="10" spans="1:6">
      <c r="A10" s="17">
        <v>36770</v>
      </c>
      <c r="B10">
        <v>41.557440249999999</v>
      </c>
    </row>
    <row r="11" spans="1:6">
      <c r="A11" s="17">
        <v>36800</v>
      </c>
      <c r="B11">
        <v>41.017733229999997</v>
      </c>
    </row>
    <row r="12" spans="1:6">
      <c r="A12" s="17">
        <v>36831</v>
      </c>
      <c r="B12">
        <v>41.017733229999997</v>
      </c>
    </row>
    <row r="13" spans="1:6">
      <c r="A13" s="17">
        <v>36861</v>
      </c>
      <c r="B13">
        <v>41.017733229999997</v>
      </c>
    </row>
    <row r="14" spans="1:6">
      <c r="A14" s="17">
        <v>36892</v>
      </c>
      <c r="B14">
        <v>41.865844260000003</v>
      </c>
    </row>
    <row r="15" spans="1:6">
      <c r="A15" s="17">
        <v>36923</v>
      </c>
      <c r="B15">
        <v>41.865844260000003</v>
      </c>
    </row>
    <row r="16" spans="1:6">
      <c r="A16" s="17">
        <v>36951</v>
      </c>
      <c r="B16">
        <v>41.865844260000003</v>
      </c>
    </row>
    <row r="17" spans="1:2">
      <c r="A17" s="17">
        <v>36982</v>
      </c>
      <c r="B17">
        <v>43.716268309999997</v>
      </c>
    </row>
    <row r="18" spans="1:2">
      <c r="A18" s="17">
        <v>37012</v>
      </c>
      <c r="B18">
        <v>43.716268309999997</v>
      </c>
    </row>
    <row r="19" spans="1:2">
      <c r="A19" s="17">
        <v>37043</v>
      </c>
      <c r="B19">
        <v>43.716268309999997</v>
      </c>
    </row>
    <row r="20" spans="1:2">
      <c r="A20" s="17">
        <v>37073</v>
      </c>
      <c r="B20">
        <v>44.795682339999999</v>
      </c>
    </row>
    <row r="21" spans="1:2">
      <c r="A21" s="17">
        <v>37104</v>
      </c>
      <c r="B21">
        <v>44.795682339999999</v>
      </c>
    </row>
    <row r="22" spans="1:2">
      <c r="A22" s="17">
        <v>37135</v>
      </c>
      <c r="B22">
        <v>44.795682339999999</v>
      </c>
    </row>
    <row r="23" spans="1:2">
      <c r="A23" s="17">
        <v>37165</v>
      </c>
      <c r="B23">
        <v>43.793369310000003</v>
      </c>
    </row>
    <row r="24" spans="1:2">
      <c r="A24" s="17">
        <v>37196</v>
      </c>
      <c r="B24">
        <v>43.793369310000003</v>
      </c>
    </row>
    <row r="25" spans="1:2">
      <c r="A25" s="17">
        <v>37226</v>
      </c>
      <c r="B25">
        <v>43.793369310000003</v>
      </c>
    </row>
    <row r="26" spans="1:2">
      <c r="A26" s="17">
        <v>37257</v>
      </c>
      <c r="B26">
        <v>44.255975329999998</v>
      </c>
    </row>
    <row r="27" spans="1:2">
      <c r="A27" s="17">
        <v>37288</v>
      </c>
      <c r="B27">
        <v>44.255975329999998</v>
      </c>
    </row>
    <row r="28" spans="1:2">
      <c r="A28" s="17">
        <v>37316</v>
      </c>
      <c r="B28">
        <v>44.255975329999998</v>
      </c>
    </row>
    <row r="29" spans="1:2">
      <c r="A29" s="17">
        <v>37347</v>
      </c>
      <c r="B29">
        <v>44.949884349999998</v>
      </c>
    </row>
    <row r="30" spans="1:2">
      <c r="A30" s="17">
        <v>37377</v>
      </c>
      <c r="B30">
        <v>44.949884349999998</v>
      </c>
    </row>
    <row r="31" spans="1:2">
      <c r="A31" s="17">
        <v>37408</v>
      </c>
      <c r="B31">
        <v>44.949884349999998</v>
      </c>
    </row>
    <row r="32" spans="1:2">
      <c r="A32" s="17">
        <v>37438</v>
      </c>
      <c r="B32">
        <v>45.875096380000002</v>
      </c>
    </row>
    <row r="33" spans="1:2">
      <c r="A33" s="17">
        <v>37469</v>
      </c>
      <c r="B33">
        <v>45.875096380000002</v>
      </c>
    </row>
    <row r="34" spans="1:2">
      <c r="A34" s="17">
        <v>37500</v>
      </c>
      <c r="B34">
        <v>45.875096380000002</v>
      </c>
    </row>
    <row r="35" spans="1:2">
      <c r="A35" s="17">
        <v>37530</v>
      </c>
      <c r="B35">
        <v>44.949884349999998</v>
      </c>
    </row>
    <row r="36" spans="1:2">
      <c r="A36" s="17">
        <v>37561</v>
      </c>
      <c r="B36">
        <v>44.949884349999998</v>
      </c>
    </row>
    <row r="37" spans="1:2">
      <c r="A37" s="17">
        <v>37591</v>
      </c>
      <c r="B37">
        <v>44.949884349999998</v>
      </c>
    </row>
    <row r="38" spans="1:2">
      <c r="A38" s="17">
        <v>37622</v>
      </c>
      <c r="B38">
        <v>47.571318429999998</v>
      </c>
    </row>
    <row r="39" spans="1:2">
      <c r="A39" s="17">
        <v>37653</v>
      </c>
      <c r="B39">
        <v>47.571318429999998</v>
      </c>
    </row>
    <row r="40" spans="1:2">
      <c r="A40" s="17">
        <v>37681</v>
      </c>
      <c r="B40">
        <v>47.571318429999998</v>
      </c>
    </row>
    <row r="41" spans="1:2">
      <c r="A41" s="17">
        <v>37712</v>
      </c>
      <c r="B41">
        <v>48.496530450000002</v>
      </c>
    </row>
    <row r="42" spans="1:2">
      <c r="A42" s="17">
        <v>37742</v>
      </c>
      <c r="B42">
        <v>48.496530450000002</v>
      </c>
    </row>
    <row r="43" spans="1:2">
      <c r="A43" s="17">
        <v>37773</v>
      </c>
      <c r="B43">
        <v>48.496530450000002</v>
      </c>
    </row>
    <row r="44" spans="1:2">
      <c r="A44" s="17">
        <v>37803</v>
      </c>
      <c r="B44">
        <v>50.269853509999997</v>
      </c>
    </row>
    <row r="45" spans="1:2">
      <c r="A45" s="17">
        <v>37834</v>
      </c>
      <c r="B45">
        <v>50.269853509999997</v>
      </c>
    </row>
    <row r="46" spans="1:2">
      <c r="A46" s="17">
        <v>37865</v>
      </c>
      <c r="B46">
        <v>50.269853509999997</v>
      </c>
    </row>
    <row r="47" spans="1:2">
      <c r="A47" s="17">
        <v>37895</v>
      </c>
      <c r="B47">
        <v>50.578257520000001</v>
      </c>
    </row>
    <row r="48" spans="1:2">
      <c r="A48" s="17">
        <v>37926</v>
      </c>
      <c r="B48">
        <v>50.578257520000001</v>
      </c>
    </row>
    <row r="49" spans="1:2">
      <c r="A49" s="17">
        <v>37956</v>
      </c>
      <c r="B49">
        <v>50.578257520000001</v>
      </c>
    </row>
    <row r="50" spans="1:2">
      <c r="A50" s="17">
        <v>37987</v>
      </c>
      <c r="B50">
        <v>50.578257520000001</v>
      </c>
    </row>
    <row r="51" spans="1:2">
      <c r="A51" s="17">
        <v>38018</v>
      </c>
      <c r="B51">
        <v>50.578257520000001</v>
      </c>
    </row>
    <row r="52" spans="1:2">
      <c r="A52" s="17">
        <v>38047</v>
      </c>
      <c r="B52">
        <v>50.578257520000001</v>
      </c>
    </row>
    <row r="53" spans="1:2">
      <c r="A53" s="17">
        <v>38078</v>
      </c>
      <c r="B53">
        <v>51.426368539999999</v>
      </c>
    </row>
    <row r="54" spans="1:2">
      <c r="A54" s="17">
        <v>38108</v>
      </c>
      <c r="B54">
        <v>51.426368539999999</v>
      </c>
    </row>
    <row r="55" spans="1:2">
      <c r="A55" s="17">
        <v>38139</v>
      </c>
      <c r="B55">
        <v>51.426368539999999</v>
      </c>
    </row>
    <row r="56" spans="1:2">
      <c r="A56" s="17">
        <v>38169</v>
      </c>
      <c r="B56">
        <v>51.503469549999998</v>
      </c>
    </row>
    <row r="57" spans="1:2">
      <c r="A57" s="17">
        <v>38200</v>
      </c>
      <c r="B57">
        <v>51.503469549999998</v>
      </c>
    </row>
    <row r="58" spans="1:2">
      <c r="A58" s="17">
        <v>38231</v>
      </c>
      <c r="B58">
        <v>51.503469549999998</v>
      </c>
    </row>
    <row r="59" spans="1:2">
      <c r="A59" s="17">
        <v>38261</v>
      </c>
      <c r="B59">
        <v>52.968388590000004</v>
      </c>
    </row>
    <row r="60" spans="1:2">
      <c r="A60" s="17">
        <v>38292</v>
      </c>
      <c r="B60">
        <v>52.968388590000004</v>
      </c>
    </row>
    <row r="61" spans="1:2">
      <c r="A61" s="17">
        <v>38322</v>
      </c>
      <c r="B61">
        <v>52.968388590000004</v>
      </c>
    </row>
    <row r="62" spans="1:2">
      <c r="A62" s="17">
        <v>38353</v>
      </c>
      <c r="B62">
        <v>51.734772550000002</v>
      </c>
    </row>
    <row r="63" spans="1:2">
      <c r="A63" s="17">
        <v>38384</v>
      </c>
      <c r="B63">
        <v>51.734772550000002</v>
      </c>
    </row>
    <row r="64" spans="1:2">
      <c r="A64" s="17">
        <v>38412</v>
      </c>
      <c r="B64">
        <v>51.734772550000002</v>
      </c>
    </row>
    <row r="65" spans="1:2">
      <c r="A65" s="17">
        <v>38443</v>
      </c>
      <c r="B65">
        <v>51.96607556</v>
      </c>
    </row>
    <row r="66" spans="1:2">
      <c r="A66" s="17">
        <v>38473</v>
      </c>
      <c r="B66">
        <v>51.96607556</v>
      </c>
    </row>
    <row r="67" spans="1:2">
      <c r="A67" s="17">
        <v>38504</v>
      </c>
      <c r="B67">
        <v>51.96607556</v>
      </c>
    </row>
    <row r="68" spans="1:2">
      <c r="A68" s="17">
        <v>38534</v>
      </c>
      <c r="B68">
        <v>52.505782580000002</v>
      </c>
    </row>
    <row r="69" spans="1:2">
      <c r="A69" s="17">
        <v>38565</v>
      </c>
      <c r="B69">
        <v>52.505782580000002</v>
      </c>
    </row>
    <row r="70" spans="1:2">
      <c r="A70" s="17">
        <v>38596</v>
      </c>
      <c r="B70">
        <v>52.505782580000002</v>
      </c>
    </row>
    <row r="71" spans="1:2">
      <c r="A71" s="17">
        <v>38626</v>
      </c>
      <c r="B71">
        <v>54.202004629999998</v>
      </c>
    </row>
    <row r="72" spans="1:2">
      <c r="A72" s="17">
        <v>38657</v>
      </c>
      <c r="B72">
        <v>54.202004629999998</v>
      </c>
    </row>
    <row r="73" spans="1:2">
      <c r="A73" s="17">
        <v>38687</v>
      </c>
      <c r="B73">
        <v>54.202004629999998</v>
      </c>
    </row>
    <row r="74" spans="1:2">
      <c r="A74" s="17">
        <v>38718</v>
      </c>
      <c r="B74">
        <v>53.662297610000003</v>
      </c>
    </row>
    <row r="75" spans="1:2">
      <c r="A75" s="17">
        <v>38749</v>
      </c>
      <c r="B75">
        <v>53.662297610000003</v>
      </c>
    </row>
    <row r="76" spans="1:2">
      <c r="A76" s="17">
        <v>38777</v>
      </c>
      <c r="B76">
        <v>53.662297610000003</v>
      </c>
    </row>
    <row r="77" spans="1:2">
      <c r="A77" s="17">
        <v>38808</v>
      </c>
      <c r="B77">
        <v>53.739398610000002</v>
      </c>
    </row>
    <row r="78" spans="1:2">
      <c r="A78" s="17">
        <v>38838</v>
      </c>
      <c r="B78">
        <v>53.739398610000002</v>
      </c>
    </row>
    <row r="79" spans="1:2">
      <c r="A79" s="17">
        <v>38869</v>
      </c>
      <c r="B79">
        <v>53.739398610000002</v>
      </c>
    </row>
    <row r="80" spans="1:2">
      <c r="A80" s="17">
        <v>38899</v>
      </c>
      <c r="B80">
        <v>53.353893599999999</v>
      </c>
    </row>
    <row r="81" spans="1:2">
      <c r="A81" s="17">
        <v>38930</v>
      </c>
      <c r="B81">
        <v>53.353893599999999</v>
      </c>
    </row>
    <row r="82" spans="1:2">
      <c r="A82" s="17">
        <v>38961</v>
      </c>
      <c r="B82">
        <v>53.353893599999999</v>
      </c>
    </row>
    <row r="83" spans="1:2">
      <c r="A83" s="17">
        <v>38991</v>
      </c>
      <c r="B83">
        <v>54.510408640000001</v>
      </c>
    </row>
    <row r="84" spans="1:2">
      <c r="A84" s="17">
        <v>39022</v>
      </c>
      <c r="B84">
        <v>54.510408640000001</v>
      </c>
    </row>
    <row r="85" spans="1:2">
      <c r="A85" s="17">
        <v>39052</v>
      </c>
      <c r="B85">
        <v>54.510408640000001</v>
      </c>
    </row>
    <row r="86" spans="1:2">
      <c r="A86" s="17">
        <v>39083</v>
      </c>
      <c r="B86">
        <v>52.891287589999997</v>
      </c>
    </row>
    <row r="87" spans="1:2">
      <c r="A87" s="17">
        <v>39114</v>
      </c>
      <c r="B87">
        <v>52.891287589999997</v>
      </c>
    </row>
    <row r="88" spans="1:2">
      <c r="A88" s="17">
        <v>39142</v>
      </c>
      <c r="B88">
        <v>52.891287589999997</v>
      </c>
    </row>
    <row r="89" spans="1:2">
      <c r="A89" s="17">
        <v>39173</v>
      </c>
      <c r="B89">
        <v>54.433307630000002</v>
      </c>
    </row>
    <row r="90" spans="1:2">
      <c r="A90" s="17">
        <v>39203</v>
      </c>
      <c r="B90">
        <v>54.433307630000002</v>
      </c>
    </row>
    <row r="91" spans="1:2">
      <c r="A91" s="17">
        <v>39234</v>
      </c>
      <c r="B91">
        <v>54.433307630000002</v>
      </c>
    </row>
    <row r="92" spans="1:2">
      <c r="A92" s="17">
        <v>39264</v>
      </c>
      <c r="B92">
        <v>55.744024670000002</v>
      </c>
    </row>
    <row r="93" spans="1:2">
      <c r="A93" s="17">
        <v>39295</v>
      </c>
      <c r="B93">
        <v>55.744024670000002</v>
      </c>
    </row>
    <row r="94" spans="1:2">
      <c r="A94" s="17">
        <v>39326</v>
      </c>
      <c r="B94">
        <v>55.744024670000002</v>
      </c>
    </row>
    <row r="95" spans="1:2">
      <c r="A95" s="17">
        <v>39356</v>
      </c>
      <c r="B95">
        <v>55.89822668</v>
      </c>
    </row>
    <row r="96" spans="1:2">
      <c r="A96" s="17">
        <v>39387</v>
      </c>
      <c r="B96">
        <v>55.89822668</v>
      </c>
    </row>
    <row r="97" spans="1:2">
      <c r="A97" s="17">
        <v>39417</v>
      </c>
      <c r="B97">
        <v>55.89822668</v>
      </c>
    </row>
    <row r="98" spans="1:2">
      <c r="A98" s="17">
        <v>39448</v>
      </c>
      <c r="B98">
        <v>58.057054739999998</v>
      </c>
    </row>
    <row r="99" spans="1:2">
      <c r="A99" s="17">
        <v>39479</v>
      </c>
      <c r="B99">
        <v>58.057054739999998</v>
      </c>
    </row>
    <row r="100" spans="1:2">
      <c r="A100" s="17">
        <v>39508</v>
      </c>
      <c r="B100">
        <v>58.057054739999998</v>
      </c>
    </row>
    <row r="101" spans="1:2">
      <c r="A101" s="17">
        <v>39539</v>
      </c>
      <c r="B101">
        <v>58.134155739999997</v>
      </c>
    </row>
    <row r="102" spans="1:2">
      <c r="A102" s="17">
        <v>39569</v>
      </c>
      <c r="B102">
        <v>58.134155739999997</v>
      </c>
    </row>
    <row r="103" spans="1:2">
      <c r="A103" s="17">
        <v>39600</v>
      </c>
      <c r="B103">
        <v>58.134155739999997</v>
      </c>
    </row>
    <row r="104" spans="1:2">
      <c r="A104" s="17">
        <v>39630</v>
      </c>
      <c r="B104">
        <v>60.370084810000002</v>
      </c>
    </row>
    <row r="105" spans="1:2">
      <c r="A105" s="17">
        <v>39661</v>
      </c>
      <c r="B105">
        <v>60.370084810000002</v>
      </c>
    </row>
    <row r="106" spans="1:2">
      <c r="A106" s="17">
        <v>39692</v>
      </c>
      <c r="B106">
        <v>60.370084810000002</v>
      </c>
    </row>
    <row r="107" spans="1:2">
      <c r="A107" s="17">
        <v>39722</v>
      </c>
      <c r="B107">
        <v>65.767154970000007</v>
      </c>
    </row>
    <row r="108" spans="1:2">
      <c r="A108" s="17">
        <v>39753</v>
      </c>
      <c r="B108">
        <v>65.767154970000007</v>
      </c>
    </row>
    <row r="109" spans="1:2">
      <c r="A109" s="17">
        <v>39783</v>
      </c>
      <c r="B109">
        <v>65.767154970000007</v>
      </c>
    </row>
    <row r="110" spans="1:2">
      <c r="A110" s="17">
        <v>39814</v>
      </c>
      <c r="B110">
        <v>71.318427139999997</v>
      </c>
    </row>
    <row r="111" spans="1:2">
      <c r="A111" s="17">
        <v>39845</v>
      </c>
      <c r="B111">
        <v>71.318427139999997</v>
      </c>
    </row>
    <row r="112" spans="1:2">
      <c r="A112" s="17">
        <v>39873</v>
      </c>
      <c r="B112">
        <v>71.318427139999997</v>
      </c>
    </row>
    <row r="113" spans="1:2">
      <c r="A113" s="17">
        <v>39904</v>
      </c>
      <c r="B113">
        <v>73.708558210000007</v>
      </c>
    </row>
    <row r="114" spans="1:2">
      <c r="A114" s="17">
        <v>39934</v>
      </c>
      <c r="B114">
        <v>73.708558210000007</v>
      </c>
    </row>
    <row r="115" spans="1:2">
      <c r="A115" s="17">
        <v>39965</v>
      </c>
      <c r="B115">
        <v>73.708558210000007</v>
      </c>
    </row>
    <row r="116" spans="1:2">
      <c r="A116" s="17">
        <v>39995</v>
      </c>
      <c r="B116">
        <v>75.250578259999997</v>
      </c>
    </row>
    <row r="117" spans="1:2">
      <c r="A117" s="17">
        <v>40026</v>
      </c>
      <c r="B117">
        <v>75.250578259999997</v>
      </c>
    </row>
    <row r="118" spans="1:2">
      <c r="A118" s="17">
        <v>40057</v>
      </c>
      <c r="B118">
        <v>75.250578259999997</v>
      </c>
    </row>
    <row r="119" spans="1:2">
      <c r="A119" s="17">
        <v>40087</v>
      </c>
      <c r="B119">
        <v>73.091750189999999</v>
      </c>
    </row>
    <row r="120" spans="1:2">
      <c r="A120" s="17">
        <v>40118</v>
      </c>
      <c r="B120">
        <v>73.091750189999999</v>
      </c>
    </row>
    <row r="121" spans="1:2">
      <c r="A121" s="17">
        <v>40148</v>
      </c>
      <c r="B121">
        <v>73.091750189999999</v>
      </c>
    </row>
    <row r="122" spans="1:2">
      <c r="A122" s="17">
        <v>40179</v>
      </c>
      <c r="B122">
        <v>75.096376250000006</v>
      </c>
    </row>
    <row r="123" spans="1:2">
      <c r="A123" s="17">
        <v>40210</v>
      </c>
      <c r="B123">
        <v>75.096376250000006</v>
      </c>
    </row>
    <row r="124" spans="1:2">
      <c r="A124" s="17">
        <v>40238</v>
      </c>
      <c r="B124">
        <v>75.096376250000006</v>
      </c>
    </row>
    <row r="125" spans="1:2">
      <c r="A125" s="17">
        <v>40269</v>
      </c>
      <c r="B125">
        <v>75.327679259999996</v>
      </c>
    </row>
    <row r="126" spans="1:2">
      <c r="A126" s="17">
        <v>40299</v>
      </c>
      <c r="B126">
        <v>75.327679259999996</v>
      </c>
    </row>
    <row r="127" spans="1:2">
      <c r="A127" s="17">
        <v>40330</v>
      </c>
      <c r="B127">
        <v>75.327679259999996</v>
      </c>
    </row>
    <row r="128" spans="1:2">
      <c r="A128" s="17">
        <v>40360</v>
      </c>
      <c r="B128">
        <v>78.180416350000002</v>
      </c>
    </row>
    <row r="129" spans="1:2">
      <c r="A129" s="17">
        <v>40391</v>
      </c>
      <c r="B129">
        <v>78.180416350000002</v>
      </c>
    </row>
    <row r="130" spans="1:2">
      <c r="A130" s="17">
        <v>40422</v>
      </c>
      <c r="B130">
        <v>78.180416350000002</v>
      </c>
    </row>
    <row r="131" spans="1:2">
      <c r="A131" s="17">
        <v>40452</v>
      </c>
      <c r="B131">
        <v>79.799537389999998</v>
      </c>
    </row>
    <row r="132" spans="1:2">
      <c r="A132" s="17">
        <v>40483</v>
      </c>
      <c r="B132">
        <v>79.799537389999998</v>
      </c>
    </row>
    <row r="133" spans="1:2">
      <c r="A133" s="17">
        <v>40513</v>
      </c>
      <c r="B133">
        <v>79.799537389999998</v>
      </c>
    </row>
    <row r="134" spans="1:2">
      <c r="A134" s="17">
        <v>40544</v>
      </c>
      <c r="B134">
        <v>78.33461835</v>
      </c>
    </row>
    <row r="135" spans="1:2">
      <c r="A135" s="17">
        <v>40575</v>
      </c>
      <c r="B135">
        <v>78.33461835</v>
      </c>
    </row>
    <row r="136" spans="1:2">
      <c r="A136" s="17">
        <v>40603</v>
      </c>
      <c r="B136">
        <v>78.33461835</v>
      </c>
    </row>
    <row r="137" spans="1:2">
      <c r="A137" s="17">
        <v>40634</v>
      </c>
      <c r="B137">
        <v>80.416345410000005</v>
      </c>
    </row>
    <row r="138" spans="1:2">
      <c r="A138" s="17">
        <v>40664</v>
      </c>
      <c r="B138">
        <v>80.416345410000005</v>
      </c>
    </row>
    <row r="139" spans="1:2">
      <c r="A139" s="17">
        <v>40695</v>
      </c>
      <c r="B139">
        <v>80.416345410000005</v>
      </c>
    </row>
    <row r="140" spans="1:2">
      <c r="A140" s="17">
        <v>40725</v>
      </c>
      <c r="B140">
        <v>81.572860449999993</v>
      </c>
    </row>
    <row r="141" spans="1:2">
      <c r="A141" s="17">
        <v>40756</v>
      </c>
      <c r="B141">
        <v>81.572860449999993</v>
      </c>
    </row>
    <row r="142" spans="1:2">
      <c r="A142" s="17">
        <v>40787</v>
      </c>
      <c r="B142">
        <v>81.572860449999993</v>
      </c>
    </row>
    <row r="143" spans="1:2">
      <c r="A143" s="17">
        <v>40817</v>
      </c>
      <c r="B143">
        <v>82.960678490000006</v>
      </c>
    </row>
    <row r="144" spans="1:2">
      <c r="A144" s="17">
        <v>40848</v>
      </c>
      <c r="B144">
        <v>82.960678490000006</v>
      </c>
    </row>
    <row r="145" spans="1:2">
      <c r="A145" s="17">
        <v>40878</v>
      </c>
      <c r="B145">
        <v>82.960678490000006</v>
      </c>
    </row>
    <row r="146" spans="1:2">
      <c r="A146" s="17">
        <v>40909</v>
      </c>
      <c r="B146">
        <v>84.425597530000005</v>
      </c>
    </row>
    <row r="147" spans="1:2">
      <c r="A147" s="17">
        <v>40940</v>
      </c>
      <c r="B147">
        <v>84.425597530000005</v>
      </c>
    </row>
    <row r="148" spans="1:2">
      <c r="A148" s="17">
        <v>40969</v>
      </c>
      <c r="B148">
        <v>84.425597530000005</v>
      </c>
    </row>
    <row r="149" spans="1:2">
      <c r="A149" s="17">
        <v>41000</v>
      </c>
      <c r="B149">
        <v>85.427910560000001</v>
      </c>
    </row>
    <row r="150" spans="1:2">
      <c r="A150" s="17">
        <v>41030</v>
      </c>
      <c r="B150">
        <v>85.427910560000001</v>
      </c>
    </row>
    <row r="151" spans="1:2">
      <c r="A151" s="17">
        <v>41061</v>
      </c>
      <c r="B151">
        <v>85.427910560000001</v>
      </c>
    </row>
    <row r="152" spans="1:2">
      <c r="A152" s="17">
        <v>41091</v>
      </c>
      <c r="B152">
        <v>87.586738629999999</v>
      </c>
    </row>
    <row r="153" spans="1:2">
      <c r="A153" s="17">
        <v>41122</v>
      </c>
      <c r="B153">
        <v>87.586738629999999</v>
      </c>
    </row>
    <row r="154" spans="1:2">
      <c r="A154" s="17">
        <v>41153</v>
      </c>
      <c r="B154">
        <v>87.586738629999999</v>
      </c>
    </row>
    <row r="155" spans="1:2">
      <c r="A155" s="17">
        <v>41183</v>
      </c>
      <c r="B155">
        <v>87.201233619999996</v>
      </c>
    </row>
    <row r="156" spans="1:2">
      <c r="A156" s="17">
        <v>41214</v>
      </c>
      <c r="B156">
        <v>87.201233619999996</v>
      </c>
    </row>
    <row r="157" spans="1:2">
      <c r="A157" s="17">
        <v>41244</v>
      </c>
      <c r="B157">
        <v>87.201233619999996</v>
      </c>
    </row>
    <row r="158" spans="1:2">
      <c r="A158" s="17">
        <v>41275</v>
      </c>
      <c r="B158">
        <v>89.899768699999996</v>
      </c>
    </row>
    <row r="159" spans="1:2">
      <c r="A159" s="17">
        <v>41306</v>
      </c>
      <c r="B159">
        <v>89.899768699999996</v>
      </c>
    </row>
    <row r="160" spans="1:2">
      <c r="A160" s="17">
        <v>41334</v>
      </c>
      <c r="B160">
        <v>89.899768699999996</v>
      </c>
    </row>
    <row r="161" spans="1:2">
      <c r="A161" s="17">
        <v>41365</v>
      </c>
      <c r="B161">
        <v>90.516576720000003</v>
      </c>
    </row>
    <row r="162" spans="1:2">
      <c r="A162" s="17">
        <v>41395</v>
      </c>
      <c r="B162">
        <v>90.516576720000003</v>
      </c>
    </row>
    <row r="163" spans="1:2">
      <c r="A163" s="17">
        <v>41426</v>
      </c>
      <c r="B163">
        <v>90.516576720000003</v>
      </c>
    </row>
    <row r="164" spans="1:2">
      <c r="A164" s="17">
        <v>41456</v>
      </c>
      <c r="B164">
        <v>92.367000770000004</v>
      </c>
    </row>
    <row r="165" spans="1:2">
      <c r="A165" s="17">
        <v>41487</v>
      </c>
      <c r="B165">
        <v>92.367000770000004</v>
      </c>
    </row>
    <row r="166" spans="1:2">
      <c r="A166" s="17">
        <v>41518</v>
      </c>
      <c r="B166">
        <v>92.367000770000004</v>
      </c>
    </row>
    <row r="167" spans="1:2">
      <c r="A167" s="17">
        <v>41548</v>
      </c>
      <c r="B167">
        <v>92.367000770000004</v>
      </c>
    </row>
    <row r="168" spans="1:2">
      <c r="A168" s="17">
        <v>41579</v>
      </c>
      <c r="B168">
        <v>92.367000770000004</v>
      </c>
    </row>
    <row r="169" spans="1:2">
      <c r="A169" s="17">
        <v>41609</v>
      </c>
      <c r="B169">
        <v>92.367000770000004</v>
      </c>
    </row>
    <row r="170" spans="1:2">
      <c r="A170" s="17">
        <v>41640</v>
      </c>
      <c r="B170">
        <v>92.598303779999995</v>
      </c>
    </row>
    <row r="171" spans="1:2">
      <c r="A171" s="17">
        <v>41671</v>
      </c>
      <c r="B171">
        <v>92.598303779999995</v>
      </c>
    </row>
    <row r="172" spans="1:2">
      <c r="A172" s="17">
        <v>41699</v>
      </c>
      <c r="B172">
        <v>92.598303779999995</v>
      </c>
    </row>
    <row r="173" spans="1:2">
      <c r="A173" s="17">
        <v>41730</v>
      </c>
      <c r="B173">
        <v>94.217424829999999</v>
      </c>
    </row>
    <row r="174" spans="1:2">
      <c r="A174" s="17">
        <v>41760</v>
      </c>
      <c r="B174">
        <v>94.217424829999999</v>
      </c>
    </row>
    <row r="175" spans="1:2">
      <c r="A175" s="17">
        <v>41791</v>
      </c>
      <c r="B175">
        <v>94.217424829999999</v>
      </c>
    </row>
    <row r="176" spans="1:2">
      <c r="A176" s="17">
        <v>41821</v>
      </c>
      <c r="B176">
        <v>97.070161909999996</v>
      </c>
    </row>
    <row r="177" spans="1:2">
      <c r="A177" s="17">
        <v>41852</v>
      </c>
      <c r="B177">
        <v>97.070161909999996</v>
      </c>
    </row>
    <row r="178" spans="1:2">
      <c r="A178" s="17">
        <v>41883</v>
      </c>
      <c r="B178">
        <v>97.070161909999996</v>
      </c>
    </row>
    <row r="179" spans="1:2">
      <c r="A179" s="17">
        <v>41913</v>
      </c>
      <c r="B179">
        <v>95.759444869999996</v>
      </c>
    </row>
    <row r="180" spans="1:2">
      <c r="A180" s="17">
        <v>41944</v>
      </c>
      <c r="B180">
        <v>95.759444869999996</v>
      </c>
    </row>
    <row r="181" spans="1:2">
      <c r="A181" s="17">
        <v>41974</v>
      </c>
      <c r="B181">
        <v>95.759444869999996</v>
      </c>
    </row>
    <row r="182" spans="1:2">
      <c r="A182" s="17">
        <v>42005</v>
      </c>
      <c r="B182">
        <v>97.147262909999995</v>
      </c>
    </row>
    <row r="183" spans="1:2">
      <c r="A183" s="17">
        <v>42036</v>
      </c>
      <c r="B183">
        <v>97.147262909999995</v>
      </c>
    </row>
    <row r="184" spans="1:2">
      <c r="A184" s="17">
        <v>42064</v>
      </c>
      <c r="B184">
        <v>97.147262909999995</v>
      </c>
    </row>
    <row r="185" spans="1:2">
      <c r="A185" s="17">
        <v>42095</v>
      </c>
      <c r="B185">
        <v>100.77101</v>
      </c>
    </row>
    <row r="186" spans="1:2">
      <c r="A186" s="17">
        <v>42125</v>
      </c>
      <c r="B186">
        <v>100.77101</v>
      </c>
    </row>
    <row r="187" spans="1:2">
      <c r="A187" s="17">
        <v>42156</v>
      </c>
      <c r="B187">
        <v>100.77101</v>
      </c>
    </row>
    <row r="188" spans="1:2">
      <c r="A188" s="17">
        <v>42186</v>
      </c>
      <c r="B188">
        <v>101.6962221</v>
      </c>
    </row>
    <row r="189" spans="1:2">
      <c r="A189" s="17">
        <v>42217</v>
      </c>
      <c r="B189">
        <v>101.6962221</v>
      </c>
    </row>
    <row r="190" spans="1:2">
      <c r="A190" s="17">
        <v>42248</v>
      </c>
      <c r="B190">
        <v>101.6962221</v>
      </c>
    </row>
    <row r="191" spans="1:2">
      <c r="A191" s="17">
        <v>42278</v>
      </c>
      <c r="B191">
        <v>100.38550499999999</v>
      </c>
    </row>
    <row r="192" spans="1:2">
      <c r="A192" s="17">
        <v>42309</v>
      </c>
      <c r="B192">
        <v>100.38550499999999</v>
      </c>
    </row>
    <row r="193" spans="1:2">
      <c r="A193" s="17">
        <v>42339</v>
      </c>
      <c r="B193">
        <v>100.38550499999999</v>
      </c>
    </row>
    <row r="194" spans="1:2">
      <c r="A194" s="17">
        <v>42370</v>
      </c>
      <c r="B194">
        <v>101.54201999999999</v>
      </c>
    </row>
    <row r="195" spans="1:2">
      <c r="A195" s="17">
        <v>42401</v>
      </c>
      <c r="B195">
        <v>101.54201999999999</v>
      </c>
    </row>
    <row r="196" spans="1:2">
      <c r="A196" s="17">
        <v>42430</v>
      </c>
      <c r="B196">
        <v>101.54201999999999</v>
      </c>
    </row>
    <row r="197" spans="1:2">
      <c r="A197" s="17">
        <v>42461</v>
      </c>
      <c r="B197">
        <v>101.54201999999999</v>
      </c>
    </row>
    <row r="198" spans="1:2">
      <c r="A198" s="17">
        <v>42491</v>
      </c>
      <c r="B198">
        <v>101.54201999999999</v>
      </c>
    </row>
    <row r="199" spans="1:2">
      <c r="A199" s="17">
        <v>42522</v>
      </c>
      <c r="B199">
        <v>101.54201999999999</v>
      </c>
    </row>
    <row r="200" spans="1:2">
      <c r="A200" s="17">
        <v>42552</v>
      </c>
      <c r="B200">
        <v>105.1657672</v>
      </c>
    </row>
    <row r="201" spans="1:2">
      <c r="A201" s="17">
        <v>42583</v>
      </c>
      <c r="B201">
        <v>105.1657672</v>
      </c>
    </row>
    <row r="202" spans="1:2">
      <c r="A202" s="17">
        <v>42614</v>
      </c>
      <c r="B202">
        <v>105.1657672</v>
      </c>
    </row>
    <row r="203" spans="1:2">
      <c r="A203" s="17">
        <v>42644</v>
      </c>
      <c r="B203">
        <v>107.4016962</v>
      </c>
    </row>
    <row r="204" spans="1:2">
      <c r="A204" s="17">
        <v>42675</v>
      </c>
      <c r="B204">
        <v>107.4016962</v>
      </c>
    </row>
    <row r="205" spans="1:2">
      <c r="A205" s="17">
        <v>42705</v>
      </c>
      <c r="B205">
        <v>107.4016962</v>
      </c>
    </row>
    <row r="206" spans="1:2">
      <c r="A206" s="17">
        <v>42736</v>
      </c>
      <c r="B206">
        <v>109.2521203</v>
      </c>
    </row>
    <row r="207" spans="1:2">
      <c r="A207" s="17">
        <v>42767</v>
      </c>
      <c r="B207">
        <v>109.2521203</v>
      </c>
    </row>
    <row r="208" spans="1:2">
      <c r="A208" s="17">
        <v>42795</v>
      </c>
      <c r="B208">
        <v>109.2521203</v>
      </c>
    </row>
    <row r="209" spans="1:2">
      <c r="A209" s="17">
        <v>42826</v>
      </c>
      <c r="B209">
        <v>108.71241329999999</v>
      </c>
    </row>
    <row r="210" spans="1:2">
      <c r="A210" s="17">
        <v>42856</v>
      </c>
      <c r="B210">
        <v>108.71241329999999</v>
      </c>
    </row>
    <row r="211" spans="1:2">
      <c r="A211" s="17">
        <v>42887</v>
      </c>
      <c r="B211">
        <v>108.71241329999999</v>
      </c>
    </row>
    <row r="212" spans="1:2">
      <c r="A212" s="17">
        <v>42917</v>
      </c>
      <c r="B212">
        <v>109.2521203</v>
      </c>
    </row>
    <row r="213" spans="1:2">
      <c r="A213" s="17">
        <v>42948</v>
      </c>
      <c r="B213">
        <v>109.2521203</v>
      </c>
    </row>
    <row r="214" spans="1:2">
      <c r="A214" s="17">
        <v>42979</v>
      </c>
      <c r="B214">
        <v>109.2521203</v>
      </c>
    </row>
    <row r="215" spans="1:2">
      <c r="A215" s="17">
        <v>43009</v>
      </c>
      <c r="B215">
        <v>108.5582113</v>
      </c>
    </row>
    <row r="216" spans="1:2">
      <c r="A216" s="17">
        <v>43040</v>
      </c>
      <c r="B216">
        <v>108.5582113</v>
      </c>
    </row>
    <row r="217" spans="1:2">
      <c r="A217" s="17">
        <v>43070</v>
      </c>
      <c r="B217">
        <v>108.5582113</v>
      </c>
    </row>
    <row r="218" spans="1:2">
      <c r="A218" s="17">
        <v>43101</v>
      </c>
      <c r="B218">
        <v>111.4880493</v>
      </c>
    </row>
    <row r="219" spans="1:2">
      <c r="A219" s="17">
        <v>43132</v>
      </c>
      <c r="B219">
        <v>111.4880493</v>
      </c>
    </row>
    <row r="220" spans="1:2">
      <c r="A220" s="17">
        <v>43160</v>
      </c>
      <c r="B220">
        <v>111.4880493</v>
      </c>
    </row>
    <row r="221" spans="1:2">
      <c r="A221" s="17">
        <v>43191</v>
      </c>
      <c r="B221">
        <v>112.64456439999999</v>
      </c>
    </row>
    <row r="222" spans="1:2">
      <c r="A222" s="17">
        <v>43221</v>
      </c>
      <c r="B222">
        <v>112.64456439999999</v>
      </c>
    </row>
    <row r="223" spans="1:2">
      <c r="A223" s="17">
        <v>43252</v>
      </c>
      <c r="B223">
        <v>112.64456439999999</v>
      </c>
    </row>
    <row r="224" spans="1:2">
      <c r="A224" s="17">
        <v>43282</v>
      </c>
      <c r="B224">
        <v>112.1819584</v>
      </c>
    </row>
    <row r="225" spans="1:2">
      <c r="A225" s="17">
        <v>43313</v>
      </c>
      <c r="B225">
        <v>112.1819584</v>
      </c>
    </row>
    <row r="226" spans="1:2">
      <c r="A226" s="17">
        <v>43344</v>
      </c>
      <c r="B226">
        <v>112.1819584</v>
      </c>
    </row>
    <row r="227" spans="1:2">
      <c r="A227" s="17">
        <v>43374</v>
      </c>
      <c r="B227">
        <v>112.4132614</v>
      </c>
    </row>
    <row r="228" spans="1:2">
      <c r="A228" s="17">
        <v>43405</v>
      </c>
      <c r="B228">
        <v>112.4132614</v>
      </c>
    </row>
    <row r="229" spans="1:2">
      <c r="A229" s="17">
        <v>43435</v>
      </c>
      <c r="B229">
        <v>112.4132614</v>
      </c>
    </row>
    <row r="230" spans="1:2">
      <c r="A230" s="17">
        <v>43466</v>
      </c>
      <c r="B230">
        <v>115.6515035</v>
      </c>
    </row>
    <row r="231" spans="1:2">
      <c r="A231" s="17">
        <v>43497</v>
      </c>
      <c r="B231">
        <v>115.6515035</v>
      </c>
    </row>
    <row r="232" spans="1:2">
      <c r="A232" s="17">
        <v>43525</v>
      </c>
      <c r="B232">
        <v>115.6515035</v>
      </c>
    </row>
    <row r="233" spans="1:2">
      <c r="A233" s="17">
        <v>43556</v>
      </c>
      <c r="B233">
        <v>116.1912105</v>
      </c>
    </row>
    <row r="234" spans="1:2">
      <c r="A234" s="17">
        <v>43586</v>
      </c>
      <c r="B234">
        <v>116.1912105</v>
      </c>
    </row>
    <row r="235" spans="1:2">
      <c r="A235" s="17">
        <v>43617</v>
      </c>
      <c r="B235">
        <v>116.1912105</v>
      </c>
    </row>
    <row r="236" spans="1:2">
      <c r="A236" s="17">
        <v>43647</v>
      </c>
      <c r="B236">
        <v>118.1187355</v>
      </c>
    </row>
    <row r="237" spans="1:2">
      <c r="A237" s="17">
        <v>43678</v>
      </c>
      <c r="B237">
        <v>118.1187355</v>
      </c>
    </row>
    <row r="238" spans="1:2">
      <c r="A238" s="17">
        <v>43709</v>
      </c>
      <c r="B238">
        <v>118.1187355</v>
      </c>
    </row>
    <row r="239" spans="1:2">
      <c r="A239" s="17">
        <v>43739</v>
      </c>
      <c r="B239">
        <v>118.7355436</v>
      </c>
    </row>
    <row r="240" spans="1:2">
      <c r="A240" s="17">
        <v>43770</v>
      </c>
      <c r="B240">
        <v>118.7355436</v>
      </c>
    </row>
    <row r="241" spans="1:2">
      <c r="A241" s="17">
        <v>43800</v>
      </c>
      <c r="B241">
        <v>118.7355436</v>
      </c>
    </row>
    <row r="242" spans="1:2">
      <c r="A242" s="17">
        <v>43831</v>
      </c>
      <c r="B242">
        <v>121.5882806</v>
      </c>
    </row>
    <row r="243" spans="1:2">
      <c r="A243" s="17">
        <v>43862</v>
      </c>
      <c r="B243">
        <v>121.5882806</v>
      </c>
    </row>
    <row r="244" spans="1:2">
      <c r="A244" s="17">
        <v>43891</v>
      </c>
      <c r="B244">
        <v>121.5882806</v>
      </c>
    </row>
    <row r="245" spans="1:2">
      <c r="A245" s="17">
        <v>43922</v>
      </c>
      <c r="B245">
        <v>141.94294529999999</v>
      </c>
    </row>
    <row r="246" spans="1:2">
      <c r="A246" s="17">
        <v>43952</v>
      </c>
      <c r="B246">
        <v>141.94294529999999</v>
      </c>
    </row>
    <row r="247" spans="1:2">
      <c r="A247" s="17">
        <v>43983</v>
      </c>
      <c r="B247">
        <v>141.94294529999999</v>
      </c>
    </row>
    <row r="248" spans="1:2">
      <c r="A248" s="17">
        <v>44013</v>
      </c>
      <c r="B248">
        <v>116.6538165</v>
      </c>
    </row>
    <row r="249" spans="1:2">
      <c r="A249" s="17">
        <v>44044</v>
      </c>
      <c r="B249">
        <v>116.6538165</v>
      </c>
    </row>
    <row r="250" spans="1:2">
      <c r="A250" s="17">
        <v>44075</v>
      </c>
      <c r="B250">
        <v>116.6538165</v>
      </c>
    </row>
    <row r="251" spans="1:2">
      <c r="A251" s="17">
        <v>44105</v>
      </c>
      <c r="B251">
        <v>113.80107940000001</v>
      </c>
    </row>
    <row r="252" spans="1:2">
      <c r="A252" s="17">
        <v>44136</v>
      </c>
      <c r="B252">
        <v>113.80107940000001</v>
      </c>
    </row>
    <row r="253" spans="1:2">
      <c r="A253" s="17">
        <v>44166</v>
      </c>
      <c r="B253">
        <v>113.80107940000001</v>
      </c>
    </row>
    <row r="254" spans="1:2">
      <c r="A254" s="17">
        <v>44197</v>
      </c>
      <c r="B254">
        <v>118.8439</v>
      </c>
    </row>
    <row r="255" spans="1:2">
      <c r="A255" s="17">
        <v>44228</v>
      </c>
      <c r="B255">
        <v>118.8439</v>
      </c>
    </row>
    <row r="256" spans="1:2">
      <c r="A256" s="17">
        <v>44256</v>
      </c>
      <c r="B256">
        <v>118.8439</v>
      </c>
    </row>
    <row r="257" spans="1:2">
      <c r="A257" s="17">
        <v>44287</v>
      </c>
      <c r="B257">
        <v>121.31019999999999</v>
      </c>
    </row>
    <row r="258" spans="1:2">
      <c r="A258" s="17">
        <v>44317</v>
      </c>
      <c r="B258">
        <v>121.31019999999999</v>
      </c>
    </row>
    <row r="259" spans="1:2">
      <c r="A259" s="17">
        <v>44348</v>
      </c>
      <c r="B259">
        <v>121.31019999999999</v>
      </c>
    </row>
    <row r="260" spans="1:2">
      <c r="A260" s="17">
        <v>44378</v>
      </c>
      <c r="B260">
        <v>121.31019999999999</v>
      </c>
    </row>
    <row r="261" spans="1:2">
      <c r="A261" s="17">
        <v>44409</v>
      </c>
      <c r="B261">
        <v>121.31019999999999</v>
      </c>
    </row>
    <row r="262" spans="1:2">
      <c r="A262" s="17">
        <v>44440</v>
      </c>
      <c r="B262">
        <v>121.31019999999999</v>
      </c>
    </row>
    <row r="263" spans="1:2">
      <c r="A263" s="17">
        <v>44470</v>
      </c>
      <c r="B263">
        <v>121.31019999999999</v>
      </c>
    </row>
    <row r="264" spans="1:2">
      <c r="A264" s="17">
        <v>44501</v>
      </c>
      <c r="B264">
        <v>121.31019999999999</v>
      </c>
    </row>
    <row r="265" spans="1:2">
      <c r="A265" s="17">
        <v>44531</v>
      </c>
      <c r="B265">
        <v>121.31019999999999</v>
      </c>
    </row>
    <row r="266" spans="1:2">
      <c r="A266" s="17">
        <v>44562</v>
      </c>
      <c r="B266">
        <v>121.31019999999999</v>
      </c>
    </row>
    <row r="267" spans="1:2">
      <c r="A267" s="17">
        <v>44593</v>
      </c>
      <c r="B267">
        <v>121.31019999999999</v>
      </c>
    </row>
    <row r="268" spans="1:2">
      <c r="A268" s="17"/>
    </row>
  </sheetData>
  <hyperlinks>
    <hyperlink ref="F1" r:id="rId1" display="https://fred.stlouisfed.org/series/LCULMN01ZAQ661S" xr:uid="{8DFF2C40-7F45-4979-9BB3-F7A8513C941E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697E4-CA29-4786-9A8E-63EC87A915E6}">
  <sheetPr>
    <tabColor rgb="FF70AD47"/>
  </sheetPr>
  <dimension ref="A1:F268"/>
  <sheetViews>
    <sheetView topLeftCell="A230" workbookViewId="0">
      <selection activeCell="A268" sqref="A268:B268"/>
    </sheetView>
  </sheetViews>
  <sheetFormatPr defaultRowHeight="12.75"/>
  <cols>
    <col min="1" max="1" width="10.140625" bestFit="1" customWidth="1"/>
    <col min="2" max="2" width="17.7109375" bestFit="1" customWidth="1"/>
  </cols>
  <sheetData>
    <row r="1" spans="1:6">
      <c r="A1" t="s">
        <v>1</v>
      </c>
      <c r="B1" t="s">
        <v>99</v>
      </c>
      <c r="F1" s="18" t="s">
        <v>98</v>
      </c>
    </row>
    <row r="2" spans="1:6">
      <c r="A2" s="17">
        <v>36526</v>
      </c>
      <c r="B2">
        <v>696879.9</v>
      </c>
    </row>
    <row r="3" spans="1:6">
      <c r="A3" s="17">
        <v>36557</v>
      </c>
      <c r="B3">
        <v>696879.9</v>
      </c>
    </row>
    <row r="4" spans="1:6">
      <c r="A4" s="17">
        <v>36586</v>
      </c>
      <c r="B4">
        <v>696879.9</v>
      </c>
    </row>
    <row r="5" spans="1:6">
      <c r="A5" s="17">
        <v>36617</v>
      </c>
      <c r="B5">
        <v>703291.1</v>
      </c>
    </row>
    <row r="6" spans="1:6">
      <c r="A6" s="17">
        <v>36647</v>
      </c>
      <c r="B6">
        <v>703291.1</v>
      </c>
    </row>
    <row r="7" spans="1:6">
      <c r="A7" s="17">
        <v>36678</v>
      </c>
      <c r="B7">
        <v>703291.1</v>
      </c>
    </row>
    <row r="8" spans="1:6">
      <c r="A8" s="17">
        <v>36708</v>
      </c>
      <c r="B8">
        <v>710256.4</v>
      </c>
    </row>
    <row r="9" spans="1:6">
      <c r="A9" s="17">
        <v>36739</v>
      </c>
      <c r="B9">
        <v>710256.4</v>
      </c>
    </row>
    <row r="10" spans="1:6">
      <c r="A10" s="17">
        <v>36770</v>
      </c>
      <c r="B10">
        <v>710256.4</v>
      </c>
    </row>
    <row r="11" spans="1:6">
      <c r="A11" s="17">
        <v>36800</v>
      </c>
      <c r="B11">
        <v>716300.4</v>
      </c>
    </row>
    <row r="12" spans="1:6">
      <c r="A12" s="17">
        <v>36831</v>
      </c>
      <c r="B12">
        <v>716300.4</v>
      </c>
    </row>
    <row r="13" spans="1:6">
      <c r="A13" s="17">
        <v>36861</v>
      </c>
      <c r="B13">
        <v>716300.4</v>
      </c>
    </row>
    <row r="14" spans="1:6">
      <c r="A14" s="17">
        <v>36892</v>
      </c>
      <c r="B14">
        <v>720702.2</v>
      </c>
    </row>
    <row r="15" spans="1:6">
      <c r="A15" s="17">
        <v>36923</v>
      </c>
      <c r="B15">
        <v>720702.2</v>
      </c>
    </row>
    <row r="16" spans="1:6">
      <c r="A16" s="17">
        <v>36951</v>
      </c>
      <c r="B16">
        <v>720702.2</v>
      </c>
    </row>
    <row r="17" spans="1:2">
      <c r="A17" s="17">
        <v>36982</v>
      </c>
      <c r="B17">
        <v>724303.5</v>
      </c>
    </row>
    <row r="18" spans="1:2">
      <c r="A18" s="17">
        <v>37012</v>
      </c>
      <c r="B18">
        <v>724303.5</v>
      </c>
    </row>
    <row r="19" spans="1:2">
      <c r="A19" s="17">
        <v>37043</v>
      </c>
      <c r="B19">
        <v>724303.5</v>
      </c>
    </row>
    <row r="20" spans="1:2">
      <c r="A20" s="17">
        <v>37073</v>
      </c>
      <c r="B20">
        <v>726228.4</v>
      </c>
    </row>
    <row r="21" spans="1:2">
      <c r="A21" s="17">
        <v>37104</v>
      </c>
      <c r="B21">
        <v>726228.4</v>
      </c>
    </row>
    <row r="22" spans="1:2">
      <c r="A22" s="17">
        <v>37135</v>
      </c>
      <c r="B22">
        <v>726228.4</v>
      </c>
    </row>
    <row r="23" spans="1:2">
      <c r="A23" s="17">
        <v>37165</v>
      </c>
      <c r="B23">
        <v>731815.4</v>
      </c>
    </row>
    <row r="24" spans="1:2">
      <c r="A24" s="17">
        <v>37196</v>
      </c>
      <c r="B24">
        <v>731815.4</v>
      </c>
    </row>
    <row r="25" spans="1:2">
      <c r="A25" s="17">
        <v>37226</v>
      </c>
      <c r="B25">
        <v>731815.4</v>
      </c>
    </row>
    <row r="26" spans="1:2">
      <c r="A26" s="17">
        <v>37257</v>
      </c>
      <c r="B26">
        <v>739763</v>
      </c>
    </row>
    <row r="27" spans="1:2">
      <c r="A27" s="17">
        <v>37288</v>
      </c>
      <c r="B27">
        <v>739763</v>
      </c>
    </row>
    <row r="28" spans="1:2">
      <c r="A28" s="17">
        <v>37316</v>
      </c>
      <c r="B28">
        <v>739763</v>
      </c>
    </row>
    <row r="29" spans="1:2">
      <c r="A29" s="17">
        <v>37347</v>
      </c>
      <c r="B29">
        <v>749149.5</v>
      </c>
    </row>
    <row r="30" spans="1:2">
      <c r="A30" s="17">
        <v>37377</v>
      </c>
      <c r="B30">
        <v>749149.5</v>
      </c>
    </row>
    <row r="31" spans="1:2">
      <c r="A31" s="17">
        <v>37408</v>
      </c>
      <c r="B31">
        <v>749149.5</v>
      </c>
    </row>
    <row r="32" spans="1:2">
      <c r="A32" s="17">
        <v>37438</v>
      </c>
      <c r="B32">
        <v>757628.6</v>
      </c>
    </row>
    <row r="33" spans="1:2">
      <c r="A33" s="17">
        <v>37469</v>
      </c>
      <c r="B33">
        <v>757628.6</v>
      </c>
    </row>
    <row r="34" spans="1:2">
      <c r="A34" s="17">
        <v>37500</v>
      </c>
      <c r="B34">
        <v>757628.6</v>
      </c>
    </row>
    <row r="35" spans="1:2">
      <c r="A35" s="17">
        <v>37530</v>
      </c>
      <c r="B35">
        <v>763932</v>
      </c>
    </row>
    <row r="36" spans="1:2">
      <c r="A36" s="17">
        <v>37561</v>
      </c>
      <c r="B36">
        <v>763932</v>
      </c>
    </row>
    <row r="37" spans="1:2">
      <c r="A37" s="17">
        <v>37591</v>
      </c>
      <c r="B37">
        <v>763932</v>
      </c>
    </row>
    <row r="38" spans="1:2">
      <c r="A38" s="17">
        <v>37622</v>
      </c>
      <c r="B38">
        <v>768781.2</v>
      </c>
    </row>
    <row r="39" spans="1:2">
      <c r="A39" s="17">
        <v>37653</v>
      </c>
      <c r="B39">
        <v>768781.2</v>
      </c>
    </row>
    <row r="40" spans="1:2">
      <c r="A40" s="17">
        <v>37681</v>
      </c>
      <c r="B40">
        <v>768781.2</v>
      </c>
    </row>
    <row r="41" spans="1:2">
      <c r="A41" s="17">
        <v>37712</v>
      </c>
      <c r="B41">
        <v>772535.7</v>
      </c>
    </row>
    <row r="42" spans="1:2">
      <c r="A42" s="17">
        <v>37742</v>
      </c>
      <c r="B42">
        <v>772535.7</v>
      </c>
    </row>
    <row r="43" spans="1:2">
      <c r="A43" s="17">
        <v>37773</v>
      </c>
      <c r="B43">
        <v>772535.7</v>
      </c>
    </row>
    <row r="44" spans="1:2">
      <c r="A44" s="17">
        <v>37803</v>
      </c>
      <c r="B44">
        <v>776728.1</v>
      </c>
    </row>
    <row r="45" spans="1:2">
      <c r="A45" s="17">
        <v>37834</v>
      </c>
      <c r="B45">
        <v>776728.1</v>
      </c>
    </row>
    <row r="46" spans="1:2">
      <c r="A46" s="17">
        <v>37865</v>
      </c>
      <c r="B46">
        <v>776728.1</v>
      </c>
    </row>
    <row r="47" spans="1:2">
      <c r="A47" s="17">
        <v>37895</v>
      </c>
      <c r="B47">
        <v>781209.3</v>
      </c>
    </row>
    <row r="48" spans="1:2">
      <c r="A48" s="17">
        <v>37926</v>
      </c>
      <c r="B48">
        <v>781209.3</v>
      </c>
    </row>
    <row r="49" spans="1:2">
      <c r="A49" s="17">
        <v>37956</v>
      </c>
      <c r="B49">
        <v>781209.3</v>
      </c>
    </row>
    <row r="50" spans="1:2">
      <c r="A50" s="17">
        <v>37987</v>
      </c>
      <c r="B50">
        <v>793035.1</v>
      </c>
    </row>
    <row r="51" spans="1:2">
      <c r="A51" s="17">
        <v>38018</v>
      </c>
      <c r="B51">
        <v>793035.1</v>
      </c>
    </row>
    <row r="52" spans="1:2">
      <c r="A52" s="17">
        <v>38047</v>
      </c>
      <c r="B52">
        <v>793035.1</v>
      </c>
    </row>
    <row r="53" spans="1:2">
      <c r="A53" s="17">
        <v>38078</v>
      </c>
      <c r="B53">
        <v>804117.4</v>
      </c>
    </row>
    <row r="54" spans="1:2">
      <c r="A54" s="17">
        <v>38108</v>
      </c>
      <c r="B54">
        <v>804117.4</v>
      </c>
    </row>
    <row r="55" spans="1:2">
      <c r="A55" s="17">
        <v>38139</v>
      </c>
      <c r="B55">
        <v>804117.4</v>
      </c>
    </row>
    <row r="56" spans="1:2">
      <c r="A56" s="17">
        <v>38169</v>
      </c>
      <c r="B56">
        <v>817265.7</v>
      </c>
    </row>
    <row r="57" spans="1:2">
      <c r="A57" s="17">
        <v>38200</v>
      </c>
      <c r="B57">
        <v>817265.7</v>
      </c>
    </row>
    <row r="58" spans="1:2">
      <c r="A58" s="17">
        <v>38231</v>
      </c>
      <c r="B58">
        <v>817265.7</v>
      </c>
    </row>
    <row r="59" spans="1:2">
      <c r="A59" s="17">
        <v>38261</v>
      </c>
      <c r="B59">
        <v>825993.5</v>
      </c>
    </row>
    <row r="60" spans="1:2">
      <c r="A60" s="17">
        <v>38292</v>
      </c>
      <c r="B60">
        <v>825993.5</v>
      </c>
    </row>
    <row r="61" spans="1:2">
      <c r="A61" s="17">
        <v>38322</v>
      </c>
      <c r="B61">
        <v>825993.5</v>
      </c>
    </row>
    <row r="62" spans="1:2">
      <c r="A62" s="17">
        <v>38353</v>
      </c>
      <c r="B62">
        <v>834390.5</v>
      </c>
    </row>
    <row r="63" spans="1:2">
      <c r="A63" s="17">
        <v>38384</v>
      </c>
      <c r="B63">
        <v>834390.5</v>
      </c>
    </row>
    <row r="64" spans="1:2">
      <c r="A64" s="17">
        <v>38412</v>
      </c>
      <c r="B64">
        <v>834390.5</v>
      </c>
    </row>
    <row r="65" spans="1:2">
      <c r="A65" s="17">
        <v>38443</v>
      </c>
      <c r="B65">
        <v>849364.1</v>
      </c>
    </row>
    <row r="66" spans="1:2">
      <c r="A66" s="17">
        <v>38473</v>
      </c>
      <c r="B66">
        <v>849364.1</v>
      </c>
    </row>
    <row r="67" spans="1:2">
      <c r="A67" s="17">
        <v>38504</v>
      </c>
      <c r="B67">
        <v>849364.1</v>
      </c>
    </row>
    <row r="68" spans="1:2">
      <c r="A68" s="17">
        <v>38534</v>
      </c>
      <c r="B68">
        <v>860946.2</v>
      </c>
    </row>
    <row r="69" spans="1:2">
      <c r="A69" s="17">
        <v>38565</v>
      </c>
      <c r="B69">
        <v>860946.2</v>
      </c>
    </row>
    <row r="70" spans="1:2">
      <c r="A70" s="17">
        <v>38596</v>
      </c>
      <c r="B70">
        <v>860946.2</v>
      </c>
    </row>
    <row r="71" spans="1:2">
      <c r="A71" s="17">
        <v>38626</v>
      </c>
      <c r="B71">
        <v>866709</v>
      </c>
    </row>
    <row r="72" spans="1:2">
      <c r="A72" s="17">
        <v>38657</v>
      </c>
      <c r="B72">
        <v>866709</v>
      </c>
    </row>
    <row r="73" spans="1:2">
      <c r="A73" s="17">
        <v>38687</v>
      </c>
      <c r="B73">
        <v>866709</v>
      </c>
    </row>
    <row r="74" spans="1:2">
      <c r="A74" s="17">
        <v>38718</v>
      </c>
      <c r="B74">
        <v>881938.5</v>
      </c>
    </row>
    <row r="75" spans="1:2">
      <c r="A75" s="17">
        <v>38749</v>
      </c>
      <c r="B75">
        <v>881938.5</v>
      </c>
    </row>
    <row r="76" spans="1:2">
      <c r="A76" s="17">
        <v>38777</v>
      </c>
      <c r="B76">
        <v>881938.5</v>
      </c>
    </row>
    <row r="77" spans="1:2">
      <c r="A77" s="17">
        <v>38808</v>
      </c>
      <c r="B77">
        <v>894464.2</v>
      </c>
    </row>
    <row r="78" spans="1:2">
      <c r="A78" s="17">
        <v>38838</v>
      </c>
      <c r="B78">
        <v>894464.2</v>
      </c>
    </row>
    <row r="79" spans="1:2">
      <c r="A79" s="17">
        <v>38869</v>
      </c>
      <c r="B79">
        <v>894464.2</v>
      </c>
    </row>
    <row r="80" spans="1:2">
      <c r="A80" s="17">
        <v>38899</v>
      </c>
      <c r="B80">
        <v>906818.1</v>
      </c>
    </row>
    <row r="81" spans="1:2">
      <c r="A81" s="17">
        <v>38930</v>
      </c>
      <c r="B81">
        <v>906818.1</v>
      </c>
    </row>
    <row r="82" spans="1:2">
      <c r="A82" s="17">
        <v>38961</v>
      </c>
      <c r="B82">
        <v>906818.1</v>
      </c>
    </row>
    <row r="83" spans="1:2">
      <c r="A83" s="17">
        <v>38991</v>
      </c>
      <c r="B83">
        <v>919357.8</v>
      </c>
    </row>
    <row r="84" spans="1:2">
      <c r="A84" s="17">
        <v>39022</v>
      </c>
      <c r="B84">
        <v>919357.8</v>
      </c>
    </row>
    <row r="85" spans="1:2">
      <c r="A85" s="17">
        <v>39052</v>
      </c>
      <c r="B85">
        <v>919357.8</v>
      </c>
    </row>
    <row r="86" spans="1:2">
      <c r="A86" s="17">
        <v>39083</v>
      </c>
      <c r="B86">
        <v>934285.1</v>
      </c>
    </row>
    <row r="87" spans="1:2">
      <c r="A87" s="17">
        <v>39114</v>
      </c>
      <c r="B87">
        <v>934285.1</v>
      </c>
    </row>
    <row r="88" spans="1:2">
      <c r="A88" s="17">
        <v>39142</v>
      </c>
      <c r="B88">
        <v>934285.1</v>
      </c>
    </row>
    <row r="89" spans="1:2">
      <c r="A89" s="17">
        <v>39173</v>
      </c>
      <c r="B89">
        <v>941942.1</v>
      </c>
    </row>
    <row r="90" spans="1:2">
      <c r="A90" s="17">
        <v>39203</v>
      </c>
      <c r="B90">
        <v>941942.1</v>
      </c>
    </row>
    <row r="91" spans="1:2">
      <c r="A91" s="17">
        <v>39234</v>
      </c>
      <c r="B91">
        <v>941942.1</v>
      </c>
    </row>
    <row r="92" spans="1:2">
      <c r="A92" s="17">
        <v>39264</v>
      </c>
      <c r="B92">
        <v>952981.1</v>
      </c>
    </row>
    <row r="93" spans="1:2">
      <c r="A93" s="17">
        <v>39295</v>
      </c>
      <c r="B93">
        <v>952981.1</v>
      </c>
    </row>
    <row r="94" spans="1:2">
      <c r="A94" s="17">
        <v>39326</v>
      </c>
      <c r="B94">
        <v>952981.1</v>
      </c>
    </row>
    <row r="95" spans="1:2">
      <c r="A95" s="17">
        <v>39356</v>
      </c>
      <c r="B95">
        <v>966485.6</v>
      </c>
    </row>
    <row r="96" spans="1:2">
      <c r="A96" s="17">
        <v>39387</v>
      </c>
      <c r="B96">
        <v>966485.6</v>
      </c>
    </row>
    <row r="97" spans="1:2">
      <c r="A97" s="17">
        <v>39417</v>
      </c>
      <c r="B97">
        <v>966485.6</v>
      </c>
    </row>
    <row r="98" spans="1:2">
      <c r="A98" s="17">
        <v>39448</v>
      </c>
      <c r="B98">
        <v>970544.9</v>
      </c>
    </row>
    <row r="99" spans="1:2">
      <c r="A99" s="17">
        <v>39479</v>
      </c>
      <c r="B99">
        <v>970544.9</v>
      </c>
    </row>
    <row r="100" spans="1:2">
      <c r="A100" s="17">
        <v>39508</v>
      </c>
      <c r="B100">
        <v>970544.9</v>
      </c>
    </row>
    <row r="101" spans="1:2">
      <c r="A101" s="17">
        <v>39539</v>
      </c>
      <c r="B101">
        <v>982394.1</v>
      </c>
    </row>
    <row r="102" spans="1:2">
      <c r="A102" s="17">
        <v>39569</v>
      </c>
      <c r="B102">
        <v>982394.1</v>
      </c>
    </row>
    <row r="103" spans="1:2">
      <c r="A103" s="17">
        <v>39600</v>
      </c>
      <c r="B103">
        <v>982394.1</v>
      </c>
    </row>
    <row r="104" spans="1:2">
      <c r="A104" s="17">
        <v>39630</v>
      </c>
      <c r="B104">
        <v>984741.4</v>
      </c>
    </row>
    <row r="105" spans="1:2">
      <c r="A105" s="17">
        <v>39661</v>
      </c>
      <c r="B105">
        <v>984741.4</v>
      </c>
    </row>
    <row r="106" spans="1:2">
      <c r="A106" s="17">
        <v>39692</v>
      </c>
      <c r="B106">
        <v>984741.4</v>
      </c>
    </row>
    <row r="107" spans="1:2">
      <c r="A107" s="17">
        <v>39722</v>
      </c>
      <c r="B107">
        <v>979135.8</v>
      </c>
    </row>
    <row r="108" spans="1:2">
      <c r="A108" s="17">
        <v>39753</v>
      </c>
      <c r="B108">
        <v>979135.8</v>
      </c>
    </row>
    <row r="109" spans="1:2">
      <c r="A109" s="17">
        <v>39783</v>
      </c>
      <c r="B109">
        <v>979135.8</v>
      </c>
    </row>
    <row r="110" spans="1:2">
      <c r="A110" s="17">
        <v>39814</v>
      </c>
      <c r="B110">
        <v>963904.9</v>
      </c>
    </row>
    <row r="111" spans="1:2">
      <c r="A111" s="17">
        <v>39845</v>
      </c>
      <c r="B111">
        <v>963904.9</v>
      </c>
    </row>
    <row r="112" spans="1:2">
      <c r="A112" s="17">
        <v>39873</v>
      </c>
      <c r="B112">
        <v>963904.9</v>
      </c>
    </row>
    <row r="113" spans="1:2">
      <c r="A113" s="17">
        <v>39904</v>
      </c>
      <c r="B113">
        <v>960596.7</v>
      </c>
    </row>
    <row r="114" spans="1:2">
      <c r="A114" s="17">
        <v>39934</v>
      </c>
      <c r="B114">
        <v>960596.7</v>
      </c>
    </row>
    <row r="115" spans="1:2">
      <c r="A115" s="17">
        <v>39965</v>
      </c>
      <c r="B115">
        <v>960596.7</v>
      </c>
    </row>
    <row r="116" spans="1:2">
      <c r="A116" s="17">
        <v>39995</v>
      </c>
      <c r="B116">
        <v>962824.4</v>
      </c>
    </row>
    <row r="117" spans="1:2">
      <c r="A117" s="17">
        <v>40026</v>
      </c>
      <c r="B117">
        <v>962824.4</v>
      </c>
    </row>
    <row r="118" spans="1:2">
      <c r="A118" s="17">
        <v>40057</v>
      </c>
      <c r="B118">
        <v>962824.4</v>
      </c>
    </row>
    <row r="119" spans="1:2">
      <c r="A119" s="17">
        <v>40087</v>
      </c>
      <c r="B119">
        <v>969246.1</v>
      </c>
    </row>
    <row r="120" spans="1:2">
      <c r="A120" s="17">
        <v>40118</v>
      </c>
      <c r="B120">
        <v>969246.1</v>
      </c>
    </row>
    <row r="121" spans="1:2">
      <c r="A121" s="17">
        <v>40148</v>
      </c>
      <c r="B121">
        <v>969246.1</v>
      </c>
    </row>
    <row r="122" spans="1:2">
      <c r="A122" s="17">
        <v>40179</v>
      </c>
      <c r="B122">
        <v>980554.6</v>
      </c>
    </row>
    <row r="123" spans="1:2">
      <c r="A123" s="17">
        <v>40210</v>
      </c>
      <c r="B123">
        <v>980554.6</v>
      </c>
    </row>
    <row r="124" spans="1:2">
      <c r="A124" s="17">
        <v>40238</v>
      </c>
      <c r="B124">
        <v>980554.6</v>
      </c>
    </row>
    <row r="125" spans="1:2">
      <c r="A125" s="17">
        <v>40269</v>
      </c>
      <c r="B125">
        <v>988785.5</v>
      </c>
    </row>
    <row r="126" spans="1:2">
      <c r="A126" s="17">
        <v>40299</v>
      </c>
      <c r="B126">
        <v>988785.5</v>
      </c>
    </row>
    <row r="127" spans="1:2">
      <c r="A127" s="17">
        <v>40330</v>
      </c>
      <c r="B127">
        <v>988785.5</v>
      </c>
    </row>
    <row r="128" spans="1:2">
      <c r="A128" s="17">
        <v>40360</v>
      </c>
      <c r="B128">
        <v>997588.1</v>
      </c>
    </row>
    <row r="129" spans="1:2">
      <c r="A129" s="17">
        <v>40391</v>
      </c>
      <c r="B129">
        <v>997588.1</v>
      </c>
    </row>
    <row r="130" spans="1:2">
      <c r="A130" s="17">
        <v>40422</v>
      </c>
      <c r="B130">
        <v>997588.1</v>
      </c>
    </row>
    <row r="131" spans="1:2">
      <c r="A131" s="17">
        <v>40452</v>
      </c>
      <c r="B131">
        <v>1006873.5</v>
      </c>
    </row>
    <row r="132" spans="1:2">
      <c r="A132" s="17">
        <v>40483</v>
      </c>
      <c r="B132">
        <v>1006873.5</v>
      </c>
    </row>
    <row r="133" spans="1:2">
      <c r="A133" s="17">
        <v>40513</v>
      </c>
      <c r="B133">
        <v>1006873.5</v>
      </c>
    </row>
    <row r="134" spans="1:2">
      <c r="A134" s="17">
        <v>40544</v>
      </c>
      <c r="B134">
        <v>1016789.2</v>
      </c>
    </row>
    <row r="135" spans="1:2">
      <c r="A135" s="17">
        <v>40575</v>
      </c>
      <c r="B135">
        <v>1016789.2</v>
      </c>
    </row>
    <row r="136" spans="1:2">
      <c r="A136" s="17">
        <v>40603</v>
      </c>
      <c r="B136">
        <v>1016789.2</v>
      </c>
    </row>
    <row r="137" spans="1:2">
      <c r="A137" s="17">
        <v>40634</v>
      </c>
      <c r="B137">
        <v>1022479.8</v>
      </c>
    </row>
    <row r="138" spans="1:2">
      <c r="A138" s="17">
        <v>40664</v>
      </c>
      <c r="B138">
        <v>1022479.8</v>
      </c>
    </row>
    <row r="139" spans="1:2">
      <c r="A139" s="17">
        <v>40695</v>
      </c>
      <c r="B139">
        <v>1022479.8</v>
      </c>
    </row>
    <row r="140" spans="1:2">
      <c r="A140" s="17">
        <v>40725</v>
      </c>
      <c r="B140">
        <v>1026710.6</v>
      </c>
    </row>
    <row r="141" spans="1:2">
      <c r="A141" s="17">
        <v>40756</v>
      </c>
      <c r="B141">
        <v>1026710.6</v>
      </c>
    </row>
    <row r="142" spans="1:2">
      <c r="A142" s="17">
        <v>40787</v>
      </c>
      <c r="B142">
        <v>1026710.6</v>
      </c>
    </row>
    <row r="143" spans="1:2">
      <c r="A143" s="17">
        <v>40817</v>
      </c>
      <c r="B143">
        <v>1033734.2</v>
      </c>
    </row>
    <row r="144" spans="1:2">
      <c r="A144" s="17">
        <v>40848</v>
      </c>
      <c r="B144">
        <v>1033734.2</v>
      </c>
    </row>
    <row r="145" spans="1:2">
      <c r="A145" s="17">
        <v>40878</v>
      </c>
      <c r="B145">
        <v>1033734.2</v>
      </c>
    </row>
    <row r="146" spans="1:2">
      <c r="A146" s="17">
        <v>40909</v>
      </c>
      <c r="B146">
        <v>1039593.8</v>
      </c>
    </row>
    <row r="147" spans="1:2">
      <c r="A147" s="17">
        <v>40940</v>
      </c>
      <c r="B147">
        <v>1039593.8</v>
      </c>
    </row>
    <row r="148" spans="1:2">
      <c r="A148" s="17">
        <v>40969</v>
      </c>
      <c r="B148">
        <v>1039593.8</v>
      </c>
    </row>
    <row r="149" spans="1:2">
      <c r="A149" s="17">
        <v>41000</v>
      </c>
      <c r="B149">
        <v>1048271.6</v>
      </c>
    </row>
    <row r="150" spans="1:2">
      <c r="A150" s="17">
        <v>41030</v>
      </c>
      <c r="B150">
        <v>1048271.6</v>
      </c>
    </row>
    <row r="151" spans="1:2">
      <c r="A151" s="17">
        <v>41061</v>
      </c>
      <c r="B151">
        <v>1048271.6</v>
      </c>
    </row>
    <row r="152" spans="1:2">
      <c r="A152" s="17">
        <v>41091</v>
      </c>
      <c r="B152">
        <v>1052533.5</v>
      </c>
    </row>
    <row r="153" spans="1:2">
      <c r="A153" s="17">
        <v>41122</v>
      </c>
      <c r="B153">
        <v>1052533.5</v>
      </c>
    </row>
    <row r="154" spans="1:2">
      <c r="A154" s="17">
        <v>41153</v>
      </c>
      <c r="B154">
        <v>1052533.5</v>
      </c>
    </row>
    <row r="155" spans="1:2">
      <c r="A155" s="17">
        <v>41183</v>
      </c>
      <c r="B155">
        <v>1057553.5</v>
      </c>
    </row>
    <row r="156" spans="1:2">
      <c r="A156" s="17">
        <v>41214</v>
      </c>
      <c r="B156">
        <v>1057553.5</v>
      </c>
    </row>
    <row r="157" spans="1:2">
      <c r="A157" s="17">
        <v>41244</v>
      </c>
      <c r="B157">
        <v>1057553.5</v>
      </c>
    </row>
    <row r="158" spans="1:2">
      <c r="A158" s="17">
        <v>41275</v>
      </c>
      <c r="B158">
        <v>1065760.3</v>
      </c>
    </row>
    <row r="159" spans="1:2">
      <c r="A159" s="17">
        <v>41306</v>
      </c>
      <c r="B159">
        <v>1065760.3</v>
      </c>
    </row>
    <row r="160" spans="1:2">
      <c r="A160" s="17">
        <v>41334</v>
      </c>
      <c r="B160">
        <v>1065760.3</v>
      </c>
    </row>
    <row r="161" spans="1:2">
      <c r="A161" s="17">
        <v>41365</v>
      </c>
      <c r="B161">
        <v>1073512.5</v>
      </c>
    </row>
    <row r="162" spans="1:2">
      <c r="A162" s="17">
        <v>41395</v>
      </c>
      <c r="B162">
        <v>1073512.5</v>
      </c>
    </row>
    <row r="163" spans="1:2">
      <c r="A163" s="17">
        <v>41426</v>
      </c>
      <c r="B163">
        <v>1073512.5</v>
      </c>
    </row>
    <row r="164" spans="1:2">
      <c r="A164" s="17">
        <v>41456</v>
      </c>
      <c r="B164">
        <v>1078605.8</v>
      </c>
    </row>
    <row r="165" spans="1:2">
      <c r="A165" s="17">
        <v>41487</v>
      </c>
      <c r="B165">
        <v>1078605.8</v>
      </c>
    </row>
    <row r="166" spans="1:2">
      <c r="A166" s="17">
        <v>41518</v>
      </c>
      <c r="B166">
        <v>1078605.8</v>
      </c>
    </row>
    <row r="167" spans="1:2">
      <c r="A167" s="17">
        <v>41548</v>
      </c>
      <c r="B167">
        <v>1084412.5</v>
      </c>
    </row>
    <row r="168" spans="1:2">
      <c r="A168" s="17">
        <v>41579</v>
      </c>
      <c r="B168">
        <v>1084412.5</v>
      </c>
    </row>
    <row r="169" spans="1:2">
      <c r="A169" s="17">
        <v>41609</v>
      </c>
      <c r="B169">
        <v>1084412.5</v>
      </c>
    </row>
    <row r="170" spans="1:2">
      <c r="A170" s="17">
        <v>41640</v>
      </c>
      <c r="B170">
        <v>1082916.8</v>
      </c>
    </row>
    <row r="171" spans="1:2">
      <c r="A171" s="17">
        <v>41671</v>
      </c>
      <c r="B171">
        <v>1082916.8</v>
      </c>
    </row>
    <row r="172" spans="1:2">
      <c r="A172" s="17">
        <v>41699</v>
      </c>
      <c r="B172">
        <v>1082916.8</v>
      </c>
    </row>
    <row r="173" spans="1:2">
      <c r="A173" s="17">
        <v>41730</v>
      </c>
      <c r="B173">
        <v>1087190.7</v>
      </c>
    </row>
    <row r="174" spans="1:2">
      <c r="A174" s="17">
        <v>41760</v>
      </c>
      <c r="B174">
        <v>1087190.7</v>
      </c>
    </row>
    <row r="175" spans="1:2">
      <c r="A175" s="17">
        <v>41791</v>
      </c>
      <c r="B175">
        <v>1087190.7</v>
      </c>
    </row>
    <row r="176" spans="1:2">
      <c r="A176" s="17">
        <v>41821</v>
      </c>
      <c r="B176">
        <v>1092415.5</v>
      </c>
    </row>
    <row r="177" spans="1:2">
      <c r="A177" s="17">
        <v>41852</v>
      </c>
      <c r="B177">
        <v>1092415.5</v>
      </c>
    </row>
    <row r="178" spans="1:2">
      <c r="A178" s="17">
        <v>41883</v>
      </c>
      <c r="B178">
        <v>1092415.5</v>
      </c>
    </row>
    <row r="179" spans="1:2">
      <c r="A179" s="17">
        <v>41913</v>
      </c>
      <c r="B179">
        <v>1100595.2</v>
      </c>
    </row>
    <row r="180" spans="1:2">
      <c r="A180" s="17">
        <v>41944</v>
      </c>
      <c r="B180">
        <v>1100595.2</v>
      </c>
    </row>
    <row r="181" spans="1:2">
      <c r="A181" s="17">
        <v>41974</v>
      </c>
      <c r="B181">
        <v>1100595.2</v>
      </c>
    </row>
    <row r="182" spans="1:2">
      <c r="A182" s="17">
        <v>42005</v>
      </c>
      <c r="B182">
        <v>1108545.3999999999</v>
      </c>
    </row>
    <row r="183" spans="1:2">
      <c r="A183" s="17">
        <v>42036</v>
      </c>
      <c r="B183">
        <v>1108545.3999999999</v>
      </c>
    </row>
    <row r="184" spans="1:2">
      <c r="A184" s="17">
        <v>42064</v>
      </c>
      <c r="B184">
        <v>1108545.3999999999</v>
      </c>
    </row>
    <row r="185" spans="1:2">
      <c r="A185" s="17">
        <v>42095</v>
      </c>
      <c r="B185">
        <v>1099186.3999999999</v>
      </c>
    </row>
    <row r="186" spans="1:2">
      <c r="A186" s="17">
        <v>42125</v>
      </c>
      <c r="B186">
        <v>1099186.3999999999</v>
      </c>
    </row>
    <row r="187" spans="1:2">
      <c r="A187" s="17">
        <v>42156</v>
      </c>
      <c r="B187">
        <v>1099186.3999999999</v>
      </c>
    </row>
    <row r="188" spans="1:2">
      <c r="A188" s="17">
        <v>42186</v>
      </c>
      <c r="B188">
        <v>1104137.3999999999</v>
      </c>
    </row>
    <row r="189" spans="1:2">
      <c r="A189" s="17">
        <v>42217</v>
      </c>
      <c r="B189">
        <v>1104137.3999999999</v>
      </c>
    </row>
    <row r="190" spans="1:2">
      <c r="A190" s="17">
        <v>42248</v>
      </c>
      <c r="B190">
        <v>1104137.3999999999</v>
      </c>
    </row>
    <row r="191" spans="1:2">
      <c r="A191" s="17">
        <v>42278</v>
      </c>
      <c r="B191">
        <v>1108923.3999999999</v>
      </c>
    </row>
    <row r="192" spans="1:2">
      <c r="A192" s="17">
        <v>42309</v>
      </c>
      <c r="B192">
        <v>1108923.3999999999</v>
      </c>
    </row>
    <row r="193" spans="1:2">
      <c r="A193" s="17">
        <v>42339</v>
      </c>
      <c r="B193">
        <v>1108923.3999999999</v>
      </c>
    </row>
    <row r="194" spans="1:2">
      <c r="A194" s="17">
        <v>42370</v>
      </c>
      <c r="B194">
        <v>1111572.2</v>
      </c>
    </row>
    <row r="195" spans="1:2">
      <c r="A195" s="17">
        <v>42401</v>
      </c>
      <c r="B195">
        <v>1111572.2</v>
      </c>
    </row>
    <row r="196" spans="1:2">
      <c r="A196" s="17">
        <v>42430</v>
      </c>
      <c r="B196">
        <v>1111572.2</v>
      </c>
    </row>
    <row r="197" spans="1:2">
      <c r="A197" s="17">
        <v>42461</v>
      </c>
      <c r="B197">
        <v>1112641.7</v>
      </c>
    </row>
    <row r="198" spans="1:2">
      <c r="A198" s="17">
        <v>42491</v>
      </c>
      <c r="B198">
        <v>1112641.7</v>
      </c>
    </row>
    <row r="199" spans="1:2">
      <c r="A199" s="17">
        <v>42522</v>
      </c>
      <c r="B199">
        <v>1112641.7</v>
      </c>
    </row>
    <row r="200" spans="1:2">
      <c r="A200" s="17">
        <v>42552</v>
      </c>
      <c r="B200">
        <v>1112506.2</v>
      </c>
    </row>
    <row r="201" spans="1:2">
      <c r="A201" s="17">
        <v>42583</v>
      </c>
      <c r="B201">
        <v>1112506.2</v>
      </c>
    </row>
    <row r="202" spans="1:2">
      <c r="A202" s="17">
        <v>42614</v>
      </c>
      <c r="B202">
        <v>1112506.2</v>
      </c>
    </row>
    <row r="203" spans="1:2">
      <c r="A203" s="17">
        <v>42644</v>
      </c>
      <c r="B203">
        <v>1113450.8</v>
      </c>
    </row>
    <row r="204" spans="1:2">
      <c r="A204" s="17">
        <v>42675</v>
      </c>
      <c r="B204">
        <v>1113450.8</v>
      </c>
    </row>
    <row r="205" spans="1:2">
      <c r="A205" s="17">
        <v>42705</v>
      </c>
      <c r="B205">
        <v>1113450.8</v>
      </c>
    </row>
    <row r="206" spans="1:2">
      <c r="A206" s="17">
        <v>42736</v>
      </c>
      <c r="B206">
        <v>1118707.7</v>
      </c>
    </row>
    <row r="207" spans="1:2">
      <c r="A207" s="17">
        <v>42767</v>
      </c>
      <c r="B207">
        <v>1118707.7</v>
      </c>
    </row>
    <row r="208" spans="1:2">
      <c r="A208" s="17">
        <v>42795</v>
      </c>
      <c r="B208">
        <v>1118707.7</v>
      </c>
    </row>
    <row r="209" spans="1:2">
      <c r="A209" s="17">
        <v>42826</v>
      </c>
      <c r="B209">
        <v>1124808.1000000001</v>
      </c>
    </row>
    <row r="210" spans="1:2">
      <c r="A210" s="17">
        <v>42856</v>
      </c>
      <c r="B210">
        <v>1124808.1000000001</v>
      </c>
    </row>
    <row r="211" spans="1:2">
      <c r="A211" s="17">
        <v>42887</v>
      </c>
      <c r="B211">
        <v>1124808.1000000001</v>
      </c>
    </row>
    <row r="212" spans="1:2">
      <c r="A212" s="17">
        <v>42917</v>
      </c>
      <c r="B212">
        <v>1126876.6000000001</v>
      </c>
    </row>
    <row r="213" spans="1:2">
      <c r="A213" s="17">
        <v>42948</v>
      </c>
      <c r="B213">
        <v>1126876.6000000001</v>
      </c>
    </row>
    <row r="214" spans="1:2">
      <c r="A214" s="17">
        <v>42979</v>
      </c>
      <c r="B214">
        <v>1126876.6000000001</v>
      </c>
    </row>
    <row r="215" spans="1:2">
      <c r="A215" s="17">
        <v>43009</v>
      </c>
      <c r="B215">
        <v>1131309.2</v>
      </c>
    </row>
    <row r="216" spans="1:2">
      <c r="A216" s="17">
        <v>43040</v>
      </c>
      <c r="B216">
        <v>1131309.2</v>
      </c>
    </row>
    <row r="217" spans="1:2">
      <c r="A217" s="17">
        <v>43070</v>
      </c>
      <c r="B217">
        <v>1131309.2</v>
      </c>
    </row>
    <row r="218" spans="1:2">
      <c r="A218" s="17">
        <v>43101</v>
      </c>
      <c r="B218">
        <v>1136275.8</v>
      </c>
    </row>
    <row r="219" spans="1:2">
      <c r="A219" s="17">
        <v>43132</v>
      </c>
      <c r="B219">
        <v>1136275.8</v>
      </c>
    </row>
    <row r="220" spans="1:2">
      <c r="A220" s="17">
        <v>43160</v>
      </c>
      <c r="B220">
        <v>1136275.8</v>
      </c>
    </row>
    <row r="221" spans="1:2">
      <c r="A221" s="17">
        <v>43191</v>
      </c>
      <c r="B221">
        <v>1134751.5</v>
      </c>
    </row>
    <row r="222" spans="1:2">
      <c r="A222" s="17">
        <v>43221</v>
      </c>
      <c r="B222">
        <v>1134751.5</v>
      </c>
    </row>
    <row r="223" spans="1:2">
      <c r="A223" s="17">
        <v>43252</v>
      </c>
      <c r="B223">
        <v>1134751.5</v>
      </c>
    </row>
    <row r="224" spans="1:2">
      <c r="A224" s="17">
        <v>43282</v>
      </c>
      <c r="B224">
        <v>1147191.2</v>
      </c>
    </row>
    <row r="225" spans="1:2">
      <c r="A225" s="17">
        <v>43313</v>
      </c>
      <c r="B225">
        <v>1147191.2</v>
      </c>
    </row>
    <row r="226" spans="1:2">
      <c r="A226" s="17">
        <v>43344</v>
      </c>
      <c r="B226">
        <v>1147191.2</v>
      </c>
    </row>
    <row r="227" spans="1:2">
      <c r="A227" s="17">
        <v>43374</v>
      </c>
      <c r="B227">
        <v>1150451.3</v>
      </c>
    </row>
    <row r="228" spans="1:2">
      <c r="A228" s="17">
        <v>43405</v>
      </c>
      <c r="B228">
        <v>1150451.3</v>
      </c>
    </row>
    <row r="229" spans="1:2">
      <c r="A229" s="17">
        <v>43435</v>
      </c>
      <c r="B229">
        <v>1150451.3</v>
      </c>
    </row>
    <row r="230" spans="1:2">
      <c r="A230" s="17">
        <v>43466</v>
      </c>
      <c r="B230">
        <v>1139217.6000000001</v>
      </c>
    </row>
    <row r="231" spans="1:2">
      <c r="A231" s="17">
        <v>43497</v>
      </c>
      <c r="B231">
        <v>1139217.6000000001</v>
      </c>
    </row>
    <row r="232" spans="1:2">
      <c r="A232" s="17">
        <v>43525</v>
      </c>
      <c r="B232">
        <v>1139217.6000000001</v>
      </c>
    </row>
    <row r="233" spans="1:2">
      <c r="A233" s="17">
        <v>43556</v>
      </c>
      <c r="B233">
        <v>1144777.7</v>
      </c>
    </row>
    <row r="234" spans="1:2">
      <c r="A234" s="17">
        <v>43586</v>
      </c>
      <c r="B234">
        <v>1144777.7</v>
      </c>
    </row>
    <row r="235" spans="1:2">
      <c r="A235" s="17">
        <v>43617</v>
      </c>
      <c r="B235">
        <v>1144777.7</v>
      </c>
    </row>
    <row r="236" spans="1:2">
      <c r="A236" s="17">
        <v>43647</v>
      </c>
      <c r="B236">
        <v>1144556.6000000001</v>
      </c>
    </row>
    <row r="237" spans="1:2">
      <c r="A237" s="17">
        <v>43678</v>
      </c>
      <c r="B237">
        <v>1144556.6000000001</v>
      </c>
    </row>
    <row r="238" spans="1:2">
      <c r="A238" s="17">
        <v>43709</v>
      </c>
      <c r="B238">
        <v>1144556.6000000001</v>
      </c>
    </row>
    <row r="239" spans="1:2">
      <c r="A239" s="17">
        <v>43739</v>
      </c>
      <c r="B239">
        <v>1145282.8</v>
      </c>
    </row>
    <row r="240" spans="1:2">
      <c r="A240" s="17">
        <v>43770</v>
      </c>
      <c r="B240">
        <v>1145282.8</v>
      </c>
    </row>
    <row r="241" spans="1:2">
      <c r="A241" s="17">
        <v>43800</v>
      </c>
      <c r="B241">
        <v>1145282.8</v>
      </c>
    </row>
    <row r="242" spans="1:2">
      <c r="A242" s="17">
        <v>43831</v>
      </c>
      <c r="B242">
        <v>1146842.8</v>
      </c>
    </row>
    <row r="243" spans="1:2">
      <c r="A243" s="17">
        <v>43862</v>
      </c>
      <c r="B243">
        <v>1146842.8</v>
      </c>
    </row>
    <row r="244" spans="1:2">
      <c r="A244" s="17">
        <v>43891</v>
      </c>
      <c r="B244">
        <v>1146842.8</v>
      </c>
    </row>
    <row r="245" spans="1:2">
      <c r="A245" s="17">
        <v>43922</v>
      </c>
      <c r="B245">
        <v>947359.8</v>
      </c>
    </row>
    <row r="246" spans="1:2">
      <c r="A246" s="17">
        <v>43952</v>
      </c>
      <c r="B246">
        <v>947359.8</v>
      </c>
    </row>
    <row r="247" spans="1:2">
      <c r="A247" s="17">
        <v>43983</v>
      </c>
      <c r="B247">
        <v>947359.8</v>
      </c>
    </row>
    <row r="248" spans="1:2">
      <c r="A248" s="17">
        <v>44013</v>
      </c>
      <c r="B248">
        <v>1078972.1000000001</v>
      </c>
    </row>
    <row r="249" spans="1:2">
      <c r="A249" s="17">
        <v>44044</v>
      </c>
      <c r="B249">
        <v>1078972.1000000001</v>
      </c>
    </row>
    <row r="250" spans="1:2">
      <c r="A250" s="17">
        <v>44075</v>
      </c>
      <c r="B250">
        <v>1078972.1000000001</v>
      </c>
    </row>
    <row r="251" spans="1:2">
      <c r="A251" s="17">
        <v>44105</v>
      </c>
      <c r="B251">
        <v>1106472.1000000001</v>
      </c>
    </row>
    <row r="252" spans="1:2">
      <c r="A252" s="17">
        <v>44136</v>
      </c>
      <c r="B252">
        <v>1106472.1000000001</v>
      </c>
    </row>
    <row r="253" spans="1:2">
      <c r="A253" s="17">
        <v>44166</v>
      </c>
      <c r="B253">
        <v>1106472.1000000001</v>
      </c>
    </row>
    <row r="254" spans="1:2">
      <c r="A254" s="17">
        <v>44197</v>
      </c>
      <c r="B254">
        <v>1116706.6000000001</v>
      </c>
    </row>
    <row r="255" spans="1:2">
      <c r="A255" s="17">
        <v>44228</v>
      </c>
      <c r="B255">
        <v>1116706.6000000001</v>
      </c>
    </row>
    <row r="256" spans="1:2">
      <c r="A256" s="17">
        <v>44256</v>
      </c>
      <c r="B256">
        <v>1116706.6000000001</v>
      </c>
    </row>
    <row r="257" spans="1:2">
      <c r="A257" s="17">
        <v>44287</v>
      </c>
      <c r="B257">
        <v>1128506.3</v>
      </c>
    </row>
    <row r="258" spans="1:2">
      <c r="A258" s="17">
        <v>44317</v>
      </c>
      <c r="B258">
        <v>1128506.3</v>
      </c>
    </row>
    <row r="259" spans="1:2">
      <c r="A259" s="17">
        <v>44348</v>
      </c>
      <c r="B259">
        <v>1128506.3</v>
      </c>
    </row>
    <row r="260" spans="1:2">
      <c r="A260" s="17">
        <v>44378</v>
      </c>
      <c r="B260">
        <v>1111695.3999999999</v>
      </c>
    </row>
    <row r="261" spans="1:2">
      <c r="A261" s="17">
        <v>44409</v>
      </c>
      <c r="B261">
        <v>1111695.3999999999</v>
      </c>
    </row>
    <row r="262" spans="1:2">
      <c r="A262" s="17">
        <v>44440</v>
      </c>
      <c r="B262">
        <v>1111695.3999999999</v>
      </c>
    </row>
    <row r="263" spans="1:2">
      <c r="A263" s="17">
        <v>44470</v>
      </c>
      <c r="B263">
        <v>1111695.3999999999</v>
      </c>
    </row>
    <row r="264" spans="1:2">
      <c r="A264" s="17">
        <v>44501</v>
      </c>
      <c r="B264">
        <v>1111695.3999999999</v>
      </c>
    </row>
    <row r="265" spans="1:2">
      <c r="A265" s="17">
        <v>44531</v>
      </c>
      <c r="B265">
        <v>1111695.3999999999</v>
      </c>
    </row>
    <row r="266" spans="1:2">
      <c r="A266" s="17">
        <v>44562</v>
      </c>
      <c r="B266">
        <v>1111695.3999999999</v>
      </c>
    </row>
    <row r="267" spans="1:2">
      <c r="A267" s="17">
        <v>44593</v>
      </c>
      <c r="B267">
        <v>1111695.3999999999</v>
      </c>
    </row>
    <row r="268" spans="1:2">
      <c r="A268" s="17"/>
    </row>
  </sheetData>
  <hyperlinks>
    <hyperlink ref="F1" r:id="rId1" display="https://fred.stlouisfed.org/series/NGDPRSAXDCZAQ" xr:uid="{FCE8201C-019A-4041-B5D7-4EEDBD1737D6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61921-C0E2-45F8-B26D-6083B2F7E76B}">
  <sheetPr>
    <tabColor rgb="FF70AD47"/>
  </sheetPr>
  <dimension ref="A1:F266"/>
  <sheetViews>
    <sheetView topLeftCell="A233" workbookViewId="0">
      <selection activeCell="A264" sqref="A264:B266"/>
    </sheetView>
  </sheetViews>
  <sheetFormatPr defaultRowHeight="12.75"/>
  <cols>
    <col min="1" max="1" width="10.140625" bestFit="1" customWidth="1"/>
    <col min="2" max="2" width="6.7109375" bestFit="1" customWidth="1"/>
  </cols>
  <sheetData>
    <row r="1" spans="1:6">
      <c r="A1" t="s">
        <v>1</v>
      </c>
      <c r="B1" t="s">
        <v>101</v>
      </c>
      <c r="F1" s="18" t="s">
        <v>100</v>
      </c>
    </row>
    <row r="2" spans="1:6">
      <c r="A2" s="17">
        <v>36526</v>
      </c>
      <c r="B2" t="s">
        <v>24</v>
      </c>
    </row>
    <row r="3" spans="1:6">
      <c r="A3" s="17">
        <v>36557</v>
      </c>
      <c r="B3" t="s">
        <v>24</v>
      </c>
    </row>
    <row r="4" spans="1:6">
      <c r="A4" s="17">
        <v>36586</v>
      </c>
      <c r="B4" t="s">
        <v>24</v>
      </c>
    </row>
    <row r="5" spans="1:6">
      <c r="A5" s="17">
        <v>36617</v>
      </c>
      <c r="B5" t="s">
        <v>24</v>
      </c>
    </row>
    <row r="6" spans="1:6">
      <c r="A6" s="17">
        <v>36647</v>
      </c>
      <c r="B6" t="s">
        <v>24</v>
      </c>
    </row>
    <row r="7" spans="1:6">
      <c r="A7" s="17">
        <v>36678</v>
      </c>
      <c r="B7" t="s">
        <v>24</v>
      </c>
    </row>
    <row r="8" spans="1:6">
      <c r="A8" s="17">
        <v>36708</v>
      </c>
      <c r="B8" t="s">
        <v>24</v>
      </c>
    </row>
    <row r="9" spans="1:6">
      <c r="A9" s="17">
        <v>36739</v>
      </c>
      <c r="B9" t="s">
        <v>24</v>
      </c>
    </row>
    <row r="10" spans="1:6">
      <c r="A10" s="17">
        <v>36770</v>
      </c>
      <c r="B10" t="s">
        <v>24</v>
      </c>
    </row>
    <row r="11" spans="1:6">
      <c r="A11" s="17">
        <v>36800</v>
      </c>
      <c r="B11" t="s">
        <v>24</v>
      </c>
    </row>
    <row r="12" spans="1:6">
      <c r="A12" s="17">
        <v>36831</v>
      </c>
      <c r="B12" t="s">
        <v>24</v>
      </c>
    </row>
    <row r="13" spans="1:6">
      <c r="A13" s="17">
        <v>36861</v>
      </c>
      <c r="B13" t="s">
        <v>24</v>
      </c>
    </row>
    <row r="14" spans="1:6">
      <c r="A14" s="17">
        <v>36892</v>
      </c>
      <c r="B14" t="s">
        <v>24</v>
      </c>
    </row>
    <row r="15" spans="1:6">
      <c r="A15" s="17">
        <v>36923</v>
      </c>
      <c r="B15" t="s">
        <v>24</v>
      </c>
    </row>
    <row r="16" spans="1:6">
      <c r="A16" s="17">
        <v>36951</v>
      </c>
      <c r="B16" t="s">
        <v>24</v>
      </c>
    </row>
    <row r="17" spans="1:2">
      <c r="A17" s="17">
        <v>36982</v>
      </c>
      <c r="B17" t="s">
        <v>24</v>
      </c>
    </row>
    <row r="18" spans="1:2">
      <c r="A18" s="17">
        <v>37012</v>
      </c>
      <c r="B18" t="s">
        <v>24</v>
      </c>
    </row>
    <row r="19" spans="1:2">
      <c r="A19" s="17">
        <v>37043</v>
      </c>
      <c r="B19" t="s">
        <v>24</v>
      </c>
    </row>
    <row r="20" spans="1:2">
      <c r="A20" s="17">
        <v>37073</v>
      </c>
      <c r="B20" t="s">
        <v>24</v>
      </c>
    </row>
    <row r="21" spans="1:2">
      <c r="A21" s="17">
        <v>37104</v>
      </c>
      <c r="B21" t="s">
        <v>24</v>
      </c>
    </row>
    <row r="22" spans="1:2">
      <c r="A22" s="17">
        <v>37135</v>
      </c>
      <c r="B22" t="s">
        <v>24</v>
      </c>
    </row>
    <row r="23" spans="1:2">
      <c r="A23" s="17">
        <v>37165</v>
      </c>
      <c r="B23" t="s">
        <v>24</v>
      </c>
    </row>
    <row r="24" spans="1:2">
      <c r="A24" s="17">
        <v>37196</v>
      </c>
      <c r="B24" t="s">
        <v>24</v>
      </c>
    </row>
    <row r="25" spans="1:2">
      <c r="A25" s="17">
        <v>37226</v>
      </c>
      <c r="B25" t="s">
        <v>24</v>
      </c>
    </row>
    <row r="26" spans="1:2">
      <c r="A26" s="17">
        <v>37257</v>
      </c>
      <c r="B26" t="s">
        <v>24</v>
      </c>
    </row>
    <row r="27" spans="1:2">
      <c r="A27" s="17">
        <v>37288</v>
      </c>
      <c r="B27" t="s">
        <v>24</v>
      </c>
    </row>
    <row r="28" spans="1:2">
      <c r="A28" s="17">
        <v>37316</v>
      </c>
      <c r="B28" t="s">
        <v>24</v>
      </c>
    </row>
    <row r="29" spans="1:2">
      <c r="A29" s="17">
        <v>37347</v>
      </c>
      <c r="B29" t="s">
        <v>24</v>
      </c>
    </row>
    <row r="30" spans="1:2">
      <c r="A30" s="17">
        <v>37377</v>
      </c>
      <c r="B30" t="s">
        <v>24</v>
      </c>
    </row>
    <row r="31" spans="1:2">
      <c r="A31" s="17">
        <v>37408</v>
      </c>
      <c r="B31" t="s">
        <v>24</v>
      </c>
    </row>
    <row r="32" spans="1:2">
      <c r="A32" s="17">
        <v>37438</v>
      </c>
      <c r="B32" t="s">
        <v>24</v>
      </c>
    </row>
    <row r="33" spans="1:2">
      <c r="A33" s="17">
        <v>37469</v>
      </c>
      <c r="B33" t="s">
        <v>24</v>
      </c>
    </row>
    <row r="34" spans="1:2">
      <c r="A34" s="17">
        <v>37500</v>
      </c>
      <c r="B34" t="s">
        <v>24</v>
      </c>
    </row>
    <row r="35" spans="1:2">
      <c r="A35" s="17">
        <v>37530</v>
      </c>
      <c r="B35" t="s">
        <v>24</v>
      </c>
    </row>
    <row r="36" spans="1:2">
      <c r="A36" s="17">
        <v>37561</v>
      </c>
      <c r="B36" t="s">
        <v>24</v>
      </c>
    </row>
    <row r="37" spans="1:2">
      <c r="A37" s="17">
        <v>37591</v>
      </c>
      <c r="B37" t="s">
        <v>24</v>
      </c>
    </row>
    <row r="38" spans="1:2">
      <c r="A38" s="17">
        <v>37622</v>
      </c>
      <c r="B38" t="s">
        <v>24</v>
      </c>
    </row>
    <row r="39" spans="1:2">
      <c r="A39" s="17">
        <v>37653</v>
      </c>
      <c r="B39" t="s">
        <v>24</v>
      </c>
    </row>
    <row r="40" spans="1:2">
      <c r="A40" s="17">
        <v>37681</v>
      </c>
      <c r="B40" t="s">
        <v>24</v>
      </c>
    </row>
    <row r="41" spans="1:2">
      <c r="A41" s="17">
        <v>37712</v>
      </c>
      <c r="B41" t="s">
        <v>24</v>
      </c>
    </row>
    <row r="42" spans="1:2">
      <c r="A42" s="17">
        <v>37742</v>
      </c>
      <c r="B42" t="s">
        <v>24</v>
      </c>
    </row>
    <row r="43" spans="1:2">
      <c r="A43" s="17">
        <v>37773</v>
      </c>
      <c r="B43" t="s">
        <v>24</v>
      </c>
    </row>
    <row r="44" spans="1:2">
      <c r="A44" s="17">
        <v>37803</v>
      </c>
      <c r="B44" t="s">
        <v>24</v>
      </c>
    </row>
    <row r="45" spans="1:2">
      <c r="A45" s="17">
        <v>37834</v>
      </c>
      <c r="B45" t="s">
        <v>24</v>
      </c>
    </row>
    <row r="46" spans="1:2">
      <c r="A46" s="17">
        <v>37865</v>
      </c>
      <c r="B46" t="s">
        <v>24</v>
      </c>
    </row>
    <row r="47" spans="1:2">
      <c r="A47" s="17">
        <v>37895</v>
      </c>
      <c r="B47" t="s">
        <v>24</v>
      </c>
    </row>
    <row r="48" spans="1:2">
      <c r="A48" s="17">
        <v>37926</v>
      </c>
      <c r="B48" t="s">
        <v>24</v>
      </c>
    </row>
    <row r="49" spans="1:2">
      <c r="A49" s="17">
        <v>37956</v>
      </c>
      <c r="B49" t="s">
        <v>24</v>
      </c>
    </row>
    <row r="50" spans="1:2">
      <c r="A50" s="17">
        <v>37987</v>
      </c>
      <c r="B50" t="s">
        <v>24</v>
      </c>
    </row>
    <row r="51" spans="1:2">
      <c r="A51" s="17">
        <v>38018</v>
      </c>
      <c r="B51" t="s">
        <v>24</v>
      </c>
    </row>
    <row r="52" spans="1:2">
      <c r="A52" s="17">
        <v>38047</v>
      </c>
      <c r="B52" t="s">
        <v>24</v>
      </c>
    </row>
    <row r="53" spans="1:2">
      <c r="A53" s="17">
        <v>38078</v>
      </c>
      <c r="B53" t="s">
        <v>24</v>
      </c>
    </row>
    <row r="54" spans="1:2">
      <c r="A54" s="17">
        <v>38108</v>
      </c>
      <c r="B54" t="s">
        <v>24</v>
      </c>
    </row>
    <row r="55" spans="1:2">
      <c r="A55" s="17">
        <v>38139</v>
      </c>
      <c r="B55" t="s">
        <v>24</v>
      </c>
    </row>
    <row r="56" spans="1:2">
      <c r="A56" s="17">
        <v>38169</v>
      </c>
      <c r="B56" t="s">
        <v>24</v>
      </c>
    </row>
    <row r="57" spans="1:2">
      <c r="A57" s="17">
        <v>38200</v>
      </c>
      <c r="B57" t="s">
        <v>24</v>
      </c>
    </row>
    <row r="58" spans="1:2">
      <c r="A58" s="17">
        <v>38231</v>
      </c>
      <c r="B58" t="s">
        <v>24</v>
      </c>
    </row>
    <row r="59" spans="1:2">
      <c r="A59" s="17">
        <v>38261</v>
      </c>
      <c r="B59" t="s">
        <v>24</v>
      </c>
    </row>
    <row r="60" spans="1:2">
      <c r="A60" s="17">
        <v>38292</v>
      </c>
      <c r="B60" t="s">
        <v>24</v>
      </c>
    </row>
    <row r="61" spans="1:2">
      <c r="A61" s="17">
        <v>38322</v>
      </c>
      <c r="B61" t="s">
        <v>24</v>
      </c>
    </row>
    <row r="62" spans="1:2">
      <c r="A62" s="17">
        <v>38353</v>
      </c>
      <c r="B62" t="s">
        <v>24</v>
      </c>
    </row>
    <row r="63" spans="1:2">
      <c r="A63" s="17">
        <v>38384</v>
      </c>
      <c r="B63" t="s">
        <v>24</v>
      </c>
    </row>
    <row r="64" spans="1:2">
      <c r="A64" s="17">
        <v>38412</v>
      </c>
      <c r="B64" t="s">
        <v>24</v>
      </c>
    </row>
    <row r="65" spans="1:2">
      <c r="A65" s="17">
        <v>38443</v>
      </c>
      <c r="B65" t="s">
        <v>24</v>
      </c>
    </row>
    <row r="66" spans="1:2">
      <c r="A66" s="17">
        <v>38473</v>
      </c>
      <c r="B66" t="s">
        <v>24</v>
      </c>
    </row>
    <row r="67" spans="1:2">
      <c r="A67" s="17">
        <v>38504</v>
      </c>
      <c r="B67" t="s">
        <v>24</v>
      </c>
    </row>
    <row r="68" spans="1:2">
      <c r="A68" s="17">
        <v>38534</v>
      </c>
      <c r="B68" t="s">
        <v>24</v>
      </c>
    </row>
    <row r="69" spans="1:2">
      <c r="A69" s="17">
        <v>38565</v>
      </c>
      <c r="B69" t="s">
        <v>24</v>
      </c>
    </row>
    <row r="70" spans="1:2">
      <c r="A70" s="17">
        <v>38596</v>
      </c>
      <c r="B70" t="s">
        <v>24</v>
      </c>
    </row>
    <row r="71" spans="1:2">
      <c r="A71" s="17">
        <v>38626</v>
      </c>
      <c r="B71" t="s">
        <v>24</v>
      </c>
    </row>
    <row r="72" spans="1:2">
      <c r="A72" s="17">
        <v>38657</v>
      </c>
      <c r="B72" t="s">
        <v>24</v>
      </c>
    </row>
    <row r="73" spans="1:2">
      <c r="A73" s="17">
        <v>38687</v>
      </c>
      <c r="B73" t="s">
        <v>24</v>
      </c>
    </row>
    <row r="74" spans="1:2">
      <c r="A74" s="17">
        <v>38718</v>
      </c>
      <c r="B74" t="s">
        <v>24</v>
      </c>
    </row>
    <row r="75" spans="1:2">
      <c r="A75" s="17">
        <v>38749</v>
      </c>
      <c r="B75" t="s">
        <v>24</v>
      </c>
    </row>
    <row r="76" spans="1:2">
      <c r="A76" s="17">
        <v>38777</v>
      </c>
      <c r="B76" t="s">
        <v>24</v>
      </c>
    </row>
    <row r="77" spans="1:2">
      <c r="A77" s="17">
        <v>38808</v>
      </c>
      <c r="B77" t="s">
        <v>24</v>
      </c>
    </row>
    <row r="78" spans="1:2">
      <c r="A78" s="17">
        <v>38838</v>
      </c>
      <c r="B78" t="s">
        <v>24</v>
      </c>
    </row>
    <row r="79" spans="1:2">
      <c r="A79" s="17">
        <v>38869</v>
      </c>
      <c r="B79" t="s">
        <v>24</v>
      </c>
    </row>
    <row r="80" spans="1:2">
      <c r="A80" s="17">
        <v>38899</v>
      </c>
      <c r="B80" t="s">
        <v>24</v>
      </c>
    </row>
    <row r="81" spans="1:2">
      <c r="A81" s="17">
        <v>38930</v>
      </c>
      <c r="B81" t="s">
        <v>24</v>
      </c>
    </row>
    <row r="82" spans="1:2">
      <c r="A82" s="17">
        <v>38961</v>
      </c>
      <c r="B82" t="s">
        <v>24</v>
      </c>
    </row>
    <row r="83" spans="1:2">
      <c r="A83" s="17">
        <v>38991</v>
      </c>
      <c r="B83" t="s">
        <v>24</v>
      </c>
    </row>
    <row r="84" spans="1:2">
      <c r="A84" s="17">
        <v>39022</v>
      </c>
      <c r="B84" t="s">
        <v>24</v>
      </c>
    </row>
    <row r="85" spans="1:2">
      <c r="A85" s="17">
        <v>39052</v>
      </c>
      <c r="B85" t="s">
        <v>24</v>
      </c>
    </row>
    <row r="86" spans="1:2">
      <c r="A86" s="17">
        <v>39083</v>
      </c>
      <c r="B86" t="s">
        <v>24</v>
      </c>
    </row>
    <row r="87" spans="1:2">
      <c r="A87" s="17">
        <v>39114</v>
      </c>
      <c r="B87" t="s">
        <v>24</v>
      </c>
    </row>
    <row r="88" spans="1:2">
      <c r="A88" s="17">
        <v>39142</v>
      </c>
      <c r="B88" t="s">
        <v>24</v>
      </c>
    </row>
    <row r="89" spans="1:2">
      <c r="A89" s="17">
        <v>39173</v>
      </c>
      <c r="B89" t="s">
        <v>24</v>
      </c>
    </row>
    <row r="90" spans="1:2">
      <c r="A90" s="17">
        <v>39203</v>
      </c>
      <c r="B90" t="s">
        <v>24</v>
      </c>
    </row>
    <row r="91" spans="1:2">
      <c r="A91" s="17">
        <v>39234</v>
      </c>
      <c r="B91" t="s">
        <v>24</v>
      </c>
    </row>
    <row r="92" spans="1:2">
      <c r="A92" s="17">
        <v>39264</v>
      </c>
      <c r="B92" t="s">
        <v>24</v>
      </c>
    </row>
    <row r="93" spans="1:2">
      <c r="A93" s="17">
        <v>39295</v>
      </c>
      <c r="B93" t="s">
        <v>24</v>
      </c>
    </row>
    <row r="94" spans="1:2">
      <c r="A94" s="17">
        <v>39326</v>
      </c>
      <c r="B94" t="s">
        <v>24</v>
      </c>
    </row>
    <row r="95" spans="1:2">
      <c r="A95" s="17">
        <v>39356</v>
      </c>
      <c r="B95" t="s">
        <v>24</v>
      </c>
    </row>
    <row r="96" spans="1:2">
      <c r="A96" s="17">
        <v>39387</v>
      </c>
      <c r="B96" t="s">
        <v>24</v>
      </c>
    </row>
    <row r="97" spans="1:2">
      <c r="A97" s="17">
        <v>39417</v>
      </c>
      <c r="B97" t="s">
        <v>24</v>
      </c>
    </row>
    <row r="98" spans="1:2">
      <c r="A98" s="17">
        <v>39448</v>
      </c>
      <c r="B98" t="s">
        <v>24</v>
      </c>
    </row>
    <row r="99" spans="1:2">
      <c r="A99" s="17">
        <v>39479</v>
      </c>
      <c r="B99" t="s">
        <v>24</v>
      </c>
    </row>
    <row r="100" spans="1:2">
      <c r="A100" s="17">
        <v>39508</v>
      </c>
      <c r="B100" t="s">
        <v>24</v>
      </c>
    </row>
    <row r="101" spans="1:2">
      <c r="A101" s="17">
        <v>39539</v>
      </c>
      <c r="B101" t="s">
        <v>24</v>
      </c>
    </row>
    <row r="102" spans="1:2">
      <c r="A102" s="17">
        <v>39569</v>
      </c>
      <c r="B102" t="s">
        <v>24</v>
      </c>
    </row>
    <row r="103" spans="1:2">
      <c r="A103" s="17">
        <v>39600</v>
      </c>
      <c r="B103" t="s">
        <v>24</v>
      </c>
    </row>
    <row r="104" spans="1:2">
      <c r="A104" s="17">
        <v>39630</v>
      </c>
      <c r="B104" t="s">
        <v>24</v>
      </c>
    </row>
    <row r="105" spans="1:2">
      <c r="A105" s="17">
        <v>39661</v>
      </c>
      <c r="B105" t="s">
        <v>24</v>
      </c>
    </row>
    <row r="106" spans="1:2">
      <c r="A106" s="17">
        <v>39692</v>
      </c>
      <c r="B106" t="s">
        <v>24</v>
      </c>
    </row>
    <row r="107" spans="1:2">
      <c r="A107" s="17">
        <v>39722</v>
      </c>
      <c r="B107" t="s">
        <v>24</v>
      </c>
    </row>
    <row r="108" spans="1:2">
      <c r="A108" s="17">
        <v>39753</v>
      </c>
      <c r="B108" t="s">
        <v>24</v>
      </c>
    </row>
    <row r="109" spans="1:2">
      <c r="A109" s="17">
        <v>39783</v>
      </c>
      <c r="B109" t="s">
        <v>24</v>
      </c>
    </row>
    <row r="110" spans="1:2">
      <c r="A110" s="17">
        <v>39814</v>
      </c>
      <c r="B110" t="s">
        <v>24</v>
      </c>
    </row>
    <row r="111" spans="1:2">
      <c r="A111" s="17">
        <v>39845</v>
      </c>
      <c r="B111" t="s">
        <v>24</v>
      </c>
    </row>
    <row r="112" spans="1:2">
      <c r="A112" s="17">
        <v>39873</v>
      </c>
      <c r="B112" t="s">
        <v>24</v>
      </c>
    </row>
    <row r="113" spans="1:2">
      <c r="A113" s="17">
        <v>39904</v>
      </c>
      <c r="B113" t="s">
        <v>24</v>
      </c>
    </row>
    <row r="114" spans="1:2">
      <c r="A114" s="17">
        <v>39934</v>
      </c>
      <c r="B114" t="s">
        <v>24</v>
      </c>
    </row>
    <row r="115" spans="1:2">
      <c r="A115" s="17">
        <v>39965</v>
      </c>
      <c r="B115" t="s">
        <v>24</v>
      </c>
    </row>
    <row r="116" spans="1:2">
      <c r="A116" s="17">
        <v>39995</v>
      </c>
      <c r="B116" t="s">
        <v>24</v>
      </c>
    </row>
    <row r="117" spans="1:2">
      <c r="A117" s="17">
        <v>40026</v>
      </c>
      <c r="B117" t="s">
        <v>24</v>
      </c>
    </row>
    <row r="118" spans="1:2">
      <c r="A118" s="17">
        <v>40057</v>
      </c>
      <c r="B118" t="s">
        <v>24</v>
      </c>
    </row>
    <row r="119" spans="1:2">
      <c r="A119" s="17">
        <v>40087</v>
      </c>
      <c r="B119" t="s">
        <v>24</v>
      </c>
    </row>
    <row r="120" spans="1:2">
      <c r="A120" s="17">
        <v>40118</v>
      </c>
      <c r="B120" t="s">
        <v>24</v>
      </c>
    </row>
    <row r="121" spans="1:2">
      <c r="A121" s="17">
        <v>40148</v>
      </c>
      <c r="B121" t="s">
        <v>24</v>
      </c>
    </row>
    <row r="122" spans="1:2">
      <c r="A122" s="17">
        <v>40179</v>
      </c>
      <c r="B122" t="s">
        <v>24</v>
      </c>
    </row>
    <row r="123" spans="1:2">
      <c r="A123" s="17">
        <v>40210</v>
      </c>
      <c r="B123" t="s">
        <v>24</v>
      </c>
    </row>
    <row r="124" spans="1:2">
      <c r="A124" s="17">
        <v>40238</v>
      </c>
      <c r="B124" t="s">
        <v>24</v>
      </c>
    </row>
    <row r="125" spans="1:2">
      <c r="A125" s="17">
        <v>40269</v>
      </c>
      <c r="B125" t="s">
        <v>24</v>
      </c>
    </row>
    <row r="126" spans="1:2">
      <c r="A126" s="17">
        <v>40299</v>
      </c>
      <c r="B126" t="s">
        <v>24</v>
      </c>
    </row>
    <row r="127" spans="1:2">
      <c r="A127" s="17">
        <v>40330</v>
      </c>
      <c r="B127" t="s">
        <v>24</v>
      </c>
    </row>
    <row r="128" spans="1:2">
      <c r="A128" s="17">
        <v>40360</v>
      </c>
      <c r="B128" t="s">
        <v>24</v>
      </c>
    </row>
    <row r="129" spans="1:2">
      <c r="A129" s="17">
        <v>40391</v>
      </c>
      <c r="B129" t="s">
        <v>24</v>
      </c>
    </row>
    <row r="130" spans="1:2">
      <c r="A130" s="17">
        <v>40422</v>
      </c>
      <c r="B130" t="s">
        <v>24</v>
      </c>
    </row>
    <row r="131" spans="1:2">
      <c r="A131" s="17">
        <v>40452</v>
      </c>
      <c r="B131" t="s">
        <v>24</v>
      </c>
    </row>
    <row r="132" spans="1:2">
      <c r="A132" s="17">
        <v>40483</v>
      </c>
      <c r="B132" t="s">
        <v>24</v>
      </c>
    </row>
    <row r="133" spans="1:2">
      <c r="A133" s="17">
        <v>40513</v>
      </c>
      <c r="B133" t="s">
        <v>24</v>
      </c>
    </row>
    <row r="134" spans="1:2">
      <c r="A134" s="17">
        <v>40544</v>
      </c>
      <c r="B134" t="s">
        <v>24</v>
      </c>
    </row>
    <row r="135" spans="1:2">
      <c r="A135" s="17">
        <v>40575</v>
      </c>
      <c r="B135" t="s">
        <v>24</v>
      </c>
    </row>
    <row r="136" spans="1:2">
      <c r="A136" s="17">
        <v>40603</v>
      </c>
      <c r="B136" t="s">
        <v>24</v>
      </c>
    </row>
    <row r="137" spans="1:2">
      <c r="A137" s="17">
        <v>40634</v>
      </c>
      <c r="B137" t="s">
        <v>24</v>
      </c>
    </row>
    <row r="138" spans="1:2">
      <c r="A138" s="17">
        <v>40664</v>
      </c>
      <c r="B138" t="s">
        <v>24</v>
      </c>
    </row>
    <row r="139" spans="1:2">
      <c r="A139" s="17">
        <v>40695</v>
      </c>
      <c r="B139" t="s">
        <v>24</v>
      </c>
    </row>
    <row r="140" spans="1:2">
      <c r="A140" s="17">
        <v>40725</v>
      </c>
      <c r="B140" t="s">
        <v>24</v>
      </c>
    </row>
    <row r="141" spans="1:2">
      <c r="A141" s="17">
        <v>40756</v>
      </c>
      <c r="B141" t="s">
        <v>24</v>
      </c>
    </row>
    <row r="142" spans="1:2">
      <c r="A142" s="17">
        <v>40787</v>
      </c>
      <c r="B142" t="s">
        <v>24</v>
      </c>
    </row>
    <row r="143" spans="1:2">
      <c r="A143" s="17">
        <v>40817</v>
      </c>
      <c r="B143" t="s">
        <v>24</v>
      </c>
    </row>
    <row r="144" spans="1:2">
      <c r="A144" s="17">
        <v>40848</v>
      </c>
      <c r="B144" t="s">
        <v>24</v>
      </c>
    </row>
    <row r="145" spans="1:2">
      <c r="A145" s="17">
        <v>40878</v>
      </c>
      <c r="B145" t="s">
        <v>24</v>
      </c>
    </row>
    <row r="146" spans="1:2">
      <c r="A146" s="17">
        <v>40909</v>
      </c>
      <c r="B146" t="s">
        <v>24</v>
      </c>
    </row>
    <row r="147" spans="1:2">
      <c r="A147" s="17">
        <v>40940</v>
      </c>
      <c r="B147" t="s">
        <v>24</v>
      </c>
    </row>
    <row r="148" spans="1:2">
      <c r="A148" s="17">
        <v>40969</v>
      </c>
      <c r="B148" t="s">
        <v>24</v>
      </c>
    </row>
    <row r="149" spans="1:2">
      <c r="A149" s="17">
        <v>41000</v>
      </c>
      <c r="B149" t="s">
        <v>24</v>
      </c>
    </row>
    <row r="150" spans="1:2">
      <c r="A150" s="17">
        <v>41030</v>
      </c>
      <c r="B150" t="s">
        <v>24</v>
      </c>
    </row>
    <row r="151" spans="1:2">
      <c r="A151" s="17">
        <v>41061</v>
      </c>
      <c r="B151" t="s">
        <v>24</v>
      </c>
    </row>
    <row r="152" spans="1:2">
      <c r="A152" s="17">
        <v>41091</v>
      </c>
      <c r="B152" t="s">
        <v>24</v>
      </c>
    </row>
    <row r="153" spans="1:2">
      <c r="A153" s="17">
        <v>41122</v>
      </c>
      <c r="B153" t="s">
        <v>24</v>
      </c>
    </row>
    <row r="154" spans="1:2">
      <c r="A154" s="17">
        <v>41153</v>
      </c>
      <c r="B154" t="s">
        <v>24</v>
      </c>
    </row>
    <row r="155" spans="1:2">
      <c r="A155" s="17">
        <v>41183</v>
      </c>
      <c r="B155" t="s">
        <v>24</v>
      </c>
    </row>
    <row r="156" spans="1:2">
      <c r="A156" s="17">
        <v>41214</v>
      </c>
      <c r="B156" t="s">
        <v>24</v>
      </c>
    </row>
    <row r="157" spans="1:2">
      <c r="A157" s="17">
        <v>41244</v>
      </c>
      <c r="B157" t="s">
        <v>24</v>
      </c>
    </row>
    <row r="158" spans="1:2">
      <c r="A158" s="17">
        <v>41275</v>
      </c>
      <c r="B158" t="s">
        <v>24</v>
      </c>
    </row>
    <row r="159" spans="1:2">
      <c r="A159" s="17">
        <v>41306</v>
      </c>
      <c r="B159" t="s">
        <v>24</v>
      </c>
    </row>
    <row r="160" spans="1:2">
      <c r="A160" s="17">
        <v>41334</v>
      </c>
      <c r="B160" t="s">
        <v>24</v>
      </c>
    </row>
    <row r="161" spans="1:2">
      <c r="A161" s="17">
        <v>41365</v>
      </c>
      <c r="B161" t="s">
        <v>24</v>
      </c>
    </row>
    <row r="162" spans="1:2">
      <c r="A162" s="17">
        <v>41395</v>
      </c>
      <c r="B162" t="s">
        <v>24</v>
      </c>
    </row>
    <row r="163" spans="1:2">
      <c r="A163" s="17">
        <v>41426</v>
      </c>
      <c r="B163" t="s">
        <v>24</v>
      </c>
    </row>
    <row r="164" spans="1:2">
      <c r="A164" s="17">
        <v>41456</v>
      </c>
      <c r="B164" t="s">
        <v>24</v>
      </c>
    </row>
    <row r="165" spans="1:2">
      <c r="A165" s="17">
        <v>41487</v>
      </c>
      <c r="B165" t="s">
        <v>24</v>
      </c>
    </row>
    <row r="166" spans="1:2">
      <c r="A166" s="17">
        <v>41518</v>
      </c>
      <c r="B166" t="s">
        <v>24</v>
      </c>
    </row>
    <row r="167" spans="1:2">
      <c r="A167" s="17">
        <v>41548</v>
      </c>
      <c r="B167" t="s">
        <v>24</v>
      </c>
    </row>
    <row r="168" spans="1:2">
      <c r="A168" s="17">
        <v>41579</v>
      </c>
      <c r="B168" t="s">
        <v>24</v>
      </c>
    </row>
    <row r="169" spans="1:2">
      <c r="A169" s="17">
        <v>41609</v>
      </c>
      <c r="B169" t="s">
        <v>24</v>
      </c>
    </row>
    <row r="170" spans="1:2">
      <c r="A170" s="17">
        <v>41640</v>
      </c>
      <c r="B170" t="s">
        <v>24</v>
      </c>
    </row>
    <row r="171" spans="1:2">
      <c r="A171" s="17">
        <v>41671</v>
      </c>
      <c r="B171" t="s">
        <v>24</v>
      </c>
    </row>
    <row r="172" spans="1:2">
      <c r="A172" s="17">
        <v>41699</v>
      </c>
      <c r="B172" t="s">
        <v>24</v>
      </c>
    </row>
    <row r="173" spans="1:2">
      <c r="A173" s="17">
        <v>41730</v>
      </c>
      <c r="B173" t="s">
        <v>24</v>
      </c>
    </row>
    <row r="174" spans="1:2">
      <c r="A174" s="17">
        <v>41760</v>
      </c>
      <c r="B174" t="s">
        <v>24</v>
      </c>
    </row>
    <row r="175" spans="1:2">
      <c r="A175" s="17">
        <v>41791</v>
      </c>
      <c r="B175" t="s">
        <v>24</v>
      </c>
    </row>
    <row r="176" spans="1:2">
      <c r="A176" s="17">
        <v>41821</v>
      </c>
      <c r="B176" t="s">
        <v>24</v>
      </c>
    </row>
    <row r="177" spans="1:2">
      <c r="A177" s="17">
        <v>41852</v>
      </c>
      <c r="B177" t="s">
        <v>24</v>
      </c>
    </row>
    <row r="178" spans="1:2">
      <c r="A178" s="17">
        <v>41883</v>
      </c>
      <c r="B178" t="s">
        <v>24</v>
      </c>
    </row>
    <row r="179" spans="1:2">
      <c r="A179" s="17">
        <v>41913</v>
      </c>
      <c r="B179" t="s">
        <v>24</v>
      </c>
    </row>
    <row r="180" spans="1:2">
      <c r="A180" s="17">
        <v>41944</v>
      </c>
      <c r="B180" t="s">
        <v>24</v>
      </c>
    </row>
    <row r="181" spans="1:2">
      <c r="A181" s="17">
        <v>41974</v>
      </c>
      <c r="B181" t="s">
        <v>24</v>
      </c>
    </row>
    <row r="182" spans="1:2">
      <c r="A182" s="17">
        <v>42005</v>
      </c>
      <c r="B182" t="s">
        <v>24</v>
      </c>
    </row>
    <row r="183" spans="1:2">
      <c r="A183" s="17">
        <v>42036</v>
      </c>
      <c r="B183" t="s">
        <v>24</v>
      </c>
    </row>
    <row r="184" spans="1:2">
      <c r="A184" s="17">
        <v>42064</v>
      </c>
      <c r="B184" t="s">
        <v>24</v>
      </c>
    </row>
    <row r="185" spans="1:2">
      <c r="A185" s="17">
        <v>42095</v>
      </c>
      <c r="B185" t="s">
        <v>24</v>
      </c>
    </row>
    <row r="186" spans="1:2">
      <c r="A186" s="17">
        <v>42125</v>
      </c>
      <c r="B186" t="s">
        <v>24</v>
      </c>
    </row>
    <row r="187" spans="1:2">
      <c r="A187" s="17">
        <v>42156</v>
      </c>
      <c r="B187" t="s">
        <v>24</v>
      </c>
    </row>
    <row r="188" spans="1:2">
      <c r="A188" s="17">
        <v>42186</v>
      </c>
      <c r="B188" t="s">
        <v>24</v>
      </c>
    </row>
    <row r="189" spans="1:2">
      <c r="A189" s="17">
        <v>42217</v>
      </c>
      <c r="B189" t="s">
        <v>24</v>
      </c>
    </row>
    <row r="190" spans="1:2">
      <c r="A190" s="17">
        <v>42248</v>
      </c>
      <c r="B190" t="s">
        <v>24</v>
      </c>
    </row>
    <row r="191" spans="1:2">
      <c r="A191" s="17">
        <v>42278</v>
      </c>
      <c r="B191" t="s">
        <v>24</v>
      </c>
    </row>
    <row r="192" spans="1:2">
      <c r="A192" s="17">
        <v>42309</v>
      </c>
      <c r="B192" t="s">
        <v>24</v>
      </c>
    </row>
    <row r="193" spans="1:2">
      <c r="A193" s="17">
        <v>42339</v>
      </c>
      <c r="B193" t="s">
        <v>24</v>
      </c>
    </row>
    <row r="194" spans="1:2">
      <c r="A194" s="17">
        <v>42370</v>
      </c>
      <c r="B194" t="s">
        <v>24</v>
      </c>
    </row>
    <row r="195" spans="1:2">
      <c r="A195" s="17">
        <v>42401</v>
      </c>
      <c r="B195" t="s">
        <v>24</v>
      </c>
    </row>
    <row r="196" spans="1:2">
      <c r="A196" s="17">
        <v>42430</v>
      </c>
      <c r="B196" t="s">
        <v>24</v>
      </c>
    </row>
    <row r="197" spans="1:2">
      <c r="A197" s="17">
        <v>42461</v>
      </c>
      <c r="B197" t="s">
        <v>24</v>
      </c>
    </row>
    <row r="198" spans="1:2">
      <c r="A198" s="17">
        <v>42491</v>
      </c>
      <c r="B198" t="s">
        <v>24</v>
      </c>
    </row>
    <row r="199" spans="1:2">
      <c r="A199" s="17">
        <v>42522</v>
      </c>
      <c r="B199" t="s">
        <v>24</v>
      </c>
    </row>
    <row r="200" spans="1:2">
      <c r="A200" s="17">
        <v>42552</v>
      </c>
      <c r="B200" t="s">
        <v>24</v>
      </c>
    </row>
    <row r="201" spans="1:2">
      <c r="A201" s="17">
        <v>42583</v>
      </c>
      <c r="B201" t="s">
        <v>24</v>
      </c>
    </row>
    <row r="202" spans="1:2">
      <c r="A202" s="17">
        <v>42614</v>
      </c>
      <c r="B202" t="s">
        <v>24</v>
      </c>
    </row>
    <row r="203" spans="1:2">
      <c r="A203" s="17">
        <v>42644</v>
      </c>
      <c r="B203" t="s">
        <v>24</v>
      </c>
    </row>
    <row r="204" spans="1:2">
      <c r="A204" s="17">
        <v>42675</v>
      </c>
      <c r="B204" t="s">
        <v>24</v>
      </c>
    </row>
    <row r="205" spans="1:2">
      <c r="A205" s="17">
        <v>42705</v>
      </c>
      <c r="B205" t="s">
        <v>24</v>
      </c>
    </row>
    <row r="206" spans="1:2">
      <c r="A206" s="17">
        <v>42736</v>
      </c>
      <c r="B206" t="s">
        <v>24</v>
      </c>
    </row>
    <row r="207" spans="1:2">
      <c r="A207" s="17">
        <v>42767</v>
      </c>
      <c r="B207" t="s">
        <v>24</v>
      </c>
    </row>
    <row r="208" spans="1:2">
      <c r="A208" s="17">
        <v>42795</v>
      </c>
      <c r="B208" t="s">
        <v>24</v>
      </c>
    </row>
    <row r="209" spans="1:2">
      <c r="A209" s="17">
        <v>42826</v>
      </c>
      <c r="B209" t="s">
        <v>24</v>
      </c>
    </row>
    <row r="210" spans="1:2">
      <c r="A210" s="17">
        <v>42856</v>
      </c>
      <c r="B210" t="s">
        <v>24</v>
      </c>
    </row>
    <row r="211" spans="1:2">
      <c r="A211" s="17">
        <v>42887</v>
      </c>
      <c r="B211" t="s">
        <v>24</v>
      </c>
    </row>
    <row r="212" spans="1:2">
      <c r="A212" s="17">
        <v>42917</v>
      </c>
      <c r="B212" t="s">
        <v>24</v>
      </c>
    </row>
    <row r="213" spans="1:2">
      <c r="A213" s="17">
        <v>42948</v>
      </c>
      <c r="B213" t="s">
        <v>24</v>
      </c>
    </row>
    <row r="214" spans="1:2">
      <c r="A214" s="17">
        <v>42979</v>
      </c>
      <c r="B214" t="s">
        <v>24</v>
      </c>
    </row>
    <row r="215" spans="1:2">
      <c r="A215" s="17">
        <v>43009</v>
      </c>
      <c r="B215" t="s">
        <v>24</v>
      </c>
    </row>
    <row r="216" spans="1:2">
      <c r="A216" s="17">
        <v>43040</v>
      </c>
      <c r="B216" t="s">
        <v>24</v>
      </c>
    </row>
    <row r="217" spans="1:2">
      <c r="A217" s="17">
        <v>43070</v>
      </c>
      <c r="B217" t="s">
        <v>24</v>
      </c>
    </row>
    <row r="218" spans="1:2">
      <c r="A218" s="17">
        <v>43101</v>
      </c>
      <c r="B218" t="s">
        <v>24</v>
      </c>
    </row>
    <row r="219" spans="1:2">
      <c r="A219" s="17">
        <v>43132</v>
      </c>
      <c r="B219" t="s">
        <v>24</v>
      </c>
    </row>
    <row r="220" spans="1:2">
      <c r="A220" s="17">
        <v>43160</v>
      </c>
      <c r="B220" t="s">
        <v>24</v>
      </c>
    </row>
    <row r="221" spans="1:2">
      <c r="A221" s="17">
        <v>43191</v>
      </c>
      <c r="B221" t="s">
        <v>24</v>
      </c>
    </row>
    <row r="222" spans="1:2">
      <c r="A222" s="17">
        <v>43221</v>
      </c>
      <c r="B222" t="s">
        <v>24</v>
      </c>
    </row>
    <row r="223" spans="1:2">
      <c r="A223" s="17">
        <v>43252</v>
      </c>
      <c r="B223" t="s">
        <v>24</v>
      </c>
    </row>
    <row r="224" spans="1:2">
      <c r="A224" s="17">
        <v>43282</v>
      </c>
      <c r="B224" t="s">
        <v>24</v>
      </c>
    </row>
    <row r="225" spans="1:2">
      <c r="A225" s="17">
        <v>43313</v>
      </c>
      <c r="B225" t="s">
        <v>24</v>
      </c>
    </row>
    <row r="226" spans="1:2">
      <c r="A226" s="17">
        <v>43344</v>
      </c>
      <c r="B226" t="s">
        <v>24</v>
      </c>
    </row>
    <row r="227" spans="1:2">
      <c r="A227" s="17">
        <v>43374</v>
      </c>
      <c r="B227" t="s">
        <v>24</v>
      </c>
    </row>
    <row r="228" spans="1:2">
      <c r="A228" s="17">
        <v>43405</v>
      </c>
      <c r="B228" t="s">
        <v>24</v>
      </c>
    </row>
    <row r="229" spans="1:2">
      <c r="A229" s="17">
        <v>43435</v>
      </c>
      <c r="B229" t="s">
        <v>24</v>
      </c>
    </row>
    <row r="230" spans="1:2">
      <c r="A230" s="17">
        <v>43466</v>
      </c>
      <c r="B230" t="s">
        <v>24</v>
      </c>
    </row>
    <row r="231" spans="1:2">
      <c r="A231" s="17">
        <v>43497</v>
      </c>
      <c r="B231" t="s">
        <v>24</v>
      </c>
    </row>
    <row r="232" spans="1:2">
      <c r="A232" s="17">
        <v>43525</v>
      </c>
      <c r="B232" t="s">
        <v>24</v>
      </c>
    </row>
    <row r="233" spans="1:2">
      <c r="A233" s="17">
        <v>43556</v>
      </c>
      <c r="B233" t="s">
        <v>24</v>
      </c>
    </row>
    <row r="234" spans="1:2">
      <c r="A234" s="17">
        <v>43586</v>
      </c>
      <c r="B234" t="s">
        <v>24</v>
      </c>
    </row>
    <row r="235" spans="1:2">
      <c r="A235" s="17">
        <v>43617</v>
      </c>
      <c r="B235" t="s">
        <v>24</v>
      </c>
    </row>
    <row r="236" spans="1:2">
      <c r="A236" s="17">
        <v>43647</v>
      </c>
      <c r="B236" t="s">
        <v>24</v>
      </c>
    </row>
    <row r="237" spans="1:2">
      <c r="A237" s="17">
        <v>43678</v>
      </c>
      <c r="B237" t="s">
        <v>24</v>
      </c>
    </row>
    <row r="238" spans="1:2">
      <c r="A238" s="17">
        <v>43709</v>
      </c>
      <c r="B238" t="s">
        <v>24</v>
      </c>
    </row>
    <row r="239" spans="1:2">
      <c r="A239" s="17">
        <v>43739</v>
      </c>
      <c r="B239" t="s">
        <v>24</v>
      </c>
    </row>
    <row r="240" spans="1:2">
      <c r="A240" s="17">
        <v>43770</v>
      </c>
      <c r="B240" t="s">
        <v>24</v>
      </c>
    </row>
    <row r="241" spans="1:2">
      <c r="A241" s="17">
        <v>43800</v>
      </c>
      <c r="B241">
        <v>100</v>
      </c>
    </row>
    <row r="242" spans="1:2">
      <c r="A242" s="17">
        <v>43831</v>
      </c>
      <c r="B242">
        <v>106.5</v>
      </c>
    </row>
    <row r="243" spans="1:2">
      <c r="A243" s="17">
        <v>43862</v>
      </c>
      <c r="B243">
        <v>136.5</v>
      </c>
    </row>
    <row r="244" spans="1:2">
      <c r="A244" s="17">
        <v>43891</v>
      </c>
      <c r="B244">
        <v>144.5</v>
      </c>
    </row>
    <row r="245" spans="1:2">
      <c r="A245" s="17">
        <v>43922</v>
      </c>
      <c r="B245">
        <v>112.3</v>
      </c>
    </row>
    <row r="246" spans="1:2">
      <c r="A246" s="17">
        <v>43952</v>
      </c>
      <c r="B246">
        <v>99.1</v>
      </c>
    </row>
    <row r="247" spans="1:2">
      <c r="A247" s="17">
        <v>43983</v>
      </c>
      <c r="B247">
        <v>110</v>
      </c>
    </row>
    <row r="248" spans="1:2">
      <c r="A248" s="17">
        <v>44013</v>
      </c>
      <c r="B248">
        <v>110.8</v>
      </c>
    </row>
    <row r="249" spans="1:2">
      <c r="A249" s="17">
        <v>44044</v>
      </c>
      <c r="B249">
        <v>121.3</v>
      </c>
    </row>
    <row r="250" spans="1:2">
      <c r="A250" s="17">
        <v>44075</v>
      </c>
      <c r="B250">
        <v>141.69999999999999</v>
      </c>
    </row>
    <row r="251" spans="1:2">
      <c r="A251" s="17">
        <v>44105</v>
      </c>
      <c r="B251">
        <v>143.5</v>
      </c>
    </row>
    <row r="252" spans="1:2">
      <c r="A252" s="17">
        <v>44136</v>
      </c>
      <c r="B252">
        <v>145.19999999999999</v>
      </c>
    </row>
    <row r="253" spans="1:2">
      <c r="A253" s="17">
        <v>44166</v>
      </c>
      <c r="B253">
        <v>162.5</v>
      </c>
    </row>
    <row r="254" spans="1:2">
      <c r="A254" s="17">
        <v>44197</v>
      </c>
      <c r="B254">
        <v>172.7</v>
      </c>
    </row>
    <row r="255" spans="1:2">
      <c r="A255" s="17">
        <v>44228</v>
      </c>
      <c r="B255">
        <v>180.6</v>
      </c>
    </row>
    <row r="256" spans="1:2">
      <c r="A256" s="17">
        <v>44256</v>
      </c>
      <c r="B256">
        <v>226</v>
      </c>
    </row>
    <row r="257" spans="1:2">
      <c r="A257" s="17">
        <v>44287</v>
      </c>
      <c r="B257">
        <v>236.1</v>
      </c>
    </row>
    <row r="258" spans="1:2">
      <c r="A258" s="17">
        <v>44317</v>
      </c>
      <c r="B258">
        <v>247.4</v>
      </c>
    </row>
    <row r="259" spans="1:2">
      <c r="A259" s="17">
        <v>44348</v>
      </c>
      <c r="B259">
        <v>210.2</v>
      </c>
    </row>
    <row r="260" spans="1:2">
      <c r="A260" s="17">
        <v>44378</v>
      </c>
      <c r="B260">
        <v>186.7</v>
      </c>
    </row>
    <row r="261" spans="1:2">
      <c r="A261" s="17">
        <v>44409</v>
      </c>
      <c r="B261">
        <v>189.2</v>
      </c>
    </row>
    <row r="262" spans="1:2">
      <c r="A262" s="17">
        <v>44440</v>
      </c>
      <c r="B262">
        <v>169</v>
      </c>
    </row>
    <row r="263" spans="1:2">
      <c r="A263" s="17">
        <v>44470</v>
      </c>
      <c r="B263">
        <v>137.19999999999999</v>
      </c>
    </row>
    <row r="264" spans="1:2">
      <c r="A264" s="17">
        <v>44501</v>
      </c>
      <c r="B264">
        <v>146</v>
      </c>
    </row>
    <row r="265" spans="1:2">
      <c r="A265" s="17">
        <v>44531</v>
      </c>
      <c r="B265">
        <v>137</v>
      </c>
    </row>
    <row r="266" spans="1:2">
      <c r="A266" s="17">
        <v>44562</v>
      </c>
      <c r="B266">
        <v>141.6</v>
      </c>
    </row>
  </sheetData>
  <hyperlinks>
    <hyperlink ref="F1" r:id="rId1" display="https://fred.stlouisfed.org/series/IP7110" xr:uid="{5186F5F7-551D-4530-B412-A4BE208EF628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CC14-1C19-414D-8AC3-0236FC1BAFB7}">
  <sheetPr>
    <tabColor rgb="FF70AD47"/>
  </sheetPr>
  <dimension ref="A1:F267"/>
  <sheetViews>
    <sheetView topLeftCell="A236" workbookViewId="0">
      <selection activeCell="A264" sqref="A264:B267"/>
    </sheetView>
  </sheetViews>
  <sheetFormatPr defaultRowHeight="12.75"/>
  <cols>
    <col min="1" max="1" width="10.140625" bestFit="1" customWidth="1"/>
    <col min="2" max="2" width="8.42578125" bestFit="1" customWidth="1"/>
  </cols>
  <sheetData>
    <row r="1" spans="1:6">
      <c r="A1" t="s">
        <v>1</v>
      </c>
      <c r="B1" t="s">
        <v>103</v>
      </c>
      <c r="F1" s="18" t="s">
        <v>102</v>
      </c>
    </row>
    <row r="2" spans="1:6">
      <c r="A2" s="17">
        <v>36526</v>
      </c>
      <c r="B2" t="s">
        <v>24</v>
      </c>
    </row>
    <row r="3" spans="1:6">
      <c r="A3" s="17">
        <v>36557</v>
      </c>
      <c r="B3" t="s">
        <v>24</v>
      </c>
    </row>
    <row r="4" spans="1:6">
      <c r="A4" s="17">
        <v>36586</v>
      </c>
      <c r="B4" t="s">
        <v>24</v>
      </c>
    </row>
    <row r="5" spans="1:6">
      <c r="A5" s="17">
        <v>36617</v>
      </c>
      <c r="B5" t="s">
        <v>24</v>
      </c>
    </row>
    <row r="6" spans="1:6">
      <c r="A6" s="17">
        <v>36647</v>
      </c>
      <c r="B6" t="s">
        <v>24</v>
      </c>
    </row>
    <row r="7" spans="1:6">
      <c r="A7" s="17">
        <v>36678</v>
      </c>
      <c r="B7" t="s">
        <v>24</v>
      </c>
    </row>
    <row r="8" spans="1:6">
      <c r="A8" s="17">
        <v>36708</v>
      </c>
      <c r="B8" t="s">
        <v>24</v>
      </c>
    </row>
    <row r="9" spans="1:6">
      <c r="A9" s="17">
        <v>36739</v>
      </c>
      <c r="B9" t="s">
        <v>24</v>
      </c>
    </row>
    <row r="10" spans="1:6">
      <c r="A10" s="17">
        <v>36770</v>
      </c>
      <c r="B10" t="s">
        <v>24</v>
      </c>
    </row>
    <row r="11" spans="1:6">
      <c r="A11" s="17">
        <v>36800</v>
      </c>
      <c r="B11" t="s">
        <v>24</v>
      </c>
    </row>
    <row r="12" spans="1:6">
      <c r="A12" s="17">
        <v>36831</v>
      </c>
      <c r="B12" t="s">
        <v>24</v>
      </c>
    </row>
    <row r="13" spans="1:6">
      <c r="A13" s="17">
        <v>36861</v>
      </c>
      <c r="B13" t="s">
        <v>24</v>
      </c>
    </row>
    <row r="14" spans="1:6">
      <c r="A14" s="17">
        <v>36892</v>
      </c>
      <c r="B14" t="s">
        <v>24</v>
      </c>
    </row>
    <row r="15" spans="1:6">
      <c r="A15" s="17">
        <v>36923</v>
      </c>
      <c r="B15" t="s">
        <v>24</v>
      </c>
    </row>
    <row r="16" spans="1:6">
      <c r="A16" s="17">
        <v>36951</v>
      </c>
      <c r="B16" t="s">
        <v>24</v>
      </c>
    </row>
    <row r="17" spans="1:2">
      <c r="A17" s="17">
        <v>36982</v>
      </c>
      <c r="B17" t="s">
        <v>24</v>
      </c>
    </row>
    <row r="18" spans="1:2">
      <c r="A18" s="17">
        <v>37012</v>
      </c>
      <c r="B18" t="s">
        <v>24</v>
      </c>
    </row>
    <row r="19" spans="1:2">
      <c r="A19" s="17">
        <v>37043</v>
      </c>
      <c r="B19" t="s">
        <v>24</v>
      </c>
    </row>
    <row r="20" spans="1:2">
      <c r="A20" s="17">
        <v>37073</v>
      </c>
      <c r="B20" t="s">
        <v>24</v>
      </c>
    </row>
    <row r="21" spans="1:2">
      <c r="A21" s="17">
        <v>37104</v>
      </c>
      <c r="B21" t="s">
        <v>24</v>
      </c>
    </row>
    <row r="22" spans="1:2">
      <c r="A22" s="17">
        <v>37135</v>
      </c>
      <c r="B22" t="s">
        <v>24</v>
      </c>
    </row>
    <row r="23" spans="1:2">
      <c r="A23" s="17">
        <v>37165</v>
      </c>
      <c r="B23" t="s">
        <v>24</v>
      </c>
    </row>
    <row r="24" spans="1:2">
      <c r="A24" s="17">
        <v>37196</v>
      </c>
      <c r="B24" t="s">
        <v>24</v>
      </c>
    </row>
    <row r="25" spans="1:2">
      <c r="A25" s="17">
        <v>37226</v>
      </c>
      <c r="B25" t="s">
        <v>24</v>
      </c>
    </row>
    <row r="26" spans="1:2">
      <c r="A26" s="17">
        <v>37257</v>
      </c>
      <c r="B26" t="s">
        <v>24</v>
      </c>
    </row>
    <row r="27" spans="1:2">
      <c r="A27" s="17">
        <v>37288</v>
      </c>
      <c r="B27" t="s">
        <v>24</v>
      </c>
    </row>
    <row r="28" spans="1:2">
      <c r="A28" s="17">
        <v>37316</v>
      </c>
      <c r="B28" t="s">
        <v>24</v>
      </c>
    </row>
    <row r="29" spans="1:2">
      <c r="A29" s="17">
        <v>37347</v>
      </c>
      <c r="B29" t="s">
        <v>24</v>
      </c>
    </row>
    <row r="30" spans="1:2">
      <c r="A30" s="17">
        <v>37377</v>
      </c>
      <c r="B30" t="s">
        <v>24</v>
      </c>
    </row>
    <row r="31" spans="1:2">
      <c r="A31" s="17">
        <v>37408</v>
      </c>
      <c r="B31" t="s">
        <v>24</v>
      </c>
    </row>
    <row r="32" spans="1:2">
      <c r="A32" s="17">
        <v>37438</v>
      </c>
      <c r="B32" t="s">
        <v>24</v>
      </c>
    </row>
    <row r="33" spans="1:2">
      <c r="A33" s="17">
        <v>37469</v>
      </c>
      <c r="B33" t="s">
        <v>24</v>
      </c>
    </row>
    <row r="34" spans="1:2">
      <c r="A34" s="17">
        <v>37500</v>
      </c>
      <c r="B34" t="s">
        <v>24</v>
      </c>
    </row>
    <row r="35" spans="1:2">
      <c r="A35" s="17">
        <v>37530</v>
      </c>
      <c r="B35" t="s">
        <v>24</v>
      </c>
    </row>
    <row r="36" spans="1:2">
      <c r="A36" s="17">
        <v>37561</v>
      </c>
      <c r="B36" t="s">
        <v>24</v>
      </c>
    </row>
    <row r="37" spans="1:2">
      <c r="A37" s="17">
        <v>37591</v>
      </c>
      <c r="B37" t="s">
        <v>24</v>
      </c>
    </row>
    <row r="38" spans="1:2">
      <c r="A38" s="17">
        <v>37622</v>
      </c>
      <c r="B38" t="s">
        <v>24</v>
      </c>
    </row>
    <row r="39" spans="1:2">
      <c r="A39" s="17">
        <v>37653</v>
      </c>
      <c r="B39" t="s">
        <v>24</v>
      </c>
    </row>
    <row r="40" spans="1:2">
      <c r="A40" s="17">
        <v>37681</v>
      </c>
      <c r="B40" t="s">
        <v>24</v>
      </c>
    </row>
    <row r="41" spans="1:2">
      <c r="A41" s="17">
        <v>37712</v>
      </c>
      <c r="B41" t="s">
        <v>24</v>
      </c>
    </row>
    <row r="42" spans="1:2">
      <c r="A42" s="17">
        <v>37742</v>
      </c>
      <c r="B42" t="s">
        <v>24</v>
      </c>
    </row>
    <row r="43" spans="1:2">
      <c r="A43" s="17">
        <v>37773</v>
      </c>
      <c r="B43" t="s">
        <v>24</v>
      </c>
    </row>
    <row r="44" spans="1:2">
      <c r="A44" s="17">
        <v>37803</v>
      </c>
      <c r="B44" t="s">
        <v>24</v>
      </c>
    </row>
    <row r="45" spans="1:2">
      <c r="A45" s="17">
        <v>37834</v>
      </c>
      <c r="B45" t="s">
        <v>24</v>
      </c>
    </row>
    <row r="46" spans="1:2">
      <c r="A46" s="17">
        <v>37865</v>
      </c>
      <c r="B46" t="s">
        <v>24</v>
      </c>
    </row>
    <row r="47" spans="1:2">
      <c r="A47" s="17">
        <v>37895</v>
      </c>
      <c r="B47" t="s">
        <v>24</v>
      </c>
    </row>
    <row r="48" spans="1:2">
      <c r="A48" s="17">
        <v>37926</v>
      </c>
      <c r="B48" t="s">
        <v>24</v>
      </c>
    </row>
    <row r="49" spans="1:2">
      <c r="A49" s="17">
        <v>37956</v>
      </c>
      <c r="B49" t="s">
        <v>24</v>
      </c>
    </row>
    <row r="50" spans="1:2">
      <c r="A50" s="17">
        <v>37987</v>
      </c>
      <c r="B50" t="s">
        <v>24</v>
      </c>
    </row>
    <row r="51" spans="1:2">
      <c r="A51" s="17">
        <v>38018</v>
      </c>
      <c r="B51" t="s">
        <v>24</v>
      </c>
    </row>
    <row r="52" spans="1:2">
      <c r="A52" s="17">
        <v>38047</v>
      </c>
      <c r="B52" t="s">
        <v>24</v>
      </c>
    </row>
    <row r="53" spans="1:2">
      <c r="A53" s="17">
        <v>38078</v>
      </c>
      <c r="B53" t="s">
        <v>24</v>
      </c>
    </row>
    <row r="54" spans="1:2">
      <c r="A54" s="17">
        <v>38108</v>
      </c>
      <c r="B54" t="s">
        <v>24</v>
      </c>
    </row>
    <row r="55" spans="1:2">
      <c r="A55" s="17">
        <v>38139</v>
      </c>
      <c r="B55" t="s">
        <v>24</v>
      </c>
    </row>
    <row r="56" spans="1:2">
      <c r="A56" s="17">
        <v>38169</v>
      </c>
      <c r="B56" t="s">
        <v>24</v>
      </c>
    </row>
    <row r="57" spans="1:2">
      <c r="A57" s="17">
        <v>38200</v>
      </c>
      <c r="B57" t="s">
        <v>24</v>
      </c>
    </row>
    <row r="58" spans="1:2">
      <c r="A58" s="17">
        <v>38231</v>
      </c>
      <c r="B58" t="s">
        <v>24</v>
      </c>
    </row>
    <row r="59" spans="1:2">
      <c r="A59" s="17">
        <v>38261</v>
      </c>
      <c r="B59" t="s">
        <v>24</v>
      </c>
    </row>
    <row r="60" spans="1:2">
      <c r="A60" s="17">
        <v>38292</v>
      </c>
      <c r="B60" t="s">
        <v>24</v>
      </c>
    </row>
    <row r="61" spans="1:2">
      <c r="A61" s="17">
        <v>38322</v>
      </c>
      <c r="B61" t="s">
        <v>24</v>
      </c>
    </row>
    <row r="62" spans="1:2">
      <c r="A62" s="17">
        <v>38353</v>
      </c>
      <c r="B62" t="s">
        <v>24</v>
      </c>
    </row>
    <row r="63" spans="1:2">
      <c r="A63" s="17">
        <v>38384</v>
      </c>
      <c r="B63" t="s">
        <v>24</v>
      </c>
    </row>
    <row r="64" spans="1:2">
      <c r="A64" s="17">
        <v>38412</v>
      </c>
      <c r="B64" t="s">
        <v>24</v>
      </c>
    </row>
    <row r="65" spans="1:2">
      <c r="A65" s="17">
        <v>38443</v>
      </c>
      <c r="B65" t="s">
        <v>24</v>
      </c>
    </row>
    <row r="66" spans="1:2">
      <c r="A66" s="17">
        <v>38473</v>
      </c>
      <c r="B66" t="s">
        <v>24</v>
      </c>
    </row>
    <row r="67" spans="1:2">
      <c r="A67" s="17">
        <v>38504</v>
      </c>
      <c r="B67" t="s">
        <v>24</v>
      </c>
    </row>
    <row r="68" spans="1:2">
      <c r="A68" s="17">
        <v>38534</v>
      </c>
      <c r="B68" t="s">
        <v>24</v>
      </c>
    </row>
    <row r="69" spans="1:2">
      <c r="A69" s="17">
        <v>38565</v>
      </c>
      <c r="B69" t="s">
        <v>24</v>
      </c>
    </row>
    <row r="70" spans="1:2">
      <c r="A70" s="17">
        <v>38596</v>
      </c>
      <c r="B70" t="s">
        <v>24</v>
      </c>
    </row>
    <row r="71" spans="1:2">
      <c r="A71" s="17">
        <v>38626</v>
      </c>
      <c r="B71" t="s">
        <v>24</v>
      </c>
    </row>
    <row r="72" spans="1:2">
      <c r="A72" s="17">
        <v>38657</v>
      </c>
      <c r="B72" t="s">
        <v>24</v>
      </c>
    </row>
    <row r="73" spans="1:2">
      <c r="A73" s="17">
        <v>38687</v>
      </c>
      <c r="B73" t="s">
        <v>24</v>
      </c>
    </row>
    <row r="74" spans="1:2">
      <c r="A74" s="17">
        <v>38718</v>
      </c>
      <c r="B74" t="s">
        <v>24</v>
      </c>
    </row>
    <row r="75" spans="1:2">
      <c r="A75" s="17">
        <v>38749</v>
      </c>
      <c r="B75" t="s">
        <v>24</v>
      </c>
    </row>
    <row r="76" spans="1:2">
      <c r="A76" s="17">
        <v>38777</v>
      </c>
      <c r="B76" t="s">
        <v>24</v>
      </c>
    </row>
    <row r="77" spans="1:2">
      <c r="A77" s="17">
        <v>38808</v>
      </c>
      <c r="B77" t="s">
        <v>24</v>
      </c>
    </row>
    <row r="78" spans="1:2">
      <c r="A78" s="17">
        <v>38838</v>
      </c>
      <c r="B78" t="s">
        <v>24</v>
      </c>
    </row>
    <row r="79" spans="1:2">
      <c r="A79" s="17">
        <v>38869</v>
      </c>
      <c r="B79" t="s">
        <v>24</v>
      </c>
    </row>
    <row r="80" spans="1:2">
      <c r="A80" s="17">
        <v>38899</v>
      </c>
      <c r="B80" t="s">
        <v>24</v>
      </c>
    </row>
    <row r="81" spans="1:2">
      <c r="A81" s="17">
        <v>38930</v>
      </c>
      <c r="B81" t="s">
        <v>24</v>
      </c>
    </row>
    <row r="82" spans="1:2">
      <c r="A82" s="17">
        <v>38961</v>
      </c>
      <c r="B82" t="s">
        <v>24</v>
      </c>
    </row>
    <row r="83" spans="1:2">
      <c r="A83" s="17">
        <v>38991</v>
      </c>
      <c r="B83" t="s">
        <v>24</v>
      </c>
    </row>
    <row r="84" spans="1:2">
      <c r="A84" s="17">
        <v>39022</v>
      </c>
      <c r="B84" t="s">
        <v>24</v>
      </c>
    </row>
    <row r="85" spans="1:2">
      <c r="A85" s="17">
        <v>39052</v>
      </c>
      <c r="B85" t="s">
        <v>24</v>
      </c>
    </row>
    <row r="86" spans="1:2">
      <c r="A86" s="17">
        <v>39083</v>
      </c>
      <c r="B86" t="s">
        <v>24</v>
      </c>
    </row>
    <row r="87" spans="1:2">
      <c r="A87" s="17">
        <v>39114</v>
      </c>
      <c r="B87" t="s">
        <v>24</v>
      </c>
    </row>
    <row r="88" spans="1:2">
      <c r="A88" s="17">
        <v>39142</v>
      </c>
      <c r="B88" t="s">
        <v>24</v>
      </c>
    </row>
    <row r="89" spans="1:2">
      <c r="A89" s="17">
        <v>39173</v>
      </c>
      <c r="B89" t="s">
        <v>24</v>
      </c>
    </row>
    <row r="90" spans="1:2">
      <c r="A90" s="17">
        <v>39203</v>
      </c>
      <c r="B90" t="s">
        <v>24</v>
      </c>
    </row>
    <row r="91" spans="1:2">
      <c r="A91" s="17">
        <v>39234</v>
      </c>
      <c r="B91" t="s">
        <v>24</v>
      </c>
    </row>
    <row r="92" spans="1:2">
      <c r="A92" s="17">
        <v>39264</v>
      </c>
      <c r="B92" t="s">
        <v>24</v>
      </c>
    </row>
    <row r="93" spans="1:2">
      <c r="A93" s="17">
        <v>39295</v>
      </c>
      <c r="B93" t="s">
        <v>24</v>
      </c>
    </row>
    <row r="94" spans="1:2">
      <c r="A94" s="17">
        <v>39326</v>
      </c>
      <c r="B94" t="s">
        <v>24</v>
      </c>
    </row>
    <row r="95" spans="1:2">
      <c r="A95" s="17">
        <v>39356</v>
      </c>
      <c r="B95" t="s">
        <v>24</v>
      </c>
    </row>
    <row r="96" spans="1:2">
      <c r="A96" s="17">
        <v>39387</v>
      </c>
      <c r="B96" t="s">
        <v>24</v>
      </c>
    </row>
    <row r="97" spans="1:2">
      <c r="A97" s="17">
        <v>39417</v>
      </c>
      <c r="B97" t="s">
        <v>24</v>
      </c>
    </row>
    <row r="98" spans="1:2">
      <c r="A98" s="17">
        <v>39448</v>
      </c>
      <c r="B98" t="s">
        <v>24</v>
      </c>
    </row>
    <row r="99" spans="1:2">
      <c r="A99" s="17">
        <v>39479</v>
      </c>
      <c r="B99" t="s">
        <v>24</v>
      </c>
    </row>
    <row r="100" spans="1:2">
      <c r="A100" s="17">
        <v>39508</v>
      </c>
      <c r="B100" t="s">
        <v>24</v>
      </c>
    </row>
    <row r="101" spans="1:2">
      <c r="A101" s="17">
        <v>39539</v>
      </c>
      <c r="B101" t="s">
        <v>24</v>
      </c>
    </row>
    <row r="102" spans="1:2">
      <c r="A102" s="17">
        <v>39569</v>
      </c>
      <c r="B102" t="s">
        <v>24</v>
      </c>
    </row>
    <row r="103" spans="1:2">
      <c r="A103" s="17">
        <v>39600</v>
      </c>
      <c r="B103" t="s">
        <v>24</v>
      </c>
    </row>
    <row r="104" spans="1:2">
      <c r="A104" s="17">
        <v>39630</v>
      </c>
      <c r="B104" t="s">
        <v>24</v>
      </c>
    </row>
    <row r="105" spans="1:2">
      <c r="A105" s="17">
        <v>39661</v>
      </c>
      <c r="B105" t="s">
        <v>24</v>
      </c>
    </row>
    <row r="106" spans="1:2">
      <c r="A106" s="17">
        <v>39692</v>
      </c>
      <c r="B106" t="s">
        <v>24</v>
      </c>
    </row>
    <row r="107" spans="1:2">
      <c r="A107" s="17">
        <v>39722</v>
      </c>
      <c r="B107" t="s">
        <v>24</v>
      </c>
    </row>
    <row r="108" spans="1:2">
      <c r="A108" s="17">
        <v>39753</v>
      </c>
      <c r="B108" t="s">
        <v>24</v>
      </c>
    </row>
    <row r="109" spans="1:2">
      <c r="A109" s="17">
        <v>39783</v>
      </c>
      <c r="B109">
        <v>100</v>
      </c>
    </row>
    <row r="110" spans="1:2">
      <c r="A110" s="17">
        <v>39814</v>
      </c>
      <c r="B110">
        <v>94.3</v>
      </c>
    </row>
    <row r="111" spans="1:2">
      <c r="A111" s="17">
        <v>39845</v>
      </c>
      <c r="B111">
        <v>96.1</v>
      </c>
    </row>
    <row r="112" spans="1:2">
      <c r="A112" s="17">
        <v>39873</v>
      </c>
      <c r="B112">
        <v>86.5</v>
      </c>
    </row>
    <row r="113" spans="1:2">
      <c r="A113" s="17">
        <v>39904</v>
      </c>
      <c r="B113">
        <v>86.5</v>
      </c>
    </row>
    <row r="114" spans="1:2">
      <c r="A114" s="17">
        <v>39934</v>
      </c>
      <c r="B114">
        <v>84.7</v>
      </c>
    </row>
    <row r="115" spans="1:2">
      <c r="A115" s="17">
        <v>39965</v>
      </c>
      <c r="B115">
        <v>78</v>
      </c>
    </row>
    <row r="116" spans="1:2">
      <c r="A116" s="17">
        <v>39995</v>
      </c>
      <c r="B116">
        <v>78.599999999999994</v>
      </c>
    </row>
    <row r="117" spans="1:2">
      <c r="A117" s="17">
        <v>40026</v>
      </c>
      <c r="B117">
        <v>76.8</v>
      </c>
    </row>
    <row r="118" spans="1:2">
      <c r="A118" s="17">
        <v>40057</v>
      </c>
      <c r="B118">
        <v>77.400000000000006</v>
      </c>
    </row>
    <row r="119" spans="1:2">
      <c r="A119" s="17">
        <v>40087</v>
      </c>
      <c r="B119">
        <v>73.900000000000006</v>
      </c>
    </row>
    <row r="120" spans="1:2">
      <c r="A120" s="17">
        <v>40118</v>
      </c>
      <c r="B120">
        <v>74.5</v>
      </c>
    </row>
    <row r="121" spans="1:2">
      <c r="A121" s="17">
        <v>40148</v>
      </c>
      <c r="B121">
        <v>80.3</v>
      </c>
    </row>
    <row r="122" spans="1:2">
      <c r="A122" s="17">
        <v>40179</v>
      </c>
      <c r="B122">
        <v>79.3</v>
      </c>
    </row>
    <row r="123" spans="1:2">
      <c r="A123" s="17">
        <v>40210</v>
      </c>
      <c r="B123">
        <v>73.8</v>
      </c>
    </row>
    <row r="124" spans="1:2">
      <c r="A124" s="17">
        <v>40238</v>
      </c>
      <c r="B124">
        <v>77.3</v>
      </c>
    </row>
    <row r="125" spans="1:2">
      <c r="A125" s="17">
        <v>40269</v>
      </c>
      <c r="B125">
        <v>78.2</v>
      </c>
    </row>
    <row r="126" spans="1:2">
      <c r="A126" s="17">
        <v>40299</v>
      </c>
      <c r="B126">
        <v>77.5</v>
      </c>
    </row>
    <row r="127" spans="1:2">
      <c r="A127" s="17">
        <v>40330</v>
      </c>
      <c r="B127">
        <v>79.400000000000006</v>
      </c>
    </row>
    <row r="128" spans="1:2">
      <c r="A128" s="17">
        <v>40360</v>
      </c>
      <c r="B128">
        <v>79.2</v>
      </c>
    </row>
    <row r="129" spans="1:2">
      <c r="A129" s="17">
        <v>40391</v>
      </c>
      <c r="B129">
        <v>80.5</v>
      </c>
    </row>
    <row r="130" spans="1:2">
      <c r="A130" s="17">
        <v>40422</v>
      </c>
      <c r="B130">
        <v>82.1</v>
      </c>
    </row>
    <row r="131" spans="1:2">
      <c r="A131" s="17">
        <v>40452</v>
      </c>
      <c r="B131">
        <v>79.900000000000006</v>
      </c>
    </row>
    <row r="132" spans="1:2">
      <c r="A132" s="17">
        <v>40483</v>
      </c>
      <c r="B132">
        <v>81.900000000000006</v>
      </c>
    </row>
    <row r="133" spans="1:2">
      <c r="A133" s="17">
        <v>40513</v>
      </c>
      <c r="B133">
        <v>81.7</v>
      </c>
    </row>
    <row r="134" spans="1:2">
      <c r="A134" s="17">
        <v>40544</v>
      </c>
      <c r="B134">
        <v>86.3</v>
      </c>
    </row>
    <row r="135" spans="1:2">
      <c r="A135" s="17">
        <v>40575</v>
      </c>
      <c r="B135">
        <v>86.9</v>
      </c>
    </row>
    <row r="136" spans="1:2">
      <c r="A136" s="17">
        <v>40603</v>
      </c>
      <c r="B136">
        <v>87.1</v>
      </c>
    </row>
    <row r="137" spans="1:2">
      <c r="A137" s="17">
        <v>40634</v>
      </c>
      <c r="B137">
        <v>88.7</v>
      </c>
    </row>
    <row r="138" spans="1:2">
      <c r="A138" s="17">
        <v>40664</v>
      </c>
      <c r="B138">
        <v>90</v>
      </c>
    </row>
    <row r="139" spans="1:2">
      <c r="A139" s="17">
        <v>40695</v>
      </c>
      <c r="B139">
        <v>91</v>
      </c>
    </row>
    <row r="140" spans="1:2">
      <c r="A140" s="17">
        <v>40725</v>
      </c>
      <c r="B140">
        <v>91.1</v>
      </c>
    </row>
    <row r="141" spans="1:2">
      <c r="A141" s="17">
        <v>40756</v>
      </c>
      <c r="B141">
        <v>91.5</v>
      </c>
    </row>
    <row r="142" spans="1:2">
      <c r="A142" s="17">
        <v>40787</v>
      </c>
      <c r="B142">
        <v>94.4</v>
      </c>
    </row>
    <row r="143" spans="1:2">
      <c r="A143" s="17">
        <v>40817</v>
      </c>
      <c r="B143">
        <v>95.4</v>
      </c>
    </row>
    <row r="144" spans="1:2">
      <c r="A144" s="17">
        <v>40848</v>
      </c>
      <c r="B144">
        <v>101.6</v>
      </c>
    </row>
    <row r="145" spans="1:2">
      <c r="A145" s="17">
        <v>40878</v>
      </c>
      <c r="B145">
        <v>104.4</v>
      </c>
    </row>
    <row r="146" spans="1:2">
      <c r="A146" s="17">
        <v>40909</v>
      </c>
      <c r="B146">
        <v>110.3</v>
      </c>
    </row>
    <row r="147" spans="1:2">
      <c r="A147" s="17">
        <v>40940</v>
      </c>
      <c r="B147">
        <v>107.6</v>
      </c>
    </row>
    <row r="148" spans="1:2">
      <c r="A148" s="17">
        <v>40969</v>
      </c>
      <c r="B148">
        <v>112.2</v>
      </c>
    </row>
    <row r="149" spans="1:2">
      <c r="A149" s="17">
        <v>41000</v>
      </c>
      <c r="B149">
        <v>109.1</v>
      </c>
    </row>
    <row r="150" spans="1:2">
      <c r="A150" s="17">
        <v>41030</v>
      </c>
      <c r="B150">
        <v>111.7</v>
      </c>
    </row>
    <row r="151" spans="1:2">
      <c r="A151" s="17">
        <v>41061</v>
      </c>
      <c r="B151">
        <v>111.8</v>
      </c>
    </row>
    <row r="152" spans="1:2">
      <c r="A152" s="17">
        <v>41091</v>
      </c>
      <c r="B152">
        <v>111.6</v>
      </c>
    </row>
    <row r="153" spans="1:2">
      <c r="A153" s="17">
        <v>41122</v>
      </c>
      <c r="B153">
        <v>111.9</v>
      </c>
    </row>
    <row r="154" spans="1:2">
      <c r="A154" s="17">
        <v>41153</v>
      </c>
      <c r="B154">
        <v>113.3</v>
      </c>
    </row>
    <row r="155" spans="1:2">
      <c r="A155" s="17">
        <v>41183</v>
      </c>
      <c r="B155">
        <v>116.2</v>
      </c>
    </row>
    <row r="156" spans="1:2">
      <c r="A156" s="17">
        <v>41214</v>
      </c>
      <c r="B156">
        <v>113.5</v>
      </c>
    </row>
    <row r="157" spans="1:2">
      <c r="A157" s="17">
        <v>41244</v>
      </c>
      <c r="B157">
        <v>112.7</v>
      </c>
    </row>
    <row r="158" spans="1:2">
      <c r="A158" s="17">
        <v>41275</v>
      </c>
      <c r="B158">
        <v>112.7</v>
      </c>
    </row>
    <row r="159" spans="1:2">
      <c r="A159" s="17">
        <v>41306</v>
      </c>
      <c r="B159">
        <v>112.5</v>
      </c>
    </row>
    <row r="160" spans="1:2">
      <c r="A160" s="17">
        <v>41334</v>
      </c>
      <c r="B160">
        <v>112.8</v>
      </c>
    </row>
    <row r="161" spans="1:2">
      <c r="A161" s="17">
        <v>41365</v>
      </c>
      <c r="B161">
        <v>112.4</v>
      </c>
    </row>
    <row r="162" spans="1:2">
      <c r="A162" s="17">
        <v>41395</v>
      </c>
      <c r="B162">
        <v>113.3</v>
      </c>
    </row>
    <row r="163" spans="1:2">
      <c r="A163" s="17">
        <v>41426</v>
      </c>
      <c r="B163">
        <v>111.8</v>
      </c>
    </row>
    <row r="164" spans="1:2">
      <c r="A164" s="17">
        <v>41456</v>
      </c>
      <c r="B164">
        <v>111.1</v>
      </c>
    </row>
    <row r="165" spans="1:2">
      <c r="A165" s="17">
        <v>41487</v>
      </c>
      <c r="B165">
        <v>109.5</v>
      </c>
    </row>
    <row r="166" spans="1:2">
      <c r="A166" s="17">
        <v>41518</v>
      </c>
      <c r="B166">
        <v>110.7</v>
      </c>
    </row>
    <row r="167" spans="1:2">
      <c r="A167" s="17">
        <v>41548</v>
      </c>
      <c r="B167">
        <v>103.3</v>
      </c>
    </row>
    <row r="168" spans="1:2">
      <c r="A168" s="17">
        <v>41579</v>
      </c>
      <c r="B168">
        <v>99.5</v>
      </c>
    </row>
    <row r="169" spans="1:2">
      <c r="A169" s="17">
        <v>41609</v>
      </c>
      <c r="B169">
        <v>95.8</v>
      </c>
    </row>
    <row r="170" spans="1:2">
      <c r="A170" s="17">
        <v>41640</v>
      </c>
      <c r="B170">
        <v>94.6</v>
      </c>
    </row>
    <row r="171" spans="1:2">
      <c r="A171" s="17">
        <v>41671</v>
      </c>
      <c r="B171">
        <v>95.3</v>
      </c>
    </row>
    <row r="172" spans="1:2">
      <c r="A172" s="17">
        <v>41699</v>
      </c>
      <c r="B172">
        <v>95.9</v>
      </c>
    </row>
    <row r="173" spans="1:2">
      <c r="A173" s="17">
        <v>41730</v>
      </c>
      <c r="B173">
        <v>94.6</v>
      </c>
    </row>
    <row r="174" spans="1:2">
      <c r="A174" s="17">
        <v>41760</v>
      </c>
      <c r="B174">
        <v>95.2</v>
      </c>
    </row>
    <row r="175" spans="1:2">
      <c r="A175" s="17">
        <v>41791</v>
      </c>
      <c r="B175">
        <v>96.9</v>
      </c>
    </row>
    <row r="176" spans="1:2">
      <c r="A176" s="17">
        <v>41821</v>
      </c>
      <c r="B176">
        <v>99.7</v>
      </c>
    </row>
    <row r="177" spans="1:2">
      <c r="A177" s="17">
        <v>41852</v>
      </c>
      <c r="B177">
        <v>99.9</v>
      </c>
    </row>
    <row r="178" spans="1:2">
      <c r="A178" s="17">
        <v>41883</v>
      </c>
      <c r="B178">
        <v>102.2</v>
      </c>
    </row>
    <row r="179" spans="1:2">
      <c r="A179" s="17">
        <v>41913</v>
      </c>
      <c r="B179">
        <v>104.1</v>
      </c>
    </row>
    <row r="180" spans="1:2">
      <c r="A180" s="17">
        <v>41944</v>
      </c>
      <c r="B180">
        <v>101.7</v>
      </c>
    </row>
    <row r="181" spans="1:2">
      <c r="A181" s="17">
        <v>41974</v>
      </c>
      <c r="B181">
        <v>104.9</v>
      </c>
    </row>
    <row r="182" spans="1:2">
      <c r="A182" s="17">
        <v>42005</v>
      </c>
      <c r="B182">
        <v>104.1</v>
      </c>
    </row>
    <row r="183" spans="1:2">
      <c r="A183" s="17">
        <v>42036</v>
      </c>
      <c r="B183">
        <v>102</v>
      </c>
    </row>
    <row r="184" spans="1:2">
      <c r="A184" s="17">
        <v>42064</v>
      </c>
      <c r="B184">
        <v>98.8</v>
      </c>
    </row>
    <row r="185" spans="1:2">
      <c r="A185" s="17">
        <v>42095</v>
      </c>
      <c r="B185">
        <v>99</v>
      </c>
    </row>
    <row r="186" spans="1:2">
      <c r="A186" s="17">
        <v>42125</v>
      </c>
      <c r="B186">
        <v>99</v>
      </c>
    </row>
    <row r="187" spans="1:2">
      <c r="A187" s="17">
        <v>42156</v>
      </c>
      <c r="B187">
        <v>97.1</v>
      </c>
    </row>
    <row r="188" spans="1:2">
      <c r="A188" s="17">
        <v>42186</v>
      </c>
      <c r="B188">
        <v>96.7</v>
      </c>
    </row>
    <row r="189" spans="1:2">
      <c r="A189" s="17">
        <v>42217</v>
      </c>
      <c r="B189">
        <v>97</v>
      </c>
    </row>
    <row r="190" spans="1:2">
      <c r="A190" s="17">
        <v>42248</v>
      </c>
      <c r="B190">
        <v>95.4</v>
      </c>
    </row>
    <row r="191" spans="1:2">
      <c r="A191" s="17">
        <v>42278</v>
      </c>
      <c r="B191">
        <v>96.8</v>
      </c>
    </row>
    <row r="192" spans="1:2">
      <c r="A192" s="17">
        <v>42309</v>
      </c>
      <c r="B192">
        <v>96.5</v>
      </c>
    </row>
    <row r="193" spans="1:2">
      <c r="A193" s="17">
        <v>42339</v>
      </c>
      <c r="B193">
        <v>95.6</v>
      </c>
    </row>
    <row r="194" spans="1:2">
      <c r="A194" s="17">
        <v>42370</v>
      </c>
      <c r="B194">
        <v>95.7</v>
      </c>
    </row>
    <row r="195" spans="1:2">
      <c r="A195" s="17">
        <v>42401</v>
      </c>
      <c r="B195">
        <v>94.8</v>
      </c>
    </row>
    <row r="196" spans="1:2">
      <c r="A196" s="17">
        <v>42430</v>
      </c>
      <c r="B196">
        <v>95.4</v>
      </c>
    </row>
    <row r="197" spans="1:2">
      <c r="A197" s="17">
        <v>42461</v>
      </c>
      <c r="B197">
        <v>94.1</v>
      </c>
    </row>
    <row r="198" spans="1:2">
      <c r="A198" s="17">
        <v>42491</v>
      </c>
      <c r="B198">
        <v>92.1</v>
      </c>
    </row>
    <row r="199" spans="1:2">
      <c r="A199" s="17">
        <v>42522</v>
      </c>
      <c r="B199">
        <v>90</v>
      </c>
    </row>
    <row r="200" spans="1:2">
      <c r="A200" s="17">
        <v>42552</v>
      </c>
      <c r="B200">
        <v>86.4</v>
      </c>
    </row>
    <row r="201" spans="1:2">
      <c r="A201" s="17">
        <v>42583</v>
      </c>
      <c r="B201">
        <v>84.6</v>
      </c>
    </row>
    <row r="202" spans="1:2">
      <c r="A202" s="17">
        <v>42614</v>
      </c>
      <c r="B202">
        <v>81.900000000000006</v>
      </c>
    </row>
    <row r="203" spans="1:2">
      <c r="A203" s="17">
        <v>42644</v>
      </c>
      <c r="B203">
        <v>81.599999999999994</v>
      </c>
    </row>
    <row r="204" spans="1:2">
      <c r="A204" s="17">
        <v>42675</v>
      </c>
      <c r="B204">
        <v>81.8</v>
      </c>
    </row>
    <row r="205" spans="1:2">
      <c r="A205" s="17">
        <v>42705</v>
      </c>
      <c r="B205">
        <v>82</v>
      </c>
    </row>
    <row r="206" spans="1:2">
      <c r="A206" s="17">
        <v>42736</v>
      </c>
      <c r="B206">
        <v>81.099999999999994</v>
      </c>
    </row>
    <row r="207" spans="1:2">
      <c r="A207" s="17">
        <v>42767</v>
      </c>
      <c r="B207">
        <v>81</v>
      </c>
    </row>
    <row r="208" spans="1:2">
      <c r="A208" s="17">
        <v>42795</v>
      </c>
      <c r="B208">
        <v>80.7</v>
      </c>
    </row>
    <row r="209" spans="1:2">
      <c r="A209" s="17">
        <v>42826</v>
      </c>
      <c r="B209">
        <v>80.400000000000006</v>
      </c>
    </row>
    <row r="210" spans="1:2">
      <c r="A210" s="17">
        <v>42856</v>
      </c>
      <c r="B210">
        <v>81</v>
      </c>
    </row>
    <row r="211" spans="1:2">
      <c r="A211" s="17">
        <v>42887</v>
      </c>
      <c r="B211">
        <v>83.9</v>
      </c>
    </row>
    <row r="212" spans="1:2">
      <c r="A212" s="17">
        <v>42917</v>
      </c>
      <c r="B212">
        <v>85.3</v>
      </c>
    </row>
    <row r="213" spans="1:2">
      <c r="A213" s="17">
        <v>42948</v>
      </c>
      <c r="B213">
        <v>86.5</v>
      </c>
    </row>
    <row r="214" spans="1:2">
      <c r="A214" s="17">
        <v>42979</v>
      </c>
      <c r="B214">
        <v>86.2</v>
      </c>
    </row>
    <row r="215" spans="1:2">
      <c r="A215" s="17">
        <v>43009</v>
      </c>
      <c r="B215">
        <v>87.9</v>
      </c>
    </row>
    <row r="216" spans="1:2">
      <c r="A216" s="17">
        <v>43040</v>
      </c>
      <c r="B216">
        <v>92.7</v>
      </c>
    </row>
    <row r="217" spans="1:2">
      <c r="A217" s="17">
        <v>43070</v>
      </c>
      <c r="B217">
        <v>95.5</v>
      </c>
    </row>
    <row r="218" spans="1:2">
      <c r="A218" s="17">
        <v>43101</v>
      </c>
      <c r="B218">
        <v>95.1</v>
      </c>
    </row>
    <row r="219" spans="1:2">
      <c r="A219" s="17">
        <v>43132</v>
      </c>
      <c r="B219">
        <v>97.6</v>
      </c>
    </row>
    <row r="220" spans="1:2">
      <c r="A220" s="17">
        <v>43160</v>
      </c>
      <c r="B220">
        <v>105</v>
      </c>
    </row>
    <row r="221" spans="1:2">
      <c r="A221" s="17">
        <v>43191</v>
      </c>
      <c r="B221">
        <v>104.7</v>
      </c>
    </row>
    <row r="222" spans="1:2">
      <c r="A222" s="17">
        <v>43221</v>
      </c>
      <c r="B222">
        <v>104.8</v>
      </c>
    </row>
    <row r="223" spans="1:2">
      <c r="A223" s="17">
        <v>43252</v>
      </c>
      <c r="B223">
        <v>105.2</v>
      </c>
    </row>
    <row r="224" spans="1:2">
      <c r="A224" s="17">
        <v>43282</v>
      </c>
      <c r="B224">
        <v>108.2</v>
      </c>
    </row>
    <row r="225" spans="1:2">
      <c r="A225" s="17">
        <v>43313</v>
      </c>
      <c r="B225">
        <v>105.8</v>
      </c>
    </row>
    <row r="226" spans="1:2">
      <c r="A226" s="17">
        <v>43344</v>
      </c>
      <c r="B226">
        <v>106.6</v>
      </c>
    </row>
    <row r="227" spans="1:2">
      <c r="A227" s="17">
        <v>43374</v>
      </c>
      <c r="B227">
        <v>107.9</v>
      </c>
    </row>
    <row r="228" spans="1:2">
      <c r="A228" s="17">
        <v>43405</v>
      </c>
      <c r="B228">
        <v>108.7</v>
      </c>
    </row>
    <row r="229" spans="1:2">
      <c r="A229" s="17">
        <v>43435</v>
      </c>
      <c r="B229">
        <v>110.6</v>
      </c>
    </row>
    <row r="230" spans="1:2">
      <c r="A230" s="17">
        <v>43466</v>
      </c>
      <c r="B230">
        <v>111.2</v>
      </c>
    </row>
    <row r="231" spans="1:2">
      <c r="A231" s="17">
        <v>43497</v>
      </c>
      <c r="B231">
        <v>112.3</v>
      </c>
    </row>
    <row r="232" spans="1:2">
      <c r="A232" s="17">
        <v>43525</v>
      </c>
      <c r="B232">
        <v>110.4</v>
      </c>
    </row>
    <row r="233" spans="1:2">
      <c r="A233" s="17">
        <v>43556</v>
      </c>
      <c r="B233">
        <v>111.4</v>
      </c>
    </row>
    <row r="234" spans="1:2">
      <c r="A234" s="17">
        <v>43586</v>
      </c>
      <c r="B234">
        <v>109.5</v>
      </c>
    </row>
    <row r="235" spans="1:2">
      <c r="A235" s="17">
        <v>43617</v>
      </c>
      <c r="B235">
        <v>108.4</v>
      </c>
    </row>
    <row r="236" spans="1:2">
      <c r="A236" s="17">
        <v>43647</v>
      </c>
      <c r="B236">
        <v>106.8</v>
      </c>
    </row>
    <row r="237" spans="1:2">
      <c r="A237" s="17">
        <v>43678</v>
      </c>
      <c r="B237">
        <v>105</v>
      </c>
    </row>
    <row r="238" spans="1:2">
      <c r="A238" s="17">
        <v>43709</v>
      </c>
      <c r="B238">
        <v>105.3</v>
      </c>
    </row>
    <row r="239" spans="1:2">
      <c r="A239" s="17">
        <v>43739</v>
      </c>
      <c r="B239">
        <v>104.9</v>
      </c>
    </row>
    <row r="240" spans="1:2">
      <c r="A240" s="17">
        <v>43770</v>
      </c>
      <c r="B240">
        <v>102.3</v>
      </c>
    </row>
    <row r="241" spans="1:2">
      <c r="A241" s="17">
        <v>43800</v>
      </c>
      <c r="B241">
        <v>95.3</v>
      </c>
    </row>
    <row r="242" spans="1:2">
      <c r="A242" s="17">
        <v>43831</v>
      </c>
      <c r="B242">
        <v>92</v>
      </c>
    </row>
    <row r="243" spans="1:2">
      <c r="A243" s="17">
        <v>43862</v>
      </c>
      <c r="B243">
        <v>91.7</v>
      </c>
    </row>
    <row r="244" spans="1:2">
      <c r="A244" s="17">
        <v>43891</v>
      </c>
      <c r="B244">
        <v>82.6</v>
      </c>
    </row>
    <row r="245" spans="1:2">
      <c r="A245" s="17">
        <v>43922</v>
      </c>
      <c r="B245">
        <v>77.5</v>
      </c>
    </row>
    <row r="246" spans="1:2">
      <c r="A246" s="17">
        <v>43952</v>
      </c>
      <c r="B246">
        <v>76</v>
      </c>
    </row>
    <row r="247" spans="1:2">
      <c r="A247" s="17">
        <v>43983</v>
      </c>
      <c r="B247">
        <v>78.900000000000006</v>
      </c>
    </row>
    <row r="248" spans="1:2">
      <c r="A248" s="17">
        <v>44013</v>
      </c>
      <c r="B248">
        <v>78.599999999999994</v>
      </c>
    </row>
    <row r="249" spans="1:2">
      <c r="A249" s="17">
        <v>44044</v>
      </c>
      <c r="B249">
        <v>76.5</v>
      </c>
    </row>
    <row r="250" spans="1:2">
      <c r="A250" s="17">
        <v>44075</v>
      </c>
      <c r="B250">
        <v>76.099999999999994</v>
      </c>
    </row>
    <row r="251" spans="1:2">
      <c r="A251" s="17">
        <v>44105</v>
      </c>
      <c r="B251">
        <v>76.400000000000006</v>
      </c>
    </row>
    <row r="252" spans="1:2">
      <c r="A252" s="17">
        <v>44136</v>
      </c>
      <c r="B252">
        <v>76.599999999999994</v>
      </c>
    </row>
    <row r="253" spans="1:2">
      <c r="A253" s="17">
        <v>44166</v>
      </c>
      <c r="B253">
        <v>77.400000000000006</v>
      </c>
    </row>
    <row r="254" spans="1:2">
      <c r="A254" s="17">
        <v>44197</v>
      </c>
      <c r="B254">
        <v>77.5</v>
      </c>
    </row>
    <row r="255" spans="1:2">
      <c r="A255" s="17">
        <v>44228</v>
      </c>
      <c r="B255">
        <v>79.8</v>
      </c>
    </row>
    <row r="256" spans="1:2">
      <c r="A256" s="17">
        <v>44256</v>
      </c>
      <c r="B256">
        <v>81</v>
      </c>
    </row>
    <row r="257" spans="1:2">
      <c r="A257" s="17">
        <v>44287</v>
      </c>
      <c r="B257">
        <v>82.9</v>
      </c>
    </row>
    <row r="258" spans="1:2">
      <c r="A258" s="17">
        <v>44317</v>
      </c>
      <c r="B258">
        <v>98.7</v>
      </c>
    </row>
    <row r="259" spans="1:2">
      <c r="A259" s="17">
        <v>44348</v>
      </c>
      <c r="B259">
        <v>101.6</v>
      </c>
    </row>
    <row r="260" spans="1:2">
      <c r="A260" s="17">
        <v>44378</v>
      </c>
      <c r="B260">
        <v>106.782</v>
      </c>
    </row>
    <row r="261" spans="1:2">
      <c r="A261" s="17">
        <v>44409</v>
      </c>
      <c r="B261">
        <v>105.745</v>
      </c>
    </row>
    <row r="262" spans="1:2">
      <c r="A262" s="17">
        <v>44440</v>
      </c>
      <c r="B262">
        <v>105.26600000000001</v>
      </c>
    </row>
    <row r="263" spans="1:2">
      <c r="A263" s="17">
        <v>44470</v>
      </c>
      <c r="B263">
        <v>107.027</v>
      </c>
    </row>
    <row r="264" spans="1:2">
      <c r="A264" s="17">
        <v>44501</v>
      </c>
      <c r="B264">
        <v>342.26100000000002</v>
      </c>
    </row>
    <row r="265" spans="1:2">
      <c r="A265" s="17">
        <v>44531</v>
      </c>
      <c r="B265">
        <v>337.35500000000002</v>
      </c>
    </row>
    <row r="266" spans="1:2">
      <c r="A266" s="17">
        <v>44562</v>
      </c>
      <c r="B266">
        <v>335.35300000000001</v>
      </c>
    </row>
    <row r="267" spans="1:2">
      <c r="A267" s="17">
        <v>44593</v>
      </c>
      <c r="B267">
        <v>340.51299999999998</v>
      </c>
    </row>
  </sheetData>
  <hyperlinks>
    <hyperlink ref="F1" r:id="rId1" display="https://fred.stlouisfed.org/series/WPS061" xr:uid="{579F44FF-37E7-45E5-886B-8E91FA7D6DA7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CE2C7-C035-42CC-9B17-CAB4C34F3BEB}">
  <sheetPr>
    <tabColor rgb="FF70AD47"/>
  </sheetPr>
  <dimension ref="A1:F387"/>
  <sheetViews>
    <sheetView workbookViewId="0">
      <selection activeCell="F2" sqref="F2"/>
    </sheetView>
  </sheetViews>
  <sheetFormatPr defaultRowHeight="12.75"/>
  <cols>
    <col min="1" max="1" width="10.140625" bestFit="1" customWidth="1"/>
    <col min="2" max="2" width="18.85546875" bestFit="1" customWidth="1"/>
  </cols>
  <sheetData>
    <row r="1" spans="1:6">
      <c r="A1" t="s">
        <v>1</v>
      </c>
      <c r="B1" t="s">
        <v>53</v>
      </c>
      <c r="F1" t="s">
        <v>520</v>
      </c>
    </row>
    <row r="2" spans="1:6">
      <c r="A2" s="17">
        <v>32874</v>
      </c>
      <c r="B2">
        <v>7630</v>
      </c>
    </row>
    <row r="3" spans="1:6">
      <c r="A3" s="17">
        <v>32905</v>
      </c>
      <c r="B3">
        <v>7660</v>
      </c>
    </row>
    <row r="4" spans="1:6">
      <c r="A4" s="17">
        <v>32933</v>
      </c>
      <c r="B4">
        <v>8030</v>
      </c>
    </row>
    <row r="5" spans="1:6">
      <c r="A5" s="17">
        <v>32964</v>
      </c>
      <c r="B5">
        <v>8230</v>
      </c>
    </row>
    <row r="6" spans="1:6">
      <c r="A6" s="17">
        <v>32994</v>
      </c>
      <c r="B6">
        <v>8150</v>
      </c>
    </row>
    <row r="7" spans="1:6">
      <c r="A7" s="17">
        <v>33025</v>
      </c>
      <c r="B7">
        <v>8140</v>
      </c>
    </row>
    <row r="8" spans="1:6">
      <c r="A8" s="17">
        <v>33055</v>
      </c>
      <c r="B8">
        <v>9110</v>
      </c>
    </row>
    <row r="9" spans="1:6">
      <c r="A9" s="17">
        <v>33086</v>
      </c>
      <c r="B9">
        <v>11700</v>
      </c>
    </row>
    <row r="10" spans="1:6">
      <c r="A10" s="17">
        <v>33117</v>
      </c>
      <c r="B10">
        <v>12420</v>
      </c>
    </row>
    <row r="11" spans="1:6">
      <c r="A11" s="17">
        <v>33147</v>
      </c>
      <c r="B11">
        <v>13530</v>
      </c>
    </row>
    <row r="12" spans="1:6">
      <c r="A12" s="17">
        <v>33178</v>
      </c>
      <c r="B12">
        <v>12630</v>
      </c>
    </row>
    <row r="13" spans="1:6">
      <c r="A13" s="17">
        <v>33208</v>
      </c>
      <c r="B13">
        <v>13930</v>
      </c>
    </row>
    <row r="14" spans="1:6">
      <c r="A14" s="17">
        <v>33239</v>
      </c>
      <c r="B14">
        <v>15690</v>
      </c>
    </row>
    <row r="15" spans="1:6">
      <c r="A15" s="17">
        <v>33270</v>
      </c>
      <c r="B15">
        <v>14840</v>
      </c>
    </row>
    <row r="16" spans="1:6">
      <c r="A16" s="17">
        <v>33298</v>
      </c>
      <c r="B16">
        <v>14840</v>
      </c>
    </row>
    <row r="17" spans="1:2">
      <c r="A17" s="17">
        <v>33329</v>
      </c>
      <c r="B17">
        <v>14840</v>
      </c>
    </row>
    <row r="18" spans="1:2">
      <c r="A18" s="17">
        <v>33359</v>
      </c>
      <c r="B18">
        <v>14330</v>
      </c>
    </row>
    <row r="19" spans="1:2">
      <c r="A19" s="17">
        <v>33390</v>
      </c>
      <c r="B19">
        <v>13290</v>
      </c>
    </row>
    <row r="20" spans="1:2">
      <c r="A20" s="17">
        <v>33420</v>
      </c>
      <c r="B20">
        <v>12880</v>
      </c>
    </row>
    <row r="21" spans="1:2">
      <c r="A21" s="17">
        <v>33451</v>
      </c>
      <c r="B21">
        <v>13370</v>
      </c>
    </row>
    <row r="22" spans="1:2">
      <c r="A22" s="17">
        <v>33482</v>
      </c>
      <c r="B22">
        <v>14960</v>
      </c>
    </row>
    <row r="23" spans="1:2">
      <c r="A23" s="17">
        <v>33512</v>
      </c>
      <c r="B23">
        <v>17625</v>
      </c>
    </row>
    <row r="24" spans="1:2">
      <c r="A24" s="17">
        <v>33543</v>
      </c>
      <c r="B24">
        <v>24380</v>
      </c>
    </row>
    <row r="25" spans="1:2">
      <c r="A25" s="17">
        <v>33573</v>
      </c>
      <c r="B25">
        <v>30580</v>
      </c>
    </row>
    <row r="26" spans="1:2">
      <c r="A26" s="17">
        <v>33604</v>
      </c>
      <c r="B26">
        <v>30920</v>
      </c>
    </row>
    <row r="27" spans="1:2">
      <c r="A27" s="17">
        <v>33635</v>
      </c>
      <c r="B27">
        <v>28250</v>
      </c>
    </row>
    <row r="28" spans="1:2">
      <c r="A28" s="17">
        <v>33664</v>
      </c>
      <c r="B28">
        <v>28330</v>
      </c>
    </row>
    <row r="29" spans="1:2">
      <c r="A29" s="17">
        <v>33695</v>
      </c>
      <c r="B29">
        <v>27020</v>
      </c>
    </row>
    <row r="30" spans="1:2">
      <c r="A30" s="17">
        <v>33725</v>
      </c>
      <c r="B30">
        <v>26500</v>
      </c>
    </row>
    <row r="31" spans="1:2">
      <c r="A31" s="17">
        <v>33756</v>
      </c>
      <c r="B31">
        <v>24750</v>
      </c>
    </row>
    <row r="32" spans="1:2">
      <c r="A32" s="17">
        <v>33786</v>
      </c>
      <c r="B32">
        <v>21670</v>
      </c>
    </row>
    <row r="33" spans="1:2">
      <c r="A33" s="17">
        <v>33817</v>
      </c>
      <c r="B33">
        <v>19630</v>
      </c>
    </row>
    <row r="34" spans="1:2">
      <c r="A34" s="17">
        <v>33848</v>
      </c>
      <c r="B34">
        <v>18781.25</v>
      </c>
    </row>
    <row r="35" spans="1:2">
      <c r="A35" s="17">
        <v>33878</v>
      </c>
      <c r="B35">
        <v>15350</v>
      </c>
    </row>
    <row r="36" spans="1:2">
      <c r="A36" s="17">
        <v>33909</v>
      </c>
      <c r="B36">
        <v>16312.5</v>
      </c>
    </row>
    <row r="37" spans="1:2">
      <c r="A37" s="17">
        <v>33939</v>
      </c>
      <c r="B37">
        <v>15875</v>
      </c>
    </row>
    <row r="38" spans="1:2">
      <c r="A38" s="17">
        <v>33970</v>
      </c>
      <c r="B38">
        <v>15505</v>
      </c>
    </row>
    <row r="39" spans="1:2">
      <c r="A39" s="17">
        <v>34001</v>
      </c>
      <c r="B39">
        <v>15958.33</v>
      </c>
    </row>
    <row r="40" spans="1:2">
      <c r="A40" s="17">
        <v>34029</v>
      </c>
      <c r="B40">
        <v>16125</v>
      </c>
    </row>
    <row r="41" spans="1:2">
      <c r="A41" s="17">
        <v>34060</v>
      </c>
      <c r="B41">
        <v>15275</v>
      </c>
    </row>
    <row r="42" spans="1:2">
      <c r="A42" s="17">
        <v>34090</v>
      </c>
      <c r="B42">
        <v>14800</v>
      </c>
    </row>
    <row r="43" spans="1:2">
      <c r="A43" s="17">
        <v>34121</v>
      </c>
      <c r="B43">
        <v>13687.5</v>
      </c>
    </row>
    <row r="44" spans="1:2">
      <c r="A44" s="17">
        <v>34151</v>
      </c>
      <c r="B44">
        <v>12875</v>
      </c>
    </row>
    <row r="45" spans="1:2">
      <c r="A45" s="17">
        <v>34182</v>
      </c>
      <c r="B45">
        <v>12175</v>
      </c>
    </row>
    <row r="46" spans="1:2">
      <c r="A46" s="17">
        <v>34213</v>
      </c>
      <c r="B46">
        <v>12333.33</v>
      </c>
    </row>
    <row r="47" spans="1:2">
      <c r="A47" s="17">
        <v>34243</v>
      </c>
      <c r="B47">
        <v>12216.67</v>
      </c>
    </row>
    <row r="48" spans="1:2">
      <c r="A48" s="17">
        <v>34274</v>
      </c>
      <c r="B48">
        <v>11650</v>
      </c>
    </row>
    <row r="49" spans="1:2">
      <c r="A49" s="17">
        <v>34304</v>
      </c>
      <c r="B49">
        <v>13400</v>
      </c>
    </row>
    <row r="50" spans="1:2">
      <c r="A50" s="17">
        <v>34335</v>
      </c>
      <c r="B50">
        <v>20750</v>
      </c>
    </row>
    <row r="51" spans="1:2">
      <c r="A51" s="17">
        <v>34366</v>
      </c>
      <c r="B51">
        <v>21166.67</v>
      </c>
    </row>
    <row r="52" spans="1:2">
      <c r="A52" s="17">
        <v>34394</v>
      </c>
      <c r="B52">
        <v>24416.67</v>
      </c>
    </row>
    <row r="53" spans="1:2">
      <c r="A53" s="17">
        <v>34425</v>
      </c>
      <c r="B53">
        <v>24875</v>
      </c>
    </row>
    <row r="54" spans="1:2">
      <c r="A54" s="17">
        <v>34455</v>
      </c>
      <c r="B54">
        <v>23562.5</v>
      </c>
    </row>
    <row r="55" spans="1:2">
      <c r="A55" s="17">
        <v>34486</v>
      </c>
      <c r="B55">
        <v>24375</v>
      </c>
    </row>
    <row r="56" spans="1:2">
      <c r="A56" s="17">
        <v>34516</v>
      </c>
      <c r="B56">
        <v>23525</v>
      </c>
    </row>
    <row r="57" spans="1:2">
      <c r="A57" s="17">
        <v>34547</v>
      </c>
      <c r="B57">
        <v>22437.5</v>
      </c>
    </row>
    <row r="58" spans="1:2">
      <c r="A58" s="17">
        <v>34578</v>
      </c>
      <c r="B58">
        <v>25500</v>
      </c>
    </row>
    <row r="59" spans="1:2">
      <c r="A59" s="17">
        <v>34608</v>
      </c>
      <c r="B59">
        <v>27333.33</v>
      </c>
    </row>
    <row r="60" spans="1:2">
      <c r="A60" s="17">
        <v>34639</v>
      </c>
      <c r="B60">
        <v>26687.5</v>
      </c>
    </row>
    <row r="61" spans="1:2">
      <c r="A61" s="17">
        <v>34669</v>
      </c>
      <c r="B61">
        <v>29250</v>
      </c>
    </row>
    <row r="62" spans="1:2">
      <c r="A62" s="17">
        <v>34700</v>
      </c>
      <c r="B62">
        <v>30375</v>
      </c>
    </row>
    <row r="63" spans="1:2">
      <c r="A63" s="17">
        <v>34731</v>
      </c>
      <c r="B63">
        <v>30000</v>
      </c>
    </row>
    <row r="64" spans="1:2">
      <c r="A64" s="17">
        <v>34759</v>
      </c>
      <c r="B64">
        <v>28437.5</v>
      </c>
    </row>
    <row r="65" spans="1:2">
      <c r="A65" s="17">
        <v>34790</v>
      </c>
      <c r="B65">
        <v>27937.5</v>
      </c>
    </row>
    <row r="66" spans="1:2">
      <c r="A66" s="17">
        <v>34820</v>
      </c>
      <c r="B66">
        <v>29000</v>
      </c>
    </row>
    <row r="67" spans="1:2">
      <c r="A67" s="17">
        <v>34851</v>
      </c>
      <c r="B67">
        <v>27850</v>
      </c>
    </row>
    <row r="68" spans="1:2">
      <c r="A68" s="17">
        <v>34881</v>
      </c>
      <c r="B68">
        <v>27400</v>
      </c>
    </row>
    <row r="69" spans="1:2">
      <c r="A69" s="17">
        <v>34912</v>
      </c>
      <c r="B69">
        <v>28812.5</v>
      </c>
    </row>
    <row r="70" spans="1:2">
      <c r="A70" s="17">
        <v>34943</v>
      </c>
      <c r="B70">
        <v>29045</v>
      </c>
    </row>
    <row r="71" spans="1:2">
      <c r="A71" s="17">
        <v>34973</v>
      </c>
      <c r="B71">
        <v>29187.5</v>
      </c>
    </row>
    <row r="72" spans="1:2">
      <c r="A72" s="17">
        <v>35004</v>
      </c>
      <c r="B72">
        <v>30875</v>
      </c>
    </row>
    <row r="73" spans="1:2">
      <c r="A73" s="17">
        <v>35034</v>
      </c>
      <c r="B73">
        <v>31675</v>
      </c>
    </row>
    <row r="74" spans="1:2">
      <c r="A74" s="17">
        <v>35065</v>
      </c>
      <c r="B74">
        <v>31750</v>
      </c>
    </row>
    <row r="75" spans="1:2">
      <c r="A75" s="17">
        <v>35096</v>
      </c>
      <c r="B75">
        <v>31125</v>
      </c>
    </row>
    <row r="76" spans="1:2">
      <c r="A76" s="17">
        <v>35125</v>
      </c>
      <c r="B76">
        <v>29350</v>
      </c>
    </row>
    <row r="77" spans="1:2">
      <c r="A77" s="17">
        <v>35156</v>
      </c>
      <c r="B77">
        <v>28375</v>
      </c>
    </row>
    <row r="78" spans="1:2">
      <c r="A78" s="17">
        <v>35186</v>
      </c>
      <c r="B78">
        <v>28500</v>
      </c>
    </row>
    <row r="79" spans="1:2">
      <c r="A79" s="17">
        <v>35217</v>
      </c>
      <c r="B79">
        <v>26062.5</v>
      </c>
    </row>
    <row r="80" spans="1:2">
      <c r="A80" s="17">
        <v>35247</v>
      </c>
      <c r="B80">
        <v>22687.5</v>
      </c>
    </row>
    <row r="81" spans="1:2">
      <c r="A81" s="17">
        <v>35278</v>
      </c>
      <c r="B81">
        <v>21400</v>
      </c>
    </row>
    <row r="82" spans="1:2">
      <c r="A82" s="17">
        <v>35309</v>
      </c>
      <c r="B82">
        <v>22150</v>
      </c>
    </row>
    <row r="83" spans="1:2">
      <c r="A83" s="17">
        <v>35339</v>
      </c>
      <c r="B83">
        <v>21887.5</v>
      </c>
    </row>
    <row r="84" spans="1:2">
      <c r="A84" s="17">
        <v>35370</v>
      </c>
      <c r="B84">
        <v>21400</v>
      </c>
    </row>
    <row r="85" spans="1:2">
      <c r="A85" s="17">
        <v>35400</v>
      </c>
      <c r="B85">
        <v>21400</v>
      </c>
    </row>
    <row r="86" spans="1:2">
      <c r="A86" s="17">
        <v>35431</v>
      </c>
      <c r="B86">
        <v>21687.5</v>
      </c>
    </row>
    <row r="87" spans="1:2">
      <c r="A87" s="17">
        <v>35462</v>
      </c>
      <c r="B87">
        <v>21687.5</v>
      </c>
    </row>
    <row r="88" spans="1:2">
      <c r="A88" s="17">
        <v>35490</v>
      </c>
      <c r="B88">
        <v>19925</v>
      </c>
    </row>
    <row r="89" spans="1:2">
      <c r="A89" s="17">
        <v>35521</v>
      </c>
      <c r="B89">
        <v>22468.75</v>
      </c>
    </row>
    <row r="90" spans="1:2">
      <c r="A90" s="17">
        <v>35551</v>
      </c>
      <c r="B90">
        <v>25375</v>
      </c>
    </row>
    <row r="91" spans="1:2">
      <c r="A91" s="17">
        <v>35582</v>
      </c>
      <c r="B91">
        <v>23406.25</v>
      </c>
    </row>
    <row r="92" spans="1:2">
      <c r="A92" s="17">
        <v>35612</v>
      </c>
      <c r="B92">
        <v>22562.5</v>
      </c>
    </row>
    <row r="93" spans="1:2">
      <c r="A93" s="17">
        <v>35643</v>
      </c>
      <c r="B93">
        <v>23475</v>
      </c>
    </row>
    <row r="94" spans="1:2">
      <c r="A94" s="17">
        <v>35674</v>
      </c>
      <c r="B94">
        <v>24525</v>
      </c>
    </row>
    <row r="95" spans="1:2">
      <c r="A95" s="17">
        <v>35704</v>
      </c>
      <c r="B95">
        <v>23770</v>
      </c>
    </row>
    <row r="96" spans="1:2">
      <c r="A96" s="17">
        <v>35735</v>
      </c>
      <c r="B96">
        <v>25412.5</v>
      </c>
    </row>
    <row r="97" spans="1:2">
      <c r="A97" s="17">
        <v>35765</v>
      </c>
      <c r="B97">
        <v>25650</v>
      </c>
    </row>
    <row r="98" spans="1:2">
      <c r="A98" s="17">
        <v>35796</v>
      </c>
      <c r="B98">
        <v>24995</v>
      </c>
    </row>
    <row r="99" spans="1:2">
      <c r="A99" s="17">
        <v>35827</v>
      </c>
      <c r="B99">
        <v>24668.75</v>
      </c>
    </row>
    <row r="100" spans="1:2">
      <c r="A100" s="17">
        <v>35855</v>
      </c>
      <c r="B100">
        <v>24958.33</v>
      </c>
    </row>
    <row r="101" spans="1:2">
      <c r="A101" s="17">
        <v>35886</v>
      </c>
      <c r="B101">
        <v>24625</v>
      </c>
    </row>
    <row r="102" spans="1:2">
      <c r="A102" s="17">
        <v>35916</v>
      </c>
      <c r="B102">
        <v>24500</v>
      </c>
    </row>
    <row r="103" spans="1:2">
      <c r="A103" s="17">
        <v>35947</v>
      </c>
      <c r="B103">
        <v>24250</v>
      </c>
    </row>
    <row r="104" spans="1:2">
      <c r="A104" s="17">
        <v>35977</v>
      </c>
      <c r="B104">
        <v>22820</v>
      </c>
    </row>
    <row r="105" spans="1:2">
      <c r="A105" s="17">
        <v>36008</v>
      </c>
      <c r="B105">
        <v>21787.5</v>
      </c>
    </row>
    <row r="106" spans="1:2">
      <c r="A106" s="17">
        <v>36039</v>
      </c>
      <c r="B106">
        <v>20837.5</v>
      </c>
    </row>
    <row r="107" spans="1:2">
      <c r="A107" s="17">
        <v>36069</v>
      </c>
      <c r="B107">
        <v>17750</v>
      </c>
    </row>
    <row r="108" spans="1:2">
      <c r="A108" s="17">
        <v>36100</v>
      </c>
      <c r="B108">
        <v>15437.5</v>
      </c>
    </row>
    <row r="109" spans="1:2">
      <c r="A109" s="17">
        <v>36130</v>
      </c>
      <c r="B109">
        <v>11468.75</v>
      </c>
    </row>
    <row r="110" spans="1:2">
      <c r="A110" s="17">
        <v>36161</v>
      </c>
      <c r="B110">
        <v>10937.5</v>
      </c>
    </row>
    <row r="111" spans="1:2">
      <c r="A111" s="17">
        <v>36192</v>
      </c>
      <c r="B111">
        <v>18083.330000000002</v>
      </c>
    </row>
    <row r="112" spans="1:2">
      <c r="A112" s="17">
        <v>36220</v>
      </c>
      <c r="B112">
        <v>18525</v>
      </c>
    </row>
    <row r="113" spans="1:2">
      <c r="A113" s="17">
        <v>36251</v>
      </c>
      <c r="B113">
        <v>16350</v>
      </c>
    </row>
    <row r="114" spans="1:2">
      <c r="A114" s="17">
        <v>36281</v>
      </c>
      <c r="B114">
        <v>16112.5</v>
      </c>
    </row>
    <row r="115" spans="1:2">
      <c r="A115" s="17">
        <v>36312</v>
      </c>
      <c r="B115">
        <v>20581.25</v>
      </c>
    </row>
    <row r="116" spans="1:2">
      <c r="A116" s="17">
        <v>36342</v>
      </c>
      <c r="B116">
        <v>20100</v>
      </c>
    </row>
    <row r="117" spans="1:2">
      <c r="A117" s="17">
        <v>36373</v>
      </c>
      <c r="B117">
        <v>19000</v>
      </c>
    </row>
    <row r="118" spans="1:2">
      <c r="A118" s="17">
        <v>36404</v>
      </c>
      <c r="B118">
        <v>18350</v>
      </c>
    </row>
    <row r="119" spans="1:2">
      <c r="A119" s="17">
        <v>36434</v>
      </c>
      <c r="B119">
        <v>15666.67</v>
      </c>
    </row>
    <row r="120" spans="1:2">
      <c r="A120" s="17">
        <v>36465</v>
      </c>
      <c r="B120">
        <v>14000</v>
      </c>
    </row>
    <row r="121" spans="1:2">
      <c r="A121" s="17">
        <v>36495</v>
      </c>
      <c r="B121">
        <v>14200</v>
      </c>
    </row>
    <row r="122" spans="1:2">
      <c r="A122" s="17">
        <v>36526</v>
      </c>
      <c r="B122">
        <v>14437.5</v>
      </c>
    </row>
    <row r="123" spans="1:2">
      <c r="A123" s="17">
        <v>36557</v>
      </c>
      <c r="B123">
        <v>14093.75</v>
      </c>
    </row>
    <row r="124" spans="1:2">
      <c r="A124" s="17">
        <v>36586</v>
      </c>
      <c r="B124">
        <v>15225</v>
      </c>
    </row>
    <row r="125" spans="1:2">
      <c r="A125" s="17">
        <v>36617</v>
      </c>
      <c r="B125">
        <v>16218.75</v>
      </c>
    </row>
    <row r="126" spans="1:2">
      <c r="A126" s="17">
        <v>36647</v>
      </c>
      <c r="B126">
        <v>16543.48</v>
      </c>
    </row>
    <row r="127" spans="1:2">
      <c r="A127" s="17">
        <v>36678</v>
      </c>
      <c r="B127">
        <v>14977.27</v>
      </c>
    </row>
    <row r="128" spans="1:2">
      <c r="A128" s="17">
        <v>36708</v>
      </c>
      <c r="B128">
        <v>13071.43</v>
      </c>
    </row>
    <row r="129" spans="1:2">
      <c r="A129" s="17">
        <v>36739</v>
      </c>
      <c r="B129">
        <v>13934.78</v>
      </c>
    </row>
    <row r="130" spans="1:2">
      <c r="A130" s="17">
        <v>36770</v>
      </c>
      <c r="B130">
        <v>15029.76</v>
      </c>
    </row>
    <row r="131" spans="1:2">
      <c r="A131" s="17">
        <v>36800</v>
      </c>
      <c r="B131">
        <v>16681.82</v>
      </c>
    </row>
    <row r="132" spans="1:2">
      <c r="A132" s="17">
        <v>36831</v>
      </c>
      <c r="B132">
        <v>16000</v>
      </c>
    </row>
    <row r="133" spans="1:2">
      <c r="A133" s="17">
        <v>36861</v>
      </c>
      <c r="B133">
        <v>16000</v>
      </c>
    </row>
    <row r="134" spans="1:2">
      <c r="A134" s="17">
        <v>36892</v>
      </c>
      <c r="B134">
        <v>13500</v>
      </c>
    </row>
    <row r="135" spans="1:2">
      <c r="A135" s="17">
        <v>36923</v>
      </c>
      <c r="B135">
        <v>13900</v>
      </c>
    </row>
    <row r="136" spans="1:2">
      <c r="A136" s="17">
        <v>36951</v>
      </c>
      <c r="B136">
        <v>14272.73</v>
      </c>
    </row>
    <row r="137" spans="1:2">
      <c r="A137" s="17">
        <v>36982</v>
      </c>
      <c r="B137">
        <v>14119.05</v>
      </c>
    </row>
    <row r="138" spans="1:2">
      <c r="A138" s="17">
        <v>37012</v>
      </c>
      <c r="B138">
        <v>10908.7</v>
      </c>
    </row>
    <row r="139" spans="1:2">
      <c r="A139" s="17">
        <v>37043</v>
      </c>
      <c r="B139">
        <v>10814.29</v>
      </c>
    </row>
    <row r="140" spans="1:2">
      <c r="A140" s="17">
        <v>37073</v>
      </c>
      <c r="B140">
        <v>10293.18</v>
      </c>
    </row>
    <row r="141" spans="1:2">
      <c r="A141" s="17">
        <v>37104</v>
      </c>
      <c r="B141">
        <v>9681.52</v>
      </c>
    </row>
    <row r="142" spans="1:2">
      <c r="A142" s="17">
        <v>37135</v>
      </c>
      <c r="B142">
        <v>9312.5</v>
      </c>
    </row>
    <row r="143" spans="1:2">
      <c r="A143" s="17">
        <v>37165</v>
      </c>
      <c r="B143">
        <v>8250</v>
      </c>
    </row>
    <row r="144" spans="1:2">
      <c r="A144" s="17">
        <v>37196</v>
      </c>
      <c r="B144">
        <v>8250</v>
      </c>
    </row>
    <row r="145" spans="1:2">
      <c r="A145" s="17">
        <v>37226</v>
      </c>
      <c r="B145">
        <v>7592.86</v>
      </c>
    </row>
    <row r="146" spans="1:2">
      <c r="A146" s="17">
        <v>37257</v>
      </c>
      <c r="B146">
        <v>6950</v>
      </c>
    </row>
    <row r="147" spans="1:2">
      <c r="A147" s="17">
        <v>37288</v>
      </c>
      <c r="B147">
        <v>6950</v>
      </c>
    </row>
    <row r="148" spans="1:2">
      <c r="A148" s="17">
        <v>37316</v>
      </c>
      <c r="B148">
        <v>6765.48</v>
      </c>
    </row>
    <row r="149" spans="1:2">
      <c r="A149" s="17">
        <v>37347</v>
      </c>
      <c r="B149">
        <v>6625</v>
      </c>
    </row>
    <row r="150" spans="1:2">
      <c r="A150" s="17">
        <v>37377</v>
      </c>
      <c r="B150">
        <v>6684.78</v>
      </c>
    </row>
    <row r="151" spans="1:2">
      <c r="A151" s="17">
        <v>37408</v>
      </c>
      <c r="B151">
        <v>6706.25</v>
      </c>
    </row>
    <row r="152" spans="1:2">
      <c r="A152" s="17">
        <v>37438</v>
      </c>
      <c r="B152">
        <v>6788.04</v>
      </c>
    </row>
    <row r="153" spans="1:2">
      <c r="A153" s="17">
        <v>37469</v>
      </c>
      <c r="B153">
        <v>6613.64</v>
      </c>
    </row>
    <row r="154" spans="1:2">
      <c r="A154" s="17">
        <v>37500</v>
      </c>
      <c r="B154">
        <v>6685.71</v>
      </c>
    </row>
    <row r="155" spans="1:2">
      <c r="A155" s="17">
        <v>37530</v>
      </c>
      <c r="B155">
        <v>6188.04</v>
      </c>
    </row>
    <row r="156" spans="1:2">
      <c r="A156" s="17">
        <v>37561</v>
      </c>
      <c r="B156">
        <v>6185.71</v>
      </c>
    </row>
    <row r="157" spans="1:2">
      <c r="A157" s="17">
        <v>37591</v>
      </c>
      <c r="B157">
        <v>6551.14</v>
      </c>
    </row>
    <row r="158" spans="1:2">
      <c r="A158" s="17">
        <v>37622</v>
      </c>
      <c r="B158">
        <v>13724.8</v>
      </c>
    </row>
    <row r="159" spans="1:2">
      <c r="A159" s="17">
        <v>37653</v>
      </c>
      <c r="B159">
        <v>14426.48</v>
      </c>
    </row>
    <row r="160" spans="1:2">
      <c r="A160" s="17">
        <v>37681</v>
      </c>
      <c r="B160">
        <v>16688.64</v>
      </c>
    </row>
    <row r="161" spans="1:2">
      <c r="A161" s="17">
        <v>37712</v>
      </c>
      <c r="B161">
        <v>16924.46</v>
      </c>
    </row>
    <row r="162" spans="1:2">
      <c r="A162" s="17">
        <v>37742</v>
      </c>
      <c r="B162">
        <v>17937.89</v>
      </c>
    </row>
    <row r="163" spans="1:2">
      <c r="A163" s="17">
        <v>37773</v>
      </c>
      <c r="B163">
        <v>19538.03</v>
      </c>
    </row>
    <row r="164" spans="1:2">
      <c r="A164" s="17">
        <v>37803</v>
      </c>
      <c r="B164">
        <v>19581.400000000001</v>
      </c>
    </row>
    <row r="165" spans="1:2">
      <c r="A165" s="17">
        <v>37834</v>
      </c>
      <c r="B165">
        <v>19234.439999999999</v>
      </c>
    </row>
    <row r="166" spans="1:2">
      <c r="A166" s="17">
        <v>37865</v>
      </c>
      <c r="B166">
        <v>18828.78</v>
      </c>
    </row>
    <row r="167" spans="1:2">
      <c r="A167" s="17">
        <v>37895</v>
      </c>
      <c r="B167">
        <v>19552.099999999999</v>
      </c>
    </row>
    <row r="168" spans="1:2">
      <c r="A168" s="17">
        <v>37926</v>
      </c>
      <c r="B168">
        <v>25581.51</v>
      </c>
    </row>
    <row r="169" spans="1:2">
      <c r="A169" s="17">
        <v>37956</v>
      </c>
      <c r="B169">
        <v>34005.51</v>
      </c>
    </row>
    <row r="170" spans="1:2">
      <c r="A170" s="17">
        <v>37987</v>
      </c>
      <c r="B170">
        <v>49222.59</v>
      </c>
    </row>
    <row r="171" spans="1:2">
      <c r="A171" s="17">
        <v>38018</v>
      </c>
      <c r="B171">
        <v>49818.73</v>
      </c>
    </row>
    <row r="172" spans="1:2">
      <c r="A172" s="17">
        <v>38047</v>
      </c>
      <c r="B172">
        <v>50171.15</v>
      </c>
    </row>
    <row r="173" spans="1:2">
      <c r="A173" s="17">
        <v>38078</v>
      </c>
      <c r="B173">
        <v>48601.61</v>
      </c>
    </row>
    <row r="174" spans="1:2">
      <c r="A174" s="17">
        <v>38108</v>
      </c>
      <c r="B174">
        <v>46839.23</v>
      </c>
    </row>
    <row r="175" spans="1:2">
      <c r="A175" s="17">
        <v>38139</v>
      </c>
      <c r="B175">
        <v>46214.59</v>
      </c>
    </row>
    <row r="176" spans="1:2">
      <c r="A176" s="17">
        <v>38169</v>
      </c>
      <c r="B176">
        <v>45381.65</v>
      </c>
    </row>
    <row r="177" spans="1:2">
      <c r="A177" s="17">
        <v>38200</v>
      </c>
      <c r="B177">
        <v>43829.22</v>
      </c>
    </row>
    <row r="178" spans="1:2">
      <c r="A178" s="17">
        <v>38231</v>
      </c>
      <c r="B178">
        <v>42959.85</v>
      </c>
    </row>
    <row r="179" spans="1:2">
      <c r="A179" s="17">
        <v>38261</v>
      </c>
      <c r="B179">
        <v>40463.89</v>
      </c>
    </row>
    <row r="180" spans="1:2">
      <c r="A180" s="17">
        <v>38292</v>
      </c>
      <c r="B180">
        <v>31063.64</v>
      </c>
    </row>
    <row r="181" spans="1:2">
      <c r="A181" s="17">
        <v>38322</v>
      </c>
      <c r="B181">
        <v>32403.360000000001</v>
      </c>
    </row>
    <row r="182" spans="1:2">
      <c r="A182" s="17">
        <v>38353</v>
      </c>
      <c r="B182">
        <v>34645.42</v>
      </c>
    </row>
    <row r="183" spans="1:2">
      <c r="A183" s="17">
        <v>38384</v>
      </c>
      <c r="B183">
        <v>33487.839999999997</v>
      </c>
    </row>
    <row r="184" spans="1:2">
      <c r="A184" s="17">
        <v>38412</v>
      </c>
      <c r="B184">
        <v>30406.81</v>
      </c>
    </row>
    <row r="185" spans="1:2">
      <c r="A185" s="17">
        <v>38443</v>
      </c>
      <c r="B185">
        <v>32460.45</v>
      </c>
    </row>
    <row r="186" spans="1:2">
      <c r="A186" s="17">
        <v>38473</v>
      </c>
      <c r="B186">
        <v>29070.720000000001</v>
      </c>
    </row>
    <row r="187" spans="1:2">
      <c r="A187" s="17">
        <v>38504</v>
      </c>
      <c r="B187">
        <v>26714.33</v>
      </c>
    </row>
    <row r="188" spans="1:2">
      <c r="A188" s="17">
        <v>38534</v>
      </c>
      <c r="B188">
        <v>25135.32</v>
      </c>
    </row>
    <row r="189" spans="1:2">
      <c r="A189" s="17">
        <v>38565</v>
      </c>
      <c r="B189">
        <v>29046.21</v>
      </c>
    </row>
    <row r="190" spans="1:2">
      <c r="A190" s="17">
        <v>38596</v>
      </c>
      <c r="B190">
        <v>29206.51</v>
      </c>
    </row>
    <row r="191" spans="1:2">
      <c r="A191" s="17">
        <v>38626</v>
      </c>
      <c r="B191">
        <v>25262.83</v>
      </c>
    </row>
    <row r="192" spans="1:2">
      <c r="A192" s="17">
        <v>38657</v>
      </c>
      <c r="B192">
        <v>25066.68</v>
      </c>
    </row>
    <row r="193" spans="1:2">
      <c r="A193" s="17">
        <v>38687</v>
      </c>
      <c r="B193">
        <v>26867.5</v>
      </c>
    </row>
    <row r="194" spans="1:2">
      <c r="A194" s="17">
        <v>38718</v>
      </c>
      <c r="B194">
        <v>25742.3</v>
      </c>
    </row>
    <row r="195" spans="1:2">
      <c r="A195" s="17">
        <v>38749</v>
      </c>
      <c r="B195">
        <v>23816.45</v>
      </c>
    </row>
    <row r="196" spans="1:2">
      <c r="A196" s="17">
        <v>38777</v>
      </c>
      <c r="B196">
        <v>25487.89</v>
      </c>
    </row>
    <row r="197" spans="1:2">
      <c r="A197" s="17">
        <v>38808</v>
      </c>
      <c r="B197">
        <v>28037.83</v>
      </c>
    </row>
    <row r="198" spans="1:2">
      <c r="A198" s="17">
        <v>38838</v>
      </c>
      <c r="B198">
        <v>28344.52</v>
      </c>
    </row>
    <row r="199" spans="1:2">
      <c r="A199" s="17">
        <v>38869</v>
      </c>
      <c r="B199">
        <v>26557.02</v>
      </c>
    </row>
    <row r="200" spans="1:2">
      <c r="A200" s="17">
        <v>38899</v>
      </c>
      <c r="B200">
        <v>26079.91</v>
      </c>
    </row>
    <row r="201" spans="1:2">
      <c r="A201" s="17">
        <v>38930</v>
      </c>
      <c r="B201">
        <v>31604.26</v>
      </c>
    </row>
    <row r="202" spans="1:2">
      <c r="A202" s="17">
        <v>38961</v>
      </c>
      <c r="B202">
        <v>35804.25</v>
      </c>
    </row>
    <row r="203" spans="1:2">
      <c r="A203" s="17">
        <v>38991</v>
      </c>
      <c r="B203">
        <v>34671.08</v>
      </c>
    </row>
    <row r="204" spans="1:2">
      <c r="A204" s="17">
        <v>39022</v>
      </c>
      <c r="B204">
        <v>35271.360000000001</v>
      </c>
    </row>
    <row r="205" spans="1:2">
      <c r="A205" s="17">
        <v>39052</v>
      </c>
      <c r="B205">
        <v>52650.76</v>
      </c>
    </row>
    <row r="206" spans="1:2">
      <c r="A206" s="17">
        <v>39083</v>
      </c>
      <c r="B206">
        <v>47696.25</v>
      </c>
    </row>
    <row r="207" spans="1:2">
      <c r="A207" s="17">
        <v>39114</v>
      </c>
      <c r="B207">
        <v>48680.27</v>
      </c>
    </row>
    <row r="208" spans="1:2">
      <c r="A208" s="17">
        <v>39142</v>
      </c>
      <c r="B208">
        <v>55929.120000000003</v>
      </c>
    </row>
    <row r="209" spans="1:2">
      <c r="A209" s="17">
        <v>39173</v>
      </c>
      <c r="B209">
        <v>57833.440000000002</v>
      </c>
    </row>
    <row r="210" spans="1:2">
      <c r="A210" s="17">
        <v>39203</v>
      </c>
      <c r="B210">
        <v>54685.37</v>
      </c>
    </row>
    <row r="211" spans="1:2">
      <c r="A211" s="17">
        <v>39234</v>
      </c>
      <c r="B211">
        <v>52152.01</v>
      </c>
    </row>
    <row r="212" spans="1:2">
      <c r="A212" s="17">
        <v>39264</v>
      </c>
      <c r="B212">
        <v>49984.32</v>
      </c>
    </row>
    <row r="213" spans="1:2">
      <c r="A213" s="17">
        <v>39295</v>
      </c>
      <c r="B213">
        <v>46381.59</v>
      </c>
    </row>
    <row r="214" spans="1:2">
      <c r="A214" s="17">
        <v>39326</v>
      </c>
      <c r="B214">
        <v>52218.59</v>
      </c>
    </row>
    <row r="215" spans="1:2">
      <c r="A215" s="17">
        <v>39356</v>
      </c>
      <c r="B215">
        <v>54467.58</v>
      </c>
    </row>
    <row r="216" spans="1:2">
      <c r="A216" s="17">
        <v>39387</v>
      </c>
      <c r="B216">
        <v>59468.67</v>
      </c>
    </row>
    <row r="217" spans="1:2">
      <c r="A217" s="17">
        <v>39417</v>
      </c>
      <c r="B217">
        <v>72600.81</v>
      </c>
    </row>
    <row r="218" spans="1:2">
      <c r="A218" s="17">
        <v>39448</v>
      </c>
      <c r="B218">
        <v>83037.81</v>
      </c>
    </row>
    <row r="219" spans="1:2">
      <c r="A219" s="17">
        <v>39479</v>
      </c>
      <c r="B219">
        <v>91011.23</v>
      </c>
    </row>
    <row r="220" spans="1:2">
      <c r="A220" s="17">
        <v>39508</v>
      </c>
      <c r="B220">
        <v>95022.92</v>
      </c>
    </row>
    <row r="221" spans="1:2">
      <c r="A221" s="17">
        <v>39539</v>
      </c>
      <c r="B221">
        <v>92483.82</v>
      </c>
    </row>
    <row r="222" spans="1:2">
      <c r="A222" s="17">
        <v>39569</v>
      </c>
      <c r="B222">
        <v>88923.57</v>
      </c>
    </row>
    <row r="223" spans="1:2">
      <c r="A223" s="17">
        <v>39600</v>
      </c>
      <c r="B223">
        <v>84657.57</v>
      </c>
    </row>
    <row r="224" spans="1:2">
      <c r="A224" s="17">
        <v>39630</v>
      </c>
      <c r="B224">
        <v>74009.38</v>
      </c>
    </row>
    <row r="225" spans="1:2">
      <c r="A225" s="17">
        <v>39661</v>
      </c>
      <c r="B225">
        <v>50482.28</v>
      </c>
    </row>
    <row r="226" spans="1:2">
      <c r="A226" s="17">
        <v>39692</v>
      </c>
      <c r="B226">
        <v>58288.82</v>
      </c>
    </row>
    <row r="227" spans="1:2">
      <c r="A227" s="17">
        <v>39722</v>
      </c>
      <c r="B227">
        <v>62763.44</v>
      </c>
    </row>
    <row r="228" spans="1:2">
      <c r="A228" s="17">
        <v>39753</v>
      </c>
      <c r="B228">
        <v>41394.17</v>
      </c>
    </row>
    <row r="229" spans="1:2">
      <c r="A229" s="17">
        <v>39783</v>
      </c>
      <c r="B229">
        <v>27996.06</v>
      </c>
    </row>
    <row r="230" spans="1:2">
      <c r="A230" s="17">
        <v>39814</v>
      </c>
      <c r="B230">
        <v>30717.55</v>
      </c>
    </row>
    <row r="231" spans="1:2">
      <c r="A231" s="17">
        <v>39845</v>
      </c>
      <c r="B231">
        <v>30601.63</v>
      </c>
    </row>
    <row r="232" spans="1:2">
      <c r="A232" s="17">
        <v>39873</v>
      </c>
      <c r="B232">
        <v>26494.92</v>
      </c>
    </row>
    <row r="233" spans="1:2">
      <c r="A233" s="17">
        <v>39904</v>
      </c>
      <c r="B233">
        <v>29165.11</v>
      </c>
    </row>
    <row r="234" spans="1:2">
      <c r="A234" s="17">
        <v>39934</v>
      </c>
      <c r="B234">
        <v>29794.95</v>
      </c>
    </row>
    <row r="235" spans="1:2">
      <c r="A235" s="17">
        <v>39965</v>
      </c>
      <c r="B235">
        <v>27447.08</v>
      </c>
    </row>
    <row r="236" spans="1:2">
      <c r="A236" s="17">
        <v>39995</v>
      </c>
      <c r="B236">
        <v>31916.3</v>
      </c>
    </row>
    <row r="237" spans="1:2">
      <c r="A237" s="17">
        <v>40026</v>
      </c>
      <c r="B237">
        <v>35064.370000000003</v>
      </c>
    </row>
    <row r="238" spans="1:2">
      <c r="A238" s="17">
        <v>40057</v>
      </c>
      <c r="B238">
        <v>35726.74</v>
      </c>
    </row>
    <row r="239" spans="1:2">
      <c r="A239" s="17">
        <v>40087</v>
      </c>
      <c r="B239">
        <v>32312.21</v>
      </c>
    </row>
    <row r="240" spans="1:2">
      <c r="A240" s="17">
        <v>40118</v>
      </c>
      <c r="B240">
        <v>37960.589999999997</v>
      </c>
    </row>
    <row r="241" spans="1:2">
      <c r="A241" s="17">
        <v>40148</v>
      </c>
      <c r="B241">
        <v>37856.050000000003</v>
      </c>
    </row>
    <row r="242" spans="1:2">
      <c r="A242" s="17">
        <v>40179</v>
      </c>
      <c r="B242">
        <v>40702.42</v>
      </c>
    </row>
    <row r="243" spans="1:2">
      <c r="A243" s="17">
        <v>40210</v>
      </c>
      <c r="B243">
        <v>41508.01</v>
      </c>
    </row>
    <row r="244" spans="1:2">
      <c r="A244" s="17">
        <v>40238</v>
      </c>
      <c r="B244">
        <v>37414.14</v>
      </c>
    </row>
    <row r="245" spans="1:2">
      <c r="A245" s="17">
        <v>40269</v>
      </c>
      <c r="B245">
        <v>42039.98</v>
      </c>
    </row>
    <row r="246" spans="1:2">
      <c r="A246" s="17">
        <v>40299</v>
      </c>
      <c r="B246">
        <v>40474.35</v>
      </c>
    </row>
    <row r="247" spans="1:2">
      <c r="A247" s="17">
        <v>40330</v>
      </c>
      <c r="B247">
        <v>38947.730000000003</v>
      </c>
    </row>
    <row r="248" spans="1:2">
      <c r="A248" s="17">
        <v>40360</v>
      </c>
      <c r="B248">
        <v>38062.5</v>
      </c>
    </row>
    <row r="249" spans="1:2">
      <c r="A249" s="17">
        <v>40391</v>
      </c>
      <c r="B249">
        <v>38464.76</v>
      </c>
    </row>
    <row r="250" spans="1:2">
      <c r="A250" s="17">
        <v>40422</v>
      </c>
      <c r="B250">
        <v>41186.36</v>
      </c>
    </row>
    <row r="251" spans="1:2">
      <c r="A251" s="17">
        <v>40452</v>
      </c>
      <c r="B251">
        <v>38897.620000000003</v>
      </c>
    </row>
    <row r="252" spans="1:2">
      <c r="A252" s="17">
        <v>40483</v>
      </c>
      <c r="B252">
        <v>37104.769999999997</v>
      </c>
    </row>
    <row r="253" spans="1:2">
      <c r="A253" s="17">
        <v>40513</v>
      </c>
      <c r="B253">
        <v>37616.67</v>
      </c>
    </row>
    <row r="254" spans="1:2">
      <c r="A254" s="17">
        <v>40544</v>
      </c>
      <c r="B254">
        <v>39212.5</v>
      </c>
    </row>
    <row r="255" spans="1:2">
      <c r="A255" s="17">
        <v>40575</v>
      </c>
      <c r="B255">
        <v>39777.75</v>
      </c>
    </row>
    <row r="256" spans="1:2">
      <c r="A256" s="17">
        <v>40603</v>
      </c>
      <c r="B256">
        <v>38264.129999999997</v>
      </c>
    </row>
    <row r="257" spans="1:2">
      <c r="A257" s="17">
        <v>40634</v>
      </c>
      <c r="B257">
        <v>37023.61</v>
      </c>
    </row>
    <row r="258" spans="1:2">
      <c r="A258" s="17">
        <v>40664</v>
      </c>
      <c r="B258">
        <v>38157.5</v>
      </c>
    </row>
    <row r="259" spans="1:2">
      <c r="A259" s="17">
        <v>40695</v>
      </c>
      <c r="B259">
        <v>36019.32</v>
      </c>
    </row>
    <row r="260" spans="1:2">
      <c r="A260" s="17">
        <v>40725</v>
      </c>
      <c r="B260">
        <v>35113.1</v>
      </c>
    </row>
    <row r="261" spans="1:2">
      <c r="A261" s="17">
        <v>40756</v>
      </c>
      <c r="B261">
        <v>35931.360000000001</v>
      </c>
    </row>
    <row r="262" spans="1:2">
      <c r="A262" s="17">
        <v>40787</v>
      </c>
      <c r="B262">
        <v>34529.550000000003</v>
      </c>
    </row>
    <row r="263" spans="1:2">
      <c r="A263" s="17">
        <v>40817</v>
      </c>
      <c r="B263">
        <v>30607.19</v>
      </c>
    </row>
    <row r="264" spans="1:2">
      <c r="A264" s="17">
        <v>40848</v>
      </c>
      <c r="B264">
        <v>28690.91</v>
      </c>
    </row>
    <row r="265" spans="1:2">
      <c r="A265">
        <v>40878</v>
      </c>
      <c r="B265">
        <v>30808.75</v>
      </c>
    </row>
    <row r="266" spans="1:2">
      <c r="A266">
        <v>40909</v>
      </c>
      <c r="B266">
        <v>33006.67</v>
      </c>
    </row>
    <row r="267" spans="1:2">
      <c r="A267">
        <v>40940</v>
      </c>
      <c r="B267">
        <v>31772.62</v>
      </c>
    </row>
    <row r="268" spans="1:2">
      <c r="A268">
        <v>40969</v>
      </c>
      <c r="B268">
        <v>31142.73</v>
      </c>
    </row>
    <row r="269" spans="1:2">
      <c r="A269">
        <v>41000</v>
      </c>
      <c r="B269">
        <v>30795.66</v>
      </c>
    </row>
    <row r="270" spans="1:2">
      <c r="A270">
        <v>41030</v>
      </c>
      <c r="B270">
        <v>30516.82</v>
      </c>
    </row>
    <row r="271" spans="1:2">
      <c r="A271">
        <v>41061</v>
      </c>
      <c r="B271">
        <v>28831.91</v>
      </c>
    </row>
    <row r="272" spans="1:2">
      <c r="A272">
        <v>41091</v>
      </c>
      <c r="B272">
        <v>28394.080000000002</v>
      </c>
    </row>
    <row r="273" spans="1:2">
      <c r="A273">
        <v>41122</v>
      </c>
      <c r="B273">
        <v>29050.36</v>
      </c>
    </row>
    <row r="274" spans="1:2">
      <c r="A274">
        <v>41153</v>
      </c>
      <c r="B274">
        <v>29221.25</v>
      </c>
    </row>
    <row r="275" spans="1:2">
      <c r="A275">
        <v>41183</v>
      </c>
      <c r="B275">
        <v>26896.74</v>
      </c>
    </row>
    <row r="276" spans="1:2">
      <c r="A276">
        <v>41214</v>
      </c>
      <c r="B276">
        <v>23563.41</v>
      </c>
    </row>
    <row r="277" spans="1:2">
      <c r="A277">
        <v>41244</v>
      </c>
      <c r="B277">
        <v>23976</v>
      </c>
    </row>
    <row r="278" spans="1:2">
      <c r="A278">
        <v>41275</v>
      </c>
      <c r="B278">
        <v>25518.09</v>
      </c>
    </row>
    <row r="279" spans="1:2">
      <c r="A279">
        <v>41306</v>
      </c>
      <c r="B279">
        <v>25441.33</v>
      </c>
    </row>
    <row r="280" spans="1:2">
      <c r="A280">
        <v>41334</v>
      </c>
      <c r="B280">
        <v>25316.98</v>
      </c>
    </row>
    <row r="281" spans="1:2">
      <c r="A281">
        <v>41365</v>
      </c>
      <c r="B281">
        <v>26209.45</v>
      </c>
    </row>
    <row r="282" spans="1:2">
      <c r="A282">
        <v>41395</v>
      </c>
      <c r="B282">
        <v>27984.38</v>
      </c>
    </row>
    <row r="283" spans="1:2">
      <c r="A283">
        <v>41426</v>
      </c>
      <c r="B283">
        <v>30047.54</v>
      </c>
    </row>
    <row r="284" spans="1:2">
      <c r="A284">
        <v>41456</v>
      </c>
      <c r="B284">
        <v>29290.04</v>
      </c>
    </row>
    <row r="285" spans="1:2">
      <c r="A285">
        <v>41487</v>
      </c>
      <c r="B285">
        <v>26803.43</v>
      </c>
    </row>
    <row r="286" spans="1:2">
      <c r="A286">
        <v>41518</v>
      </c>
      <c r="B286">
        <v>28680.43</v>
      </c>
    </row>
    <row r="287" spans="1:2">
      <c r="A287">
        <v>41548</v>
      </c>
      <c r="B287">
        <v>27037.96</v>
      </c>
    </row>
    <row r="288" spans="1:2">
      <c r="A288">
        <v>41579</v>
      </c>
      <c r="B288">
        <v>26172.48</v>
      </c>
    </row>
    <row r="289" spans="1:2">
      <c r="A289">
        <v>41609</v>
      </c>
      <c r="B289">
        <v>26587.78</v>
      </c>
    </row>
    <row r="290" spans="1:2">
      <c r="A290">
        <v>41640</v>
      </c>
      <c r="B290">
        <v>28134.57</v>
      </c>
    </row>
    <row r="291" spans="1:2">
      <c r="A291">
        <v>41671</v>
      </c>
      <c r="B291">
        <v>31081.85</v>
      </c>
    </row>
    <row r="292" spans="1:2">
      <c r="A292">
        <v>41699</v>
      </c>
      <c r="B292">
        <v>30699.43</v>
      </c>
    </row>
    <row r="293" spans="1:2">
      <c r="A293">
        <v>41730</v>
      </c>
      <c r="B293">
        <v>29771.85</v>
      </c>
    </row>
    <row r="294" spans="1:2">
      <c r="A294">
        <v>41760</v>
      </c>
      <c r="B294">
        <v>29993.23</v>
      </c>
    </row>
    <row r="295" spans="1:2">
      <c r="A295">
        <v>41791</v>
      </c>
      <c r="B295">
        <v>30458.6</v>
      </c>
    </row>
    <row r="296" spans="1:2">
      <c r="A296">
        <v>41821</v>
      </c>
      <c r="B296">
        <v>31697.200000000001</v>
      </c>
    </row>
    <row r="297" spans="1:2">
      <c r="A297">
        <v>41852</v>
      </c>
      <c r="B297">
        <v>32341.56</v>
      </c>
    </row>
    <row r="298" spans="1:2">
      <c r="A298">
        <v>41883</v>
      </c>
      <c r="B298">
        <v>32350.74</v>
      </c>
    </row>
    <row r="299" spans="1:2">
      <c r="A299">
        <v>41913</v>
      </c>
      <c r="B299">
        <v>31142.42</v>
      </c>
    </row>
    <row r="300" spans="1:2">
      <c r="A300">
        <v>41944</v>
      </c>
      <c r="B300">
        <v>30752.14</v>
      </c>
    </row>
    <row r="301" spans="1:2">
      <c r="A301">
        <v>41974</v>
      </c>
      <c r="B301">
        <v>30945.21</v>
      </c>
    </row>
    <row r="302" spans="1:2">
      <c r="A302">
        <v>42005</v>
      </c>
      <c r="B302">
        <v>30749.48</v>
      </c>
    </row>
    <row r="303" spans="1:2">
      <c r="A303">
        <v>42036</v>
      </c>
      <c r="B303">
        <v>29155.38</v>
      </c>
    </row>
    <row r="304" spans="1:2">
      <c r="A304">
        <v>42064</v>
      </c>
      <c r="B304">
        <v>27568.78</v>
      </c>
    </row>
    <row r="305" spans="1:2">
      <c r="A305">
        <v>42095</v>
      </c>
      <c r="B305">
        <v>28827.279999999999</v>
      </c>
    </row>
    <row r="306" spans="1:2">
      <c r="A306">
        <v>42125</v>
      </c>
      <c r="B306">
        <v>30066.58</v>
      </c>
    </row>
    <row r="307" spans="1:2">
      <c r="A307">
        <v>42156</v>
      </c>
      <c r="B307">
        <v>30650.39</v>
      </c>
    </row>
    <row r="308" spans="1:2">
      <c r="A308">
        <v>42186</v>
      </c>
      <c r="B308">
        <v>31579.87</v>
      </c>
    </row>
    <row r="309" spans="1:2">
      <c r="A309">
        <v>42217</v>
      </c>
      <c r="B309">
        <v>29243.95</v>
      </c>
    </row>
    <row r="310" spans="1:2">
      <c r="A310">
        <v>42248</v>
      </c>
      <c r="B310">
        <v>27714.31</v>
      </c>
    </row>
    <row r="311" spans="1:2">
      <c r="A311">
        <v>42278</v>
      </c>
      <c r="B311">
        <v>27499.05</v>
      </c>
    </row>
    <row r="312" spans="1:2">
      <c r="A312">
        <v>42309</v>
      </c>
      <c r="B312">
        <v>24413.7</v>
      </c>
    </row>
    <row r="313" spans="1:2">
      <c r="A313">
        <v>42339</v>
      </c>
      <c r="B313">
        <v>23951.18</v>
      </c>
    </row>
    <row r="314" spans="1:2">
      <c r="A314">
        <v>42370</v>
      </c>
      <c r="B314">
        <v>23134.6</v>
      </c>
    </row>
    <row r="315" spans="1:2">
      <c r="A315">
        <v>42401</v>
      </c>
      <c r="B315">
        <v>22275.88</v>
      </c>
    </row>
    <row r="316" spans="1:2">
      <c r="A316">
        <v>42430</v>
      </c>
      <c r="B316">
        <v>22982.52</v>
      </c>
    </row>
    <row r="317" spans="1:2">
      <c r="A317">
        <v>42461</v>
      </c>
      <c r="B317">
        <v>23000.5</v>
      </c>
    </row>
    <row r="318" spans="1:2">
      <c r="A318">
        <v>42491</v>
      </c>
      <c r="B318">
        <v>23413.63</v>
      </c>
    </row>
    <row r="319" spans="1:2">
      <c r="A319">
        <v>42522</v>
      </c>
      <c r="B319">
        <v>23692.73</v>
      </c>
    </row>
    <row r="320" spans="1:2">
      <c r="A320">
        <v>42552</v>
      </c>
      <c r="B320">
        <v>25085.52</v>
      </c>
    </row>
    <row r="321" spans="1:2">
      <c r="A321">
        <v>42583</v>
      </c>
      <c r="B321">
        <v>26296.59</v>
      </c>
    </row>
    <row r="322" spans="1:2">
      <c r="A322">
        <v>42614</v>
      </c>
      <c r="B322">
        <v>26625</v>
      </c>
    </row>
    <row r="323" spans="1:2">
      <c r="A323">
        <v>42644</v>
      </c>
      <c r="B323">
        <v>28205.67</v>
      </c>
    </row>
    <row r="324" spans="1:2">
      <c r="A324">
        <v>42675</v>
      </c>
      <c r="B324">
        <v>29258.41</v>
      </c>
    </row>
    <row r="325" spans="1:2">
      <c r="A325">
        <v>42705</v>
      </c>
      <c r="B325">
        <v>31589.38</v>
      </c>
    </row>
    <row r="326" spans="1:2">
      <c r="A326">
        <v>42736</v>
      </c>
      <c r="B326">
        <v>34720.379999999997</v>
      </c>
    </row>
    <row r="327" spans="1:2">
      <c r="A327">
        <v>42767</v>
      </c>
      <c r="B327">
        <v>43005</v>
      </c>
    </row>
    <row r="328" spans="1:2">
      <c r="A328">
        <v>42795</v>
      </c>
      <c r="B328">
        <v>52765.22</v>
      </c>
    </row>
    <row r="329" spans="1:2">
      <c r="A329">
        <v>42826</v>
      </c>
      <c r="B329">
        <v>55305.56</v>
      </c>
    </row>
    <row r="330" spans="1:2">
      <c r="A330">
        <v>42856</v>
      </c>
      <c r="B330">
        <v>54941.94</v>
      </c>
    </row>
    <row r="331" spans="1:2">
      <c r="A331">
        <v>42887</v>
      </c>
      <c r="B331">
        <v>57449.45</v>
      </c>
    </row>
    <row r="332" spans="1:2">
      <c r="A332">
        <v>42917</v>
      </c>
      <c r="B332">
        <v>58548.9</v>
      </c>
    </row>
    <row r="333" spans="1:2">
      <c r="A333">
        <v>42948</v>
      </c>
      <c r="B333">
        <v>58465.14</v>
      </c>
    </row>
    <row r="334" spans="1:2">
      <c r="A334">
        <v>42979</v>
      </c>
      <c r="B334">
        <v>60128.5</v>
      </c>
    </row>
    <row r="335" spans="1:2">
      <c r="A335">
        <v>43009</v>
      </c>
      <c r="B335">
        <v>59905.86</v>
      </c>
    </row>
    <row r="336" spans="1:2">
      <c r="A336">
        <v>43040</v>
      </c>
      <c r="B336">
        <v>62118.05</v>
      </c>
    </row>
    <row r="337" spans="1:2">
      <c r="A337">
        <v>43070</v>
      </c>
      <c r="B337">
        <v>72632.05</v>
      </c>
    </row>
    <row r="338" spans="1:2">
      <c r="A338">
        <v>43101</v>
      </c>
      <c r="B338">
        <v>77293.52</v>
      </c>
    </row>
    <row r="339" spans="1:2">
      <c r="A339">
        <v>43132</v>
      </c>
      <c r="B339">
        <v>80792.600000000006</v>
      </c>
    </row>
    <row r="340" spans="1:2">
      <c r="A340">
        <v>43160</v>
      </c>
      <c r="B340">
        <v>87614.9</v>
      </c>
    </row>
    <row r="341" spans="1:2">
      <c r="A341">
        <v>43191</v>
      </c>
      <c r="B341">
        <v>90782.5</v>
      </c>
    </row>
    <row r="342" spans="1:2">
      <c r="A342">
        <v>43221</v>
      </c>
      <c r="B342">
        <v>90250</v>
      </c>
    </row>
    <row r="343" spans="1:2">
      <c r="A343">
        <v>43252</v>
      </c>
      <c r="B343">
        <v>81188.100000000006</v>
      </c>
    </row>
    <row r="344" spans="1:2">
      <c r="A344">
        <v>43282</v>
      </c>
      <c r="B344">
        <v>70647.73</v>
      </c>
    </row>
    <row r="345" spans="1:2">
      <c r="A345">
        <v>43313</v>
      </c>
      <c r="B345">
        <v>63302.3</v>
      </c>
    </row>
    <row r="346" spans="1:2">
      <c r="A346">
        <v>43344</v>
      </c>
      <c r="B346">
        <v>62210.33</v>
      </c>
    </row>
    <row r="347" spans="1:2">
      <c r="A347">
        <v>43374</v>
      </c>
      <c r="B347">
        <v>60626.78</v>
      </c>
    </row>
    <row r="348" spans="1:2">
      <c r="A348">
        <v>43405</v>
      </c>
      <c r="B348">
        <v>54962.93</v>
      </c>
    </row>
    <row r="349" spans="1:2">
      <c r="A349">
        <v>43435</v>
      </c>
      <c r="B349">
        <v>55263.16</v>
      </c>
    </row>
    <row r="350" spans="1:2">
      <c r="A350">
        <v>43466</v>
      </c>
      <c r="B350">
        <v>40704.550000000003</v>
      </c>
    </row>
    <row r="351" spans="1:2">
      <c r="A351">
        <v>43497</v>
      </c>
      <c r="B351">
        <v>32100</v>
      </c>
    </row>
    <row r="352" spans="1:2">
      <c r="A352">
        <v>43525</v>
      </c>
      <c r="B352">
        <v>31333.33</v>
      </c>
    </row>
    <row r="353" spans="1:2">
      <c r="A353">
        <v>43556</v>
      </c>
      <c r="B353">
        <v>33500</v>
      </c>
    </row>
    <row r="354" spans="1:2">
      <c r="A354">
        <v>43586</v>
      </c>
      <c r="B354">
        <v>34166.67</v>
      </c>
    </row>
    <row r="355" spans="1:2">
      <c r="A355">
        <v>43617</v>
      </c>
      <c r="B355">
        <v>28809</v>
      </c>
    </row>
    <row r="356" spans="1:2">
      <c r="A356">
        <v>43647</v>
      </c>
      <c r="B356">
        <v>27340.33</v>
      </c>
    </row>
    <row r="357" spans="1:2">
      <c r="A357">
        <v>43678</v>
      </c>
      <c r="B357">
        <v>30136.57</v>
      </c>
    </row>
    <row r="358" spans="1:2">
      <c r="A358">
        <v>43709</v>
      </c>
      <c r="B358">
        <v>35720.43</v>
      </c>
    </row>
    <row r="359" spans="1:2">
      <c r="A359">
        <v>43739</v>
      </c>
      <c r="B359">
        <v>35263.089999999997</v>
      </c>
    </row>
    <row r="360" spans="1:2">
      <c r="A360">
        <v>43770</v>
      </c>
      <c r="B360">
        <v>35510.17</v>
      </c>
    </row>
    <row r="361" spans="1:2">
      <c r="A361">
        <v>43800</v>
      </c>
      <c r="B361">
        <v>33547.46</v>
      </c>
    </row>
    <row r="362" spans="1:2">
      <c r="A362">
        <v>43831</v>
      </c>
      <c r="B362">
        <v>32213.02</v>
      </c>
    </row>
    <row r="363" spans="1:2">
      <c r="A363">
        <v>43862</v>
      </c>
      <c r="B363">
        <v>33542.080000000002</v>
      </c>
    </row>
    <row r="364" spans="1:2">
      <c r="A364">
        <v>43891</v>
      </c>
      <c r="B364">
        <v>31119.05</v>
      </c>
    </row>
    <row r="365" spans="1:2">
      <c r="A365">
        <v>43922</v>
      </c>
      <c r="B365">
        <v>29565</v>
      </c>
    </row>
    <row r="366" spans="1:2">
      <c r="A366">
        <v>43952</v>
      </c>
      <c r="B366">
        <v>29562.59</v>
      </c>
    </row>
    <row r="367" spans="1:2">
      <c r="A367">
        <v>43983</v>
      </c>
      <c r="B367">
        <v>29074.34</v>
      </c>
    </row>
    <row r="368" spans="1:2">
      <c r="A368">
        <v>44013</v>
      </c>
      <c r="B368">
        <v>28517.02</v>
      </c>
    </row>
    <row r="369" spans="1:2">
      <c r="A369">
        <v>44044</v>
      </c>
      <c r="B369">
        <v>32914.879999999997</v>
      </c>
    </row>
    <row r="370" spans="1:2">
      <c r="A370">
        <v>44075</v>
      </c>
      <c r="B370">
        <v>33482.1</v>
      </c>
    </row>
    <row r="371" spans="1:2">
      <c r="A371">
        <v>44105</v>
      </c>
      <c r="B371">
        <v>33227.879999999997</v>
      </c>
    </row>
    <row r="372" spans="1:2">
      <c r="A372">
        <v>44136</v>
      </c>
      <c r="B372">
        <v>32238.880000000001</v>
      </c>
    </row>
    <row r="373" spans="1:2">
      <c r="A373">
        <v>44166</v>
      </c>
      <c r="B373">
        <v>31882.29</v>
      </c>
    </row>
    <row r="374" spans="1:2">
      <c r="A374">
        <v>44197</v>
      </c>
      <c r="B374">
        <v>37883.78</v>
      </c>
    </row>
    <row r="375" spans="1:2">
      <c r="A375">
        <v>44228</v>
      </c>
      <c r="B375">
        <v>47516.45</v>
      </c>
    </row>
    <row r="376" spans="1:2">
      <c r="A376">
        <v>44256</v>
      </c>
      <c r="B376">
        <v>52414.67</v>
      </c>
    </row>
    <row r="377" spans="1:2">
      <c r="A377">
        <v>44287</v>
      </c>
      <c r="B377">
        <v>49020.7</v>
      </c>
    </row>
    <row r="378" spans="1:2">
      <c r="A378">
        <v>44317</v>
      </c>
      <c r="B378">
        <v>44214.85</v>
      </c>
    </row>
    <row r="379" spans="1:2">
      <c r="A379">
        <v>44348</v>
      </c>
      <c r="B379">
        <v>44149.36</v>
      </c>
    </row>
    <row r="380" spans="1:2">
      <c r="A380">
        <v>44378</v>
      </c>
      <c r="B380">
        <v>51649.02</v>
      </c>
    </row>
    <row r="381" spans="1:2">
      <c r="A381">
        <v>44409</v>
      </c>
      <c r="B381">
        <v>51640.5</v>
      </c>
    </row>
    <row r="382" spans="1:2">
      <c r="A382">
        <v>44440</v>
      </c>
      <c r="B382">
        <v>51797.91</v>
      </c>
    </row>
    <row r="383" spans="1:2">
      <c r="A383">
        <v>44470</v>
      </c>
      <c r="B383">
        <v>54779.29</v>
      </c>
    </row>
    <row r="384" spans="1:2">
      <c r="A384">
        <v>44501</v>
      </c>
      <c r="B384">
        <v>60412.5</v>
      </c>
    </row>
    <row r="385" spans="1:2">
      <c r="A385">
        <v>44531</v>
      </c>
      <c r="B385">
        <v>68675.240000000005</v>
      </c>
    </row>
    <row r="386" spans="1:2">
      <c r="A386">
        <v>44562</v>
      </c>
      <c r="B386">
        <v>69952.25</v>
      </c>
    </row>
    <row r="387" spans="1:2">
      <c r="A387">
        <v>44593</v>
      </c>
      <c r="B387">
        <v>71037.75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E9467-3F4A-401D-87DD-B45E021031A7}">
  <sheetPr>
    <tabColor rgb="FF70AD47"/>
  </sheetPr>
  <dimension ref="A1:B384"/>
  <sheetViews>
    <sheetView workbookViewId="0">
      <selection activeCell="B6" sqref="B6"/>
    </sheetView>
  </sheetViews>
  <sheetFormatPr defaultRowHeight="12.75"/>
  <cols>
    <col min="1" max="1" width="10.140625" bestFit="1" customWidth="1"/>
    <col min="2" max="2" width="18.42578125" bestFit="1" customWidth="1"/>
  </cols>
  <sheetData>
    <row r="1" spans="1:2">
      <c r="A1" t="s">
        <v>1</v>
      </c>
      <c r="B1" t="s">
        <v>523</v>
      </c>
    </row>
    <row r="2" spans="1:2">
      <c r="A2" s="17">
        <v>32994</v>
      </c>
      <c r="B2">
        <v>100.8473465293</v>
      </c>
    </row>
    <row r="3" spans="1:2">
      <c r="A3" s="17">
        <v>33025</v>
      </c>
      <c r="B3">
        <v>100.7172487566</v>
      </c>
    </row>
    <row r="4" spans="1:2">
      <c r="A4" s="17">
        <v>33055</v>
      </c>
      <c r="B4">
        <v>100.5299308054</v>
      </c>
    </row>
    <row r="5" spans="1:2">
      <c r="A5" s="17">
        <v>33086</v>
      </c>
      <c r="B5">
        <v>100.2938133692</v>
      </c>
    </row>
    <row r="6" spans="1:2">
      <c r="A6" s="17">
        <v>33117</v>
      </c>
      <c r="B6">
        <v>100.0452176093</v>
      </c>
    </row>
    <row r="7" spans="1:2">
      <c r="A7" s="17">
        <v>33147</v>
      </c>
      <c r="B7">
        <v>99.786902744299994</v>
      </c>
    </row>
    <row r="8" spans="1:2">
      <c r="A8" s="17">
        <v>33178</v>
      </c>
      <c r="B8">
        <v>99.535108113700005</v>
      </c>
    </row>
    <row r="9" spans="1:2">
      <c r="A9" s="17">
        <v>33208</v>
      </c>
      <c r="B9">
        <v>99.260014494100005</v>
      </c>
    </row>
    <row r="10" spans="1:2">
      <c r="A10" s="17">
        <v>33239</v>
      </c>
      <c r="B10">
        <v>98.925975031600004</v>
      </c>
    </row>
    <row r="11" spans="1:2">
      <c r="A11" s="17">
        <v>33270</v>
      </c>
      <c r="B11">
        <v>98.668286001599995</v>
      </c>
    </row>
    <row r="12" spans="1:2">
      <c r="A12" s="17">
        <v>33298</v>
      </c>
      <c r="B12">
        <v>98.517799451000002</v>
      </c>
    </row>
    <row r="13" spans="1:2">
      <c r="A13" s="17">
        <v>33329</v>
      </c>
      <c r="B13">
        <v>98.486234186800004</v>
      </c>
    </row>
    <row r="14" spans="1:2">
      <c r="A14" s="17">
        <v>33359</v>
      </c>
      <c r="B14">
        <v>98.472232744999999</v>
      </c>
    </row>
    <row r="15" spans="1:2">
      <c r="A15" s="17">
        <v>33390</v>
      </c>
      <c r="B15">
        <v>98.505137456100002</v>
      </c>
    </row>
    <row r="16" spans="1:2">
      <c r="A16" s="17">
        <v>33420</v>
      </c>
      <c r="B16">
        <v>98.569175375300006</v>
      </c>
    </row>
    <row r="17" spans="1:2">
      <c r="A17" s="17">
        <v>33451</v>
      </c>
      <c r="B17">
        <v>98.636040718199993</v>
      </c>
    </row>
    <row r="18" spans="1:2">
      <c r="A18" s="17">
        <v>33482</v>
      </c>
      <c r="B18">
        <v>98.632654211000002</v>
      </c>
    </row>
    <row r="19" spans="1:2">
      <c r="A19" s="17">
        <v>33512</v>
      </c>
      <c r="B19">
        <v>98.583566873699993</v>
      </c>
    </row>
    <row r="20" spans="1:2">
      <c r="A20" s="17">
        <v>33543</v>
      </c>
      <c r="B20">
        <v>98.509488283500005</v>
      </c>
    </row>
    <row r="21" spans="1:2">
      <c r="A21" s="17">
        <v>33573</v>
      </c>
      <c r="B21">
        <v>98.430182089400006</v>
      </c>
    </row>
    <row r="22" spans="1:2">
      <c r="A22" s="17">
        <v>33604</v>
      </c>
      <c r="B22">
        <v>98.436176516700002</v>
      </c>
    </row>
    <row r="23" spans="1:2">
      <c r="A23" s="17">
        <v>33635</v>
      </c>
      <c r="B23">
        <v>98.548408925100006</v>
      </c>
    </row>
    <row r="24" spans="1:2">
      <c r="A24" s="17">
        <v>33664</v>
      </c>
      <c r="B24">
        <v>98.713878723199997</v>
      </c>
    </row>
    <row r="25" spans="1:2">
      <c r="A25" s="17">
        <v>33695</v>
      </c>
      <c r="B25">
        <v>98.867998314000005</v>
      </c>
    </row>
    <row r="26" spans="1:2">
      <c r="A26" s="17">
        <v>33725</v>
      </c>
      <c r="B26">
        <v>98.941970545700002</v>
      </c>
    </row>
    <row r="27" spans="1:2">
      <c r="A27" s="17">
        <v>33756</v>
      </c>
      <c r="B27">
        <v>98.7938016855</v>
      </c>
    </row>
    <row r="28" spans="1:2">
      <c r="A28" s="17">
        <v>33786</v>
      </c>
      <c r="B28">
        <v>98.4903167999</v>
      </c>
    </row>
    <row r="29" spans="1:2">
      <c r="A29" s="17">
        <v>33817</v>
      </c>
      <c r="B29">
        <v>98.1455379306</v>
      </c>
    </row>
    <row r="30" spans="1:2">
      <c r="A30" s="17">
        <v>33848</v>
      </c>
      <c r="B30">
        <v>97.801248437599995</v>
      </c>
    </row>
    <row r="31" spans="1:2">
      <c r="A31" s="17">
        <v>33878</v>
      </c>
      <c r="B31">
        <v>97.425977384700005</v>
      </c>
    </row>
    <row r="32" spans="1:2">
      <c r="A32" s="17">
        <v>33909</v>
      </c>
      <c r="B32">
        <v>97.050929713599999</v>
      </c>
    </row>
    <row r="33" spans="1:2">
      <c r="A33" s="17">
        <v>33939</v>
      </c>
      <c r="B33">
        <v>96.800038041799993</v>
      </c>
    </row>
    <row r="34" spans="1:2">
      <c r="A34" s="17">
        <v>33970</v>
      </c>
      <c r="B34">
        <v>96.701955829300005</v>
      </c>
    </row>
    <row r="35" spans="1:2">
      <c r="A35" s="17">
        <v>34001</v>
      </c>
      <c r="B35">
        <v>96.770633487699996</v>
      </c>
    </row>
    <row r="36" spans="1:2">
      <c r="A36" s="17">
        <v>34029</v>
      </c>
      <c r="B36">
        <v>96.926201732300001</v>
      </c>
    </row>
    <row r="37" spans="1:2">
      <c r="A37" s="17">
        <v>34060</v>
      </c>
      <c r="B37">
        <v>97.084539831499995</v>
      </c>
    </row>
    <row r="38" spans="1:2">
      <c r="A38" s="17">
        <v>34090</v>
      </c>
      <c r="B38">
        <v>97.172608236599999</v>
      </c>
    </row>
    <row r="39" spans="1:2">
      <c r="A39" s="17">
        <v>34121</v>
      </c>
      <c r="B39">
        <v>97.156001925200002</v>
      </c>
    </row>
    <row r="40" spans="1:2">
      <c r="A40" s="17">
        <v>34151</v>
      </c>
      <c r="B40">
        <v>97.161628915999998</v>
      </c>
    </row>
    <row r="41" spans="1:2">
      <c r="A41" s="17">
        <v>34182</v>
      </c>
      <c r="B41">
        <v>97.321214768499999</v>
      </c>
    </row>
    <row r="42" spans="1:2">
      <c r="A42" s="17">
        <v>34213</v>
      </c>
      <c r="B42">
        <v>97.632241752799999</v>
      </c>
    </row>
    <row r="43" spans="1:2">
      <c r="A43" s="17">
        <v>34243</v>
      </c>
      <c r="B43">
        <v>97.958518803700002</v>
      </c>
    </row>
    <row r="44" spans="1:2">
      <c r="A44" s="17">
        <v>34274</v>
      </c>
      <c r="B44">
        <v>98.238804199699999</v>
      </c>
    </row>
    <row r="45" spans="1:2">
      <c r="A45" s="17">
        <v>34304</v>
      </c>
      <c r="B45">
        <v>98.410272431600006</v>
      </c>
    </row>
    <row r="46" spans="1:2">
      <c r="A46" s="17">
        <v>34335</v>
      </c>
      <c r="B46">
        <v>98.582115534400003</v>
      </c>
    </row>
    <row r="47" spans="1:2">
      <c r="A47" s="17">
        <v>34366</v>
      </c>
      <c r="B47">
        <v>98.793133845699998</v>
      </c>
    </row>
    <row r="48" spans="1:2">
      <c r="A48" s="17">
        <v>34394</v>
      </c>
      <c r="B48">
        <v>99.109922922699994</v>
      </c>
    </row>
    <row r="49" spans="1:2">
      <c r="A49" s="17">
        <v>34425</v>
      </c>
      <c r="B49">
        <v>99.488884424399998</v>
      </c>
    </row>
    <row r="50" spans="1:2">
      <c r="A50" s="17">
        <v>34455</v>
      </c>
      <c r="B50">
        <v>99.889216871900004</v>
      </c>
    </row>
    <row r="51" spans="1:2">
      <c r="A51" s="17">
        <v>34486</v>
      </c>
      <c r="B51">
        <v>100.3269892167</v>
      </c>
    </row>
    <row r="52" spans="1:2">
      <c r="A52" s="17">
        <v>34516</v>
      </c>
      <c r="B52">
        <v>100.79601223820001</v>
      </c>
    </row>
    <row r="53" spans="1:2">
      <c r="A53" s="17">
        <v>34547</v>
      </c>
      <c r="B53">
        <v>101.247211347</v>
      </c>
    </row>
    <row r="54" spans="1:2">
      <c r="A54" s="17">
        <v>34578</v>
      </c>
      <c r="B54">
        <v>101.5886352836</v>
      </c>
    </row>
    <row r="55" spans="1:2">
      <c r="A55" s="17">
        <v>34608</v>
      </c>
      <c r="B55">
        <v>101.8293508749</v>
      </c>
    </row>
    <row r="56" spans="1:2">
      <c r="A56" s="17">
        <v>34639</v>
      </c>
      <c r="B56">
        <v>101.9947447948</v>
      </c>
    </row>
    <row r="57" spans="1:2">
      <c r="A57" s="17">
        <v>34669</v>
      </c>
      <c r="B57">
        <v>102.1190615853</v>
      </c>
    </row>
    <row r="58" spans="1:2">
      <c r="A58" s="17">
        <v>34700</v>
      </c>
      <c r="B58">
        <v>102.1574602826</v>
      </c>
    </row>
    <row r="59" spans="1:2">
      <c r="A59" s="17">
        <v>34731</v>
      </c>
      <c r="B59">
        <v>102.12733233909999</v>
      </c>
    </row>
    <row r="60" spans="1:2">
      <c r="A60" s="17">
        <v>34759</v>
      </c>
      <c r="B60">
        <v>101.99448843259999</v>
      </c>
    </row>
    <row r="61" spans="1:2">
      <c r="A61" s="17">
        <v>34790</v>
      </c>
      <c r="B61">
        <v>101.7964386</v>
      </c>
    </row>
    <row r="62" spans="1:2">
      <c r="A62" s="17">
        <v>34820</v>
      </c>
      <c r="B62">
        <v>101.56085695119999</v>
      </c>
    </row>
    <row r="63" spans="1:2">
      <c r="A63" s="17">
        <v>34851</v>
      </c>
      <c r="B63">
        <v>101.3028194493</v>
      </c>
    </row>
    <row r="64" spans="1:2">
      <c r="A64" s="17">
        <v>34881</v>
      </c>
      <c r="B64">
        <v>101.0903954665</v>
      </c>
    </row>
    <row r="65" spans="1:2">
      <c r="A65" s="17">
        <v>34912</v>
      </c>
      <c r="B65">
        <v>100.8818213215</v>
      </c>
    </row>
    <row r="66" spans="1:2">
      <c r="A66" s="17">
        <v>34943</v>
      </c>
      <c r="B66">
        <v>100.64400370440001</v>
      </c>
    </row>
    <row r="67" spans="1:2">
      <c r="A67" s="17">
        <v>34973</v>
      </c>
      <c r="B67">
        <v>100.3549307838</v>
      </c>
    </row>
    <row r="68" spans="1:2">
      <c r="A68" s="17">
        <v>35004</v>
      </c>
      <c r="B68">
        <v>100.0268512416</v>
      </c>
    </row>
    <row r="69" spans="1:2">
      <c r="A69" s="17">
        <v>35034</v>
      </c>
      <c r="B69">
        <v>99.722819238599996</v>
      </c>
    </row>
    <row r="70" spans="1:2">
      <c r="A70" s="17">
        <v>35065</v>
      </c>
      <c r="B70">
        <v>99.487296225400002</v>
      </c>
    </row>
    <row r="71" spans="1:2">
      <c r="A71" s="17">
        <v>35096</v>
      </c>
      <c r="B71">
        <v>99.272294778700001</v>
      </c>
    </row>
    <row r="72" spans="1:2">
      <c r="A72" s="17">
        <v>35125</v>
      </c>
      <c r="B72">
        <v>99.070049860099999</v>
      </c>
    </row>
    <row r="73" spans="1:2">
      <c r="A73" s="17">
        <v>35156</v>
      </c>
      <c r="B73">
        <v>98.901049779299996</v>
      </c>
    </row>
    <row r="74" spans="1:2">
      <c r="A74" s="17">
        <v>35186</v>
      </c>
      <c r="B74">
        <v>98.8383992654</v>
      </c>
    </row>
    <row r="75" spans="1:2">
      <c r="A75" s="17">
        <v>35217</v>
      </c>
      <c r="B75">
        <v>98.945091312499997</v>
      </c>
    </row>
    <row r="76" spans="1:2">
      <c r="A76" s="17">
        <v>35247</v>
      </c>
      <c r="B76">
        <v>99.137140751800004</v>
      </c>
    </row>
    <row r="77" spans="1:2">
      <c r="A77" s="17">
        <v>35278</v>
      </c>
      <c r="B77">
        <v>99.334848006000001</v>
      </c>
    </row>
    <row r="78" spans="1:2">
      <c r="A78" s="17">
        <v>35309</v>
      </c>
      <c r="B78">
        <v>99.476371022899997</v>
      </c>
    </row>
    <row r="79" spans="1:2">
      <c r="A79" s="17">
        <v>35339</v>
      </c>
      <c r="B79">
        <v>99.547254004099997</v>
      </c>
    </row>
    <row r="80" spans="1:2">
      <c r="A80" s="17">
        <v>35370</v>
      </c>
      <c r="B80">
        <v>99.5603019741</v>
      </c>
    </row>
    <row r="81" spans="1:2">
      <c r="A81" s="17">
        <v>35400</v>
      </c>
      <c r="B81">
        <v>99.637792009799995</v>
      </c>
    </row>
    <row r="82" spans="1:2">
      <c r="A82" s="17">
        <v>35431</v>
      </c>
      <c r="B82">
        <v>99.853437986499998</v>
      </c>
    </row>
    <row r="83" spans="1:2">
      <c r="A83" s="17">
        <v>35462</v>
      </c>
      <c r="B83">
        <v>100.09371975320001</v>
      </c>
    </row>
    <row r="84" spans="1:2">
      <c r="A84" s="17">
        <v>35490</v>
      </c>
      <c r="B84">
        <v>100.3254875781</v>
      </c>
    </row>
    <row r="85" spans="1:2">
      <c r="A85" s="17">
        <v>35521</v>
      </c>
      <c r="B85">
        <v>100.5154467274</v>
      </c>
    </row>
    <row r="86" spans="1:2">
      <c r="A86" s="17">
        <v>35551</v>
      </c>
      <c r="B86">
        <v>100.7258819389</v>
      </c>
    </row>
    <row r="87" spans="1:2">
      <c r="A87" s="17">
        <v>35582</v>
      </c>
      <c r="B87">
        <v>100.95390840020001</v>
      </c>
    </row>
    <row r="88" spans="1:2">
      <c r="A88" s="17">
        <v>35612</v>
      </c>
      <c r="B88">
        <v>101.18124075359999</v>
      </c>
    </row>
    <row r="89" spans="1:2">
      <c r="A89" s="17">
        <v>35643</v>
      </c>
      <c r="B89">
        <v>101.3547643157</v>
      </c>
    </row>
    <row r="90" spans="1:2">
      <c r="A90" s="17">
        <v>35674</v>
      </c>
      <c r="B90">
        <v>101.4585547301</v>
      </c>
    </row>
    <row r="91" spans="1:2">
      <c r="A91" s="17">
        <v>35704</v>
      </c>
      <c r="B91">
        <v>101.4302150348</v>
      </c>
    </row>
    <row r="92" spans="1:2">
      <c r="A92" s="17">
        <v>35735</v>
      </c>
      <c r="B92">
        <v>101.33824803349999</v>
      </c>
    </row>
    <row r="93" spans="1:2">
      <c r="A93" s="17">
        <v>35765</v>
      </c>
      <c r="B93">
        <v>101.2663461799</v>
      </c>
    </row>
    <row r="94" spans="1:2">
      <c r="A94" s="17">
        <v>35796</v>
      </c>
      <c r="B94">
        <v>101.2110553489</v>
      </c>
    </row>
    <row r="95" spans="1:2">
      <c r="A95" s="17">
        <v>35827</v>
      </c>
      <c r="B95">
        <v>101.21379873070001</v>
      </c>
    </row>
    <row r="96" spans="1:2">
      <c r="A96" s="17">
        <v>35855</v>
      </c>
      <c r="B96">
        <v>101.2204300259</v>
      </c>
    </row>
    <row r="97" spans="1:2">
      <c r="A97" s="17">
        <v>35886</v>
      </c>
      <c r="B97">
        <v>101.1326088336</v>
      </c>
    </row>
    <row r="98" spans="1:2">
      <c r="A98" s="17">
        <v>35916</v>
      </c>
      <c r="B98">
        <v>101.0099701746</v>
      </c>
    </row>
    <row r="99" spans="1:2">
      <c r="A99" s="17">
        <v>35947</v>
      </c>
      <c r="B99">
        <v>100.911416956</v>
      </c>
    </row>
    <row r="100" spans="1:2">
      <c r="A100" s="17">
        <v>35977</v>
      </c>
      <c r="B100">
        <v>100.7643828854</v>
      </c>
    </row>
    <row r="101" spans="1:2">
      <c r="A101" s="17">
        <v>36008</v>
      </c>
      <c r="B101">
        <v>100.5113132738</v>
      </c>
    </row>
    <row r="102" spans="1:2">
      <c r="A102" s="17">
        <v>36039</v>
      </c>
      <c r="B102">
        <v>100.1845667953</v>
      </c>
    </row>
    <row r="103" spans="1:2">
      <c r="A103" s="17">
        <v>36069</v>
      </c>
      <c r="B103">
        <v>99.859257118900004</v>
      </c>
    </row>
    <row r="104" spans="1:2">
      <c r="A104" s="17">
        <v>36100</v>
      </c>
      <c r="B104">
        <v>99.716560696599998</v>
      </c>
    </row>
    <row r="105" spans="1:2">
      <c r="A105" s="17">
        <v>36130</v>
      </c>
      <c r="B105">
        <v>99.689207613099995</v>
      </c>
    </row>
    <row r="106" spans="1:2">
      <c r="A106" s="17">
        <v>36161</v>
      </c>
      <c r="B106">
        <v>99.588604625900004</v>
      </c>
    </row>
    <row r="107" spans="1:2">
      <c r="A107" s="17">
        <v>36192</v>
      </c>
      <c r="B107">
        <v>99.469644685000006</v>
      </c>
    </row>
    <row r="108" spans="1:2">
      <c r="A108" s="17">
        <v>36220</v>
      </c>
      <c r="B108">
        <v>99.373121558799994</v>
      </c>
    </row>
    <row r="109" spans="1:2">
      <c r="A109" s="17">
        <v>36251</v>
      </c>
      <c r="B109">
        <v>99.393955802299999</v>
      </c>
    </row>
    <row r="110" spans="1:2">
      <c r="A110" s="17">
        <v>36281</v>
      </c>
      <c r="B110">
        <v>99.518030948299995</v>
      </c>
    </row>
    <row r="111" spans="1:2">
      <c r="A111" s="17">
        <v>36312</v>
      </c>
      <c r="B111">
        <v>99.683470943000003</v>
      </c>
    </row>
    <row r="112" spans="1:2">
      <c r="A112" s="17">
        <v>36342</v>
      </c>
      <c r="B112">
        <v>99.898869427899996</v>
      </c>
    </row>
    <row r="113" spans="1:2">
      <c r="A113" s="17">
        <v>36373</v>
      </c>
      <c r="B113">
        <v>100.18908435420001</v>
      </c>
    </row>
    <row r="114" spans="1:2">
      <c r="A114" s="17">
        <v>36404</v>
      </c>
      <c r="B114">
        <v>100.49785547819999</v>
      </c>
    </row>
    <row r="115" spans="1:2">
      <c r="A115" s="17">
        <v>36434</v>
      </c>
      <c r="B115">
        <v>100.765928223</v>
      </c>
    </row>
    <row r="116" spans="1:2">
      <c r="A116" s="17">
        <v>36465</v>
      </c>
      <c r="B116">
        <v>100.9831896255</v>
      </c>
    </row>
    <row r="117" spans="1:2">
      <c r="A117" s="17">
        <v>36495</v>
      </c>
      <c r="B117">
        <v>101.15061072979999</v>
      </c>
    </row>
    <row r="118" spans="1:2">
      <c r="A118" s="17">
        <v>36526</v>
      </c>
      <c r="B118">
        <v>101.28085323560001</v>
      </c>
    </row>
    <row r="119" spans="1:2">
      <c r="A119" s="17">
        <v>36557</v>
      </c>
      <c r="B119">
        <v>101.425459917</v>
      </c>
    </row>
    <row r="120" spans="1:2">
      <c r="A120" s="17">
        <v>36586</v>
      </c>
      <c r="B120">
        <v>101.5668167481</v>
      </c>
    </row>
    <row r="121" spans="1:2">
      <c r="A121" s="17">
        <v>36617</v>
      </c>
      <c r="B121">
        <v>101.64945943550001</v>
      </c>
    </row>
    <row r="122" spans="1:2">
      <c r="A122" s="17">
        <v>36647</v>
      </c>
      <c r="B122">
        <v>101.726759942</v>
      </c>
    </row>
    <row r="123" spans="1:2">
      <c r="A123" s="17">
        <v>36678</v>
      </c>
      <c r="B123">
        <v>101.7559634964</v>
      </c>
    </row>
    <row r="124" spans="1:2">
      <c r="A124" s="17">
        <v>36708</v>
      </c>
      <c r="B124">
        <v>101.7346162334</v>
      </c>
    </row>
    <row r="125" spans="1:2">
      <c r="A125" s="17">
        <v>36739</v>
      </c>
      <c r="B125">
        <v>101.6922214872</v>
      </c>
    </row>
    <row r="126" spans="1:2">
      <c r="A126" s="17">
        <v>36770</v>
      </c>
      <c r="B126">
        <v>101.6234187559</v>
      </c>
    </row>
    <row r="127" spans="1:2">
      <c r="A127" s="17">
        <v>36800</v>
      </c>
      <c r="B127">
        <v>101.5280794328</v>
      </c>
    </row>
    <row r="128" spans="1:2">
      <c r="A128" s="17">
        <v>36831</v>
      </c>
      <c r="B128">
        <v>101.4317825932</v>
      </c>
    </row>
    <row r="129" spans="1:2">
      <c r="A129" s="17">
        <v>36861</v>
      </c>
      <c r="B129">
        <v>101.33829611580001</v>
      </c>
    </row>
    <row r="130" spans="1:2">
      <c r="A130" s="17">
        <v>36892</v>
      </c>
      <c r="B130">
        <v>101.1365131474</v>
      </c>
    </row>
    <row r="131" spans="1:2">
      <c r="A131" s="17">
        <v>36923</v>
      </c>
      <c r="B131">
        <v>100.7666068532</v>
      </c>
    </row>
    <row r="132" spans="1:2">
      <c r="A132" s="17">
        <v>36951</v>
      </c>
      <c r="B132">
        <v>100.510769614</v>
      </c>
    </row>
    <row r="133" spans="1:2">
      <c r="A133" s="17">
        <v>36982</v>
      </c>
      <c r="B133">
        <v>100.4729221682</v>
      </c>
    </row>
    <row r="134" spans="1:2">
      <c r="A134" s="17">
        <v>37012</v>
      </c>
      <c r="B134">
        <v>100.4245041466</v>
      </c>
    </row>
    <row r="135" spans="1:2">
      <c r="A135" s="17">
        <v>37043</v>
      </c>
      <c r="B135">
        <v>100.23609978189999</v>
      </c>
    </row>
    <row r="136" spans="1:2">
      <c r="A136" s="17">
        <v>37073</v>
      </c>
      <c r="B136">
        <v>99.934569176799997</v>
      </c>
    </row>
    <row r="137" spans="1:2">
      <c r="A137" s="17">
        <v>37104</v>
      </c>
      <c r="B137">
        <v>99.458710577900007</v>
      </c>
    </row>
    <row r="138" spans="1:2">
      <c r="A138" s="17">
        <v>37135</v>
      </c>
      <c r="B138">
        <v>98.923083797199993</v>
      </c>
    </row>
    <row r="139" spans="1:2">
      <c r="A139" s="17">
        <v>37165</v>
      </c>
      <c r="B139">
        <v>98.626357005299994</v>
      </c>
    </row>
    <row r="140" spans="1:2">
      <c r="A140" s="17">
        <v>37196</v>
      </c>
      <c r="B140">
        <v>98.5714914932</v>
      </c>
    </row>
    <row r="141" spans="1:2">
      <c r="A141" s="17">
        <v>37226</v>
      </c>
      <c r="B141">
        <v>98.641497691400005</v>
      </c>
    </row>
    <row r="142" spans="1:2">
      <c r="A142" s="17">
        <v>37257</v>
      </c>
      <c r="B142">
        <v>98.787166227</v>
      </c>
    </row>
    <row r="143" spans="1:2">
      <c r="A143" s="17">
        <v>37288</v>
      </c>
      <c r="B143">
        <v>99.078139500399999</v>
      </c>
    </row>
    <row r="144" spans="1:2">
      <c r="A144" s="17">
        <v>37316</v>
      </c>
      <c r="B144">
        <v>99.397546804699999</v>
      </c>
    </row>
    <row r="145" spans="1:2">
      <c r="A145" s="17">
        <v>37347</v>
      </c>
      <c r="B145">
        <v>99.617497784299999</v>
      </c>
    </row>
    <row r="146" spans="1:2">
      <c r="A146" s="17">
        <v>37377</v>
      </c>
      <c r="B146">
        <v>99.675309685499997</v>
      </c>
    </row>
    <row r="147" spans="1:2">
      <c r="A147" s="17">
        <v>37408</v>
      </c>
      <c r="B147">
        <v>99.652374264000002</v>
      </c>
    </row>
    <row r="148" spans="1:2">
      <c r="A148" s="17">
        <v>37438</v>
      </c>
      <c r="B148">
        <v>99.594642546900005</v>
      </c>
    </row>
    <row r="149" spans="1:2">
      <c r="A149" s="17">
        <v>37469</v>
      </c>
      <c r="B149">
        <v>99.639754507899994</v>
      </c>
    </row>
    <row r="150" spans="1:2">
      <c r="A150" s="17">
        <v>37500</v>
      </c>
      <c r="B150">
        <v>99.7912330204</v>
      </c>
    </row>
    <row r="151" spans="1:2">
      <c r="A151" s="17">
        <v>37530</v>
      </c>
      <c r="B151">
        <v>99.917894522699996</v>
      </c>
    </row>
    <row r="152" spans="1:2">
      <c r="A152" s="17">
        <v>37561</v>
      </c>
      <c r="B152">
        <v>99.899433110499999</v>
      </c>
    </row>
    <row r="153" spans="1:2">
      <c r="A153" s="17">
        <v>37591</v>
      </c>
      <c r="B153">
        <v>99.680691813400003</v>
      </c>
    </row>
    <row r="154" spans="1:2">
      <c r="A154" s="17">
        <v>37622</v>
      </c>
      <c r="B154">
        <v>99.397048290000001</v>
      </c>
    </row>
    <row r="155" spans="1:2">
      <c r="A155" s="17">
        <v>37653</v>
      </c>
      <c r="B155">
        <v>99.2065809108</v>
      </c>
    </row>
    <row r="156" spans="1:2">
      <c r="A156" s="17">
        <v>37681</v>
      </c>
      <c r="B156">
        <v>99.131585408800007</v>
      </c>
    </row>
    <row r="157" spans="1:2">
      <c r="A157" s="17">
        <v>37712</v>
      </c>
      <c r="B157">
        <v>99.204364421400001</v>
      </c>
    </row>
    <row r="158" spans="1:2">
      <c r="A158" s="17">
        <v>37742</v>
      </c>
      <c r="B158">
        <v>99.219212049099994</v>
      </c>
    </row>
    <row r="159" spans="1:2">
      <c r="A159" s="17">
        <v>37773</v>
      </c>
      <c r="B159">
        <v>99.1623277108</v>
      </c>
    </row>
    <row r="160" spans="1:2">
      <c r="A160" s="17">
        <v>37803</v>
      </c>
      <c r="B160">
        <v>99.172444155099996</v>
      </c>
    </row>
    <row r="161" spans="1:2">
      <c r="A161" s="17">
        <v>37834</v>
      </c>
      <c r="B161">
        <v>99.347433287900003</v>
      </c>
    </row>
    <row r="162" spans="1:2">
      <c r="A162" s="17">
        <v>37865</v>
      </c>
      <c r="B162">
        <v>99.583471134500002</v>
      </c>
    </row>
    <row r="163" spans="1:2">
      <c r="A163" s="17">
        <v>37895</v>
      </c>
      <c r="B163">
        <v>99.840090250800003</v>
      </c>
    </row>
    <row r="164" spans="1:2">
      <c r="A164" s="17">
        <v>37926</v>
      </c>
      <c r="B164">
        <v>100.0942923508</v>
      </c>
    </row>
    <row r="165" spans="1:2">
      <c r="A165" s="17">
        <v>37956</v>
      </c>
      <c r="B165">
        <v>100.2093523608</v>
      </c>
    </row>
    <row r="166" spans="1:2">
      <c r="A166" s="17">
        <v>37987</v>
      </c>
      <c r="B166">
        <v>100.2413105752</v>
      </c>
    </row>
    <row r="167" spans="1:2">
      <c r="A167" s="17">
        <v>38018</v>
      </c>
      <c r="B167">
        <v>100.3301885198</v>
      </c>
    </row>
    <row r="168" spans="1:2">
      <c r="A168" s="17">
        <v>38047</v>
      </c>
      <c r="B168">
        <v>100.4531921568</v>
      </c>
    </row>
    <row r="169" spans="1:2">
      <c r="A169" s="17">
        <v>38078</v>
      </c>
      <c r="B169">
        <v>100.6256373887</v>
      </c>
    </row>
    <row r="170" spans="1:2">
      <c r="A170" s="17">
        <v>38108</v>
      </c>
      <c r="B170">
        <v>100.709633401</v>
      </c>
    </row>
    <row r="171" spans="1:2">
      <c r="A171" s="17">
        <v>38139</v>
      </c>
      <c r="B171">
        <v>100.6315011427</v>
      </c>
    </row>
    <row r="172" spans="1:2">
      <c r="A172" s="17">
        <v>38169</v>
      </c>
      <c r="B172">
        <v>100.5908244582</v>
      </c>
    </row>
    <row r="173" spans="1:2">
      <c r="A173" s="17">
        <v>38200</v>
      </c>
      <c r="B173">
        <v>100.7185573973</v>
      </c>
    </row>
    <row r="174" spans="1:2">
      <c r="A174" s="17">
        <v>38231</v>
      </c>
      <c r="B174">
        <v>100.89329952049999</v>
      </c>
    </row>
    <row r="175" spans="1:2">
      <c r="A175" s="17">
        <v>38261</v>
      </c>
      <c r="B175">
        <v>100.8820945069</v>
      </c>
    </row>
    <row r="176" spans="1:2">
      <c r="A176" s="17">
        <v>38292</v>
      </c>
      <c r="B176">
        <v>100.70727467979999</v>
      </c>
    </row>
    <row r="177" spans="1:2">
      <c r="A177" s="17">
        <v>38322</v>
      </c>
      <c r="B177">
        <v>100.5663377401</v>
      </c>
    </row>
    <row r="178" spans="1:2">
      <c r="A178" s="17">
        <v>38353</v>
      </c>
      <c r="B178">
        <v>100.45125561499999</v>
      </c>
    </row>
    <row r="179" spans="1:2">
      <c r="A179" s="17">
        <v>38384</v>
      </c>
      <c r="B179">
        <v>100.24093809110001</v>
      </c>
    </row>
    <row r="180" spans="1:2">
      <c r="A180" s="17">
        <v>38412</v>
      </c>
      <c r="B180">
        <v>99.987076017700005</v>
      </c>
    </row>
    <row r="181" spans="1:2">
      <c r="A181" s="17">
        <v>38443</v>
      </c>
      <c r="B181">
        <v>99.738287846099993</v>
      </c>
    </row>
    <row r="182" spans="1:2">
      <c r="A182" s="17">
        <v>38473</v>
      </c>
      <c r="B182">
        <v>99.616754641399993</v>
      </c>
    </row>
    <row r="183" spans="1:2">
      <c r="A183" s="17">
        <v>38504</v>
      </c>
      <c r="B183">
        <v>99.632946180299996</v>
      </c>
    </row>
    <row r="184" spans="1:2">
      <c r="A184" s="17">
        <v>38534</v>
      </c>
      <c r="B184">
        <v>99.771806495500002</v>
      </c>
    </row>
    <row r="185" spans="1:2">
      <c r="A185" s="17">
        <v>38565</v>
      </c>
      <c r="B185">
        <v>99.967701771199998</v>
      </c>
    </row>
    <row r="186" spans="1:2">
      <c r="A186" s="17">
        <v>38596</v>
      </c>
      <c r="B186">
        <v>100.14728726120001</v>
      </c>
    </row>
    <row r="187" spans="1:2">
      <c r="A187" s="17">
        <v>38626</v>
      </c>
      <c r="B187">
        <v>100.1843210716</v>
      </c>
    </row>
    <row r="188" spans="1:2">
      <c r="A188" s="17">
        <v>38657</v>
      </c>
      <c r="B188">
        <v>100.2225659324</v>
      </c>
    </row>
    <row r="189" spans="1:2">
      <c r="A189" s="17">
        <v>38687</v>
      </c>
      <c r="B189">
        <v>100.3422587523</v>
      </c>
    </row>
    <row r="190" spans="1:2">
      <c r="A190" s="17">
        <v>38718</v>
      </c>
      <c r="B190">
        <v>100.4684683687</v>
      </c>
    </row>
    <row r="191" spans="1:2">
      <c r="A191" s="17">
        <v>38749</v>
      </c>
      <c r="B191">
        <v>100.6861401396</v>
      </c>
    </row>
    <row r="192" spans="1:2">
      <c r="A192" s="17">
        <v>38777</v>
      </c>
      <c r="B192">
        <v>100.9165759163</v>
      </c>
    </row>
    <row r="193" spans="1:2">
      <c r="A193" s="17">
        <v>38808</v>
      </c>
      <c r="B193">
        <v>101.13149027759999</v>
      </c>
    </row>
    <row r="194" spans="1:2">
      <c r="A194" s="17">
        <v>38838</v>
      </c>
      <c r="B194">
        <v>101.27453842760001</v>
      </c>
    </row>
    <row r="195" spans="1:2">
      <c r="A195" s="17">
        <v>38869</v>
      </c>
      <c r="B195">
        <v>101.3650995048</v>
      </c>
    </row>
    <row r="196" spans="1:2">
      <c r="A196" s="17">
        <v>38899</v>
      </c>
      <c r="B196">
        <v>101.446637005</v>
      </c>
    </row>
    <row r="197" spans="1:2">
      <c r="A197" s="17">
        <v>38930</v>
      </c>
      <c r="B197">
        <v>101.47131645890001</v>
      </c>
    </row>
    <row r="198" spans="1:2">
      <c r="A198" s="17">
        <v>38961</v>
      </c>
      <c r="B198">
        <v>101.50226232369999</v>
      </c>
    </row>
    <row r="199" spans="1:2">
      <c r="A199" s="17">
        <v>38991</v>
      </c>
      <c r="B199">
        <v>101.5474498685</v>
      </c>
    </row>
    <row r="200" spans="1:2">
      <c r="A200" s="17">
        <v>39022</v>
      </c>
      <c r="B200">
        <v>101.6987641593</v>
      </c>
    </row>
    <row r="201" spans="1:2">
      <c r="A201" s="17">
        <v>39052</v>
      </c>
      <c r="B201">
        <v>101.834069007</v>
      </c>
    </row>
    <row r="202" spans="1:2">
      <c r="A202" s="17">
        <v>39083</v>
      </c>
      <c r="B202">
        <v>101.93410335519999</v>
      </c>
    </row>
    <row r="203" spans="1:2">
      <c r="A203" s="17">
        <v>39114</v>
      </c>
      <c r="B203">
        <v>102.0250764673</v>
      </c>
    </row>
    <row r="204" spans="1:2">
      <c r="A204" s="17">
        <v>39142</v>
      </c>
      <c r="B204">
        <v>102.09953714229999</v>
      </c>
    </row>
    <row r="205" spans="1:2">
      <c r="A205" s="17">
        <v>39173</v>
      </c>
      <c r="B205">
        <v>102.0809864177</v>
      </c>
    </row>
    <row r="206" spans="1:2">
      <c r="A206" s="17">
        <v>39203</v>
      </c>
      <c r="B206">
        <v>102.0708360445</v>
      </c>
    </row>
    <row r="207" spans="1:2">
      <c r="A207" s="17">
        <v>39234</v>
      </c>
      <c r="B207">
        <v>102.0641554905</v>
      </c>
    </row>
    <row r="208" spans="1:2">
      <c r="A208" s="17">
        <v>39264</v>
      </c>
      <c r="B208">
        <v>101.9505430383</v>
      </c>
    </row>
    <row r="209" spans="1:2">
      <c r="A209" s="17">
        <v>39295</v>
      </c>
      <c r="B209">
        <v>101.8294177447</v>
      </c>
    </row>
    <row r="210" spans="1:2">
      <c r="A210" s="17">
        <v>39326</v>
      </c>
      <c r="B210">
        <v>101.71897440950001</v>
      </c>
    </row>
    <row r="211" spans="1:2">
      <c r="A211" s="17">
        <v>39356</v>
      </c>
      <c r="B211">
        <v>101.6074759541</v>
      </c>
    </row>
    <row r="212" spans="1:2">
      <c r="A212" s="17">
        <v>39387</v>
      </c>
      <c r="B212">
        <v>101.5775039584</v>
      </c>
    </row>
    <row r="213" spans="1:2">
      <c r="A213" s="17">
        <v>39417</v>
      </c>
      <c r="B213">
        <v>101.4787023024</v>
      </c>
    </row>
    <row r="214" spans="1:2">
      <c r="A214" s="17">
        <v>39448</v>
      </c>
      <c r="B214">
        <v>101.33923490079999</v>
      </c>
    </row>
    <row r="215" spans="1:2">
      <c r="A215" s="17">
        <v>39479</v>
      </c>
      <c r="B215">
        <v>101.18290373009999</v>
      </c>
    </row>
    <row r="216" spans="1:2">
      <c r="A216" s="17">
        <v>39508</v>
      </c>
      <c r="B216">
        <v>101.0120445205</v>
      </c>
    </row>
    <row r="217" spans="1:2">
      <c r="A217" s="17">
        <v>39539</v>
      </c>
      <c r="B217">
        <v>100.705201751</v>
      </c>
    </row>
    <row r="218" spans="1:2">
      <c r="A218" s="17">
        <v>39569</v>
      </c>
      <c r="B218">
        <v>100.4253008039</v>
      </c>
    </row>
    <row r="219" spans="1:2">
      <c r="A219" s="17">
        <v>39600</v>
      </c>
      <c r="B219">
        <v>100.1658523774</v>
      </c>
    </row>
    <row r="220" spans="1:2">
      <c r="A220" s="17">
        <v>39630</v>
      </c>
      <c r="B220">
        <v>99.781563965000004</v>
      </c>
    </row>
    <row r="221" spans="1:2">
      <c r="A221" s="17">
        <v>39661</v>
      </c>
      <c r="B221">
        <v>99.194962552700005</v>
      </c>
    </row>
    <row r="222" spans="1:2">
      <c r="A222" s="17">
        <v>39692</v>
      </c>
      <c r="B222">
        <v>98.307261040699998</v>
      </c>
    </row>
    <row r="223" spans="1:2">
      <c r="A223" s="17">
        <v>39722</v>
      </c>
      <c r="B223">
        <v>97.146076944000001</v>
      </c>
    </row>
    <row r="224" spans="1:2">
      <c r="A224" s="17">
        <v>39753</v>
      </c>
      <c r="B224">
        <v>95.994040608700004</v>
      </c>
    </row>
    <row r="225" spans="1:2">
      <c r="A225" s="17">
        <v>39783</v>
      </c>
      <c r="B225">
        <v>95.104987332299999</v>
      </c>
    </row>
    <row r="226" spans="1:2">
      <c r="A226" s="17">
        <v>39814</v>
      </c>
      <c r="B226">
        <v>94.553244306699995</v>
      </c>
    </row>
    <row r="227" spans="1:2">
      <c r="A227" s="17">
        <v>39845</v>
      </c>
      <c r="B227">
        <v>94.251049714499999</v>
      </c>
    </row>
    <row r="228" spans="1:2">
      <c r="A228" s="17">
        <v>39873</v>
      </c>
      <c r="B228">
        <v>94.3151991294</v>
      </c>
    </row>
    <row r="229" spans="1:2">
      <c r="A229" s="17">
        <v>39904</v>
      </c>
      <c r="B229">
        <v>94.808456566000004</v>
      </c>
    </row>
    <row r="230" spans="1:2">
      <c r="A230" s="17">
        <v>39934</v>
      </c>
      <c r="B230">
        <v>95.404722535999994</v>
      </c>
    </row>
    <row r="231" spans="1:2">
      <c r="A231" s="17">
        <v>39965</v>
      </c>
      <c r="B231">
        <v>95.906596115100001</v>
      </c>
    </row>
    <row r="232" spans="1:2">
      <c r="A232" s="17">
        <v>39995</v>
      </c>
      <c r="B232">
        <v>96.352715083999996</v>
      </c>
    </row>
    <row r="233" spans="1:2">
      <c r="A233" s="17">
        <v>40026</v>
      </c>
      <c r="B233">
        <v>96.7676444369</v>
      </c>
    </row>
    <row r="234" spans="1:2">
      <c r="A234" s="17">
        <v>40057</v>
      </c>
      <c r="B234">
        <v>97.1433290011</v>
      </c>
    </row>
    <row r="235" spans="1:2">
      <c r="A235" s="17">
        <v>40087</v>
      </c>
      <c r="B235">
        <v>97.523560144900003</v>
      </c>
    </row>
    <row r="236" spans="1:2">
      <c r="A236" s="17">
        <v>40118</v>
      </c>
      <c r="B236">
        <v>97.879063067999994</v>
      </c>
    </row>
    <row r="237" spans="1:2">
      <c r="A237" s="17">
        <v>40148</v>
      </c>
      <c r="B237">
        <v>98.258819981000002</v>
      </c>
    </row>
    <row r="238" spans="1:2">
      <c r="A238" s="17">
        <v>40179</v>
      </c>
      <c r="B238">
        <v>98.629083826799999</v>
      </c>
    </row>
    <row r="239" spans="1:2">
      <c r="A239" s="17">
        <v>40210</v>
      </c>
      <c r="B239">
        <v>98.956208213500005</v>
      </c>
    </row>
    <row r="240" spans="1:2">
      <c r="A240" s="17">
        <v>40238</v>
      </c>
      <c r="B240">
        <v>99.324113027300001</v>
      </c>
    </row>
    <row r="241" spans="1:2">
      <c r="A241" s="17">
        <v>40269</v>
      </c>
      <c r="B241">
        <v>99.649467640400005</v>
      </c>
    </row>
    <row r="242" spans="1:2">
      <c r="A242" s="17">
        <v>40299</v>
      </c>
      <c r="B242">
        <v>99.855029997599999</v>
      </c>
    </row>
    <row r="243" spans="1:2">
      <c r="A243" s="17">
        <v>40330</v>
      </c>
      <c r="B243">
        <v>100.00519729040001</v>
      </c>
    </row>
    <row r="244" spans="1:2">
      <c r="A244" s="17">
        <v>40360</v>
      </c>
      <c r="B244">
        <v>100.192897819</v>
      </c>
    </row>
    <row r="245" spans="1:2">
      <c r="A245" s="17">
        <v>40391</v>
      </c>
      <c r="B245">
        <v>100.38214341440001</v>
      </c>
    </row>
    <row r="246" spans="1:2">
      <c r="A246" s="17">
        <v>40422</v>
      </c>
      <c r="B246">
        <v>100.576444896</v>
      </c>
    </row>
    <row r="247" spans="1:2">
      <c r="A247" s="17">
        <v>40452</v>
      </c>
      <c r="B247">
        <v>100.80181817570001</v>
      </c>
    </row>
    <row r="248" spans="1:2">
      <c r="A248" s="17">
        <v>40483</v>
      </c>
      <c r="B248">
        <v>101.0799461014</v>
      </c>
    </row>
    <row r="249" spans="1:2">
      <c r="A249" s="17">
        <v>40513</v>
      </c>
      <c r="B249">
        <v>101.38654905609999</v>
      </c>
    </row>
    <row r="250" spans="1:2">
      <c r="A250" s="17">
        <v>40544</v>
      </c>
      <c r="B250">
        <v>101.56385607999999</v>
      </c>
    </row>
    <row r="251" spans="1:2">
      <c r="A251" s="17">
        <v>40575</v>
      </c>
      <c r="B251">
        <v>101.6249527018</v>
      </c>
    </row>
    <row r="252" spans="1:2">
      <c r="A252" s="17">
        <v>40603</v>
      </c>
      <c r="B252">
        <v>101.5941952015</v>
      </c>
    </row>
    <row r="253" spans="1:2">
      <c r="A253" s="17">
        <v>40634</v>
      </c>
      <c r="B253">
        <v>101.4506673497</v>
      </c>
    </row>
    <row r="254" spans="1:2">
      <c r="A254" s="17">
        <v>40664</v>
      </c>
      <c r="B254">
        <v>101.24039123750001</v>
      </c>
    </row>
    <row r="255" spans="1:2">
      <c r="A255" s="17">
        <v>40695</v>
      </c>
      <c r="B255">
        <v>100.9768055139</v>
      </c>
    </row>
    <row r="256" spans="1:2">
      <c r="A256" s="17">
        <v>40725</v>
      </c>
      <c r="B256">
        <v>100.6215961076</v>
      </c>
    </row>
    <row r="257" spans="1:2">
      <c r="A257" s="17">
        <v>40756</v>
      </c>
      <c r="B257">
        <v>100.25278880010001</v>
      </c>
    </row>
    <row r="258" spans="1:2">
      <c r="A258" s="17">
        <v>40787</v>
      </c>
      <c r="B258">
        <v>99.912875135600004</v>
      </c>
    </row>
    <row r="259" spans="1:2">
      <c r="A259" s="17">
        <v>40817</v>
      </c>
      <c r="B259">
        <v>99.668159931800005</v>
      </c>
    </row>
    <row r="260" spans="1:2">
      <c r="A260" s="17">
        <v>40848</v>
      </c>
      <c r="B260">
        <v>99.561862538599996</v>
      </c>
    </row>
    <row r="261" spans="1:2">
      <c r="A261" s="17">
        <v>40878</v>
      </c>
      <c r="B261">
        <v>99.573809900800001</v>
      </c>
    </row>
    <row r="262" spans="1:2">
      <c r="A262" s="17">
        <v>40909</v>
      </c>
      <c r="B262">
        <v>99.684050878799994</v>
      </c>
    </row>
    <row r="263" spans="1:2">
      <c r="A263" s="17">
        <v>40940</v>
      </c>
      <c r="B263">
        <v>99.800407045599997</v>
      </c>
    </row>
    <row r="264" spans="1:2">
      <c r="A264" s="17">
        <v>40969</v>
      </c>
      <c r="B264">
        <v>99.791019455300003</v>
      </c>
    </row>
    <row r="265" spans="1:2">
      <c r="A265">
        <v>41000</v>
      </c>
      <c r="B265">
        <v>99.619987098899998</v>
      </c>
    </row>
    <row r="266" spans="1:2">
      <c r="A266">
        <v>41030</v>
      </c>
      <c r="B266">
        <v>99.345826517999996</v>
      </c>
    </row>
    <row r="267" spans="1:2">
      <c r="A267">
        <v>41061</v>
      </c>
      <c r="B267">
        <v>99.118840901900001</v>
      </c>
    </row>
    <row r="268" spans="1:2">
      <c r="A268">
        <v>41091</v>
      </c>
      <c r="B268">
        <v>98.9707496913</v>
      </c>
    </row>
    <row r="269" spans="1:2">
      <c r="A269">
        <v>41122</v>
      </c>
      <c r="B269">
        <v>98.813162661700005</v>
      </c>
    </row>
    <row r="270" spans="1:2">
      <c r="A270">
        <v>41153</v>
      </c>
      <c r="B270">
        <v>98.729410126700003</v>
      </c>
    </row>
    <row r="271" spans="1:2">
      <c r="A271">
        <v>41183</v>
      </c>
      <c r="B271">
        <v>98.712015660600002</v>
      </c>
    </row>
    <row r="272" spans="1:2">
      <c r="A272">
        <v>41214</v>
      </c>
      <c r="B272">
        <v>98.797067554199998</v>
      </c>
    </row>
    <row r="273" spans="1:2">
      <c r="A273">
        <v>41244</v>
      </c>
      <c r="B273">
        <v>98.894478838400005</v>
      </c>
    </row>
    <row r="274" spans="1:2">
      <c r="A274">
        <v>41275</v>
      </c>
      <c r="B274">
        <v>98.9511696223</v>
      </c>
    </row>
    <row r="275" spans="1:2">
      <c r="A275">
        <v>41306</v>
      </c>
      <c r="B275">
        <v>99.063979419600003</v>
      </c>
    </row>
    <row r="276" spans="1:2">
      <c r="A276">
        <v>41334</v>
      </c>
      <c r="B276">
        <v>99.145534880100001</v>
      </c>
    </row>
    <row r="277" spans="1:2">
      <c r="A277">
        <v>41365</v>
      </c>
      <c r="B277">
        <v>99.151889000899999</v>
      </c>
    </row>
    <row r="278" spans="1:2">
      <c r="A278">
        <v>41395</v>
      </c>
      <c r="B278">
        <v>99.225501558299996</v>
      </c>
    </row>
    <row r="279" spans="1:2">
      <c r="A279">
        <v>41426</v>
      </c>
      <c r="B279">
        <v>99.377772520999997</v>
      </c>
    </row>
    <row r="280" spans="1:2">
      <c r="A280">
        <v>41456</v>
      </c>
      <c r="B280">
        <v>99.609642813799994</v>
      </c>
    </row>
    <row r="281" spans="1:2">
      <c r="A281">
        <v>41487</v>
      </c>
      <c r="B281">
        <v>99.904106995399999</v>
      </c>
    </row>
    <row r="282" spans="1:2">
      <c r="A282">
        <v>41518</v>
      </c>
      <c r="B282">
        <v>100.17348618690001</v>
      </c>
    </row>
    <row r="283" spans="1:2">
      <c r="A283">
        <v>41548</v>
      </c>
      <c r="B283">
        <v>100.3311786588</v>
      </c>
    </row>
    <row r="284" spans="1:2">
      <c r="A284">
        <v>41579</v>
      </c>
      <c r="B284">
        <v>100.4475735538</v>
      </c>
    </row>
    <row r="285" spans="1:2">
      <c r="A285">
        <v>41609</v>
      </c>
      <c r="B285">
        <v>100.4733901303</v>
      </c>
    </row>
    <row r="286" spans="1:2">
      <c r="A286">
        <v>41640</v>
      </c>
      <c r="B286">
        <v>100.45151132399999</v>
      </c>
    </row>
    <row r="287" spans="1:2">
      <c r="A287">
        <v>41671</v>
      </c>
      <c r="B287">
        <v>100.4675015326</v>
      </c>
    </row>
    <row r="288" spans="1:2">
      <c r="A288">
        <v>41699</v>
      </c>
      <c r="B288">
        <v>100.5662943314</v>
      </c>
    </row>
    <row r="289" spans="1:2">
      <c r="A289">
        <v>41730</v>
      </c>
      <c r="B289">
        <v>100.6853930223</v>
      </c>
    </row>
    <row r="290" spans="1:2">
      <c r="A290">
        <v>41760</v>
      </c>
      <c r="B290">
        <v>100.7272451355</v>
      </c>
    </row>
    <row r="291" spans="1:2">
      <c r="A291">
        <v>41791</v>
      </c>
      <c r="B291">
        <v>100.6904300792</v>
      </c>
    </row>
    <row r="292" spans="1:2">
      <c r="A292">
        <v>41821</v>
      </c>
      <c r="B292">
        <v>100.6201835075</v>
      </c>
    </row>
    <row r="293" spans="1:2">
      <c r="A293">
        <v>41852</v>
      </c>
      <c r="B293">
        <v>100.561881923</v>
      </c>
    </row>
    <row r="294" spans="1:2">
      <c r="A294">
        <v>41883</v>
      </c>
      <c r="B294">
        <v>100.5394367153</v>
      </c>
    </row>
    <row r="295" spans="1:2">
      <c r="A295">
        <v>41913</v>
      </c>
      <c r="B295">
        <v>100.58249988439999</v>
      </c>
    </row>
    <row r="296" spans="1:2">
      <c r="A296">
        <v>41944</v>
      </c>
      <c r="B296">
        <v>100.58335780199999</v>
      </c>
    </row>
    <row r="297" spans="1:2">
      <c r="A297">
        <v>41974</v>
      </c>
      <c r="B297">
        <v>100.5384567274</v>
      </c>
    </row>
    <row r="298" spans="1:2">
      <c r="A298">
        <v>42005</v>
      </c>
      <c r="B298">
        <v>100.5073673716</v>
      </c>
    </row>
    <row r="299" spans="1:2">
      <c r="A299">
        <v>42036</v>
      </c>
      <c r="B299">
        <v>100.49874815859999</v>
      </c>
    </row>
    <row r="300" spans="1:2">
      <c r="A300">
        <v>42064</v>
      </c>
      <c r="B300">
        <v>100.520196857</v>
      </c>
    </row>
    <row r="301" spans="1:2">
      <c r="A301">
        <v>42095</v>
      </c>
      <c r="B301">
        <v>100.58331718229999</v>
      </c>
    </row>
    <row r="302" spans="1:2">
      <c r="A302">
        <v>42125</v>
      </c>
      <c r="B302">
        <v>100.5840283714</v>
      </c>
    </row>
    <row r="303" spans="1:2">
      <c r="A303">
        <v>42156</v>
      </c>
      <c r="B303">
        <v>100.5211691355</v>
      </c>
    </row>
    <row r="304" spans="1:2">
      <c r="A304">
        <v>42186</v>
      </c>
      <c r="B304">
        <v>100.47140625110001</v>
      </c>
    </row>
    <row r="305" spans="1:2">
      <c r="A305">
        <v>42217</v>
      </c>
      <c r="B305">
        <v>100.4373691963</v>
      </c>
    </row>
    <row r="306" spans="1:2">
      <c r="A306">
        <v>42248</v>
      </c>
      <c r="B306">
        <v>100.4212084855</v>
      </c>
    </row>
    <row r="307" spans="1:2">
      <c r="A307">
        <v>42278</v>
      </c>
      <c r="B307">
        <v>100.46608615700001</v>
      </c>
    </row>
    <row r="308" spans="1:2">
      <c r="A308">
        <v>42309</v>
      </c>
      <c r="B308">
        <v>100.51556931170001</v>
      </c>
    </row>
    <row r="309" spans="1:2">
      <c r="A309">
        <v>42339</v>
      </c>
      <c r="B309">
        <v>100.5589693599</v>
      </c>
    </row>
    <row r="310" spans="1:2">
      <c r="A310">
        <v>42370</v>
      </c>
      <c r="B310">
        <v>100.5507486549</v>
      </c>
    </row>
    <row r="311" spans="1:2">
      <c r="A311">
        <v>42401</v>
      </c>
      <c r="B311">
        <v>100.48172318029999</v>
      </c>
    </row>
    <row r="312" spans="1:2">
      <c r="A312">
        <v>42430</v>
      </c>
      <c r="B312">
        <v>100.4619165793</v>
      </c>
    </row>
    <row r="313" spans="1:2">
      <c r="A313">
        <v>42461</v>
      </c>
      <c r="B313">
        <v>100.46403399490001</v>
      </c>
    </row>
    <row r="314" spans="1:2">
      <c r="A314">
        <v>42491</v>
      </c>
      <c r="B314">
        <v>100.4908686616</v>
      </c>
    </row>
    <row r="315" spans="1:2">
      <c r="A315">
        <v>42522</v>
      </c>
      <c r="B315">
        <v>100.5393873677</v>
      </c>
    </row>
    <row r="316" spans="1:2">
      <c r="A316">
        <v>42552</v>
      </c>
      <c r="B316">
        <v>100.5496190274</v>
      </c>
    </row>
    <row r="317" spans="1:2">
      <c r="A317">
        <v>42583</v>
      </c>
      <c r="B317">
        <v>100.5485557696</v>
      </c>
    </row>
    <row r="318" spans="1:2">
      <c r="A318">
        <v>42614</v>
      </c>
      <c r="B318">
        <v>100.6626995455</v>
      </c>
    </row>
    <row r="319" spans="1:2">
      <c r="A319">
        <v>42644</v>
      </c>
      <c r="B319">
        <v>100.801776753</v>
      </c>
    </row>
    <row r="320" spans="1:2">
      <c r="A320">
        <v>42675</v>
      </c>
      <c r="B320">
        <v>100.942107757</v>
      </c>
    </row>
    <row r="321" spans="1:2">
      <c r="A321">
        <v>42705</v>
      </c>
      <c r="B321">
        <v>101.02985403949999</v>
      </c>
    </row>
    <row r="322" spans="1:2">
      <c r="A322">
        <v>42736</v>
      </c>
      <c r="B322">
        <v>101.113431862</v>
      </c>
    </row>
    <row r="323" spans="1:2">
      <c r="A323">
        <v>42767</v>
      </c>
      <c r="B323">
        <v>101.2176078972</v>
      </c>
    </row>
    <row r="324" spans="1:2">
      <c r="A324">
        <v>42795</v>
      </c>
      <c r="B324">
        <v>101.261202635</v>
      </c>
    </row>
    <row r="325" spans="1:2">
      <c r="A325">
        <v>42826</v>
      </c>
      <c r="B325">
        <v>101.3359654134</v>
      </c>
    </row>
    <row r="326" spans="1:2">
      <c r="A326">
        <v>42856</v>
      </c>
      <c r="B326">
        <v>101.4798085019</v>
      </c>
    </row>
    <row r="327" spans="1:2">
      <c r="A327">
        <v>42887</v>
      </c>
      <c r="B327">
        <v>101.6886865133</v>
      </c>
    </row>
    <row r="328" spans="1:2">
      <c r="A328">
        <v>42917</v>
      </c>
      <c r="B328">
        <v>101.8580330822</v>
      </c>
    </row>
    <row r="329" spans="1:2">
      <c r="A329">
        <v>42948</v>
      </c>
      <c r="B329">
        <v>101.9825855622</v>
      </c>
    </row>
    <row r="330" spans="1:2">
      <c r="A330">
        <v>42979</v>
      </c>
      <c r="B330">
        <v>102.11933597559999</v>
      </c>
    </row>
    <row r="331" spans="1:2">
      <c r="A331">
        <v>43009</v>
      </c>
      <c r="B331">
        <v>102.22769689819999</v>
      </c>
    </row>
    <row r="332" spans="1:2">
      <c r="A332">
        <v>43040</v>
      </c>
      <c r="B332">
        <v>102.2880464691</v>
      </c>
    </row>
    <row r="333" spans="1:2">
      <c r="A333">
        <v>43070</v>
      </c>
      <c r="B333">
        <v>102.27641846269999</v>
      </c>
    </row>
    <row r="334" spans="1:2">
      <c r="A334">
        <v>43101</v>
      </c>
      <c r="B334">
        <v>102.21249554729999</v>
      </c>
    </row>
    <row r="335" spans="1:2">
      <c r="A335">
        <v>43132</v>
      </c>
      <c r="B335">
        <v>102.06603581020001</v>
      </c>
    </row>
    <row r="336" spans="1:2">
      <c r="A336">
        <v>43160</v>
      </c>
      <c r="B336">
        <v>101.9089953778</v>
      </c>
    </row>
    <row r="337" spans="1:2">
      <c r="A337">
        <v>43191</v>
      </c>
      <c r="B337">
        <v>101.87057651169999</v>
      </c>
    </row>
    <row r="338" spans="1:2">
      <c r="A338">
        <v>43221</v>
      </c>
      <c r="B338">
        <v>101.8570603813</v>
      </c>
    </row>
    <row r="339" spans="1:2">
      <c r="A339">
        <v>43252</v>
      </c>
      <c r="B339">
        <v>101.7881600475</v>
      </c>
    </row>
    <row r="340" spans="1:2">
      <c r="A340">
        <v>43282</v>
      </c>
      <c r="B340">
        <v>101.6388999231</v>
      </c>
    </row>
    <row r="341" spans="1:2">
      <c r="A341">
        <v>43313</v>
      </c>
      <c r="B341">
        <v>101.41719187770001</v>
      </c>
    </row>
    <row r="342" spans="1:2">
      <c r="A342">
        <v>43344</v>
      </c>
      <c r="B342">
        <v>101.1712060406</v>
      </c>
    </row>
    <row r="343" spans="1:2">
      <c r="A343">
        <v>43374</v>
      </c>
      <c r="B343">
        <v>101.00841904489999</v>
      </c>
    </row>
    <row r="344" spans="1:2">
      <c r="A344">
        <v>43405</v>
      </c>
      <c r="B344">
        <v>100.9841341521</v>
      </c>
    </row>
    <row r="345" spans="1:2">
      <c r="A345">
        <v>43435</v>
      </c>
      <c r="B345">
        <v>100.8976585164</v>
      </c>
    </row>
    <row r="346" spans="1:2">
      <c r="A346">
        <v>43466</v>
      </c>
      <c r="B346">
        <v>100.7116872964</v>
      </c>
    </row>
    <row r="347" spans="1:2">
      <c r="A347">
        <v>43497</v>
      </c>
      <c r="B347">
        <v>100.52890808159999</v>
      </c>
    </row>
    <row r="348" spans="1:2">
      <c r="A348">
        <v>43525</v>
      </c>
      <c r="B348">
        <v>100.3873513038</v>
      </c>
    </row>
    <row r="349" spans="1:2">
      <c r="A349">
        <v>43556</v>
      </c>
      <c r="B349">
        <v>100.2461823749</v>
      </c>
    </row>
    <row r="350" spans="1:2">
      <c r="A350">
        <v>43586</v>
      </c>
      <c r="B350">
        <v>100.0973588114</v>
      </c>
    </row>
    <row r="351" spans="1:2">
      <c r="A351">
        <v>43617</v>
      </c>
      <c r="B351">
        <v>99.902871174400005</v>
      </c>
    </row>
    <row r="352" spans="1:2">
      <c r="A352">
        <v>43647</v>
      </c>
      <c r="B352">
        <v>99.698490712999998</v>
      </c>
    </row>
    <row r="353" spans="1:2">
      <c r="A353">
        <v>43678</v>
      </c>
      <c r="B353">
        <v>99.593555078600005</v>
      </c>
    </row>
    <row r="354" spans="1:2">
      <c r="A354">
        <v>43709</v>
      </c>
      <c r="B354">
        <v>99.464890310900003</v>
      </c>
    </row>
    <row r="355" spans="1:2">
      <c r="A355">
        <v>43739</v>
      </c>
      <c r="B355">
        <v>99.511684336499997</v>
      </c>
    </row>
    <row r="356" spans="1:2">
      <c r="A356">
        <v>43770</v>
      </c>
      <c r="B356">
        <v>99.674579807000001</v>
      </c>
    </row>
    <row r="357" spans="1:2">
      <c r="A357">
        <v>43800</v>
      </c>
      <c r="B357">
        <v>99.801675806099993</v>
      </c>
    </row>
    <row r="358" spans="1:2">
      <c r="A358">
        <v>43831</v>
      </c>
      <c r="B358">
        <v>99.748889892299999</v>
      </c>
    </row>
    <row r="359" spans="1:2">
      <c r="A359">
        <v>43862</v>
      </c>
      <c r="B359">
        <v>99.158078785399994</v>
      </c>
    </row>
    <row r="360" spans="1:2">
      <c r="A360">
        <v>43891</v>
      </c>
      <c r="B360">
        <v>97.735264669200006</v>
      </c>
    </row>
    <row r="361" spans="1:2">
      <c r="A361">
        <v>43922</v>
      </c>
      <c r="B361">
        <v>96.034793436399994</v>
      </c>
    </row>
    <row r="362" spans="1:2">
      <c r="A362">
        <v>43952</v>
      </c>
      <c r="B362">
        <v>95.735354534300001</v>
      </c>
    </row>
    <row r="363" spans="1:2">
      <c r="A363">
        <v>43983</v>
      </c>
      <c r="B363">
        <v>96.617964096600005</v>
      </c>
    </row>
    <row r="364" spans="1:2">
      <c r="A364">
        <v>44013</v>
      </c>
      <c r="B364">
        <v>97.792229059999997</v>
      </c>
    </row>
    <row r="365" spans="1:2">
      <c r="A365">
        <v>44044</v>
      </c>
      <c r="B365">
        <v>98.632258916799998</v>
      </c>
    </row>
    <row r="366" spans="1:2">
      <c r="A366">
        <v>44075</v>
      </c>
      <c r="B366">
        <v>99.118826303600002</v>
      </c>
    </row>
    <row r="367" spans="1:2">
      <c r="A367">
        <v>44105</v>
      </c>
      <c r="B367">
        <v>99.3841489534</v>
      </c>
    </row>
    <row r="368" spans="1:2">
      <c r="A368">
        <v>44136</v>
      </c>
      <c r="B368">
        <v>99.4035155487</v>
      </c>
    </row>
    <row r="369" spans="1:2">
      <c r="A369">
        <v>44166</v>
      </c>
      <c r="B369">
        <v>99.534505529399993</v>
      </c>
    </row>
    <row r="370" spans="1:2">
      <c r="A370">
        <v>44197</v>
      </c>
      <c r="B370">
        <v>99.740973060599998</v>
      </c>
    </row>
    <row r="371" spans="1:2">
      <c r="A371">
        <v>44228</v>
      </c>
      <c r="B371">
        <v>100.2274614148</v>
      </c>
    </row>
    <row r="372" spans="1:2">
      <c r="A372">
        <v>44256</v>
      </c>
      <c r="B372">
        <v>101.0183360385</v>
      </c>
    </row>
    <row r="373" spans="1:2">
      <c r="A373">
        <v>44287</v>
      </c>
      <c r="B373">
        <v>101.8426177771</v>
      </c>
    </row>
    <row r="374" spans="1:2">
      <c r="A374">
        <v>44317</v>
      </c>
      <c r="B374">
        <v>102.4240146402</v>
      </c>
    </row>
    <row r="375" spans="1:2">
      <c r="A375">
        <v>44348</v>
      </c>
      <c r="B375">
        <v>102.7331687408</v>
      </c>
    </row>
    <row r="376" spans="1:2">
      <c r="A376">
        <v>44378</v>
      </c>
      <c r="B376">
        <v>102.8466488768</v>
      </c>
    </row>
    <row r="377" spans="1:2">
      <c r="A377">
        <v>44409</v>
      </c>
      <c r="B377">
        <v>102.8332065685</v>
      </c>
    </row>
    <row r="378" spans="1:2">
      <c r="A378">
        <v>44440</v>
      </c>
      <c r="B378">
        <v>102.83704423499999</v>
      </c>
    </row>
    <row r="379" spans="1:2">
      <c r="A379">
        <v>44470</v>
      </c>
      <c r="B379">
        <v>102.8669659088</v>
      </c>
    </row>
    <row r="380" spans="1:2">
      <c r="A380">
        <v>44501</v>
      </c>
      <c r="B380">
        <v>102.934107638</v>
      </c>
    </row>
    <row r="381" spans="1:2">
      <c r="A381">
        <v>44531</v>
      </c>
      <c r="B381">
        <v>102.9357443638</v>
      </c>
    </row>
    <row r="382" spans="1:2">
      <c r="A382">
        <v>44562</v>
      </c>
      <c r="B382">
        <v>102.8535355465</v>
      </c>
    </row>
    <row r="383" spans="1:2">
      <c r="A383">
        <v>44593</v>
      </c>
      <c r="B383">
        <v>102.74553120660001</v>
      </c>
    </row>
    <row r="384" spans="1:2">
      <c r="A384">
        <v>44621</v>
      </c>
      <c r="B384">
        <v>102.74553120660001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EC28-E236-47FF-95B7-BD372C2B6DC4}">
  <sheetPr>
    <tabColor rgb="FF70AD47"/>
  </sheetPr>
  <dimension ref="A1:B384"/>
  <sheetViews>
    <sheetView workbookViewId="0">
      <selection activeCell="D13" sqref="D13"/>
    </sheetView>
  </sheetViews>
  <sheetFormatPr defaultRowHeight="12.75"/>
  <cols>
    <col min="1" max="1" width="10.140625" bestFit="1" customWidth="1"/>
    <col min="2" max="2" width="16.5703125" style="35" bestFit="1" customWidth="1"/>
  </cols>
  <sheetData>
    <row r="1" spans="1:2">
      <c r="A1" t="s">
        <v>1</v>
      </c>
      <c r="B1" s="35" t="s">
        <v>524</v>
      </c>
    </row>
    <row r="2" spans="1:2">
      <c r="A2" s="17">
        <v>32994</v>
      </c>
      <c r="B2" s="35">
        <v>99.558960381399999</v>
      </c>
    </row>
    <row r="3" spans="1:2">
      <c r="A3" s="17">
        <v>33025</v>
      </c>
      <c r="B3" s="35">
        <v>99.261327531700005</v>
      </c>
    </row>
    <row r="4" spans="1:2">
      <c r="A4" s="17">
        <v>33055</v>
      </c>
      <c r="B4" s="35">
        <v>98.850211077899999</v>
      </c>
    </row>
    <row r="5" spans="1:2">
      <c r="A5" s="17">
        <v>33086</v>
      </c>
      <c r="B5" s="35">
        <v>98.358291902000005</v>
      </c>
    </row>
    <row r="6" spans="1:2">
      <c r="A6" s="17">
        <v>33117</v>
      </c>
      <c r="B6" s="35">
        <v>97.861511071300001</v>
      </c>
    </row>
    <row r="7" spans="1:2">
      <c r="A7" s="17">
        <v>33147</v>
      </c>
      <c r="B7" s="35">
        <v>97.431928890500004</v>
      </c>
    </row>
    <row r="8" spans="1:2">
      <c r="A8" s="17">
        <v>33178</v>
      </c>
      <c r="B8" s="35">
        <v>97.137657559600001</v>
      </c>
    </row>
    <row r="9" spans="1:2">
      <c r="A9" s="17">
        <v>33208</v>
      </c>
      <c r="B9" s="35">
        <v>97.0247191001</v>
      </c>
    </row>
    <row r="10" spans="1:2">
      <c r="A10" s="17">
        <v>33239</v>
      </c>
      <c r="B10" s="35">
        <v>97.092430861699995</v>
      </c>
    </row>
    <row r="11" spans="1:2">
      <c r="A11" s="17">
        <v>33270</v>
      </c>
      <c r="B11" s="35">
        <v>97.322242959099995</v>
      </c>
    </row>
    <row r="12" spans="1:2">
      <c r="A12" s="17">
        <v>33298</v>
      </c>
      <c r="B12" s="35">
        <v>97.6592584168</v>
      </c>
    </row>
    <row r="13" spans="1:2">
      <c r="A13" s="17">
        <v>33329</v>
      </c>
      <c r="B13" s="35">
        <v>98.039130827600005</v>
      </c>
    </row>
    <row r="14" spans="1:2">
      <c r="A14" s="17">
        <v>33359</v>
      </c>
      <c r="B14" s="35">
        <v>98.417704157000003</v>
      </c>
    </row>
    <row r="15" spans="1:2">
      <c r="A15" s="17">
        <v>33390</v>
      </c>
      <c r="B15" s="35">
        <v>98.761710927799996</v>
      </c>
    </row>
    <row r="16" spans="1:2">
      <c r="A16" s="17">
        <v>33420</v>
      </c>
      <c r="B16" s="35">
        <v>99.023315168300002</v>
      </c>
    </row>
    <row r="17" spans="1:2">
      <c r="A17" s="17">
        <v>33451</v>
      </c>
      <c r="B17" s="35">
        <v>99.163497203000006</v>
      </c>
    </row>
    <row r="18" spans="1:2">
      <c r="A18" s="17">
        <v>33482</v>
      </c>
      <c r="B18" s="35">
        <v>99.189333482099997</v>
      </c>
    </row>
    <row r="19" spans="1:2">
      <c r="A19" s="17">
        <v>33512</v>
      </c>
      <c r="B19" s="35">
        <v>99.1345493938</v>
      </c>
    </row>
    <row r="20" spans="1:2">
      <c r="A20" s="17">
        <v>33543</v>
      </c>
      <c r="B20" s="35">
        <v>99.055713964999995</v>
      </c>
    </row>
    <row r="21" spans="1:2">
      <c r="A21" s="17">
        <v>33573</v>
      </c>
      <c r="B21" s="35">
        <v>99.019164008800004</v>
      </c>
    </row>
    <row r="22" spans="1:2">
      <c r="A22" s="17">
        <v>33604</v>
      </c>
      <c r="B22" s="35">
        <v>99.0706643332</v>
      </c>
    </row>
    <row r="23" spans="1:2">
      <c r="A23" s="17">
        <v>33635</v>
      </c>
      <c r="B23" s="35">
        <v>99.201310193099999</v>
      </c>
    </row>
    <row r="24" spans="1:2">
      <c r="A24" s="17">
        <v>33664</v>
      </c>
      <c r="B24" s="35">
        <v>99.377494407100002</v>
      </c>
    </row>
    <row r="25" spans="1:2">
      <c r="A25" s="17">
        <v>33695</v>
      </c>
      <c r="B25" s="35">
        <v>99.537616671400002</v>
      </c>
    </row>
    <row r="26" spans="1:2">
      <c r="A26" s="17">
        <v>33725</v>
      </c>
      <c r="B26" s="35">
        <v>99.640154765000005</v>
      </c>
    </row>
    <row r="27" spans="1:2">
      <c r="A27" s="17">
        <v>33756</v>
      </c>
      <c r="B27" s="35">
        <v>99.672688007800005</v>
      </c>
    </row>
    <row r="28" spans="1:2">
      <c r="A28" s="17">
        <v>33786</v>
      </c>
      <c r="B28" s="35">
        <v>99.663678966299997</v>
      </c>
    </row>
    <row r="29" spans="1:2">
      <c r="A29" s="17">
        <v>33817</v>
      </c>
      <c r="B29" s="35">
        <v>99.654905545299997</v>
      </c>
    </row>
    <row r="30" spans="1:2">
      <c r="A30" s="17">
        <v>33848</v>
      </c>
      <c r="B30" s="35">
        <v>99.689968702399995</v>
      </c>
    </row>
    <row r="31" spans="1:2">
      <c r="A31" s="17">
        <v>33878</v>
      </c>
      <c r="B31" s="35">
        <v>99.792503035300001</v>
      </c>
    </row>
    <row r="32" spans="1:2">
      <c r="A32" s="17">
        <v>33909</v>
      </c>
      <c r="B32" s="35">
        <v>99.938209847699994</v>
      </c>
    </row>
    <row r="33" spans="1:2">
      <c r="A33" s="17">
        <v>33939</v>
      </c>
      <c r="B33" s="35">
        <v>100.062769785</v>
      </c>
    </row>
    <row r="34" spans="1:2">
      <c r="A34" s="17">
        <v>33970</v>
      </c>
      <c r="B34" s="35">
        <v>100.1114385619</v>
      </c>
    </row>
    <row r="35" spans="1:2">
      <c r="A35" s="17">
        <v>34001</v>
      </c>
      <c r="B35" s="35">
        <v>100.0716804966</v>
      </c>
    </row>
    <row r="36" spans="1:2">
      <c r="A36" s="17">
        <v>34029</v>
      </c>
      <c r="B36" s="35">
        <v>99.954888573800005</v>
      </c>
    </row>
    <row r="37" spans="1:2">
      <c r="A37" s="17">
        <v>34060</v>
      </c>
      <c r="B37" s="35">
        <v>99.802140665300001</v>
      </c>
    </row>
    <row r="38" spans="1:2">
      <c r="A38" s="17">
        <v>34090</v>
      </c>
      <c r="B38" s="35">
        <v>99.650085017500004</v>
      </c>
    </row>
    <row r="39" spans="1:2">
      <c r="A39" s="17">
        <v>34121</v>
      </c>
      <c r="B39" s="35">
        <v>99.532896715500002</v>
      </c>
    </row>
    <row r="40" spans="1:2">
      <c r="A40" s="17">
        <v>34151</v>
      </c>
      <c r="B40" s="35">
        <v>99.478165825999994</v>
      </c>
    </row>
    <row r="41" spans="1:2">
      <c r="A41" s="17">
        <v>34182</v>
      </c>
      <c r="B41" s="35">
        <v>99.508742841699998</v>
      </c>
    </row>
    <row r="42" spans="1:2">
      <c r="A42" s="17">
        <v>34213</v>
      </c>
      <c r="B42" s="35">
        <v>99.629795693899993</v>
      </c>
    </row>
    <row r="43" spans="1:2">
      <c r="A43" s="17">
        <v>34243</v>
      </c>
      <c r="B43" s="35">
        <v>99.831482211099996</v>
      </c>
    </row>
    <row r="44" spans="1:2">
      <c r="A44" s="17">
        <v>34274</v>
      </c>
      <c r="B44" s="35">
        <v>100.0827015996</v>
      </c>
    </row>
    <row r="45" spans="1:2">
      <c r="A45" s="17">
        <v>34304</v>
      </c>
      <c r="B45" s="35">
        <v>100.35821868319999</v>
      </c>
    </row>
    <row r="46" spans="1:2">
      <c r="A46" s="17">
        <v>34335</v>
      </c>
      <c r="B46" s="35">
        <v>100.6146936115</v>
      </c>
    </row>
    <row r="47" spans="1:2">
      <c r="A47" s="17">
        <v>34366</v>
      </c>
      <c r="B47" s="35">
        <v>100.8219872295</v>
      </c>
    </row>
    <row r="48" spans="1:2">
      <c r="A48" s="17">
        <v>34394</v>
      </c>
      <c r="B48" s="35">
        <v>100.97330929189999</v>
      </c>
    </row>
    <row r="49" spans="1:2">
      <c r="A49" s="17">
        <v>34425</v>
      </c>
      <c r="B49" s="35">
        <v>101.066623975</v>
      </c>
    </row>
    <row r="50" spans="1:2">
      <c r="A50" s="17">
        <v>34455</v>
      </c>
      <c r="B50" s="35">
        <v>101.1056841613</v>
      </c>
    </row>
    <row r="51" spans="1:2">
      <c r="A51" s="17">
        <v>34486</v>
      </c>
      <c r="B51" s="35">
        <v>101.0976357334</v>
      </c>
    </row>
    <row r="52" spans="1:2">
      <c r="A52" s="17">
        <v>34516</v>
      </c>
      <c r="B52" s="35">
        <v>101.05805718329999</v>
      </c>
    </row>
    <row r="53" spans="1:2">
      <c r="A53" s="17">
        <v>34547</v>
      </c>
      <c r="B53" s="35">
        <v>101.0026038945</v>
      </c>
    </row>
    <row r="54" spans="1:2">
      <c r="A54" s="17">
        <v>34578</v>
      </c>
      <c r="B54" s="35">
        <v>100.9321623732</v>
      </c>
    </row>
    <row r="55" spans="1:2">
      <c r="A55" s="17">
        <v>34608</v>
      </c>
      <c r="B55" s="35">
        <v>100.8386922534</v>
      </c>
    </row>
    <row r="56" spans="1:2">
      <c r="A56" s="17">
        <v>34639</v>
      </c>
      <c r="B56" s="35">
        <v>100.698473612</v>
      </c>
    </row>
    <row r="57" spans="1:2">
      <c r="A57" s="17">
        <v>34669</v>
      </c>
      <c r="B57" s="35">
        <v>100.4999549907</v>
      </c>
    </row>
    <row r="58" spans="1:2">
      <c r="A58" s="17">
        <v>34700</v>
      </c>
      <c r="B58" s="35">
        <v>100.23742691530001</v>
      </c>
    </row>
    <row r="59" spans="1:2">
      <c r="A59" s="17">
        <v>34731</v>
      </c>
      <c r="B59" s="35">
        <v>99.912893194399999</v>
      </c>
    </row>
    <row r="60" spans="1:2">
      <c r="A60" s="17">
        <v>34759</v>
      </c>
      <c r="B60" s="35">
        <v>99.558646426300001</v>
      </c>
    </row>
    <row r="61" spans="1:2">
      <c r="A61" s="17">
        <v>34790</v>
      </c>
      <c r="B61" s="35">
        <v>99.229052276700003</v>
      </c>
    </row>
    <row r="62" spans="1:2">
      <c r="A62" s="17">
        <v>34820</v>
      </c>
      <c r="B62" s="35">
        <v>98.968523838899998</v>
      </c>
    </row>
    <row r="63" spans="1:2">
      <c r="A63" s="17">
        <v>34851</v>
      </c>
      <c r="B63" s="35">
        <v>98.794519999299993</v>
      </c>
    </row>
    <row r="64" spans="1:2">
      <c r="A64" s="17">
        <v>34881</v>
      </c>
      <c r="B64" s="35">
        <v>98.693021321000003</v>
      </c>
    </row>
    <row r="65" spans="1:2">
      <c r="A65" s="17">
        <v>34912</v>
      </c>
      <c r="B65" s="35">
        <v>98.628307684600003</v>
      </c>
    </row>
    <row r="66" spans="1:2">
      <c r="A66" s="17">
        <v>34943</v>
      </c>
      <c r="B66" s="35">
        <v>98.571262206599997</v>
      </c>
    </row>
    <row r="67" spans="1:2">
      <c r="A67" s="17">
        <v>34973</v>
      </c>
      <c r="B67" s="35">
        <v>98.522906835200004</v>
      </c>
    </row>
    <row r="68" spans="1:2">
      <c r="A68" s="17">
        <v>35004</v>
      </c>
      <c r="B68" s="35">
        <v>98.498683748999994</v>
      </c>
    </row>
    <row r="69" spans="1:2">
      <c r="A69" s="17">
        <v>35034</v>
      </c>
      <c r="B69" s="35">
        <v>98.514218967199994</v>
      </c>
    </row>
    <row r="70" spans="1:2">
      <c r="A70" s="17">
        <v>35065</v>
      </c>
      <c r="B70" s="35">
        <v>98.581888088599996</v>
      </c>
    </row>
    <row r="71" spans="1:2">
      <c r="A71" s="17">
        <v>35096</v>
      </c>
      <c r="B71" s="35">
        <v>98.709969497800003</v>
      </c>
    </row>
    <row r="72" spans="1:2">
      <c r="A72" s="17">
        <v>35125</v>
      </c>
      <c r="B72" s="35">
        <v>98.884147222600006</v>
      </c>
    </row>
    <row r="73" spans="1:2">
      <c r="A73" s="17">
        <v>35156</v>
      </c>
      <c r="B73" s="35">
        <v>99.067640453199999</v>
      </c>
    </row>
    <row r="74" spans="1:2">
      <c r="A74" s="17">
        <v>35186</v>
      </c>
      <c r="B74" s="35">
        <v>99.239031211300002</v>
      </c>
    </row>
    <row r="75" spans="1:2">
      <c r="A75" s="17">
        <v>35217</v>
      </c>
      <c r="B75" s="35">
        <v>99.378424577800004</v>
      </c>
    </row>
    <row r="76" spans="1:2">
      <c r="A76" s="17">
        <v>35247</v>
      </c>
      <c r="B76" s="35">
        <v>99.476265511199998</v>
      </c>
    </row>
    <row r="77" spans="1:2">
      <c r="A77" s="17">
        <v>35278</v>
      </c>
      <c r="B77" s="35">
        <v>99.553710918899995</v>
      </c>
    </row>
    <row r="78" spans="1:2">
      <c r="A78" s="17">
        <v>35309</v>
      </c>
      <c r="B78" s="35">
        <v>99.626982554700007</v>
      </c>
    </row>
    <row r="79" spans="1:2">
      <c r="A79" s="17">
        <v>35339</v>
      </c>
      <c r="B79" s="35">
        <v>99.701504779900006</v>
      </c>
    </row>
    <row r="80" spans="1:2">
      <c r="A80" s="17">
        <v>35370</v>
      </c>
      <c r="B80" s="35">
        <v>99.785890219099997</v>
      </c>
    </row>
    <row r="81" spans="1:2">
      <c r="A81" s="17">
        <v>35400</v>
      </c>
      <c r="B81" s="35">
        <v>99.876481671700006</v>
      </c>
    </row>
    <row r="82" spans="1:2">
      <c r="A82" s="17">
        <v>35431</v>
      </c>
      <c r="B82" s="35">
        <v>99.982681900000003</v>
      </c>
    </row>
    <row r="83" spans="1:2">
      <c r="A83" s="17">
        <v>35462</v>
      </c>
      <c r="B83" s="35">
        <v>100.11294970039999</v>
      </c>
    </row>
    <row r="84" spans="1:2">
      <c r="A84" s="17">
        <v>35490</v>
      </c>
      <c r="B84" s="35">
        <v>100.2536233333</v>
      </c>
    </row>
    <row r="85" spans="1:2">
      <c r="A85" s="17">
        <v>35521</v>
      </c>
      <c r="B85" s="35">
        <v>100.3997212112</v>
      </c>
    </row>
    <row r="86" spans="1:2">
      <c r="A86" s="17">
        <v>35551</v>
      </c>
      <c r="B86" s="35">
        <v>100.5456631454</v>
      </c>
    </row>
    <row r="87" spans="1:2">
      <c r="A87" s="17">
        <v>35582</v>
      </c>
      <c r="B87" s="35">
        <v>100.6851371867</v>
      </c>
    </row>
    <row r="88" spans="1:2">
      <c r="A88" s="17">
        <v>35612</v>
      </c>
      <c r="B88" s="35">
        <v>100.8067899847</v>
      </c>
    </row>
    <row r="89" spans="1:2">
      <c r="A89" s="17">
        <v>35643</v>
      </c>
      <c r="B89" s="35">
        <v>100.8937695636</v>
      </c>
    </row>
    <row r="90" spans="1:2">
      <c r="A90" s="17">
        <v>35674</v>
      </c>
      <c r="B90" s="35">
        <v>100.9515265389</v>
      </c>
    </row>
    <row r="91" spans="1:2">
      <c r="A91" s="17">
        <v>35704</v>
      </c>
      <c r="B91" s="35">
        <v>100.9815471573</v>
      </c>
    </row>
    <row r="92" spans="1:2">
      <c r="A92" s="17">
        <v>35735</v>
      </c>
      <c r="B92" s="35">
        <v>100.97851429879999</v>
      </c>
    </row>
    <row r="93" spans="1:2">
      <c r="A93" s="17">
        <v>35765</v>
      </c>
      <c r="B93" s="35">
        <v>100.94171779769999</v>
      </c>
    </row>
    <row r="94" spans="1:2">
      <c r="A94" s="17">
        <v>35796</v>
      </c>
      <c r="B94" s="35">
        <v>100.8893405071</v>
      </c>
    </row>
    <row r="95" spans="1:2">
      <c r="A95" s="17">
        <v>35827</v>
      </c>
      <c r="B95" s="35">
        <v>100.8210636508</v>
      </c>
    </row>
    <row r="96" spans="1:2">
      <c r="A96" s="17">
        <v>35855</v>
      </c>
      <c r="B96" s="35">
        <v>100.7178655644</v>
      </c>
    </row>
    <row r="97" spans="1:2">
      <c r="A97" s="17">
        <v>35886</v>
      </c>
      <c r="B97" s="35">
        <v>100.5764502351</v>
      </c>
    </row>
    <row r="98" spans="1:2">
      <c r="A98" s="17">
        <v>35916</v>
      </c>
      <c r="B98" s="35">
        <v>100.39820610620001</v>
      </c>
    </row>
    <row r="99" spans="1:2">
      <c r="A99" s="17">
        <v>35947</v>
      </c>
      <c r="B99" s="35">
        <v>100.1949538508</v>
      </c>
    </row>
    <row r="100" spans="1:2">
      <c r="A100" s="17">
        <v>35977</v>
      </c>
      <c r="B100" s="35">
        <v>99.998197413699998</v>
      </c>
    </row>
    <row r="101" spans="1:2">
      <c r="A101" s="17">
        <v>36008</v>
      </c>
      <c r="B101" s="35">
        <v>99.832794763500004</v>
      </c>
    </row>
    <row r="102" spans="1:2">
      <c r="A102" s="17">
        <v>36039</v>
      </c>
      <c r="B102" s="35">
        <v>99.732282637599994</v>
      </c>
    </row>
    <row r="103" spans="1:2">
      <c r="A103" s="17">
        <v>36069</v>
      </c>
      <c r="B103" s="35">
        <v>99.732593606600005</v>
      </c>
    </row>
    <row r="104" spans="1:2">
      <c r="A104" s="17">
        <v>36100</v>
      </c>
      <c r="B104" s="35">
        <v>99.837363203500004</v>
      </c>
    </row>
    <row r="105" spans="1:2">
      <c r="A105" s="17">
        <v>36130</v>
      </c>
      <c r="B105" s="35">
        <v>100.0089025754</v>
      </c>
    </row>
    <row r="106" spans="1:2">
      <c r="A106" s="17">
        <v>36161</v>
      </c>
      <c r="B106" s="35">
        <v>100.2211635079</v>
      </c>
    </row>
    <row r="107" spans="1:2">
      <c r="A107" s="17">
        <v>36192</v>
      </c>
      <c r="B107" s="35">
        <v>100.4375374408</v>
      </c>
    </row>
    <row r="108" spans="1:2">
      <c r="A108" s="17">
        <v>36220</v>
      </c>
      <c r="B108" s="35">
        <v>100.632299805</v>
      </c>
    </row>
    <row r="109" spans="1:2">
      <c r="A109" s="17">
        <v>36251</v>
      </c>
      <c r="B109" s="35">
        <v>100.80271109500001</v>
      </c>
    </row>
    <row r="110" spans="1:2">
      <c r="A110" s="17">
        <v>36281</v>
      </c>
      <c r="B110" s="35">
        <v>100.9484795968</v>
      </c>
    </row>
    <row r="111" spans="1:2">
      <c r="A111" s="17">
        <v>36312</v>
      </c>
      <c r="B111" s="35">
        <v>101.05890082560001</v>
      </c>
    </row>
    <row r="112" spans="1:2">
      <c r="A112" s="17">
        <v>36342</v>
      </c>
      <c r="B112" s="35">
        <v>101.1374781434</v>
      </c>
    </row>
    <row r="113" spans="1:2">
      <c r="A113" s="17">
        <v>36373</v>
      </c>
      <c r="B113" s="35">
        <v>101.1944301994</v>
      </c>
    </row>
    <row r="114" spans="1:2">
      <c r="A114" s="17">
        <v>36404</v>
      </c>
      <c r="B114" s="35">
        <v>101.24467556250001</v>
      </c>
    </row>
    <row r="115" spans="1:2">
      <c r="A115" s="17">
        <v>36434</v>
      </c>
      <c r="B115" s="35">
        <v>101.29676521010001</v>
      </c>
    </row>
    <row r="116" spans="1:2">
      <c r="A116" s="17">
        <v>36465</v>
      </c>
      <c r="B116" s="35">
        <v>101.3515689214</v>
      </c>
    </row>
    <row r="117" spans="1:2">
      <c r="A117" s="17">
        <v>36495</v>
      </c>
      <c r="B117" s="35">
        <v>101.3903266901</v>
      </c>
    </row>
    <row r="118" spans="1:2">
      <c r="A118" s="17">
        <v>36526</v>
      </c>
      <c r="B118" s="35">
        <v>101.3859746798</v>
      </c>
    </row>
    <row r="119" spans="1:2">
      <c r="A119" s="17">
        <v>36557</v>
      </c>
      <c r="B119" s="35">
        <v>101.32106204359999</v>
      </c>
    </row>
    <row r="120" spans="1:2">
      <c r="A120" s="17">
        <v>36586</v>
      </c>
      <c r="B120" s="35">
        <v>101.2232252287</v>
      </c>
    </row>
    <row r="121" spans="1:2">
      <c r="A121" s="17">
        <v>36617</v>
      </c>
      <c r="B121" s="35">
        <v>101.1021575204</v>
      </c>
    </row>
    <row r="122" spans="1:2">
      <c r="A122" s="17">
        <v>36647</v>
      </c>
      <c r="B122" s="35">
        <v>100.9527229232</v>
      </c>
    </row>
    <row r="123" spans="1:2">
      <c r="A123" s="17">
        <v>36678</v>
      </c>
      <c r="B123" s="35">
        <v>100.7840066103</v>
      </c>
    </row>
    <row r="124" spans="1:2">
      <c r="A124" s="17">
        <v>36708</v>
      </c>
      <c r="B124" s="35">
        <v>100.5969447297</v>
      </c>
    </row>
    <row r="125" spans="1:2">
      <c r="A125" s="17">
        <v>36739</v>
      </c>
      <c r="B125" s="35">
        <v>100.3769732727</v>
      </c>
    </row>
    <row r="126" spans="1:2">
      <c r="A126" s="17">
        <v>36770</v>
      </c>
      <c r="B126" s="35">
        <v>100.1209244617</v>
      </c>
    </row>
    <row r="127" spans="1:2">
      <c r="A127" s="17">
        <v>36800</v>
      </c>
      <c r="B127" s="35">
        <v>99.811826651100006</v>
      </c>
    </row>
    <row r="128" spans="1:2">
      <c r="A128" s="17">
        <v>36831</v>
      </c>
      <c r="B128" s="35">
        <v>99.459514577199997</v>
      </c>
    </row>
    <row r="129" spans="1:2">
      <c r="A129" s="17">
        <v>36861</v>
      </c>
      <c r="B129" s="35">
        <v>99.079079574999994</v>
      </c>
    </row>
    <row r="130" spans="1:2">
      <c r="A130" s="17">
        <v>36892</v>
      </c>
      <c r="B130" s="35">
        <v>98.730437259699997</v>
      </c>
    </row>
    <row r="131" spans="1:2">
      <c r="A131" s="17">
        <v>36923</v>
      </c>
      <c r="B131" s="35">
        <v>98.4624588641</v>
      </c>
    </row>
    <row r="132" spans="1:2">
      <c r="A132" s="17">
        <v>36951</v>
      </c>
      <c r="B132" s="35">
        <v>98.289283262799998</v>
      </c>
    </row>
    <row r="133" spans="1:2">
      <c r="A133" s="17">
        <v>36982</v>
      </c>
      <c r="B133" s="35">
        <v>98.202506403200005</v>
      </c>
    </row>
    <row r="134" spans="1:2">
      <c r="A134" s="17">
        <v>37012</v>
      </c>
      <c r="B134" s="35">
        <v>98.176051230300004</v>
      </c>
    </row>
    <row r="135" spans="1:2">
      <c r="A135" s="17">
        <v>37043</v>
      </c>
      <c r="B135" s="35">
        <v>98.153341364900001</v>
      </c>
    </row>
    <row r="136" spans="1:2">
      <c r="A136" s="17">
        <v>37073</v>
      </c>
      <c r="B136" s="35">
        <v>98.108810753599997</v>
      </c>
    </row>
    <row r="137" spans="1:2">
      <c r="A137" s="17">
        <v>37104</v>
      </c>
      <c r="B137" s="35">
        <v>98.045384510700003</v>
      </c>
    </row>
    <row r="138" spans="1:2">
      <c r="A138" s="17">
        <v>37135</v>
      </c>
      <c r="B138" s="35">
        <v>98.004748785800004</v>
      </c>
    </row>
    <row r="139" spans="1:2">
      <c r="A139" s="17">
        <v>37165</v>
      </c>
      <c r="B139" s="35">
        <v>98.058847205999996</v>
      </c>
    </row>
    <row r="140" spans="1:2">
      <c r="A140" s="17">
        <v>37196</v>
      </c>
      <c r="B140" s="35">
        <v>98.234223983899994</v>
      </c>
    </row>
    <row r="141" spans="1:2">
      <c r="A141" s="17">
        <v>37226</v>
      </c>
      <c r="B141" s="35">
        <v>98.508790568799995</v>
      </c>
    </row>
    <row r="142" spans="1:2">
      <c r="A142" s="17">
        <v>37257</v>
      </c>
      <c r="B142" s="35">
        <v>98.825966802699995</v>
      </c>
    </row>
    <row r="143" spans="1:2">
      <c r="A143" s="17">
        <v>37288</v>
      </c>
      <c r="B143" s="35">
        <v>99.125946645400006</v>
      </c>
    </row>
    <row r="144" spans="1:2">
      <c r="A144" s="17">
        <v>37316</v>
      </c>
      <c r="B144" s="35">
        <v>99.351293568299994</v>
      </c>
    </row>
    <row r="145" spans="1:2">
      <c r="A145" s="17">
        <v>37347</v>
      </c>
      <c r="B145" s="35">
        <v>99.444736885300003</v>
      </c>
    </row>
    <row r="146" spans="1:2">
      <c r="A146" s="17">
        <v>37377</v>
      </c>
      <c r="B146" s="35">
        <v>99.3860430517</v>
      </c>
    </row>
    <row r="147" spans="1:2">
      <c r="A147" s="17">
        <v>37408</v>
      </c>
      <c r="B147" s="35">
        <v>99.184008717400005</v>
      </c>
    </row>
    <row r="148" spans="1:2">
      <c r="A148" s="17">
        <v>37438</v>
      </c>
      <c r="B148" s="35">
        <v>98.892924140800005</v>
      </c>
    </row>
    <row r="149" spans="1:2">
      <c r="A149" s="17">
        <v>37469</v>
      </c>
      <c r="B149" s="35">
        <v>98.582060460700006</v>
      </c>
    </row>
    <row r="150" spans="1:2">
      <c r="A150" s="17">
        <v>37500</v>
      </c>
      <c r="B150" s="35">
        <v>98.293666650800006</v>
      </c>
    </row>
    <row r="151" spans="1:2">
      <c r="A151" s="17">
        <v>37530</v>
      </c>
      <c r="B151" s="35">
        <v>98.066597399399996</v>
      </c>
    </row>
    <row r="152" spans="1:2">
      <c r="A152" s="17">
        <v>37561</v>
      </c>
      <c r="B152" s="35">
        <v>97.916563423599996</v>
      </c>
    </row>
    <row r="153" spans="1:2">
      <c r="A153" s="17">
        <v>37591</v>
      </c>
      <c r="B153" s="35">
        <v>97.8159163447</v>
      </c>
    </row>
    <row r="154" spans="1:2">
      <c r="A154" s="17">
        <v>37622</v>
      </c>
      <c r="B154" s="35">
        <v>97.742635787200001</v>
      </c>
    </row>
    <row r="155" spans="1:2">
      <c r="A155" s="17">
        <v>37653</v>
      </c>
      <c r="B155" s="35">
        <v>97.7081765569</v>
      </c>
    </row>
    <row r="156" spans="1:2">
      <c r="A156" s="17">
        <v>37681</v>
      </c>
      <c r="B156" s="35">
        <v>97.746011947400007</v>
      </c>
    </row>
    <row r="157" spans="1:2">
      <c r="A157" s="17">
        <v>37712</v>
      </c>
      <c r="B157" s="35">
        <v>97.883837265099999</v>
      </c>
    </row>
    <row r="158" spans="1:2">
      <c r="A158" s="17">
        <v>37742</v>
      </c>
      <c r="B158" s="35">
        <v>98.114863195599995</v>
      </c>
    </row>
    <row r="159" spans="1:2">
      <c r="A159" s="17">
        <v>37773</v>
      </c>
      <c r="B159" s="35">
        <v>98.410969425800005</v>
      </c>
    </row>
    <row r="160" spans="1:2">
      <c r="A160" s="17">
        <v>37803</v>
      </c>
      <c r="B160" s="35">
        <v>98.757295271299995</v>
      </c>
    </row>
    <row r="161" spans="1:2">
      <c r="A161" s="17">
        <v>37834</v>
      </c>
      <c r="B161" s="35">
        <v>99.142450510200007</v>
      </c>
    </row>
    <row r="162" spans="1:2">
      <c r="A162" s="17">
        <v>37865</v>
      </c>
      <c r="B162" s="35">
        <v>99.554616772000003</v>
      </c>
    </row>
    <row r="163" spans="1:2">
      <c r="A163" s="17">
        <v>37895</v>
      </c>
      <c r="B163" s="35">
        <v>99.972296041199996</v>
      </c>
    </row>
    <row r="164" spans="1:2">
      <c r="A164" s="17">
        <v>37926</v>
      </c>
      <c r="B164" s="35">
        <v>100.3616506419</v>
      </c>
    </row>
    <row r="165" spans="1:2">
      <c r="A165" s="17">
        <v>37956</v>
      </c>
      <c r="B165" s="35">
        <v>100.6882866304</v>
      </c>
    </row>
    <row r="166" spans="1:2">
      <c r="A166" s="17">
        <v>37987</v>
      </c>
      <c r="B166" s="35">
        <v>100.9343124176</v>
      </c>
    </row>
    <row r="167" spans="1:2">
      <c r="A167" s="17">
        <v>38018</v>
      </c>
      <c r="B167" s="35">
        <v>101.0813040706</v>
      </c>
    </row>
    <row r="168" spans="1:2">
      <c r="A168" s="17">
        <v>38047</v>
      </c>
      <c r="B168" s="35">
        <v>101.14906428659999</v>
      </c>
    </row>
    <row r="169" spans="1:2">
      <c r="A169" s="17">
        <v>38078</v>
      </c>
      <c r="B169" s="35">
        <v>101.1506405149</v>
      </c>
    </row>
    <row r="170" spans="1:2">
      <c r="A170" s="17">
        <v>38108</v>
      </c>
      <c r="B170" s="35">
        <v>101.10685217779999</v>
      </c>
    </row>
    <row r="171" spans="1:2">
      <c r="A171" s="17">
        <v>38139</v>
      </c>
      <c r="B171" s="35">
        <v>101.0275272791</v>
      </c>
    </row>
    <row r="172" spans="1:2">
      <c r="A172" s="17">
        <v>38169</v>
      </c>
      <c r="B172" s="35">
        <v>100.91858959619999</v>
      </c>
    </row>
    <row r="173" spans="1:2">
      <c r="A173" s="17">
        <v>38200</v>
      </c>
      <c r="B173" s="35">
        <v>100.79671612990001</v>
      </c>
    </row>
    <row r="174" spans="1:2">
      <c r="A174" s="17">
        <v>38231</v>
      </c>
      <c r="B174" s="35">
        <v>100.6896381124</v>
      </c>
    </row>
    <row r="175" spans="1:2">
      <c r="A175" s="17">
        <v>38261</v>
      </c>
      <c r="B175" s="35">
        <v>100.616646041</v>
      </c>
    </row>
    <row r="176" spans="1:2">
      <c r="A176" s="17">
        <v>38292</v>
      </c>
      <c r="B176" s="35">
        <v>100.5867029409</v>
      </c>
    </row>
    <row r="177" spans="1:2">
      <c r="A177" s="17">
        <v>38322</v>
      </c>
      <c r="B177" s="35">
        <v>100.5723510557</v>
      </c>
    </row>
    <row r="178" spans="1:2">
      <c r="A178" s="17">
        <v>38353</v>
      </c>
      <c r="B178" s="35">
        <v>100.53647099689999</v>
      </c>
    </row>
    <row r="179" spans="1:2">
      <c r="A179" s="17">
        <v>38384</v>
      </c>
      <c r="B179" s="35">
        <v>100.47217071190001</v>
      </c>
    </row>
    <row r="180" spans="1:2">
      <c r="A180" s="17">
        <v>38412</v>
      </c>
      <c r="B180" s="35">
        <v>100.3910439279</v>
      </c>
    </row>
    <row r="181" spans="1:2">
      <c r="A181" s="17">
        <v>38443</v>
      </c>
      <c r="B181" s="35">
        <v>100.32992278259999</v>
      </c>
    </row>
    <row r="182" spans="1:2">
      <c r="A182" s="17">
        <v>38473</v>
      </c>
      <c r="B182" s="35">
        <v>100.3152304115</v>
      </c>
    </row>
    <row r="183" spans="1:2">
      <c r="A183" s="17">
        <v>38504</v>
      </c>
      <c r="B183" s="35">
        <v>100.3447696505</v>
      </c>
    </row>
    <row r="184" spans="1:2">
      <c r="A184" s="17">
        <v>38534</v>
      </c>
      <c r="B184" s="35">
        <v>100.3923785833</v>
      </c>
    </row>
    <row r="185" spans="1:2">
      <c r="A185" s="17">
        <v>38565</v>
      </c>
      <c r="B185" s="35">
        <v>100.46148694670001</v>
      </c>
    </row>
    <row r="186" spans="1:2">
      <c r="A186" s="17">
        <v>38596</v>
      </c>
      <c r="B186" s="35">
        <v>100.56726101</v>
      </c>
    </row>
    <row r="187" spans="1:2">
      <c r="A187" s="17">
        <v>38626</v>
      </c>
      <c r="B187" s="35">
        <v>100.7227483803</v>
      </c>
    </row>
    <row r="188" spans="1:2">
      <c r="A188" s="17">
        <v>38657</v>
      </c>
      <c r="B188" s="35">
        <v>100.91341147270001</v>
      </c>
    </row>
    <row r="189" spans="1:2">
      <c r="A189" s="17">
        <v>38687</v>
      </c>
      <c r="B189" s="35">
        <v>101.09774008860001</v>
      </c>
    </row>
    <row r="190" spans="1:2">
      <c r="A190" s="17">
        <v>38718</v>
      </c>
      <c r="B190" s="35">
        <v>101.24220637160001</v>
      </c>
    </row>
    <row r="191" spans="1:2">
      <c r="A191" s="17">
        <v>38749</v>
      </c>
      <c r="B191" s="35">
        <v>101.33504421400001</v>
      </c>
    </row>
    <row r="192" spans="1:2">
      <c r="A192" s="17">
        <v>38777</v>
      </c>
      <c r="B192" s="35">
        <v>101.3682615881</v>
      </c>
    </row>
    <row r="193" spans="1:2">
      <c r="A193" s="17">
        <v>38808</v>
      </c>
      <c r="B193" s="35">
        <v>101.3408765102</v>
      </c>
    </row>
    <row r="194" spans="1:2">
      <c r="A194" s="17">
        <v>38838</v>
      </c>
      <c r="B194" s="35">
        <v>101.2785143168</v>
      </c>
    </row>
    <row r="195" spans="1:2">
      <c r="A195" s="17">
        <v>38869</v>
      </c>
      <c r="B195" s="35">
        <v>101.219613443</v>
      </c>
    </row>
    <row r="196" spans="1:2">
      <c r="A196" s="17">
        <v>38899</v>
      </c>
      <c r="B196" s="35">
        <v>101.1855069289</v>
      </c>
    </row>
    <row r="197" spans="1:2">
      <c r="A197" s="17">
        <v>38930</v>
      </c>
      <c r="B197" s="35">
        <v>101.19668226260001</v>
      </c>
    </row>
    <row r="198" spans="1:2">
      <c r="A198" s="17">
        <v>38961</v>
      </c>
      <c r="B198" s="35">
        <v>101.2620895955</v>
      </c>
    </row>
    <row r="199" spans="1:2">
      <c r="A199" s="17">
        <v>38991</v>
      </c>
      <c r="B199" s="35">
        <v>101.36050382649999</v>
      </c>
    </row>
    <row r="200" spans="1:2">
      <c r="A200" s="17">
        <v>39022</v>
      </c>
      <c r="B200" s="35">
        <v>101.4749123598</v>
      </c>
    </row>
    <row r="201" spans="1:2">
      <c r="A201" s="17">
        <v>39052</v>
      </c>
      <c r="B201" s="35">
        <v>101.5975132187</v>
      </c>
    </row>
    <row r="202" spans="1:2">
      <c r="A202" s="17">
        <v>39083</v>
      </c>
      <c r="B202" s="35">
        <v>101.71721575949999</v>
      </c>
    </row>
    <row r="203" spans="1:2">
      <c r="A203" s="17">
        <v>39114</v>
      </c>
      <c r="B203" s="35">
        <v>101.8349429157</v>
      </c>
    </row>
    <row r="204" spans="1:2">
      <c r="A204" s="17">
        <v>39142</v>
      </c>
      <c r="B204" s="35">
        <v>101.9578183367</v>
      </c>
    </row>
    <row r="205" spans="1:2">
      <c r="A205" s="17">
        <v>39173</v>
      </c>
      <c r="B205" s="35">
        <v>102.0752477928</v>
      </c>
    </row>
    <row r="206" spans="1:2">
      <c r="A206" s="17">
        <v>39203</v>
      </c>
      <c r="B206" s="35">
        <v>102.1638506235</v>
      </c>
    </row>
    <row r="207" spans="1:2">
      <c r="A207" s="17">
        <v>39234</v>
      </c>
      <c r="B207" s="35">
        <v>102.2059335406</v>
      </c>
    </row>
    <row r="208" spans="1:2">
      <c r="A208" s="17">
        <v>39264</v>
      </c>
      <c r="B208" s="35">
        <v>102.1871397857</v>
      </c>
    </row>
    <row r="209" spans="1:2">
      <c r="A209" s="17">
        <v>39295</v>
      </c>
      <c r="B209" s="35">
        <v>102.1054771268</v>
      </c>
    </row>
    <row r="210" spans="1:2">
      <c r="A210" s="17">
        <v>39326</v>
      </c>
      <c r="B210" s="35">
        <v>101.9902444149</v>
      </c>
    </row>
    <row r="211" spans="1:2">
      <c r="A211" s="17">
        <v>39356</v>
      </c>
      <c r="B211" s="35">
        <v>101.8628449088</v>
      </c>
    </row>
    <row r="212" spans="1:2">
      <c r="A212" s="17">
        <v>39387</v>
      </c>
      <c r="B212" s="35">
        <v>101.72887774589999</v>
      </c>
    </row>
    <row r="213" spans="1:2">
      <c r="A213" s="17">
        <v>39417</v>
      </c>
      <c r="B213" s="35">
        <v>101.60049228859999</v>
      </c>
    </row>
    <row r="214" spans="1:2">
      <c r="A214" s="17">
        <v>39448</v>
      </c>
      <c r="B214" s="35">
        <v>101.4669288803</v>
      </c>
    </row>
    <row r="215" spans="1:2">
      <c r="A215" s="17">
        <v>39479</v>
      </c>
      <c r="B215" s="35">
        <v>101.3139493334</v>
      </c>
    </row>
    <row r="216" spans="1:2">
      <c r="A216" s="17">
        <v>39508</v>
      </c>
      <c r="B216" s="35">
        <v>101.14169587230001</v>
      </c>
    </row>
    <row r="217" spans="1:2">
      <c r="A217" s="17">
        <v>39539</v>
      </c>
      <c r="B217" s="35">
        <v>100.92944419680001</v>
      </c>
    </row>
    <row r="218" spans="1:2">
      <c r="A218" s="17">
        <v>39569</v>
      </c>
      <c r="B218" s="35">
        <v>100.64663813999999</v>
      </c>
    </row>
    <row r="219" spans="1:2">
      <c r="A219" s="17">
        <v>39600</v>
      </c>
      <c r="B219" s="35">
        <v>100.24977597820001</v>
      </c>
    </row>
    <row r="220" spans="1:2">
      <c r="A220" s="17">
        <v>39630</v>
      </c>
      <c r="B220" s="35">
        <v>99.705374831300006</v>
      </c>
    </row>
    <row r="221" spans="1:2">
      <c r="A221" s="17">
        <v>39661</v>
      </c>
      <c r="B221" s="35">
        <v>98.998711615399998</v>
      </c>
    </row>
    <row r="222" spans="1:2">
      <c r="A222" s="17">
        <v>39692</v>
      </c>
      <c r="B222" s="35">
        <v>98.144153189799994</v>
      </c>
    </row>
    <row r="223" spans="1:2">
      <c r="A223" s="17">
        <v>39722</v>
      </c>
      <c r="B223" s="35">
        <v>97.205274957200004</v>
      </c>
    </row>
    <row r="224" spans="1:2">
      <c r="A224" s="17">
        <v>39753</v>
      </c>
      <c r="B224" s="35">
        <v>96.308114557099998</v>
      </c>
    </row>
    <row r="225" spans="1:2">
      <c r="A225" s="17">
        <v>39783</v>
      </c>
      <c r="B225" s="35">
        <v>95.555946627500006</v>
      </c>
    </row>
    <row r="226" spans="1:2">
      <c r="A226" s="17">
        <v>39814</v>
      </c>
      <c r="B226" s="35">
        <v>95.013691585700002</v>
      </c>
    </row>
    <row r="227" spans="1:2">
      <c r="A227" s="17">
        <v>39845</v>
      </c>
      <c r="B227" s="35">
        <v>94.718822320900003</v>
      </c>
    </row>
    <row r="228" spans="1:2">
      <c r="A228" s="17">
        <v>39873</v>
      </c>
      <c r="B228" s="35">
        <v>94.688553027099999</v>
      </c>
    </row>
    <row r="229" spans="1:2">
      <c r="A229" s="17">
        <v>39904</v>
      </c>
      <c r="B229" s="35">
        <v>94.909984036899999</v>
      </c>
    </row>
    <row r="230" spans="1:2">
      <c r="A230" s="17">
        <v>39934</v>
      </c>
      <c r="B230" s="35">
        <v>95.3093040774</v>
      </c>
    </row>
    <row r="231" spans="1:2">
      <c r="A231" s="17">
        <v>39965</v>
      </c>
      <c r="B231" s="35">
        <v>95.815670692699996</v>
      </c>
    </row>
    <row r="232" spans="1:2">
      <c r="A232" s="17">
        <v>39995</v>
      </c>
      <c r="B232" s="35">
        <v>96.366774054000004</v>
      </c>
    </row>
    <row r="233" spans="1:2">
      <c r="A233" s="17">
        <v>40026</v>
      </c>
      <c r="B233" s="35">
        <v>96.922815936099994</v>
      </c>
    </row>
    <row r="234" spans="1:2">
      <c r="A234" s="17">
        <v>40057</v>
      </c>
      <c r="B234" s="35">
        <v>97.454226085599998</v>
      </c>
    </row>
    <row r="235" spans="1:2">
      <c r="A235" s="17">
        <v>40087</v>
      </c>
      <c r="B235" s="35">
        <v>97.944915981600005</v>
      </c>
    </row>
    <row r="236" spans="1:2">
      <c r="A236" s="17">
        <v>40118</v>
      </c>
      <c r="B236" s="35">
        <v>98.394927878399997</v>
      </c>
    </row>
    <row r="237" spans="1:2">
      <c r="A237" s="17">
        <v>40148</v>
      </c>
      <c r="B237" s="35">
        <v>98.808625611799997</v>
      </c>
    </row>
    <row r="238" spans="1:2">
      <c r="A238" s="17">
        <v>40179</v>
      </c>
      <c r="B238" s="35">
        <v>99.166430253800002</v>
      </c>
    </row>
    <row r="239" spans="1:2">
      <c r="A239" s="17">
        <v>40210</v>
      </c>
      <c r="B239" s="35">
        <v>99.435157844599999</v>
      </c>
    </row>
    <row r="240" spans="1:2">
      <c r="A240" s="17">
        <v>40238</v>
      </c>
      <c r="B240" s="35">
        <v>99.616180774499995</v>
      </c>
    </row>
    <row r="241" spans="1:2">
      <c r="A241" s="17">
        <v>40269</v>
      </c>
      <c r="B241" s="35">
        <v>99.6910891757</v>
      </c>
    </row>
    <row r="242" spans="1:2">
      <c r="A242" s="17">
        <v>40299</v>
      </c>
      <c r="B242" s="35">
        <v>99.670041467499999</v>
      </c>
    </row>
    <row r="243" spans="1:2">
      <c r="A243" s="17">
        <v>40330</v>
      </c>
      <c r="B243" s="35">
        <v>99.593569379499996</v>
      </c>
    </row>
    <row r="244" spans="1:2">
      <c r="A244" s="17">
        <v>40360</v>
      </c>
      <c r="B244" s="35">
        <v>99.527668955400003</v>
      </c>
    </row>
    <row r="245" spans="1:2">
      <c r="A245" s="17">
        <v>40391</v>
      </c>
      <c r="B245" s="35">
        <v>99.523972818100006</v>
      </c>
    </row>
    <row r="246" spans="1:2">
      <c r="A246" s="17">
        <v>40422</v>
      </c>
      <c r="B246" s="35">
        <v>99.594040824499999</v>
      </c>
    </row>
    <row r="247" spans="1:2">
      <c r="A247" s="17">
        <v>40452</v>
      </c>
      <c r="B247" s="35">
        <v>99.723001808399999</v>
      </c>
    </row>
    <row r="248" spans="1:2">
      <c r="A248" s="17">
        <v>40483</v>
      </c>
      <c r="B248" s="35">
        <v>99.903372711100005</v>
      </c>
    </row>
    <row r="249" spans="1:2">
      <c r="A249" s="17">
        <v>40513</v>
      </c>
      <c r="B249" s="35">
        <v>100.0949192833</v>
      </c>
    </row>
    <row r="250" spans="1:2">
      <c r="A250" s="17">
        <v>40544</v>
      </c>
      <c r="B250" s="35">
        <v>100.2552212889</v>
      </c>
    </row>
    <row r="251" spans="1:2">
      <c r="A251" s="17">
        <v>40575</v>
      </c>
      <c r="B251" s="35">
        <v>100.34776230689999</v>
      </c>
    </row>
    <row r="252" spans="1:2">
      <c r="A252" s="17">
        <v>40603</v>
      </c>
      <c r="B252" s="35">
        <v>100.33627643360001</v>
      </c>
    </row>
    <row r="253" spans="1:2">
      <c r="A253" s="17">
        <v>40634</v>
      </c>
      <c r="B253" s="35">
        <v>100.2196894355</v>
      </c>
    </row>
    <row r="254" spans="1:2">
      <c r="A254" s="17">
        <v>40664</v>
      </c>
      <c r="B254" s="35">
        <v>100.01207632729999</v>
      </c>
    </row>
    <row r="255" spans="1:2">
      <c r="A255" s="17">
        <v>40695</v>
      </c>
      <c r="B255" s="35">
        <v>99.733770067400002</v>
      </c>
    </row>
    <row r="256" spans="1:2">
      <c r="A256" s="17">
        <v>40725</v>
      </c>
      <c r="B256" s="35">
        <v>99.435798043600002</v>
      </c>
    </row>
    <row r="257" spans="1:2">
      <c r="A257" s="17">
        <v>40756</v>
      </c>
      <c r="B257" s="35">
        <v>99.186750448200002</v>
      </c>
    </row>
    <row r="258" spans="1:2">
      <c r="A258" s="17">
        <v>40787</v>
      </c>
      <c r="B258" s="35">
        <v>99.057514959200006</v>
      </c>
    </row>
    <row r="259" spans="1:2">
      <c r="A259" s="17">
        <v>40817</v>
      </c>
      <c r="B259" s="35">
        <v>99.080718788499993</v>
      </c>
    </row>
    <row r="260" spans="1:2">
      <c r="A260" s="17">
        <v>40848</v>
      </c>
      <c r="B260" s="35">
        <v>99.232563978499996</v>
      </c>
    </row>
    <row r="261" spans="1:2">
      <c r="A261" s="17">
        <v>40878</v>
      </c>
      <c r="B261" s="35">
        <v>99.458087551600002</v>
      </c>
    </row>
    <row r="262" spans="1:2">
      <c r="A262" s="17">
        <v>40909</v>
      </c>
      <c r="B262" s="35">
        <v>99.683146131599997</v>
      </c>
    </row>
    <row r="263" spans="1:2">
      <c r="A263" s="17">
        <v>40940</v>
      </c>
      <c r="B263" s="35">
        <v>99.843587654700002</v>
      </c>
    </row>
    <row r="264" spans="1:2">
      <c r="A264" s="17">
        <v>40969</v>
      </c>
      <c r="B264" s="35">
        <v>99.912638870799995</v>
      </c>
    </row>
    <row r="265" spans="1:2">
      <c r="A265">
        <v>41000</v>
      </c>
      <c r="B265" s="35">
        <v>99.893815411399999</v>
      </c>
    </row>
    <row r="266" spans="1:2">
      <c r="A266">
        <v>41030</v>
      </c>
      <c r="B266" s="35">
        <v>99.808792023799995</v>
      </c>
    </row>
    <row r="267" spans="1:2">
      <c r="A267">
        <v>41061</v>
      </c>
      <c r="B267" s="35">
        <v>99.697437903700006</v>
      </c>
    </row>
    <row r="268" spans="1:2">
      <c r="A268">
        <v>41091</v>
      </c>
      <c r="B268" s="35">
        <v>99.612678124300004</v>
      </c>
    </row>
    <row r="269" spans="1:2">
      <c r="A269">
        <v>41122</v>
      </c>
      <c r="B269" s="35">
        <v>99.5797682436</v>
      </c>
    </row>
    <row r="270" spans="1:2">
      <c r="A270">
        <v>41153</v>
      </c>
      <c r="B270" s="35">
        <v>99.611650615800002</v>
      </c>
    </row>
    <row r="271" spans="1:2">
      <c r="A271">
        <v>41183</v>
      </c>
      <c r="B271" s="35">
        <v>99.684244422899994</v>
      </c>
    </row>
    <row r="272" spans="1:2">
      <c r="A272">
        <v>41214</v>
      </c>
      <c r="B272" s="35">
        <v>99.780834219300004</v>
      </c>
    </row>
    <row r="273" spans="1:2">
      <c r="A273">
        <v>41244</v>
      </c>
      <c r="B273" s="35">
        <v>99.905916420400004</v>
      </c>
    </row>
    <row r="274" spans="1:2">
      <c r="A274">
        <v>41275</v>
      </c>
      <c r="B274" s="35">
        <v>100.05110373869999</v>
      </c>
    </row>
    <row r="275" spans="1:2">
      <c r="A275">
        <v>41306</v>
      </c>
      <c r="B275" s="35">
        <v>100.19868021800001</v>
      </c>
    </row>
    <row r="276" spans="1:2">
      <c r="A276">
        <v>41334</v>
      </c>
      <c r="B276" s="35">
        <v>100.32545827920001</v>
      </c>
    </row>
    <row r="277" spans="1:2">
      <c r="A277">
        <v>41365</v>
      </c>
      <c r="B277" s="35">
        <v>100.4451888448</v>
      </c>
    </row>
    <row r="278" spans="1:2">
      <c r="A278">
        <v>41395</v>
      </c>
      <c r="B278" s="35">
        <v>100.563604543</v>
      </c>
    </row>
    <row r="279" spans="1:2">
      <c r="A279">
        <v>41426</v>
      </c>
      <c r="B279" s="35">
        <v>100.6574955806</v>
      </c>
    </row>
    <row r="280" spans="1:2">
      <c r="A280">
        <v>41456</v>
      </c>
      <c r="B280" s="35">
        <v>100.7131317314</v>
      </c>
    </row>
    <row r="281" spans="1:2">
      <c r="A281">
        <v>41487</v>
      </c>
      <c r="B281" s="35">
        <v>100.7417427421</v>
      </c>
    </row>
    <row r="282" spans="1:2">
      <c r="A282">
        <v>41518</v>
      </c>
      <c r="B282" s="35">
        <v>100.75220083950001</v>
      </c>
    </row>
    <row r="283" spans="1:2">
      <c r="A283">
        <v>41548</v>
      </c>
      <c r="B283" s="35">
        <v>100.75355519209999</v>
      </c>
    </row>
    <row r="284" spans="1:2">
      <c r="A284">
        <v>41579</v>
      </c>
      <c r="B284" s="35">
        <v>100.7545995097</v>
      </c>
    </row>
    <row r="285" spans="1:2">
      <c r="A285">
        <v>41609</v>
      </c>
      <c r="B285" s="35">
        <v>100.7456042517</v>
      </c>
    </row>
    <row r="286" spans="1:2">
      <c r="A286">
        <v>41640</v>
      </c>
      <c r="B286" s="35">
        <v>100.7311947721</v>
      </c>
    </row>
    <row r="287" spans="1:2">
      <c r="A287">
        <v>41671</v>
      </c>
      <c r="B287" s="35">
        <v>100.74414327469999</v>
      </c>
    </row>
    <row r="288" spans="1:2">
      <c r="A288">
        <v>41699</v>
      </c>
      <c r="B288" s="35">
        <v>100.78764470110001</v>
      </c>
    </row>
    <row r="289" spans="1:2">
      <c r="A289">
        <v>41730</v>
      </c>
      <c r="B289" s="35">
        <v>100.84426387800001</v>
      </c>
    </row>
    <row r="290" spans="1:2">
      <c r="A290">
        <v>41760</v>
      </c>
      <c r="B290" s="35">
        <v>100.8983724652</v>
      </c>
    </row>
    <row r="291" spans="1:2">
      <c r="A291">
        <v>41791</v>
      </c>
      <c r="B291" s="35">
        <v>100.9446776457</v>
      </c>
    </row>
    <row r="292" spans="1:2">
      <c r="A292">
        <v>41821</v>
      </c>
      <c r="B292" s="35">
        <v>100.974191598</v>
      </c>
    </row>
    <row r="293" spans="1:2">
      <c r="A293">
        <v>41852</v>
      </c>
      <c r="B293" s="35">
        <v>100.9892589774</v>
      </c>
    </row>
    <row r="294" spans="1:2">
      <c r="A294">
        <v>41883</v>
      </c>
      <c r="B294" s="35">
        <v>100.9887567185</v>
      </c>
    </row>
    <row r="295" spans="1:2">
      <c r="A295">
        <v>41913</v>
      </c>
      <c r="B295" s="35">
        <v>100.9613097464</v>
      </c>
    </row>
    <row r="296" spans="1:2">
      <c r="A296">
        <v>41944</v>
      </c>
      <c r="B296" s="35">
        <v>100.9107135285</v>
      </c>
    </row>
    <row r="297" spans="1:2">
      <c r="A297">
        <v>41974</v>
      </c>
      <c r="B297" s="35">
        <v>100.8329236543</v>
      </c>
    </row>
    <row r="298" spans="1:2">
      <c r="A298">
        <v>42005</v>
      </c>
      <c r="B298" s="35">
        <v>100.7340849194</v>
      </c>
    </row>
    <row r="299" spans="1:2">
      <c r="A299">
        <v>42036</v>
      </c>
      <c r="B299" s="35">
        <v>100.62632276239999</v>
      </c>
    </row>
    <row r="300" spans="1:2">
      <c r="A300">
        <v>42064</v>
      </c>
      <c r="B300" s="35">
        <v>100.5191599222</v>
      </c>
    </row>
    <row r="301" spans="1:2">
      <c r="A301">
        <v>42095</v>
      </c>
      <c r="B301" s="35">
        <v>100.41546072689999</v>
      </c>
    </row>
    <row r="302" spans="1:2">
      <c r="A302">
        <v>42125</v>
      </c>
      <c r="B302" s="35">
        <v>100.3060263161</v>
      </c>
    </row>
    <row r="303" spans="1:2">
      <c r="A303">
        <v>42156</v>
      </c>
      <c r="B303" s="35">
        <v>100.1854409882</v>
      </c>
    </row>
    <row r="304" spans="1:2">
      <c r="A304">
        <v>42186</v>
      </c>
      <c r="B304" s="35">
        <v>100.0245641873</v>
      </c>
    </row>
    <row r="305" spans="1:2">
      <c r="A305">
        <v>42217</v>
      </c>
      <c r="B305" s="35">
        <v>99.836159463399994</v>
      </c>
    </row>
    <row r="306" spans="1:2">
      <c r="A306">
        <v>42248</v>
      </c>
      <c r="B306" s="35">
        <v>99.652009234000005</v>
      </c>
    </row>
    <row r="307" spans="1:2">
      <c r="A307">
        <v>42278</v>
      </c>
      <c r="B307" s="35">
        <v>99.5022066338</v>
      </c>
    </row>
    <row r="308" spans="1:2">
      <c r="A308">
        <v>42309</v>
      </c>
      <c r="B308" s="35">
        <v>99.378367124700006</v>
      </c>
    </row>
    <row r="309" spans="1:2">
      <c r="A309">
        <v>42339</v>
      </c>
      <c r="B309" s="35">
        <v>99.267841477000005</v>
      </c>
    </row>
    <row r="310" spans="1:2">
      <c r="A310">
        <v>42370</v>
      </c>
      <c r="B310" s="35">
        <v>99.175397297999993</v>
      </c>
    </row>
    <row r="311" spans="1:2">
      <c r="A311">
        <v>42401</v>
      </c>
      <c r="B311" s="35">
        <v>99.113909262199996</v>
      </c>
    </row>
    <row r="312" spans="1:2">
      <c r="A312">
        <v>42430</v>
      </c>
      <c r="B312" s="35">
        <v>99.093493430500004</v>
      </c>
    </row>
    <row r="313" spans="1:2">
      <c r="A313">
        <v>42461</v>
      </c>
      <c r="B313" s="35">
        <v>99.098810251100005</v>
      </c>
    </row>
    <row r="314" spans="1:2">
      <c r="A314">
        <v>42491</v>
      </c>
      <c r="B314" s="35">
        <v>99.1151831687</v>
      </c>
    </row>
    <row r="315" spans="1:2">
      <c r="A315">
        <v>42522</v>
      </c>
      <c r="B315" s="35">
        <v>99.1304832191</v>
      </c>
    </row>
    <row r="316" spans="1:2">
      <c r="A316">
        <v>42552</v>
      </c>
      <c r="B316" s="35">
        <v>99.155817454699999</v>
      </c>
    </row>
    <row r="317" spans="1:2">
      <c r="A317">
        <v>42583</v>
      </c>
      <c r="B317" s="35">
        <v>99.2060802803</v>
      </c>
    </row>
    <row r="318" spans="1:2">
      <c r="A318">
        <v>42614</v>
      </c>
      <c r="B318" s="35">
        <v>99.293451861700007</v>
      </c>
    </row>
    <row r="319" spans="1:2">
      <c r="A319">
        <v>42644</v>
      </c>
      <c r="B319" s="35">
        <v>99.417170667400001</v>
      </c>
    </row>
    <row r="320" spans="1:2">
      <c r="A320">
        <v>42675</v>
      </c>
      <c r="B320" s="35">
        <v>99.556833638000001</v>
      </c>
    </row>
    <row r="321" spans="1:2">
      <c r="A321">
        <v>42705</v>
      </c>
      <c r="B321" s="35">
        <v>99.692069083700005</v>
      </c>
    </row>
    <row r="322" spans="1:2">
      <c r="A322">
        <v>42736</v>
      </c>
      <c r="B322" s="35">
        <v>99.798884938100002</v>
      </c>
    </row>
    <row r="323" spans="1:2">
      <c r="A323">
        <v>42767</v>
      </c>
      <c r="B323" s="35">
        <v>99.869624104099998</v>
      </c>
    </row>
    <row r="324" spans="1:2">
      <c r="A324">
        <v>42795</v>
      </c>
      <c r="B324" s="35">
        <v>99.910439763799999</v>
      </c>
    </row>
    <row r="325" spans="1:2">
      <c r="A325">
        <v>42826</v>
      </c>
      <c r="B325" s="35">
        <v>99.935139287200002</v>
      </c>
    </row>
    <row r="326" spans="1:2">
      <c r="A326">
        <v>42856</v>
      </c>
      <c r="B326" s="35">
        <v>99.964193144999996</v>
      </c>
    </row>
    <row r="327" spans="1:2">
      <c r="A327">
        <v>42887</v>
      </c>
      <c r="B327" s="35">
        <v>100.006048679</v>
      </c>
    </row>
    <row r="328" spans="1:2">
      <c r="A328">
        <v>42917</v>
      </c>
      <c r="B328" s="35">
        <v>100.0577101097</v>
      </c>
    </row>
    <row r="329" spans="1:2">
      <c r="A329">
        <v>42948</v>
      </c>
      <c r="B329" s="35">
        <v>100.1366778333</v>
      </c>
    </row>
    <row r="330" spans="1:2">
      <c r="A330">
        <v>42979</v>
      </c>
      <c r="B330" s="35">
        <v>100.2354406215</v>
      </c>
    </row>
    <row r="331" spans="1:2">
      <c r="A331">
        <v>43009</v>
      </c>
      <c r="B331" s="35">
        <v>100.3407467486</v>
      </c>
    </row>
    <row r="332" spans="1:2">
      <c r="A332">
        <v>43040</v>
      </c>
      <c r="B332" s="35">
        <v>100.43814245759999</v>
      </c>
    </row>
    <row r="333" spans="1:2">
      <c r="A333">
        <v>43070</v>
      </c>
      <c r="B333" s="35">
        <v>100.52900094899999</v>
      </c>
    </row>
    <row r="334" spans="1:2">
      <c r="A334">
        <v>43101</v>
      </c>
      <c r="B334" s="35">
        <v>100.6252108133</v>
      </c>
    </row>
    <row r="335" spans="1:2">
      <c r="A335">
        <v>43132</v>
      </c>
      <c r="B335" s="35">
        <v>100.72205942239999</v>
      </c>
    </row>
    <row r="336" spans="1:2">
      <c r="A336">
        <v>43160</v>
      </c>
      <c r="B336" s="35">
        <v>100.79008255870001</v>
      </c>
    </row>
    <row r="337" spans="1:2">
      <c r="A337">
        <v>43191</v>
      </c>
      <c r="B337" s="35">
        <v>100.8185870887</v>
      </c>
    </row>
    <row r="338" spans="1:2">
      <c r="A338">
        <v>43221</v>
      </c>
      <c r="B338" s="35">
        <v>100.8149257175</v>
      </c>
    </row>
    <row r="339" spans="1:2">
      <c r="A339">
        <v>43252</v>
      </c>
      <c r="B339" s="35">
        <v>100.785347309</v>
      </c>
    </row>
    <row r="340" spans="1:2">
      <c r="A340">
        <v>43282</v>
      </c>
      <c r="B340" s="35">
        <v>100.7319455601</v>
      </c>
    </row>
    <row r="341" spans="1:2">
      <c r="A341">
        <v>43313</v>
      </c>
      <c r="B341" s="35">
        <v>100.6522457497</v>
      </c>
    </row>
    <row r="342" spans="1:2">
      <c r="A342">
        <v>43344</v>
      </c>
      <c r="B342" s="35">
        <v>100.5263800526</v>
      </c>
    </row>
    <row r="343" spans="1:2">
      <c r="A343">
        <v>43374</v>
      </c>
      <c r="B343" s="35">
        <v>100.35558585130001</v>
      </c>
    </row>
    <row r="344" spans="1:2">
      <c r="A344">
        <v>43405</v>
      </c>
      <c r="B344" s="35">
        <v>100.16500673260001</v>
      </c>
    </row>
    <row r="345" spans="1:2">
      <c r="A345">
        <v>43435</v>
      </c>
      <c r="B345" s="35">
        <v>99.984145868699997</v>
      </c>
    </row>
    <row r="346" spans="1:2">
      <c r="A346">
        <v>43466</v>
      </c>
      <c r="B346" s="35">
        <v>99.833448970099994</v>
      </c>
    </row>
    <row r="347" spans="1:2">
      <c r="A347">
        <v>43497</v>
      </c>
      <c r="B347" s="35">
        <v>99.719491768899999</v>
      </c>
    </row>
    <row r="348" spans="1:2">
      <c r="A348">
        <v>43525</v>
      </c>
      <c r="B348" s="35">
        <v>99.634383723300004</v>
      </c>
    </row>
    <row r="349" spans="1:2">
      <c r="A349">
        <v>43556</v>
      </c>
      <c r="B349" s="35">
        <v>99.548916682400005</v>
      </c>
    </row>
    <row r="350" spans="1:2">
      <c r="A350">
        <v>43586</v>
      </c>
      <c r="B350" s="35">
        <v>99.456284980299998</v>
      </c>
    </row>
    <row r="351" spans="1:2">
      <c r="A351">
        <v>43617</v>
      </c>
      <c r="B351" s="35">
        <v>99.361126089899997</v>
      </c>
    </row>
    <row r="352" spans="1:2">
      <c r="A352">
        <v>43647</v>
      </c>
      <c r="B352" s="35">
        <v>99.269671772799995</v>
      </c>
    </row>
    <row r="353" spans="1:2">
      <c r="A353">
        <v>43678</v>
      </c>
      <c r="B353" s="35">
        <v>99.193483155099997</v>
      </c>
    </row>
    <row r="354" spans="1:2">
      <c r="A354">
        <v>43709</v>
      </c>
      <c r="B354" s="35">
        <v>99.1613920084</v>
      </c>
    </row>
    <row r="355" spans="1:2">
      <c r="A355">
        <v>43739</v>
      </c>
      <c r="B355" s="35">
        <v>99.163035614799995</v>
      </c>
    </row>
    <row r="356" spans="1:2">
      <c r="A356">
        <v>43770</v>
      </c>
      <c r="B356" s="35">
        <v>99.169458347299994</v>
      </c>
    </row>
    <row r="357" spans="1:2">
      <c r="A357">
        <v>43800</v>
      </c>
      <c r="B357" s="35">
        <v>99.153315609000003</v>
      </c>
    </row>
    <row r="358" spans="1:2">
      <c r="A358">
        <v>43831</v>
      </c>
      <c r="B358" s="35">
        <v>99.084128435500006</v>
      </c>
    </row>
    <row r="359" spans="1:2">
      <c r="A359">
        <v>43862</v>
      </c>
      <c r="B359" s="35">
        <v>98.948201985699995</v>
      </c>
    </row>
    <row r="360" spans="1:2">
      <c r="A360">
        <v>43891</v>
      </c>
      <c r="B360" s="35">
        <v>97.102660575300007</v>
      </c>
    </row>
    <row r="361" spans="1:2">
      <c r="A361">
        <v>43922</v>
      </c>
      <c r="B361" s="35">
        <v>92.306397924799995</v>
      </c>
    </row>
    <row r="362" spans="1:2">
      <c r="A362">
        <v>43952</v>
      </c>
      <c r="B362" s="35">
        <v>93.8493409222</v>
      </c>
    </row>
    <row r="363" spans="1:2">
      <c r="A363">
        <v>43983</v>
      </c>
      <c r="B363" s="35">
        <v>95.744846601899994</v>
      </c>
    </row>
    <row r="364" spans="1:2">
      <c r="A364">
        <v>44013</v>
      </c>
      <c r="B364" s="35">
        <v>97.334259534699996</v>
      </c>
    </row>
    <row r="365" spans="1:2">
      <c r="A365">
        <v>44044</v>
      </c>
      <c r="B365" s="35">
        <v>98.080309188000001</v>
      </c>
    </row>
    <row r="366" spans="1:2">
      <c r="A366">
        <v>44075</v>
      </c>
      <c r="B366" s="35">
        <v>98.316327002700007</v>
      </c>
    </row>
    <row r="367" spans="1:2">
      <c r="A367">
        <v>44105</v>
      </c>
      <c r="B367" s="35">
        <v>98.698584343999997</v>
      </c>
    </row>
    <row r="368" spans="1:2">
      <c r="A368">
        <v>44136</v>
      </c>
      <c r="B368" s="35">
        <v>99.085495126799998</v>
      </c>
    </row>
    <row r="369" spans="1:2">
      <c r="A369">
        <v>44166</v>
      </c>
      <c r="B369" s="35">
        <v>99.483649746699996</v>
      </c>
    </row>
    <row r="370" spans="1:2">
      <c r="A370">
        <v>44197</v>
      </c>
      <c r="B370" s="35">
        <v>99.724187849200007</v>
      </c>
    </row>
    <row r="371" spans="1:2">
      <c r="A371">
        <v>44228</v>
      </c>
      <c r="B371" s="35">
        <v>100.0847207418</v>
      </c>
    </row>
    <row r="372" spans="1:2">
      <c r="A372">
        <v>44256</v>
      </c>
      <c r="B372" s="35">
        <v>100.3735719</v>
      </c>
    </row>
    <row r="373" spans="1:2">
      <c r="A373">
        <v>44287</v>
      </c>
      <c r="B373" s="35">
        <v>100.5674749035</v>
      </c>
    </row>
    <row r="374" spans="1:2">
      <c r="A374">
        <v>44317</v>
      </c>
      <c r="B374" s="35">
        <v>100.6278002689</v>
      </c>
    </row>
    <row r="375" spans="1:2">
      <c r="A375">
        <v>44348</v>
      </c>
      <c r="B375" s="35">
        <v>100.60425217940001</v>
      </c>
    </row>
    <row r="376" spans="1:2">
      <c r="A376">
        <v>44378</v>
      </c>
      <c r="B376" s="35">
        <v>100.51777999620001</v>
      </c>
    </row>
    <row r="377" spans="1:2">
      <c r="A377">
        <v>44409</v>
      </c>
      <c r="B377" s="35">
        <v>100.40250860570001</v>
      </c>
    </row>
    <row r="378" spans="1:2">
      <c r="A378">
        <v>44440</v>
      </c>
      <c r="B378" s="35">
        <v>100.2965585667</v>
      </c>
    </row>
    <row r="379" spans="1:2">
      <c r="A379">
        <v>44470</v>
      </c>
      <c r="B379" s="35">
        <v>100.2092885241</v>
      </c>
    </row>
    <row r="380" spans="1:2">
      <c r="A380">
        <v>44501</v>
      </c>
      <c r="B380" s="35">
        <v>100.1424954659</v>
      </c>
    </row>
    <row r="381" spans="1:2">
      <c r="A381">
        <v>44531</v>
      </c>
      <c r="B381" s="35">
        <v>100.0884650357</v>
      </c>
    </row>
    <row r="382" spans="1:2">
      <c r="A382">
        <v>44562</v>
      </c>
      <c r="B382" s="35">
        <v>100.0464028152</v>
      </c>
    </row>
    <row r="383" spans="1:2">
      <c r="A383">
        <v>44593</v>
      </c>
      <c r="B383" s="35">
        <v>100.0148538059</v>
      </c>
    </row>
    <row r="384" spans="1:2">
      <c r="A384">
        <v>44621</v>
      </c>
      <c r="B384" s="35">
        <v>100.0148538059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98091-A78D-439A-81A8-DC3187A6C424}">
  <sheetPr>
    <tabColor rgb="FF70AD47"/>
  </sheetPr>
  <dimension ref="A1:D828"/>
  <sheetViews>
    <sheetView workbookViewId="0">
      <selection activeCell="D1" sqref="D1"/>
    </sheetView>
  </sheetViews>
  <sheetFormatPr defaultRowHeight="12.75"/>
  <cols>
    <col min="1" max="1" width="10.140625" bestFit="1" customWidth="1"/>
  </cols>
  <sheetData>
    <row r="1" spans="1:4">
      <c r="A1" t="s">
        <v>1</v>
      </c>
      <c r="B1" t="s">
        <v>54</v>
      </c>
      <c r="D1" s="18" t="s">
        <v>540</v>
      </c>
    </row>
    <row r="2" spans="1:4">
      <c r="A2" s="17">
        <v>19450</v>
      </c>
      <c r="B2">
        <v>2.83</v>
      </c>
    </row>
    <row r="3" spans="1:4">
      <c r="A3" s="17">
        <v>19480</v>
      </c>
      <c r="B3">
        <v>3.05</v>
      </c>
    </row>
    <row r="4" spans="1:4">
      <c r="A4" s="17">
        <v>19511</v>
      </c>
      <c r="B4">
        <v>3.11</v>
      </c>
    </row>
    <row r="5" spans="1:4">
      <c r="A5" s="17">
        <v>19541</v>
      </c>
      <c r="B5">
        <v>2.93</v>
      </c>
    </row>
    <row r="6" spans="1:4">
      <c r="A6" s="17">
        <v>19572</v>
      </c>
      <c r="B6">
        <v>2.95</v>
      </c>
    </row>
    <row r="7" spans="1:4">
      <c r="A7" s="17">
        <v>19603</v>
      </c>
      <c r="B7">
        <v>2.87</v>
      </c>
    </row>
    <row r="8" spans="1:4">
      <c r="A8" s="17">
        <v>19633</v>
      </c>
      <c r="B8">
        <v>2.66</v>
      </c>
    </row>
    <row r="9" spans="1:4">
      <c r="A9" s="17">
        <v>19664</v>
      </c>
      <c r="B9">
        <v>2.68</v>
      </c>
    </row>
    <row r="10" spans="1:4">
      <c r="A10" s="17">
        <v>19694</v>
      </c>
      <c r="B10">
        <v>2.59</v>
      </c>
    </row>
    <row r="11" spans="1:4">
      <c r="A11" s="17">
        <v>19725</v>
      </c>
      <c r="B11">
        <v>2.48</v>
      </c>
    </row>
    <row r="12" spans="1:4">
      <c r="A12" s="17">
        <v>19756</v>
      </c>
      <c r="B12">
        <v>2.4700000000000002</v>
      </c>
    </row>
    <row r="13" spans="1:4">
      <c r="A13" s="17">
        <v>19784</v>
      </c>
      <c r="B13">
        <v>2.37</v>
      </c>
    </row>
    <row r="14" spans="1:4">
      <c r="A14" s="17">
        <v>19815</v>
      </c>
      <c r="B14">
        <v>2.29</v>
      </c>
    </row>
    <row r="15" spans="1:4">
      <c r="A15" s="17">
        <v>19845</v>
      </c>
      <c r="B15">
        <v>2.37</v>
      </c>
    </row>
    <row r="16" spans="1:4">
      <c r="A16" s="17">
        <v>19876</v>
      </c>
      <c r="B16">
        <v>2.38</v>
      </c>
    </row>
    <row r="17" spans="1:2">
      <c r="A17" s="17">
        <v>19906</v>
      </c>
      <c r="B17">
        <v>2.2999999999999998</v>
      </c>
    </row>
    <row r="18" spans="1:2">
      <c r="A18" s="17">
        <v>19937</v>
      </c>
      <c r="B18">
        <v>2.36</v>
      </c>
    </row>
    <row r="19" spans="1:2">
      <c r="A19" s="17">
        <v>19968</v>
      </c>
      <c r="B19">
        <v>2.38</v>
      </c>
    </row>
    <row r="20" spans="1:2">
      <c r="A20" s="17">
        <v>19998</v>
      </c>
      <c r="B20">
        <v>2.4300000000000002</v>
      </c>
    </row>
    <row r="21" spans="1:2">
      <c r="A21" s="17">
        <v>20029</v>
      </c>
      <c r="B21">
        <v>2.48</v>
      </c>
    </row>
    <row r="22" spans="1:2">
      <c r="A22" s="17">
        <v>20059</v>
      </c>
      <c r="B22">
        <v>2.5099999999999998</v>
      </c>
    </row>
    <row r="23" spans="1:2">
      <c r="A23" s="17">
        <v>20090</v>
      </c>
      <c r="B23">
        <v>2.61</v>
      </c>
    </row>
    <row r="24" spans="1:2">
      <c r="A24" s="17">
        <v>20121</v>
      </c>
      <c r="B24">
        <v>2.65</v>
      </c>
    </row>
    <row r="25" spans="1:2">
      <c r="A25" s="17">
        <v>20149</v>
      </c>
      <c r="B25">
        <v>2.68</v>
      </c>
    </row>
    <row r="26" spans="1:2">
      <c r="A26" s="17">
        <v>20180</v>
      </c>
      <c r="B26">
        <v>2.75</v>
      </c>
    </row>
    <row r="27" spans="1:2">
      <c r="A27" s="17">
        <v>20210</v>
      </c>
      <c r="B27">
        <v>2.76</v>
      </c>
    </row>
    <row r="28" spans="1:2">
      <c r="A28" s="17">
        <v>20241</v>
      </c>
      <c r="B28">
        <v>2.78</v>
      </c>
    </row>
    <row r="29" spans="1:2">
      <c r="A29" s="17">
        <v>20271</v>
      </c>
      <c r="B29">
        <v>2.9</v>
      </c>
    </row>
    <row r="30" spans="1:2">
      <c r="A30" s="17">
        <v>20302</v>
      </c>
      <c r="B30">
        <v>2.97</v>
      </c>
    </row>
    <row r="31" spans="1:2">
      <c r="A31" s="17">
        <v>20333</v>
      </c>
      <c r="B31">
        <v>2.97</v>
      </c>
    </row>
    <row r="32" spans="1:2">
      <c r="A32" s="17">
        <v>20363</v>
      </c>
      <c r="B32">
        <v>2.88</v>
      </c>
    </row>
    <row r="33" spans="1:2">
      <c r="A33" s="17">
        <v>20394</v>
      </c>
      <c r="B33">
        <v>2.89</v>
      </c>
    </row>
    <row r="34" spans="1:2">
      <c r="A34" s="17">
        <v>20424</v>
      </c>
      <c r="B34">
        <v>2.96</v>
      </c>
    </row>
    <row r="35" spans="1:2">
      <c r="A35" s="17">
        <v>20455</v>
      </c>
      <c r="B35">
        <v>2.9</v>
      </c>
    </row>
    <row r="36" spans="1:2">
      <c r="A36" s="17">
        <v>20486</v>
      </c>
      <c r="B36">
        <v>2.84</v>
      </c>
    </row>
    <row r="37" spans="1:2">
      <c r="A37" s="17">
        <v>20515</v>
      </c>
      <c r="B37">
        <v>2.96</v>
      </c>
    </row>
    <row r="38" spans="1:2">
      <c r="A38" s="17">
        <v>20546</v>
      </c>
      <c r="B38">
        <v>3.18</v>
      </c>
    </row>
    <row r="39" spans="1:2">
      <c r="A39" s="17">
        <v>20576</v>
      </c>
      <c r="B39">
        <v>3.07</v>
      </c>
    </row>
    <row r="40" spans="1:2">
      <c r="A40" s="17">
        <v>20607</v>
      </c>
      <c r="B40">
        <v>3</v>
      </c>
    </row>
    <row r="41" spans="1:2">
      <c r="A41" s="17">
        <v>20637</v>
      </c>
      <c r="B41">
        <v>3.11</v>
      </c>
    </row>
    <row r="42" spans="1:2">
      <c r="A42" s="17">
        <v>20668</v>
      </c>
      <c r="B42">
        <v>3.33</v>
      </c>
    </row>
    <row r="43" spans="1:2">
      <c r="A43" s="17">
        <v>20699</v>
      </c>
      <c r="B43">
        <v>3.38</v>
      </c>
    </row>
    <row r="44" spans="1:2">
      <c r="A44" s="17">
        <v>20729</v>
      </c>
      <c r="B44">
        <v>3.34</v>
      </c>
    </row>
    <row r="45" spans="1:2">
      <c r="A45" s="17">
        <v>20760</v>
      </c>
      <c r="B45">
        <v>3.49</v>
      </c>
    </row>
    <row r="46" spans="1:2">
      <c r="A46" s="17">
        <v>20790</v>
      </c>
      <c r="B46">
        <v>3.59</v>
      </c>
    </row>
    <row r="47" spans="1:2">
      <c r="A47" s="17">
        <v>20821</v>
      </c>
      <c r="B47">
        <v>3.46</v>
      </c>
    </row>
    <row r="48" spans="1:2">
      <c r="A48" s="17">
        <v>20852</v>
      </c>
      <c r="B48">
        <v>3.34</v>
      </c>
    </row>
    <row r="49" spans="1:2">
      <c r="A49" s="17">
        <v>20880</v>
      </c>
      <c r="B49">
        <v>3.41</v>
      </c>
    </row>
    <row r="50" spans="1:2">
      <c r="A50" s="17">
        <v>20911</v>
      </c>
      <c r="B50">
        <v>3.48</v>
      </c>
    </row>
    <row r="51" spans="1:2">
      <c r="A51" s="17">
        <v>20941</v>
      </c>
      <c r="B51">
        <v>3.6</v>
      </c>
    </row>
    <row r="52" spans="1:2">
      <c r="A52" s="17">
        <v>20972</v>
      </c>
      <c r="B52">
        <v>3.8</v>
      </c>
    </row>
    <row r="53" spans="1:2">
      <c r="A53" s="17">
        <v>21002</v>
      </c>
      <c r="B53">
        <v>3.93</v>
      </c>
    </row>
    <row r="54" spans="1:2">
      <c r="A54" s="17">
        <v>21033</v>
      </c>
      <c r="B54">
        <v>3.93</v>
      </c>
    </row>
    <row r="55" spans="1:2">
      <c r="A55" s="17">
        <v>21064</v>
      </c>
      <c r="B55">
        <v>3.92</v>
      </c>
    </row>
    <row r="56" spans="1:2">
      <c r="A56" s="17">
        <v>21094</v>
      </c>
      <c r="B56">
        <v>3.97</v>
      </c>
    </row>
    <row r="57" spans="1:2">
      <c r="A57" s="17">
        <v>21125</v>
      </c>
      <c r="B57">
        <v>3.72</v>
      </c>
    </row>
    <row r="58" spans="1:2">
      <c r="A58" s="17">
        <v>21155</v>
      </c>
      <c r="B58">
        <v>3.21</v>
      </c>
    </row>
    <row r="59" spans="1:2">
      <c r="A59" s="17">
        <v>21186</v>
      </c>
      <c r="B59">
        <v>3.09</v>
      </c>
    </row>
    <row r="60" spans="1:2">
      <c r="A60" s="17">
        <v>21217</v>
      </c>
      <c r="B60">
        <v>3.05</v>
      </c>
    </row>
    <row r="61" spans="1:2">
      <c r="A61" s="17">
        <v>21245</v>
      </c>
      <c r="B61">
        <v>2.98</v>
      </c>
    </row>
    <row r="62" spans="1:2">
      <c r="A62" s="17">
        <v>21276</v>
      </c>
      <c r="B62">
        <v>2.88</v>
      </c>
    </row>
    <row r="63" spans="1:2">
      <c r="A63" s="17">
        <v>21306</v>
      </c>
      <c r="B63">
        <v>2.92</v>
      </c>
    </row>
    <row r="64" spans="1:2">
      <c r="A64" s="17">
        <v>21337</v>
      </c>
      <c r="B64">
        <v>2.97</v>
      </c>
    </row>
    <row r="65" spans="1:2">
      <c r="A65" s="17">
        <v>21367</v>
      </c>
      <c r="B65">
        <v>3.2</v>
      </c>
    </row>
    <row r="66" spans="1:2">
      <c r="A66" s="17">
        <v>21398</v>
      </c>
      <c r="B66">
        <v>3.54</v>
      </c>
    </row>
    <row r="67" spans="1:2">
      <c r="A67" s="17">
        <v>21429</v>
      </c>
      <c r="B67">
        <v>3.76</v>
      </c>
    </row>
    <row r="68" spans="1:2">
      <c r="A68" s="17">
        <v>21459</v>
      </c>
      <c r="B68">
        <v>3.8</v>
      </c>
    </row>
    <row r="69" spans="1:2">
      <c r="A69" s="17">
        <v>21490</v>
      </c>
      <c r="B69">
        <v>3.74</v>
      </c>
    </row>
    <row r="70" spans="1:2">
      <c r="A70" s="17">
        <v>21520</v>
      </c>
      <c r="B70">
        <v>3.86</v>
      </c>
    </row>
    <row r="71" spans="1:2">
      <c r="A71" s="17">
        <v>21551</v>
      </c>
      <c r="B71">
        <v>4.0199999999999996</v>
      </c>
    </row>
    <row r="72" spans="1:2">
      <c r="A72" s="17">
        <v>21582</v>
      </c>
      <c r="B72">
        <v>3.96</v>
      </c>
    </row>
    <row r="73" spans="1:2">
      <c r="A73" s="17">
        <v>21610</v>
      </c>
      <c r="B73">
        <v>3.99</v>
      </c>
    </row>
    <row r="74" spans="1:2">
      <c r="A74" s="17">
        <v>21641</v>
      </c>
      <c r="B74">
        <v>4.12</v>
      </c>
    </row>
    <row r="75" spans="1:2">
      <c r="A75" s="17">
        <v>21671</v>
      </c>
      <c r="B75">
        <v>4.3099999999999996</v>
      </c>
    </row>
    <row r="76" spans="1:2">
      <c r="A76" s="17">
        <v>21702</v>
      </c>
      <c r="B76">
        <v>4.34</v>
      </c>
    </row>
    <row r="77" spans="1:2">
      <c r="A77" s="17">
        <v>21732</v>
      </c>
      <c r="B77">
        <v>4.4000000000000004</v>
      </c>
    </row>
    <row r="78" spans="1:2">
      <c r="A78" s="17">
        <v>21763</v>
      </c>
      <c r="B78">
        <v>4.43</v>
      </c>
    </row>
    <row r="79" spans="1:2">
      <c r="A79" s="17">
        <v>21794</v>
      </c>
      <c r="B79">
        <v>4.68</v>
      </c>
    </row>
    <row r="80" spans="1:2">
      <c r="A80" s="17">
        <v>21824</v>
      </c>
      <c r="B80">
        <v>4.53</v>
      </c>
    </row>
    <row r="81" spans="1:2">
      <c r="A81" s="17">
        <v>21855</v>
      </c>
      <c r="B81">
        <v>4.53</v>
      </c>
    </row>
    <row r="82" spans="1:2">
      <c r="A82" s="17">
        <v>21885</v>
      </c>
      <c r="B82">
        <v>4.6900000000000004</v>
      </c>
    </row>
    <row r="83" spans="1:2">
      <c r="A83" s="17">
        <v>21916</v>
      </c>
      <c r="B83">
        <v>4.72</v>
      </c>
    </row>
    <row r="84" spans="1:2">
      <c r="A84" s="17">
        <v>21947</v>
      </c>
      <c r="B84">
        <v>4.49</v>
      </c>
    </row>
    <row r="85" spans="1:2">
      <c r="A85" s="17">
        <v>21976</v>
      </c>
      <c r="B85">
        <v>4.25</v>
      </c>
    </row>
    <row r="86" spans="1:2">
      <c r="A86" s="17">
        <v>22007</v>
      </c>
      <c r="B86">
        <v>4.28</v>
      </c>
    </row>
    <row r="87" spans="1:2">
      <c r="A87" s="17">
        <v>22037</v>
      </c>
      <c r="B87">
        <v>4.3499999999999996</v>
      </c>
    </row>
    <row r="88" spans="1:2">
      <c r="A88" s="17">
        <v>22068</v>
      </c>
      <c r="B88">
        <v>4.1500000000000004</v>
      </c>
    </row>
    <row r="89" spans="1:2">
      <c r="A89" s="17">
        <v>22098</v>
      </c>
      <c r="B89">
        <v>3.9</v>
      </c>
    </row>
    <row r="90" spans="1:2">
      <c r="A90" s="17">
        <v>22129</v>
      </c>
      <c r="B90">
        <v>3.8</v>
      </c>
    </row>
    <row r="91" spans="1:2">
      <c r="A91" s="17">
        <v>22160</v>
      </c>
      <c r="B91">
        <v>3.8</v>
      </c>
    </row>
    <row r="92" spans="1:2">
      <c r="A92" s="17">
        <v>22190</v>
      </c>
      <c r="B92">
        <v>3.89</v>
      </c>
    </row>
    <row r="93" spans="1:2">
      <c r="A93" s="17">
        <v>22221</v>
      </c>
      <c r="B93">
        <v>3.93</v>
      </c>
    </row>
    <row r="94" spans="1:2">
      <c r="A94" s="17">
        <v>22251</v>
      </c>
      <c r="B94">
        <v>3.84</v>
      </c>
    </row>
    <row r="95" spans="1:2">
      <c r="A95" s="17">
        <v>22282</v>
      </c>
      <c r="B95">
        <v>3.84</v>
      </c>
    </row>
    <row r="96" spans="1:2">
      <c r="A96" s="17">
        <v>22313</v>
      </c>
      <c r="B96">
        <v>3.78</v>
      </c>
    </row>
    <row r="97" spans="1:2">
      <c r="A97" s="17">
        <v>22341</v>
      </c>
      <c r="B97">
        <v>3.74</v>
      </c>
    </row>
    <row r="98" spans="1:2">
      <c r="A98" s="17">
        <v>22372</v>
      </c>
      <c r="B98">
        <v>3.78</v>
      </c>
    </row>
    <row r="99" spans="1:2">
      <c r="A99" s="17">
        <v>22402</v>
      </c>
      <c r="B99">
        <v>3.71</v>
      </c>
    </row>
    <row r="100" spans="1:2">
      <c r="A100" s="17">
        <v>22433</v>
      </c>
      <c r="B100">
        <v>3.88</v>
      </c>
    </row>
    <row r="101" spans="1:2">
      <c r="A101" s="17">
        <v>22463</v>
      </c>
      <c r="B101">
        <v>3.92</v>
      </c>
    </row>
    <row r="102" spans="1:2">
      <c r="A102" s="17">
        <v>22494</v>
      </c>
      <c r="B102">
        <v>4.04</v>
      </c>
    </row>
    <row r="103" spans="1:2">
      <c r="A103" s="17">
        <v>22525</v>
      </c>
      <c r="B103">
        <v>3.98</v>
      </c>
    </row>
    <row r="104" spans="1:2">
      <c r="A104" s="17">
        <v>22555</v>
      </c>
      <c r="B104">
        <v>3.92</v>
      </c>
    </row>
    <row r="105" spans="1:2">
      <c r="A105" s="17">
        <v>22586</v>
      </c>
      <c r="B105">
        <v>3.94</v>
      </c>
    </row>
    <row r="106" spans="1:2">
      <c r="A106" s="17">
        <v>22616</v>
      </c>
      <c r="B106">
        <v>4.0599999999999996</v>
      </c>
    </row>
    <row r="107" spans="1:2">
      <c r="A107" s="17">
        <v>22647</v>
      </c>
      <c r="B107">
        <v>4.08</v>
      </c>
    </row>
    <row r="108" spans="1:2">
      <c r="A108" s="17">
        <v>22678</v>
      </c>
      <c r="B108">
        <v>4.04</v>
      </c>
    </row>
    <row r="109" spans="1:2">
      <c r="A109" s="17">
        <v>22706</v>
      </c>
      <c r="B109">
        <v>3.93</v>
      </c>
    </row>
    <row r="110" spans="1:2">
      <c r="A110" s="17">
        <v>22737</v>
      </c>
      <c r="B110">
        <v>3.84</v>
      </c>
    </row>
    <row r="111" spans="1:2">
      <c r="A111" s="17">
        <v>22767</v>
      </c>
      <c r="B111">
        <v>3.87</v>
      </c>
    </row>
    <row r="112" spans="1:2">
      <c r="A112" s="17">
        <v>22798</v>
      </c>
      <c r="B112">
        <v>3.91</v>
      </c>
    </row>
    <row r="113" spans="1:2">
      <c r="A113" s="17">
        <v>22828</v>
      </c>
      <c r="B113">
        <v>4.01</v>
      </c>
    </row>
    <row r="114" spans="1:2">
      <c r="A114" s="17">
        <v>22859</v>
      </c>
      <c r="B114">
        <v>3.98</v>
      </c>
    </row>
    <row r="115" spans="1:2">
      <c r="A115" s="17">
        <v>22890</v>
      </c>
      <c r="B115">
        <v>3.98</v>
      </c>
    </row>
    <row r="116" spans="1:2">
      <c r="A116" s="17">
        <v>22920</v>
      </c>
      <c r="B116">
        <v>3.93</v>
      </c>
    </row>
    <row r="117" spans="1:2">
      <c r="A117" s="17">
        <v>22951</v>
      </c>
      <c r="B117">
        <v>3.92</v>
      </c>
    </row>
    <row r="118" spans="1:2">
      <c r="A118" s="17">
        <v>22981</v>
      </c>
      <c r="B118">
        <v>3.86</v>
      </c>
    </row>
    <row r="119" spans="1:2">
      <c r="A119" s="17">
        <v>23012</v>
      </c>
      <c r="B119">
        <v>3.83</v>
      </c>
    </row>
    <row r="120" spans="1:2">
      <c r="A120" s="17">
        <v>23043</v>
      </c>
      <c r="B120">
        <v>3.92</v>
      </c>
    </row>
    <row r="121" spans="1:2">
      <c r="A121" s="17">
        <v>23071</v>
      </c>
      <c r="B121">
        <v>3.93</v>
      </c>
    </row>
    <row r="122" spans="1:2">
      <c r="A122" s="17">
        <v>23102</v>
      </c>
      <c r="B122">
        <v>3.97</v>
      </c>
    </row>
    <row r="123" spans="1:2">
      <c r="A123" s="17">
        <v>23132</v>
      </c>
      <c r="B123">
        <v>3.93</v>
      </c>
    </row>
    <row r="124" spans="1:2">
      <c r="A124" s="17">
        <v>23163</v>
      </c>
      <c r="B124">
        <v>3.99</v>
      </c>
    </row>
    <row r="125" spans="1:2">
      <c r="A125" s="17">
        <v>23193</v>
      </c>
      <c r="B125">
        <v>4.0199999999999996</v>
      </c>
    </row>
    <row r="126" spans="1:2">
      <c r="A126" s="17">
        <v>23224</v>
      </c>
      <c r="B126">
        <v>4</v>
      </c>
    </row>
    <row r="127" spans="1:2">
      <c r="A127" s="17">
        <v>23255</v>
      </c>
      <c r="B127">
        <v>4.08</v>
      </c>
    </row>
    <row r="128" spans="1:2">
      <c r="A128" s="17">
        <v>23285</v>
      </c>
      <c r="B128">
        <v>4.1100000000000003</v>
      </c>
    </row>
    <row r="129" spans="1:2">
      <c r="A129" s="17">
        <v>23316</v>
      </c>
      <c r="B129">
        <v>4.12</v>
      </c>
    </row>
    <row r="130" spans="1:2">
      <c r="A130" s="17">
        <v>23346</v>
      </c>
      <c r="B130">
        <v>4.13</v>
      </c>
    </row>
    <row r="131" spans="1:2">
      <c r="A131" s="17">
        <v>23377</v>
      </c>
      <c r="B131">
        <v>4.17</v>
      </c>
    </row>
    <row r="132" spans="1:2">
      <c r="A132" s="17">
        <v>23408</v>
      </c>
      <c r="B132">
        <v>4.1500000000000004</v>
      </c>
    </row>
    <row r="133" spans="1:2">
      <c r="A133" s="17">
        <v>23437</v>
      </c>
      <c r="B133">
        <v>4.22</v>
      </c>
    </row>
    <row r="134" spans="1:2">
      <c r="A134" s="17">
        <v>23468</v>
      </c>
      <c r="B134">
        <v>4.2300000000000004</v>
      </c>
    </row>
    <row r="135" spans="1:2">
      <c r="A135" s="17">
        <v>23498</v>
      </c>
      <c r="B135">
        <v>4.2</v>
      </c>
    </row>
    <row r="136" spans="1:2">
      <c r="A136" s="17">
        <v>23529</v>
      </c>
      <c r="B136">
        <v>4.17</v>
      </c>
    </row>
    <row r="137" spans="1:2">
      <c r="A137" s="17">
        <v>23559</v>
      </c>
      <c r="B137">
        <v>4.1900000000000004</v>
      </c>
    </row>
    <row r="138" spans="1:2">
      <c r="A138" s="17">
        <v>23590</v>
      </c>
      <c r="B138">
        <v>4.1900000000000004</v>
      </c>
    </row>
    <row r="139" spans="1:2">
      <c r="A139" s="17">
        <v>23621</v>
      </c>
      <c r="B139">
        <v>4.2</v>
      </c>
    </row>
    <row r="140" spans="1:2">
      <c r="A140" s="17">
        <v>23651</v>
      </c>
      <c r="B140">
        <v>4.1900000000000004</v>
      </c>
    </row>
    <row r="141" spans="1:2">
      <c r="A141" s="17">
        <v>23682</v>
      </c>
      <c r="B141">
        <v>4.1500000000000004</v>
      </c>
    </row>
    <row r="142" spans="1:2">
      <c r="A142" s="17">
        <v>23712</v>
      </c>
      <c r="B142">
        <v>4.18</v>
      </c>
    </row>
    <row r="143" spans="1:2">
      <c r="A143" s="17">
        <v>23743</v>
      </c>
      <c r="B143">
        <v>4.1900000000000004</v>
      </c>
    </row>
    <row r="144" spans="1:2">
      <c r="A144" s="17">
        <v>23774</v>
      </c>
      <c r="B144">
        <v>4.21</v>
      </c>
    </row>
    <row r="145" spans="1:2">
      <c r="A145" s="17">
        <v>23802</v>
      </c>
      <c r="B145">
        <v>4.21</v>
      </c>
    </row>
    <row r="146" spans="1:2">
      <c r="A146" s="17">
        <v>23833</v>
      </c>
      <c r="B146">
        <v>4.2</v>
      </c>
    </row>
    <row r="147" spans="1:2">
      <c r="A147" s="17">
        <v>23863</v>
      </c>
      <c r="B147">
        <v>4.21</v>
      </c>
    </row>
    <row r="148" spans="1:2">
      <c r="A148" s="17">
        <v>23894</v>
      </c>
      <c r="B148">
        <v>4.21</v>
      </c>
    </row>
    <row r="149" spans="1:2">
      <c r="A149" s="17">
        <v>23924</v>
      </c>
      <c r="B149">
        <v>4.2</v>
      </c>
    </row>
    <row r="150" spans="1:2">
      <c r="A150" s="17">
        <v>23955</v>
      </c>
      <c r="B150">
        <v>4.25</v>
      </c>
    </row>
    <row r="151" spans="1:2">
      <c r="A151" s="17">
        <v>23986</v>
      </c>
      <c r="B151">
        <v>4.29</v>
      </c>
    </row>
    <row r="152" spans="1:2">
      <c r="A152" s="17">
        <v>24016</v>
      </c>
      <c r="B152">
        <v>4.3499999999999996</v>
      </c>
    </row>
    <row r="153" spans="1:2">
      <c r="A153" s="17">
        <v>24047</v>
      </c>
      <c r="B153">
        <v>4.45</v>
      </c>
    </row>
    <row r="154" spans="1:2">
      <c r="A154" s="17">
        <v>24077</v>
      </c>
      <c r="B154">
        <v>4.62</v>
      </c>
    </row>
    <row r="155" spans="1:2">
      <c r="A155" s="17">
        <v>24108</v>
      </c>
      <c r="B155">
        <v>4.6100000000000003</v>
      </c>
    </row>
    <row r="156" spans="1:2">
      <c r="A156" s="17">
        <v>24139</v>
      </c>
      <c r="B156">
        <v>4.83</v>
      </c>
    </row>
    <row r="157" spans="1:2">
      <c r="A157" s="17">
        <v>24167</v>
      </c>
      <c r="B157">
        <v>4.87</v>
      </c>
    </row>
    <row r="158" spans="1:2">
      <c r="A158" s="17">
        <v>24198</v>
      </c>
      <c r="B158">
        <v>4.75</v>
      </c>
    </row>
    <row r="159" spans="1:2">
      <c r="A159" s="17">
        <v>24228</v>
      </c>
      <c r="B159">
        <v>4.78</v>
      </c>
    </row>
    <row r="160" spans="1:2">
      <c r="A160" s="17">
        <v>24259</v>
      </c>
      <c r="B160">
        <v>4.8099999999999996</v>
      </c>
    </row>
    <row r="161" spans="1:2">
      <c r="A161" s="17">
        <v>24289</v>
      </c>
      <c r="B161">
        <v>5.0199999999999996</v>
      </c>
    </row>
    <row r="162" spans="1:2">
      <c r="A162" s="17">
        <v>24320</v>
      </c>
      <c r="B162">
        <v>5.22</v>
      </c>
    </row>
    <row r="163" spans="1:2">
      <c r="A163" s="17">
        <v>24351</v>
      </c>
      <c r="B163">
        <v>5.18</v>
      </c>
    </row>
    <row r="164" spans="1:2">
      <c r="A164" s="17">
        <v>24381</v>
      </c>
      <c r="B164">
        <v>5.01</v>
      </c>
    </row>
    <row r="165" spans="1:2">
      <c r="A165" s="17">
        <v>24412</v>
      </c>
      <c r="B165">
        <v>5.16</v>
      </c>
    </row>
    <row r="166" spans="1:2">
      <c r="A166" s="17">
        <v>24442</v>
      </c>
      <c r="B166">
        <v>4.84</v>
      </c>
    </row>
    <row r="167" spans="1:2">
      <c r="A167" s="17">
        <v>24473</v>
      </c>
      <c r="B167">
        <v>4.58</v>
      </c>
    </row>
    <row r="168" spans="1:2">
      <c r="A168" s="17">
        <v>24504</v>
      </c>
      <c r="B168">
        <v>4.63</v>
      </c>
    </row>
    <row r="169" spans="1:2">
      <c r="A169" s="17">
        <v>24532</v>
      </c>
      <c r="B169">
        <v>4.54</v>
      </c>
    </row>
    <row r="170" spans="1:2">
      <c r="A170" s="17">
        <v>24563</v>
      </c>
      <c r="B170">
        <v>4.59</v>
      </c>
    </row>
    <row r="171" spans="1:2">
      <c r="A171" s="17">
        <v>24593</v>
      </c>
      <c r="B171">
        <v>4.8499999999999996</v>
      </c>
    </row>
    <row r="172" spans="1:2">
      <c r="A172" s="17">
        <v>24624</v>
      </c>
      <c r="B172">
        <v>5.0199999999999996</v>
      </c>
    </row>
    <row r="173" spans="1:2">
      <c r="A173" s="17">
        <v>24654</v>
      </c>
      <c r="B173">
        <v>5.16</v>
      </c>
    </row>
    <row r="174" spans="1:2">
      <c r="A174" s="17">
        <v>24685</v>
      </c>
      <c r="B174">
        <v>5.28</v>
      </c>
    </row>
    <row r="175" spans="1:2">
      <c r="A175" s="17">
        <v>24716</v>
      </c>
      <c r="B175">
        <v>5.3</v>
      </c>
    </row>
    <row r="176" spans="1:2">
      <c r="A176" s="17">
        <v>24746</v>
      </c>
      <c r="B176">
        <v>5.48</v>
      </c>
    </row>
    <row r="177" spans="1:2">
      <c r="A177" s="17">
        <v>24777</v>
      </c>
      <c r="B177">
        <v>5.75</v>
      </c>
    </row>
    <row r="178" spans="1:2">
      <c r="A178" s="17">
        <v>24807</v>
      </c>
      <c r="B178">
        <v>5.7</v>
      </c>
    </row>
    <row r="179" spans="1:2">
      <c r="A179" s="17">
        <v>24838</v>
      </c>
      <c r="B179">
        <v>5.53</v>
      </c>
    </row>
    <row r="180" spans="1:2">
      <c r="A180" s="17">
        <v>24869</v>
      </c>
      <c r="B180">
        <v>5.56</v>
      </c>
    </row>
    <row r="181" spans="1:2">
      <c r="A181" s="17">
        <v>24898</v>
      </c>
      <c r="B181">
        <v>5.74</v>
      </c>
    </row>
    <row r="182" spans="1:2">
      <c r="A182" s="17">
        <v>24929</v>
      </c>
      <c r="B182">
        <v>5.64</v>
      </c>
    </row>
    <row r="183" spans="1:2">
      <c r="A183" s="17">
        <v>24959</v>
      </c>
      <c r="B183">
        <v>5.87</v>
      </c>
    </row>
    <row r="184" spans="1:2">
      <c r="A184" s="17">
        <v>24990</v>
      </c>
      <c r="B184">
        <v>5.72</v>
      </c>
    </row>
    <row r="185" spans="1:2">
      <c r="A185" s="17">
        <v>25020</v>
      </c>
      <c r="B185">
        <v>5.5</v>
      </c>
    </row>
    <row r="186" spans="1:2">
      <c r="A186" s="17">
        <v>25051</v>
      </c>
      <c r="B186">
        <v>5.42</v>
      </c>
    </row>
    <row r="187" spans="1:2">
      <c r="A187" s="17">
        <v>25082</v>
      </c>
      <c r="B187">
        <v>5.46</v>
      </c>
    </row>
    <row r="188" spans="1:2">
      <c r="A188" s="17">
        <v>25112</v>
      </c>
      <c r="B188">
        <v>5.58</v>
      </c>
    </row>
    <row r="189" spans="1:2">
      <c r="A189" s="17">
        <v>25143</v>
      </c>
      <c r="B189">
        <v>5.7</v>
      </c>
    </row>
    <row r="190" spans="1:2">
      <c r="A190" s="17">
        <v>25173</v>
      </c>
      <c r="B190">
        <v>6.03</v>
      </c>
    </row>
    <row r="191" spans="1:2">
      <c r="A191" s="17">
        <v>25204</v>
      </c>
      <c r="B191">
        <v>6.04</v>
      </c>
    </row>
    <row r="192" spans="1:2">
      <c r="A192" s="17">
        <v>25235</v>
      </c>
      <c r="B192">
        <v>6.19</v>
      </c>
    </row>
    <row r="193" spans="1:2">
      <c r="A193" s="17">
        <v>25263</v>
      </c>
      <c r="B193">
        <v>6.3</v>
      </c>
    </row>
    <row r="194" spans="1:2">
      <c r="A194" s="17">
        <v>25294</v>
      </c>
      <c r="B194">
        <v>6.17</v>
      </c>
    </row>
    <row r="195" spans="1:2">
      <c r="A195" s="17">
        <v>25324</v>
      </c>
      <c r="B195">
        <v>6.32</v>
      </c>
    </row>
    <row r="196" spans="1:2">
      <c r="A196" s="17">
        <v>25355</v>
      </c>
      <c r="B196">
        <v>6.57</v>
      </c>
    </row>
    <row r="197" spans="1:2">
      <c r="A197" s="17">
        <v>25385</v>
      </c>
      <c r="B197">
        <v>6.72</v>
      </c>
    </row>
    <row r="198" spans="1:2">
      <c r="A198" s="17">
        <v>25416</v>
      </c>
      <c r="B198">
        <v>6.69</v>
      </c>
    </row>
    <row r="199" spans="1:2">
      <c r="A199" s="17">
        <v>25447</v>
      </c>
      <c r="B199">
        <v>7.16</v>
      </c>
    </row>
    <row r="200" spans="1:2">
      <c r="A200" s="17">
        <v>25477</v>
      </c>
      <c r="B200">
        <v>7.1</v>
      </c>
    </row>
    <row r="201" spans="1:2">
      <c r="A201" s="17">
        <v>25508</v>
      </c>
      <c r="B201">
        <v>7.14</v>
      </c>
    </row>
    <row r="202" spans="1:2">
      <c r="A202" s="17">
        <v>25538</v>
      </c>
      <c r="B202">
        <v>7.65</v>
      </c>
    </row>
    <row r="203" spans="1:2">
      <c r="A203" s="17">
        <v>25569</v>
      </c>
      <c r="B203">
        <v>7.79</v>
      </c>
    </row>
    <row r="204" spans="1:2">
      <c r="A204" s="17">
        <v>25600</v>
      </c>
      <c r="B204">
        <v>7.24</v>
      </c>
    </row>
    <row r="205" spans="1:2">
      <c r="A205" s="17">
        <v>25628</v>
      </c>
      <c r="B205">
        <v>7.07</v>
      </c>
    </row>
    <row r="206" spans="1:2">
      <c r="A206" s="17">
        <v>25659</v>
      </c>
      <c r="B206">
        <v>7.39</v>
      </c>
    </row>
    <row r="207" spans="1:2">
      <c r="A207" s="17">
        <v>25689</v>
      </c>
      <c r="B207">
        <v>7.91</v>
      </c>
    </row>
    <row r="208" spans="1:2">
      <c r="A208" s="17">
        <v>25720</v>
      </c>
      <c r="B208">
        <v>7.84</v>
      </c>
    </row>
    <row r="209" spans="1:2">
      <c r="A209" s="17">
        <v>25750</v>
      </c>
      <c r="B209">
        <v>7.46</v>
      </c>
    </row>
    <row r="210" spans="1:2">
      <c r="A210" s="17">
        <v>25781</v>
      </c>
      <c r="B210">
        <v>7.53</v>
      </c>
    </row>
    <row r="211" spans="1:2">
      <c r="A211" s="17">
        <v>25812</v>
      </c>
      <c r="B211">
        <v>7.39</v>
      </c>
    </row>
    <row r="212" spans="1:2">
      <c r="A212" s="17">
        <v>25842</v>
      </c>
      <c r="B212">
        <v>7.33</v>
      </c>
    </row>
    <row r="213" spans="1:2">
      <c r="A213" s="17">
        <v>25873</v>
      </c>
      <c r="B213">
        <v>6.84</v>
      </c>
    </row>
    <row r="214" spans="1:2">
      <c r="A214" s="17">
        <v>25903</v>
      </c>
      <c r="B214">
        <v>6.39</v>
      </c>
    </row>
    <row r="215" spans="1:2">
      <c r="A215" s="17">
        <v>25934</v>
      </c>
      <c r="B215">
        <v>6.24</v>
      </c>
    </row>
    <row r="216" spans="1:2">
      <c r="A216" s="17">
        <v>25965</v>
      </c>
      <c r="B216">
        <v>6.11</v>
      </c>
    </row>
    <row r="217" spans="1:2">
      <c r="A217" s="17">
        <v>25993</v>
      </c>
      <c r="B217">
        <v>5.7</v>
      </c>
    </row>
    <row r="218" spans="1:2">
      <c r="A218" s="17">
        <v>26024</v>
      </c>
      <c r="B218">
        <v>5.83</v>
      </c>
    </row>
    <row r="219" spans="1:2">
      <c r="A219" s="17">
        <v>26054</v>
      </c>
      <c r="B219">
        <v>6.39</v>
      </c>
    </row>
    <row r="220" spans="1:2">
      <c r="A220" s="17">
        <v>26085</v>
      </c>
      <c r="B220">
        <v>6.52</v>
      </c>
    </row>
    <row r="221" spans="1:2">
      <c r="A221" s="17">
        <v>26115</v>
      </c>
      <c r="B221">
        <v>6.73</v>
      </c>
    </row>
    <row r="222" spans="1:2">
      <c r="A222" s="17">
        <v>26146</v>
      </c>
      <c r="B222">
        <v>6.58</v>
      </c>
    </row>
    <row r="223" spans="1:2">
      <c r="A223" s="17">
        <v>26177</v>
      </c>
      <c r="B223">
        <v>6.14</v>
      </c>
    </row>
    <row r="224" spans="1:2">
      <c r="A224" s="17">
        <v>26207</v>
      </c>
      <c r="B224">
        <v>5.93</v>
      </c>
    </row>
    <row r="225" spans="1:2">
      <c r="A225" s="17">
        <v>26238</v>
      </c>
      <c r="B225">
        <v>5.81</v>
      </c>
    </row>
    <row r="226" spans="1:2">
      <c r="A226" s="17">
        <v>26268</v>
      </c>
      <c r="B226">
        <v>5.93</v>
      </c>
    </row>
    <row r="227" spans="1:2">
      <c r="A227" s="17">
        <v>26299</v>
      </c>
      <c r="B227">
        <v>5.95</v>
      </c>
    </row>
    <row r="228" spans="1:2">
      <c r="A228" s="17">
        <v>26330</v>
      </c>
      <c r="B228">
        <v>6.08</v>
      </c>
    </row>
    <row r="229" spans="1:2">
      <c r="A229" s="17">
        <v>26359</v>
      </c>
      <c r="B229">
        <v>6.07</v>
      </c>
    </row>
    <row r="230" spans="1:2">
      <c r="A230" s="17">
        <v>26390</v>
      </c>
      <c r="B230">
        <v>6.19</v>
      </c>
    </row>
    <row r="231" spans="1:2">
      <c r="A231" s="17">
        <v>26420</v>
      </c>
      <c r="B231">
        <v>6.13</v>
      </c>
    </row>
    <row r="232" spans="1:2">
      <c r="A232" s="17">
        <v>26451</v>
      </c>
      <c r="B232">
        <v>6.11</v>
      </c>
    </row>
    <row r="233" spans="1:2">
      <c r="A233" s="17">
        <v>26481</v>
      </c>
      <c r="B233">
        <v>6.11</v>
      </c>
    </row>
    <row r="234" spans="1:2">
      <c r="A234" s="17">
        <v>26512</v>
      </c>
      <c r="B234">
        <v>6.21</v>
      </c>
    </row>
    <row r="235" spans="1:2">
      <c r="A235" s="17">
        <v>26543</v>
      </c>
      <c r="B235">
        <v>6.55</v>
      </c>
    </row>
    <row r="236" spans="1:2">
      <c r="A236" s="17">
        <v>26573</v>
      </c>
      <c r="B236">
        <v>6.48</v>
      </c>
    </row>
    <row r="237" spans="1:2">
      <c r="A237" s="17">
        <v>26604</v>
      </c>
      <c r="B237">
        <v>6.28</v>
      </c>
    </row>
    <row r="238" spans="1:2">
      <c r="A238" s="17">
        <v>26634</v>
      </c>
      <c r="B238">
        <v>6.36</v>
      </c>
    </row>
    <row r="239" spans="1:2">
      <c r="A239" s="17">
        <v>26665</v>
      </c>
      <c r="B239">
        <v>6.46</v>
      </c>
    </row>
    <row r="240" spans="1:2">
      <c r="A240" s="17">
        <v>26696</v>
      </c>
      <c r="B240">
        <v>6.64</v>
      </c>
    </row>
    <row r="241" spans="1:2">
      <c r="A241" s="17">
        <v>26724</v>
      </c>
      <c r="B241">
        <v>6.71</v>
      </c>
    </row>
    <row r="242" spans="1:2">
      <c r="A242" s="17">
        <v>26755</v>
      </c>
      <c r="B242">
        <v>6.67</v>
      </c>
    </row>
    <row r="243" spans="1:2">
      <c r="A243" s="17">
        <v>26785</v>
      </c>
      <c r="B243">
        <v>6.85</v>
      </c>
    </row>
    <row r="244" spans="1:2">
      <c r="A244" s="17">
        <v>26816</v>
      </c>
      <c r="B244">
        <v>6.9</v>
      </c>
    </row>
    <row r="245" spans="1:2">
      <c r="A245" s="17">
        <v>26846</v>
      </c>
      <c r="B245">
        <v>7.13</v>
      </c>
    </row>
    <row r="246" spans="1:2">
      <c r="A246" s="17">
        <v>26877</v>
      </c>
      <c r="B246">
        <v>7.4</v>
      </c>
    </row>
    <row r="247" spans="1:2">
      <c r="A247" s="17">
        <v>26908</v>
      </c>
      <c r="B247">
        <v>7.09</v>
      </c>
    </row>
    <row r="248" spans="1:2">
      <c r="A248" s="17">
        <v>26938</v>
      </c>
      <c r="B248">
        <v>6.79</v>
      </c>
    </row>
    <row r="249" spans="1:2">
      <c r="A249" s="17">
        <v>26969</v>
      </c>
      <c r="B249">
        <v>6.73</v>
      </c>
    </row>
    <row r="250" spans="1:2">
      <c r="A250" s="17">
        <v>26999</v>
      </c>
      <c r="B250">
        <v>6.74</v>
      </c>
    </row>
    <row r="251" spans="1:2">
      <c r="A251" s="17">
        <v>27030</v>
      </c>
      <c r="B251">
        <v>6.99</v>
      </c>
    </row>
    <row r="252" spans="1:2">
      <c r="A252" s="17">
        <v>27061</v>
      </c>
      <c r="B252">
        <v>6.96</v>
      </c>
    </row>
    <row r="253" spans="1:2">
      <c r="A253" s="17">
        <v>27089</v>
      </c>
      <c r="B253">
        <v>7.21</v>
      </c>
    </row>
    <row r="254" spans="1:2">
      <c r="A254" s="17">
        <v>27120</v>
      </c>
      <c r="B254">
        <v>7.51</v>
      </c>
    </row>
    <row r="255" spans="1:2">
      <c r="A255" s="17">
        <v>27150</v>
      </c>
      <c r="B255">
        <v>7.58</v>
      </c>
    </row>
    <row r="256" spans="1:2">
      <c r="A256" s="17">
        <v>27181</v>
      </c>
      <c r="B256">
        <v>7.54</v>
      </c>
    </row>
    <row r="257" spans="1:2">
      <c r="A257" s="17">
        <v>27211</v>
      </c>
      <c r="B257">
        <v>7.81</v>
      </c>
    </row>
    <row r="258" spans="1:2">
      <c r="A258" s="17">
        <v>27242</v>
      </c>
      <c r="B258">
        <v>8.0399999999999991</v>
      </c>
    </row>
    <row r="259" spans="1:2">
      <c r="A259" s="17">
        <v>27273</v>
      </c>
      <c r="B259">
        <v>8.0399999999999991</v>
      </c>
    </row>
    <row r="260" spans="1:2">
      <c r="A260" s="17">
        <v>27303</v>
      </c>
      <c r="B260">
        <v>7.9</v>
      </c>
    </row>
    <row r="261" spans="1:2">
      <c r="A261" s="17">
        <v>27334</v>
      </c>
      <c r="B261">
        <v>7.68</v>
      </c>
    </row>
    <row r="262" spans="1:2">
      <c r="A262" s="17">
        <v>27364</v>
      </c>
      <c r="B262">
        <v>7.43</v>
      </c>
    </row>
    <row r="263" spans="1:2">
      <c r="A263" s="17">
        <v>27395</v>
      </c>
      <c r="B263">
        <v>7.5</v>
      </c>
    </row>
    <row r="264" spans="1:2">
      <c r="A264" s="17">
        <v>27426</v>
      </c>
      <c r="B264">
        <v>7.39</v>
      </c>
    </row>
    <row r="265" spans="1:2">
      <c r="A265" s="17">
        <v>27454</v>
      </c>
      <c r="B265">
        <v>7.73</v>
      </c>
    </row>
    <row r="266" spans="1:2">
      <c r="A266" s="17">
        <v>27485</v>
      </c>
      <c r="B266">
        <v>8.23</v>
      </c>
    </row>
    <row r="267" spans="1:2">
      <c r="A267" s="17">
        <v>27515</v>
      </c>
      <c r="B267">
        <v>8.06</v>
      </c>
    </row>
    <row r="268" spans="1:2">
      <c r="A268" s="17">
        <v>27546</v>
      </c>
      <c r="B268">
        <v>7.86</v>
      </c>
    </row>
    <row r="269" spans="1:2">
      <c r="A269" s="17">
        <v>27576</v>
      </c>
      <c r="B269">
        <v>8.06</v>
      </c>
    </row>
    <row r="270" spans="1:2">
      <c r="A270" s="17">
        <v>27607</v>
      </c>
      <c r="B270">
        <v>8.4</v>
      </c>
    </row>
    <row r="271" spans="1:2">
      <c r="A271" s="17">
        <v>27638</v>
      </c>
      <c r="B271">
        <v>8.43</v>
      </c>
    </row>
    <row r="272" spans="1:2">
      <c r="A272" s="17">
        <v>27668</v>
      </c>
      <c r="B272">
        <v>8.14</v>
      </c>
    </row>
    <row r="273" spans="1:2">
      <c r="A273" s="17">
        <v>27699</v>
      </c>
      <c r="B273">
        <v>8.0500000000000007</v>
      </c>
    </row>
    <row r="274" spans="1:2">
      <c r="A274" s="17">
        <v>27729</v>
      </c>
      <c r="B274">
        <v>8</v>
      </c>
    </row>
    <row r="275" spans="1:2">
      <c r="A275" s="17">
        <v>27760</v>
      </c>
      <c r="B275">
        <v>7.74</v>
      </c>
    </row>
    <row r="276" spans="1:2">
      <c r="A276" s="17">
        <v>27791</v>
      </c>
      <c r="B276">
        <v>7.79</v>
      </c>
    </row>
    <row r="277" spans="1:2">
      <c r="A277" s="17">
        <v>27820</v>
      </c>
      <c r="B277">
        <v>7.73</v>
      </c>
    </row>
    <row r="278" spans="1:2">
      <c r="A278" s="17">
        <v>27851</v>
      </c>
      <c r="B278">
        <v>7.56</v>
      </c>
    </row>
    <row r="279" spans="1:2">
      <c r="A279" s="17">
        <v>27881</v>
      </c>
      <c r="B279">
        <v>7.9</v>
      </c>
    </row>
    <row r="280" spans="1:2">
      <c r="A280" s="17">
        <v>27912</v>
      </c>
      <c r="B280">
        <v>7.86</v>
      </c>
    </row>
    <row r="281" spans="1:2">
      <c r="A281" s="17">
        <v>27942</v>
      </c>
      <c r="B281">
        <v>7.83</v>
      </c>
    </row>
    <row r="282" spans="1:2">
      <c r="A282" s="17">
        <v>27973</v>
      </c>
      <c r="B282">
        <v>7.77</v>
      </c>
    </row>
    <row r="283" spans="1:2">
      <c r="A283" s="17">
        <v>28004</v>
      </c>
      <c r="B283">
        <v>7.59</v>
      </c>
    </row>
    <row r="284" spans="1:2">
      <c r="A284" s="17">
        <v>28034</v>
      </c>
      <c r="B284">
        <v>7.41</v>
      </c>
    </row>
    <row r="285" spans="1:2">
      <c r="A285" s="17">
        <v>28065</v>
      </c>
      <c r="B285">
        <v>7.29</v>
      </c>
    </row>
    <row r="286" spans="1:2">
      <c r="A286" s="17">
        <v>28095</v>
      </c>
      <c r="B286">
        <v>6.87</v>
      </c>
    </row>
    <row r="287" spans="1:2">
      <c r="A287" s="17">
        <v>28126</v>
      </c>
      <c r="B287">
        <v>7.21</v>
      </c>
    </row>
    <row r="288" spans="1:2">
      <c r="A288" s="17">
        <v>28157</v>
      </c>
      <c r="B288">
        <v>7.39</v>
      </c>
    </row>
    <row r="289" spans="1:2">
      <c r="A289" s="17">
        <v>28185</v>
      </c>
      <c r="B289">
        <v>7.46</v>
      </c>
    </row>
    <row r="290" spans="1:2">
      <c r="A290" s="17">
        <v>28216</v>
      </c>
      <c r="B290">
        <v>7.37</v>
      </c>
    </row>
    <row r="291" spans="1:2">
      <c r="A291" s="17">
        <v>28246</v>
      </c>
      <c r="B291">
        <v>7.46</v>
      </c>
    </row>
    <row r="292" spans="1:2">
      <c r="A292" s="17">
        <v>28277</v>
      </c>
      <c r="B292">
        <v>7.28</v>
      </c>
    </row>
    <row r="293" spans="1:2">
      <c r="A293" s="17">
        <v>28307</v>
      </c>
      <c r="B293">
        <v>7.33</v>
      </c>
    </row>
    <row r="294" spans="1:2">
      <c r="A294" s="17">
        <v>28338</v>
      </c>
      <c r="B294">
        <v>7.4</v>
      </c>
    </row>
    <row r="295" spans="1:2">
      <c r="A295" s="17">
        <v>28369</v>
      </c>
      <c r="B295">
        <v>7.34</v>
      </c>
    </row>
    <row r="296" spans="1:2">
      <c r="A296" s="17">
        <v>28399</v>
      </c>
      <c r="B296">
        <v>7.52</v>
      </c>
    </row>
    <row r="297" spans="1:2">
      <c r="A297" s="17">
        <v>28430</v>
      </c>
      <c r="B297">
        <v>7.58</v>
      </c>
    </row>
    <row r="298" spans="1:2">
      <c r="A298" s="17">
        <v>28460</v>
      </c>
      <c r="B298">
        <v>7.69</v>
      </c>
    </row>
    <row r="299" spans="1:2">
      <c r="A299" s="17">
        <v>28491</v>
      </c>
      <c r="B299">
        <v>7.96</v>
      </c>
    </row>
    <row r="300" spans="1:2">
      <c r="A300" s="17">
        <v>28522</v>
      </c>
      <c r="B300">
        <v>8.0299999999999994</v>
      </c>
    </row>
    <row r="301" spans="1:2">
      <c r="A301" s="17">
        <v>28550</v>
      </c>
      <c r="B301">
        <v>8.0399999999999991</v>
      </c>
    </row>
    <row r="302" spans="1:2">
      <c r="A302" s="17">
        <v>28581</v>
      </c>
      <c r="B302">
        <v>8.15</v>
      </c>
    </row>
    <row r="303" spans="1:2">
      <c r="A303" s="17">
        <v>28611</v>
      </c>
      <c r="B303">
        <v>8.35</v>
      </c>
    </row>
    <row r="304" spans="1:2">
      <c r="A304" s="17">
        <v>28642</v>
      </c>
      <c r="B304">
        <v>8.4600000000000009</v>
      </c>
    </row>
    <row r="305" spans="1:2">
      <c r="A305" s="17">
        <v>28672</v>
      </c>
      <c r="B305">
        <v>8.64</v>
      </c>
    </row>
    <row r="306" spans="1:2">
      <c r="A306" s="17">
        <v>28703</v>
      </c>
      <c r="B306">
        <v>8.41</v>
      </c>
    </row>
    <row r="307" spans="1:2">
      <c r="A307" s="17">
        <v>28734</v>
      </c>
      <c r="B307">
        <v>8.42</v>
      </c>
    </row>
    <row r="308" spans="1:2">
      <c r="A308" s="17">
        <v>28764</v>
      </c>
      <c r="B308">
        <v>8.64</v>
      </c>
    </row>
    <row r="309" spans="1:2">
      <c r="A309" s="17">
        <v>28795</v>
      </c>
      <c r="B309">
        <v>8.81</v>
      </c>
    </row>
    <row r="310" spans="1:2">
      <c r="A310" s="17">
        <v>28825</v>
      </c>
      <c r="B310">
        <v>9.01</v>
      </c>
    </row>
    <row r="311" spans="1:2">
      <c r="A311" s="17">
        <v>28856</v>
      </c>
      <c r="B311">
        <v>9.1</v>
      </c>
    </row>
    <row r="312" spans="1:2">
      <c r="A312" s="17">
        <v>28887</v>
      </c>
      <c r="B312">
        <v>9.1</v>
      </c>
    </row>
    <row r="313" spans="1:2">
      <c r="A313" s="17">
        <v>28915</v>
      </c>
      <c r="B313">
        <v>9.1199999999999992</v>
      </c>
    </row>
    <row r="314" spans="1:2">
      <c r="A314" s="17">
        <v>28946</v>
      </c>
      <c r="B314">
        <v>9.18</v>
      </c>
    </row>
    <row r="315" spans="1:2">
      <c r="A315" s="17">
        <v>28976</v>
      </c>
      <c r="B315">
        <v>9.25</v>
      </c>
    </row>
    <row r="316" spans="1:2">
      <c r="A316" s="17">
        <v>29007</v>
      </c>
      <c r="B316">
        <v>8.91</v>
      </c>
    </row>
    <row r="317" spans="1:2">
      <c r="A317" s="17">
        <v>29037</v>
      </c>
      <c r="B317">
        <v>8.9499999999999993</v>
      </c>
    </row>
    <row r="318" spans="1:2">
      <c r="A318" s="17">
        <v>29068</v>
      </c>
      <c r="B318">
        <v>9.0299999999999994</v>
      </c>
    </row>
    <row r="319" spans="1:2">
      <c r="A319" s="17">
        <v>29099</v>
      </c>
      <c r="B319">
        <v>9.33</v>
      </c>
    </row>
    <row r="320" spans="1:2">
      <c r="A320" s="17">
        <v>29129</v>
      </c>
      <c r="B320">
        <v>10.3</v>
      </c>
    </row>
    <row r="321" spans="1:2">
      <c r="A321" s="17">
        <v>29160</v>
      </c>
      <c r="B321">
        <v>10.65</v>
      </c>
    </row>
    <row r="322" spans="1:2">
      <c r="A322" s="17">
        <v>29190</v>
      </c>
      <c r="B322">
        <v>10.39</v>
      </c>
    </row>
    <row r="323" spans="1:2">
      <c r="A323" s="17">
        <v>29221</v>
      </c>
      <c r="B323">
        <v>10.8</v>
      </c>
    </row>
    <row r="324" spans="1:2">
      <c r="A324" s="17">
        <v>29252</v>
      </c>
      <c r="B324">
        <v>12.41</v>
      </c>
    </row>
    <row r="325" spans="1:2">
      <c r="A325" s="17">
        <v>29281</v>
      </c>
      <c r="B325">
        <v>12.75</v>
      </c>
    </row>
    <row r="326" spans="1:2">
      <c r="A326" s="17">
        <v>29312</v>
      </c>
      <c r="B326">
        <v>11.47</v>
      </c>
    </row>
    <row r="327" spans="1:2">
      <c r="A327" s="17">
        <v>29342</v>
      </c>
      <c r="B327">
        <v>10.18</v>
      </c>
    </row>
    <row r="328" spans="1:2">
      <c r="A328" s="17">
        <v>29373</v>
      </c>
      <c r="B328">
        <v>9.7799999999999994</v>
      </c>
    </row>
    <row r="329" spans="1:2">
      <c r="A329" s="17">
        <v>29403</v>
      </c>
      <c r="B329">
        <v>10.25</v>
      </c>
    </row>
    <row r="330" spans="1:2">
      <c r="A330" s="17">
        <v>29434</v>
      </c>
      <c r="B330">
        <v>11.1</v>
      </c>
    </row>
    <row r="331" spans="1:2">
      <c r="A331" s="17">
        <v>29465</v>
      </c>
      <c r="B331">
        <v>11.51</v>
      </c>
    </row>
    <row r="332" spans="1:2">
      <c r="A332" s="17">
        <v>29495</v>
      </c>
      <c r="B332">
        <v>11.75</v>
      </c>
    </row>
    <row r="333" spans="1:2">
      <c r="A333" s="17">
        <v>29526</v>
      </c>
      <c r="B333">
        <v>12.68</v>
      </c>
    </row>
    <row r="334" spans="1:2">
      <c r="A334" s="17">
        <v>29556</v>
      </c>
      <c r="B334">
        <v>12.84</v>
      </c>
    </row>
    <row r="335" spans="1:2">
      <c r="A335" s="17">
        <v>29587</v>
      </c>
      <c r="B335">
        <v>12.57</v>
      </c>
    </row>
    <row r="336" spans="1:2">
      <c r="A336" s="17">
        <v>29618</v>
      </c>
      <c r="B336">
        <v>13.19</v>
      </c>
    </row>
    <row r="337" spans="1:2">
      <c r="A337" s="17">
        <v>29646</v>
      </c>
      <c r="B337">
        <v>13.12</v>
      </c>
    </row>
    <row r="338" spans="1:2">
      <c r="A338" s="17">
        <v>29677</v>
      </c>
      <c r="B338">
        <v>13.68</v>
      </c>
    </row>
    <row r="339" spans="1:2">
      <c r="A339" s="17">
        <v>29707</v>
      </c>
      <c r="B339">
        <v>14.1</v>
      </c>
    </row>
    <row r="340" spans="1:2">
      <c r="A340" s="17">
        <v>29738</v>
      </c>
      <c r="B340">
        <v>13.47</v>
      </c>
    </row>
    <row r="341" spans="1:2">
      <c r="A341" s="17">
        <v>29768</v>
      </c>
      <c r="B341">
        <v>14.28</v>
      </c>
    </row>
    <row r="342" spans="1:2">
      <c r="A342" s="17">
        <v>29799</v>
      </c>
      <c r="B342">
        <v>14.94</v>
      </c>
    </row>
    <row r="343" spans="1:2">
      <c r="A343" s="17">
        <v>29830</v>
      </c>
      <c r="B343">
        <v>15.32</v>
      </c>
    </row>
    <row r="344" spans="1:2">
      <c r="A344" s="17">
        <v>29860</v>
      </c>
      <c r="B344">
        <v>15.15</v>
      </c>
    </row>
    <row r="345" spans="1:2">
      <c r="A345" s="17">
        <v>29891</v>
      </c>
      <c r="B345">
        <v>13.39</v>
      </c>
    </row>
    <row r="346" spans="1:2">
      <c r="A346" s="17">
        <v>29921</v>
      </c>
      <c r="B346">
        <v>13.72</v>
      </c>
    </row>
    <row r="347" spans="1:2">
      <c r="A347" s="17">
        <v>29952</v>
      </c>
      <c r="B347">
        <v>14.59</v>
      </c>
    </row>
    <row r="348" spans="1:2">
      <c r="A348" s="17">
        <v>29983</v>
      </c>
      <c r="B348">
        <v>14.43</v>
      </c>
    </row>
    <row r="349" spans="1:2">
      <c r="A349" s="17">
        <v>30011</v>
      </c>
      <c r="B349">
        <v>13.86</v>
      </c>
    </row>
    <row r="350" spans="1:2">
      <c r="A350" s="17">
        <v>30042</v>
      </c>
      <c r="B350">
        <v>13.87</v>
      </c>
    </row>
    <row r="351" spans="1:2">
      <c r="A351" s="17">
        <v>30072</v>
      </c>
      <c r="B351">
        <v>13.62</v>
      </c>
    </row>
    <row r="352" spans="1:2">
      <c r="A352" s="17">
        <v>30103</v>
      </c>
      <c r="B352">
        <v>14.3</v>
      </c>
    </row>
    <row r="353" spans="1:2">
      <c r="A353" s="17">
        <v>30133</v>
      </c>
      <c r="B353">
        <v>13.95</v>
      </c>
    </row>
    <row r="354" spans="1:2">
      <c r="A354" s="17">
        <v>30164</v>
      </c>
      <c r="B354">
        <v>13.06</v>
      </c>
    </row>
    <row r="355" spans="1:2">
      <c r="A355" s="17">
        <v>30195</v>
      </c>
      <c r="B355">
        <v>12.34</v>
      </c>
    </row>
    <row r="356" spans="1:2">
      <c r="A356" s="17">
        <v>30225</v>
      </c>
      <c r="B356">
        <v>10.91</v>
      </c>
    </row>
    <row r="357" spans="1:2">
      <c r="A357" s="17">
        <v>30256</v>
      </c>
      <c r="B357">
        <v>10.55</v>
      </c>
    </row>
    <row r="358" spans="1:2">
      <c r="A358" s="17">
        <v>30286</v>
      </c>
      <c r="B358">
        <v>10.54</v>
      </c>
    </row>
    <row r="359" spans="1:2">
      <c r="A359" s="17">
        <v>30317</v>
      </c>
      <c r="B359">
        <v>10.46</v>
      </c>
    </row>
    <row r="360" spans="1:2">
      <c r="A360" s="17">
        <v>30348</v>
      </c>
      <c r="B360">
        <v>10.72</v>
      </c>
    </row>
    <row r="361" spans="1:2">
      <c r="A361" s="17">
        <v>30376</v>
      </c>
      <c r="B361">
        <v>10.51</v>
      </c>
    </row>
    <row r="362" spans="1:2">
      <c r="A362" s="17">
        <v>30407</v>
      </c>
      <c r="B362">
        <v>10.4</v>
      </c>
    </row>
    <row r="363" spans="1:2">
      <c r="A363" s="17">
        <v>30437</v>
      </c>
      <c r="B363">
        <v>10.38</v>
      </c>
    </row>
    <row r="364" spans="1:2">
      <c r="A364" s="17">
        <v>30468</v>
      </c>
      <c r="B364">
        <v>10.85</v>
      </c>
    </row>
    <row r="365" spans="1:2">
      <c r="A365" s="17">
        <v>30498</v>
      </c>
      <c r="B365">
        <v>11.38</v>
      </c>
    </row>
    <row r="366" spans="1:2">
      <c r="A366" s="17">
        <v>30529</v>
      </c>
      <c r="B366">
        <v>11.85</v>
      </c>
    </row>
    <row r="367" spans="1:2">
      <c r="A367" s="17">
        <v>30560</v>
      </c>
      <c r="B367">
        <v>11.65</v>
      </c>
    </row>
    <row r="368" spans="1:2">
      <c r="A368" s="17">
        <v>30590</v>
      </c>
      <c r="B368">
        <v>11.54</v>
      </c>
    </row>
    <row r="369" spans="1:2">
      <c r="A369" s="17">
        <v>30621</v>
      </c>
      <c r="B369">
        <v>11.69</v>
      </c>
    </row>
    <row r="370" spans="1:2">
      <c r="A370" s="17">
        <v>30651</v>
      </c>
      <c r="B370">
        <v>11.83</v>
      </c>
    </row>
    <row r="371" spans="1:2">
      <c r="A371" s="17">
        <v>30682</v>
      </c>
      <c r="B371">
        <v>11.67</v>
      </c>
    </row>
    <row r="372" spans="1:2">
      <c r="A372" s="17">
        <v>30713</v>
      </c>
      <c r="B372">
        <v>11.84</v>
      </c>
    </row>
    <row r="373" spans="1:2">
      <c r="A373" s="17">
        <v>30742</v>
      </c>
      <c r="B373">
        <v>12.32</v>
      </c>
    </row>
    <row r="374" spans="1:2">
      <c r="A374" s="17">
        <v>30773</v>
      </c>
      <c r="B374">
        <v>12.63</v>
      </c>
    </row>
    <row r="375" spans="1:2">
      <c r="A375" s="17">
        <v>30803</v>
      </c>
      <c r="B375">
        <v>13.41</v>
      </c>
    </row>
    <row r="376" spans="1:2">
      <c r="A376" s="17">
        <v>30834</v>
      </c>
      <c r="B376">
        <v>13.56</v>
      </c>
    </row>
    <row r="377" spans="1:2">
      <c r="A377" s="17">
        <v>30864</v>
      </c>
      <c r="B377">
        <v>13.36</v>
      </c>
    </row>
    <row r="378" spans="1:2">
      <c r="A378" s="17">
        <v>30895</v>
      </c>
      <c r="B378">
        <v>12.72</v>
      </c>
    </row>
    <row r="379" spans="1:2">
      <c r="A379" s="17">
        <v>30926</v>
      </c>
      <c r="B379">
        <v>12.52</v>
      </c>
    </row>
    <row r="380" spans="1:2">
      <c r="A380" s="17">
        <v>30956</v>
      </c>
      <c r="B380">
        <v>12.16</v>
      </c>
    </row>
    <row r="381" spans="1:2">
      <c r="A381" s="17">
        <v>30987</v>
      </c>
      <c r="B381">
        <v>11.57</v>
      </c>
    </row>
    <row r="382" spans="1:2">
      <c r="A382" s="17">
        <v>31017</v>
      </c>
      <c r="B382">
        <v>11.5</v>
      </c>
    </row>
    <row r="383" spans="1:2">
      <c r="A383" s="17">
        <v>31048</v>
      </c>
      <c r="B383">
        <v>11.38</v>
      </c>
    </row>
    <row r="384" spans="1:2">
      <c r="A384" s="17">
        <v>31079</v>
      </c>
      <c r="B384">
        <v>11.51</v>
      </c>
    </row>
    <row r="385" spans="1:2">
      <c r="A385" s="17">
        <v>31107</v>
      </c>
      <c r="B385">
        <v>11.86</v>
      </c>
    </row>
    <row r="386" spans="1:2">
      <c r="A386" s="17">
        <v>31138</v>
      </c>
      <c r="B386">
        <v>11.43</v>
      </c>
    </row>
    <row r="387" spans="1:2">
      <c r="A387" s="17">
        <v>31168</v>
      </c>
      <c r="B387">
        <v>10.85</v>
      </c>
    </row>
    <row r="388" spans="1:2">
      <c r="A388" s="17">
        <v>31199</v>
      </c>
      <c r="B388">
        <v>10.16</v>
      </c>
    </row>
    <row r="389" spans="1:2">
      <c r="A389" s="17">
        <v>31229</v>
      </c>
      <c r="B389">
        <v>10.31</v>
      </c>
    </row>
    <row r="390" spans="1:2">
      <c r="A390" s="17">
        <v>31260</v>
      </c>
      <c r="B390">
        <v>10.33</v>
      </c>
    </row>
    <row r="391" spans="1:2">
      <c r="A391" s="17">
        <v>31291</v>
      </c>
      <c r="B391">
        <v>10.37</v>
      </c>
    </row>
    <row r="392" spans="1:2">
      <c r="A392" s="17">
        <v>31321</v>
      </c>
      <c r="B392">
        <v>10.24</v>
      </c>
    </row>
    <row r="393" spans="1:2">
      <c r="A393" s="17">
        <v>31352</v>
      </c>
      <c r="B393">
        <v>9.7799999999999994</v>
      </c>
    </row>
    <row r="394" spans="1:2">
      <c r="A394" s="17">
        <v>31382</v>
      </c>
      <c r="B394">
        <v>9.26</v>
      </c>
    </row>
    <row r="395" spans="1:2">
      <c r="A395" s="17">
        <v>31413</v>
      </c>
      <c r="B395">
        <v>9.19</v>
      </c>
    </row>
    <row r="396" spans="1:2">
      <c r="A396" s="17">
        <v>31444</v>
      </c>
      <c r="B396">
        <v>8.6999999999999993</v>
      </c>
    </row>
    <row r="397" spans="1:2">
      <c r="A397" s="17">
        <v>31472</v>
      </c>
      <c r="B397">
        <v>7.78</v>
      </c>
    </row>
    <row r="398" spans="1:2">
      <c r="A398" s="17">
        <v>31503</v>
      </c>
      <c r="B398">
        <v>7.3</v>
      </c>
    </row>
    <row r="399" spans="1:2">
      <c r="A399" s="17">
        <v>31533</v>
      </c>
      <c r="B399">
        <v>7.71</v>
      </c>
    </row>
    <row r="400" spans="1:2">
      <c r="A400" s="17">
        <v>31564</v>
      </c>
      <c r="B400">
        <v>7.8</v>
      </c>
    </row>
    <row r="401" spans="1:2">
      <c r="A401" s="17">
        <v>31594</v>
      </c>
      <c r="B401">
        <v>7.3</v>
      </c>
    </row>
    <row r="402" spans="1:2">
      <c r="A402" s="17">
        <v>31625</v>
      </c>
      <c r="B402">
        <v>7.17</v>
      </c>
    </row>
    <row r="403" spans="1:2">
      <c r="A403" s="17">
        <v>31656</v>
      </c>
      <c r="B403">
        <v>7.45</v>
      </c>
    </row>
    <row r="404" spans="1:2">
      <c r="A404" s="17">
        <v>31686</v>
      </c>
      <c r="B404">
        <v>7.43</v>
      </c>
    </row>
    <row r="405" spans="1:2">
      <c r="A405" s="17">
        <v>31717</v>
      </c>
      <c r="B405">
        <v>7.25</v>
      </c>
    </row>
    <row r="406" spans="1:2">
      <c r="A406" s="17">
        <v>31747</v>
      </c>
      <c r="B406">
        <v>7.11</v>
      </c>
    </row>
    <row r="407" spans="1:2">
      <c r="A407" s="17">
        <v>31778</v>
      </c>
      <c r="B407">
        <v>7.08</v>
      </c>
    </row>
    <row r="408" spans="1:2">
      <c r="A408" s="17">
        <v>31809</v>
      </c>
      <c r="B408">
        <v>7.25</v>
      </c>
    </row>
    <row r="409" spans="1:2">
      <c r="A409" s="17">
        <v>31837</v>
      </c>
      <c r="B409">
        <v>7.25</v>
      </c>
    </row>
    <row r="410" spans="1:2">
      <c r="A410" s="17">
        <v>31868</v>
      </c>
      <c r="B410">
        <v>8.02</v>
      </c>
    </row>
    <row r="411" spans="1:2">
      <c r="A411" s="17">
        <v>31898</v>
      </c>
      <c r="B411">
        <v>8.61</v>
      </c>
    </row>
    <row r="412" spans="1:2">
      <c r="A412" s="17">
        <v>31929</v>
      </c>
      <c r="B412">
        <v>8.4</v>
      </c>
    </row>
    <row r="413" spans="1:2">
      <c r="A413" s="17">
        <v>31959</v>
      </c>
      <c r="B413">
        <v>8.4499999999999993</v>
      </c>
    </row>
    <row r="414" spans="1:2">
      <c r="A414" s="17">
        <v>31990</v>
      </c>
      <c r="B414">
        <v>8.76</v>
      </c>
    </row>
    <row r="415" spans="1:2">
      <c r="A415" s="17">
        <v>32021</v>
      </c>
      <c r="B415">
        <v>9.42</v>
      </c>
    </row>
    <row r="416" spans="1:2">
      <c r="A416" s="17">
        <v>32051</v>
      </c>
      <c r="B416">
        <v>9.52</v>
      </c>
    </row>
    <row r="417" spans="1:2">
      <c r="A417" s="17">
        <v>32082</v>
      </c>
      <c r="B417">
        <v>8.86</v>
      </c>
    </row>
    <row r="418" spans="1:2">
      <c r="A418" s="17">
        <v>32112</v>
      </c>
      <c r="B418">
        <v>8.99</v>
      </c>
    </row>
    <row r="419" spans="1:2">
      <c r="A419" s="17">
        <v>32143</v>
      </c>
      <c r="B419">
        <v>8.67</v>
      </c>
    </row>
    <row r="420" spans="1:2">
      <c r="A420" s="17">
        <v>32174</v>
      </c>
      <c r="B420">
        <v>8.2100000000000009</v>
      </c>
    </row>
    <row r="421" spans="1:2">
      <c r="A421" s="17">
        <v>32203</v>
      </c>
      <c r="B421">
        <v>8.3699999999999992</v>
      </c>
    </row>
    <row r="422" spans="1:2">
      <c r="A422" s="17">
        <v>32234</v>
      </c>
      <c r="B422">
        <v>8.7200000000000006</v>
      </c>
    </row>
    <row r="423" spans="1:2">
      <c r="A423" s="17">
        <v>32264</v>
      </c>
      <c r="B423">
        <v>9.09</v>
      </c>
    </row>
    <row r="424" spans="1:2">
      <c r="A424" s="17">
        <v>32295</v>
      </c>
      <c r="B424">
        <v>8.92</v>
      </c>
    </row>
    <row r="425" spans="1:2">
      <c r="A425" s="17">
        <v>32325</v>
      </c>
      <c r="B425">
        <v>9.06</v>
      </c>
    </row>
    <row r="426" spans="1:2">
      <c r="A426" s="17">
        <v>32356</v>
      </c>
      <c r="B426">
        <v>9.26</v>
      </c>
    </row>
    <row r="427" spans="1:2">
      <c r="A427" s="17">
        <v>32387</v>
      </c>
      <c r="B427">
        <v>8.98</v>
      </c>
    </row>
    <row r="428" spans="1:2">
      <c r="A428" s="17">
        <v>32417</v>
      </c>
      <c r="B428">
        <v>8.8000000000000007</v>
      </c>
    </row>
    <row r="429" spans="1:2">
      <c r="A429" s="17">
        <v>32448</v>
      </c>
      <c r="B429">
        <v>8.9600000000000009</v>
      </c>
    </row>
    <row r="430" spans="1:2">
      <c r="A430" s="17">
        <v>32478</v>
      </c>
      <c r="B430">
        <v>9.11</v>
      </c>
    </row>
    <row r="431" spans="1:2">
      <c r="A431" s="17">
        <v>32509</v>
      </c>
      <c r="B431">
        <v>9.09</v>
      </c>
    </row>
    <row r="432" spans="1:2">
      <c r="A432" s="17">
        <v>32540</v>
      </c>
      <c r="B432">
        <v>9.17</v>
      </c>
    </row>
    <row r="433" spans="1:2">
      <c r="A433" s="17">
        <v>32568</v>
      </c>
      <c r="B433">
        <v>9.36</v>
      </c>
    </row>
    <row r="434" spans="1:2">
      <c r="A434" s="17">
        <v>32599</v>
      </c>
      <c r="B434">
        <v>9.18</v>
      </c>
    </row>
    <row r="435" spans="1:2">
      <c r="A435" s="17">
        <v>32629</v>
      </c>
      <c r="B435">
        <v>8.86</v>
      </c>
    </row>
    <row r="436" spans="1:2">
      <c r="A436" s="17">
        <v>32660</v>
      </c>
      <c r="B436">
        <v>8.2799999999999994</v>
      </c>
    </row>
    <row r="437" spans="1:2">
      <c r="A437" s="17">
        <v>32690</v>
      </c>
      <c r="B437">
        <v>8.02</v>
      </c>
    </row>
    <row r="438" spans="1:2">
      <c r="A438" s="17">
        <v>32721</v>
      </c>
      <c r="B438">
        <v>8.11</v>
      </c>
    </row>
    <row r="439" spans="1:2">
      <c r="A439" s="17">
        <v>32752</v>
      </c>
      <c r="B439">
        <v>8.19</v>
      </c>
    </row>
    <row r="440" spans="1:2">
      <c r="A440" s="17">
        <v>32782</v>
      </c>
      <c r="B440">
        <v>8.01</v>
      </c>
    </row>
    <row r="441" spans="1:2">
      <c r="A441" s="17">
        <v>32813</v>
      </c>
      <c r="B441">
        <v>7.87</v>
      </c>
    </row>
    <row r="442" spans="1:2">
      <c r="A442" s="17">
        <v>32843</v>
      </c>
      <c r="B442">
        <v>7.84</v>
      </c>
    </row>
    <row r="443" spans="1:2">
      <c r="A443" s="17">
        <v>32874</v>
      </c>
      <c r="B443">
        <v>8.2100000000000009</v>
      </c>
    </row>
    <row r="444" spans="1:2">
      <c r="A444" s="17">
        <v>32905</v>
      </c>
      <c r="B444">
        <v>8.4700000000000006</v>
      </c>
    </row>
    <row r="445" spans="1:2">
      <c r="A445" s="17">
        <v>32933</v>
      </c>
      <c r="B445">
        <v>8.59</v>
      </c>
    </row>
    <row r="446" spans="1:2">
      <c r="A446" s="17">
        <v>32964</v>
      </c>
      <c r="B446">
        <v>8.7899999999999991</v>
      </c>
    </row>
    <row r="447" spans="1:2">
      <c r="A447" s="17">
        <v>32994</v>
      </c>
      <c r="B447">
        <v>8.76</v>
      </c>
    </row>
    <row r="448" spans="1:2">
      <c r="A448" s="17">
        <v>33025</v>
      </c>
      <c r="B448">
        <v>8.48</v>
      </c>
    </row>
    <row r="449" spans="1:2">
      <c r="A449" s="17">
        <v>33055</v>
      </c>
      <c r="B449">
        <v>8.4700000000000006</v>
      </c>
    </row>
    <row r="450" spans="1:2">
      <c r="A450" s="17">
        <v>33086</v>
      </c>
      <c r="B450">
        <v>8.75</v>
      </c>
    </row>
    <row r="451" spans="1:2">
      <c r="A451" s="17">
        <v>33117</v>
      </c>
      <c r="B451">
        <v>8.89</v>
      </c>
    </row>
    <row r="452" spans="1:2">
      <c r="A452" s="17">
        <v>33147</v>
      </c>
      <c r="B452">
        <v>8.7200000000000006</v>
      </c>
    </row>
    <row r="453" spans="1:2">
      <c r="A453" s="17">
        <v>33178</v>
      </c>
      <c r="B453">
        <v>8.39</v>
      </c>
    </row>
    <row r="454" spans="1:2">
      <c r="A454" s="17">
        <v>33208</v>
      </c>
      <c r="B454">
        <v>8.08</v>
      </c>
    </row>
    <row r="455" spans="1:2">
      <c r="A455" s="17">
        <v>33239</v>
      </c>
      <c r="B455">
        <v>8.09</v>
      </c>
    </row>
    <row r="456" spans="1:2">
      <c r="A456" s="17">
        <v>33270</v>
      </c>
      <c r="B456">
        <v>7.85</v>
      </c>
    </row>
    <row r="457" spans="1:2">
      <c r="A457" s="17">
        <v>33298</v>
      </c>
      <c r="B457">
        <v>8.11</v>
      </c>
    </row>
    <row r="458" spans="1:2">
      <c r="A458" s="17">
        <v>33329</v>
      </c>
      <c r="B458">
        <v>8.0399999999999991</v>
      </c>
    </row>
    <row r="459" spans="1:2">
      <c r="A459" s="17">
        <v>33359</v>
      </c>
      <c r="B459">
        <v>8.07</v>
      </c>
    </row>
    <row r="460" spans="1:2">
      <c r="A460" s="17">
        <v>33390</v>
      </c>
      <c r="B460">
        <v>8.2799999999999994</v>
      </c>
    </row>
    <row r="461" spans="1:2">
      <c r="A461" s="17">
        <v>33420</v>
      </c>
      <c r="B461">
        <v>8.27</v>
      </c>
    </row>
    <row r="462" spans="1:2">
      <c r="A462" s="17">
        <v>33451</v>
      </c>
      <c r="B462">
        <v>7.9</v>
      </c>
    </row>
    <row r="463" spans="1:2">
      <c r="A463" s="17">
        <v>33482</v>
      </c>
      <c r="B463">
        <v>7.65</v>
      </c>
    </row>
    <row r="464" spans="1:2">
      <c r="A464" s="17">
        <v>33512</v>
      </c>
      <c r="B464">
        <v>7.53</v>
      </c>
    </row>
    <row r="465" spans="1:2">
      <c r="A465" s="17">
        <v>33543</v>
      </c>
      <c r="B465">
        <v>7.42</v>
      </c>
    </row>
    <row r="466" spans="1:2">
      <c r="A466" s="17">
        <v>33573</v>
      </c>
      <c r="B466">
        <v>7.09</v>
      </c>
    </row>
    <row r="467" spans="1:2">
      <c r="A467" s="17">
        <v>33604</v>
      </c>
      <c r="B467">
        <v>7.03</v>
      </c>
    </row>
    <row r="468" spans="1:2">
      <c r="A468" s="17">
        <v>33635</v>
      </c>
      <c r="B468">
        <v>7.34</v>
      </c>
    </row>
    <row r="469" spans="1:2">
      <c r="A469" s="17">
        <v>33664</v>
      </c>
      <c r="B469">
        <v>7.54</v>
      </c>
    </row>
    <row r="470" spans="1:2">
      <c r="A470" s="17">
        <v>33695</v>
      </c>
      <c r="B470">
        <v>7.48</v>
      </c>
    </row>
    <row r="471" spans="1:2">
      <c r="A471" s="17">
        <v>33725</v>
      </c>
      <c r="B471">
        <v>7.39</v>
      </c>
    </row>
    <row r="472" spans="1:2">
      <c r="A472" s="17">
        <v>33756</v>
      </c>
      <c r="B472">
        <v>7.26</v>
      </c>
    </row>
    <row r="473" spans="1:2">
      <c r="A473" s="17">
        <v>33786</v>
      </c>
      <c r="B473">
        <v>6.84</v>
      </c>
    </row>
    <row r="474" spans="1:2">
      <c r="A474" s="17">
        <v>33817</v>
      </c>
      <c r="B474">
        <v>6.59</v>
      </c>
    </row>
    <row r="475" spans="1:2">
      <c r="A475" s="17">
        <v>33848</v>
      </c>
      <c r="B475">
        <v>6.42</v>
      </c>
    </row>
    <row r="476" spans="1:2">
      <c r="A476" s="17">
        <v>33878</v>
      </c>
      <c r="B476">
        <v>6.59</v>
      </c>
    </row>
    <row r="477" spans="1:2">
      <c r="A477" s="17">
        <v>33909</v>
      </c>
      <c r="B477">
        <v>6.87</v>
      </c>
    </row>
    <row r="478" spans="1:2">
      <c r="A478" s="17">
        <v>33939</v>
      </c>
      <c r="B478">
        <v>6.77</v>
      </c>
    </row>
    <row r="479" spans="1:2">
      <c r="A479" s="17">
        <v>33970</v>
      </c>
      <c r="B479">
        <v>6.6</v>
      </c>
    </row>
    <row r="480" spans="1:2">
      <c r="A480" s="17">
        <v>34001</v>
      </c>
      <c r="B480">
        <v>6.26</v>
      </c>
    </row>
    <row r="481" spans="1:2">
      <c r="A481" s="17">
        <v>34029</v>
      </c>
      <c r="B481">
        <v>5.98</v>
      </c>
    </row>
    <row r="482" spans="1:2">
      <c r="A482" s="17">
        <v>34060</v>
      </c>
      <c r="B482">
        <v>5.97</v>
      </c>
    </row>
    <row r="483" spans="1:2">
      <c r="A483" s="17">
        <v>34090</v>
      </c>
      <c r="B483">
        <v>6.04</v>
      </c>
    </row>
    <row r="484" spans="1:2">
      <c r="A484" s="17">
        <v>34121</v>
      </c>
      <c r="B484">
        <v>5.96</v>
      </c>
    </row>
    <row r="485" spans="1:2">
      <c r="A485" s="17">
        <v>34151</v>
      </c>
      <c r="B485">
        <v>5.81</v>
      </c>
    </row>
    <row r="486" spans="1:2">
      <c r="A486" s="17">
        <v>34182</v>
      </c>
      <c r="B486">
        <v>5.68</v>
      </c>
    </row>
    <row r="487" spans="1:2">
      <c r="A487" s="17">
        <v>34213</v>
      </c>
      <c r="B487">
        <v>5.36</v>
      </c>
    </row>
    <row r="488" spans="1:2">
      <c r="A488" s="17">
        <v>34243</v>
      </c>
      <c r="B488">
        <v>5.33</v>
      </c>
    </row>
    <row r="489" spans="1:2">
      <c r="A489" s="17">
        <v>34274</v>
      </c>
      <c r="B489">
        <v>5.72</v>
      </c>
    </row>
    <row r="490" spans="1:2">
      <c r="A490" s="17">
        <v>34304</v>
      </c>
      <c r="B490">
        <v>5.77</v>
      </c>
    </row>
    <row r="491" spans="1:2">
      <c r="A491" s="17">
        <v>34335</v>
      </c>
      <c r="B491">
        <v>5.75</v>
      </c>
    </row>
    <row r="492" spans="1:2">
      <c r="A492" s="17">
        <v>34366</v>
      </c>
      <c r="B492">
        <v>5.97</v>
      </c>
    </row>
    <row r="493" spans="1:2">
      <c r="A493" s="17">
        <v>34394</v>
      </c>
      <c r="B493">
        <v>6.48</v>
      </c>
    </row>
    <row r="494" spans="1:2">
      <c r="A494" s="17">
        <v>34425</v>
      </c>
      <c r="B494">
        <v>6.97</v>
      </c>
    </row>
    <row r="495" spans="1:2">
      <c r="A495" s="17">
        <v>34455</v>
      </c>
      <c r="B495">
        <v>7.18</v>
      </c>
    </row>
    <row r="496" spans="1:2">
      <c r="A496" s="17">
        <v>34486</v>
      </c>
      <c r="B496">
        <v>7.1</v>
      </c>
    </row>
    <row r="497" spans="1:2">
      <c r="A497" s="17">
        <v>34516</v>
      </c>
      <c r="B497">
        <v>7.3</v>
      </c>
    </row>
    <row r="498" spans="1:2">
      <c r="A498" s="17">
        <v>34547</v>
      </c>
      <c r="B498">
        <v>7.24</v>
      </c>
    </row>
    <row r="499" spans="1:2">
      <c r="A499" s="17">
        <v>34578</v>
      </c>
      <c r="B499">
        <v>7.46</v>
      </c>
    </row>
    <row r="500" spans="1:2">
      <c r="A500" s="17">
        <v>34608</v>
      </c>
      <c r="B500">
        <v>7.74</v>
      </c>
    </row>
    <row r="501" spans="1:2">
      <c r="A501" s="17">
        <v>34639</v>
      </c>
      <c r="B501">
        <v>7.96</v>
      </c>
    </row>
    <row r="502" spans="1:2">
      <c r="A502" s="17">
        <v>34669</v>
      </c>
      <c r="B502">
        <v>7.81</v>
      </c>
    </row>
    <row r="503" spans="1:2">
      <c r="A503" s="17">
        <v>34700</v>
      </c>
      <c r="B503">
        <v>7.78</v>
      </c>
    </row>
    <row r="504" spans="1:2">
      <c r="A504" s="17">
        <v>34731</v>
      </c>
      <c r="B504">
        <v>7.47</v>
      </c>
    </row>
    <row r="505" spans="1:2">
      <c r="A505" s="17">
        <v>34759</v>
      </c>
      <c r="B505">
        <v>7.2</v>
      </c>
    </row>
    <row r="506" spans="1:2">
      <c r="A506" s="17">
        <v>34790</v>
      </c>
      <c r="B506">
        <v>7.06</v>
      </c>
    </row>
    <row r="507" spans="1:2">
      <c r="A507" s="17">
        <v>34820</v>
      </c>
      <c r="B507">
        <v>6.63</v>
      </c>
    </row>
    <row r="508" spans="1:2">
      <c r="A508" s="17">
        <v>34851</v>
      </c>
      <c r="B508">
        <v>6.17</v>
      </c>
    </row>
    <row r="509" spans="1:2">
      <c r="A509" s="17">
        <v>34881</v>
      </c>
      <c r="B509">
        <v>6.28</v>
      </c>
    </row>
    <row r="510" spans="1:2">
      <c r="A510" s="17">
        <v>34912</v>
      </c>
      <c r="B510">
        <v>6.49</v>
      </c>
    </row>
    <row r="511" spans="1:2">
      <c r="A511" s="17">
        <v>34943</v>
      </c>
      <c r="B511">
        <v>6.2</v>
      </c>
    </row>
    <row r="512" spans="1:2">
      <c r="A512" s="17">
        <v>34973</v>
      </c>
      <c r="B512">
        <v>6.04</v>
      </c>
    </row>
    <row r="513" spans="1:2">
      <c r="A513" s="17">
        <v>35004</v>
      </c>
      <c r="B513">
        <v>5.93</v>
      </c>
    </row>
    <row r="514" spans="1:2">
      <c r="A514" s="17">
        <v>35034</v>
      </c>
      <c r="B514">
        <v>5.71</v>
      </c>
    </row>
    <row r="515" spans="1:2">
      <c r="A515" s="17">
        <v>35065</v>
      </c>
      <c r="B515">
        <v>5.65</v>
      </c>
    </row>
    <row r="516" spans="1:2">
      <c r="A516" s="17">
        <v>35096</v>
      </c>
      <c r="B516">
        <v>5.81</v>
      </c>
    </row>
    <row r="517" spans="1:2">
      <c r="A517" s="17">
        <v>35125</v>
      </c>
      <c r="B517">
        <v>6.27</v>
      </c>
    </row>
    <row r="518" spans="1:2">
      <c r="A518" s="17">
        <v>35156</v>
      </c>
      <c r="B518">
        <v>6.51</v>
      </c>
    </row>
    <row r="519" spans="1:2">
      <c r="A519" s="17">
        <v>35186</v>
      </c>
      <c r="B519">
        <v>6.74</v>
      </c>
    </row>
    <row r="520" spans="1:2">
      <c r="A520" s="17">
        <v>35217</v>
      </c>
      <c r="B520">
        <v>6.91</v>
      </c>
    </row>
    <row r="521" spans="1:2">
      <c r="A521" s="17">
        <v>35247</v>
      </c>
      <c r="B521">
        <v>6.87</v>
      </c>
    </row>
    <row r="522" spans="1:2">
      <c r="A522" s="17">
        <v>35278</v>
      </c>
      <c r="B522">
        <v>6.64</v>
      </c>
    </row>
    <row r="523" spans="1:2">
      <c r="A523" s="17">
        <v>35309</v>
      </c>
      <c r="B523">
        <v>6.83</v>
      </c>
    </row>
    <row r="524" spans="1:2">
      <c r="A524" s="17">
        <v>35339</v>
      </c>
      <c r="B524">
        <v>6.53</v>
      </c>
    </row>
    <row r="525" spans="1:2">
      <c r="A525" s="17">
        <v>35370</v>
      </c>
      <c r="B525">
        <v>6.2</v>
      </c>
    </row>
    <row r="526" spans="1:2">
      <c r="A526" s="17">
        <v>35400</v>
      </c>
      <c r="B526">
        <v>6.3</v>
      </c>
    </row>
    <row r="527" spans="1:2">
      <c r="A527" s="17">
        <v>35431</v>
      </c>
      <c r="B527">
        <v>6.58</v>
      </c>
    </row>
    <row r="528" spans="1:2">
      <c r="A528" s="17">
        <v>35462</v>
      </c>
      <c r="B528">
        <v>6.42</v>
      </c>
    </row>
    <row r="529" spans="1:2">
      <c r="A529" s="17">
        <v>35490</v>
      </c>
      <c r="B529">
        <v>6.69</v>
      </c>
    </row>
    <row r="530" spans="1:2">
      <c r="A530" s="17">
        <v>35521</v>
      </c>
      <c r="B530">
        <v>6.89</v>
      </c>
    </row>
    <row r="531" spans="1:2">
      <c r="A531" s="17">
        <v>35551</v>
      </c>
      <c r="B531">
        <v>6.71</v>
      </c>
    </row>
    <row r="532" spans="1:2">
      <c r="A532" s="17">
        <v>35582</v>
      </c>
      <c r="B532">
        <v>6.49</v>
      </c>
    </row>
    <row r="533" spans="1:2">
      <c r="A533" s="17">
        <v>35612</v>
      </c>
      <c r="B533">
        <v>6.22</v>
      </c>
    </row>
    <row r="534" spans="1:2">
      <c r="A534" s="17">
        <v>35643</v>
      </c>
      <c r="B534">
        <v>6.3</v>
      </c>
    </row>
    <row r="535" spans="1:2">
      <c r="A535" s="17">
        <v>35674</v>
      </c>
      <c r="B535">
        <v>6.21</v>
      </c>
    </row>
    <row r="536" spans="1:2">
      <c r="A536" s="17">
        <v>35704</v>
      </c>
      <c r="B536">
        <v>6.03</v>
      </c>
    </row>
    <row r="537" spans="1:2">
      <c r="A537" s="17">
        <v>35735</v>
      </c>
      <c r="B537">
        <v>5.88</v>
      </c>
    </row>
    <row r="538" spans="1:2">
      <c r="A538" s="17">
        <v>35765</v>
      </c>
      <c r="B538">
        <v>5.81</v>
      </c>
    </row>
    <row r="539" spans="1:2">
      <c r="A539" s="17">
        <v>35796</v>
      </c>
      <c r="B539">
        <v>5.54</v>
      </c>
    </row>
    <row r="540" spans="1:2">
      <c r="A540" s="17">
        <v>35827</v>
      </c>
      <c r="B540">
        <v>5.57</v>
      </c>
    </row>
    <row r="541" spans="1:2">
      <c r="A541" s="17">
        <v>35855</v>
      </c>
      <c r="B541">
        <v>5.65</v>
      </c>
    </row>
    <row r="542" spans="1:2">
      <c r="A542" s="17">
        <v>35886</v>
      </c>
      <c r="B542">
        <v>5.64</v>
      </c>
    </row>
    <row r="543" spans="1:2">
      <c r="A543" s="17">
        <v>35916</v>
      </c>
      <c r="B543">
        <v>5.65</v>
      </c>
    </row>
    <row r="544" spans="1:2">
      <c r="A544" s="17">
        <v>35947</v>
      </c>
      <c r="B544">
        <v>5.5</v>
      </c>
    </row>
    <row r="545" spans="1:2">
      <c r="A545" s="17">
        <v>35977</v>
      </c>
      <c r="B545">
        <v>5.46</v>
      </c>
    </row>
    <row r="546" spans="1:2">
      <c r="A546" s="17">
        <v>36008</v>
      </c>
      <c r="B546">
        <v>5.34</v>
      </c>
    </row>
    <row r="547" spans="1:2">
      <c r="A547" s="17">
        <v>36039</v>
      </c>
      <c r="B547">
        <v>4.8099999999999996</v>
      </c>
    </row>
    <row r="548" spans="1:2">
      <c r="A548" s="17">
        <v>36069</v>
      </c>
      <c r="B548">
        <v>4.53</v>
      </c>
    </row>
    <row r="549" spans="1:2">
      <c r="A549" s="17">
        <v>36100</v>
      </c>
      <c r="B549">
        <v>4.83</v>
      </c>
    </row>
    <row r="550" spans="1:2">
      <c r="A550" s="17">
        <v>36130</v>
      </c>
      <c r="B550">
        <v>4.6500000000000004</v>
      </c>
    </row>
    <row r="551" spans="1:2">
      <c r="A551" s="17">
        <v>36161</v>
      </c>
      <c r="B551">
        <v>4.72</v>
      </c>
    </row>
    <row r="552" spans="1:2">
      <c r="A552" s="17">
        <v>36192</v>
      </c>
      <c r="B552">
        <v>5</v>
      </c>
    </row>
    <row r="553" spans="1:2">
      <c r="A553" s="17">
        <v>36220</v>
      </c>
      <c r="B553">
        <v>5.23</v>
      </c>
    </row>
    <row r="554" spans="1:2">
      <c r="A554" s="17">
        <v>36251</v>
      </c>
      <c r="B554">
        <v>5.18</v>
      </c>
    </row>
    <row r="555" spans="1:2">
      <c r="A555" s="17">
        <v>36281</v>
      </c>
      <c r="B555">
        <v>5.54</v>
      </c>
    </row>
    <row r="556" spans="1:2">
      <c r="A556" s="17">
        <v>36312</v>
      </c>
      <c r="B556">
        <v>5.9</v>
      </c>
    </row>
    <row r="557" spans="1:2">
      <c r="A557" s="17">
        <v>36342</v>
      </c>
      <c r="B557">
        <v>5.79</v>
      </c>
    </row>
    <row r="558" spans="1:2">
      <c r="A558" s="17">
        <v>36373</v>
      </c>
      <c r="B558">
        <v>5.94</v>
      </c>
    </row>
    <row r="559" spans="1:2">
      <c r="A559" s="17">
        <v>36404</v>
      </c>
      <c r="B559">
        <v>5.92</v>
      </c>
    </row>
    <row r="560" spans="1:2">
      <c r="A560" s="17">
        <v>36434</v>
      </c>
      <c r="B560">
        <v>6.11</v>
      </c>
    </row>
    <row r="561" spans="1:2">
      <c r="A561" s="17">
        <v>36465</v>
      </c>
      <c r="B561">
        <v>6.03</v>
      </c>
    </row>
    <row r="562" spans="1:2">
      <c r="A562" s="17">
        <v>36495</v>
      </c>
      <c r="B562">
        <v>6.28</v>
      </c>
    </row>
    <row r="563" spans="1:2">
      <c r="A563" s="17">
        <v>36526</v>
      </c>
      <c r="B563">
        <v>6.66</v>
      </c>
    </row>
    <row r="564" spans="1:2">
      <c r="A564" s="17">
        <v>36557</v>
      </c>
      <c r="B564">
        <v>6.52</v>
      </c>
    </row>
    <row r="565" spans="1:2">
      <c r="A565" s="17">
        <v>36586</v>
      </c>
      <c r="B565">
        <v>6.26</v>
      </c>
    </row>
    <row r="566" spans="1:2">
      <c r="A566" s="17">
        <v>36617</v>
      </c>
      <c r="B566">
        <v>5.99</v>
      </c>
    </row>
    <row r="567" spans="1:2">
      <c r="A567" s="17">
        <v>36647</v>
      </c>
      <c r="B567">
        <v>6.44</v>
      </c>
    </row>
    <row r="568" spans="1:2">
      <c r="A568" s="17">
        <v>36678</v>
      </c>
      <c r="B568">
        <v>6.1</v>
      </c>
    </row>
    <row r="569" spans="1:2">
      <c r="A569" s="17">
        <v>36708</v>
      </c>
      <c r="B569">
        <v>6.05</v>
      </c>
    </row>
    <row r="570" spans="1:2">
      <c r="A570" s="17">
        <v>36739</v>
      </c>
      <c r="B570">
        <v>5.83</v>
      </c>
    </row>
    <row r="571" spans="1:2">
      <c r="A571" s="17">
        <v>36770</v>
      </c>
      <c r="B571">
        <v>5.8</v>
      </c>
    </row>
    <row r="572" spans="1:2">
      <c r="A572" s="17">
        <v>36800</v>
      </c>
      <c r="B572">
        <v>5.74</v>
      </c>
    </row>
    <row r="573" spans="1:2">
      <c r="A573" s="17">
        <v>36831</v>
      </c>
      <c r="B573">
        <v>5.72</v>
      </c>
    </row>
    <row r="574" spans="1:2">
      <c r="A574" s="17">
        <v>36861</v>
      </c>
      <c r="B574">
        <v>5.24</v>
      </c>
    </row>
    <row r="575" spans="1:2">
      <c r="A575" s="17">
        <v>36892</v>
      </c>
      <c r="B575">
        <v>5.16</v>
      </c>
    </row>
    <row r="576" spans="1:2">
      <c r="A576" s="17">
        <v>36923</v>
      </c>
      <c r="B576">
        <v>5.0999999999999996</v>
      </c>
    </row>
    <row r="577" spans="1:2">
      <c r="A577" s="17">
        <v>36951</v>
      </c>
      <c r="B577">
        <v>4.8899999999999997</v>
      </c>
    </row>
    <row r="578" spans="1:2">
      <c r="A578" s="17">
        <v>36982</v>
      </c>
      <c r="B578">
        <v>5.14</v>
      </c>
    </row>
    <row r="579" spans="1:2">
      <c r="A579" s="17">
        <v>37012</v>
      </c>
      <c r="B579">
        <v>5.39</v>
      </c>
    </row>
    <row r="580" spans="1:2">
      <c r="A580" s="17">
        <v>37043</v>
      </c>
      <c r="B580">
        <v>5.28</v>
      </c>
    </row>
    <row r="581" spans="1:2">
      <c r="A581" s="17">
        <v>37073</v>
      </c>
      <c r="B581">
        <v>5.24</v>
      </c>
    </row>
    <row r="582" spans="1:2">
      <c r="A582" s="17">
        <v>37104</v>
      </c>
      <c r="B582">
        <v>4.97</v>
      </c>
    </row>
    <row r="583" spans="1:2">
      <c r="A583" s="17">
        <v>37135</v>
      </c>
      <c r="B583">
        <v>4.7300000000000004</v>
      </c>
    </row>
    <row r="584" spans="1:2">
      <c r="A584" s="17">
        <v>37165</v>
      </c>
      <c r="B584">
        <v>4.57</v>
      </c>
    </row>
    <row r="585" spans="1:2">
      <c r="A585" s="17">
        <v>37196</v>
      </c>
      <c r="B585">
        <v>4.6500000000000004</v>
      </c>
    </row>
    <row r="586" spans="1:2">
      <c r="A586" s="17">
        <v>37226</v>
      </c>
      <c r="B586">
        <v>5.09</v>
      </c>
    </row>
    <row r="587" spans="1:2">
      <c r="A587" s="17">
        <v>37257</v>
      </c>
      <c r="B587">
        <v>5.04</v>
      </c>
    </row>
    <row r="588" spans="1:2">
      <c r="A588" s="17">
        <v>37288</v>
      </c>
      <c r="B588">
        <v>4.91</v>
      </c>
    </row>
    <row r="589" spans="1:2">
      <c r="A589" s="17">
        <v>37316</v>
      </c>
      <c r="B589">
        <v>5.28</v>
      </c>
    </row>
    <row r="590" spans="1:2">
      <c r="A590" s="17">
        <v>37347</v>
      </c>
      <c r="B590">
        <v>5.21</v>
      </c>
    </row>
    <row r="591" spans="1:2">
      <c r="A591" s="17">
        <v>37377</v>
      </c>
      <c r="B591">
        <v>5.16</v>
      </c>
    </row>
    <row r="592" spans="1:2">
      <c r="A592" s="17">
        <v>37408</v>
      </c>
      <c r="B592">
        <v>4.93</v>
      </c>
    </row>
    <row r="593" spans="1:2">
      <c r="A593" s="17">
        <v>37438</v>
      </c>
      <c r="B593">
        <v>4.6500000000000004</v>
      </c>
    </row>
    <row r="594" spans="1:2">
      <c r="A594" s="17">
        <v>37469</v>
      </c>
      <c r="B594">
        <v>4.26</v>
      </c>
    </row>
    <row r="595" spans="1:2">
      <c r="A595" s="17">
        <v>37500</v>
      </c>
      <c r="B595">
        <v>3.87</v>
      </c>
    </row>
    <row r="596" spans="1:2">
      <c r="A596" s="17">
        <v>37530</v>
      </c>
      <c r="B596">
        <v>3.94</v>
      </c>
    </row>
    <row r="597" spans="1:2">
      <c r="A597" s="17">
        <v>37561</v>
      </c>
      <c r="B597">
        <v>4.05</v>
      </c>
    </row>
    <row r="598" spans="1:2">
      <c r="A598" s="17">
        <v>37591</v>
      </c>
      <c r="B598">
        <v>4.03</v>
      </c>
    </row>
    <row r="599" spans="1:2">
      <c r="A599" s="17">
        <v>37622</v>
      </c>
      <c r="B599">
        <v>4.05</v>
      </c>
    </row>
    <row r="600" spans="1:2">
      <c r="A600" s="17">
        <v>37653</v>
      </c>
      <c r="B600">
        <v>3.9</v>
      </c>
    </row>
    <row r="601" spans="1:2">
      <c r="A601" s="17">
        <v>37681</v>
      </c>
      <c r="B601">
        <v>3.81</v>
      </c>
    </row>
    <row r="602" spans="1:2">
      <c r="A602" s="17">
        <v>37712</v>
      </c>
      <c r="B602">
        <v>3.96</v>
      </c>
    </row>
    <row r="603" spans="1:2">
      <c r="A603" s="17">
        <v>37742</v>
      </c>
      <c r="B603">
        <v>3.57</v>
      </c>
    </row>
    <row r="604" spans="1:2">
      <c r="A604" s="17">
        <v>37773</v>
      </c>
      <c r="B604">
        <v>3.33</v>
      </c>
    </row>
    <row r="605" spans="1:2">
      <c r="A605" s="17">
        <v>37803</v>
      </c>
      <c r="B605">
        <v>3.98</v>
      </c>
    </row>
    <row r="606" spans="1:2">
      <c r="A606" s="17">
        <v>37834</v>
      </c>
      <c r="B606">
        <v>4.45</v>
      </c>
    </row>
    <row r="607" spans="1:2">
      <c r="A607" s="17">
        <v>37865</v>
      </c>
      <c r="B607">
        <v>4.2699999999999996</v>
      </c>
    </row>
    <row r="608" spans="1:2">
      <c r="A608" s="17">
        <v>37895</v>
      </c>
      <c r="B608">
        <v>4.29</v>
      </c>
    </row>
    <row r="609" spans="1:2">
      <c r="A609" s="17">
        <v>37926</v>
      </c>
      <c r="B609">
        <v>4.3</v>
      </c>
    </row>
    <row r="610" spans="1:2">
      <c r="A610" s="17">
        <v>37956</v>
      </c>
      <c r="B610">
        <v>4.2699999999999996</v>
      </c>
    </row>
    <row r="611" spans="1:2">
      <c r="A611" s="17">
        <v>37987</v>
      </c>
      <c r="B611">
        <v>4.1500000000000004</v>
      </c>
    </row>
    <row r="612" spans="1:2">
      <c r="A612" s="17">
        <v>38018</v>
      </c>
      <c r="B612">
        <v>4.08</v>
      </c>
    </row>
    <row r="613" spans="1:2">
      <c r="A613" s="17">
        <v>38047</v>
      </c>
      <c r="B613">
        <v>3.83</v>
      </c>
    </row>
    <row r="614" spans="1:2">
      <c r="A614" s="17">
        <v>38078</v>
      </c>
      <c r="B614">
        <v>4.3499999999999996</v>
      </c>
    </row>
    <row r="615" spans="1:2">
      <c r="A615" s="17">
        <v>38108</v>
      </c>
      <c r="B615">
        <v>4.72</v>
      </c>
    </row>
    <row r="616" spans="1:2">
      <c r="A616" s="17">
        <v>38139</v>
      </c>
      <c r="B616">
        <v>4.7300000000000004</v>
      </c>
    </row>
    <row r="617" spans="1:2">
      <c r="A617" s="17">
        <v>38169</v>
      </c>
      <c r="B617">
        <v>4.5</v>
      </c>
    </row>
    <row r="618" spans="1:2">
      <c r="A618" s="17">
        <v>38200</v>
      </c>
      <c r="B618">
        <v>4.28</v>
      </c>
    </row>
    <row r="619" spans="1:2">
      <c r="A619" s="17">
        <v>38231</v>
      </c>
      <c r="B619">
        <v>4.13</v>
      </c>
    </row>
    <row r="620" spans="1:2">
      <c r="A620" s="17">
        <v>38261</v>
      </c>
      <c r="B620">
        <v>4.0999999999999996</v>
      </c>
    </row>
    <row r="621" spans="1:2">
      <c r="A621" s="17">
        <v>38292</v>
      </c>
      <c r="B621">
        <v>4.1900000000000004</v>
      </c>
    </row>
    <row r="622" spans="1:2">
      <c r="A622" s="17">
        <v>38322</v>
      </c>
      <c r="B622">
        <v>4.2300000000000004</v>
      </c>
    </row>
    <row r="623" spans="1:2">
      <c r="A623" s="17">
        <v>38353</v>
      </c>
      <c r="B623">
        <v>4.22</v>
      </c>
    </row>
    <row r="624" spans="1:2">
      <c r="A624" s="17">
        <v>38384</v>
      </c>
      <c r="B624">
        <v>4.17</v>
      </c>
    </row>
    <row r="625" spans="1:2">
      <c r="A625" s="17">
        <v>38412</v>
      </c>
      <c r="B625">
        <v>4.5</v>
      </c>
    </row>
    <row r="626" spans="1:2">
      <c r="A626" s="17">
        <v>38443</v>
      </c>
      <c r="B626">
        <v>4.34</v>
      </c>
    </row>
    <row r="627" spans="1:2">
      <c r="A627" s="17">
        <v>38473</v>
      </c>
      <c r="B627">
        <v>4.1399999999999997</v>
      </c>
    </row>
    <row r="628" spans="1:2">
      <c r="A628" s="17">
        <v>38504</v>
      </c>
      <c r="B628">
        <v>4</v>
      </c>
    </row>
    <row r="629" spans="1:2">
      <c r="A629" s="17">
        <v>38534</v>
      </c>
      <c r="B629">
        <v>4.18</v>
      </c>
    </row>
    <row r="630" spans="1:2">
      <c r="A630" s="17">
        <v>38565</v>
      </c>
      <c r="B630">
        <v>4.26</v>
      </c>
    </row>
    <row r="631" spans="1:2">
      <c r="A631" s="17">
        <v>38596</v>
      </c>
      <c r="B631">
        <v>4.2</v>
      </c>
    </row>
    <row r="632" spans="1:2">
      <c r="A632" s="17">
        <v>38626</v>
      </c>
      <c r="B632">
        <v>4.46</v>
      </c>
    </row>
    <row r="633" spans="1:2">
      <c r="A633" s="17">
        <v>38657</v>
      </c>
      <c r="B633">
        <v>4.54</v>
      </c>
    </row>
    <row r="634" spans="1:2">
      <c r="A634" s="17">
        <v>38687</v>
      </c>
      <c r="B634">
        <v>4.47</v>
      </c>
    </row>
    <row r="635" spans="1:2">
      <c r="A635" s="17">
        <v>38718</v>
      </c>
      <c r="B635">
        <v>4.42</v>
      </c>
    </row>
    <row r="636" spans="1:2">
      <c r="A636" s="17">
        <v>38749</v>
      </c>
      <c r="B636">
        <v>4.57</v>
      </c>
    </row>
    <row r="637" spans="1:2">
      <c r="A637" s="17">
        <v>38777</v>
      </c>
      <c r="B637">
        <v>4.72</v>
      </c>
    </row>
    <row r="638" spans="1:2">
      <c r="A638" s="17">
        <v>38808</v>
      </c>
      <c r="B638">
        <v>4.99</v>
      </c>
    </row>
    <row r="639" spans="1:2">
      <c r="A639" s="17">
        <v>38838</v>
      </c>
      <c r="B639">
        <v>5.1100000000000003</v>
      </c>
    </row>
    <row r="640" spans="1:2">
      <c r="A640" s="17">
        <v>38869</v>
      </c>
      <c r="B640">
        <v>5.1100000000000003</v>
      </c>
    </row>
    <row r="641" spans="1:2">
      <c r="A641" s="17">
        <v>38899</v>
      </c>
      <c r="B641">
        <v>5.09</v>
      </c>
    </row>
    <row r="642" spans="1:2">
      <c r="A642" s="17">
        <v>38930</v>
      </c>
      <c r="B642">
        <v>4.88</v>
      </c>
    </row>
    <row r="643" spans="1:2">
      <c r="A643" s="17">
        <v>38961</v>
      </c>
      <c r="B643">
        <v>4.72</v>
      </c>
    </row>
    <row r="644" spans="1:2">
      <c r="A644" s="17">
        <v>38991</v>
      </c>
      <c r="B644">
        <v>4.7300000000000004</v>
      </c>
    </row>
    <row r="645" spans="1:2">
      <c r="A645" s="17">
        <v>39022</v>
      </c>
      <c r="B645">
        <v>4.5999999999999996</v>
      </c>
    </row>
    <row r="646" spans="1:2">
      <c r="A646" s="17">
        <v>39052</v>
      </c>
      <c r="B646">
        <v>4.5599999999999996</v>
      </c>
    </row>
    <row r="647" spans="1:2">
      <c r="A647" s="17">
        <v>39083</v>
      </c>
      <c r="B647">
        <v>4.76</v>
      </c>
    </row>
    <row r="648" spans="1:2">
      <c r="A648" s="17">
        <v>39114</v>
      </c>
      <c r="B648">
        <v>4.72</v>
      </c>
    </row>
    <row r="649" spans="1:2">
      <c r="A649" s="17">
        <v>39142</v>
      </c>
      <c r="B649">
        <v>4.5599999999999996</v>
      </c>
    </row>
    <row r="650" spans="1:2">
      <c r="A650" s="17">
        <v>39173</v>
      </c>
      <c r="B650">
        <v>4.6900000000000004</v>
      </c>
    </row>
    <row r="651" spans="1:2">
      <c r="A651" s="17">
        <v>39203</v>
      </c>
      <c r="B651">
        <v>4.75</v>
      </c>
    </row>
    <row r="652" spans="1:2">
      <c r="A652" s="17">
        <v>39234</v>
      </c>
      <c r="B652">
        <v>5.0999999999999996</v>
      </c>
    </row>
    <row r="653" spans="1:2">
      <c r="A653" s="17">
        <v>39264</v>
      </c>
      <c r="B653">
        <v>5</v>
      </c>
    </row>
    <row r="654" spans="1:2">
      <c r="A654" s="17">
        <v>39295</v>
      </c>
      <c r="B654">
        <v>4.67</v>
      </c>
    </row>
    <row r="655" spans="1:2">
      <c r="A655" s="17">
        <v>39326</v>
      </c>
      <c r="B655">
        <v>4.5199999999999996</v>
      </c>
    </row>
    <row r="656" spans="1:2">
      <c r="A656" s="17">
        <v>39356</v>
      </c>
      <c r="B656">
        <v>4.53</v>
      </c>
    </row>
    <row r="657" spans="1:2">
      <c r="A657" s="17">
        <v>39387</v>
      </c>
      <c r="B657">
        <v>4.1500000000000004</v>
      </c>
    </row>
    <row r="658" spans="1:2">
      <c r="A658" s="17">
        <v>39417</v>
      </c>
      <c r="B658">
        <v>4.0999999999999996</v>
      </c>
    </row>
    <row r="659" spans="1:2">
      <c r="A659" s="17">
        <v>39448</v>
      </c>
      <c r="B659">
        <v>3.74</v>
      </c>
    </row>
    <row r="660" spans="1:2">
      <c r="A660" s="17">
        <v>39479</v>
      </c>
      <c r="B660">
        <v>3.74</v>
      </c>
    </row>
    <row r="661" spans="1:2">
      <c r="A661" s="17">
        <v>39508</v>
      </c>
      <c r="B661">
        <v>3.51</v>
      </c>
    </row>
    <row r="662" spans="1:2">
      <c r="A662" s="17">
        <v>39539</v>
      </c>
      <c r="B662">
        <v>3.68</v>
      </c>
    </row>
    <row r="663" spans="1:2">
      <c r="A663" s="17">
        <v>39569</v>
      </c>
      <c r="B663">
        <v>3.88</v>
      </c>
    </row>
    <row r="664" spans="1:2">
      <c r="A664" s="17">
        <v>39600</v>
      </c>
      <c r="B664">
        <v>4.0999999999999996</v>
      </c>
    </row>
    <row r="665" spans="1:2">
      <c r="A665" s="17">
        <v>39630</v>
      </c>
      <c r="B665">
        <v>4.01</v>
      </c>
    </row>
    <row r="666" spans="1:2">
      <c r="A666" s="17">
        <v>39661</v>
      </c>
      <c r="B666">
        <v>3.89</v>
      </c>
    </row>
    <row r="667" spans="1:2">
      <c r="A667" s="17">
        <v>39692</v>
      </c>
      <c r="B667">
        <v>3.69</v>
      </c>
    </row>
    <row r="668" spans="1:2">
      <c r="A668" s="17">
        <v>39722</v>
      </c>
      <c r="B668">
        <v>3.81</v>
      </c>
    </row>
    <row r="669" spans="1:2">
      <c r="A669" s="17">
        <v>39753</v>
      </c>
      <c r="B669">
        <v>3.53</v>
      </c>
    </row>
    <row r="670" spans="1:2">
      <c r="A670" s="17">
        <v>39783</v>
      </c>
      <c r="B670">
        <v>2.42</v>
      </c>
    </row>
    <row r="671" spans="1:2">
      <c r="A671" s="17">
        <v>39814</v>
      </c>
      <c r="B671">
        <v>2.52</v>
      </c>
    </row>
    <row r="672" spans="1:2">
      <c r="A672" s="17">
        <v>39845</v>
      </c>
      <c r="B672">
        <v>2.87</v>
      </c>
    </row>
    <row r="673" spans="1:2">
      <c r="A673" s="17">
        <v>39873</v>
      </c>
      <c r="B673">
        <v>2.82</v>
      </c>
    </row>
    <row r="674" spans="1:2">
      <c r="A674" s="17">
        <v>39904</v>
      </c>
      <c r="B674">
        <v>2.93</v>
      </c>
    </row>
    <row r="675" spans="1:2">
      <c r="A675" s="17">
        <v>39934</v>
      </c>
      <c r="B675">
        <v>3.29</v>
      </c>
    </row>
    <row r="676" spans="1:2">
      <c r="A676" s="17">
        <v>39965</v>
      </c>
      <c r="B676">
        <v>3.72</v>
      </c>
    </row>
    <row r="677" spans="1:2">
      <c r="A677" s="17">
        <v>39995</v>
      </c>
      <c r="B677">
        <v>3.56</v>
      </c>
    </row>
    <row r="678" spans="1:2">
      <c r="A678" s="17">
        <v>40026</v>
      </c>
      <c r="B678">
        <v>3.59</v>
      </c>
    </row>
    <row r="679" spans="1:2">
      <c r="A679" s="17">
        <v>40057</v>
      </c>
      <c r="B679">
        <v>3.4</v>
      </c>
    </row>
    <row r="680" spans="1:2">
      <c r="A680" s="17">
        <v>40087</v>
      </c>
      <c r="B680">
        <v>3.39</v>
      </c>
    </row>
    <row r="681" spans="1:2">
      <c r="A681" s="17">
        <v>40118</v>
      </c>
      <c r="B681">
        <v>3.4</v>
      </c>
    </row>
    <row r="682" spans="1:2">
      <c r="A682" s="17">
        <v>40148</v>
      </c>
      <c r="B682">
        <v>3.59</v>
      </c>
    </row>
    <row r="683" spans="1:2">
      <c r="A683" s="17">
        <v>40179</v>
      </c>
      <c r="B683">
        <v>3.73</v>
      </c>
    </row>
    <row r="684" spans="1:2">
      <c r="A684" s="17">
        <v>40210</v>
      </c>
      <c r="B684">
        <v>3.69</v>
      </c>
    </row>
    <row r="685" spans="1:2">
      <c r="A685" s="17">
        <v>40238</v>
      </c>
      <c r="B685">
        <v>3.73</v>
      </c>
    </row>
    <row r="686" spans="1:2">
      <c r="A686" s="17">
        <v>40269</v>
      </c>
      <c r="B686">
        <v>3.85</v>
      </c>
    </row>
    <row r="687" spans="1:2">
      <c r="A687" s="17">
        <v>40299</v>
      </c>
      <c r="B687">
        <v>3.42</v>
      </c>
    </row>
    <row r="688" spans="1:2">
      <c r="A688" s="17">
        <v>40330</v>
      </c>
      <c r="B688">
        <v>3.2</v>
      </c>
    </row>
    <row r="689" spans="1:2">
      <c r="A689" s="17">
        <v>40360</v>
      </c>
      <c r="B689">
        <v>3.01</v>
      </c>
    </row>
    <row r="690" spans="1:2">
      <c r="A690" s="17">
        <v>40391</v>
      </c>
      <c r="B690">
        <v>2.7</v>
      </c>
    </row>
    <row r="691" spans="1:2">
      <c r="A691" s="17">
        <v>40422</v>
      </c>
      <c r="B691">
        <v>2.65</v>
      </c>
    </row>
    <row r="692" spans="1:2">
      <c r="A692" s="17">
        <v>40452</v>
      </c>
      <c r="B692">
        <v>2.54</v>
      </c>
    </row>
    <row r="693" spans="1:2">
      <c r="A693" s="17">
        <v>40483</v>
      </c>
      <c r="B693">
        <v>2.76</v>
      </c>
    </row>
    <row r="694" spans="1:2">
      <c r="A694" s="17">
        <v>40513</v>
      </c>
      <c r="B694">
        <v>3.29</v>
      </c>
    </row>
    <row r="695" spans="1:2">
      <c r="A695" s="17">
        <v>40544</v>
      </c>
      <c r="B695">
        <v>3.39</v>
      </c>
    </row>
    <row r="696" spans="1:2">
      <c r="A696" s="17">
        <v>40575</v>
      </c>
      <c r="B696">
        <v>3.58</v>
      </c>
    </row>
    <row r="697" spans="1:2">
      <c r="A697" s="17">
        <v>40603</v>
      </c>
      <c r="B697">
        <v>3.41</v>
      </c>
    </row>
    <row r="698" spans="1:2">
      <c r="A698" s="17">
        <v>40634</v>
      </c>
      <c r="B698">
        <v>3.46</v>
      </c>
    </row>
    <row r="699" spans="1:2">
      <c r="A699" s="17">
        <v>40664</v>
      </c>
      <c r="B699">
        <v>3.17</v>
      </c>
    </row>
    <row r="700" spans="1:2">
      <c r="A700" s="17">
        <v>40695</v>
      </c>
      <c r="B700">
        <v>3</v>
      </c>
    </row>
    <row r="701" spans="1:2">
      <c r="A701" s="17">
        <v>40725</v>
      </c>
      <c r="B701">
        <v>3</v>
      </c>
    </row>
    <row r="702" spans="1:2">
      <c r="A702" s="17">
        <v>40756</v>
      </c>
      <c r="B702">
        <v>2.2999999999999998</v>
      </c>
    </row>
    <row r="703" spans="1:2">
      <c r="A703" s="17">
        <v>40787</v>
      </c>
      <c r="B703">
        <v>1.98</v>
      </c>
    </row>
    <row r="704" spans="1:2">
      <c r="A704" s="17">
        <v>40817</v>
      </c>
      <c r="B704">
        <v>2.15</v>
      </c>
    </row>
    <row r="705" spans="1:2">
      <c r="A705" s="17">
        <v>40848</v>
      </c>
      <c r="B705">
        <v>2.0099999999999998</v>
      </c>
    </row>
    <row r="706" spans="1:2">
      <c r="A706" s="17">
        <v>40878</v>
      </c>
      <c r="B706">
        <v>1.98</v>
      </c>
    </row>
    <row r="707" spans="1:2">
      <c r="A707" s="17">
        <v>40909</v>
      </c>
      <c r="B707">
        <v>1.97</v>
      </c>
    </row>
    <row r="708" spans="1:2">
      <c r="A708" s="17">
        <v>40940</v>
      </c>
      <c r="B708">
        <v>1.97</v>
      </c>
    </row>
    <row r="709" spans="1:2">
      <c r="A709" s="17">
        <v>40969</v>
      </c>
      <c r="B709">
        <v>2.17</v>
      </c>
    </row>
    <row r="710" spans="1:2">
      <c r="A710" s="17">
        <v>41000</v>
      </c>
      <c r="B710">
        <v>2.0499999999999998</v>
      </c>
    </row>
    <row r="711" spans="1:2">
      <c r="A711" s="17">
        <v>41030</v>
      </c>
      <c r="B711">
        <v>1.8</v>
      </c>
    </row>
    <row r="712" spans="1:2">
      <c r="A712" s="17">
        <v>41061</v>
      </c>
      <c r="B712">
        <v>1.62</v>
      </c>
    </row>
    <row r="713" spans="1:2">
      <c r="A713" s="17">
        <v>41091</v>
      </c>
      <c r="B713">
        <v>1.53</v>
      </c>
    </row>
    <row r="714" spans="1:2">
      <c r="A714" s="17">
        <v>41122</v>
      </c>
      <c r="B714">
        <v>1.68</v>
      </c>
    </row>
    <row r="715" spans="1:2">
      <c r="A715" s="17">
        <v>41153</v>
      </c>
      <c r="B715">
        <v>1.72</v>
      </c>
    </row>
    <row r="716" spans="1:2">
      <c r="A716" s="17">
        <v>41183</v>
      </c>
      <c r="B716">
        <v>1.75</v>
      </c>
    </row>
    <row r="717" spans="1:2">
      <c r="A717" s="17">
        <v>41214</v>
      </c>
      <c r="B717">
        <v>1.65</v>
      </c>
    </row>
    <row r="718" spans="1:2">
      <c r="A718" s="17">
        <v>41244</v>
      </c>
      <c r="B718">
        <v>1.72</v>
      </c>
    </row>
    <row r="719" spans="1:2">
      <c r="A719" s="17">
        <v>41275</v>
      </c>
      <c r="B719">
        <v>1.91</v>
      </c>
    </row>
    <row r="720" spans="1:2">
      <c r="A720" s="17">
        <v>41306</v>
      </c>
      <c r="B720">
        <v>1.98</v>
      </c>
    </row>
    <row r="721" spans="1:2">
      <c r="A721" s="17">
        <v>41334</v>
      </c>
      <c r="B721">
        <v>1.96</v>
      </c>
    </row>
    <row r="722" spans="1:2">
      <c r="A722" s="17">
        <v>41365</v>
      </c>
      <c r="B722">
        <v>1.76</v>
      </c>
    </row>
    <row r="723" spans="1:2">
      <c r="A723" s="17">
        <v>41395</v>
      </c>
      <c r="B723">
        <v>1.93</v>
      </c>
    </row>
    <row r="724" spans="1:2">
      <c r="A724" s="17">
        <v>41426</v>
      </c>
      <c r="B724">
        <v>2.2999999999999998</v>
      </c>
    </row>
    <row r="725" spans="1:2">
      <c r="A725" s="17">
        <v>41456</v>
      </c>
      <c r="B725">
        <v>2.58</v>
      </c>
    </row>
    <row r="726" spans="1:2">
      <c r="A726" s="17">
        <v>41487</v>
      </c>
      <c r="B726">
        <v>2.74</v>
      </c>
    </row>
    <row r="727" spans="1:2">
      <c r="A727" s="17">
        <v>41518</v>
      </c>
      <c r="B727">
        <v>2.81</v>
      </c>
    </row>
    <row r="728" spans="1:2">
      <c r="A728" s="17">
        <v>41548</v>
      </c>
      <c r="B728">
        <v>2.62</v>
      </c>
    </row>
    <row r="729" spans="1:2">
      <c r="A729" s="17">
        <v>41579</v>
      </c>
      <c r="B729">
        <v>2.72</v>
      </c>
    </row>
    <row r="730" spans="1:2">
      <c r="A730" s="17">
        <v>41609</v>
      </c>
      <c r="B730">
        <v>2.9</v>
      </c>
    </row>
    <row r="731" spans="1:2">
      <c r="A731" s="17">
        <v>41640</v>
      </c>
      <c r="B731">
        <v>2.86</v>
      </c>
    </row>
    <row r="732" spans="1:2">
      <c r="A732" s="17">
        <v>41671</v>
      </c>
      <c r="B732">
        <v>2.71</v>
      </c>
    </row>
    <row r="733" spans="1:2">
      <c r="A733" s="17">
        <v>41699</v>
      </c>
      <c r="B733">
        <v>2.72</v>
      </c>
    </row>
    <row r="734" spans="1:2">
      <c r="A734" s="17">
        <v>41730</v>
      </c>
      <c r="B734">
        <v>2.71</v>
      </c>
    </row>
    <row r="735" spans="1:2">
      <c r="A735" s="17">
        <v>41760</v>
      </c>
      <c r="B735">
        <v>2.56</v>
      </c>
    </row>
    <row r="736" spans="1:2">
      <c r="A736" s="17">
        <v>41791</v>
      </c>
      <c r="B736">
        <v>2.6</v>
      </c>
    </row>
    <row r="737" spans="1:2">
      <c r="A737" s="17">
        <v>41821</v>
      </c>
      <c r="B737">
        <v>2.54</v>
      </c>
    </row>
    <row r="738" spans="1:2">
      <c r="A738" s="17">
        <v>41852</v>
      </c>
      <c r="B738">
        <v>2.42</v>
      </c>
    </row>
    <row r="739" spans="1:2">
      <c r="A739" s="17">
        <v>41883</v>
      </c>
      <c r="B739">
        <v>2.5299999999999998</v>
      </c>
    </row>
    <row r="740" spans="1:2">
      <c r="A740" s="17">
        <v>41913</v>
      </c>
      <c r="B740">
        <v>2.2999999999999998</v>
      </c>
    </row>
    <row r="741" spans="1:2">
      <c r="A741" s="17">
        <v>41944</v>
      </c>
      <c r="B741">
        <v>2.33</v>
      </c>
    </row>
    <row r="742" spans="1:2">
      <c r="A742" s="17">
        <v>41974</v>
      </c>
      <c r="B742">
        <v>2.21</v>
      </c>
    </row>
    <row r="743" spans="1:2">
      <c r="A743" s="17">
        <v>42005</v>
      </c>
      <c r="B743">
        <v>1.88</v>
      </c>
    </row>
    <row r="744" spans="1:2">
      <c r="A744" s="17">
        <v>42036</v>
      </c>
      <c r="B744">
        <v>1.98</v>
      </c>
    </row>
    <row r="745" spans="1:2">
      <c r="A745" s="17">
        <v>42064</v>
      </c>
      <c r="B745">
        <v>2.04</v>
      </c>
    </row>
    <row r="746" spans="1:2">
      <c r="A746" s="17">
        <v>42095</v>
      </c>
      <c r="B746">
        <v>1.94</v>
      </c>
    </row>
    <row r="747" spans="1:2">
      <c r="A747" s="17">
        <v>42125</v>
      </c>
      <c r="B747">
        <v>2.2000000000000002</v>
      </c>
    </row>
    <row r="748" spans="1:2">
      <c r="A748" s="17">
        <v>42156</v>
      </c>
      <c r="B748">
        <v>2.36</v>
      </c>
    </row>
    <row r="749" spans="1:2">
      <c r="A749" s="17">
        <v>42186</v>
      </c>
      <c r="B749">
        <v>2.3199999999999998</v>
      </c>
    </row>
    <row r="750" spans="1:2">
      <c r="A750" s="17">
        <v>42217</v>
      </c>
      <c r="B750">
        <v>2.17</v>
      </c>
    </row>
    <row r="751" spans="1:2">
      <c r="A751" s="17">
        <v>42248</v>
      </c>
      <c r="B751">
        <v>2.17</v>
      </c>
    </row>
    <row r="752" spans="1:2">
      <c r="A752" s="17">
        <v>42278</v>
      </c>
      <c r="B752">
        <v>2.0699999999999998</v>
      </c>
    </row>
    <row r="753" spans="1:2">
      <c r="A753" s="17">
        <v>42309</v>
      </c>
      <c r="B753">
        <v>2.2599999999999998</v>
      </c>
    </row>
    <row r="754" spans="1:2">
      <c r="A754" s="17">
        <v>42339</v>
      </c>
      <c r="B754">
        <v>2.2400000000000002</v>
      </c>
    </row>
    <row r="755" spans="1:2">
      <c r="A755" s="17">
        <v>42370</v>
      </c>
      <c r="B755">
        <v>2.09</v>
      </c>
    </row>
    <row r="756" spans="1:2">
      <c r="A756" s="17">
        <v>42401</v>
      </c>
      <c r="B756">
        <v>1.78</v>
      </c>
    </row>
    <row r="757" spans="1:2">
      <c r="A757" s="17">
        <v>42430</v>
      </c>
      <c r="B757">
        <v>1.89</v>
      </c>
    </row>
    <row r="758" spans="1:2">
      <c r="A758" s="17">
        <v>42461</v>
      </c>
      <c r="B758">
        <v>1.81</v>
      </c>
    </row>
    <row r="759" spans="1:2">
      <c r="A759" s="17">
        <v>42491</v>
      </c>
      <c r="B759">
        <v>1.81</v>
      </c>
    </row>
    <row r="760" spans="1:2">
      <c r="A760" s="17">
        <v>42522</v>
      </c>
      <c r="B760">
        <v>1.64</v>
      </c>
    </row>
    <row r="761" spans="1:2">
      <c r="A761" s="17">
        <v>42552</v>
      </c>
      <c r="B761">
        <v>1.5</v>
      </c>
    </row>
    <row r="762" spans="1:2">
      <c r="A762" s="17">
        <v>42583</v>
      </c>
      <c r="B762">
        <v>1.56</v>
      </c>
    </row>
    <row r="763" spans="1:2">
      <c r="A763" s="17">
        <v>42614</v>
      </c>
      <c r="B763">
        <v>1.63</v>
      </c>
    </row>
    <row r="764" spans="1:2">
      <c r="A764" s="17">
        <v>42644</v>
      </c>
      <c r="B764">
        <v>1.76</v>
      </c>
    </row>
    <row r="765" spans="1:2">
      <c r="A765" s="17">
        <v>42675</v>
      </c>
      <c r="B765">
        <v>2.14</v>
      </c>
    </row>
    <row r="766" spans="1:2">
      <c r="A766" s="17">
        <v>42705</v>
      </c>
      <c r="B766">
        <v>2.4900000000000002</v>
      </c>
    </row>
    <row r="767" spans="1:2">
      <c r="A767" s="17">
        <v>42736</v>
      </c>
      <c r="B767">
        <v>2.4300000000000002</v>
      </c>
    </row>
    <row r="768" spans="1:2">
      <c r="A768" s="17">
        <v>42767</v>
      </c>
      <c r="B768">
        <v>2.42</v>
      </c>
    </row>
    <row r="769" spans="1:2">
      <c r="A769" s="17">
        <v>42795</v>
      </c>
      <c r="B769">
        <v>2.48</v>
      </c>
    </row>
    <row r="770" spans="1:2">
      <c r="A770" s="17">
        <v>42826</v>
      </c>
      <c r="B770">
        <v>2.2999999999999998</v>
      </c>
    </row>
    <row r="771" spans="1:2">
      <c r="A771" s="17">
        <v>42856</v>
      </c>
      <c r="B771">
        <v>2.2999999999999998</v>
      </c>
    </row>
    <row r="772" spans="1:2">
      <c r="A772" s="17">
        <v>42887</v>
      </c>
      <c r="B772">
        <v>2.19</v>
      </c>
    </row>
    <row r="773" spans="1:2">
      <c r="A773" s="17">
        <v>42917</v>
      </c>
      <c r="B773">
        <v>2.3199999999999998</v>
      </c>
    </row>
    <row r="774" spans="1:2">
      <c r="A774" s="17">
        <v>42948</v>
      </c>
      <c r="B774">
        <v>2.21</v>
      </c>
    </row>
    <row r="775" spans="1:2">
      <c r="A775" s="17">
        <v>42979</v>
      </c>
      <c r="B775">
        <v>2.2000000000000002</v>
      </c>
    </row>
    <row r="776" spans="1:2">
      <c r="A776" s="17">
        <v>43009</v>
      </c>
      <c r="B776">
        <v>2.36</v>
      </c>
    </row>
    <row r="777" spans="1:2">
      <c r="A777" s="17">
        <v>43040</v>
      </c>
      <c r="B777">
        <v>2.35</v>
      </c>
    </row>
    <row r="778" spans="1:2">
      <c r="A778" s="17">
        <v>43070</v>
      </c>
      <c r="B778">
        <v>2.4</v>
      </c>
    </row>
    <row r="779" spans="1:2">
      <c r="A779" s="17">
        <v>43101</v>
      </c>
      <c r="B779">
        <v>2.58</v>
      </c>
    </row>
    <row r="780" spans="1:2">
      <c r="A780" s="17">
        <v>43132</v>
      </c>
      <c r="B780">
        <v>2.86</v>
      </c>
    </row>
    <row r="781" spans="1:2">
      <c r="A781" s="17">
        <v>43160</v>
      </c>
      <c r="B781">
        <v>2.84</v>
      </c>
    </row>
    <row r="782" spans="1:2">
      <c r="A782" s="17">
        <v>43191</v>
      </c>
      <c r="B782">
        <v>2.87</v>
      </c>
    </row>
    <row r="783" spans="1:2">
      <c r="A783" s="17">
        <v>43221</v>
      </c>
      <c r="B783">
        <v>2.98</v>
      </c>
    </row>
    <row r="784" spans="1:2">
      <c r="A784" s="17">
        <v>43252</v>
      </c>
      <c r="B784">
        <v>2.91</v>
      </c>
    </row>
    <row r="785" spans="1:2">
      <c r="A785" s="17">
        <v>43282</v>
      </c>
      <c r="B785">
        <v>2.89</v>
      </c>
    </row>
    <row r="786" spans="1:2">
      <c r="A786" s="17">
        <v>43313</v>
      </c>
      <c r="B786">
        <v>2.89</v>
      </c>
    </row>
    <row r="787" spans="1:2">
      <c r="A787" s="17">
        <v>43344</v>
      </c>
      <c r="B787">
        <v>3</v>
      </c>
    </row>
    <row r="788" spans="1:2">
      <c r="A788" s="17">
        <v>43374</v>
      </c>
      <c r="B788">
        <v>3.15</v>
      </c>
    </row>
    <row r="789" spans="1:2">
      <c r="A789" s="17">
        <v>43405</v>
      </c>
      <c r="B789">
        <v>3.12</v>
      </c>
    </row>
    <row r="790" spans="1:2">
      <c r="A790" s="17">
        <v>43435</v>
      </c>
      <c r="B790">
        <v>2.83</v>
      </c>
    </row>
    <row r="791" spans="1:2">
      <c r="A791" s="17">
        <v>43466</v>
      </c>
      <c r="B791">
        <v>2.71</v>
      </c>
    </row>
    <row r="792" spans="1:2">
      <c r="A792" s="17">
        <v>43497</v>
      </c>
      <c r="B792">
        <v>2.68</v>
      </c>
    </row>
    <row r="793" spans="1:2">
      <c r="A793" s="17">
        <v>43525</v>
      </c>
      <c r="B793">
        <v>2.57</v>
      </c>
    </row>
    <row r="794" spans="1:2">
      <c r="A794" s="17">
        <v>43556</v>
      </c>
      <c r="B794">
        <v>2.5299999999999998</v>
      </c>
    </row>
    <row r="795" spans="1:2">
      <c r="A795" s="17">
        <v>43586</v>
      </c>
      <c r="B795">
        <v>2.4</v>
      </c>
    </row>
    <row r="796" spans="1:2">
      <c r="A796" s="17">
        <v>43617</v>
      </c>
      <c r="B796">
        <v>2.0699999999999998</v>
      </c>
    </row>
    <row r="797" spans="1:2">
      <c r="A797" s="17">
        <v>43647</v>
      </c>
      <c r="B797">
        <v>2.06</v>
      </c>
    </row>
    <row r="798" spans="1:2">
      <c r="A798" s="17">
        <v>43678</v>
      </c>
      <c r="B798">
        <v>1.63</v>
      </c>
    </row>
    <row r="799" spans="1:2">
      <c r="A799" s="17">
        <v>43709</v>
      </c>
      <c r="B799">
        <v>1.7</v>
      </c>
    </row>
    <row r="800" spans="1:2">
      <c r="A800" s="17">
        <v>43739</v>
      </c>
      <c r="B800">
        <v>1.71</v>
      </c>
    </row>
    <row r="801" spans="1:2">
      <c r="A801" s="17">
        <v>43770</v>
      </c>
      <c r="B801">
        <v>1.81</v>
      </c>
    </row>
    <row r="802" spans="1:2">
      <c r="A802" s="17">
        <v>43800</v>
      </c>
      <c r="B802">
        <v>1.86</v>
      </c>
    </row>
    <row r="803" spans="1:2">
      <c r="A803" s="17">
        <v>43831</v>
      </c>
      <c r="B803">
        <v>1.76</v>
      </c>
    </row>
    <row r="804" spans="1:2">
      <c r="A804" s="17">
        <v>43862</v>
      </c>
      <c r="B804">
        <v>1.5</v>
      </c>
    </row>
    <row r="805" spans="1:2">
      <c r="A805" s="17">
        <v>43891</v>
      </c>
      <c r="B805">
        <v>0.87</v>
      </c>
    </row>
    <row r="806" spans="1:2">
      <c r="A806" s="17">
        <v>43922</v>
      </c>
      <c r="B806">
        <v>0.66</v>
      </c>
    </row>
    <row r="807" spans="1:2">
      <c r="A807" s="17">
        <v>43952</v>
      </c>
      <c r="B807">
        <v>0.67</v>
      </c>
    </row>
    <row r="808" spans="1:2">
      <c r="A808" s="17">
        <v>43983</v>
      </c>
      <c r="B808">
        <v>0.73</v>
      </c>
    </row>
    <row r="809" spans="1:2">
      <c r="A809" s="17">
        <v>44013</v>
      </c>
      <c r="B809">
        <v>0.62</v>
      </c>
    </row>
    <row r="810" spans="1:2">
      <c r="A810" s="17">
        <v>44044</v>
      </c>
      <c r="B810">
        <v>0.65</v>
      </c>
    </row>
    <row r="811" spans="1:2">
      <c r="A811" s="17">
        <v>44075</v>
      </c>
      <c r="B811">
        <v>0.68</v>
      </c>
    </row>
    <row r="812" spans="1:2">
      <c r="A812" s="17">
        <v>44105</v>
      </c>
      <c r="B812">
        <v>0.79</v>
      </c>
    </row>
    <row r="813" spans="1:2">
      <c r="A813" s="17">
        <v>44136</v>
      </c>
      <c r="B813">
        <v>0.87</v>
      </c>
    </row>
    <row r="814" spans="1:2">
      <c r="A814" s="17">
        <v>44166</v>
      </c>
      <c r="B814">
        <v>0.93</v>
      </c>
    </row>
    <row r="815" spans="1:2">
      <c r="A815" s="17">
        <v>44197</v>
      </c>
      <c r="B815">
        <v>1.08</v>
      </c>
    </row>
    <row r="816" spans="1:2">
      <c r="A816" s="17">
        <v>44228</v>
      </c>
      <c r="B816">
        <v>1.26</v>
      </c>
    </row>
    <row r="817" spans="1:2">
      <c r="A817" s="17">
        <v>44256</v>
      </c>
      <c r="B817">
        <v>1.61</v>
      </c>
    </row>
    <row r="818" spans="1:2">
      <c r="A818" s="17">
        <v>44287</v>
      </c>
      <c r="B818">
        <v>1.64</v>
      </c>
    </row>
    <row r="819" spans="1:2">
      <c r="A819" s="17">
        <v>44317</v>
      </c>
      <c r="B819">
        <v>1.62</v>
      </c>
    </row>
    <row r="820" spans="1:2">
      <c r="A820" s="17">
        <v>44348</v>
      </c>
      <c r="B820">
        <v>1.52</v>
      </c>
    </row>
    <row r="821" spans="1:2">
      <c r="A821" s="17">
        <v>44378</v>
      </c>
      <c r="B821">
        <v>1.32</v>
      </c>
    </row>
    <row r="822" spans="1:2">
      <c r="A822" s="17">
        <v>44409</v>
      </c>
      <c r="B822">
        <v>1.28</v>
      </c>
    </row>
    <row r="823" spans="1:2">
      <c r="A823" s="17">
        <v>44440</v>
      </c>
      <c r="B823">
        <v>1.37</v>
      </c>
    </row>
    <row r="824" spans="1:2">
      <c r="A824" s="17">
        <v>44470</v>
      </c>
      <c r="B824">
        <v>1.58</v>
      </c>
    </row>
    <row r="825" spans="1:2">
      <c r="A825" s="17">
        <v>44501</v>
      </c>
      <c r="B825">
        <v>1.56</v>
      </c>
    </row>
    <row r="826" spans="1:2">
      <c r="A826" s="17">
        <v>44531</v>
      </c>
      <c r="B826">
        <v>1.47</v>
      </c>
    </row>
    <row r="827" spans="1:2">
      <c r="A827" s="17">
        <v>44562</v>
      </c>
      <c r="B827">
        <v>1.76</v>
      </c>
    </row>
    <row r="828" spans="1:2">
      <c r="A828" s="17">
        <v>44593</v>
      </c>
      <c r="B828">
        <v>1.93</v>
      </c>
    </row>
  </sheetData>
  <hyperlinks>
    <hyperlink ref="D1" r:id="rId1" display="https://fred.stlouisfed.org/series/GS10" xr:uid="{235E5A78-E1E0-4CD2-BCFC-A6378D0681AA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99011-A05B-4D79-A0B0-EF5A65FA3DF4}">
  <sheetPr>
    <tabColor rgb="FF70AD47"/>
  </sheetPr>
  <dimension ref="A1:D828"/>
  <sheetViews>
    <sheetView workbookViewId="0">
      <selection activeCell="D1" sqref="D1"/>
    </sheetView>
  </sheetViews>
  <sheetFormatPr defaultRowHeight="12.75"/>
  <cols>
    <col min="1" max="1" width="10.140625" bestFit="1" customWidth="1"/>
    <col min="2" max="2" width="5" bestFit="1" customWidth="1"/>
  </cols>
  <sheetData>
    <row r="1" spans="1:4">
      <c r="A1" t="s">
        <v>1</v>
      </c>
      <c r="B1" t="s">
        <v>55</v>
      </c>
      <c r="D1" s="18" t="s">
        <v>303</v>
      </c>
    </row>
    <row r="2" spans="1:4">
      <c r="A2" s="17">
        <v>19450</v>
      </c>
      <c r="B2">
        <v>2.62</v>
      </c>
    </row>
    <row r="3" spans="1:4">
      <c r="A3" s="17">
        <v>19480</v>
      </c>
      <c r="B3">
        <v>2.87</v>
      </c>
    </row>
    <row r="4" spans="1:4">
      <c r="A4" s="17">
        <v>19511</v>
      </c>
      <c r="B4">
        <v>2.94</v>
      </c>
    </row>
    <row r="5" spans="1:4">
      <c r="A5" s="17">
        <v>19541</v>
      </c>
      <c r="B5">
        <v>2.75</v>
      </c>
    </row>
    <row r="6" spans="1:4">
      <c r="A6" s="17">
        <v>19572</v>
      </c>
      <c r="B6">
        <v>2.8</v>
      </c>
    </row>
    <row r="7" spans="1:4">
      <c r="A7" s="17">
        <v>19603</v>
      </c>
      <c r="B7">
        <v>2.71</v>
      </c>
    </row>
    <row r="8" spans="1:4">
      <c r="A8" s="17">
        <v>19633</v>
      </c>
      <c r="B8">
        <v>2.4300000000000002</v>
      </c>
    </row>
    <row r="9" spans="1:4">
      <c r="A9" s="17">
        <v>19664</v>
      </c>
      <c r="B9">
        <v>2.42</v>
      </c>
    </row>
    <row r="10" spans="1:4">
      <c r="A10" s="17">
        <v>19694</v>
      </c>
      <c r="B10">
        <v>2.3199999999999998</v>
      </c>
    </row>
    <row r="11" spans="1:4">
      <c r="A11" s="17">
        <v>19725</v>
      </c>
      <c r="B11">
        <v>2.17</v>
      </c>
    </row>
    <row r="12" spans="1:4">
      <c r="A12" s="17">
        <v>19756</v>
      </c>
      <c r="B12">
        <v>2.04</v>
      </c>
    </row>
    <row r="13" spans="1:4">
      <c r="A13" s="17">
        <v>19784</v>
      </c>
      <c r="B13">
        <v>1.93</v>
      </c>
    </row>
    <row r="14" spans="1:4">
      <c r="A14" s="17">
        <v>19815</v>
      </c>
      <c r="B14">
        <v>1.87</v>
      </c>
    </row>
    <row r="15" spans="1:4">
      <c r="A15" s="17">
        <v>19845</v>
      </c>
      <c r="B15">
        <v>1.92</v>
      </c>
    </row>
    <row r="16" spans="1:4">
      <c r="A16" s="17">
        <v>19876</v>
      </c>
      <c r="B16">
        <v>1.92</v>
      </c>
    </row>
    <row r="17" spans="1:2">
      <c r="A17" s="17">
        <v>19906</v>
      </c>
      <c r="B17">
        <v>1.85</v>
      </c>
    </row>
    <row r="18" spans="1:2">
      <c r="A18" s="17">
        <v>19937</v>
      </c>
      <c r="B18">
        <v>1.9</v>
      </c>
    </row>
    <row r="19" spans="1:2">
      <c r="A19" s="17">
        <v>19968</v>
      </c>
      <c r="B19">
        <v>1.96</v>
      </c>
    </row>
    <row r="20" spans="1:2">
      <c r="A20" s="17">
        <v>19998</v>
      </c>
      <c r="B20">
        <v>2.02</v>
      </c>
    </row>
    <row r="21" spans="1:2">
      <c r="A21" s="17">
        <v>20029</v>
      </c>
      <c r="B21">
        <v>2.09</v>
      </c>
    </row>
    <row r="22" spans="1:2">
      <c r="A22" s="17">
        <v>20059</v>
      </c>
      <c r="B22">
        <v>2.16</v>
      </c>
    </row>
    <row r="23" spans="1:2">
      <c r="A23" s="17">
        <v>20090</v>
      </c>
      <c r="B23">
        <v>2.3199999999999998</v>
      </c>
    </row>
    <row r="24" spans="1:2">
      <c r="A24" s="17">
        <v>20121</v>
      </c>
      <c r="B24">
        <v>2.38</v>
      </c>
    </row>
    <row r="25" spans="1:2">
      <c r="A25" s="17">
        <v>20149</v>
      </c>
      <c r="B25">
        <v>2.48</v>
      </c>
    </row>
    <row r="26" spans="1:2">
      <c r="A26" s="17">
        <v>20180</v>
      </c>
      <c r="B26">
        <v>2.5499999999999998</v>
      </c>
    </row>
    <row r="27" spans="1:2">
      <c r="A27" s="17">
        <v>20210</v>
      </c>
      <c r="B27">
        <v>2.56</v>
      </c>
    </row>
    <row r="28" spans="1:2">
      <c r="A28" s="17">
        <v>20241</v>
      </c>
      <c r="B28">
        <v>2.59</v>
      </c>
    </row>
    <row r="29" spans="1:2">
      <c r="A29" s="17">
        <v>20271</v>
      </c>
      <c r="B29">
        <v>2.72</v>
      </c>
    </row>
    <row r="30" spans="1:2">
      <c r="A30" s="17">
        <v>20302</v>
      </c>
      <c r="B30">
        <v>2.86</v>
      </c>
    </row>
    <row r="31" spans="1:2">
      <c r="A31" s="17">
        <v>20333</v>
      </c>
      <c r="B31">
        <v>2.85</v>
      </c>
    </row>
    <row r="32" spans="1:2">
      <c r="A32" s="17">
        <v>20363</v>
      </c>
      <c r="B32">
        <v>2.76</v>
      </c>
    </row>
    <row r="33" spans="1:2">
      <c r="A33" s="17">
        <v>20394</v>
      </c>
      <c r="B33">
        <v>2.81</v>
      </c>
    </row>
    <row r="34" spans="1:2">
      <c r="A34" s="17">
        <v>20424</v>
      </c>
      <c r="B34">
        <v>2.93</v>
      </c>
    </row>
    <row r="35" spans="1:2">
      <c r="A35" s="17">
        <v>20455</v>
      </c>
      <c r="B35">
        <v>2.84</v>
      </c>
    </row>
    <row r="36" spans="1:2">
      <c r="A36" s="17">
        <v>20486</v>
      </c>
      <c r="B36">
        <v>2.74</v>
      </c>
    </row>
    <row r="37" spans="1:2">
      <c r="A37" s="17">
        <v>20515</v>
      </c>
      <c r="B37">
        <v>2.93</v>
      </c>
    </row>
    <row r="38" spans="1:2">
      <c r="A38" s="17">
        <v>20546</v>
      </c>
      <c r="B38">
        <v>3.2</v>
      </c>
    </row>
    <row r="39" spans="1:2">
      <c r="A39" s="17">
        <v>20576</v>
      </c>
      <c r="B39">
        <v>3.08</v>
      </c>
    </row>
    <row r="40" spans="1:2">
      <c r="A40" s="17">
        <v>20607</v>
      </c>
      <c r="B40">
        <v>2.97</v>
      </c>
    </row>
    <row r="41" spans="1:2">
      <c r="A41" s="17">
        <v>20637</v>
      </c>
      <c r="B41">
        <v>3.12</v>
      </c>
    </row>
    <row r="42" spans="1:2">
      <c r="A42" s="17">
        <v>20668</v>
      </c>
      <c r="B42">
        <v>3.41</v>
      </c>
    </row>
    <row r="43" spans="1:2">
      <c r="A43" s="17">
        <v>20699</v>
      </c>
      <c r="B43">
        <v>3.47</v>
      </c>
    </row>
    <row r="44" spans="1:2">
      <c r="A44" s="17">
        <v>20729</v>
      </c>
      <c r="B44">
        <v>3.4</v>
      </c>
    </row>
    <row r="45" spans="1:2">
      <c r="A45" s="17">
        <v>20760</v>
      </c>
      <c r="B45">
        <v>3.56</v>
      </c>
    </row>
    <row r="46" spans="1:2">
      <c r="A46" s="17">
        <v>20790</v>
      </c>
      <c r="B46">
        <v>3.7</v>
      </c>
    </row>
    <row r="47" spans="1:2">
      <c r="A47" s="17">
        <v>20821</v>
      </c>
      <c r="B47">
        <v>3.47</v>
      </c>
    </row>
    <row r="48" spans="1:2">
      <c r="A48" s="17">
        <v>20852</v>
      </c>
      <c r="B48">
        <v>3.39</v>
      </c>
    </row>
    <row r="49" spans="1:2">
      <c r="A49" s="17">
        <v>20880</v>
      </c>
      <c r="B49">
        <v>3.46</v>
      </c>
    </row>
    <row r="50" spans="1:2">
      <c r="A50" s="17">
        <v>20911</v>
      </c>
      <c r="B50">
        <v>3.53</v>
      </c>
    </row>
    <row r="51" spans="1:2">
      <c r="A51" s="17">
        <v>20941</v>
      </c>
      <c r="B51">
        <v>3.64</v>
      </c>
    </row>
    <row r="52" spans="1:2">
      <c r="A52" s="17">
        <v>20972</v>
      </c>
      <c r="B52">
        <v>3.83</v>
      </c>
    </row>
    <row r="53" spans="1:2">
      <c r="A53" s="17">
        <v>21002</v>
      </c>
      <c r="B53">
        <v>4</v>
      </c>
    </row>
    <row r="54" spans="1:2">
      <c r="A54" s="17">
        <v>21033</v>
      </c>
      <c r="B54">
        <v>4</v>
      </c>
    </row>
    <row r="55" spans="1:2">
      <c r="A55" s="17">
        <v>21064</v>
      </c>
      <c r="B55">
        <v>4.03</v>
      </c>
    </row>
    <row r="56" spans="1:2">
      <c r="A56" s="17">
        <v>21094</v>
      </c>
      <c r="B56">
        <v>4.08</v>
      </c>
    </row>
    <row r="57" spans="1:2">
      <c r="A57" s="17">
        <v>21125</v>
      </c>
      <c r="B57">
        <v>3.72</v>
      </c>
    </row>
    <row r="58" spans="1:2">
      <c r="A58" s="17">
        <v>21155</v>
      </c>
      <c r="B58">
        <v>3.08</v>
      </c>
    </row>
    <row r="59" spans="1:2">
      <c r="A59" s="17">
        <v>21186</v>
      </c>
      <c r="B59">
        <v>2.88</v>
      </c>
    </row>
    <row r="60" spans="1:2">
      <c r="A60" s="17">
        <v>21217</v>
      </c>
      <c r="B60">
        <v>2.78</v>
      </c>
    </row>
    <row r="61" spans="1:2">
      <c r="A61" s="17">
        <v>21245</v>
      </c>
      <c r="B61">
        <v>2.64</v>
      </c>
    </row>
    <row r="62" spans="1:2">
      <c r="A62" s="17">
        <v>21276</v>
      </c>
      <c r="B62">
        <v>2.46</v>
      </c>
    </row>
    <row r="63" spans="1:2">
      <c r="A63" s="17">
        <v>21306</v>
      </c>
      <c r="B63">
        <v>2.41</v>
      </c>
    </row>
    <row r="64" spans="1:2">
      <c r="A64" s="17">
        <v>21337</v>
      </c>
      <c r="B64">
        <v>2.46</v>
      </c>
    </row>
    <row r="65" spans="1:2">
      <c r="A65" s="17">
        <v>21367</v>
      </c>
      <c r="B65">
        <v>2.77</v>
      </c>
    </row>
    <row r="66" spans="1:2">
      <c r="A66" s="17">
        <v>21398</v>
      </c>
      <c r="B66">
        <v>3.29</v>
      </c>
    </row>
    <row r="67" spans="1:2">
      <c r="A67" s="17">
        <v>21429</v>
      </c>
      <c r="B67">
        <v>3.69</v>
      </c>
    </row>
    <row r="68" spans="1:2">
      <c r="A68" s="17">
        <v>21459</v>
      </c>
      <c r="B68">
        <v>3.78</v>
      </c>
    </row>
    <row r="69" spans="1:2">
      <c r="A69" s="17">
        <v>21490</v>
      </c>
      <c r="B69">
        <v>3.7</v>
      </c>
    </row>
    <row r="70" spans="1:2">
      <c r="A70" s="17">
        <v>21520</v>
      </c>
      <c r="B70">
        <v>3.82</v>
      </c>
    </row>
    <row r="71" spans="1:2">
      <c r="A71" s="17">
        <v>21551</v>
      </c>
      <c r="B71">
        <v>4.01</v>
      </c>
    </row>
    <row r="72" spans="1:2">
      <c r="A72" s="17">
        <v>21582</v>
      </c>
      <c r="B72">
        <v>3.96</v>
      </c>
    </row>
    <row r="73" spans="1:2">
      <c r="A73" s="17">
        <v>21610</v>
      </c>
      <c r="B73">
        <v>3.99</v>
      </c>
    </row>
    <row r="74" spans="1:2">
      <c r="A74" s="17">
        <v>21641</v>
      </c>
      <c r="B74">
        <v>4.12</v>
      </c>
    </row>
    <row r="75" spans="1:2">
      <c r="A75" s="17">
        <v>21671</v>
      </c>
      <c r="B75">
        <v>4.3499999999999996</v>
      </c>
    </row>
    <row r="76" spans="1:2">
      <c r="A76" s="17">
        <v>21702</v>
      </c>
      <c r="B76">
        <v>4.5</v>
      </c>
    </row>
    <row r="77" spans="1:2">
      <c r="A77" s="17">
        <v>21732</v>
      </c>
      <c r="B77">
        <v>4.58</v>
      </c>
    </row>
    <row r="78" spans="1:2">
      <c r="A78" s="17">
        <v>21763</v>
      </c>
      <c r="B78">
        <v>4.57</v>
      </c>
    </row>
    <row r="79" spans="1:2">
      <c r="A79" s="17">
        <v>21794</v>
      </c>
      <c r="B79">
        <v>4.9000000000000004</v>
      </c>
    </row>
    <row r="80" spans="1:2">
      <c r="A80" s="17">
        <v>21824</v>
      </c>
      <c r="B80">
        <v>4.72</v>
      </c>
    </row>
    <row r="81" spans="1:2">
      <c r="A81" s="17">
        <v>21855</v>
      </c>
      <c r="B81">
        <v>4.75</v>
      </c>
    </row>
    <row r="82" spans="1:2">
      <c r="A82" s="17">
        <v>21885</v>
      </c>
      <c r="B82">
        <v>5.01</v>
      </c>
    </row>
    <row r="83" spans="1:2">
      <c r="A83" s="17">
        <v>21916</v>
      </c>
      <c r="B83">
        <v>4.92</v>
      </c>
    </row>
    <row r="84" spans="1:2">
      <c r="A84" s="17">
        <v>21947</v>
      </c>
      <c r="B84">
        <v>4.6900000000000004</v>
      </c>
    </row>
    <row r="85" spans="1:2">
      <c r="A85" s="17">
        <v>21976</v>
      </c>
      <c r="B85">
        <v>4.3099999999999996</v>
      </c>
    </row>
    <row r="86" spans="1:2">
      <c r="A86" s="17">
        <v>22007</v>
      </c>
      <c r="B86">
        <v>4.29</v>
      </c>
    </row>
    <row r="87" spans="1:2">
      <c r="A87" s="17">
        <v>22037</v>
      </c>
      <c r="B87">
        <v>4.49</v>
      </c>
    </row>
    <row r="88" spans="1:2">
      <c r="A88" s="17">
        <v>22068</v>
      </c>
      <c r="B88">
        <v>4.12</v>
      </c>
    </row>
    <row r="89" spans="1:2">
      <c r="A89" s="17">
        <v>22098</v>
      </c>
      <c r="B89">
        <v>3.79</v>
      </c>
    </row>
    <row r="90" spans="1:2">
      <c r="A90" s="17">
        <v>22129</v>
      </c>
      <c r="B90">
        <v>3.62</v>
      </c>
    </row>
    <row r="91" spans="1:2">
      <c r="A91" s="17">
        <v>22160</v>
      </c>
      <c r="B91">
        <v>3.61</v>
      </c>
    </row>
    <row r="92" spans="1:2">
      <c r="A92" s="17">
        <v>22190</v>
      </c>
      <c r="B92">
        <v>3.76</v>
      </c>
    </row>
    <row r="93" spans="1:2">
      <c r="A93" s="17">
        <v>22221</v>
      </c>
      <c r="B93">
        <v>3.81</v>
      </c>
    </row>
    <row r="94" spans="1:2">
      <c r="A94" s="17">
        <v>22251</v>
      </c>
      <c r="B94">
        <v>3.67</v>
      </c>
    </row>
    <row r="95" spans="1:2">
      <c r="A95" s="17">
        <v>22282</v>
      </c>
      <c r="B95">
        <v>3.67</v>
      </c>
    </row>
    <row r="96" spans="1:2">
      <c r="A96" s="17">
        <v>22313</v>
      </c>
      <c r="B96">
        <v>3.66</v>
      </c>
    </row>
    <row r="97" spans="1:2">
      <c r="A97" s="17">
        <v>22341</v>
      </c>
      <c r="B97">
        <v>3.6</v>
      </c>
    </row>
    <row r="98" spans="1:2">
      <c r="A98" s="17">
        <v>22372</v>
      </c>
      <c r="B98">
        <v>3.57</v>
      </c>
    </row>
    <row r="99" spans="1:2">
      <c r="A99" s="17">
        <v>22402</v>
      </c>
      <c r="B99">
        <v>3.47</v>
      </c>
    </row>
    <row r="100" spans="1:2">
      <c r="A100" s="17">
        <v>22433</v>
      </c>
      <c r="B100">
        <v>3.81</v>
      </c>
    </row>
    <row r="101" spans="1:2">
      <c r="A101" s="17">
        <v>22463</v>
      </c>
      <c r="B101">
        <v>3.84</v>
      </c>
    </row>
    <row r="102" spans="1:2">
      <c r="A102" s="17">
        <v>22494</v>
      </c>
      <c r="B102">
        <v>3.96</v>
      </c>
    </row>
    <row r="103" spans="1:2">
      <c r="A103" s="17">
        <v>22525</v>
      </c>
      <c r="B103">
        <v>3.9</v>
      </c>
    </row>
    <row r="104" spans="1:2">
      <c r="A104" s="17">
        <v>22555</v>
      </c>
      <c r="B104">
        <v>3.8</v>
      </c>
    </row>
    <row r="105" spans="1:2">
      <c r="A105" s="17">
        <v>22586</v>
      </c>
      <c r="B105">
        <v>3.82</v>
      </c>
    </row>
    <row r="106" spans="1:2">
      <c r="A106" s="17">
        <v>22616</v>
      </c>
      <c r="B106">
        <v>3.91</v>
      </c>
    </row>
    <row r="107" spans="1:2">
      <c r="A107" s="17">
        <v>22647</v>
      </c>
      <c r="B107">
        <v>3.94</v>
      </c>
    </row>
    <row r="108" spans="1:2">
      <c r="A108" s="17">
        <v>22678</v>
      </c>
      <c r="B108">
        <v>3.89</v>
      </c>
    </row>
    <row r="109" spans="1:2">
      <c r="A109" s="17">
        <v>22706</v>
      </c>
      <c r="B109">
        <v>3.68</v>
      </c>
    </row>
    <row r="110" spans="1:2">
      <c r="A110" s="17">
        <v>22737</v>
      </c>
      <c r="B110">
        <v>3.6</v>
      </c>
    </row>
    <row r="111" spans="1:2">
      <c r="A111" s="17">
        <v>22767</v>
      </c>
      <c r="B111">
        <v>3.66</v>
      </c>
    </row>
    <row r="112" spans="1:2">
      <c r="A112" s="17">
        <v>22798</v>
      </c>
      <c r="B112">
        <v>3.64</v>
      </c>
    </row>
    <row r="113" spans="1:2">
      <c r="A113" s="17">
        <v>22828</v>
      </c>
      <c r="B113">
        <v>3.8</v>
      </c>
    </row>
    <row r="114" spans="1:2">
      <c r="A114" s="17">
        <v>22859</v>
      </c>
      <c r="B114">
        <v>3.71</v>
      </c>
    </row>
    <row r="115" spans="1:2">
      <c r="A115" s="17">
        <v>22890</v>
      </c>
      <c r="B115">
        <v>3.7</v>
      </c>
    </row>
    <row r="116" spans="1:2">
      <c r="A116" s="17">
        <v>22920</v>
      </c>
      <c r="B116">
        <v>3.64</v>
      </c>
    </row>
    <row r="117" spans="1:2">
      <c r="A117" s="17">
        <v>22951</v>
      </c>
      <c r="B117">
        <v>3.6</v>
      </c>
    </row>
    <row r="118" spans="1:2">
      <c r="A118" s="17">
        <v>22981</v>
      </c>
      <c r="B118">
        <v>3.56</v>
      </c>
    </row>
    <row r="119" spans="1:2">
      <c r="A119" s="17">
        <v>23012</v>
      </c>
      <c r="B119">
        <v>3.58</v>
      </c>
    </row>
    <row r="120" spans="1:2">
      <c r="A120" s="17">
        <v>23043</v>
      </c>
      <c r="B120">
        <v>3.66</v>
      </c>
    </row>
    <row r="121" spans="1:2">
      <c r="A121" s="17">
        <v>23071</v>
      </c>
      <c r="B121">
        <v>3.68</v>
      </c>
    </row>
    <row r="122" spans="1:2">
      <c r="A122" s="17">
        <v>23102</v>
      </c>
      <c r="B122">
        <v>3.74</v>
      </c>
    </row>
    <row r="123" spans="1:2">
      <c r="A123" s="17">
        <v>23132</v>
      </c>
      <c r="B123">
        <v>3.72</v>
      </c>
    </row>
    <row r="124" spans="1:2">
      <c r="A124" s="17">
        <v>23163</v>
      </c>
      <c r="B124">
        <v>3.81</v>
      </c>
    </row>
    <row r="125" spans="1:2">
      <c r="A125" s="17">
        <v>23193</v>
      </c>
      <c r="B125">
        <v>3.89</v>
      </c>
    </row>
    <row r="126" spans="1:2">
      <c r="A126" s="17">
        <v>23224</v>
      </c>
      <c r="B126">
        <v>3.89</v>
      </c>
    </row>
    <row r="127" spans="1:2">
      <c r="A127" s="17">
        <v>23255</v>
      </c>
      <c r="B127">
        <v>3.96</v>
      </c>
    </row>
    <row r="128" spans="1:2">
      <c r="A128" s="17">
        <v>23285</v>
      </c>
      <c r="B128">
        <v>3.97</v>
      </c>
    </row>
    <row r="129" spans="1:2">
      <c r="A129" s="17">
        <v>23316</v>
      </c>
      <c r="B129">
        <v>4.01</v>
      </c>
    </row>
    <row r="130" spans="1:2">
      <c r="A130" s="17">
        <v>23346</v>
      </c>
      <c r="B130">
        <v>4.04</v>
      </c>
    </row>
    <row r="131" spans="1:2">
      <c r="A131" s="17">
        <v>23377</v>
      </c>
      <c r="B131">
        <v>4.07</v>
      </c>
    </row>
    <row r="132" spans="1:2">
      <c r="A132" s="17">
        <v>23408</v>
      </c>
      <c r="B132">
        <v>4.03</v>
      </c>
    </row>
    <row r="133" spans="1:2">
      <c r="A133" s="17">
        <v>23437</v>
      </c>
      <c r="B133">
        <v>4.1399999999999997</v>
      </c>
    </row>
    <row r="134" spans="1:2">
      <c r="A134" s="17">
        <v>23468</v>
      </c>
      <c r="B134">
        <v>4.1500000000000004</v>
      </c>
    </row>
    <row r="135" spans="1:2">
      <c r="A135" s="17">
        <v>23498</v>
      </c>
      <c r="B135">
        <v>4.05</v>
      </c>
    </row>
    <row r="136" spans="1:2">
      <c r="A136" s="17">
        <v>23529</v>
      </c>
      <c r="B136">
        <v>4.0199999999999996</v>
      </c>
    </row>
    <row r="137" spans="1:2">
      <c r="A137" s="17">
        <v>23559</v>
      </c>
      <c r="B137">
        <v>4.03</v>
      </c>
    </row>
    <row r="138" spans="1:2">
      <c r="A138" s="17">
        <v>23590</v>
      </c>
      <c r="B138">
        <v>4.05</v>
      </c>
    </row>
    <row r="139" spans="1:2">
      <c r="A139" s="17">
        <v>23621</v>
      </c>
      <c r="B139">
        <v>4.08</v>
      </c>
    </row>
    <row r="140" spans="1:2">
      <c r="A140" s="17">
        <v>23651</v>
      </c>
      <c r="B140">
        <v>4.07</v>
      </c>
    </row>
    <row r="141" spans="1:2">
      <c r="A141" s="17">
        <v>23682</v>
      </c>
      <c r="B141">
        <v>4.04</v>
      </c>
    </row>
    <row r="142" spans="1:2">
      <c r="A142" s="17">
        <v>23712</v>
      </c>
      <c r="B142">
        <v>4.09</v>
      </c>
    </row>
    <row r="143" spans="1:2">
      <c r="A143" s="17">
        <v>23743</v>
      </c>
      <c r="B143">
        <v>4.0999999999999996</v>
      </c>
    </row>
    <row r="144" spans="1:2">
      <c r="A144" s="17">
        <v>23774</v>
      </c>
      <c r="B144">
        <v>4.1500000000000004</v>
      </c>
    </row>
    <row r="145" spans="1:2">
      <c r="A145" s="17">
        <v>23802</v>
      </c>
      <c r="B145">
        <v>4.1500000000000004</v>
      </c>
    </row>
    <row r="146" spans="1:2">
      <c r="A146" s="17">
        <v>23833</v>
      </c>
      <c r="B146">
        <v>4.1500000000000004</v>
      </c>
    </row>
    <row r="147" spans="1:2">
      <c r="A147" s="17">
        <v>23863</v>
      </c>
      <c r="B147">
        <v>4.1500000000000004</v>
      </c>
    </row>
    <row r="148" spans="1:2">
      <c r="A148" s="17">
        <v>23894</v>
      </c>
      <c r="B148">
        <v>4.1500000000000004</v>
      </c>
    </row>
    <row r="149" spans="1:2">
      <c r="A149" s="17">
        <v>23924</v>
      </c>
      <c r="B149">
        <v>4.1500000000000004</v>
      </c>
    </row>
    <row r="150" spans="1:2">
      <c r="A150" s="17">
        <v>23955</v>
      </c>
      <c r="B150">
        <v>4.2</v>
      </c>
    </row>
    <row r="151" spans="1:2">
      <c r="A151" s="17">
        <v>23986</v>
      </c>
      <c r="B151">
        <v>4.25</v>
      </c>
    </row>
    <row r="152" spans="1:2">
      <c r="A152" s="17">
        <v>24016</v>
      </c>
      <c r="B152">
        <v>4.34</v>
      </c>
    </row>
    <row r="153" spans="1:2">
      <c r="A153" s="17">
        <v>24047</v>
      </c>
      <c r="B153">
        <v>4.46</v>
      </c>
    </row>
    <row r="154" spans="1:2">
      <c r="A154" s="17">
        <v>24077</v>
      </c>
      <c r="B154">
        <v>4.72</v>
      </c>
    </row>
    <row r="155" spans="1:2">
      <c r="A155" s="17">
        <v>24108</v>
      </c>
      <c r="B155">
        <v>4.8600000000000003</v>
      </c>
    </row>
    <row r="156" spans="1:2">
      <c r="A156" s="17">
        <v>24139</v>
      </c>
      <c r="B156">
        <v>4.9800000000000004</v>
      </c>
    </row>
    <row r="157" spans="1:2">
      <c r="A157" s="17">
        <v>24167</v>
      </c>
      <c r="B157">
        <v>4.92</v>
      </c>
    </row>
    <row r="158" spans="1:2">
      <c r="A158" s="17">
        <v>24198</v>
      </c>
      <c r="B158">
        <v>4.83</v>
      </c>
    </row>
    <row r="159" spans="1:2">
      <c r="A159" s="17">
        <v>24228</v>
      </c>
      <c r="B159">
        <v>4.8899999999999997</v>
      </c>
    </row>
    <row r="160" spans="1:2">
      <c r="A160" s="17">
        <v>24259</v>
      </c>
      <c r="B160">
        <v>4.97</v>
      </c>
    </row>
    <row r="161" spans="1:2">
      <c r="A161" s="17">
        <v>24289</v>
      </c>
      <c r="B161">
        <v>5.17</v>
      </c>
    </row>
    <row r="162" spans="1:2">
      <c r="A162" s="17">
        <v>24320</v>
      </c>
      <c r="B162">
        <v>5.5</v>
      </c>
    </row>
    <row r="163" spans="1:2">
      <c r="A163" s="17">
        <v>24351</v>
      </c>
      <c r="B163">
        <v>5.5</v>
      </c>
    </row>
    <row r="164" spans="1:2">
      <c r="A164" s="17">
        <v>24381</v>
      </c>
      <c r="B164">
        <v>5.27</v>
      </c>
    </row>
    <row r="165" spans="1:2">
      <c r="A165" s="17">
        <v>24412</v>
      </c>
      <c r="B165">
        <v>5.36</v>
      </c>
    </row>
    <row r="166" spans="1:2">
      <c r="A166" s="17">
        <v>24442</v>
      </c>
      <c r="B166">
        <v>5</v>
      </c>
    </row>
    <row r="167" spans="1:2">
      <c r="A167" s="17">
        <v>24473</v>
      </c>
      <c r="B167">
        <v>4.7</v>
      </c>
    </row>
    <row r="168" spans="1:2">
      <c r="A168" s="17">
        <v>24504</v>
      </c>
      <c r="B168">
        <v>4.74</v>
      </c>
    </row>
    <row r="169" spans="1:2">
      <c r="A169" s="17">
        <v>24532</v>
      </c>
      <c r="B169">
        <v>4.54</v>
      </c>
    </row>
    <row r="170" spans="1:2">
      <c r="A170" s="17">
        <v>24563</v>
      </c>
      <c r="B170">
        <v>4.51</v>
      </c>
    </row>
    <row r="171" spans="1:2">
      <c r="A171" s="17">
        <v>24593</v>
      </c>
      <c r="B171">
        <v>4.75</v>
      </c>
    </row>
    <row r="172" spans="1:2">
      <c r="A172" s="17">
        <v>24624</v>
      </c>
      <c r="B172">
        <v>5.01</v>
      </c>
    </row>
    <row r="173" spans="1:2">
      <c r="A173" s="17">
        <v>24654</v>
      </c>
      <c r="B173">
        <v>5.23</v>
      </c>
    </row>
    <row r="174" spans="1:2">
      <c r="A174" s="17">
        <v>24685</v>
      </c>
      <c r="B174">
        <v>5.31</v>
      </c>
    </row>
    <row r="175" spans="1:2">
      <c r="A175" s="17">
        <v>24716</v>
      </c>
      <c r="B175">
        <v>5.4</v>
      </c>
    </row>
    <row r="176" spans="1:2">
      <c r="A176" s="17">
        <v>24746</v>
      </c>
      <c r="B176">
        <v>5.57</v>
      </c>
    </row>
    <row r="177" spans="1:2">
      <c r="A177" s="17">
        <v>24777</v>
      </c>
      <c r="B177">
        <v>5.78</v>
      </c>
    </row>
    <row r="178" spans="1:2">
      <c r="A178" s="17">
        <v>24807</v>
      </c>
      <c r="B178">
        <v>5.75</v>
      </c>
    </row>
    <row r="179" spans="1:2">
      <c r="A179" s="17">
        <v>24838</v>
      </c>
      <c r="B179">
        <v>5.54</v>
      </c>
    </row>
    <row r="180" spans="1:2">
      <c r="A180" s="17">
        <v>24869</v>
      </c>
      <c r="B180">
        <v>5.59</v>
      </c>
    </row>
    <row r="181" spans="1:2">
      <c r="A181" s="17">
        <v>24898</v>
      </c>
      <c r="B181">
        <v>5.76</v>
      </c>
    </row>
    <row r="182" spans="1:2">
      <c r="A182" s="17">
        <v>24929</v>
      </c>
      <c r="B182">
        <v>5.69</v>
      </c>
    </row>
    <row r="183" spans="1:2">
      <c r="A183" s="17">
        <v>24959</v>
      </c>
      <c r="B183">
        <v>6.04</v>
      </c>
    </row>
    <row r="184" spans="1:2">
      <c r="A184" s="17">
        <v>24990</v>
      </c>
      <c r="B184">
        <v>5.85</v>
      </c>
    </row>
    <row r="185" spans="1:2">
      <c r="A185" s="17">
        <v>25020</v>
      </c>
      <c r="B185">
        <v>5.6</v>
      </c>
    </row>
    <row r="186" spans="1:2">
      <c r="A186" s="17">
        <v>25051</v>
      </c>
      <c r="B186">
        <v>5.5</v>
      </c>
    </row>
    <row r="187" spans="1:2">
      <c r="A187" s="17">
        <v>25082</v>
      </c>
      <c r="B187">
        <v>5.48</v>
      </c>
    </row>
    <row r="188" spans="1:2">
      <c r="A188" s="17">
        <v>25112</v>
      </c>
      <c r="B188">
        <v>5.55</v>
      </c>
    </row>
    <row r="189" spans="1:2">
      <c r="A189" s="17">
        <v>25143</v>
      </c>
      <c r="B189">
        <v>5.66</v>
      </c>
    </row>
    <row r="190" spans="1:2">
      <c r="A190" s="17">
        <v>25173</v>
      </c>
      <c r="B190">
        <v>6.12</v>
      </c>
    </row>
    <row r="191" spans="1:2">
      <c r="A191" s="17">
        <v>25204</v>
      </c>
      <c r="B191">
        <v>6.25</v>
      </c>
    </row>
    <row r="192" spans="1:2">
      <c r="A192" s="17">
        <v>25235</v>
      </c>
      <c r="B192">
        <v>6.34</v>
      </c>
    </row>
    <row r="193" spans="1:2">
      <c r="A193" s="17">
        <v>25263</v>
      </c>
      <c r="B193">
        <v>6.41</v>
      </c>
    </row>
    <row r="194" spans="1:2">
      <c r="A194" s="17">
        <v>25294</v>
      </c>
      <c r="B194">
        <v>6.3</v>
      </c>
    </row>
    <row r="195" spans="1:2">
      <c r="A195" s="17">
        <v>25324</v>
      </c>
      <c r="B195">
        <v>6.54</v>
      </c>
    </row>
    <row r="196" spans="1:2">
      <c r="A196" s="17">
        <v>25355</v>
      </c>
      <c r="B196">
        <v>6.75</v>
      </c>
    </row>
    <row r="197" spans="1:2">
      <c r="A197" s="17">
        <v>25385</v>
      </c>
      <c r="B197">
        <v>7.01</v>
      </c>
    </row>
    <row r="198" spans="1:2">
      <c r="A198" s="17">
        <v>25416</v>
      </c>
      <c r="B198">
        <v>7.03</v>
      </c>
    </row>
    <row r="199" spans="1:2">
      <c r="A199" s="17">
        <v>25447</v>
      </c>
      <c r="B199">
        <v>7.57</v>
      </c>
    </row>
    <row r="200" spans="1:2">
      <c r="A200" s="17">
        <v>25477</v>
      </c>
      <c r="B200">
        <v>7.51</v>
      </c>
    </row>
    <row r="201" spans="1:2">
      <c r="A201" s="17">
        <v>25508</v>
      </c>
      <c r="B201">
        <v>7.53</v>
      </c>
    </row>
    <row r="202" spans="1:2">
      <c r="A202" s="17">
        <v>25538</v>
      </c>
      <c r="B202">
        <v>7.96</v>
      </c>
    </row>
    <row r="203" spans="1:2">
      <c r="A203" s="17">
        <v>25569</v>
      </c>
      <c r="B203">
        <v>8.17</v>
      </c>
    </row>
    <row r="204" spans="1:2">
      <c r="A204" s="17">
        <v>25600</v>
      </c>
      <c r="B204">
        <v>7.82</v>
      </c>
    </row>
    <row r="205" spans="1:2">
      <c r="A205" s="17">
        <v>25628</v>
      </c>
      <c r="B205">
        <v>7.21</v>
      </c>
    </row>
    <row r="206" spans="1:2">
      <c r="A206" s="17">
        <v>25659</v>
      </c>
      <c r="B206">
        <v>7.5</v>
      </c>
    </row>
    <row r="207" spans="1:2">
      <c r="A207" s="17">
        <v>25689</v>
      </c>
      <c r="B207">
        <v>7.97</v>
      </c>
    </row>
    <row r="208" spans="1:2">
      <c r="A208" s="17">
        <v>25720</v>
      </c>
      <c r="B208">
        <v>7.85</v>
      </c>
    </row>
    <row r="209" spans="1:2">
      <c r="A209" s="17">
        <v>25750</v>
      </c>
      <c r="B209">
        <v>7.59</v>
      </c>
    </row>
    <row r="210" spans="1:2">
      <c r="A210" s="17">
        <v>25781</v>
      </c>
      <c r="B210">
        <v>7.57</v>
      </c>
    </row>
    <row r="211" spans="1:2">
      <c r="A211" s="17">
        <v>25812</v>
      </c>
      <c r="B211">
        <v>7.29</v>
      </c>
    </row>
    <row r="212" spans="1:2">
      <c r="A212" s="17">
        <v>25842</v>
      </c>
      <c r="B212">
        <v>7.12</v>
      </c>
    </row>
    <row r="213" spans="1:2">
      <c r="A213" s="17">
        <v>25873</v>
      </c>
      <c r="B213">
        <v>6.47</v>
      </c>
    </row>
    <row r="214" spans="1:2">
      <c r="A214" s="17">
        <v>25903</v>
      </c>
      <c r="B214">
        <v>5.95</v>
      </c>
    </row>
    <row r="215" spans="1:2">
      <c r="A215" s="17">
        <v>25934</v>
      </c>
      <c r="B215">
        <v>5.89</v>
      </c>
    </row>
    <row r="216" spans="1:2">
      <c r="A216" s="17">
        <v>25965</v>
      </c>
      <c r="B216">
        <v>5.56</v>
      </c>
    </row>
    <row r="217" spans="1:2">
      <c r="A217" s="17">
        <v>25993</v>
      </c>
      <c r="B217">
        <v>5</v>
      </c>
    </row>
    <row r="218" spans="1:2">
      <c r="A218" s="17">
        <v>26024</v>
      </c>
      <c r="B218">
        <v>5.65</v>
      </c>
    </row>
    <row r="219" spans="1:2">
      <c r="A219" s="17">
        <v>26054</v>
      </c>
      <c r="B219">
        <v>6.28</v>
      </c>
    </row>
    <row r="220" spans="1:2">
      <c r="A220" s="17">
        <v>26085</v>
      </c>
      <c r="B220">
        <v>6.53</v>
      </c>
    </row>
    <row r="221" spans="1:2">
      <c r="A221" s="17">
        <v>26115</v>
      </c>
      <c r="B221">
        <v>6.85</v>
      </c>
    </row>
    <row r="222" spans="1:2">
      <c r="A222" s="17">
        <v>26146</v>
      </c>
      <c r="B222">
        <v>6.55</v>
      </c>
    </row>
    <row r="223" spans="1:2">
      <c r="A223" s="17">
        <v>26177</v>
      </c>
      <c r="B223">
        <v>6.14</v>
      </c>
    </row>
    <row r="224" spans="1:2">
      <c r="A224" s="17">
        <v>26207</v>
      </c>
      <c r="B224">
        <v>5.93</v>
      </c>
    </row>
    <row r="225" spans="1:2">
      <c r="A225" s="17">
        <v>26238</v>
      </c>
      <c r="B225">
        <v>5.78</v>
      </c>
    </row>
    <row r="226" spans="1:2">
      <c r="A226" s="17">
        <v>26268</v>
      </c>
      <c r="B226">
        <v>5.69</v>
      </c>
    </row>
    <row r="227" spans="1:2">
      <c r="A227" s="17">
        <v>26299</v>
      </c>
      <c r="B227">
        <v>5.59</v>
      </c>
    </row>
    <row r="228" spans="1:2">
      <c r="A228" s="17">
        <v>26330</v>
      </c>
      <c r="B228">
        <v>5.69</v>
      </c>
    </row>
    <row r="229" spans="1:2">
      <c r="A229" s="17">
        <v>26359</v>
      </c>
      <c r="B229">
        <v>5.87</v>
      </c>
    </row>
    <row r="230" spans="1:2">
      <c r="A230" s="17">
        <v>26390</v>
      </c>
      <c r="B230">
        <v>6.17</v>
      </c>
    </row>
    <row r="231" spans="1:2">
      <c r="A231" s="17">
        <v>26420</v>
      </c>
      <c r="B231">
        <v>5.85</v>
      </c>
    </row>
    <row r="232" spans="1:2">
      <c r="A232" s="17">
        <v>26451</v>
      </c>
      <c r="B232">
        <v>5.91</v>
      </c>
    </row>
    <row r="233" spans="1:2">
      <c r="A233" s="17">
        <v>26481</v>
      </c>
      <c r="B233">
        <v>5.97</v>
      </c>
    </row>
    <row r="234" spans="1:2">
      <c r="A234" s="17">
        <v>26512</v>
      </c>
      <c r="B234">
        <v>6.02</v>
      </c>
    </row>
    <row r="235" spans="1:2">
      <c r="A235" s="17">
        <v>26543</v>
      </c>
      <c r="B235">
        <v>6.25</v>
      </c>
    </row>
    <row r="236" spans="1:2">
      <c r="A236" s="17">
        <v>26573</v>
      </c>
      <c r="B236">
        <v>6.18</v>
      </c>
    </row>
    <row r="237" spans="1:2">
      <c r="A237" s="17">
        <v>26604</v>
      </c>
      <c r="B237">
        <v>6.12</v>
      </c>
    </row>
    <row r="238" spans="1:2">
      <c r="A238" s="17">
        <v>26634</v>
      </c>
      <c r="B238">
        <v>6.16</v>
      </c>
    </row>
    <row r="239" spans="1:2">
      <c r="A239" s="17">
        <v>26665</v>
      </c>
      <c r="B239">
        <v>6.34</v>
      </c>
    </row>
    <row r="240" spans="1:2">
      <c r="A240" s="17">
        <v>26696</v>
      </c>
      <c r="B240">
        <v>6.6</v>
      </c>
    </row>
    <row r="241" spans="1:2">
      <c r="A241" s="17">
        <v>26724</v>
      </c>
      <c r="B241">
        <v>6.8</v>
      </c>
    </row>
    <row r="242" spans="1:2">
      <c r="A242" s="17">
        <v>26755</v>
      </c>
      <c r="B242">
        <v>6.67</v>
      </c>
    </row>
    <row r="243" spans="1:2">
      <c r="A243" s="17">
        <v>26785</v>
      </c>
      <c r="B243">
        <v>6.8</v>
      </c>
    </row>
    <row r="244" spans="1:2">
      <c r="A244" s="17">
        <v>26816</v>
      </c>
      <c r="B244">
        <v>6.69</v>
      </c>
    </row>
    <row r="245" spans="1:2">
      <c r="A245" s="17">
        <v>26846</v>
      </c>
      <c r="B245">
        <v>7.33</v>
      </c>
    </row>
    <row r="246" spans="1:2">
      <c r="A246" s="17">
        <v>26877</v>
      </c>
      <c r="B246">
        <v>7.63</v>
      </c>
    </row>
    <row r="247" spans="1:2">
      <c r="A247" s="17">
        <v>26908</v>
      </c>
      <c r="B247">
        <v>7.05</v>
      </c>
    </row>
    <row r="248" spans="1:2">
      <c r="A248" s="17">
        <v>26938</v>
      </c>
      <c r="B248">
        <v>6.77</v>
      </c>
    </row>
    <row r="249" spans="1:2">
      <c r="A249" s="17">
        <v>26969</v>
      </c>
      <c r="B249">
        <v>6.92</v>
      </c>
    </row>
    <row r="250" spans="1:2">
      <c r="A250" s="17">
        <v>26999</v>
      </c>
      <c r="B250">
        <v>6.8</v>
      </c>
    </row>
    <row r="251" spans="1:2">
      <c r="A251" s="17">
        <v>27030</v>
      </c>
      <c r="B251">
        <v>6.95</v>
      </c>
    </row>
    <row r="252" spans="1:2">
      <c r="A252" s="17">
        <v>27061</v>
      </c>
      <c r="B252">
        <v>6.82</v>
      </c>
    </row>
    <row r="253" spans="1:2">
      <c r="A253" s="17">
        <v>27089</v>
      </c>
      <c r="B253">
        <v>7.31</v>
      </c>
    </row>
    <row r="254" spans="1:2">
      <c r="A254" s="17">
        <v>27120</v>
      </c>
      <c r="B254">
        <v>7.92</v>
      </c>
    </row>
    <row r="255" spans="1:2">
      <c r="A255" s="17">
        <v>27150</v>
      </c>
      <c r="B255">
        <v>8.18</v>
      </c>
    </row>
    <row r="256" spans="1:2">
      <c r="A256" s="17">
        <v>27181</v>
      </c>
      <c r="B256">
        <v>8.1</v>
      </c>
    </row>
    <row r="257" spans="1:2">
      <c r="A257" s="17">
        <v>27211</v>
      </c>
      <c r="B257">
        <v>8.3800000000000008</v>
      </c>
    </row>
    <row r="258" spans="1:2">
      <c r="A258" s="17">
        <v>27242</v>
      </c>
      <c r="B258">
        <v>8.6300000000000008</v>
      </c>
    </row>
    <row r="259" spans="1:2">
      <c r="A259" s="17">
        <v>27273</v>
      </c>
      <c r="B259">
        <v>8.3699999999999992</v>
      </c>
    </row>
    <row r="260" spans="1:2">
      <c r="A260" s="17">
        <v>27303</v>
      </c>
      <c r="B260">
        <v>7.97</v>
      </c>
    </row>
    <row r="261" spans="1:2">
      <c r="A261" s="17">
        <v>27334</v>
      </c>
      <c r="B261">
        <v>7.68</v>
      </c>
    </row>
    <row r="262" spans="1:2">
      <c r="A262" s="17">
        <v>27364</v>
      </c>
      <c r="B262">
        <v>7.31</v>
      </c>
    </row>
    <row r="263" spans="1:2">
      <c r="A263" s="17">
        <v>27395</v>
      </c>
      <c r="B263">
        <v>7.41</v>
      </c>
    </row>
    <row r="264" spans="1:2">
      <c r="A264" s="17">
        <v>27426</v>
      </c>
      <c r="B264">
        <v>7.11</v>
      </c>
    </row>
    <row r="265" spans="1:2">
      <c r="A265" s="17">
        <v>27454</v>
      </c>
      <c r="B265">
        <v>7.3</v>
      </c>
    </row>
    <row r="266" spans="1:2">
      <c r="A266" s="17">
        <v>27485</v>
      </c>
      <c r="B266">
        <v>7.99</v>
      </c>
    </row>
    <row r="267" spans="1:2">
      <c r="A267" s="17">
        <v>27515</v>
      </c>
      <c r="B267">
        <v>7.72</v>
      </c>
    </row>
    <row r="268" spans="1:2">
      <c r="A268" s="17">
        <v>27546</v>
      </c>
      <c r="B268">
        <v>7.51</v>
      </c>
    </row>
    <row r="269" spans="1:2">
      <c r="A269" s="17">
        <v>27576</v>
      </c>
      <c r="B269">
        <v>7.92</v>
      </c>
    </row>
    <row r="270" spans="1:2">
      <c r="A270" s="17">
        <v>27607</v>
      </c>
      <c r="B270">
        <v>8.33</v>
      </c>
    </row>
    <row r="271" spans="1:2">
      <c r="A271" s="17">
        <v>27638</v>
      </c>
      <c r="B271">
        <v>8.3699999999999992</v>
      </c>
    </row>
    <row r="272" spans="1:2">
      <c r="A272" s="17">
        <v>27668</v>
      </c>
      <c r="B272">
        <v>7.97</v>
      </c>
    </row>
    <row r="273" spans="1:2">
      <c r="A273" s="17">
        <v>27699</v>
      </c>
      <c r="B273">
        <v>7.8</v>
      </c>
    </row>
    <row r="274" spans="1:2">
      <c r="A274" s="17">
        <v>27729</v>
      </c>
      <c r="B274">
        <v>7.76</v>
      </c>
    </row>
    <row r="275" spans="1:2">
      <c r="A275" s="17">
        <v>27760</v>
      </c>
      <c r="B275">
        <v>7.46</v>
      </c>
    </row>
    <row r="276" spans="1:2">
      <c r="A276" s="17">
        <v>27791</v>
      </c>
      <c r="B276">
        <v>7.45</v>
      </c>
    </row>
    <row r="277" spans="1:2">
      <c r="A277" s="17">
        <v>27820</v>
      </c>
      <c r="B277">
        <v>7.49</v>
      </c>
    </row>
    <row r="278" spans="1:2">
      <c r="A278" s="17">
        <v>27851</v>
      </c>
      <c r="B278">
        <v>7.25</v>
      </c>
    </row>
    <row r="279" spans="1:2">
      <c r="A279" s="17">
        <v>27881</v>
      </c>
      <c r="B279">
        <v>7.59</v>
      </c>
    </row>
    <row r="280" spans="1:2">
      <c r="A280" s="17">
        <v>27912</v>
      </c>
      <c r="B280">
        <v>7.61</v>
      </c>
    </row>
    <row r="281" spans="1:2">
      <c r="A281" s="17">
        <v>27942</v>
      </c>
      <c r="B281">
        <v>7.49</v>
      </c>
    </row>
    <row r="282" spans="1:2">
      <c r="A282" s="17">
        <v>27973</v>
      </c>
      <c r="B282">
        <v>7.31</v>
      </c>
    </row>
    <row r="283" spans="1:2">
      <c r="A283" s="17">
        <v>28004</v>
      </c>
      <c r="B283">
        <v>7.13</v>
      </c>
    </row>
    <row r="284" spans="1:2">
      <c r="A284" s="17">
        <v>28034</v>
      </c>
      <c r="B284">
        <v>6.75</v>
      </c>
    </row>
    <row r="285" spans="1:2">
      <c r="A285" s="17">
        <v>28065</v>
      </c>
      <c r="B285">
        <v>6.52</v>
      </c>
    </row>
    <row r="286" spans="1:2">
      <c r="A286" s="17">
        <v>28095</v>
      </c>
      <c r="B286">
        <v>6.1</v>
      </c>
    </row>
    <row r="287" spans="1:2">
      <c r="A287" s="17">
        <v>28126</v>
      </c>
      <c r="B287">
        <v>6.58</v>
      </c>
    </row>
    <row r="288" spans="1:2">
      <c r="A288" s="17">
        <v>28157</v>
      </c>
      <c r="B288">
        <v>6.83</v>
      </c>
    </row>
    <row r="289" spans="1:2">
      <c r="A289" s="17">
        <v>28185</v>
      </c>
      <c r="B289">
        <v>6.93</v>
      </c>
    </row>
    <row r="290" spans="1:2">
      <c r="A290" s="17">
        <v>28216</v>
      </c>
      <c r="B290">
        <v>6.79</v>
      </c>
    </row>
    <row r="291" spans="1:2">
      <c r="A291" s="17">
        <v>28246</v>
      </c>
      <c r="B291">
        <v>6.94</v>
      </c>
    </row>
    <row r="292" spans="1:2">
      <c r="A292" s="17">
        <v>28277</v>
      </c>
      <c r="B292">
        <v>6.76</v>
      </c>
    </row>
    <row r="293" spans="1:2">
      <c r="A293" s="17">
        <v>28307</v>
      </c>
      <c r="B293">
        <v>6.84</v>
      </c>
    </row>
    <row r="294" spans="1:2">
      <c r="A294" s="17">
        <v>28338</v>
      </c>
      <c r="B294">
        <v>7.03</v>
      </c>
    </row>
    <row r="295" spans="1:2">
      <c r="A295" s="17">
        <v>28369</v>
      </c>
      <c r="B295">
        <v>7.04</v>
      </c>
    </row>
    <row r="296" spans="1:2">
      <c r="A296" s="17">
        <v>28399</v>
      </c>
      <c r="B296">
        <v>7.32</v>
      </c>
    </row>
    <row r="297" spans="1:2">
      <c r="A297" s="17">
        <v>28430</v>
      </c>
      <c r="B297">
        <v>7.34</v>
      </c>
    </row>
    <row r="298" spans="1:2">
      <c r="A298" s="17">
        <v>28460</v>
      </c>
      <c r="B298">
        <v>7.48</v>
      </c>
    </row>
    <row r="299" spans="1:2">
      <c r="A299" s="17">
        <v>28491</v>
      </c>
      <c r="B299">
        <v>7.77</v>
      </c>
    </row>
    <row r="300" spans="1:2">
      <c r="A300" s="17">
        <v>28522</v>
      </c>
      <c r="B300">
        <v>7.83</v>
      </c>
    </row>
    <row r="301" spans="1:2">
      <c r="A301" s="17">
        <v>28550</v>
      </c>
      <c r="B301">
        <v>7.86</v>
      </c>
    </row>
    <row r="302" spans="1:2">
      <c r="A302" s="17">
        <v>28581</v>
      </c>
      <c r="B302">
        <v>7.98</v>
      </c>
    </row>
    <row r="303" spans="1:2">
      <c r="A303" s="17">
        <v>28611</v>
      </c>
      <c r="B303">
        <v>8.18</v>
      </c>
    </row>
    <row r="304" spans="1:2">
      <c r="A304" s="17">
        <v>28642</v>
      </c>
      <c r="B304">
        <v>8.36</v>
      </c>
    </row>
    <row r="305" spans="1:2">
      <c r="A305" s="17">
        <v>28672</v>
      </c>
      <c r="B305">
        <v>8.5399999999999991</v>
      </c>
    </row>
    <row r="306" spans="1:2">
      <c r="A306" s="17">
        <v>28703</v>
      </c>
      <c r="B306">
        <v>8.33</v>
      </c>
    </row>
    <row r="307" spans="1:2">
      <c r="A307" s="17">
        <v>28734</v>
      </c>
      <c r="B307">
        <v>8.43</v>
      </c>
    </row>
    <row r="308" spans="1:2">
      <c r="A308" s="17">
        <v>28764</v>
      </c>
      <c r="B308">
        <v>8.61</v>
      </c>
    </row>
    <row r="309" spans="1:2">
      <c r="A309" s="17">
        <v>28795</v>
      </c>
      <c r="B309">
        <v>8.84</v>
      </c>
    </row>
    <row r="310" spans="1:2">
      <c r="A310" s="17">
        <v>28825</v>
      </c>
      <c r="B310">
        <v>9.08</v>
      </c>
    </row>
    <row r="311" spans="1:2">
      <c r="A311" s="17">
        <v>28856</v>
      </c>
      <c r="B311">
        <v>9.1999999999999993</v>
      </c>
    </row>
    <row r="312" spans="1:2">
      <c r="A312" s="17">
        <v>28887</v>
      </c>
      <c r="B312">
        <v>9.1300000000000008</v>
      </c>
    </row>
    <row r="313" spans="1:2">
      <c r="A313" s="17">
        <v>28915</v>
      </c>
      <c r="B313">
        <v>9.1999999999999993</v>
      </c>
    </row>
    <row r="314" spans="1:2">
      <c r="A314" s="17">
        <v>28946</v>
      </c>
      <c r="B314">
        <v>9.25</v>
      </c>
    </row>
    <row r="315" spans="1:2">
      <c r="A315" s="17">
        <v>28976</v>
      </c>
      <c r="B315">
        <v>9.24</v>
      </c>
    </row>
    <row r="316" spans="1:2">
      <c r="A316" s="17">
        <v>29007</v>
      </c>
      <c r="B316">
        <v>8.85</v>
      </c>
    </row>
    <row r="317" spans="1:2">
      <c r="A317" s="17">
        <v>29037</v>
      </c>
      <c r="B317">
        <v>8.9</v>
      </c>
    </row>
    <row r="318" spans="1:2">
      <c r="A318" s="17">
        <v>29068</v>
      </c>
      <c r="B318">
        <v>9.06</v>
      </c>
    </row>
    <row r="319" spans="1:2">
      <c r="A319" s="17">
        <v>29099</v>
      </c>
      <c r="B319">
        <v>9.41</v>
      </c>
    </row>
    <row r="320" spans="1:2">
      <c r="A320" s="17">
        <v>29129</v>
      </c>
      <c r="B320">
        <v>10.63</v>
      </c>
    </row>
    <row r="321" spans="1:2">
      <c r="A321" s="17">
        <v>29160</v>
      </c>
      <c r="B321">
        <v>10.93</v>
      </c>
    </row>
    <row r="322" spans="1:2">
      <c r="A322" s="17">
        <v>29190</v>
      </c>
      <c r="B322">
        <v>10.42</v>
      </c>
    </row>
    <row r="323" spans="1:2">
      <c r="A323" s="17">
        <v>29221</v>
      </c>
      <c r="B323">
        <v>10.74</v>
      </c>
    </row>
    <row r="324" spans="1:2">
      <c r="A324" s="17">
        <v>29252</v>
      </c>
      <c r="B324">
        <v>12.6</v>
      </c>
    </row>
    <row r="325" spans="1:2">
      <c r="A325" s="17">
        <v>29281</v>
      </c>
      <c r="B325">
        <v>13.47</v>
      </c>
    </row>
    <row r="326" spans="1:2">
      <c r="A326" s="17">
        <v>29312</v>
      </c>
      <c r="B326">
        <v>11.84</v>
      </c>
    </row>
    <row r="327" spans="1:2">
      <c r="A327" s="17">
        <v>29342</v>
      </c>
      <c r="B327">
        <v>9.9499999999999993</v>
      </c>
    </row>
    <row r="328" spans="1:2">
      <c r="A328" s="17">
        <v>29373</v>
      </c>
      <c r="B328">
        <v>9.2100000000000009</v>
      </c>
    </row>
    <row r="329" spans="1:2">
      <c r="A329" s="17">
        <v>29403</v>
      </c>
      <c r="B329">
        <v>9.5299999999999994</v>
      </c>
    </row>
    <row r="330" spans="1:2">
      <c r="A330" s="17">
        <v>29434</v>
      </c>
      <c r="B330">
        <v>10.84</v>
      </c>
    </row>
    <row r="331" spans="1:2">
      <c r="A331" s="17">
        <v>29465</v>
      </c>
      <c r="B331">
        <v>11.62</v>
      </c>
    </row>
    <row r="332" spans="1:2">
      <c r="A332" s="17">
        <v>29495</v>
      </c>
      <c r="B332">
        <v>11.86</v>
      </c>
    </row>
    <row r="333" spans="1:2">
      <c r="A333" s="17">
        <v>29526</v>
      </c>
      <c r="B333">
        <v>12.83</v>
      </c>
    </row>
    <row r="334" spans="1:2">
      <c r="A334" s="17">
        <v>29556</v>
      </c>
      <c r="B334">
        <v>13.25</v>
      </c>
    </row>
    <row r="335" spans="1:2">
      <c r="A335" s="17">
        <v>29587</v>
      </c>
      <c r="B335">
        <v>12.77</v>
      </c>
    </row>
    <row r="336" spans="1:2">
      <c r="A336" s="17">
        <v>29618</v>
      </c>
      <c r="B336">
        <v>13.41</v>
      </c>
    </row>
    <row r="337" spans="1:2">
      <c r="A337" s="17">
        <v>29646</v>
      </c>
      <c r="B337">
        <v>13.41</v>
      </c>
    </row>
    <row r="338" spans="1:2">
      <c r="A338" s="17">
        <v>29677</v>
      </c>
      <c r="B338">
        <v>13.99</v>
      </c>
    </row>
    <row r="339" spans="1:2">
      <c r="A339" s="17">
        <v>29707</v>
      </c>
      <c r="B339">
        <v>14.63</v>
      </c>
    </row>
    <row r="340" spans="1:2">
      <c r="A340" s="17">
        <v>29738</v>
      </c>
      <c r="B340">
        <v>13.95</v>
      </c>
    </row>
    <row r="341" spans="1:2">
      <c r="A341" s="17">
        <v>29768</v>
      </c>
      <c r="B341">
        <v>14.79</v>
      </c>
    </row>
    <row r="342" spans="1:2">
      <c r="A342" s="17">
        <v>29799</v>
      </c>
      <c r="B342">
        <v>15.56</v>
      </c>
    </row>
    <row r="343" spans="1:2">
      <c r="A343" s="17">
        <v>29830</v>
      </c>
      <c r="B343">
        <v>15.93</v>
      </c>
    </row>
    <row r="344" spans="1:2">
      <c r="A344" s="17">
        <v>29860</v>
      </c>
      <c r="B344">
        <v>15.41</v>
      </c>
    </row>
    <row r="345" spans="1:2">
      <c r="A345" s="17">
        <v>29891</v>
      </c>
      <c r="B345">
        <v>13.38</v>
      </c>
    </row>
    <row r="346" spans="1:2">
      <c r="A346" s="17">
        <v>29921</v>
      </c>
      <c r="B346">
        <v>13.6</v>
      </c>
    </row>
    <row r="347" spans="1:2">
      <c r="A347" s="17">
        <v>29952</v>
      </c>
      <c r="B347">
        <v>14.65</v>
      </c>
    </row>
    <row r="348" spans="1:2">
      <c r="A348" s="17">
        <v>29983</v>
      </c>
      <c r="B348">
        <v>14.54</v>
      </c>
    </row>
    <row r="349" spans="1:2">
      <c r="A349" s="17">
        <v>30011</v>
      </c>
      <c r="B349">
        <v>13.98</v>
      </c>
    </row>
    <row r="350" spans="1:2">
      <c r="A350" s="17">
        <v>30042</v>
      </c>
      <c r="B350">
        <v>14</v>
      </c>
    </row>
    <row r="351" spans="1:2">
      <c r="A351" s="17">
        <v>30072</v>
      </c>
      <c r="B351">
        <v>13.75</v>
      </c>
    </row>
    <row r="352" spans="1:2">
      <c r="A352" s="17">
        <v>30103</v>
      </c>
      <c r="B352">
        <v>14.43</v>
      </c>
    </row>
    <row r="353" spans="1:2">
      <c r="A353" s="17">
        <v>30133</v>
      </c>
      <c r="B353">
        <v>14.07</v>
      </c>
    </row>
    <row r="354" spans="1:2">
      <c r="A354" s="17">
        <v>30164</v>
      </c>
      <c r="B354">
        <v>13</v>
      </c>
    </row>
    <row r="355" spans="1:2">
      <c r="A355" s="17">
        <v>30195</v>
      </c>
      <c r="B355">
        <v>12.25</v>
      </c>
    </row>
    <row r="356" spans="1:2">
      <c r="A356" s="17">
        <v>30225</v>
      </c>
      <c r="B356">
        <v>10.8</v>
      </c>
    </row>
    <row r="357" spans="1:2">
      <c r="A357" s="17">
        <v>30256</v>
      </c>
      <c r="B357">
        <v>10.38</v>
      </c>
    </row>
    <row r="358" spans="1:2">
      <c r="A358" s="17">
        <v>30286</v>
      </c>
      <c r="B358">
        <v>10.220000000000001</v>
      </c>
    </row>
    <row r="359" spans="1:2">
      <c r="A359" s="17">
        <v>30317</v>
      </c>
      <c r="B359">
        <v>10.029999999999999</v>
      </c>
    </row>
    <row r="360" spans="1:2">
      <c r="A360" s="17">
        <v>30348</v>
      </c>
      <c r="B360">
        <v>10.26</v>
      </c>
    </row>
    <row r="361" spans="1:2">
      <c r="A361" s="17">
        <v>30376</v>
      </c>
      <c r="B361">
        <v>10.08</v>
      </c>
    </row>
    <row r="362" spans="1:2">
      <c r="A362" s="17">
        <v>30407</v>
      </c>
      <c r="B362">
        <v>10.02</v>
      </c>
    </row>
    <row r="363" spans="1:2">
      <c r="A363" s="17">
        <v>30437</v>
      </c>
      <c r="B363">
        <v>10.029999999999999</v>
      </c>
    </row>
    <row r="364" spans="1:2">
      <c r="A364" s="17">
        <v>30468</v>
      </c>
      <c r="B364">
        <v>10.63</v>
      </c>
    </row>
    <row r="365" spans="1:2">
      <c r="A365" s="17">
        <v>30498</v>
      </c>
      <c r="B365">
        <v>11.21</v>
      </c>
    </row>
    <row r="366" spans="1:2">
      <c r="A366" s="17">
        <v>30529</v>
      </c>
      <c r="B366">
        <v>11.63</v>
      </c>
    </row>
    <row r="367" spans="1:2">
      <c r="A367" s="17">
        <v>30560</v>
      </c>
      <c r="B367">
        <v>11.43</v>
      </c>
    </row>
    <row r="368" spans="1:2">
      <c r="A368" s="17">
        <v>30590</v>
      </c>
      <c r="B368">
        <v>11.28</v>
      </c>
    </row>
    <row r="369" spans="1:2">
      <c r="A369" s="17">
        <v>30621</v>
      </c>
      <c r="B369">
        <v>11.41</v>
      </c>
    </row>
    <row r="370" spans="1:2">
      <c r="A370" s="17">
        <v>30651</v>
      </c>
      <c r="B370">
        <v>11.54</v>
      </c>
    </row>
    <row r="371" spans="1:2">
      <c r="A371" s="17">
        <v>30682</v>
      </c>
      <c r="B371">
        <v>11.37</v>
      </c>
    </row>
    <row r="372" spans="1:2">
      <c r="A372" s="17">
        <v>30713</v>
      </c>
      <c r="B372">
        <v>11.54</v>
      </c>
    </row>
    <row r="373" spans="1:2">
      <c r="A373" s="17">
        <v>30742</v>
      </c>
      <c r="B373">
        <v>12.02</v>
      </c>
    </row>
    <row r="374" spans="1:2">
      <c r="A374" s="17">
        <v>30773</v>
      </c>
      <c r="B374">
        <v>12.37</v>
      </c>
    </row>
    <row r="375" spans="1:2">
      <c r="A375" s="17">
        <v>30803</v>
      </c>
      <c r="B375">
        <v>13.17</v>
      </c>
    </row>
    <row r="376" spans="1:2">
      <c r="A376" s="17">
        <v>30834</v>
      </c>
      <c r="B376">
        <v>13.48</v>
      </c>
    </row>
    <row r="377" spans="1:2">
      <c r="A377" s="17">
        <v>30864</v>
      </c>
      <c r="B377">
        <v>13.27</v>
      </c>
    </row>
    <row r="378" spans="1:2">
      <c r="A378" s="17">
        <v>30895</v>
      </c>
      <c r="B378">
        <v>12.68</v>
      </c>
    </row>
    <row r="379" spans="1:2">
      <c r="A379" s="17">
        <v>30926</v>
      </c>
      <c r="B379">
        <v>12.53</v>
      </c>
    </row>
    <row r="380" spans="1:2">
      <c r="A380" s="17">
        <v>30956</v>
      </c>
      <c r="B380">
        <v>12.06</v>
      </c>
    </row>
    <row r="381" spans="1:2">
      <c r="A381" s="17">
        <v>30987</v>
      </c>
      <c r="B381">
        <v>11.33</v>
      </c>
    </row>
    <row r="382" spans="1:2">
      <c r="A382" s="17">
        <v>31017</v>
      </c>
      <c r="B382">
        <v>11.07</v>
      </c>
    </row>
    <row r="383" spans="1:2">
      <c r="A383" s="17">
        <v>31048</v>
      </c>
      <c r="B383">
        <v>10.93</v>
      </c>
    </row>
    <row r="384" spans="1:2">
      <c r="A384" s="17">
        <v>31079</v>
      </c>
      <c r="B384">
        <v>11.13</v>
      </c>
    </row>
    <row r="385" spans="1:2">
      <c r="A385" s="17">
        <v>31107</v>
      </c>
      <c r="B385">
        <v>11.52</v>
      </c>
    </row>
    <row r="386" spans="1:2">
      <c r="A386" s="17">
        <v>31138</v>
      </c>
      <c r="B386">
        <v>11.01</v>
      </c>
    </row>
    <row r="387" spans="1:2">
      <c r="A387" s="17">
        <v>31168</v>
      </c>
      <c r="B387">
        <v>10.34</v>
      </c>
    </row>
    <row r="388" spans="1:2">
      <c r="A388" s="17">
        <v>31199</v>
      </c>
      <c r="B388">
        <v>9.6</v>
      </c>
    </row>
    <row r="389" spans="1:2">
      <c r="A389" s="17">
        <v>31229</v>
      </c>
      <c r="B389">
        <v>9.6999999999999993</v>
      </c>
    </row>
    <row r="390" spans="1:2">
      <c r="A390" s="17">
        <v>31260</v>
      </c>
      <c r="B390">
        <v>9.81</v>
      </c>
    </row>
    <row r="391" spans="1:2">
      <c r="A391" s="17">
        <v>31291</v>
      </c>
      <c r="B391">
        <v>9.81</v>
      </c>
    </row>
    <row r="392" spans="1:2">
      <c r="A392" s="17">
        <v>31321</v>
      </c>
      <c r="B392">
        <v>9.69</v>
      </c>
    </row>
    <row r="393" spans="1:2">
      <c r="A393" s="17">
        <v>31352</v>
      </c>
      <c r="B393">
        <v>9.2799999999999994</v>
      </c>
    </row>
    <row r="394" spans="1:2">
      <c r="A394" s="17">
        <v>31382</v>
      </c>
      <c r="B394">
        <v>8.73</v>
      </c>
    </row>
    <row r="395" spans="1:2">
      <c r="A395" s="17">
        <v>31413</v>
      </c>
      <c r="B395">
        <v>8.68</v>
      </c>
    </row>
    <row r="396" spans="1:2">
      <c r="A396" s="17">
        <v>31444</v>
      </c>
      <c r="B396">
        <v>8.34</v>
      </c>
    </row>
    <row r="397" spans="1:2">
      <c r="A397" s="17">
        <v>31472</v>
      </c>
      <c r="B397">
        <v>7.46</v>
      </c>
    </row>
    <row r="398" spans="1:2">
      <c r="A398" s="17">
        <v>31503</v>
      </c>
      <c r="B398">
        <v>7.05</v>
      </c>
    </row>
    <row r="399" spans="1:2">
      <c r="A399" s="17">
        <v>31533</v>
      </c>
      <c r="B399">
        <v>7.52</v>
      </c>
    </row>
    <row r="400" spans="1:2">
      <c r="A400" s="17">
        <v>31564</v>
      </c>
      <c r="B400">
        <v>7.64</v>
      </c>
    </row>
    <row r="401" spans="1:2">
      <c r="A401" s="17">
        <v>31594</v>
      </c>
      <c r="B401">
        <v>7.06</v>
      </c>
    </row>
    <row r="402" spans="1:2">
      <c r="A402" s="17">
        <v>31625</v>
      </c>
      <c r="B402">
        <v>6.8</v>
      </c>
    </row>
    <row r="403" spans="1:2">
      <c r="A403" s="17">
        <v>31656</v>
      </c>
      <c r="B403">
        <v>6.92</v>
      </c>
    </row>
    <row r="404" spans="1:2">
      <c r="A404" s="17">
        <v>31686</v>
      </c>
      <c r="B404">
        <v>6.83</v>
      </c>
    </row>
    <row r="405" spans="1:2">
      <c r="A405" s="17">
        <v>31717</v>
      </c>
      <c r="B405">
        <v>6.76</v>
      </c>
    </row>
    <row r="406" spans="1:2">
      <c r="A406" s="17">
        <v>31747</v>
      </c>
      <c r="B406">
        <v>6.67</v>
      </c>
    </row>
    <row r="407" spans="1:2">
      <c r="A407" s="17">
        <v>31778</v>
      </c>
      <c r="B407">
        <v>6.64</v>
      </c>
    </row>
    <row r="408" spans="1:2">
      <c r="A408" s="17">
        <v>31809</v>
      </c>
      <c r="B408">
        <v>6.79</v>
      </c>
    </row>
    <row r="409" spans="1:2">
      <c r="A409" s="17">
        <v>31837</v>
      </c>
      <c r="B409">
        <v>6.79</v>
      </c>
    </row>
    <row r="410" spans="1:2">
      <c r="A410" s="17">
        <v>31868</v>
      </c>
      <c r="B410">
        <v>7.57</v>
      </c>
    </row>
    <row r="411" spans="1:2">
      <c r="A411" s="17">
        <v>31898</v>
      </c>
      <c r="B411">
        <v>8.26</v>
      </c>
    </row>
    <row r="412" spans="1:2">
      <c r="A412" s="17">
        <v>31929</v>
      </c>
      <c r="B412">
        <v>8.02</v>
      </c>
    </row>
    <row r="413" spans="1:2">
      <c r="A413" s="17">
        <v>31959</v>
      </c>
      <c r="B413">
        <v>8.01</v>
      </c>
    </row>
    <row r="414" spans="1:2">
      <c r="A414" s="17">
        <v>31990</v>
      </c>
      <c r="B414">
        <v>8.32</v>
      </c>
    </row>
    <row r="415" spans="1:2">
      <c r="A415" s="17">
        <v>32021</v>
      </c>
      <c r="B415">
        <v>8.94</v>
      </c>
    </row>
    <row r="416" spans="1:2">
      <c r="A416" s="17">
        <v>32051</v>
      </c>
      <c r="B416">
        <v>9.08</v>
      </c>
    </row>
    <row r="417" spans="1:2">
      <c r="A417" s="17">
        <v>32082</v>
      </c>
      <c r="B417">
        <v>8.35</v>
      </c>
    </row>
    <row r="418" spans="1:2">
      <c r="A418" s="17">
        <v>32112</v>
      </c>
      <c r="B418">
        <v>8.4499999999999993</v>
      </c>
    </row>
    <row r="419" spans="1:2">
      <c r="A419" s="17">
        <v>32143</v>
      </c>
      <c r="B419">
        <v>8.18</v>
      </c>
    </row>
    <row r="420" spans="1:2">
      <c r="A420" s="17">
        <v>32174</v>
      </c>
      <c r="B420">
        <v>7.71</v>
      </c>
    </row>
    <row r="421" spans="1:2">
      <c r="A421" s="17">
        <v>32203</v>
      </c>
      <c r="B421">
        <v>7.83</v>
      </c>
    </row>
    <row r="422" spans="1:2">
      <c r="A422" s="17">
        <v>32234</v>
      </c>
      <c r="B422">
        <v>8.19</v>
      </c>
    </row>
    <row r="423" spans="1:2">
      <c r="A423" s="17">
        <v>32264</v>
      </c>
      <c r="B423">
        <v>8.58</v>
      </c>
    </row>
    <row r="424" spans="1:2">
      <c r="A424" s="17">
        <v>32295</v>
      </c>
      <c r="B424">
        <v>8.49</v>
      </c>
    </row>
    <row r="425" spans="1:2">
      <c r="A425" s="17">
        <v>32325</v>
      </c>
      <c r="B425">
        <v>8.66</v>
      </c>
    </row>
    <row r="426" spans="1:2">
      <c r="A426" s="17">
        <v>32356</v>
      </c>
      <c r="B426">
        <v>8.94</v>
      </c>
    </row>
    <row r="427" spans="1:2">
      <c r="A427" s="17">
        <v>32387</v>
      </c>
      <c r="B427">
        <v>8.69</v>
      </c>
    </row>
    <row r="428" spans="1:2">
      <c r="A428" s="17">
        <v>32417</v>
      </c>
      <c r="B428">
        <v>8.51</v>
      </c>
    </row>
    <row r="429" spans="1:2">
      <c r="A429" s="17">
        <v>32448</v>
      </c>
      <c r="B429">
        <v>8.7899999999999991</v>
      </c>
    </row>
    <row r="430" spans="1:2">
      <c r="A430" s="17">
        <v>32478</v>
      </c>
      <c r="B430">
        <v>9.09</v>
      </c>
    </row>
    <row r="431" spans="1:2">
      <c r="A431" s="17">
        <v>32509</v>
      </c>
      <c r="B431">
        <v>9.15</v>
      </c>
    </row>
    <row r="432" spans="1:2">
      <c r="A432" s="17">
        <v>32540</v>
      </c>
      <c r="B432">
        <v>9.27</v>
      </c>
    </row>
    <row r="433" spans="1:2">
      <c r="A433" s="17">
        <v>32568</v>
      </c>
      <c r="B433">
        <v>9.51</v>
      </c>
    </row>
    <row r="434" spans="1:2">
      <c r="A434" s="17">
        <v>32599</v>
      </c>
      <c r="B434">
        <v>9.3000000000000007</v>
      </c>
    </row>
    <row r="435" spans="1:2">
      <c r="A435" s="17">
        <v>32629</v>
      </c>
      <c r="B435">
        <v>8.91</v>
      </c>
    </row>
    <row r="436" spans="1:2">
      <c r="A436" s="17">
        <v>32660</v>
      </c>
      <c r="B436">
        <v>8.2899999999999991</v>
      </c>
    </row>
    <row r="437" spans="1:2">
      <c r="A437" s="17">
        <v>32690</v>
      </c>
      <c r="B437">
        <v>7.83</v>
      </c>
    </row>
    <row r="438" spans="1:2">
      <c r="A438" s="17">
        <v>32721</v>
      </c>
      <c r="B438">
        <v>8.09</v>
      </c>
    </row>
    <row r="439" spans="1:2">
      <c r="A439" s="17">
        <v>32752</v>
      </c>
      <c r="B439">
        <v>8.17</v>
      </c>
    </row>
    <row r="440" spans="1:2">
      <c r="A440" s="17">
        <v>32782</v>
      </c>
      <c r="B440">
        <v>7.97</v>
      </c>
    </row>
    <row r="441" spans="1:2">
      <c r="A441" s="17">
        <v>32813</v>
      </c>
      <c r="B441">
        <v>7.81</v>
      </c>
    </row>
    <row r="442" spans="1:2">
      <c r="A442" s="17">
        <v>32843</v>
      </c>
      <c r="B442">
        <v>7.75</v>
      </c>
    </row>
    <row r="443" spans="1:2">
      <c r="A443" s="17">
        <v>32874</v>
      </c>
      <c r="B443">
        <v>8.1199999999999992</v>
      </c>
    </row>
    <row r="444" spans="1:2">
      <c r="A444" s="17">
        <v>32905</v>
      </c>
      <c r="B444">
        <v>8.42</v>
      </c>
    </row>
    <row r="445" spans="1:2">
      <c r="A445" s="17">
        <v>32933</v>
      </c>
      <c r="B445">
        <v>8.6</v>
      </c>
    </row>
    <row r="446" spans="1:2">
      <c r="A446" s="17">
        <v>32964</v>
      </c>
      <c r="B446">
        <v>8.77</v>
      </c>
    </row>
    <row r="447" spans="1:2">
      <c r="A447" s="17">
        <v>32994</v>
      </c>
      <c r="B447">
        <v>8.74</v>
      </c>
    </row>
    <row r="448" spans="1:2">
      <c r="A448" s="17">
        <v>33025</v>
      </c>
      <c r="B448">
        <v>8.43</v>
      </c>
    </row>
    <row r="449" spans="1:2">
      <c r="A449" s="17">
        <v>33055</v>
      </c>
      <c r="B449">
        <v>8.33</v>
      </c>
    </row>
    <row r="450" spans="1:2">
      <c r="A450" s="17">
        <v>33086</v>
      </c>
      <c r="B450">
        <v>8.44</v>
      </c>
    </row>
    <row r="451" spans="1:2">
      <c r="A451" s="17">
        <v>33117</v>
      </c>
      <c r="B451">
        <v>8.51</v>
      </c>
    </row>
    <row r="452" spans="1:2">
      <c r="A452" s="17">
        <v>33147</v>
      </c>
      <c r="B452">
        <v>8.33</v>
      </c>
    </row>
    <row r="453" spans="1:2">
      <c r="A453" s="17">
        <v>33178</v>
      </c>
      <c r="B453">
        <v>8.02</v>
      </c>
    </row>
    <row r="454" spans="1:2">
      <c r="A454" s="17">
        <v>33208</v>
      </c>
      <c r="B454">
        <v>7.73</v>
      </c>
    </row>
    <row r="455" spans="1:2">
      <c r="A455" s="17">
        <v>33239</v>
      </c>
      <c r="B455">
        <v>7.7</v>
      </c>
    </row>
    <row r="456" spans="1:2">
      <c r="A456" s="17">
        <v>33270</v>
      </c>
      <c r="B456">
        <v>7.47</v>
      </c>
    </row>
    <row r="457" spans="1:2">
      <c r="A457" s="17">
        <v>33298</v>
      </c>
      <c r="B457">
        <v>7.77</v>
      </c>
    </row>
    <row r="458" spans="1:2">
      <c r="A458" s="17">
        <v>33329</v>
      </c>
      <c r="B458">
        <v>7.7</v>
      </c>
    </row>
    <row r="459" spans="1:2">
      <c r="A459" s="17">
        <v>33359</v>
      </c>
      <c r="B459">
        <v>7.7</v>
      </c>
    </row>
    <row r="460" spans="1:2">
      <c r="A460" s="17">
        <v>33390</v>
      </c>
      <c r="B460">
        <v>7.94</v>
      </c>
    </row>
    <row r="461" spans="1:2">
      <c r="A461" s="17">
        <v>33420</v>
      </c>
      <c r="B461">
        <v>7.91</v>
      </c>
    </row>
    <row r="462" spans="1:2">
      <c r="A462" s="17">
        <v>33451</v>
      </c>
      <c r="B462">
        <v>7.43</v>
      </c>
    </row>
    <row r="463" spans="1:2">
      <c r="A463" s="17">
        <v>33482</v>
      </c>
      <c r="B463">
        <v>7.14</v>
      </c>
    </row>
    <row r="464" spans="1:2">
      <c r="A464" s="17">
        <v>33512</v>
      </c>
      <c r="B464">
        <v>6.87</v>
      </c>
    </row>
    <row r="465" spans="1:2">
      <c r="A465" s="17">
        <v>33543</v>
      </c>
      <c r="B465">
        <v>6.62</v>
      </c>
    </row>
    <row r="466" spans="1:2">
      <c r="A466" s="17">
        <v>33573</v>
      </c>
      <c r="B466">
        <v>6.19</v>
      </c>
    </row>
    <row r="467" spans="1:2">
      <c r="A467" s="17">
        <v>33604</v>
      </c>
      <c r="B467">
        <v>6.24</v>
      </c>
    </row>
    <row r="468" spans="1:2">
      <c r="A468" s="17">
        <v>33635</v>
      </c>
      <c r="B468">
        <v>6.58</v>
      </c>
    </row>
    <row r="469" spans="1:2">
      <c r="A469" s="17">
        <v>33664</v>
      </c>
      <c r="B469">
        <v>6.95</v>
      </c>
    </row>
    <row r="470" spans="1:2">
      <c r="A470" s="17">
        <v>33695</v>
      </c>
      <c r="B470">
        <v>6.78</v>
      </c>
    </row>
    <row r="471" spans="1:2">
      <c r="A471" s="17">
        <v>33725</v>
      </c>
      <c r="B471">
        <v>6.69</v>
      </c>
    </row>
    <row r="472" spans="1:2">
      <c r="A472" s="17">
        <v>33756</v>
      </c>
      <c r="B472">
        <v>6.48</v>
      </c>
    </row>
    <row r="473" spans="1:2">
      <c r="A473" s="17">
        <v>33786</v>
      </c>
      <c r="B473">
        <v>5.84</v>
      </c>
    </row>
    <row r="474" spans="1:2">
      <c r="A474" s="17">
        <v>33817</v>
      </c>
      <c r="B474">
        <v>5.6</v>
      </c>
    </row>
    <row r="475" spans="1:2">
      <c r="A475" s="17">
        <v>33848</v>
      </c>
      <c r="B475">
        <v>5.38</v>
      </c>
    </row>
    <row r="476" spans="1:2">
      <c r="A476" s="17">
        <v>33878</v>
      </c>
      <c r="B476">
        <v>5.6</v>
      </c>
    </row>
    <row r="477" spans="1:2">
      <c r="A477" s="17">
        <v>33909</v>
      </c>
      <c r="B477">
        <v>6.04</v>
      </c>
    </row>
    <row r="478" spans="1:2">
      <c r="A478" s="17">
        <v>33939</v>
      </c>
      <c r="B478">
        <v>6.08</v>
      </c>
    </row>
    <row r="479" spans="1:2">
      <c r="A479" s="17">
        <v>33970</v>
      </c>
      <c r="B479">
        <v>5.83</v>
      </c>
    </row>
    <row r="480" spans="1:2">
      <c r="A480" s="17">
        <v>34001</v>
      </c>
      <c r="B480">
        <v>5.43</v>
      </c>
    </row>
    <row r="481" spans="1:2">
      <c r="A481" s="17">
        <v>34029</v>
      </c>
      <c r="B481">
        <v>5.19</v>
      </c>
    </row>
    <row r="482" spans="1:2">
      <c r="A482" s="17">
        <v>34060</v>
      </c>
      <c r="B482">
        <v>5.13</v>
      </c>
    </row>
    <row r="483" spans="1:2">
      <c r="A483" s="17">
        <v>34090</v>
      </c>
      <c r="B483">
        <v>5.2</v>
      </c>
    </row>
    <row r="484" spans="1:2">
      <c r="A484" s="17">
        <v>34121</v>
      </c>
      <c r="B484">
        <v>5.22</v>
      </c>
    </row>
    <row r="485" spans="1:2">
      <c r="A485" s="17">
        <v>34151</v>
      </c>
      <c r="B485">
        <v>5.09</v>
      </c>
    </row>
    <row r="486" spans="1:2">
      <c r="A486" s="17">
        <v>34182</v>
      </c>
      <c r="B486">
        <v>5.03</v>
      </c>
    </row>
    <row r="487" spans="1:2">
      <c r="A487" s="17">
        <v>34213</v>
      </c>
      <c r="B487">
        <v>4.7300000000000004</v>
      </c>
    </row>
    <row r="488" spans="1:2">
      <c r="A488" s="17">
        <v>34243</v>
      </c>
      <c r="B488">
        <v>4.71</v>
      </c>
    </row>
    <row r="489" spans="1:2">
      <c r="A489" s="17">
        <v>34274</v>
      </c>
      <c r="B489">
        <v>5.0599999999999996</v>
      </c>
    </row>
    <row r="490" spans="1:2">
      <c r="A490" s="17">
        <v>34304</v>
      </c>
      <c r="B490">
        <v>5.15</v>
      </c>
    </row>
    <row r="491" spans="1:2">
      <c r="A491" s="17">
        <v>34335</v>
      </c>
      <c r="B491">
        <v>5.09</v>
      </c>
    </row>
    <row r="492" spans="1:2">
      <c r="A492" s="17">
        <v>34366</v>
      </c>
      <c r="B492">
        <v>5.4</v>
      </c>
    </row>
    <row r="493" spans="1:2">
      <c r="A493" s="17">
        <v>34394</v>
      </c>
      <c r="B493">
        <v>5.94</v>
      </c>
    </row>
    <row r="494" spans="1:2">
      <c r="A494" s="17">
        <v>34425</v>
      </c>
      <c r="B494">
        <v>6.52</v>
      </c>
    </row>
    <row r="495" spans="1:2">
      <c r="A495" s="17">
        <v>34455</v>
      </c>
      <c r="B495">
        <v>6.78</v>
      </c>
    </row>
    <row r="496" spans="1:2">
      <c r="A496" s="17">
        <v>34486</v>
      </c>
      <c r="B496">
        <v>6.7</v>
      </c>
    </row>
    <row r="497" spans="1:2">
      <c r="A497" s="17">
        <v>34516</v>
      </c>
      <c r="B497">
        <v>6.91</v>
      </c>
    </row>
    <row r="498" spans="1:2">
      <c r="A498" s="17">
        <v>34547</v>
      </c>
      <c r="B498">
        <v>6.88</v>
      </c>
    </row>
    <row r="499" spans="1:2">
      <c r="A499" s="17">
        <v>34578</v>
      </c>
      <c r="B499">
        <v>7.08</v>
      </c>
    </row>
    <row r="500" spans="1:2">
      <c r="A500" s="17">
        <v>34608</v>
      </c>
      <c r="B500">
        <v>7.4</v>
      </c>
    </row>
    <row r="501" spans="1:2">
      <c r="A501" s="17">
        <v>34639</v>
      </c>
      <c r="B501">
        <v>7.72</v>
      </c>
    </row>
    <row r="502" spans="1:2">
      <c r="A502" s="17">
        <v>34669</v>
      </c>
      <c r="B502">
        <v>7.78</v>
      </c>
    </row>
    <row r="503" spans="1:2">
      <c r="A503" s="17">
        <v>34700</v>
      </c>
      <c r="B503">
        <v>7.76</v>
      </c>
    </row>
    <row r="504" spans="1:2">
      <c r="A504" s="17">
        <v>34731</v>
      </c>
      <c r="B504">
        <v>7.37</v>
      </c>
    </row>
    <row r="505" spans="1:2">
      <c r="A505" s="17">
        <v>34759</v>
      </c>
      <c r="B505">
        <v>7.05</v>
      </c>
    </row>
    <row r="506" spans="1:2">
      <c r="A506" s="17">
        <v>34790</v>
      </c>
      <c r="B506">
        <v>6.86</v>
      </c>
    </row>
    <row r="507" spans="1:2">
      <c r="A507" s="17">
        <v>34820</v>
      </c>
      <c r="B507">
        <v>6.41</v>
      </c>
    </row>
    <row r="508" spans="1:2">
      <c r="A508" s="17">
        <v>34851</v>
      </c>
      <c r="B508">
        <v>5.93</v>
      </c>
    </row>
    <row r="509" spans="1:2">
      <c r="A509" s="17">
        <v>34881</v>
      </c>
      <c r="B509">
        <v>6.01</v>
      </c>
    </row>
    <row r="510" spans="1:2">
      <c r="A510" s="17">
        <v>34912</v>
      </c>
      <c r="B510">
        <v>6.24</v>
      </c>
    </row>
    <row r="511" spans="1:2">
      <c r="A511" s="17">
        <v>34943</v>
      </c>
      <c r="B511">
        <v>6</v>
      </c>
    </row>
    <row r="512" spans="1:2">
      <c r="A512" s="17">
        <v>34973</v>
      </c>
      <c r="B512">
        <v>5.86</v>
      </c>
    </row>
    <row r="513" spans="1:2">
      <c r="A513" s="17">
        <v>35004</v>
      </c>
      <c r="B513">
        <v>5.69</v>
      </c>
    </row>
    <row r="514" spans="1:2">
      <c r="A514" s="17">
        <v>35034</v>
      </c>
      <c r="B514">
        <v>5.51</v>
      </c>
    </row>
    <row r="515" spans="1:2">
      <c r="A515" s="17">
        <v>35065</v>
      </c>
      <c r="B515">
        <v>5.36</v>
      </c>
    </row>
    <row r="516" spans="1:2">
      <c r="A516" s="17">
        <v>35096</v>
      </c>
      <c r="B516">
        <v>5.38</v>
      </c>
    </row>
    <row r="517" spans="1:2">
      <c r="A517" s="17">
        <v>35125</v>
      </c>
      <c r="B517">
        <v>5.97</v>
      </c>
    </row>
    <row r="518" spans="1:2">
      <c r="A518" s="17">
        <v>35156</v>
      </c>
      <c r="B518">
        <v>6.3</v>
      </c>
    </row>
    <row r="519" spans="1:2">
      <c r="A519" s="17">
        <v>35186</v>
      </c>
      <c r="B519">
        <v>6.48</v>
      </c>
    </row>
    <row r="520" spans="1:2">
      <c r="A520" s="17">
        <v>35217</v>
      </c>
      <c r="B520">
        <v>6.69</v>
      </c>
    </row>
    <row r="521" spans="1:2">
      <c r="A521" s="17">
        <v>35247</v>
      </c>
      <c r="B521">
        <v>6.64</v>
      </c>
    </row>
    <row r="522" spans="1:2">
      <c r="A522" s="17">
        <v>35278</v>
      </c>
      <c r="B522">
        <v>6.39</v>
      </c>
    </row>
    <row r="523" spans="1:2">
      <c r="A523" s="17">
        <v>35309</v>
      </c>
      <c r="B523">
        <v>6.6</v>
      </c>
    </row>
    <row r="524" spans="1:2">
      <c r="A524" s="17">
        <v>35339</v>
      </c>
      <c r="B524">
        <v>6.27</v>
      </c>
    </row>
    <row r="525" spans="1:2">
      <c r="A525" s="17">
        <v>35370</v>
      </c>
      <c r="B525">
        <v>5.97</v>
      </c>
    </row>
    <row r="526" spans="1:2">
      <c r="A526" s="17">
        <v>35400</v>
      </c>
      <c r="B526">
        <v>6.07</v>
      </c>
    </row>
    <row r="527" spans="1:2">
      <c r="A527" s="17">
        <v>35431</v>
      </c>
      <c r="B527">
        <v>6.33</v>
      </c>
    </row>
    <row r="528" spans="1:2">
      <c r="A528" s="17">
        <v>35462</v>
      </c>
      <c r="B528">
        <v>6.2</v>
      </c>
    </row>
    <row r="529" spans="1:2">
      <c r="A529" s="17">
        <v>35490</v>
      </c>
      <c r="B529">
        <v>6.54</v>
      </c>
    </row>
    <row r="530" spans="1:2">
      <c r="A530" s="17">
        <v>35521</v>
      </c>
      <c r="B530">
        <v>6.76</v>
      </c>
    </row>
    <row r="531" spans="1:2">
      <c r="A531" s="17">
        <v>35551</v>
      </c>
      <c r="B531">
        <v>6.57</v>
      </c>
    </row>
    <row r="532" spans="1:2">
      <c r="A532" s="17">
        <v>35582</v>
      </c>
      <c r="B532">
        <v>6.38</v>
      </c>
    </row>
    <row r="533" spans="1:2">
      <c r="A533" s="17">
        <v>35612</v>
      </c>
      <c r="B533">
        <v>6.12</v>
      </c>
    </row>
    <row r="534" spans="1:2">
      <c r="A534" s="17">
        <v>35643</v>
      </c>
      <c r="B534">
        <v>6.16</v>
      </c>
    </row>
    <row r="535" spans="1:2">
      <c r="A535" s="17">
        <v>35674</v>
      </c>
      <c r="B535">
        <v>6.11</v>
      </c>
    </row>
    <row r="536" spans="1:2">
      <c r="A536" s="17">
        <v>35704</v>
      </c>
      <c r="B536">
        <v>5.93</v>
      </c>
    </row>
    <row r="537" spans="1:2">
      <c r="A537" s="17">
        <v>35735</v>
      </c>
      <c r="B537">
        <v>5.8</v>
      </c>
    </row>
    <row r="538" spans="1:2">
      <c r="A538" s="17">
        <v>35765</v>
      </c>
      <c r="B538">
        <v>5.77</v>
      </c>
    </row>
    <row r="539" spans="1:2">
      <c r="A539" s="17">
        <v>35796</v>
      </c>
      <c r="B539">
        <v>5.42</v>
      </c>
    </row>
    <row r="540" spans="1:2">
      <c r="A540" s="17">
        <v>35827</v>
      </c>
      <c r="B540">
        <v>5.49</v>
      </c>
    </row>
    <row r="541" spans="1:2">
      <c r="A541" s="17">
        <v>35855</v>
      </c>
      <c r="B541">
        <v>5.61</v>
      </c>
    </row>
    <row r="542" spans="1:2">
      <c r="A542" s="17">
        <v>35886</v>
      </c>
      <c r="B542">
        <v>5.61</v>
      </c>
    </row>
    <row r="543" spans="1:2">
      <c r="A543" s="17">
        <v>35916</v>
      </c>
      <c r="B543">
        <v>5.63</v>
      </c>
    </row>
    <row r="544" spans="1:2">
      <c r="A544" s="17">
        <v>35947</v>
      </c>
      <c r="B544">
        <v>5.52</v>
      </c>
    </row>
    <row r="545" spans="1:2">
      <c r="A545" s="17">
        <v>35977</v>
      </c>
      <c r="B545">
        <v>5.46</v>
      </c>
    </row>
    <row r="546" spans="1:2">
      <c r="A546" s="17">
        <v>36008</v>
      </c>
      <c r="B546">
        <v>5.27</v>
      </c>
    </row>
    <row r="547" spans="1:2">
      <c r="A547" s="17">
        <v>36039</v>
      </c>
      <c r="B547">
        <v>4.62</v>
      </c>
    </row>
    <row r="548" spans="1:2">
      <c r="A548" s="17">
        <v>36069</v>
      </c>
      <c r="B548">
        <v>4.18</v>
      </c>
    </row>
    <row r="549" spans="1:2">
      <c r="A549" s="17">
        <v>36100</v>
      </c>
      <c r="B549">
        <v>4.54</v>
      </c>
    </row>
    <row r="550" spans="1:2">
      <c r="A550" s="17">
        <v>36130</v>
      </c>
      <c r="B550">
        <v>4.45</v>
      </c>
    </row>
    <row r="551" spans="1:2">
      <c r="A551" s="17">
        <v>36161</v>
      </c>
      <c r="B551">
        <v>4.5999999999999996</v>
      </c>
    </row>
    <row r="552" spans="1:2">
      <c r="A552" s="17">
        <v>36192</v>
      </c>
      <c r="B552">
        <v>4.91</v>
      </c>
    </row>
    <row r="553" spans="1:2">
      <c r="A553" s="17">
        <v>36220</v>
      </c>
      <c r="B553">
        <v>5.14</v>
      </c>
    </row>
    <row r="554" spans="1:2">
      <c r="A554" s="17">
        <v>36251</v>
      </c>
      <c r="B554">
        <v>5.08</v>
      </c>
    </row>
    <row r="555" spans="1:2">
      <c r="A555" s="17">
        <v>36281</v>
      </c>
      <c r="B555">
        <v>5.44</v>
      </c>
    </row>
    <row r="556" spans="1:2">
      <c r="A556" s="17">
        <v>36312</v>
      </c>
      <c r="B556">
        <v>5.81</v>
      </c>
    </row>
    <row r="557" spans="1:2">
      <c r="A557" s="17">
        <v>36342</v>
      </c>
      <c r="B557">
        <v>5.68</v>
      </c>
    </row>
    <row r="558" spans="1:2">
      <c r="A558" s="17">
        <v>36373</v>
      </c>
      <c r="B558">
        <v>5.84</v>
      </c>
    </row>
    <row r="559" spans="1:2">
      <c r="A559" s="17">
        <v>36404</v>
      </c>
      <c r="B559">
        <v>5.8</v>
      </c>
    </row>
    <row r="560" spans="1:2">
      <c r="A560" s="17">
        <v>36434</v>
      </c>
      <c r="B560">
        <v>6.03</v>
      </c>
    </row>
    <row r="561" spans="1:2">
      <c r="A561" s="17">
        <v>36465</v>
      </c>
      <c r="B561">
        <v>5.97</v>
      </c>
    </row>
    <row r="562" spans="1:2">
      <c r="A562" s="17">
        <v>36495</v>
      </c>
      <c r="B562">
        <v>6.19</v>
      </c>
    </row>
    <row r="563" spans="1:2">
      <c r="A563" s="17">
        <v>36526</v>
      </c>
      <c r="B563">
        <v>6.58</v>
      </c>
    </row>
    <row r="564" spans="1:2">
      <c r="A564" s="17">
        <v>36557</v>
      </c>
      <c r="B564">
        <v>6.68</v>
      </c>
    </row>
    <row r="565" spans="1:2">
      <c r="A565" s="17">
        <v>36586</v>
      </c>
      <c r="B565">
        <v>6.5</v>
      </c>
    </row>
    <row r="566" spans="1:2">
      <c r="A566" s="17">
        <v>36617</v>
      </c>
      <c r="B566">
        <v>6.26</v>
      </c>
    </row>
    <row r="567" spans="1:2">
      <c r="A567" s="17">
        <v>36647</v>
      </c>
      <c r="B567">
        <v>6.69</v>
      </c>
    </row>
    <row r="568" spans="1:2">
      <c r="A568" s="17">
        <v>36678</v>
      </c>
      <c r="B568">
        <v>6.3</v>
      </c>
    </row>
    <row r="569" spans="1:2">
      <c r="A569" s="17">
        <v>36708</v>
      </c>
      <c r="B569">
        <v>6.18</v>
      </c>
    </row>
    <row r="570" spans="1:2">
      <c r="A570" s="17">
        <v>36739</v>
      </c>
      <c r="B570">
        <v>6.06</v>
      </c>
    </row>
    <row r="571" spans="1:2">
      <c r="A571" s="17">
        <v>36770</v>
      </c>
      <c r="B571">
        <v>5.93</v>
      </c>
    </row>
    <row r="572" spans="1:2">
      <c r="A572" s="17">
        <v>36800</v>
      </c>
      <c r="B572">
        <v>5.78</v>
      </c>
    </row>
    <row r="573" spans="1:2">
      <c r="A573" s="17">
        <v>36831</v>
      </c>
      <c r="B573">
        <v>5.7</v>
      </c>
    </row>
    <row r="574" spans="1:2">
      <c r="A574" s="17">
        <v>36861</v>
      </c>
      <c r="B574">
        <v>5.17</v>
      </c>
    </row>
    <row r="575" spans="1:2">
      <c r="A575" s="17">
        <v>36892</v>
      </c>
      <c r="B575">
        <v>4.8600000000000003</v>
      </c>
    </row>
    <row r="576" spans="1:2">
      <c r="A576" s="17">
        <v>36923</v>
      </c>
      <c r="B576">
        <v>4.8899999999999997</v>
      </c>
    </row>
    <row r="577" spans="1:2">
      <c r="A577" s="17">
        <v>36951</v>
      </c>
      <c r="B577">
        <v>4.6399999999999997</v>
      </c>
    </row>
    <row r="578" spans="1:2">
      <c r="A578" s="17">
        <v>36982</v>
      </c>
      <c r="B578">
        <v>4.76</v>
      </c>
    </row>
    <row r="579" spans="1:2">
      <c r="A579" s="17">
        <v>37012</v>
      </c>
      <c r="B579">
        <v>4.93</v>
      </c>
    </row>
    <row r="580" spans="1:2">
      <c r="A580" s="17">
        <v>37043</v>
      </c>
      <c r="B580">
        <v>4.8099999999999996</v>
      </c>
    </row>
    <row r="581" spans="1:2">
      <c r="A581" s="17">
        <v>37073</v>
      </c>
      <c r="B581">
        <v>4.76</v>
      </c>
    </row>
    <row r="582" spans="1:2">
      <c r="A582" s="17">
        <v>37104</v>
      </c>
      <c r="B582">
        <v>4.57</v>
      </c>
    </row>
    <row r="583" spans="1:2">
      <c r="A583" s="17">
        <v>37135</v>
      </c>
      <c r="B583">
        <v>4.12</v>
      </c>
    </row>
    <row r="584" spans="1:2">
      <c r="A584" s="17">
        <v>37165</v>
      </c>
      <c r="B584">
        <v>3.91</v>
      </c>
    </row>
    <row r="585" spans="1:2">
      <c r="A585" s="17">
        <v>37196</v>
      </c>
      <c r="B585">
        <v>3.97</v>
      </c>
    </row>
    <row r="586" spans="1:2">
      <c r="A586" s="17">
        <v>37226</v>
      </c>
      <c r="B586">
        <v>4.3899999999999997</v>
      </c>
    </row>
    <row r="587" spans="1:2">
      <c r="A587" s="17">
        <v>37257</v>
      </c>
      <c r="B587">
        <v>4.34</v>
      </c>
    </row>
    <row r="588" spans="1:2">
      <c r="A588" s="17">
        <v>37288</v>
      </c>
      <c r="B588">
        <v>4.3</v>
      </c>
    </row>
    <row r="589" spans="1:2">
      <c r="A589" s="17">
        <v>37316</v>
      </c>
      <c r="B589">
        <v>4.74</v>
      </c>
    </row>
    <row r="590" spans="1:2">
      <c r="A590" s="17">
        <v>37347</v>
      </c>
      <c r="B590">
        <v>4.6500000000000004</v>
      </c>
    </row>
    <row r="591" spans="1:2">
      <c r="A591" s="17">
        <v>37377</v>
      </c>
      <c r="B591">
        <v>4.49</v>
      </c>
    </row>
    <row r="592" spans="1:2">
      <c r="A592" s="17">
        <v>37408</v>
      </c>
      <c r="B592">
        <v>4.1900000000000004</v>
      </c>
    </row>
    <row r="593" spans="1:2">
      <c r="A593" s="17">
        <v>37438</v>
      </c>
      <c r="B593">
        <v>3.81</v>
      </c>
    </row>
    <row r="594" spans="1:2">
      <c r="A594" s="17">
        <v>37469</v>
      </c>
      <c r="B594">
        <v>3.29</v>
      </c>
    </row>
    <row r="595" spans="1:2">
      <c r="A595" s="17">
        <v>37500</v>
      </c>
      <c r="B595">
        <v>2.94</v>
      </c>
    </row>
    <row r="596" spans="1:2">
      <c r="A596" s="17">
        <v>37530</v>
      </c>
      <c r="B596">
        <v>2.95</v>
      </c>
    </row>
    <row r="597" spans="1:2">
      <c r="A597" s="17">
        <v>37561</v>
      </c>
      <c r="B597">
        <v>3.05</v>
      </c>
    </row>
    <row r="598" spans="1:2">
      <c r="A598" s="17">
        <v>37591</v>
      </c>
      <c r="B598">
        <v>3.03</v>
      </c>
    </row>
    <row r="599" spans="1:2">
      <c r="A599" s="17">
        <v>37622</v>
      </c>
      <c r="B599">
        <v>3.05</v>
      </c>
    </row>
    <row r="600" spans="1:2">
      <c r="A600" s="17">
        <v>37653</v>
      </c>
      <c r="B600">
        <v>2.9</v>
      </c>
    </row>
    <row r="601" spans="1:2">
      <c r="A601" s="17">
        <v>37681</v>
      </c>
      <c r="B601">
        <v>2.78</v>
      </c>
    </row>
    <row r="602" spans="1:2">
      <c r="A602" s="17">
        <v>37712</v>
      </c>
      <c r="B602">
        <v>2.93</v>
      </c>
    </row>
    <row r="603" spans="1:2">
      <c r="A603" s="17">
        <v>37742</v>
      </c>
      <c r="B603">
        <v>2.52</v>
      </c>
    </row>
    <row r="604" spans="1:2">
      <c r="A604" s="17">
        <v>37773</v>
      </c>
      <c r="B604">
        <v>2.27</v>
      </c>
    </row>
    <row r="605" spans="1:2">
      <c r="A605" s="17">
        <v>37803</v>
      </c>
      <c r="B605">
        <v>2.87</v>
      </c>
    </row>
    <row r="606" spans="1:2">
      <c r="A606" s="17">
        <v>37834</v>
      </c>
      <c r="B606">
        <v>3.37</v>
      </c>
    </row>
    <row r="607" spans="1:2">
      <c r="A607" s="17">
        <v>37865</v>
      </c>
      <c r="B607">
        <v>3.18</v>
      </c>
    </row>
    <row r="608" spans="1:2">
      <c r="A608" s="17">
        <v>37895</v>
      </c>
      <c r="B608">
        <v>3.19</v>
      </c>
    </row>
    <row r="609" spans="1:2">
      <c r="A609" s="17">
        <v>37926</v>
      </c>
      <c r="B609">
        <v>3.29</v>
      </c>
    </row>
    <row r="610" spans="1:2">
      <c r="A610" s="17">
        <v>37956</v>
      </c>
      <c r="B610">
        <v>3.27</v>
      </c>
    </row>
    <row r="611" spans="1:2">
      <c r="A611" s="17">
        <v>37987</v>
      </c>
      <c r="B611">
        <v>3.12</v>
      </c>
    </row>
    <row r="612" spans="1:2">
      <c r="A612" s="17">
        <v>38018</v>
      </c>
      <c r="B612">
        <v>3.07</v>
      </c>
    </row>
    <row r="613" spans="1:2">
      <c r="A613" s="17">
        <v>38047</v>
      </c>
      <c r="B613">
        <v>2.79</v>
      </c>
    </row>
    <row r="614" spans="1:2">
      <c r="A614" s="17">
        <v>38078</v>
      </c>
      <c r="B614">
        <v>3.39</v>
      </c>
    </row>
    <row r="615" spans="1:2">
      <c r="A615" s="17">
        <v>38108</v>
      </c>
      <c r="B615">
        <v>3.85</v>
      </c>
    </row>
    <row r="616" spans="1:2">
      <c r="A616" s="17">
        <v>38139</v>
      </c>
      <c r="B616">
        <v>3.93</v>
      </c>
    </row>
    <row r="617" spans="1:2">
      <c r="A617" s="17">
        <v>38169</v>
      </c>
      <c r="B617">
        <v>3.69</v>
      </c>
    </row>
    <row r="618" spans="1:2">
      <c r="A618" s="17">
        <v>38200</v>
      </c>
      <c r="B618">
        <v>3.47</v>
      </c>
    </row>
    <row r="619" spans="1:2">
      <c r="A619" s="17">
        <v>38231</v>
      </c>
      <c r="B619">
        <v>3.36</v>
      </c>
    </row>
    <row r="620" spans="1:2">
      <c r="A620" s="17">
        <v>38261</v>
      </c>
      <c r="B620">
        <v>3.35</v>
      </c>
    </row>
    <row r="621" spans="1:2">
      <c r="A621" s="17">
        <v>38292</v>
      </c>
      <c r="B621">
        <v>3.53</v>
      </c>
    </row>
    <row r="622" spans="1:2">
      <c r="A622" s="17">
        <v>38322</v>
      </c>
      <c r="B622">
        <v>3.6</v>
      </c>
    </row>
    <row r="623" spans="1:2">
      <c r="A623" s="17">
        <v>38353</v>
      </c>
      <c r="B623">
        <v>3.71</v>
      </c>
    </row>
    <row r="624" spans="1:2">
      <c r="A624" s="17">
        <v>38384</v>
      </c>
      <c r="B624">
        <v>3.77</v>
      </c>
    </row>
    <row r="625" spans="1:2">
      <c r="A625" s="17">
        <v>38412</v>
      </c>
      <c r="B625">
        <v>4.17</v>
      </c>
    </row>
    <row r="626" spans="1:2">
      <c r="A626" s="17">
        <v>38443</v>
      </c>
      <c r="B626">
        <v>4</v>
      </c>
    </row>
    <row r="627" spans="1:2">
      <c r="A627" s="17">
        <v>38473</v>
      </c>
      <c r="B627">
        <v>3.85</v>
      </c>
    </row>
    <row r="628" spans="1:2">
      <c r="A628" s="17">
        <v>38504</v>
      </c>
      <c r="B628">
        <v>3.77</v>
      </c>
    </row>
    <row r="629" spans="1:2">
      <c r="A629" s="17">
        <v>38534</v>
      </c>
      <c r="B629">
        <v>3.98</v>
      </c>
    </row>
    <row r="630" spans="1:2">
      <c r="A630" s="17">
        <v>38565</v>
      </c>
      <c r="B630">
        <v>4.12</v>
      </c>
    </row>
    <row r="631" spans="1:2">
      <c r="A631" s="17">
        <v>38596</v>
      </c>
      <c r="B631">
        <v>4.01</v>
      </c>
    </row>
    <row r="632" spans="1:2">
      <c r="A632" s="17">
        <v>38626</v>
      </c>
      <c r="B632">
        <v>4.33</v>
      </c>
    </row>
    <row r="633" spans="1:2">
      <c r="A633" s="17">
        <v>38657</v>
      </c>
      <c r="B633">
        <v>4.45</v>
      </c>
    </row>
    <row r="634" spans="1:2">
      <c r="A634" s="17">
        <v>38687</v>
      </c>
      <c r="B634">
        <v>4.3899999999999997</v>
      </c>
    </row>
    <row r="635" spans="1:2">
      <c r="A635" s="17">
        <v>38718</v>
      </c>
      <c r="B635">
        <v>4.3499999999999996</v>
      </c>
    </row>
    <row r="636" spans="1:2">
      <c r="A636" s="17">
        <v>38749</v>
      </c>
      <c r="B636">
        <v>4.57</v>
      </c>
    </row>
    <row r="637" spans="1:2">
      <c r="A637" s="17">
        <v>38777</v>
      </c>
      <c r="B637">
        <v>4.72</v>
      </c>
    </row>
    <row r="638" spans="1:2">
      <c r="A638" s="17">
        <v>38808</v>
      </c>
      <c r="B638">
        <v>4.9000000000000004</v>
      </c>
    </row>
    <row r="639" spans="1:2">
      <c r="A639" s="17">
        <v>38838</v>
      </c>
      <c r="B639">
        <v>5</v>
      </c>
    </row>
    <row r="640" spans="1:2">
      <c r="A640" s="17">
        <v>38869</v>
      </c>
      <c r="B640">
        <v>5.07</v>
      </c>
    </row>
    <row r="641" spans="1:2">
      <c r="A641" s="17">
        <v>38899</v>
      </c>
      <c r="B641">
        <v>5.04</v>
      </c>
    </row>
    <row r="642" spans="1:2">
      <c r="A642" s="17">
        <v>38930</v>
      </c>
      <c r="B642">
        <v>4.82</v>
      </c>
    </row>
    <row r="643" spans="1:2">
      <c r="A643" s="17">
        <v>38961</v>
      </c>
      <c r="B643">
        <v>4.67</v>
      </c>
    </row>
    <row r="644" spans="1:2">
      <c r="A644" s="17">
        <v>38991</v>
      </c>
      <c r="B644">
        <v>4.6900000000000004</v>
      </c>
    </row>
    <row r="645" spans="1:2">
      <c r="A645" s="17">
        <v>39022</v>
      </c>
      <c r="B645">
        <v>4.58</v>
      </c>
    </row>
    <row r="646" spans="1:2">
      <c r="A646" s="17">
        <v>39052</v>
      </c>
      <c r="B646">
        <v>4.53</v>
      </c>
    </row>
    <row r="647" spans="1:2">
      <c r="A647" s="17">
        <v>39083</v>
      </c>
      <c r="B647">
        <v>4.75</v>
      </c>
    </row>
    <row r="648" spans="1:2">
      <c r="A648" s="17">
        <v>39114</v>
      </c>
      <c r="B648">
        <v>4.71</v>
      </c>
    </row>
    <row r="649" spans="1:2">
      <c r="A649" s="17">
        <v>39142</v>
      </c>
      <c r="B649">
        <v>4.4800000000000004</v>
      </c>
    </row>
    <row r="650" spans="1:2">
      <c r="A650" s="17">
        <v>39173</v>
      </c>
      <c r="B650">
        <v>4.59</v>
      </c>
    </row>
    <row r="651" spans="1:2">
      <c r="A651" s="17">
        <v>39203</v>
      </c>
      <c r="B651">
        <v>4.67</v>
      </c>
    </row>
    <row r="652" spans="1:2">
      <c r="A652" s="17">
        <v>39234</v>
      </c>
      <c r="B652">
        <v>5.03</v>
      </c>
    </row>
    <row r="653" spans="1:2">
      <c r="A653" s="17">
        <v>39264</v>
      </c>
      <c r="B653">
        <v>4.88</v>
      </c>
    </row>
    <row r="654" spans="1:2">
      <c r="A654" s="17">
        <v>39295</v>
      </c>
      <c r="B654">
        <v>4.43</v>
      </c>
    </row>
    <row r="655" spans="1:2">
      <c r="A655" s="17">
        <v>39326</v>
      </c>
      <c r="B655">
        <v>4.2</v>
      </c>
    </row>
    <row r="656" spans="1:2">
      <c r="A656" s="17">
        <v>39356</v>
      </c>
      <c r="B656">
        <v>4.2</v>
      </c>
    </row>
    <row r="657" spans="1:2">
      <c r="A657" s="17">
        <v>39387</v>
      </c>
      <c r="B657">
        <v>3.67</v>
      </c>
    </row>
    <row r="658" spans="1:2">
      <c r="A658" s="17">
        <v>39417</v>
      </c>
      <c r="B658">
        <v>3.49</v>
      </c>
    </row>
    <row r="659" spans="1:2">
      <c r="A659" s="17">
        <v>39448</v>
      </c>
      <c r="B659">
        <v>2.98</v>
      </c>
    </row>
    <row r="660" spans="1:2">
      <c r="A660" s="17">
        <v>39479</v>
      </c>
      <c r="B660">
        <v>2.78</v>
      </c>
    </row>
    <row r="661" spans="1:2">
      <c r="A661" s="17">
        <v>39508</v>
      </c>
      <c r="B661">
        <v>2.48</v>
      </c>
    </row>
    <row r="662" spans="1:2">
      <c r="A662" s="17">
        <v>39539</v>
      </c>
      <c r="B662">
        <v>2.84</v>
      </c>
    </row>
    <row r="663" spans="1:2">
      <c r="A663" s="17">
        <v>39569</v>
      </c>
      <c r="B663">
        <v>3.15</v>
      </c>
    </row>
    <row r="664" spans="1:2">
      <c r="A664" s="17">
        <v>39600</v>
      </c>
      <c r="B664">
        <v>3.49</v>
      </c>
    </row>
    <row r="665" spans="1:2">
      <c r="A665" s="17">
        <v>39630</v>
      </c>
      <c r="B665">
        <v>3.3</v>
      </c>
    </row>
    <row r="666" spans="1:2">
      <c r="A666" s="17">
        <v>39661</v>
      </c>
      <c r="B666">
        <v>3.14</v>
      </c>
    </row>
    <row r="667" spans="1:2">
      <c r="A667" s="17">
        <v>39692</v>
      </c>
      <c r="B667">
        <v>2.88</v>
      </c>
    </row>
    <row r="668" spans="1:2">
      <c r="A668" s="17">
        <v>39722</v>
      </c>
      <c r="B668">
        <v>2.73</v>
      </c>
    </row>
    <row r="669" spans="1:2">
      <c r="A669" s="17">
        <v>39753</v>
      </c>
      <c r="B669">
        <v>2.29</v>
      </c>
    </row>
    <row r="670" spans="1:2">
      <c r="A670" s="17">
        <v>39783</v>
      </c>
      <c r="B670">
        <v>1.52</v>
      </c>
    </row>
    <row r="671" spans="1:2">
      <c r="A671" s="17">
        <v>39814</v>
      </c>
      <c r="B671">
        <v>1.6</v>
      </c>
    </row>
    <row r="672" spans="1:2">
      <c r="A672" s="17">
        <v>39845</v>
      </c>
      <c r="B672">
        <v>1.87</v>
      </c>
    </row>
    <row r="673" spans="1:2">
      <c r="A673" s="17">
        <v>39873</v>
      </c>
      <c r="B673">
        <v>1.82</v>
      </c>
    </row>
    <row r="674" spans="1:2">
      <c r="A674" s="17">
        <v>39904</v>
      </c>
      <c r="B674">
        <v>1.86</v>
      </c>
    </row>
    <row r="675" spans="1:2">
      <c r="A675" s="17">
        <v>39934</v>
      </c>
      <c r="B675">
        <v>2.13</v>
      </c>
    </row>
    <row r="676" spans="1:2">
      <c r="A676" s="17">
        <v>39965</v>
      </c>
      <c r="B676">
        <v>2.71</v>
      </c>
    </row>
    <row r="677" spans="1:2">
      <c r="A677" s="17">
        <v>39995</v>
      </c>
      <c r="B677">
        <v>2.46</v>
      </c>
    </row>
    <row r="678" spans="1:2">
      <c r="A678" s="17">
        <v>40026</v>
      </c>
      <c r="B678">
        <v>2.57</v>
      </c>
    </row>
    <row r="679" spans="1:2">
      <c r="A679" s="17">
        <v>40057</v>
      </c>
      <c r="B679">
        <v>2.37</v>
      </c>
    </row>
    <row r="680" spans="1:2">
      <c r="A680" s="17">
        <v>40087</v>
      </c>
      <c r="B680">
        <v>2.33</v>
      </c>
    </row>
    <row r="681" spans="1:2">
      <c r="A681" s="17">
        <v>40118</v>
      </c>
      <c r="B681">
        <v>2.23</v>
      </c>
    </row>
    <row r="682" spans="1:2">
      <c r="A682" s="17">
        <v>40148</v>
      </c>
      <c r="B682">
        <v>2.34</v>
      </c>
    </row>
    <row r="683" spans="1:2">
      <c r="A683" s="17">
        <v>40179</v>
      </c>
      <c r="B683">
        <v>2.48</v>
      </c>
    </row>
    <row r="684" spans="1:2">
      <c r="A684" s="17">
        <v>40210</v>
      </c>
      <c r="B684">
        <v>2.36</v>
      </c>
    </row>
    <row r="685" spans="1:2">
      <c r="A685" s="17">
        <v>40238</v>
      </c>
      <c r="B685">
        <v>2.4300000000000002</v>
      </c>
    </row>
    <row r="686" spans="1:2">
      <c r="A686" s="17">
        <v>40269</v>
      </c>
      <c r="B686">
        <v>2.58</v>
      </c>
    </row>
    <row r="687" spans="1:2">
      <c r="A687" s="17">
        <v>40299</v>
      </c>
      <c r="B687">
        <v>2.1800000000000002</v>
      </c>
    </row>
    <row r="688" spans="1:2">
      <c r="A688" s="17">
        <v>40330</v>
      </c>
      <c r="B688">
        <v>2</v>
      </c>
    </row>
    <row r="689" spans="1:2">
      <c r="A689" s="17">
        <v>40360</v>
      </c>
      <c r="B689">
        <v>1.76</v>
      </c>
    </row>
    <row r="690" spans="1:2">
      <c r="A690" s="17">
        <v>40391</v>
      </c>
      <c r="B690">
        <v>1.47</v>
      </c>
    </row>
    <row r="691" spans="1:2">
      <c r="A691" s="17">
        <v>40422</v>
      </c>
      <c r="B691">
        <v>1.41</v>
      </c>
    </row>
    <row r="692" spans="1:2">
      <c r="A692" s="17">
        <v>40452</v>
      </c>
      <c r="B692">
        <v>1.18</v>
      </c>
    </row>
    <row r="693" spans="1:2">
      <c r="A693" s="17">
        <v>40483</v>
      </c>
      <c r="B693">
        <v>1.35</v>
      </c>
    </row>
    <row r="694" spans="1:2">
      <c r="A694" s="17">
        <v>40513</v>
      </c>
      <c r="B694">
        <v>1.93</v>
      </c>
    </row>
    <row r="695" spans="1:2">
      <c r="A695" s="17">
        <v>40544</v>
      </c>
      <c r="B695">
        <v>1.99</v>
      </c>
    </row>
    <row r="696" spans="1:2">
      <c r="A696" s="17">
        <v>40575</v>
      </c>
      <c r="B696">
        <v>2.2599999999999998</v>
      </c>
    </row>
    <row r="697" spans="1:2">
      <c r="A697" s="17">
        <v>40603</v>
      </c>
      <c r="B697">
        <v>2.11</v>
      </c>
    </row>
    <row r="698" spans="1:2">
      <c r="A698" s="17">
        <v>40634</v>
      </c>
      <c r="B698">
        <v>2.17</v>
      </c>
    </row>
    <row r="699" spans="1:2">
      <c r="A699" s="17">
        <v>40664</v>
      </c>
      <c r="B699">
        <v>1.84</v>
      </c>
    </row>
    <row r="700" spans="1:2">
      <c r="A700" s="17">
        <v>40695</v>
      </c>
      <c r="B700">
        <v>1.58</v>
      </c>
    </row>
    <row r="701" spans="1:2">
      <c r="A701" s="17">
        <v>40725</v>
      </c>
      <c r="B701">
        <v>1.54</v>
      </c>
    </row>
    <row r="702" spans="1:2">
      <c r="A702" s="17">
        <v>40756</v>
      </c>
      <c r="B702">
        <v>1.02</v>
      </c>
    </row>
    <row r="703" spans="1:2">
      <c r="A703" s="17">
        <v>40787</v>
      </c>
      <c r="B703">
        <v>0.9</v>
      </c>
    </row>
    <row r="704" spans="1:2">
      <c r="A704" s="17">
        <v>40817</v>
      </c>
      <c r="B704">
        <v>1.06</v>
      </c>
    </row>
    <row r="705" spans="1:2">
      <c r="A705" s="17">
        <v>40848</v>
      </c>
      <c r="B705">
        <v>0.91</v>
      </c>
    </row>
    <row r="706" spans="1:2">
      <c r="A706" s="17">
        <v>40878</v>
      </c>
      <c r="B706">
        <v>0.89</v>
      </c>
    </row>
    <row r="707" spans="1:2">
      <c r="A707" s="17">
        <v>40909</v>
      </c>
      <c r="B707">
        <v>0.84</v>
      </c>
    </row>
    <row r="708" spans="1:2">
      <c r="A708" s="17">
        <v>40940</v>
      </c>
      <c r="B708">
        <v>0.83</v>
      </c>
    </row>
    <row r="709" spans="1:2">
      <c r="A709" s="17">
        <v>40969</v>
      </c>
      <c r="B709">
        <v>1.02</v>
      </c>
    </row>
    <row r="710" spans="1:2">
      <c r="A710" s="17">
        <v>41000</v>
      </c>
      <c r="B710">
        <v>0.89</v>
      </c>
    </row>
    <row r="711" spans="1:2">
      <c r="A711" s="17">
        <v>41030</v>
      </c>
      <c r="B711">
        <v>0.76</v>
      </c>
    </row>
    <row r="712" spans="1:2">
      <c r="A712" s="17">
        <v>41061</v>
      </c>
      <c r="B712">
        <v>0.71</v>
      </c>
    </row>
    <row r="713" spans="1:2">
      <c r="A713" s="17">
        <v>41091</v>
      </c>
      <c r="B713">
        <v>0.62</v>
      </c>
    </row>
    <row r="714" spans="1:2">
      <c r="A714" s="17">
        <v>41122</v>
      </c>
      <c r="B714">
        <v>0.71</v>
      </c>
    </row>
    <row r="715" spans="1:2">
      <c r="A715" s="17">
        <v>41153</v>
      </c>
      <c r="B715">
        <v>0.67</v>
      </c>
    </row>
    <row r="716" spans="1:2">
      <c r="A716" s="17">
        <v>41183</v>
      </c>
      <c r="B716">
        <v>0.71</v>
      </c>
    </row>
    <row r="717" spans="1:2">
      <c r="A717" s="17">
        <v>41214</v>
      </c>
      <c r="B717">
        <v>0.67</v>
      </c>
    </row>
    <row r="718" spans="1:2">
      <c r="A718" s="17">
        <v>41244</v>
      </c>
      <c r="B718">
        <v>0.7</v>
      </c>
    </row>
    <row r="719" spans="1:2">
      <c r="A719" s="17">
        <v>41275</v>
      </c>
      <c r="B719">
        <v>0.81</v>
      </c>
    </row>
    <row r="720" spans="1:2">
      <c r="A720" s="17">
        <v>41306</v>
      </c>
      <c r="B720">
        <v>0.85</v>
      </c>
    </row>
    <row r="721" spans="1:2">
      <c r="A721" s="17">
        <v>41334</v>
      </c>
      <c r="B721">
        <v>0.82</v>
      </c>
    </row>
    <row r="722" spans="1:2">
      <c r="A722" s="17">
        <v>41365</v>
      </c>
      <c r="B722">
        <v>0.71</v>
      </c>
    </row>
    <row r="723" spans="1:2">
      <c r="A723" s="17">
        <v>41395</v>
      </c>
      <c r="B723">
        <v>0.84</v>
      </c>
    </row>
    <row r="724" spans="1:2">
      <c r="A724" s="17">
        <v>41426</v>
      </c>
      <c r="B724">
        <v>1.2</v>
      </c>
    </row>
    <row r="725" spans="1:2">
      <c r="A725" s="17">
        <v>41456</v>
      </c>
      <c r="B725">
        <v>1.4</v>
      </c>
    </row>
    <row r="726" spans="1:2">
      <c r="A726" s="17">
        <v>41487</v>
      </c>
      <c r="B726">
        <v>1.52</v>
      </c>
    </row>
    <row r="727" spans="1:2">
      <c r="A727" s="17">
        <v>41518</v>
      </c>
      <c r="B727">
        <v>1.6</v>
      </c>
    </row>
    <row r="728" spans="1:2">
      <c r="A728" s="17">
        <v>41548</v>
      </c>
      <c r="B728">
        <v>1.37</v>
      </c>
    </row>
    <row r="729" spans="1:2">
      <c r="A729" s="17">
        <v>41579</v>
      </c>
      <c r="B729">
        <v>1.37</v>
      </c>
    </row>
    <row r="730" spans="1:2">
      <c r="A730" s="17">
        <v>41609</v>
      </c>
      <c r="B730">
        <v>1.58</v>
      </c>
    </row>
    <row r="731" spans="1:2">
      <c r="A731" s="17">
        <v>41640</v>
      </c>
      <c r="B731">
        <v>1.65</v>
      </c>
    </row>
    <row r="732" spans="1:2">
      <c r="A732" s="17">
        <v>41671</v>
      </c>
      <c r="B732">
        <v>1.52</v>
      </c>
    </row>
    <row r="733" spans="1:2">
      <c r="A733" s="17">
        <v>41699</v>
      </c>
      <c r="B733">
        <v>1.64</v>
      </c>
    </row>
    <row r="734" spans="1:2">
      <c r="A734" s="17">
        <v>41730</v>
      </c>
      <c r="B734">
        <v>1.7</v>
      </c>
    </row>
    <row r="735" spans="1:2">
      <c r="A735" s="17">
        <v>41760</v>
      </c>
      <c r="B735">
        <v>1.59</v>
      </c>
    </row>
    <row r="736" spans="1:2">
      <c r="A736" s="17">
        <v>41791</v>
      </c>
      <c r="B736">
        <v>1.68</v>
      </c>
    </row>
    <row r="737" spans="1:2">
      <c r="A737" s="17">
        <v>41821</v>
      </c>
      <c r="B737">
        <v>1.7</v>
      </c>
    </row>
    <row r="738" spans="1:2">
      <c r="A738" s="17">
        <v>41852</v>
      </c>
      <c r="B738">
        <v>1.63</v>
      </c>
    </row>
    <row r="739" spans="1:2">
      <c r="A739" s="17">
        <v>41883</v>
      </c>
      <c r="B739">
        <v>1.77</v>
      </c>
    </row>
    <row r="740" spans="1:2">
      <c r="A740" s="17">
        <v>41913</v>
      </c>
      <c r="B740">
        <v>1.55</v>
      </c>
    </row>
    <row r="741" spans="1:2">
      <c r="A741" s="17">
        <v>41944</v>
      </c>
      <c r="B741">
        <v>1.62</v>
      </c>
    </row>
    <row r="742" spans="1:2">
      <c r="A742" s="17">
        <v>41974</v>
      </c>
      <c r="B742">
        <v>1.64</v>
      </c>
    </row>
    <row r="743" spans="1:2">
      <c r="A743" s="17">
        <v>42005</v>
      </c>
      <c r="B743">
        <v>1.37</v>
      </c>
    </row>
    <row r="744" spans="1:2">
      <c r="A744" s="17">
        <v>42036</v>
      </c>
      <c r="B744">
        <v>1.47</v>
      </c>
    </row>
    <row r="745" spans="1:2">
      <c r="A745" s="17">
        <v>42064</v>
      </c>
      <c r="B745">
        <v>1.52</v>
      </c>
    </row>
    <row r="746" spans="1:2">
      <c r="A746" s="17">
        <v>42095</v>
      </c>
      <c r="B746">
        <v>1.35</v>
      </c>
    </row>
    <row r="747" spans="1:2">
      <c r="A747" s="17">
        <v>42125</v>
      </c>
      <c r="B747">
        <v>1.54</v>
      </c>
    </row>
    <row r="748" spans="1:2">
      <c r="A748" s="17">
        <v>42156</v>
      </c>
      <c r="B748">
        <v>1.68</v>
      </c>
    </row>
    <row r="749" spans="1:2">
      <c r="A749" s="17">
        <v>42186</v>
      </c>
      <c r="B749">
        <v>1.63</v>
      </c>
    </row>
    <row r="750" spans="1:2">
      <c r="A750" s="17">
        <v>42217</v>
      </c>
      <c r="B750">
        <v>1.54</v>
      </c>
    </row>
    <row r="751" spans="1:2">
      <c r="A751" s="17">
        <v>42248</v>
      </c>
      <c r="B751">
        <v>1.49</v>
      </c>
    </row>
    <row r="752" spans="1:2">
      <c r="A752" s="17">
        <v>42278</v>
      </c>
      <c r="B752">
        <v>1.39</v>
      </c>
    </row>
    <row r="753" spans="1:2">
      <c r="A753" s="17">
        <v>42309</v>
      </c>
      <c r="B753">
        <v>1.67</v>
      </c>
    </row>
    <row r="754" spans="1:2">
      <c r="A754" s="17">
        <v>42339</v>
      </c>
      <c r="B754">
        <v>1.7</v>
      </c>
    </row>
    <row r="755" spans="1:2">
      <c r="A755" s="17">
        <v>42370</v>
      </c>
      <c r="B755">
        <v>1.52</v>
      </c>
    </row>
    <row r="756" spans="1:2">
      <c r="A756" s="17">
        <v>42401</v>
      </c>
      <c r="B756">
        <v>1.22</v>
      </c>
    </row>
    <row r="757" spans="1:2">
      <c r="A757" s="17">
        <v>42430</v>
      </c>
      <c r="B757">
        <v>1.38</v>
      </c>
    </row>
    <row r="758" spans="1:2">
      <c r="A758" s="17">
        <v>42461</v>
      </c>
      <c r="B758">
        <v>1.26</v>
      </c>
    </row>
    <row r="759" spans="1:2">
      <c r="A759" s="17">
        <v>42491</v>
      </c>
      <c r="B759">
        <v>1.3</v>
      </c>
    </row>
    <row r="760" spans="1:2">
      <c r="A760" s="17">
        <v>42522</v>
      </c>
      <c r="B760">
        <v>1.17</v>
      </c>
    </row>
    <row r="761" spans="1:2">
      <c r="A761" s="17">
        <v>42552</v>
      </c>
      <c r="B761">
        <v>1.07</v>
      </c>
    </row>
    <row r="762" spans="1:2">
      <c r="A762" s="17">
        <v>42583</v>
      </c>
      <c r="B762">
        <v>1.1299999999999999</v>
      </c>
    </row>
    <row r="763" spans="1:2">
      <c r="A763" s="17">
        <v>42614</v>
      </c>
      <c r="B763">
        <v>1.18</v>
      </c>
    </row>
    <row r="764" spans="1:2">
      <c r="A764" s="17">
        <v>42644</v>
      </c>
      <c r="B764">
        <v>1.27</v>
      </c>
    </row>
    <row r="765" spans="1:2">
      <c r="A765" s="17">
        <v>42675</v>
      </c>
      <c r="B765">
        <v>1.6</v>
      </c>
    </row>
    <row r="766" spans="1:2">
      <c r="A766" s="17">
        <v>42705</v>
      </c>
      <c r="B766">
        <v>1.96</v>
      </c>
    </row>
    <row r="767" spans="1:2">
      <c r="A767" s="17">
        <v>42736</v>
      </c>
      <c r="B767">
        <v>1.92</v>
      </c>
    </row>
    <row r="768" spans="1:2">
      <c r="A768" s="17">
        <v>42767</v>
      </c>
      <c r="B768">
        <v>1.9</v>
      </c>
    </row>
    <row r="769" spans="1:2">
      <c r="A769" s="17">
        <v>42795</v>
      </c>
      <c r="B769">
        <v>2.0099999999999998</v>
      </c>
    </row>
    <row r="770" spans="1:2">
      <c r="A770" s="17">
        <v>42826</v>
      </c>
      <c r="B770">
        <v>1.82</v>
      </c>
    </row>
    <row r="771" spans="1:2">
      <c r="A771" s="17">
        <v>42856</v>
      </c>
      <c r="B771">
        <v>1.84</v>
      </c>
    </row>
    <row r="772" spans="1:2">
      <c r="A772" s="17">
        <v>42887</v>
      </c>
      <c r="B772">
        <v>1.77</v>
      </c>
    </row>
    <row r="773" spans="1:2">
      <c r="A773" s="17">
        <v>42917</v>
      </c>
      <c r="B773">
        <v>1.87</v>
      </c>
    </row>
    <row r="774" spans="1:2">
      <c r="A774" s="17">
        <v>42948</v>
      </c>
      <c r="B774">
        <v>1.78</v>
      </c>
    </row>
    <row r="775" spans="1:2">
      <c r="A775" s="17">
        <v>42979</v>
      </c>
      <c r="B775">
        <v>1.8</v>
      </c>
    </row>
    <row r="776" spans="1:2">
      <c r="A776" s="17">
        <v>43009</v>
      </c>
      <c r="B776">
        <v>1.98</v>
      </c>
    </row>
    <row r="777" spans="1:2">
      <c r="A777" s="17">
        <v>43040</v>
      </c>
      <c r="B777">
        <v>2.0499999999999998</v>
      </c>
    </row>
    <row r="778" spans="1:2">
      <c r="A778" s="17">
        <v>43070</v>
      </c>
      <c r="B778">
        <v>2.1800000000000002</v>
      </c>
    </row>
    <row r="779" spans="1:2">
      <c r="A779" s="17">
        <v>43101</v>
      </c>
      <c r="B779">
        <v>2.38</v>
      </c>
    </row>
    <row r="780" spans="1:2">
      <c r="A780" s="17">
        <v>43132</v>
      </c>
      <c r="B780">
        <v>2.6</v>
      </c>
    </row>
    <row r="781" spans="1:2">
      <c r="A781" s="17">
        <v>43160</v>
      </c>
      <c r="B781">
        <v>2.63</v>
      </c>
    </row>
    <row r="782" spans="1:2">
      <c r="A782" s="17">
        <v>43191</v>
      </c>
      <c r="B782">
        <v>2.7</v>
      </c>
    </row>
    <row r="783" spans="1:2">
      <c r="A783" s="17">
        <v>43221</v>
      </c>
      <c r="B783">
        <v>2.82</v>
      </c>
    </row>
    <row r="784" spans="1:2">
      <c r="A784" s="17">
        <v>43252</v>
      </c>
      <c r="B784">
        <v>2.78</v>
      </c>
    </row>
    <row r="785" spans="1:2">
      <c r="A785" s="17">
        <v>43282</v>
      </c>
      <c r="B785">
        <v>2.78</v>
      </c>
    </row>
    <row r="786" spans="1:2">
      <c r="A786" s="17">
        <v>43313</v>
      </c>
      <c r="B786">
        <v>2.77</v>
      </c>
    </row>
    <row r="787" spans="1:2">
      <c r="A787" s="17">
        <v>43344</v>
      </c>
      <c r="B787">
        <v>2.89</v>
      </c>
    </row>
    <row r="788" spans="1:2">
      <c r="A788" s="17">
        <v>43374</v>
      </c>
      <c r="B788">
        <v>3</v>
      </c>
    </row>
    <row r="789" spans="1:2">
      <c r="A789" s="17">
        <v>43405</v>
      </c>
      <c r="B789">
        <v>2.95</v>
      </c>
    </row>
    <row r="790" spans="1:2">
      <c r="A790" s="17">
        <v>43435</v>
      </c>
      <c r="B790">
        <v>2.68</v>
      </c>
    </row>
    <row r="791" spans="1:2">
      <c r="A791" s="17">
        <v>43466</v>
      </c>
      <c r="B791">
        <v>2.54</v>
      </c>
    </row>
    <row r="792" spans="1:2">
      <c r="A792" s="17">
        <v>43497</v>
      </c>
      <c r="B792">
        <v>2.4900000000000002</v>
      </c>
    </row>
    <row r="793" spans="1:2">
      <c r="A793" s="17">
        <v>43525</v>
      </c>
      <c r="B793">
        <v>2.37</v>
      </c>
    </row>
    <row r="794" spans="1:2">
      <c r="A794" s="17">
        <v>43556</v>
      </c>
      <c r="B794">
        <v>2.33</v>
      </c>
    </row>
    <row r="795" spans="1:2">
      <c r="A795" s="17">
        <v>43586</v>
      </c>
      <c r="B795">
        <v>2.19</v>
      </c>
    </row>
    <row r="796" spans="1:2">
      <c r="A796" s="17">
        <v>43617</v>
      </c>
      <c r="B796">
        <v>1.83</v>
      </c>
    </row>
    <row r="797" spans="1:2">
      <c r="A797" s="17">
        <v>43647</v>
      </c>
      <c r="B797">
        <v>1.83</v>
      </c>
    </row>
    <row r="798" spans="1:2">
      <c r="A798" s="17">
        <v>43678</v>
      </c>
      <c r="B798">
        <v>1.49</v>
      </c>
    </row>
    <row r="799" spans="1:2">
      <c r="A799" s="17">
        <v>43709</v>
      </c>
      <c r="B799">
        <v>1.57</v>
      </c>
    </row>
    <row r="800" spans="1:2">
      <c r="A800" s="17">
        <v>43739</v>
      </c>
      <c r="B800">
        <v>1.53</v>
      </c>
    </row>
    <row r="801" spans="1:2">
      <c r="A801" s="17">
        <v>43770</v>
      </c>
      <c r="B801">
        <v>1.64</v>
      </c>
    </row>
    <row r="802" spans="1:2">
      <c r="A802" s="17">
        <v>43800</v>
      </c>
      <c r="B802">
        <v>1.68</v>
      </c>
    </row>
    <row r="803" spans="1:2">
      <c r="A803" s="17">
        <v>43831</v>
      </c>
      <c r="B803">
        <v>1.56</v>
      </c>
    </row>
    <row r="804" spans="1:2">
      <c r="A804" s="17">
        <v>43862</v>
      </c>
      <c r="B804">
        <v>1.32</v>
      </c>
    </row>
    <row r="805" spans="1:2">
      <c r="A805" s="17">
        <v>43891</v>
      </c>
      <c r="B805">
        <v>0.59</v>
      </c>
    </row>
    <row r="806" spans="1:2">
      <c r="A806" s="17">
        <v>43922</v>
      </c>
      <c r="B806">
        <v>0.39</v>
      </c>
    </row>
    <row r="807" spans="1:2">
      <c r="A807" s="17">
        <v>43952</v>
      </c>
      <c r="B807">
        <v>0.34</v>
      </c>
    </row>
    <row r="808" spans="1:2">
      <c r="A808" s="17">
        <v>43983</v>
      </c>
      <c r="B808">
        <v>0.34</v>
      </c>
    </row>
    <row r="809" spans="1:2">
      <c r="A809" s="17">
        <v>44013</v>
      </c>
      <c r="B809">
        <v>0.28000000000000003</v>
      </c>
    </row>
    <row r="810" spans="1:2">
      <c r="A810" s="17">
        <v>44044</v>
      </c>
      <c r="B810">
        <v>0.27</v>
      </c>
    </row>
    <row r="811" spans="1:2">
      <c r="A811" s="17">
        <v>44075</v>
      </c>
      <c r="B811">
        <v>0.27</v>
      </c>
    </row>
    <row r="812" spans="1:2">
      <c r="A812" s="17">
        <v>44105</v>
      </c>
      <c r="B812">
        <v>0.34</v>
      </c>
    </row>
    <row r="813" spans="1:2">
      <c r="A813" s="17">
        <v>44136</v>
      </c>
      <c r="B813">
        <v>0.39</v>
      </c>
    </row>
    <row r="814" spans="1:2">
      <c r="A814" s="17">
        <v>44166</v>
      </c>
      <c r="B814">
        <v>0.39</v>
      </c>
    </row>
    <row r="815" spans="1:2">
      <c r="A815" s="17">
        <v>44197</v>
      </c>
      <c r="B815">
        <v>0.45</v>
      </c>
    </row>
    <row r="816" spans="1:2">
      <c r="A816" s="17">
        <v>44228</v>
      </c>
      <c r="B816">
        <v>0.54</v>
      </c>
    </row>
    <row r="817" spans="1:2">
      <c r="A817" s="17">
        <v>44256</v>
      </c>
      <c r="B817">
        <v>0.82</v>
      </c>
    </row>
    <row r="818" spans="1:2">
      <c r="A818" s="17">
        <v>44287</v>
      </c>
      <c r="B818">
        <v>0.86</v>
      </c>
    </row>
    <row r="819" spans="1:2">
      <c r="A819" s="17">
        <v>44317</v>
      </c>
      <c r="B819">
        <v>0.82</v>
      </c>
    </row>
    <row r="820" spans="1:2">
      <c r="A820" s="17">
        <v>44348</v>
      </c>
      <c r="B820">
        <v>0.84</v>
      </c>
    </row>
    <row r="821" spans="1:2">
      <c r="A821" s="17">
        <v>44378</v>
      </c>
      <c r="B821">
        <v>0.76</v>
      </c>
    </row>
    <row r="822" spans="1:2">
      <c r="A822" s="17">
        <v>44409</v>
      </c>
      <c r="B822">
        <v>0.77</v>
      </c>
    </row>
    <row r="823" spans="1:2">
      <c r="A823" s="17">
        <v>44440</v>
      </c>
      <c r="B823">
        <v>0.86</v>
      </c>
    </row>
    <row r="824" spans="1:2">
      <c r="A824" s="17">
        <v>44470</v>
      </c>
      <c r="B824">
        <v>1.1100000000000001</v>
      </c>
    </row>
    <row r="825" spans="1:2">
      <c r="A825" s="17">
        <v>44501</v>
      </c>
      <c r="B825">
        <v>1.2</v>
      </c>
    </row>
    <row r="826" spans="1:2">
      <c r="A826" s="17">
        <v>44531</v>
      </c>
      <c r="B826">
        <v>1.23</v>
      </c>
    </row>
    <row r="827" spans="1:2">
      <c r="A827" s="17">
        <v>44562</v>
      </c>
      <c r="B827">
        <v>1.54</v>
      </c>
    </row>
    <row r="828" spans="1:2">
      <c r="A828" s="17">
        <v>44593</v>
      </c>
      <c r="B828">
        <v>1.81</v>
      </c>
    </row>
  </sheetData>
  <hyperlinks>
    <hyperlink ref="D1" r:id="rId1" display="https://fred.stlouisfed.org/series/GS5" xr:uid="{52B6716B-DEBD-4B80-8185-87EB591337DA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0E6EE-DD51-426B-8B4F-45D26D40A01C}">
  <sheetPr>
    <tabColor rgb="FF70AD47"/>
  </sheetPr>
  <dimension ref="A1:D542"/>
  <sheetViews>
    <sheetView workbookViewId="0">
      <selection activeCell="D1" sqref="D1"/>
    </sheetView>
  </sheetViews>
  <sheetFormatPr defaultRowHeight="12.75"/>
  <cols>
    <col min="1" max="1" width="10.140625" bestFit="1" customWidth="1"/>
  </cols>
  <sheetData>
    <row r="1" spans="1:4">
      <c r="A1" t="s">
        <v>1</v>
      </c>
      <c r="B1" t="s">
        <v>56</v>
      </c>
      <c r="D1" s="18" t="s">
        <v>304</v>
      </c>
    </row>
    <row r="2" spans="1:4">
      <c r="A2" s="17">
        <v>28157</v>
      </c>
      <c r="B2">
        <v>7.75</v>
      </c>
    </row>
    <row r="3" spans="1:4">
      <c r="A3" s="17">
        <v>28185</v>
      </c>
      <c r="B3">
        <v>7.8</v>
      </c>
    </row>
    <row r="4" spans="1:4">
      <c r="A4" s="17">
        <v>28216</v>
      </c>
      <c r="B4">
        <v>7.73</v>
      </c>
    </row>
    <row r="5" spans="1:4">
      <c r="A5" s="17">
        <v>28246</v>
      </c>
      <c r="B5">
        <v>7.8</v>
      </c>
    </row>
    <row r="6" spans="1:4">
      <c r="A6" s="17">
        <v>28277</v>
      </c>
      <c r="B6">
        <v>7.64</v>
      </c>
    </row>
    <row r="7" spans="1:4">
      <c r="A7" s="17">
        <v>28307</v>
      </c>
      <c r="B7">
        <v>7.64</v>
      </c>
    </row>
    <row r="8" spans="1:4">
      <c r="A8" s="17">
        <v>28338</v>
      </c>
      <c r="B8">
        <v>7.68</v>
      </c>
    </row>
    <row r="9" spans="1:4">
      <c r="A9" s="17">
        <v>28369</v>
      </c>
      <c r="B9">
        <v>7.64</v>
      </c>
    </row>
    <row r="10" spans="1:4">
      <c r="A10" s="17">
        <v>28399</v>
      </c>
      <c r="B10">
        <v>7.77</v>
      </c>
    </row>
    <row r="11" spans="1:4">
      <c r="A11" s="17">
        <v>28430</v>
      </c>
      <c r="B11">
        <v>7.85</v>
      </c>
    </row>
    <row r="12" spans="1:4">
      <c r="A12" s="17">
        <v>28460</v>
      </c>
      <c r="B12">
        <v>7.94</v>
      </c>
    </row>
    <row r="13" spans="1:4">
      <c r="A13" s="17">
        <v>28491</v>
      </c>
      <c r="B13">
        <v>8.18</v>
      </c>
    </row>
    <row r="14" spans="1:4">
      <c r="A14" s="17">
        <v>28522</v>
      </c>
      <c r="B14">
        <v>8.25</v>
      </c>
    </row>
    <row r="15" spans="1:4">
      <c r="A15" s="17">
        <v>28550</v>
      </c>
      <c r="B15">
        <v>8.23</v>
      </c>
    </row>
    <row r="16" spans="1:4">
      <c r="A16" s="17">
        <v>28581</v>
      </c>
      <c r="B16">
        <v>8.34</v>
      </c>
    </row>
    <row r="17" spans="1:2">
      <c r="A17" s="17">
        <v>28611</v>
      </c>
      <c r="B17">
        <v>8.43</v>
      </c>
    </row>
    <row r="18" spans="1:2">
      <c r="A18" s="17">
        <v>28642</v>
      </c>
      <c r="B18">
        <v>8.5</v>
      </c>
    </row>
    <row r="19" spans="1:2">
      <c r="A19" s="17">
        <v>28672</v>
      </c>
      <c r="B19">
        <v>8.65</v>
      </c>
    </row>
    <row r="20" spans="1:2">
      <c r="A20" s="17">
        <v>28703</v>
      </c>
      <c r="B20">
        <v>8.4700000000000006</v>
      </c>
    </row>
    <row r="21" spans="1:2">
      <c r="A21" s="17">
        <v>28734</v>
      </c>
      <c r="B21">
        <v>8.4700000000000006</v>
      </c>
    </row>
    <row r="22" spans="1:2">
      <c r="A22" s="17">
        <v>28764</v>
      </c>
      <c r="B22">
        <v>8.67</v>
      </c>
    </row>
    <row r="23" spans="1:2">
      <c r="A23" s="17">
        <v>28795</v>
      </c>
      <c r="B23">
        <v>8.75</v>
      </c>
    </row>
    <row r="24" spans="1:2">
      <c r="A24" s="17">
        <v>28825</v>
      </c>
      <c r="B24">
        <v>8.8800000000000008</v>
      </c>
    </row>
    <row r="25" spans="1:2">
      <c r="A25" s="17">
        <v>28856</v>
      </c>
      <c r="B25">
        <v>8.94</v>
      </c>
    </row>
    <row r="26" spans="1:2">
      <c r="A26" s="17">
        <v>28887</v>
      </c>
      <c r="B26">
        <v>9</v>
      </c>
    </row>
    <row r="27" spans="1:2">
      <c r="A27" s="17">
        <v>28915</v>
      </c>
      <c r="B27">
        <v>9.0299999999999994</v>
      </c>
    </row>
    <row r="28" spans="1:2">
      <c r="A28" s="17">
        <v>28946</v>
      </c>
      <c r="B28">
        <v>9.08</v>
      </c>
    </row>
    <row r="29" spans="1:2">
      <c r="A29" s="17">
        <v>28976</v>
      </c>
      <c r="B29">
        <v>9.19</v>
      </c>
    </row>
    <row r="30" spans="1:2">
      <c r="A30" s="17">
        <v>29007</v>
      </c>
      <c r="B30">
        <v>8.92</v>
      </c>
    </row>
    <row r="31" spans="1:2">
      <c r="A31" s="17">
        <v>29037</v>
      </c>
      <c r="B31">
        <v>8.93</v>
      </c>
    </row>
    <row r="32" spans="1:2">
      <c r="A32" s="17">
        <v>29068</v>
      </c>
      <c r="B32">
        <v>8.98</v>
      </c>
    </row>
    <row r="33" spans="1:2">
      <c r="A33" s="17">
        <v>29099</v>
      </c>
      <c r="B33">
        <v>9.17</v>
      </c>
    </row>
    <row r="34" spans="1:2">
      <c r="A34" s="17">
        <v>29129</v>
      </c>
      <c r="B34">
        <v>9.85</v>
      </c>
    </row>
    <row r="35" spans="1:2">
      <c r="A35" s="17">
        <v>29160</v>
      </c>
      <c r="B35">
        <v>10.3</v>
      </c>
    </row>
    <row r="36" spans="1:2">
      <c r="A36" s="17">
        <v>29190</v>
      </c>
      <c r="B36">
        <v>10.119999999999999</v>
      </c>
    </row>
    <row r="37" spans="1:2">
      <c r="A37" s="17">
        <v>29221</v>
      </c>
      <c r="B37">
        <v>10.6</v>
      </c>
    </row>
    <row r="38" spans="1:2">
      <c r="A38" s="17">
        <v>29252</v>
      </c>
      <c r="B38">
        <v>12.13</v>
      </c>
    </row>
    <row r="39" spans="1:2">
      <c r="A39" s="17">
        <v>29281</v>
      </c>
      <c r="B39">
        <v>12.34</v>
      </c>
    </row>
    <row r="40" spans="1:2">
      <c r="A40" s="17">
        <v>29312</v>
      </c>
      <c r="B40">
        <v>11.4</v>
      </c>
    </row>
    <row r="41" spans="1:2">
      <c r="A41" s="17">
        <v>29342</v>
      </c>
      <c r="B41">
        <v>10.36</v>
      </c>
    </row>
    <row r="42" spans="1:2">
      <c r="A42" s="17">
        <v>29373</v>
      </c>
      <c r="B42">
        <v>9.81</v>
      </c>
    </row>
    <row r="43" spans="1:2">
      <c r="A43" s="17">
        <v>29403</v>
      </c>
      <c r="B43">
        <v>10.24</v>
      </c>
    </row>
    <row r="44" spans="1:2">
      <c r="A44" s="17">
        <v>29434</v>
      </c>
      <c r="B44">
        <v>11</v>
      </c>
    </row>
    <row r="45" spans="1:2">
      <c r="A45" s="17">
        <v>29465</v>
      </c>
      <c r="B45">
        <v>11.34</v>
      </c>
    </row>
    <row r="46" spans="1:2">
      <c r="A46" s="17">
        <v>29495</v>
      </c>
      <c r="B46">
        <v>11.59</v>
      </c>
    </row>
    <row r="47" spans="1:2">
      <c r="A47" s="17">
        <v>29526</v>
      </c>
      <c r="B47">
        <v>12.37</v>
      </c>
    </row>
    <row r="48" spans="1:2">
      <c r="A48" s="17">
        <v>29556</v>
      </c>
      <c r="B48">
        <v>12.4</v>
      </c>
    </row>
    <row r="49" spans="1:2">
      <c r="A49" s="17">
        <v>29587</v>
      </c>
      <c r="B49">
        <v>12.14</v>
      </c>
    </row>
    <row r="50" spans="1:2">
      <c r="A50" s="17">
        <v>29618</v>
      </c>
      <c r="B50">
        <v>12.8</v>
      </c>
    </row>
    <row r="51" spans="1:2">
      <c r="A51" s="17">
        <v>29646</v>
      </c>
      <c r="B51">
        <v>12.69</v>
      </c>
    </row>
    <row r="52" spans="1:2">
      <c r="A52" s="17">
        <v>29677</v>
      </c>
      <c r="B52">
        <v>13.2</v>
      </c>
    </row>
    <row r="53" spans="1:2">
      <c r="A53" s="17">
        <v>29707</v>
      </c>
      <c r="B53">
        <v>13.6</v>
      </c>
    </row>
    <row r="54" spans="1:2">
      <c r="A54" s="17">
        <v>29738</v>
      </c>
      <c r="B54">
        <v>12.96</v>
      </c>
    </row>
    <row r="55" spans="1:2">
      <c r="A55" s="17">
        <v>29768</v>
      </c>
      <c r="B55">
        <v>13.59</v>
      </c>
    </row>
    <row r="56" spans="1:2">
      <c r="A56" s="17">
        <v>29799</v>
      </c>
      <c r="B56">
        <v>14.17</v>
      </c>
    </row>
    <row r="57" spans="1:2">
      <c r="A57" s="17">
        <v>29830</v>
      </c>
      <c r="B57">
        <v>14.67</v>
      </c>
    </row>
    <row r="58" spans="1:2">
      <c r="A58" s="17">
        <v>29860</v>
      </c>
      <c r="B58">
        <v>14.68</v>
      </c>
    </row>
    <row r="59" spans="1:2">
      <c r="A59" s="17">
        <v>29891</v>
      </c>
      <c r="B59">
        <v>13.35</v>
      </c>
    </row>
    <row r="60" spans="1:2">
      <c r="A60" s="17">
        <v>29921</v>
      </c>
      <c r="B60">
        <v>13.45</v>
      </c>
    </row>
    <row r="61" spans="1:2">
      <c r="A61" s="17">
        <v>29952</v>
      </c>
      <c r="B61">
        <v>14.22</v>
      </c>
    </row>
    <row r="62" spans="1:2">
      <c r="A62" s="17">
        <v>29983</v>
      </c>
      <c r="B62">
        <v>14.22</v>
      </c>
    </row>
    <row r="63" spans="1:2">
      <c r="A63" s="17">
        <v>30011</v>
      </c>
      <c r="B63">
        <v>13.53</v>
      </c>
    </row>
    <row r="64" spans="1:2">
      <c r="A64" s="17">
        <v>30042</v>
      </c>
      <c r="B64">
        <v>13.37</v>
      </c>
    </row>
    <row r="65" spans="1:2">
      <c r="A65" s="17">
        <v>30072</v>
      </c>
      <c r="B65">
        <v>13.24</v>
      </c>
    </row>
    <row r="66" spans="1:2">
      <c r="A66" s="17">
        <v>30103</v>
      </c>
      <c r="B66">
        <v>13.92</v>
      </c>
    </row>
    <row r="67" spans="1:2">
      <c r="A67" s="17">
        <v>30133</v>
      </c>
      <c r="B67">
        <v>13.55</v>
      </c>
    </row>
    <row r="68" spans="1:2">
      <c r="A68" s="17">
        <v>30164</v>
      </c>
      <c r="B68">
        <v>12.77</v>
      </c>
    </row>
    <row r="69" spans="1:2">
      <c r="A69" s="17">
        <v>30195</v>
      </c>
      <c r="B69">
        <v>12.07</v>
      </c>
    </row>
    <row r="70" spans="1:2">
      <c r="A70" s="17">
        <v>30225</v>
      </c>
      <c r="B70">
        <v>11.17</v>
      </c>
    </row>
    <row r="71" spans="1:2">
      <c r="A71" s="17">
        <v>30256</v>
      </c>
      <c r="B71">
        <v>10.54</v>
      </c>
    </row>
    <row r="72" spans="1:2">
      <c r="A72" s="17">
        <v>30286</v>
      </c>
      <c r="B72">
        <v>10.54</v>
      </c>
    </row>
    <row r="73" spans="1:2">
      <c r="A73" s="17">
        <v>30317</v>
      </c>
      <c r="B73">
        <v>10.63</v>
      </c>
    </row>
    <row r="74" spans="1:2">
      <c r="A74" s="17">
        <v>30348</v>
      </c>
      <c r="B74">
        <v>10.88</v>
      </c>
    </row>
    <row r="75" spans="1:2">
      <c r="A75" s="17">
        <v>30376</v>
      </c>
      <c r="B75">
        <v>10.63</v>
      </c>
    </row>
    <row r="76" spans="1:2">
      <c r="A76" s="17">
        <v>30407</v>
      </c>
      <c r="B76">
        <v>10.48</v>
      </c>
    </row>
    <row r="77" spans="1:2">
      <c r="A77" s="17">
        <v>30437</v>
      </c>
      <c r="B77">
        <v>10.53</v>
      </c>
    </row>
    <row r="78" spans="1:2">
      <c r="A78" s="17">
        <v>30468</v>
      </c>
      <c r="B78">
        <v>10.93</v>
      </c>
    </row>
    <row r="79" spans="1:2">
      <c r="A79" s="17">
        <v>30498</v>
      </c>
      <c r="B79">
        <v>11.4</v>
      </c>
    </row>
    <row r="80" spans="1:2">
      <c r="A80" s="17">
        <v>30529</v>
      </c>
      <c r="B80">
        <v>11.82</v>
      </c>
    </row>
    <row r="81" spans="1:2">
      <c r="A81" s="17">
        <v>30560</v>
      </c>
      <c r="B81">
        <v>11.63</v>
      </c>
    </row>
    <row r="82" spans="1:2">
      <c r="A82" s="17">
        <v>30590</v>
      </c>
      <c r="B82">
        <v>11.58</v>
      </c>
    </row>
    <row r="83" spans="1:2">
      <c r="A83" s="17">
        <v>30621</v>
      </c>
      <c r="B83">
        <v>11.75</v>
      </c>
    </row>
    <row r="84" spans="1:2">
      <c r="A84" s="17">
        <v>30651</v>
      </c>
      <c r="B84">
        <v>11.88</v>
      </c>
    </row>
    <row r="85" spans="1:2">
      <c r="A85" s="17">
        <v>30682</v>
      </c>
      <c r="B85">
        <v>11.75</v>
      </c>
    </row>
    <row r="86" spans="1:2">
      <c r="A86" s="17">
        <v>30713</v>
      </c>
      <c r="B86">
        <v>11.95</v>
      </c>
    </row>
    <row r="87" spans="1:2">
      <c r="A87" s="17">
        <v>30742</v>
      </c>
      <c r="B87">
        <v>12.38</v>
      </c>
    </row>
    <row r="88" spans="1:2">
      <c r="A88" s="17">
        <v>30773</v>
      </c>
      <c r="B88">
        <v>12.65</v>
      </c>
    </row>
    <row r="89" spans="1:2">
      <c r="A89" s="17">
        <v>30803</v>
      </c>
      <c r="B89">
        <v>13.43</v>
      </c>
    </row>
    <row r="90" spans="1:2">
      <c r="A90" s="17">
        <v>30834</v>
      </c>
      <c r="B90">
        <v>13.44</v>
      </c>
    </row>
    <row r="91" spans="1:2">
      <c r="A91" s="17">
        <v>30864</v>
      </c>
      <c r="B91">
        <v>13.21</v>
      </c>
    </row>
    <row r="92" spans="1:2">
      <c r="A92" s="17">
        <v>30895</v>
      </c>
      <c r="B92">
        <v>12.54</v>
      </c>
    </row>
    <row r="93" spans="1:2">
      <c r="A93" s="17">
        <v>30926</v>
      </c>
      <c r="B93">
        <v>12.29</v>
      </c>
    </row>
    <row r="94" spans="1:2">
      <c r="A94" s="17">
        <v>30956</v>
      </c>
      <c r="B94">
        <v>11.98</v>
      </c>
    </row>
    <row r="95" spans="1:2">
      <c r="A95" s="17">
        <v>30987</v>
      </c>
      <c r="B95">
        <v>11.56</v>
      </c>
    </row>
    <row r="96" spans="1:2">
      <c r="A96" s="17">
        <v>31017</v>
      </c>
      <c r="B96">
        <v>11.52</v>
      </c>
    </row>
    <row r="97" spans="1:2">
      <c r="A97" s="17">
        <v>31048</v>
      </c>
      <c r="B97">
        <v>11.45</v>
      </c>
    </row>
    <row r="98" spans="1:2">
      <c r="A98" s="17">
        <v>31079</v>
      </c>
      <c r="B98">
        <v>11.47</v>
      </c>
    </row>
    <row r="99" spans="1:2">
      <c r="A99" s="17">
        <v>31107</v>
      </c>
      <c r="B99">
        <v>11.81</v>
      </c>
    </row>
    <row r="100" spans="1:2">
      <c r="A100" s="17">
        <v>31138</v>
      </c>
      <c r="B100">
        <v>11.47</v>
      </c>
    </row>
    <row r="101" spans="1:2">
      <c r="A101" s="17">
        <v>31168</v>
      </c>
      <c r="B101">
        <v>11.05</v>
      </c>
    </row>
    <row r="102" spans="1:2">
      <c r="A102" s="17">
        <v>31199</v>
      </c>
      <c r="B102">
        <v>10.45</v>
      </c>
    </row>
    <row r="103" spans="1:2">
      <c r="A103" s="17">
        <v>31229</v>
      </c>
      <c r="B103">
        <v>10.5</v>
      </c>
    </row>
    <row r="104" spans="1:2">
      <c r="A104" s="17">
        <v>31260</v>
      </c>
      <c r="B104">
        <v>10.56</v>
      </c>
    </row>
    <row r="105" spans="1:2">
      <c r="A105" s="17">
        <v>31291</v>
      </c>
      <c r="B105">
        <v>10.61</v>
      </c>
    </row>
    <row r="106" spans="1:2">
      <c r="A106" s="17">
        <v>31321</v>
      </c>
      <c r="B106">
        <v>10.5</v>
      </c>
    </row>
    <row r="107" spans="1:2">
      <c r="A107" s="17">
        <v>31352</v>
      </c>
      <c r="B107">
        <v>10.06</v>
      </c>
    </row>
    <row r="108" spans="1:2">
      <c r="A108" s="17">
        <v>31382</v>
      </c>
      <c r="B108">
        <v>9.5399999999999991</v>
      </c>
    </row>
    <row r="109" spans="1:2">
      <c r="A109" s="17">
        <v>31413</v>
      </c>
      <c r="B109">
        <v>9.4</v>
      </c>
    </row>
    <row r="110" spans="1:2">
      <c r="A110" s="17">
        <v>31444</v>
      </c>
      <c r="B110">
        <v>8.93</v>
      </c>
    </row>
    <row r="111" spans="1:2">
      <c r="A111" s="17">
        <v>31472</v>
      </c>
      <c r="B111">
        <v>7.96</v>
      </c>
    </row>
    <row r="112" spans="1:2">
      <c r="A112" s="17">
        <v>31503</v>
      </c>
      <c r="B112">
        <v>7.39</v>
      </c>
    </row>
    <row r="113" spans="1:2">
      <c r="A113" s="17">
        <v>31533</v>
      </c>
      <c r="B113">
        <v>7.52</v>
      </c>
    </row>
    <row r="114" spans="1:2">
      <c r="A114" s="17">
        <v>31564</v>
      </c>
      <c r="B114">
        <v>7.57</v>
      </c>
    </row>
    <row r="115" spans="1:2">
      <c r="A115" s="17">
        <v>31594</v>
      </c>
      <c r="B115">
        <v>7.27</v>
      </c>
    </row>
    <row r="116" spans="1:2">
      <c r="A116" s="17">
        <v>31625</v>
      </c>
      <c r="B116">
        <v>7.33</v>
      </c>
    </row>
    <row r="117" spans="1:2">
      <c r="A117" s="17">
        <v>31656</v>
      </c>
      <c r="B117">
        <v>7.62</v>
      </c>
    </row>
    <row r="118" spans="1:2">
      <c r="A118" s="17">
        <v>31686</v>
      </c>
      <c r="B118">
        <v>7.7</v>
      </c>
    </row>
    <row r="119" spans="1:2">
      <c r="A119" s="17">
        <v>31717</v>
      </c>
      <c r="B119">
        <v>7.52</v>
      </c>
    </row>
    <row r="120" spans="1:2">
      <c r="A120" s="17">
        <v>31747</v>
      </c>
      <c r="B120">
        <v>7.37</v>
      </c>
    </row>
    <row r="121" spans="1:2">
      <c r="A121" s="17">
        <v>31778</v>
      </c>
      <c r="B121">
        <v>7.39</v>
      </c>
    </row>
    <row r="122" spans="1:2">
      <c r="A122" s="17">
        <v>31809</v>
      </c>
      <c r="B122">
        <v>7.54</v>
      </c>
    </row>
    <row r="123" spans="1:2">
      <c r="A123" s="17">
        <v>31837</v>
      </c>
      <c r="B123">
        <v>7.55</v>
      </c>
    </row>
    <row r="124" spans="1:2">
      <c r="A124" s="17">
        <v>31868</v>
      </c>
      <c r="B124">
        <v>8.25</v>
      </c>
    </row>
    <row r="125" spans="1:2">
      <c r="A125" s="17">
        <v>31898</v>
      </c>
      <c r="B125">
        <v>8.7799999999999994</v>
      </c>
    </row>
    <row r="126" spans="1:2">
      <c r="A126" s="17">
        <v>31929</v>
      </c>
      <c r="B126">
        <v>8.57</v>
      </c>
    </row>
    <row r="127" spans="1:2">
      <c r="A127" s="17">
        <v>31959</v>
      </c>
      <c r="B127">
        <v>8.64</v>
      </c>
    </row>
    <row r="128" spans="1:2">
      <c r="A128" s="17">
        <v>31990</v>
      </c>
      <c r="B128">
        <v>8.9700000000000006</v>
      </c>
    </row>
    <row r="129" spans="1:2">
      <c r="A129" s="17">
        <v>32021</v>
      </c>
      <c r="B129">
        <v>9.59</v>
      </c>
    </row>
    <row r="130" spans="1:2">
      <c r="A130" s="17">
        <v>32051</v>
      </c>
      <c r="B130">
        <v>9.61</v>
      </c>
    </row>
    <row r="131" spans="1:2">
      <c r="A131" s="17">
        <v>32082</v>
      </c>
      <c r="B131">
        <v>8.9499999999999993</v>
      </c>
    </row>
    <row r="132" spans="1:2">
      <c r="A132" s="17">
        <v>32112</v>
      </c>
      <c r="B132">
        <v>9.1199999999999992</v>
      </c>
    </row>
    <row r="133" spans="1:2">
      <c r="A133" s="17">
        <v>32143</v>
      </c>
      <c r="B133">
        <v>8.83</v>
      </c>
    </row>
    <row r="134" spans="1:2">
      <c r="A134" s="17">
        <v>32174</v>
      </c>
      <c r="B134">
        <v>8.43</v>
      </c>
    </row>
    <row r="135" spans="1:2">
      <c r="A135" s="17">
        <v>32203</v>
      </c>
      <c r="B135">
        <v>8.6300000000000008</v>
      </c>
    </row>
    <row r="136" spans="1:2">
      <c r="A136" s="17">
        <v>32234</v>
      </c>
      <c r="B136">
        <v>8.9499999999999993</v>
      </c>
    </row>
    <row r="137" spans="1:2">
      <c r="A137" s="17">
        <v>32264</v>
      </c>
      <c r="B137">
        <v>9.23</v>
      </c>
    </row>
    <row r="138" spans="1:2">
      <c r="A138" s="17">
        <v>32295</v>
      </c>
      <c r="B138">
        <v>9</v>
      </c>
    </row>
    <row r="139" spans="1:2">
      <c r="A139" s="17">
        <v>32325</v>
      </c>
      <c r="B139">
        <v>9.14</v>
      </c>
    </row>
    <row r="140" spans="1:2">
      <c r="A140" s="17">
        <v>32356</v>
      </c>
      <c r="B140">
        <v>9.32</v>
      </c>
    </row>
    <row r="141" spans="1:2">
      <c r="A141" s="17">
        <v>32387</v>
      </c>
      <c r="B141">
        <v>9.06</v>
      </c>
    </row>
    <row r="142" spans="1:2">
      <c r="A142" s="17">
        <v>32417</v>
      </c>
      <c r="B142">
        <v>8.89</v>
      </c>
    </row>
    <row r="143" spans="1:2">
      <c r="A143" s="17">
        <v>32448</v>
      </c>
      <c r="B143">
        <v>9.02</v>
      </c>
    </row>
    <row r="144" spans="1:2">
      <c r="A144" s="17">
        <v>32478</v>
      </c>
      <c r="B144">
        <v>9.01</v>
      </c>
    </row>
    <row r="145" spans="1:2">
      <c r="A145" s="17">
        <v>32509</v>
      </c>
      <c r="B145">
        <v>8.93</v>
      </c>
    </row>
    <row r="146" spans="1:2">
      <c r="A146" s="17">
        <v>32540</v>
      </c>
      <c r="B146">
        <v>9.01</v>
      </c>
    </row>
    <row r="147" spans="1:2">
      <c r="A147" s="17">
        <v>32568</v>
      </c>
      <c r="B147">
        <v>9.17</v>
      </c>
    </row>
    <row r="148" spans="1:2">
      <c r="A148" s="17">
        <v>32599</v>
      </c>
      <c r="B148">
        <v>9.0299999999999994</v>
      </c>
    </row>
    <row r="149" spans="1:2">
      <c r="A149" s="17">
        <v>32629</v>
      </c>
      <c r="B149">
        <v>8.83</v>
      </c>
    </row>
    <row r="150" spans="1:2">
      <c r="A150" s="17">
        <v>32660</v>
      </c>
      <c r="B150">
        <v>8.27</v>
      </c>
    </row>
    <row r="151" spans="1:2">
      <c r="A151" s="17">
        <v>32690</v>
      </c>
      <c r="B151">
        <v>8.08</v>
      </c>
    </row>
    <row r="152" spans="1:2">
      <c r="A152" s="17">
        <v>32721</v>
      </c>
      <c r="B152">
        <v>8.1199999999999992</v>
      </c>
    </row>
    <row r="153" spans="1:2">
      <c r="A153" s="17">
        <v>32752</v>
      </c>
      <c r="B153">
        <v>8.15</v>
      </c>
    </row>
    <row r="154" spans="1:2">
      <c r="A154" s="17">
        <v>32782</v>
      </c>
      <c r="B154">
        <v>8</v>
      </c>
    </row>
    <row r="155" spans="1:2">
      <c r="A155" s="17">
        <v>32813</v>
      </c>
      <c r="B155">
        <v>7.9</v>
      </c>
    </row>
    <row r="156" spans="1:2">
      <c r="A156" s="17">
        <v>32843</v>
      </c>
      <c r="B156">
        <v>7.9</v>
      </c>
    </row>
    <row r="157" spans="1:2">
      <c r="A157" s="17">
        <v>32874</v>
      </c>
      <c r="B157">
        <v>8.26</v>
      </c>
    </row>
    <row r="158" spans="1:2">
      <c r="A158" s="17">
        <v>32905</v>
      </c>
      <c r="B158">
        <v>8.5</v>
      </c>
    </row>
    <row r="159" spans="1:2">
      <c r="A159" s="17">
        <v>32933</v>
      </c>
      <c r="B159">
        <v>8.56</v>
      </c>
    </row>
    <row r="160" spans="1:2">
      <c r="A160" s="17">
        <v>32964</v>
      </c>
      <c r="B160">
        <v>8.76</v>
      </c>
    </row>
    <row r="161" spans="1:2">
      <c r="A161" s="17">
        <v>32994</v>
      </c>
      <c r="B161">
        <v>8.73</v>
      </c>
    </row>
    <row r="162" spans="1:2">
      <c r="A162" s="17">
        <v>33025</v>
      </c>
      <c r="B162">
        <v>8.4600000000000009</v>
      </c>
    </row>
    <row r="163" spans="1:2">
      <c r="A163" s="17">
        <v>33055</v>
      </c>
      <c r="B163">
        <v>8.5</v>
      </c>
    </row>
    <row r="164" spans="1:2">
      <c r="A164" s="17">
        <v>33086</v>
      </c>
      <c r="B164">
        <v>8.86</v>
      </c>
    </row>
    <row r="165" spans="1:2">
      <c r="A165" s="17">
        <v>33117</v>
      </c>
      <c r="B165">
        <v>9.0299999999999994</v>
      </c>
    </row>
    <row r="166" spans="1:2">
      <c r="A166" s="17">
        <v>33147</v>
      </c>
      <c r="B166">
        <v>8.86</v>
      </c>
    </row>
    <row r="167" spans="1:2">
      <c r="A167" s="17">
        <v>33178</v>
      </c>
      <c r="B167">
        <v>8.5399999999999991</v>
      </c>
    </row>
    <row r="168" spans="1:2">
      <c r="A168" s="17">
        <v>33208</v>
      </c>
      <c r="B168">
        <v>8.24</v>
      </c>
    </row>
    <row r="169" spans="1:2">
      <c r="A169" s="17">
        <v>33239</v>
      </c>
      <c r="B169">
        <v>8.27</v>
      </c>
    </row>
    <row r="170" spans="1:2">
      <c r="A170" s="17">
        <v>33270</v>
      </c>
      <c r="B170">
        <v>8.0299999999999994</v>
      </c>
    </row>
    <row r="171" spans="1:2">
      <c r="A171" s="17">
        <v>33298</v>
      </c>
      <c r="B171">
        <v>8.2899999999999991</v>
      </c>
    </row>
    <row r="172" spans="1:2">
      <c r="A172" s="17">
        <v>33329</v>
      </c>
      <c r="B172">
        <v>8.2100000000000009</v>
      </c>
    </row>
    <row r="173" spans="1:2">
      <c r="A173" s="17">
        <v>33359</v>
      </c>
      <c r="B173">
        <v>8.27</v>
      </c>
    </row>
    <row r="174" spans="1:2">
      <c r="A174" s="17">
        <v>33390</v>
      </c>
      <c r="B174">
        <v>8.4700000000000006</v>
      </c>
    </row>
    <row r="175" spans="1:2">
      <c r="A175" s="17">
        <v>33420</v>
      </c>
      <c r="B175">
        <v>8.4499999999999993</v>
      </c>
    </row>
    <row r="176" spans="1:2">
      <c r="A176" s="17">
        <v>33451</v>
      </c>
      <c r="B176">
        <v>8.14</v>
      </c>
    </row>
    <row r="177" spans="1:2">
      <c r="A177" s="17">
        <v>33482</v>
      </c>
      <c r="B177">
        <v>7.95</v>
      </c>
    </row>
    <row r="178" spans="1:2">
      <c r="A178" s="17">
        <v>33512</v>
      </c>
      <c r="B178">
        <v>7.93</v>
      </c>
    </row>
    <row r="179" spans="1:2">
      <c r="A179" s="17">
        <v>33543</v>
      </c>
      <c r="B179">
        <v>7.92</v>
      </c>
    </row>
    <row r="180" spans="1:2">
      <c r="A180" s="17">
        <v>33573</v>
      </c>
      <c r="B180">
        <v>7.7</v>
      </c>
    </row>
    <row r="181" spans="1:2">
      <c r="A181" s="17">
        <v>33604</v>
      </c>
      <c r="B181">
        <v>7.58</v>
      </c>
    </row>
    <row r="182" spans="1:2">
      <c r="A182" s="17">
        <v>33635</v>
      </c>
      <c r="B182">
        <v>7.85</v>
      </c>
    </row>
    <row r="183" spans="1:2">
      <c r="A183" s="17">
        <v>33664</v>
      </c>
      <c r="B183">
        <v>7.97</v>
      </c>
    </row>
    <row r="184" spans="1:2">
      <c r="A184" s="17">
        <v>33695</v>
      </c>
      <c r="B184">
        <v>7.96</v>
      </c>
    </row>
    <row r="185" spans="1:2">
      <c r="A185" s="17">
        <v>33725</v>
      </c>
      <c r="B185">
        <v>7.89</v>
      </c>
    </row>
    <row r="186" spans="1:2">
      <c r="A186" s="17">
        <v>33756</v>
      </c>
      <c r="B186">
        <v>7.84</v>
      </c>
    </row>
    <row r="187" spans="1:2">
      <c r="A187" s="17">
        <v>33786</v>
      </c>
      <c r="B187">
        <v>7.6</v>
      </c>
    </row>
    <row r="188" spans="1:2">
      <c r="A188" s="17">
        <v>33817</v>
      </c>
      <c r="B188">
        <v>7.39</v>
      </c>
    </row>
    <row r="189" spans="1:2">
      <c r="A189" s="17">
        <v>33848</v>
      </c>
      <c r="B189">
        <v>7.34</v>
      </c>
    </row>
    <row r="190" spans="1:2">
      <c r="A190" s="17">
        <v>33878</v>
      </c>
      <c r="B190">
        <v>7.53</v>
      </c>
    </row>
    <row r="191" spans="1:2">
      <c r="A191" s="17">
        <v>33909</v>
      </c>
      <c r="B191">
        <v>7.61</v>
      </c>
    </row>
    <row r="192" spans="1:2">
      <c r="A192" s="17">
        <v>33939</v>
      </c>
      <c r="B192">
        <v>7.44</v>
      </c>
    </row>
    <row r="193" spans="1:2">
      <c r="A193" s="17">
        <v>33970</v>
      </c>
      <c r="B193">
        <v>7.34</v>
      </c>
    </row>
    <row r="194" spans="1:2">
      <c r="A194" s="17">
        <v>34001</v>
      </c>
      <c r="B194">
        <v>7.09</v>
      </c>
    </row>
    <row r="195" spans="1:2">
      <c r="A195" s="17">
        <v>34029</v>
      </c>
      <c r="B195">
        <v>6.82</v>
      </c>
    </row>
    <row r="196" spans="1:2">
      <c r="A196" s="17">
        <v>34060</v>
      </c>
      <c r="B196">
        <v>6.85</v>
      </c>
    </row>
    <row r="197" spans="1:2">
      <c r="A197" s="17">
        <v>34090</v>
      </c>
      <c r="B197">
        <v>6.92</v>
      </c>
    </row>
    <row r="198" spans="1:2">
      <c r="A198" s="17">
        <v>34121</v>
      </c>
      <c r="B198">
        <v>6.81</v>
      </c>
    </row>
    <row r="199" spans="1:2">
      <c r="A199" s="17">
        <v>34151</v>
      </c>
      <c r="B199">
        <v>6.63</v>
      </c>
    </row>
    <row r="200" spans="1:2">
      <c r="A200" s="17">
        <v>34182</v>
      </c>
      <c r="B200">
        <v>6.32</v>
      </c>
    </row>
    <row r="201" spans="1:2">
      <c r="A201" s="17">
        <v>34213</v>
      </c>
      <c r="B201">
        <v>6</v>
      </c>
    </row>
    <row r="202" spans="1:2">
      <c r="A202" s="17">
        <v>34243</v>
      </c>
      <c r="B202">
        <v>5.94</v>
      </c>
    </row>
    <row r="203" spans="1:2">
      <c r="A203" s="17">
        <v>34274</v>
      </c>
      <c r="B203">
        <v>6.21</v>
      </c>
    </row>
    <row r="204" spans="1:2">
      <c r="A204" s="17">
        <v>34304</v>
      </c>
      <c r="B204">
        <v>6.25</v>
      </c>
    </row>
    <row r="205" spans="1:2">
      <c r="A205" s="17">
        <v>34335</v>
      </c>
      <c r="B205">
        <v>6.29</v>
      </c>
    </row>
    <row r="206" spans="1:2">
      <c r="A206" s="17">
        <v>34366</v>
      </c>
      <c r="B206">
        <v>6.49</v>
      </c>
    </row>
    <row r="207" spans="1:2">
      <c r="A207" s="17">
        <v>34394</v>
      </c>
      <c r="B207">
        <v>6.91</v>
      </c>
    </row>
    <row r="208" spans="1:2">
      <c r="A208" s="17">
        <v>34425</v>
      </c>
      <c r="B208">
        <v>7.27</v>
      </c>
    </row>
    <row r="209" spans="1:2">
      <c r="A209" s="17">
        <v>34455</v>
      </c>
      <c r="B209">
        <v>7.41</v>
      </c>
    </row>
    <row r="210" spans="1:2">
      <c r="A210" s="17">
        <v>34486</v>
      </c>
      <c r="B210">
        <v>7.4</v>
      </c>
    </row>
    <row r="211" spans="1:2">
      <c r="A211" s="17">
        <v>34516</v>
      </c>
      <c r="B211">
        <v>7.58</v>
      </c>
    </row>
    <row r="212" spans="1:2">
      <c r="A212" s="17">
        <v>34547</v>
      </c>
      <c r="B212">
        <v>7.49</v>
      </c>
    </row>
    <row r="213" spans="1:2">
      <c r="A213" s="17">
        <v>34578</v>
      </c>
      <c r="B213">
        <v>7.71</v>
      </c>
    </row>
    <row r="214" spans="1:2">
      <c r="A214" s="17">
        <v>34608</v>
      </c>
      <c r="B214">
        <v>7.94</v>
      </c>
    </row>
    <row r="215" spans="1:2">
      <c r="A215" s="17">
        <v>34639</v>
      </c>
      <c r="B215">
        <v>8.08</v>
      </c>
    </row>
    <row r="216" spans="1:2">
      <c r="A216" s="17">
        <v>34669</v>
      </c>
      <c r="B216">
        <v>7.87</v>
      </c>
    </row>
    <row r="217" spans="1:2">
      <c r="A217" s="17">
        <v>34700</v>
      </c>
      <c r="B217">
        <v>7.85</v>
      </c>
    </row>
    <row r="218" spans="1:2">
      <c r="A218" s="17">
        <v>34731</v>
      </c>
      <c r="B218">
        <v>7.61</v>
      </c>
    </row>
    <row r="219" spans="1:2">
      <c r="A219" s="17">
        <v>34759</v>
      </c>
      <c r="B219">
        <v>7.45</v>
      </c>
    </row>
    <row r="220" spans="1:2">
      <c r="A220" s="17">
        <v>34790</v>
      </c>
      <c r="B220">
        <v>7.36</v>
      </c>
    </row>
    <row r="221" spans="1:2">
      <c r="A221" s="17">
        <v>34820</v>
      </c>
      <c r="B221">
        <v>6.95</v>
      </c>
    </row>
    <row r="222" spans="1:2">
      <c r="A222" s="17">
        <v>34851</v>
      </c>
      <c r="B222">
        <v>6.57</v>
      </c>
    </row>
    <row r="223" spans="1:2">
      <c r="A223" s="17">
        <v>34881</v>
      </c>
      <c r="B223">
        <v>6.72</v>
      </c>
    </row>
    <row r="224" spans="1:2">
      <c r="A224" s="17">
        <v>34912</v>
      </c>
      <c r="B224">
        <v>6.86</v>
      </c>
    </row>
    <row r="225" spans="1:2">
      <c r="A225" s="17">
        <v>34943</v>
      </c>
      <c r="B225">
        <v>6.55</v>
      </c>
    </row>
    <row r="226" spans="1:2">
      <c r="A226" s="17">
        <v>34973</v>
      </c>
      <c r="B226">
        <v>6.37</v>
      </c>
    </row>
    <row r="227" spans="1:2">
      <c r="A227" s="17">
        <v>35004</v>
      </c>
      <c r="B227">
        <v>6.26</v>
      </c>
    </row>
    <row r="228" spans="1:2">
      <c r="A228" s="17">
        <v>35034</v>
      </c>
      <c r="B228">
        <v>6.06</v>
      </c>
    </row>
    <row r="229" spans="1:2">
      <c r="A229" s="17">
        <v>35065</v>
      </c>
      <c r="B229">
        <v>6.05</v>
      </c>
    </row>
    <row r="230" spans="1:2">
      <c r="A230" s="17">
        <v>35096</v>
      </c>
      <c r="B230">
        <v>6.24</v>
      </c>
    </row>
    <row r="231" spans="1:2">
      <c r="A231" s="17">
        <v>35125</v>
      </c>
      <c r="B231">
        <v>6.6</v>
      </c>
    </row>
    <row r="232" spans="1:2">
      <c r="A232" s="17">
        <v>35156</v>
      </c>
      <c r="B232">
        <v>6.79</v>
      </c>
    </row>
    <row r="233" spans="1:2">
      <c r="A233" s="17">
        <v>35186</v>
      </c>
      <c r="B233">
        <v>6.93</v>
      </c>
    </row>
    <row r="234" spans="1:2">
      <c r="A234" s="17">
        <v>35217</v>
      </c>
      <c r="B234">
        <v>7.06</v>
      </c>
    </row>
    <row r="235" spans="1:2">
      <c r="A235" s="17">
        <v>35247</v>
      </c>
      <c r="B235">
        <v>7.03</v>
      </c>
    </row>
    <row r="236" spans="1:2">
      <c r="A236" s="17">
        <v>35278</v>
      </c>
      <c r="B236">
        <v>6.84</v>
      </c>
    </row>
    <row r="237" spans="1:2">
      <c r="A237" s="17">
        <v>35309</v>
      </c>
      <c r="B237">
        <v>7.03</v>
      </c>
    </row>
    <row r="238" spans="1:2">
      <c r="A238" s="17">
        <v>35339</v>
      </c>
      <c r="B238">
        <v>6.81</v>
      </c>
    </row>
    <row r="239" spans="1:2">
      <c r="A239" s="17">
        <v>35370</v>
      </c>
      <c r="B239">
        <v>6.48</v>
      </c>
    </row>
    <row r="240" spans="1:2">
      <c r="A240" s="17">
        <v>35400</v>
      </c>
      <c r="B240">
        <v>6.55</v>
      </c>
    </row>
    <row r="241" spans="1:2">
      <c r="A241" s="17">
        <v>35431</v>
      </c>
      <c r="B241">
        <v>6.83</v>
      </c>
    </row>
    <row r="242" spans="1:2">
      <c r="A242" s="17">
        <v>35462</v>
      </c>
      <c r="B242">
        <v>6.69</v>
      </c>
    </row>
    <row r="243" spans="1:2">
      <c r="A243" s="17">
        <v>35490</v>
      </c>
      <c r="B243">
        <v>6.93</v>
      </c>
    </row>
    <row r="244" spans="1:2">
      <c r="A244" s="17">
        <v>35521</v>
      </c>
      <c r="B244">
        <v>7.09</v>
      </c>
    </row>
    <row r="245" spans="1:2">
      <c r="A245" s="17">
        <v>35551</v>
      </c>
      <c r="B245">
        <v>6.94</v>
      </c>
    </row>
    <row r="246" spans="1:2">
      <c r="A246" s="17">
        <v>35582</v>
      </c>
      <c r="B246">
        <v>6.77</v>
      </c>
    </row>
    <row r="247" spans="1:2">
      <c r="A247" s="17">
        <v>35612</v>
      </c>
      <c r="B247">
        <v>6.51</v>
      </c>
    </row>
    <row r="248" spans="1:2">
      <c r="A248" s="17">
        <v>35643</v>
      </c>
      <c r="B248">
        <v>6.58</v>
      </c>
    </row>
    <row r="249" spans="1:2">
      <c r="A249" s="17">
        <v>35674</v>
      </c>
      <c r="B249">
        <v>6.5</v>
      </c>
    </row>
    <row r="250" spans="1:2">
      <c r="A250" s="17">
        <v>35704</v>
      </c>
      <c r="B250">
        <v>6.33</v>
      </c>
    </row>
    <row r="251" spans="1:2">
      <c r="A251" s="17">
        <v>35735</v>
      </c>
      <c r="B251">
        <v>6.11</v>
      </c>
    </row>
    <row r="252" spans="1:2">
      <c r="A252" s="17">
        <v>35765</v>
      </c>
      <c r="B252">
        <v>5.99</v>
      </c>
    </row>
    <row r="253" spans="1:2">
      <c r="A253" s="17">
        <v>35796</v>
      </c>
      <c r="B253">
        <v>5.81</v>
      </c>
    </row>
    <row r="254" spans="1:2">
      <c r="A254" s="17">
        <v>35827</v>
      </c>
      <c r="B254">
        <v>5.89</v>
      </c>
    </row>
    <row r="255" spans="1:2">
      <c r="A255" s="17">
        <v>35855</v>
      </c>
      <c r="B255">
        <v>5.95</v>
      </c>
    </row>
    <row r="256" spans="1:2">
      <c r="A256" s="17">
        <v>35886</v>
      </c>
      <c r="B256">
        <v>5.92</v>
      </c>
    </row>
    <row r="257" spans="1:2">
      <c r="A257" s="17">
        <v>35916</v>
      </c>
      <c r="B257">
        <v>5.93</v>
      </c>
    </row>
    <row r="258" spans="1:2">
      <c r="A258" s="17">
        <v>35947</v>
      </c>
      <c r="B258">
        <v>5.7</v>
      </c>
    </row>
    <row r="259" spans="1:2">
      <c r="A259" s="17">
        <v>35977</v>
      </c>
      <c r="B259">
        <v>5.68</v>
      </c>
    </row>
    <row r="260" spans="1:2">
      <c r="A260" s="17">
        <v>36008</v>
      </c>
      <c r="B260">
        <v>5.54</v>
      </c>
    </row>
    <row r="261" spans="1:2">
      <c r="A261" s="17">
        <v>36039</v>
      </c>
      <c r="B261">
        <v>5.2</v>
      </c>
    </row>
    <row r="262" spans="1:2">
      <c r="A262" s="17">
        <v>36069</v>
      </c>
      <c r="B262">
        <v>5.01</v>
      </c>
    </row>
    <row r="263" spans="1:2">
      <c r="A263" s="17">
        <v>36100</v>
      </c>
      <c r="B263">
        <v>5.25</v>
      </c>
    </row>
    <row r="264" spans="1:2">
      <c r="A264" s="17">
        <v>36130</v>
      </c>
      <c r="B264">
        <v>5.0599999999999996</v>
      </c>
    </row>
    <row r="265" spans="1:2">
      <c r="A265" s="17">
        <v>36161</v>
      </c>
      <c r="B265">
        <v>5.16</v>
      </c>
    </row>
    <row r="266" spans="1:2">
      <c r="A266" s="17">
        <v>36192</v>
      </c>
      <c r="B266">
        <v>5.37</v>
      </c>
    </row>
    <row r="267" spans="1:2">
      <c r="A267" s="17">
        <v>36220</v>
      </c>
      <c r="B267">
        <v>5.58</v>
      </c>
    </row>
    <row r="268" spans="1:2">
      <c r="A268" s="17">
        <v>36251</v>
      </c>
      <c r="B268">
        <v>5.55</v>
      </c>
    </row>
    <row r="269" spans="1:2">
      <c r="A269" s="17">
        <v>36281</v>
      </c>
      <c r="B269">
        <v>5.81</v>
      </c>
    </row>
    <row r="270" spans="1:2">
      <c r="A270" s="17">
        <v>36312</v>
      </c>
      <c r="B270">
        <v>6.04</v>
      </c>
    </row>
    <row r="271" spans="1:2">
      <c r="A271" s="17">
        <v>36342</v>
      </c>
      <c r="B271">
        <v>5.98</v>
      </c>
    </row>
    <row r="272" spans="1:2">
      <c r="A272" s="17">
        <v>36373</v>
      </c>
      <c r="B272">
        <v>6.07</v>
      </c>
    </row>
    <row r="273" spans="1:2">
      <c r="A273" s="17">
        <v>36404</v>
      </c>
      <c r="B273">
        <v>6.07</v>
      </c>
    </row>
    <row r="274" spans="1:2">
      <c r="A274" s="17">
        <v>36434</v>
      </c>
      <c r="B274">
        <v>6.26</v>
      </c>
    </row>
    <row r="275" spans="1:2">
      <c r="A275" s="17">
        <v>36465</v>
      </c>
      <c r="B275">
        <v>6.15</v>
      </c>
    </row>
    <row r="276" spans="1:2">
      <c r="A276" s="17">
        <v>36495</v>
      </c>
      <c r="B276">
        <v>6.35</v>
      </c>
    </row>
    <row r="277" spans="1:2">
      <c r="A277" s="17">
        <v>36526</v>
      </c>
      <c r="B277">
        <v>6.63</v>
      </c>
    </row>
    <row r="278" spans="1:2">
      <c r="A278" s="17">
        <v>36557</v>
      </c>
      <c r="B278">
        <v>6.23</v>
      </c>
    </row>
    <row r="279" spans="1:2">
      <c r="A279" s="17">
        <v>36586</v>
      </c>
      <c r="B279">
        <v>6.05</v>
      </c>
    </row>
    <row r="280" spans="1:2">
      <c r="A280" s="17">
        <v>36617</v>
      </c>
      <c r="B280">
        <v>5.85</v>
      </c>
    </row>
    <row r="281" spans="1:2">
      <c r="A281" s="17">
        <v>36647</v>
      </c>
      <c r="B281">
        <v>6.15</v>
      </c>
    </row>
    <row r="282" spans="1:2">
      <c r="A282" s="17">
        <v>36678</v>
      </c>
      <c r="B282">
        <v>5.93</v>
      </c>
    </row>
    <row r="283" spans="1:2">
      <c r="A283" s="17">
        <v>36708</v>
      </c>
      <c r="B283">
        <v>5.85</v>
      </c>
    </row>
    <row r="284" spans="1:2">
      <c r="A284" s="17">
        <v>36739</v>
      </c>
      <c r="B284">
        <v>5.72</v>
      </c>
    </row>
    <row r="285" spans="1:2">
      <c r="A285" s="17">
        <v>36770</v>
      </c>
      <c r="B285">
        <v>5.83</v>
      </c>
    </row>
    <row r="286" spans="1:2">
      <c r="A286" s="17">
        <v>36800</v>
      </c>
      <c r="B286">
        <v>5.8</v>
      </c>
    </row>
    <row r="287" spans="1:2">
      <c r="A287" s="17">
        <v>36831</v>
      </c>
      <c r="B287">
        <v>5.78</v>
      </c>
    </row>
    <row r="288" spans="1:2">
      <c r="A288" s="17">
        <v>36861</v>
      </c>
      <c r="B288">
        <v>5.49</v>
      </c>
    </row>
    <row r="289" spans="1:2">
      <c r="A289" s="17">
        <v>36892</v>
      </c>
      <c r="B289">
        <v>5.54</v>
      </c>
    </row>
    <row r="290" spans="1:2">
      <c r="A290" s="17">
        <v>36923</v>
      </c>
      <c r="B290">
        <v>5.45</v>
      </c>
    </row>
    <row r="291" spans="1:2">
      <c r="A291" s="17">
        <v>36951</v>
      </c>
      <c r="B291">
        <v>5.34</v>
      </c>
    </row>
    <row r="292" spans="1:2">
      <c r="A292" s="17">
        <v>36982</v>
      </c>
      <c r="B292">
        <v>5.65</v>
      </c>
    </row>
    <row r="293" spans="1:2">
      <c r="A293" s="17">
        <v>37012</v>
      </c>
      <c r="B293">
        <v>5.78</v>
      </c>
    </row>
    <row r="294" spans="1:2">
      <c r="A294" s="17">
        <v>37043</v>
      </c>
      <c r="B294">
        <v>5.67</v>
      </c>
    </row>
    <row r="295" spans="1:2">
      <c r="A295" s="17">
        <v>37073</v>
      </c>
      <c r="B295">
        <v>5.61</v>
      </c>
    </row>
    <row r="296" spans="1:2">
      <c r="A296" s="17">
        <v>37104</v>
      </c>
      <c r="B296">
        <v>5.48</v>
      </c>
    </row>
    <row r="297" spans="1:2">
      <c r="A297" s="17">
        <v>37135</v>
      </c>
      <c r="B297">
        <v>5.48</v>
      </c>
    </row>
    <row r="298" spans="1:2">
      <c r="A298" s="17">
        <v>37165</v>
      </c>
      <c r="B298">
        <v>5.32</v>
      </c>
    </row>
    <row r="299" spans="1:2">
      <c r="A299" s="17">
        <v>37196</v>
      </c>
      <c r="B299">
        <v>5.12</v>
      </c>
    </row>
    <row r="300" spans="1:2">
      <c r="A300" s="17">
        <v>37226</v>
      </c>
      <c r="B300">
        <v>5.48</v>
      </c>
    </row>
    <row r="301" spans="1:2">
      <c r="A301" s="17">
        <v>37257</v>
      </c>
      <c r="B301">
        <v>5.45</v>
      </c>
    </row>
    <row r="302" spans="1:2">
      <c r="A302" s="17">
        <v>37288</v>
      </c>
      <c r="B302">
        <v>5.45</v>
      </c>
    </row>
    <row r="303" spans="1:2">
      <c r="A303" s="17">
        <v>37316</v>
      </c>
      <c r="B303">
        <v>5.81</v>
      </c>
    </row>
    <row r="304" spans="1:2">
      <c r="A304" s="17">
        <v>37347</v>
      </c>
      <c r="B304">
        <v>5.79</v>
      </c>
    </row>
    <row r="305" spans="1:2">
      <c r="A305" s="17">
        <v>37377</v>
      </c>
      <c r="B305">
        <v>5.76</v>
      </c>
    </row>
    <row r="306" spans="1:2">
      <c r="A306" s="17">
        <v>37408</v>
      </c>
      <c r="B306">
        <v>5.68</v>
      </c>
    </row>
    <row r="307" spans="1:2">
      <c r="A307" s="17">
        <v>37438</v>
      </c>
      <c r="B307">
        <v>5.59</v>
      </c>
    </row>
    <row r="308" spans="1:2">
      <c r="A308" s="17">
        <v>37469</v>
      </c>
      <c r="B308">
        <v>5.28</v>
      </c>
    </row>
    <row r="309" spans="1:2">
      <c r="A309" s="17">
        <v>37500</v>
      </c>
      <c r="B309">
        <v>4.96</v>
      </c>
    </row>
    <row r="310" spans="1:2">
      <c r="A310" s="17">
        <v>37530</v>
      </c>
      <c r="B310">
        <v>5.18</v>
      </c>
    </row>
    <row r="311" spans="1:2">
      <c r="A311" s="17">
        <v>37561</v>
      </c>
      <c r="B311">
        <v>5.18</v>
      </c>
    </row>
    <row r="312" spans="1:2">
      <c r="A312" s="17">
        <v>37591</v>
      </c>
      <c r="B312">
        <v>5.13</v>
      </c>
    </row>
    <row r="313" spans="1:2">
      <c r="A313" s="17">
        <v>37622</v>
      </c>
      <c r="B313">
        <v>5.14</v>
      </c>
    </row>
    <row r="314" spans="1:2">
      <c r="A314" s="17">
        <v>37653</v>
      </c>
      <c r="B314">
        <v>5.0199999999999996</v>
      </c>
    </row>
    <row r="315" spans="1:2">
      <c r="A315" s="17">
        <v>37681</v>
      </c>
      <c r="B315">
        <v>5.03</v>
      </c>
    </row>
    <row r="316" spans="1:2">
      <c r="A316" s="17">
        <v>37712</v>
      </c>
      <c r="B316">
        <v>5.13</v>
      </c>
    </row>
    <row r="317" spans="1:2">
      <c r="A317" s="17">
        <v>37742</v>
      </c>
      <c r="B317">
        <v>4.76</v>
      </c>
    </row>
    <row r="318" spans="1:2">
      <c r="A318" s="17">
        <v>37773</v>
      </c>
      <c r="B318">
        <v>4.62</v>
      </c>
    </row>
    <row r="319" spans="1:2">
      <c r="A319" s="17">
        <v>37803</v>
      </c>
      <c r="B319">
        <v>5.13</v>
      </c>
    </row>
    <row r="320" spans="1:2">
      <c r="A320" s="17">
        <v>37834</v>
      </c>
      <c r="B320">
        <v>5.45</v>
      </c>
    </row>
    <row r="321" spans="1:2">
      <c r="A321" s="17">
        <v>37865</v>
      </c>
      <c r="B321">
        <v>5.28</v>
      </c>
    </row>
    <row r="322" spans="1:2">
      <c r="A322" s="17">
        <v>37895</v>
      </c>
      <c r="B322">
        <v>5.3</v>
      </c>
    </row>
    <row r="323" spans="1:2">
      <c r="A323" s="17">
        <v>37926</v>
      </c>
      <c r="B323">
        <v>5.25</v>
      </c>
    </row>
    <row r="324" spans="1:2">
      <c r="A324" s="17">
        <v>37956</v>
      </c>
      <c r="B324">
        <v>5.21</v>
      </c>
    </row>
    <row r="325" spans="1:2">
      <c r="A325" s="17">
        <v>37987</v>
      </c>
      <c r="B325">
        <v>5.13</v>
      </c>
    </row>
    <row r="326" spans="1:2">
      <c r="A326" s="17">
        <v>38018</v>
      </c>
      <c r="B326">
        <v>5.08</v>
      </c>
    </row>
    <row r="327" spans="1:2">
      <c r="A327" s="17">
        <v>38047</v>
      </c>
      <c r="B327">
        <v>4.9000000000000004</v>
      </c>
    </row>
    <row r="328" spans="1:2">
      <c r="A328" s="17">
        <v>38078</v>
      </c>
      <c r="B328">
        <v>5.28</v>
      </c>
    </row>
    <row r="329" spans="1:2">
      <c r="A329" s="17">
        <v>38108</v>
      </c>
      <c r="B329">
        <v>5.51</v>
      </c>
    </row>
    <row r="330" spans="1:2">
      <c r="A330" s="17">
        <v>38139</v>
      </c>
      <c r="B330">
        <v>5.48</v>
      </c>
    </row>
    <row r="331" spans="1:2">
      <c r="A331" s="17">
        <v>38169</v>
      </c>
      <c r="B331">
        <v>5.31</v>
      </c>
    </row>
    <row r="332" spans="1:2">
      <c r="A332" s="17">
        <v>38200</v>
      </c>
      <c r="B332">
        <v>5.15</v>
      </c>
    </row>
    <row r="333" spans="1:2">
      <c r="A333" s="17">
        <v>38231</v>
      </c>
      <c r="B333">
        <v>4.9800000000000004</v>
      </c>
    </row>
    <row r="334" spans="1:2">
      <c r="A334" s="17">
        <v>38261</v>
      </c>
      <c r="B334">
        <v>4.9400000000000004</v>
      </c>
    </row>
    <row r="335" spans="1:2">
      <c r="A335" s="17">
        <v>38292</v>
      </c>
      <c r="B335">
        <v>4.95</v>
      </c>
    </row>
    <row r="336" spans="1:2">
      <c r="A336" s="17">
        <v>38322</v>
      </c>
      <c r="B336">
        <v>4.91</v>
      </c>
    </row>
    <row r="337" spans="1:2">
      <c r="A337" s="17">
        <v>38353</v>
      </c>
      <c r="B337">
        <v>4.7699999999999996</v>
      </c>
    </row>
    <row r="338" spans="1:2">
      <c r="A338" s="17">
        <v>38384</v>
      </c>
      <c r="B338">
        <v>4.5599999999999996</v>
      </c>
    </row>
    <row r="339" spans="1:2">
      <c r="A339" s="17">
        <v>38412</v>
      </c>
      <c r="B339">
        <v>4.7699999999999996</v>
      </c>
    </row>
    <row r="340" spans="1:2">
      <c r="A340" s="17">
        <v>38443</v>
      </c>
      <c r="B340">
        <v>4.6500000000000004</v>
      </c>
    </row>
    <row r="341" spans="1:2">
      <c r="A341" s="17">
        <v>38473</v>
      </c>
      <c r="B341">
        <v>4.49</v>
      </c>
    </row>
    <row r="342" spans="1:2">
      <c r="A342" s="17">
        <v>38504</v>
      </c>
      <c r="B342">
        <v>4.28</v>
      </c>
    </row>
    <row r="343" spans="1:2">
      <c r="A343" s="17">
        <v>38534</v>
      </c>
      <c r="B343">
        <v>4.38</v>
      </c>
    </row>
    <row r="344" spans="1:2">
      <c r="A344" s="17">
        <v>38565</v>
      </c>
      <c r="B344">
        <v>4.4400000000000004</v>
      </c>
    </row>
    <row r="345" spans="1:2">
      <c r="A345" s="17">
        <v>38596</v>
      </c>
      <c r="B345">
        <v>4.45</v>
      </c>
    </row>
    <row r="346" spans="1:2">
      <c r="A346" s="17">
        <v>38626</v>
      </c>
      <c r="B346">
        <v>4.6399999999999997</v>
      </c>
    </row>
    <row r="347" spans="1:2">
      <c r="A347" s="17">
        <v>38657</v>
      </c>
      <c r="B347">
        <v>4.7</v>
      </c>
    </row>
    <row r="348" spans="1:2">
      <c r="A348" s="17">
        <v>38687</v>
      </c>
      <c r="B348">
        <v>4.62</v>
      </c>
    </row>
    <row r="349" spans="1:2">
      <c r="A349" s="17">
        <v>38718</v>
      </c>
      <c r="B349">
        <v>4.57</v>
      </c>
    </row>
    <row r="350" spans="1:2">
      <c r="A350" s="17">
        <v>38749</v>
      </c>
      <c r="B350">
        <v>4.57</v>
      </c>
    </row>
    <row r="351" spans="1:2">
      <c r="A351" s="17">
        <v>38777</v>
      </c>
      <c r="B351">
        <v>4.7300000000000004</v>
      </c>
    </row>
    <row r="352" spans="1:2">
      <c r="A352" s="17">
        <v>38808</v>
      </c>
      <c r="B352">
        <v>5.0599999999999996</v>
      </c>
    </row>
    <row r="353" spans="1:2">
      <c r="A353" s="17">
        <v>38838</v>
      </c>
      <c r="B353">
        <v>5.2</v>
      </c>
    </row>
    <row r="354" spans="1:2">
      <c r="A354" s="17">
        <v>38869</v>
      </c>
      <c r="B354">
        <v>5.15</v>
      </c>
    </row>
    <row r="355" spans="1:2">
      <c r="A355" s="17">
        <v>38899</v>
      </c>
      <c r="B355">
        <v>5.13</v>
      </c>
    </row>
    <row r="356" spans="1:2">
      <c r="A356" s="17">
        <v>38930</v>
      </c>
      <c r="B356">
        <v>5</v>
      </c>
    </row>
    <row r="357" spans="1:2">
      <c r="A357" s="17">
        <v>38961</v>
      </c>
      <c r="B357">
        <v>4.8499999999999996</v>
      </c>
    </row>
    <row r="358" spans="1:2">
      <c r="A358" s="17">
        <v>38991</v>
      </c>
      <c r="B358">
        <v>4.8499999999999996</v>
      </c>
    </row>
    <row r="359" spans="1:2">
      <c r="A359" s="17">
        <v>39022</v>
      </c>
      <c r="B359">
        <v>4.6900000000000004</v>
      </c>
    </row>
    <row r="360" spans="1:2">
      <c r="A360" s="17">
        <v>39052</v>
      </c>
      <c r="B360">
        <v>4.68</v>
      </c>
    </row>
    <row r="361" spans="1:2">
      <c r="A361" s="17">
        <v>39083</v>
      </c>
      <c r="B361">
        <v>4.8499999999999996</v>
      </c>
    </row>
    <row r="362" spans="1:2">
      <c r="A362" s="17">
        <v>39114</v>
      </c>
      <c r="B362">
        <v>4.82</v>
      </c>
    </row>
    <row r="363" spans="1:2">
      <c r="A363" s="17">
        <v>39142</v>
      </c>
      <c r="B363">
        <v>4.72</v>
      </c>
    </row>
    <row r="364" spans="1:2">
      <c r="A364" s="17">
        <v>39173</v>
      </c>
      <c r="B364">
        <v>4.87</v>
      </c>
    </row>
    <row r="365" spans="1:2">
      <c r="A365" s="17">
        <v>39203</v>
      </c>
      <c r="B365">
        <v>4.9000000000000004</v>
      </c>
    </row>
    <row r="366" spans="1:2">
      <c r="A366" s="17">
        <v>39234</v>
      </c>
      <c r="B366">
        <v>5.2</v>
      </c>
    </row>
    <row r="367" spans="1:2">
      <c r="A367" s="17">
        <v>39264</v>
      </c>
      <c r="B367">
        <v>5.1100000000000003</v>
      </c>
    </row>
    <row r="368" spans="1:2">
      <c r="A368" s="17">
        <v>39295</v>
      </c>
      <c r="B368">
        <v>4.93</v>
      </c>
    </row>
    <row r="369" spans="1:2">
      <c r="A369" s="17">
        <v>39326</v>
      </c>
      <c r="B369">
        <v>4.79</v>
      </c>
    </row>
    <row r="370" spans="1:2">
      <c r="A370" s="17">
        <v>39356</v>
      </c>
      <c r="B370">
        <v>4.7699999999999996</v>
      </c>
    </row>
    <row r="371" spans="1:2">
      <c r="A371" s="17">
        <v>39387</v>
      </c>
      <c r="B371">
        <v>4.5199999999999996</v>
      </c>
    </row>
    <row r="372" spans="1:2">
      <c r="A372" s="17">
        <v>39417</v>
      </c>
      <c r="B372">
        <v>4.53</v>
      </c>
    </row>
    <row r="373" spans="1:2">
      <c r="A373" s="17">
        <v>39448</v>
      </c>
      <c r="B373">
        <v>4.33</v>
      </c>
    </row>
    <row r="374" spans="1:2">
      <c r="A374" s="17">
        <v>39479</v>
      </c>
      <c r="B374">
        <v>4.5199999999999996</v>
      </c>
    </row>
    <row r="375" spans="1:2">
      <c r="A375" s="17">
        <v>39508</v>
      </c>
      <c r="B375">
        <v>4.3899999999999997</v>
      </c>
    </row>
    <row r="376" spans="1:2">
      <c r="A376" s="17">
        <v>39539</v>
      </c>
      <c r="B376">
        <v>4.4400000000000004</v>
      </c>
    </row>
    <row r="377" spans="1:2">
      <c r="A377" s="17">
        <v>39569</v>
      </c>
      <c r="B377">
        <v>4.5999999999999996</v>
      </c>
    </row>
    <row r="378" spans="1:2">
      <c r="A378" s="17">
        <v>39600</v>
      </c>
      <c r="B378">
        <v>4.6900000000000004</v>
      </c>
    </row>
    <row r="379" spans="1:2">
      <c r="A379" s="17">
        <v>39630</v>
      </c>
      <c r="B379">
        <v>4.57</v>
      </c>
    </row>
    <row r="380" spans="1:2">
      <c r="A380" s="17">
        <v>39661</v>
      </c>
      <c r="B380">
        <v>4.5</v>
      </c>
    </row>
    <row r="381" spans="1:2">
      <c r="A381" s="17">
        <v>39692</v>
      </c>
      <c r="B381">
        <v>4.2699999999999996</v>
      </c>
    </row>
    <row r="382" spans="1:2">
      <c r="A382" s="17">
        <v>39722</v>
      </c>
      <c r="B382">
        <v>4.17</v>
      </c>
    </row>
    <row r="383" spans="1:2">
      <c r="A383" s="17">
        <v>39753</v>
      </c>
      <c r="B383">
        <v>4</v>
      </c>
    </row>
    <row r="384" spans="1:2">
      <c r="A384" s="17">
        <v>39783</v>
      </c>
      <c r="B384">
        <v>2.87</v>
      </c>
    </row>
    <row r="385" spans="1:2">
      <c r="A385" s="17">
        <v>39814</v>
      </c>
      <c r="B385">
        <v>3.13</v>
      </c>
    </row>
    <row r="386" spans="1:2">
      <c r="A386" s="17">
        <v>39845</v>
      </c>
      <c r="B386">
        <v>3.59</v>
      </c>
    </row>
    <row r="387" spans="1:2">
      <c r="A387" s="17">
        <v>39873</v>
      </c>
      <c r="B387">
        <v>3.64</v>
      </c>
    </row>
    <row r="388" spans="1:2">
      <c r="A388" s="17">
        <v>39904</v>
      </c>
      <c r="B388">
        <v>3.76</v>
      </c>
    </row>
    <row r="389" spans="1:2">
      <c r="A389" s="17">
        <v>39934</v>
      </c>
      <c r="B389">
        <v>4.2300000000000004</v>
      </c>
    </row>
    <row r="390" spans="1:2">
      <c r="A390" s="17">
        <v>39965</v>
      </c>
      <c r="B390">
        <v>4.5199999999999996</v>
      </c>
    </row>
    <row r="391" spans="1:2">
      <c r="A391" s="17">
        <v>39995</v>
      </c>
      <c r="B391">
        <v>4.41</v>
      </c>
    </row>
    <row r="392" spans="1:2">
      <c r="A392" s="17">
        <v>40026</v>
      </c>
      <c r="B392">
        <v>4.37</v>
      </c>
    </row>
    <row r="393" spans="1:2">
      <c r="A393" s="17">
        <v>40057</v>
      </c>
      <c r="B393">
        <v>4.1900000000000004</v>
      </c>
    </row>
    <row r="394" spans="1:2">
      <c r="A394" s="17">
        <v>40087</v>
      </c>
      <c r="B394">
        <v>4.1900000000000004</v>
      </c>
    </row>
    <row r="395" spans="1:2">
      <c r="A395" s="17">
        <v>40118</v>
      </c>
      <c r="B395">
        <v>4.3099999999999996</v>
      </c>
    </row>
    <row r="396" spans="1:2">
      <c r="A396" s="17">
        <v>40148</v>
      </c>
      <c r="B396">
        <v>4.49</v>
      </c>
    </row>
    <row r="397" spans="1:2">
      <c r="A397" s="17">
        <v>40179</v>
      </c>
      <c r="B397">
        <v>4.5999999999999996</v>
      </c>
    </row>
    <row r="398" spans="1:2">
      <c r="A398" s="17">
        <v>40210</v>
      </c>
      <c r="B398">
        <v>4.62</v>
      </c>
    </row>
    <row r="399" spans="1:2">
      <c r="A399" s="17">
        <v>40238</v>
      </c>
      <c r="B399">
        <v>4.6399999999999997</v>
      </c>
    </row>
    <row r="400" spans="1:2">
      <c r="A400" s="17">
        <v>40269</v>
      </c>
      <c r="B400">
        <v>4.6900000000000004</v>
      </c>
    </row>
    <row r="401" spans="1:2">
      <c r="A401" s="17">
        <v>40299</v>
      </c>
      <c r="B401">
        <v>4.29</v>
      </c>
    </row>
    <row r="402" spans="1:2">
      <c r="A402" s="17">
        <v>40330</v>
      </c>
      <c r="B402">
        <v>4.13</v>
      </c>
    </row>
    <row r="403" spans="1:2">
      <c r="A403" s="17">
        <v>40360</v>
      </c>
      <c r="B403">
        <v>3.99</v>
      </c>
    </row>
    <row r="404" spans="1:2">
      <c r="A404" s="17">
        <v>40391</v>
      </c>
      <c r="B404">
        <v>3.8</v>
      </c>
    </row>
    <row r="405" spans="1:2">
      <c r="A405" s="17">
        <v>40422</v>
      </c>
      <c r="B405">
        <v>3.77</v>
      </c>
    </row>
    <row r="406" spans="1:2">
      <c r="A406" s="17">
        <v>40452</v>
      </c>
      <c r="B406">
        <v>3.87</v>
      </c>
    </row>
    <row r="407" spans="1:2">
      <c r="A407" s="17">
        <v>40483</v>
      </c>
      <c r="B407">
        <v>4.1900000000000004</v>
      </c>
    </row>
    <row r="408" spans="1:2">
      <c r="A408" s="17">
        <v>40513</v>
      </c>
      <c r="B408">
        <v>4.42</v>
      </c>
    </row>
    <row r="409" spans="1:2">
      <c r="A409" s="17">
        <v>40544</v>
      </c>
      <c r="B409">
        <v>4.5199999999999996</v>
      </c>
    </row>
    <row r="410" spans="1:2">
      <c r="A410" s="17">
        <v>40575</v>
      </c>
      <c r="B410">
        <v>4.6500000000000004</v>
      </c>
    </row>
    <row r="411" spans="1:2">
      <c r="A411" s="17">
        <v>40603</v>
      </c>
      <c r="B411">
        <v>4.51</v>
      </c>
    </row>
    <row r="412" spans="1:2">
      <c r="A412" s="17">
        <v>40634</v>
      </c>
      <c r="B412">
        <v>4.5</v>
      </c>
    </row>
    <row r="413" spans="1:2">
      <c r="A413" s="17">
        <v>40664</v>
      </c>
      <c r="B413">
        <v>4.29</v>
      </c>
    </row>
    <row r="414" spans="1:2">
      <c r="A414" s="17">
        <v>40695</v>
      </c>
      <c r="B414">
        <v>4.2300000000000004</v>
      </c>
    </row>
    <row r="415" spans="1:2">
      <c r="A415" s="17">
        <v>40725</v>
      </c>
      <c r="B415">
        <v>4.2699999999999996</v>
      </c>
    </row>
    <row r="416" spans="1:2">
      <c r="A416" s="17">
        <v>40756</v>
      </c>
      <c r="B416">
        <v>3.65</v>
      </c>
    </row>
    <row r="417" spans="1:2">
      <c r="A417" s="17">
        <v>40787</v>
      </c>
      <c r="B417">
        <v>3.18</v>
      </c>
    </row>
    <row r="418" spans="1:2">
      <c r="A418" s="17">
        <v>40817</v>
      </c>
      <c r="B418">
        <v>3.13</v>
      </c>
    </row>
    <row r="419" spans="1:2">
      <c r="A419" s="17">
        <v>40848</v>
      </c>
      <c r="B419">
        <v>3.02</v>
      </c>
    </row>
    <row r="420" spans="1:2">
      <c r="A420" s="17">
        <v>40878</v>
      </c>
      <c r="B420">
        <v>2.98</v>
      </c>
    </row>
    <row r="421" spans="1:2">
      <c r="A421" s="17">
        <v>40909</v>
      </c>
      <c r="B421">
        <v>3.03</v>
      </c>
    </row>
    <row r="422" spans="1:2">
      <c r="A422" s="17">
        <v>40940</v>
      </c>
      <c r="B422">
        <v>3.11</v>
      </c>
    </row>
    <row r="423" spans="1:2">
      <c r="A423" s="17">
        <v>40969</v>
      </c>
      <c r="B423">
        <v>3.28</v>
      </c>
    </row>
    <row r="424" spans="1:2">
      <c r="A424" s="17">
        <v>41000</v>
      </c>
      <c r="B424">
        <v>3.18</v>
      </c>
    </row>
    <row r="425" spans="1:2">
      <c r="A425" s="17">
        <v>41030</v>
      </c>
      <c r="B425">
        <v>2.93</v>
      </c>
    </row>
    <row r="426" spans="1:2">
      <c r="A426" s="17">
        <v>41061</v>
      </c>
      <c r="B426">
        <v>2.7</v>
      </c>
    </row>
    <row r="427" spans="1:2">
      <c r="A427" s="17">
        <v>41091</v>
      </c>
      <c r="B427">
        <v>2.59</v>
      </c>
    </row>
    <row r="428" spans="1:2">
      <c r="A428" s="17">
        <v>41122</v>
      </c>
      <c r="B428">
        <v>2.77</v>
      </c>
    </row>
    <row r="429" spans="1:2">
      <c r="A429" s="17">
        <v>41153</v>
      </c>
      <c r="B429">
        <v>2.88</v>
      </c>
    </row>
    <row r="430" spans="1:2">
      <c r="A430" s="17">
        <v>41183</v>
      </c>
      <c r="B430">
        <v>2.9</v>
      </c>
    </row>
    <row r="431" spans="1:2">
      <c r="A431" s="17">
        <v>41214</v>
      </c>
      <c r="B431">
        <v>2.8</v>
      </c>
    </row>
    <row r="432" spans="1:2">
      <c r="A432" s="17">
        <v>41244</v>
      </c>
      <c r="B432">
        <v>2.88</v>
      </c>
    </row>
    <row r="433" spans="1:2">
      <c r="A433" s="17">
        <v>41275</v>
      </c>
      <c r="B433">
        <v>3.08</v>
      </c>
    </row>
    <row r="434" spans="1:2">
      <c r="A434" s="17">
        <v>41306</v>
      </c>
      <c r="B434">
        <v>3.17</v>
      </c>
    </row>
    <row r="435" spans="1:2">
      <c r="A435" s="17">
        <v>41334</v>
      </c>
      <c r="B435">
        <v>3.16</v>
      </c>
    </row>
    <row r="436" spans="1:2">
      <c r="A436" s="17">
        <v>41365</v>
      </c>
      <c r="B436">
        <v>2.93</v>
      </c>
    </row>
    <row r="437" spans="1:2">
      <c r="A437" s="17">
        <v>41395</v>
      </c>
      <c r="B437">
        <v>3.11</v>
      </c>
    </row>
    <row r="438" spans="1:2">
      <c r="A438" s="17">
        <v>41426</v>
      </c>
      <c r="B438">
        <v>3.4</v>
      </c>
    </row>
    <row r="439" spans="1:2">
      <c r="A439" s="17">
        <v>41456</v>
      </c>
      <c r="B439">
        <v>3.61</v>
      </c>
    </row>
    <row r="440" spans="1:2">
      <c r="A440" s="17">
        <v>41487</v>
      </c>
      <c r="B440">
        <v>3.76</v>
      </c>
    </row>
    <row r="441" spans="1:2">
      <c r="A441" s="17">
        <v>41518</v>
      </c>
      <c r="B441">
        <v>3.79</v>
      </c>
    </row>
    <row r="442" spans="1:2">
      <c r="A442" s="17">
        <v>41548</v>
      </c>
      <c r="B442">
        <v>3.68</v>
      </c>
    </row>
    <row r="443" spans="1:2">
      <c r="A443" s="17">
        <v>41579</v>
      </c>
      <c r="B443">
        <v>3.8</v>
      </c>
    </row>
    <row r="444" spans="1:2">
      <c r="A444" s="17">
        <v>41609</v>
      </c>
      <c r="B444">
        <v>3.89</v>
      </c>
    </row>
    <row r="445" spans="1:2">
      <c r="A445" s="17">
        <v>41640</v>
      </c>
      <c r="B445">
        <v>3.77</v>
      </c>
    </row>
    <row r="446" spans="1:2">
      <c r="A446" s="17">
        <v>41671</v>
      </c>
      <c r="B446">
        <v>3.66</v>
      </c>
    </row>
    <row r="447" spans="1:2">
      <c r="A447" s="17">
        <v>41699</v>
      </c>
      <c r="B447">
        <v>3.62</v>
      </c>
    </row>
    <row r="448" spans="1:2">
      <c r="A448" s="17">
        <v>41730</v>
      </c>
      <c r="B448">
        <v>3.52</v>
      </c>
    </row>
    <row r="449" spans="1:2">
      <c r="A449" s="17">
        <v>41760</v>
      </c>
      <c r="B449">
        <v>3.39</v>
      </c>
    </row>
    <row r="450" spans="1:2">
      <c r="A450" s="17">
        <v>41791</v>
      </c>
      <c r="B450">
        <v>3.42</v>
      </c>
    </row>
    <row r="451" spans="1:2">
      <c r="A451" s="17">
        <v>41821</v>
      </c>
      <c r="B451">
        <v>3.33</v>
      </c>
    </row>
    <row r="452" spans="1:2">
      <c r="A452" s="17">
        <v>41852</v>
      </c>
      <c r="B452">
        <v>3.2</v>
      </c>
    </row>
    <row r="453" spans="1:2">
      <c r="A453" s="17">
        <v>41883</v>
      </c>
      <c r="B453">
        <v>3.26</v>
      </c>
    </row>
    <row r="454" spans="1:2">
      <c r="A454" s="17">
        <v>41913</v>
      </c>
      <c r="B454">
        <v>3.04</v>
      </c>
    </row>
    <row r="455" spans="1:2">
      <c r="A455" s="17">
        <v>41944</v>
      </c>
      <c r="B455">
        <v>3.04</v>
      </c>
    </row>
    <row r="456" spans="1:2">
      <c r="A456" s="17">
        <v>41974</v>
      </c>
      <c r="B456">
        <v>2.83</v>
      </c>
    </row>
    <row r="457" spans="1:2">
      <c r="A457" s="17">
        <v>42005</v>
      </c>
      <c r="B457">
        <v>2.46</v>
      </c>
    </row>
    <row r="458" spans="1:2">
      <c r="A458" s="17">
        <v>42036</v>
      </c>
      <c r="B458">
        <v>2.57</v>
      </c>
    </row>
    <row r="459" spans="1:2">
      <c r="A459" s="17">
        <v>42064</v>
      </c>
      <c r="B459">
        <v>2.63</v>
      </c>
    </row>
    <row r="460" spans="1:2">
      <c r="A460" s="17">
        <v>42095</v>
      </c>
      <c r="B460">
        <v>2.59</v>
      </c>
    </row>
    <row r="461" spans="1:2">
      <c r="A461" s="17">
        <v>42125</v>
      </c>
      <c r="B461">
        <v>2.96</v>
      </c>
    </row>
    <row r="462" spans="1:2">
      <c r="A462" s="17">
        <v>42156</v>
      </c>
      <c r="B462">
        <v>3.11</v>
      </c>
    </row>
    <row r="463" spans="1:2">
      <c r="A463" s="17">
        <v>42186</v>
      </c>
      <c r="B463">
        <v>3.07</v>
      </c>
    </row>
    <row r="464" spans="1:2">
      <c r="A464" s="17">
        <v>42217</v>
      </c>
      <c r="B464">
        <v>2.86</v>
      </c>
    </row>
    <row r="465" spans="1:2">
      <c r="A465" s="17">
        <v>42248</v>
      </c>
      <c r="B465">
        <v>2.95</v>
      </c>
    </row>
    <row r="466" spans="1:2">
      <c r="A466" s="17">
        <v>42278</v>
      </c>
      <c r="B466">
        <v>2.89</v>
      </c>
    </row>
    <row r="467" spans="1:2">
      <c r="A467" s="17">
        <v>42309</v>
      </c>
      <c r="B467">
        <v>3.03</v>
      </c>
    </row>
    <row r="468" spans="1:2">
      <c r="A468" s="17">
        <v>42339</v>
      </c>
      <c r="B468">
        <v>2.97</v>
      </c>
    </row>
    <row r="469" spans="1:2">
      <c r="A469" s="17">
        <v>42370</v>
      </c>
      <c r="B469">
        <v>2.86</v>
      </c>
    </row>
    <row r="470" spans="1:2">
      <c r="A470" s="17">
        <v>42401</v>
      </c>
      <c r="B470">
        <v>2.62</v>
      </c>
    </row>
    <row r="471" spans="1:2">
      <c r="A471" s="17">
        <v>42430</v>
      </c>
      <c r="B471">
        <v>2.68</v>
      </c>
    </row>
    <row r="472" spans="1:2">
      <c r="A472" s="17">
        <v>42461</v>
      </c>
      <c r="B472">
        <v>2.62</v>
      </c>
    </row>
    <row r="473" spans="1:2">
      <c r="A473" s="17">
        <v>42491</v>
      </c>
      <c r="B473">
        <v>2.63</v>
      </c>
    </row>
    <row r="474" spans="1:2">
      <c r="A474" s="17">
        <v>42522</v>
      </c>
      <c r="B474">
        <v>2.4500000000000002</v>
      </c>
    </row>
    <row r="475" spans="1:2">
      <c r="A475" s="17">
        <v>42552</v>
      </c>
      <c r="B475">
        <v>2.23</v>
      </c>
    </row>
    <row r="476" spans="1:2">
      <c r="A476" s="17">
        <v>42583</v>
      </c>
      <c r="B476">
        <v>2.2599999999999998</v>
      </c>
    </row>
    <row r="477" spans="1:2">
      <c r="A477" s="17">
        <v>42614</v>
      </c>
      <c r="B477">
        <v>2.35</v>
      </c>
    </row>
    <row r="478" spans="1:2">
      <c r="A478" s="17">
        <v>42644</v>
      </c>
      <c r="B478">
        <v>2.5</v>
      </c>
    </row>
    <row r="479" spans="1:2">
      <c r="A479" s="17">
        <v>42675</v>
      </c>
      <c r="B479">
        <v>2.86</v>
      </c>
    </row>
    <row r="480" spans="1:2">
      <c r="A480" s="17">
        <v>42705</v>
      </c>
      <c r="B480">
        <v>3.11</v>
      </c>
    </row>
    <row r="481" spans="1:2">
      <c r="A481" s="17">
        <v>42736</v>
      </c>
      <c r="B481">
        <v>3.02</v>
      </c>
    </row>
    <row r="482" spans="1:2">
      <c r="A482" s="17">
        <v>42767</v>
      </c>
      <c r="B482">
        <v>3.03</v>
      </c>
    </row>
    <row r="483" spans="1:2">
      <c r="A483" s="17">
        <v>42795</v>
      </c>
      <c r="B483">
        <v>3.08</v>
      </c>
    </row>
    <row r="484" spans="1:2">
      <c r="A484" s="17">
        <v>42826</v>
      </c>
      <c r="B484">
        <v>2.94</v>
      </c>
    </row>
    <row r="485" spans="1:2">
      <c r="A485" s="17">
        <v>42856</v>
      </c>
      <c r="B485">
        <v>2.96</v>
      </c>
    </row>
    <row r="486" spans="1:2">
      <c r="A486" s="17">
        <v>42887</v>
      </c>
      <c r="B486">
        <v>2.8</v>
      </c>
    </row>
    <row r="487" spans="1:2">
      <c r="A487" s="17">
        <v>42917</v>
      </c>
      <c r="B487">
        <v>2.88</v>
      </c>
    </row>
    <row r="488" spans="1:2">
      <c r="A488" s="17">
        <v>42948</v>
      </c>
      <c r="B488">
        <v>2.8</v>
      </c>
    </row>
    <row r="489" spans="1:2">
      <c r="A489" s="17">
        <v>42979</v>
      </c>
      <c r="B489">
        <v>2.78</v>
      </c>
    </row>
    <row r="490" spans="1:2">
      <c r="A490" s="17">
        <v>43009</v>
      </c>
      <c r="B490">
        <v>2.88</v>
      </c>
    </row>
    <row r="491" spans="1:2">
      <c r="A491" s="17">
        <v>43040</v>
      </c>
      <c r="B491">
        <v>2.8</v>
      </c>
    </row>
    <row r="492" spans="1:2">
      <c r="A492" s="17">
        <v>43070</v>
      </c>
      <c r="B492">
        <v>2.77</v>
      </c>
    </row>
    <row r="493" spans="1:2">
      <c r="A493" s="17">
        <v>43101</v>
      </c>
      <c r="B493">
        <v>2.88</v>
      </c>
    </row>
    <row r="494" spans="1:2">
      <c r="A494" s="17">
        <v>43132</v>
      </c>
      <c r="B494">
        <v>3.13</v>
      </c>
    </row>
    <row r="495" spans="1:2">
      <c r="A495" s="17">
        <v>43160</v>
      </c>
      <c r="B495">
        <v>3.09</v>
      </c>
    </row>
    <row r="496" spans="1:2">
      <c r="A496" s="17">
        <v>43191</v>
      </c>
      <c r="B496">
        <v>3.07</v>
      </c>
    </row>
    <row r="497" spans="1:2">
      <c r="A497" s="17">
        <v>43221</v>
      </c>
      <c r="B497">
        <v>3.13</v>
      </c>
    </row>
    <row r="498" spans="1:2">
      <c r="A498" s="17">
        <v>43252</v>
      </c>
      <c r="B498">
        <v>3.05</v>
      </c>
    </row>
    <row r="499" spans="1:2">
      <c r="A499" s="17">
        <v>43282</v>
      </c>
      <c r="B499">
        <v>3.01</v>
      </c>
    </row>
    <row r="500" spans="1:2">
      <c r="A500" s="17">
        <v>43313</v>
      </c>
      <c r="B500">
        <v>3.04</v>
      </c>
    </row>
    <row r="501" spans="1:2">
      <c r="A501" s="17">
        <v>43344</v>
      </c>
      <c r="B501">
        <v>3.15</v>
      </c>
    </row>
    <row r="502" spans="1:2">
      <c r="A502" s="17">
        <v>43374</v>
      </c>
      <c r="B502">
        <v>3.34</v>
      </c>
    </row>
    <row r="503" spans="1:2">
      <c r="A503" s="17">
        <v>43405</v>
      </c>
      <c r="B503">
        <v>3.36</v>
      </c>
    </row>
    <row r="504" spans="1:2">
      <c r="A504" s="17">
        <v>43435</v>
      </c>
      <c r="B504">
        <v>3.1</v>
      </c>
    </row>
    <row r="505" spans="1:2">
      <c r="A505" s="17">
        <v>43466</v>
      </c>
      <c r="B505">
        <v>3.04</v>
      </c>
    </row>
    <row r="506" spans="1:2">
      <c r="A506" s="17">
        <v>43497</v>
      </c>
      <c r="B506">
        <v>3.02</v>
      </c>
    </row>
    <row r="507" spans="1:2">
      <c r="A507" s="17">
        <v>43525</v>
      </c>
      <c r="B507">
        <v>2.98</v>
      </c>
    </row>
    <row r="508" spans="1:2">
      <c r="A508" s="17">
        <v>43556</v>
      </c>
      <c r="B508">
        <v>2.94</v>
      </c>
    </row>
    <row r="509" spans="1:2">
      <c r="A509" s="17">
        <v>43586</v>
      </c>
      <c r="B509">
        <v>2.82</v>
      </c>
    </row>
    <row r="510" spans="1:2">
      <c r="A510" s="17">
        <v>43617</v>
      </c>
      <c r="B510">
        <v>2.57</v>
      </c>
    </row>
    <row r="511" spans="1:2">
      <c r="A511" s="17">
        <v>43647</v>
      </c>
      <c r="B511">
        <v>2.57</v>
      </c>
    </row>
    <row r="512" spans="1:2">
      <c r="A512" s="17">
        <v>43678</v>
      </c>
      <c r="B512">
        <v>2.12</v>
      </c>
    </row>
    <row r="513" spans="1:2">
      <c r="A513" s="17">
        <v>43709</v>
      </c>
      <c r="B513">
        <v>2.16</v>
      </c>
    </row>
    <row r="514" spans="1:2">
      <c r="A514" s="17">
        <v>43739</v>
      </c>
      <c r="B514">
        <v>2.19</v>
      </c>
    </row>
    <row r="515" spans="1:2">
      <c r="A515" s="17">
        <v>43770</v>
      </c>
      <c r="B515">
        <v>2.2799999999999998</v>
      </c>
    </row>
    <row r="516" spans="1:2">
      <c r="A516" s="17">
        <v>43800</v>
      </c>
      <c r="B516">
        <v>2.2999999999999998</v>
      </c>
    </row>
    <row r="517" spans="1:2">
      <c r="A517" s="17">
        <v>43831</v>
      </c>
      <c r="B517">
        <v>2.2200000000000002</v>
      </c>
    </row>
    <row r="518" spans="1:2">
      <c r="A518" s="17">
        <v>43862</v>
      </c>
      <c r="B518">
        <v>1.97</v>
      </c>
    </row>
    <row r="519" spans="1:2">
      <c r="A519" s="17">
        <v>43891</v>
      </c>
      <c r="B519">
        <v>1.46</v>
      </c>
    </row>
    <row r="520" spans="1:2">
      <c r="A520" s="17">
        <v>43922</v>
      </c>
      <c r="B520">
        <v>1.27</v>
      </c>
    </row>
    <row r="521" spans="1:2">
      <c r="A521" s="17">
        <v>43952</v>
      </c>
      <c r="B521">
        <v>1.38</v>
      </c>
    </row>
    <row r="522" spans="1:2">
      <c r="A522" s="17">
        <v>43983</v>
      </c>
      <c r="B522">
        <v>1.49</v>
      </c>
    </row>
    <row r="523" spans="1:2">
      <c r="A523" s="17">
        <v>44013</v>
      </c>
      <c r="B523">
        <v>1.31</v>
      </c>
    </row>
    <row r="524" spans="1:2">
      <c r="A524" s="17">
        <v>44044</v>
      </c>
      <c r="B524">
        <v>1.36</v>
      </c>
    </row>
    <row r="525" spans="1:2">
      <c r="A525" s="17">
        <v>44075</v>
      </c>
      <c r="B525">
        <v>1.42</v>
      </c>
    </row>
    <row r="526" spans="1:2">
      <c r="A526" s="17">
        <v>44105</v>
      </c>
      <c r="B526">
        <v>1.57</v>
      </c>
    </row>
    <row r="527" spans="1:2">
      <c r="A527" s="17">
        <v>44136</v>
      </c>
      <c r="B527">
        <v>1.62</v>
      </c>
    </row>
    <row r="528" spans="1:2">
      <c r="A528" s="17">
        <v>44166</v>
      </c>
      <c r="B528">
        <v>1.67</v>
      </c>
    </row>
    <row r="529" spans="1:2">
      <c r="A529" s="17">
        <v>44197</v>
      </c>
      <c r="B529">
        <v>1.82</v>
      </c>
    </row>
    <row r="530" spans="1:2">
      <c r="A530" s="17">
        <v>44228</v>
      </c>
      <c r="B530">
        <v>2.04</v>
      </c>
    </row>
    <row r="531" spans="1:2">
      <c r="A531" s="17">
        <v>44256</v>
      </c>
      <c r="B531">
        <v>2.34</v>
      </c>
    </row>
    <row r="532" spans="1:2">
      <c r="A532" s="17">
        <v>44287</v>
      </c>
      <c r="B532">
        <v>2.2999999999999998</v>
      </c>
    </row>
    <row r="533" spans="1:2">
      <c r="A533" s="17">
        <v>44317</v>
      </c>
      <c r="B533">
        <v>2.3199999999999998</v>
      </c>
    </row>
    <row r="534" spans="1:2">
      <c r="A534" s="17">
        <v>44348</v>
      </c>
      <c r="B534">
        <v>2.16</v>
      </c>
    </row>
    <row r="535" spans="1:2">
      <c r="A535" s="17">
        <v>44378</v>
      </c>
      <c r="B535">
        <v>1.94</v>
      </c>
    </row>
    <row r="536" spans="1:2">
      <c r="A536" s="17">
        <v>44409</v>
      </c>
      <c r="B536">
        <v>1.92</v>
      </c>
    </row>
    <row r="537" spans="1:2">
      <c r="A537" s="17">
        <v>44440</v>
      </c>
      <c r="B537">
        <v>1.94</v>
      </c>
    </row>
    <row r="538" spans="1:2">
      <c r="A538" s="17">
        <v>44470</v>
      </c>
      <c r="B538">
        <v>2.06</v>
      </c>
    </row>
    <row r="539" spans="1:2">
      <c r="A539" s="17">
        <v>44501</v>
      </c>
      <c r="B539">
        <v>1.94</v>
      </c>
    </row>
    <row r="540" spans="1:2">
      <c r="A540" s="17">
        <v>44531</v>
      </c>
      <c r="B540">
        <v>1.85</v>
      </c>
    </row>
    <row r="541" spans="1:2">
      <c r="A541" s="17">
        <v>44562</v>
      </c>
      <c r="B541">
        <v>2.1</v>
      </c>
    </row>
    <row r="542" spans="1:2">
      <c r="A542" s="17">
        <v>44593</v>
      </c>
      <c r="B542">
        <v>2.25</v>
      </c>
    </row>
  </sheetData>
  <hyperlinks>
    <hyperlink ref="D1" r:id="rId1" display="https://fred.stlouisfed.org/series/GS30" xr:uid="{A01256C0-3E29-40B4-A5F8-4A74933C6BF7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2470D-E724-41F0-A650-E1B3A593040D}">
  <sheetPr>
    <tabColor rgb="FF70AD47"/>
  </sheetPr>
  <dimension ref="A1:F268"/>
  <sheetViews>
    <sheetView workbookViewId="0">
      <selection activeCell="F1" sqref="F1"/>
    </sheetView>
  </sheetViews>
  <sheetFormatPr defaultRowHeight="12.75"/>
  <cols>
    <col min="1" max="1" width="10.140625" bestFit="1" customWidth="1"/>
    <col min="2" max="2" width="9" bestFit="1" customWidth="1"/>
  </cols>
  <sheetData>
    <row r="1" spans="1:6">
      <c r="A1" t="s">
        <v>1</v>
      </c>
      <c r="B1" t="s">
        <v>57</v>
      </c>
      <c r="F1" s="18" t="s">
        <v>525</v>
      </c>
    </row>
    <row r="2" spans="1:6">
      <c r="A2" s="17">
        <v>36526</v>
      </c>
      <c r="B2">
        <v>6835.6</v>
      </c>
    </row>
    <row r="3" spans="1:6">
      <c r="A3" s="17">
        <v>36557</v>
      </c>
      <c r="B3">
        <v>7644.55</v>
      </c>
    </row>
    <row r="4" spans="1:6">
      <c r="A4" s="17">
        <v>36586</v>
      </c>
      <c r="B4">
        <v>7599.39</v>
      </c>
    </row>
    <row r="5" spans="1:6">
      <c r="A5" s="17">
        <v>36617</v>
      </c>
      <c r="B5">
        <v>7414.68</v>
      </c>
    </row>
    <row r="6" spans="1:6">
      <c r="A6" s="17">
        <v>36647</v>
      </c>
      <c r="B6">
        <v>7109.67</v>
      </c>
    </row>
    <row r="7" spans="1:6">
      <c r="A7" s="17">
        <v>36678</v>
      </c>
      <c r="B7">
        <v>6898.21</v>
      </c>
    </row>
    <row r="8" spans="1:6">
      <c r="A8" s="17">
        <v>36708</v>
      </c>
      <c r="B8">
        <v>7190.37</v>
      </c>
    </row>
    <row r="9" spans="1:6">
      <c r="A9" s="17">
        <v>36739</v>
      </c>
      <c r="B9">
        <v>7216.45</v>
      </c>
    </row>
    <row r="10" spans="1:6">
      <c r="A10" s="17">
        <v>36770</v>
      </c>
      <c r="B10">
        <v>6798.12</v>
      </c>
    </row>
    <row r="11" spans="1:6">
      <c r="A11" s="17">
        <v>36800</v>
      </c>
      <c r="B11">
        <v>7077.44</v>
      </c>
    </row>
    <row r="12" spans="1:6">
      <c r="A12" s="17">
        <v>36831</v>
      </c>
      <c r="B12">
        <v>6372.33</v>
      </c>
    </row>
    <row r="13" spans="1:6">
      <c r="A13" s="17">
        <v>36861</v>
      </c>
      <c r="B13">
        <v>6433.61</v>
      </c>
    </row>
    <row r="14" spans="1:6">
      <c r="A14" s="17">
        <v>36892</v>
      </c>
      <c r="B14">
        <v>6795.14</v>
      </c>
    </row>
    <row r="15" spans="1:6">
      <c r="A15" s="17">
        <v>36923</v>
      </c>
      <c r="B15">
        <v>6208.24</v>
      </c>
    </row>
    <row r="16" spans="1:6">
      <c r="A16" s="17">
        <v>36951</v>
      </c>
      <c r="B16">
        <v>5829.95</v>
      </c>
    </row>
    <row r="17" spans="1:2">
      <c r="A17" s="17">
        <v>36982</v>
      </c>
      <c r="B17">
        <v>6264.51</v>
      </c>
    </row>
    <row r="18" spans="1:2">
      <c r="A18" s="17">
        <v>37012</v>
      </c>
      <c r="B18">
        <v>6123.26</v>
      </c>
    </row>
    <row r="19" spans="1:2">
      <c r="A19" s="17">
        <v>37043</v>
      </c>
      <c r="B19">
        <v>6058.38</v>
      </c>
    </row>
    <row r="20" spans="1:2">
      <c r="A20" s="17">
        <v>37073</v>
      </c>
      <c r="B20">
        <v>5861.19</v>
      </c>
    </row>
    <row r="21" spans="1:2">
      <c r="A21" s="17">
        <v>37104</v>
      </c>
      <c r="B21">
        <v>5188.17</v>
      </c>
    </row>
    <row r="22" spans="1:2">
      <c r="A22" s="17">
        <v>37135</v>
      </c>
      <c r="B22">
        <v>4308.1499999999996</v>
      </c>
    </row>
    <row r="23" spans="1:2">
      <c r="A23" s="17">
        <v>37165</v>
      </c>
      <c r="B23">
        <v>4559.13</v>
      </c>
    </row>
    <row r="24" spans="1:2">
      <c r="A24" s="17">
        <v>37196</v>
      </c>
      <c r="B24">
        <v>4989.91</v>
      </c>
    </row>
    <row r="25" spans="1:2">
      <c r="A25" s="17">
        <v>37226</v>
      </c>
      <c r="B25">
        <v>5160.1000000000004</v>
      </c>
    </row>
    <row r="26" spans="1:2">
      <c r="A26" s="17">
        <v>37257</v>
      </c>
      <c r="B26">
        <v>5107.6099999999997</v>
      </c>
    </row>
    <row r="27" spans="1:2">
      <c r="A27" s="17">
        <v>37288</v>
      </c>
      <c r="B27">
        <v>5039.08</v>
      </c>
    </row>
    <row r="28" spans="1:2">
      <c r="A28" s="17">
        <v>37316</v>
      </c>
      <c r="B28">
        <v>5397.29</v>
      </c>
    </row>
    <row r="29" spans="1:2">
      <c r="A29" s="17">
        <v>37347</v>
      </c>
      <c r="B29">
        <v>5041.2</v>
      </c>
    </row>
    <row r="30" spans="1:2">
      <c r="A30" s="17">
        <v>37377</v>
      </c>
      <c r="B30">
        <v>4818.3</v>
      </c>
    </row>
    <row r="31" spans="1:2">
      <c r="A31" s="17">
        <v>37408</v>
      </c>
      <c r="B31">
        <v>4382.5600000000004</v>
      </c>
    </row>
    <row r="32" spans="1:2">
      <c r="A32" s="17">
        <v>37438</v>
      </c>
      <c r="B32">
        <v>3700.14</v>
      </c>
    </row>
    <row r="33" spans="1:2">
      <c r="A33" s="17">
        <v>37469</v>
      </c>
      <c r="B33">
        <v>3712.94</v>
      </c>
    </row>
    <row r="34" spans="1:2">
      <c r="A34" s="17">
        <v>37500</v>
      </c>
      <c r="B34">
        <v>2769.03</v>
      </c>
    </row>
    <row r="35" spans="1:2">
      <c r="A35" s="17">
        <v>37530</v>
      </c>
      <c r="B35">
        <v>3152.85</v>
      </c>
    </row>
    <row r="36" spans="1:2">
      <c r="A36" s="17">
        <v>37561</v>
      </c>
      <c r="B36">
        <v>3320.32</v>
      </c>
    </row>
    <row r="37" spans="1:2">
      <c r="A37" s="17">
        <v>37591</v>
      </c>
      <c r="B37">
        <v>2892.63</v>
      </c>
    </row>
    <row r="38" spans="1:2">
      <c r="A38" s="17">
        <v>37622</v>
      </c>
      <c r="B38">
        <v>2747.83</v>
      </c>
    </row>
    <row r="39" spans="1:2">
      <c r="A39" s="17">
        <v>37653</v>
      </c>
      <c r="B39">
        <v>2547.0500000000002</v>
      </c>
    </row>
    <row r="40" spans="1:2">
      <c r="A40" s="17">
        <v>37681</v>
      </c>
      <c r="B40">
        <v>2423.87</v>
      </c>
    </row>
    <row r="41" spans="1:2">
      <c r="A41" s="17">
        <v>37712</v>
      </c>
      <c r="B41">
        <v>2942.04</v>
      </c>
    </row>
    <row r="42" spans="1:2">
      <c r="A42" s="17">
        <v>37742</v>
      </c>
      <c r="B42">
        <v>2982.68</v>
      </c>
    </row>
    <row r="43" spans="1:2">
      <c r="A43" s="17">
        <v>37773</v>
      </c>
      <c r="B43">
        <v>3220.58</v>
      </c>
    </row>
    <row r="44" spans="1:2">
      <c r="A44" s="17">
        <v>37803</v>
      </c>
      <c r="B44">
        <v>3487.86</v>
      </c>
    </row>
    <row r="45" spans="1:2">
      <c r="A45" s="17">
        <v>37834</v>
      </c>
      <c r="B45">
        <v>3484.58</v>
      </c>
    </row>
    <row r="46" spans="1:2">
      <c r="A46" s="17">
        <v>37865</v>
      </c>
      <c r="B46">
        <v>3256.78</v>
      </c>
    </row>
    <row r="47" spans="1:2">
      <c r="A47" s="17">
        <v>37895</v>
      </c>
      <c r="B47">
        <v>3655.99</v>
      </c>
    </row>
    <row r="48" spans="1:2">
      <c r="A48" s="17">
        <v>37926</v>
      </c>
      <c r="B48">
        <v>3745.95</v>
      </c>
    </row>
    <row r="49" spans="1:2">
      <c r="A49" s="17">
        <v>37956</v>
      </c>
      <c r="B49">
        <v>3965.16</v>
      </c>
    </row>
    <row r="50" spans="1:2">
      <c r="A50" s="17">
        <v>37987</v>
      </c>
      <c r="B50">
        <v>4058.6</v>
      </c>
    </row>
    <row r="51" spans="1:2">
      <c r="A51" s="17">
        <v>38018</v>
      </c>
      <c r="B51">
        <v>4018.16</v>
      </c>
    </row>
    <row r="52" spans="1:2">
      <c r="A52" s="17">
        <v>38047</v>
      </c>
      <c r="B52">
        <v>3856.7</v>
      </c>
    </row>
    <row r="53" spans="1:2">
      <c r="A53" s="17">
        <v>38078</v>
      </c>
      <c r="B53">
        <v>3985.21</v>
      </c>
    </row>
    <row r="54" spans="1:2">
      <c r="A54" s="17">
        <v>38108</v>
      </c>
      <c r="B54">
        <v>3921.41</v>
      </c>
    </row>
    <row r="55" spans="1:2">
      <c r="A55" s="17">
        <v>38139</v>
      </c>
      <c r="B55">
        <v>4052.73</v>
      </c>
    </row>
    <row r="56" spans="1:2">
      <c r="A56" s="17">
        <v>38169</v>
      </c>
      <c r="B56">
        <v>3895.61</v>
      </c>
    </row>
    <row r="57" spans="1:2">
      <c r="A57" s="17">
        <v>38200</v>
      </c>
      <c r="B57">
        <v>3785.21</v>
      </c>
    </row>
    <row r="58" spans="1:2">
      <c r="A58" s="17">
        <v>38231</v>
      </c>
      <c r="B58">
        <v>3892.9</v>
      </c>
    </row>
    <row r="59" spans="1:2">
      <c r="A59" s="17">
        <v>38261</v>
      </c>
      <c r="B59">
        <v>3960.25</v>
      </c>
    </row>
    <row r="60" spans="1:2">
      <c r="A60" s="17">
        <v>38292</v>
      </c>
      <c r="B60">
        <v>4126</v>
      </c>
    </row>
    <row r="61" spans="1:2">
      <c r="A61" s="17">
        <v>38322</v>
      </c>
      <c r="B61">
        <v>4256.08</v>
      </c>
    </row>
    <row r="62" spans="1:2">
      <c r="A62" s="17">
        <v>38353</v>
      </c>
      <c r="B62">
        <v>4254.8500000000004</v>
      </c>
    </row>
    <row r="63" spans="1:2">
      <c r="A63" s="17">
        <v>38384</v>
      </c>
      <c r="B63">
        <v>4350.49</v>
      </c>
    </row>
    <row r="64" spans="1:2">
      <c r="A64" s="17">
        <v>38412</v>
      </c>
      <c r="B64">
        <v>4348.7700000000004</v>
      </c>
    </row>
    <row r="65" spans="1:2">
      <c r="A65" s="17">
        <v>38443</v>
      </c>
      <c r="B65">
        <v>4184.84</v>
      </c>
    </row>
    <row r="66" spans="1:2">
      <c r="A66" s="17">
        <v>38473</v>
      </c>
      <c r="B66">
        <v>4460.63</v>
      </c>
    </row>
    <row r="67" spans="1:2">
      <c r="A67" s="17">
        <v>38504</v>
      </c>
      <c r="B67">
        <v>4586.28</v>
      </c>
    </row>
    <row r="68" spans="1:2">
      <c r="A68" s="17">
        <v>38534</v>
      </c>
      <c r="B68">
        <v>4886.5</v>
      </c>
    </row>
    <row r="69" spans="1:2">
      <c r="A69" s="17">
        <v>38565</v>
      </c>
      <c r="B69">
        <v>4829.6899999999996</v>
      </c>
    </row>
    <row r="70" spans="1:2">
      <c r="A70" s="17">
        <v>38596</v>
      </c>
      <c r="B70">
        <v>5044.12</v>
      </c>
    </row>
    <row r="71" spans="1:2">
      <c r="A71" s="17">
        <v>38626</v>
      </c>
      <c r="B71">
        <v>4929.07</v>
      </c>
    </row>
    <row r="72" spans="1:2">
      <c r="A72" s="17">
        <v>38657</v>
      </c>
      <c r="B72">
        <v>5193.3999999999996</v>
      </c>
    </row>
    <row r="73" spans="1:2">
      <c r="A73" s="17">
        <v>38687</v>
      </c>
      <c r="B73">
        <v>5408.26</v>
      </c>
    </row>
    <row r="74" spans="1:2">
      <c r="A74" s="17">
        <v>38718</v>
      </c>
      <c r="B74">
        <v>5674.15</v>
      </c>
    </row>
    <row r="75" spans="1:2">
      <c r="A75" s="17">
        <v>38749</v>
      </c>
      <c r="B75">
        <v>5796.04</v>
      </c>
    </row>
    <row r="76" spans="1:2">
      <c r="A76" s="17">
        <v>38777</v>
      </c>
      <c r="B76">
        <v>5970.08</v>
      </c>
    </row>
    <row r="77" spans="1:2">
      <c r="A77" s="17">
        <v>38808</v>
      </c>
      <c r="B77">
        <v>6009.89</v>
      </c>
    </row>
    <row r="78" spans="1:2">
      <c r="A78" s="17">
        <v>38838</v>
      </c>
      <c r="B78">
        <v>5692.86</v>
      </c>
    </row>
    <row r="79" spans="1:2">
      <c r="A79" s="17">
        <v>38869</v>
      </c>
      <c r="B79">
        <v>5683.31</v>
      </c>
    </row>
    <row r="80" spans="1:2">
      <c r="A80" s="17">
        <v>38899</v>
      </c>
      <c r="B80">
        <v>5681.97</v>
      </c>
    </row>
    <row r="81" spans="1:2">
      <c r="A81" s="17">
        <v>38930</v>
      </c>
      <c r="B81">
        <v>5859.57</v>
      </c>
    </row>
    <row r="82" spans="1:2">
      <c r="A82" s="17">
        <v>38961</v>
      </c>
      <c r="B82">
        <v>6004.33</v>
      </c>
    </row>
    <row r="83" spans="1:2">
      <c r="A83" s="17">
        <v>38991</v>
      </c>
      <c r="B83">
        <v>6268.92</v>
      </c>
    </row>
    <row r="84" spans="1:2">
      <c r="A84" s="17">
        <v>39022</v>
      </c>
      <c r="B84">
        <v>6309.19</v>
      </c>
    </row>
    <row r="85" spans="1:2">
      <c r="A85" s="17">
        <v>39052</v>
      </c>
      <c r="B85">
        <v>6596.92</v>
      </c>
    </row>
    <row r="86" spans="1:2">
      <c r="A86" s="17">
        <v>39083</v>
      </c>
      <c r="B86">
        <v>6789.11</v>
      </c>
    </row>
    <row r="87" spans="1:2">
      <c r="A87" s="17">
        <v>39114</v>
      </c>
      <c r="B87">
        <v>6715.44</v>
      </c>
    </row>
    <row r="88" spans="1:2">
      <c r="A88" s="17">
        <v>39142</v>
      </c>
      <c r="B88">
        <v>6917.03</v>
      </c>
    </row>
    <row r="89" spans="1:2">
      <c r="A89" s="17">
        <v>39173</v>
      </c>
      <c r="B89">
        <v>7408.87</v>
      </c>
    </row>
    <row r="90" spans="1:2">
      <c r="A90" s="17">
        <v>39203</v>
      </c>
      <c r="B90">
        <v>7883.04</v>
      </c>
    </row>
    <row r="91" spans="1:2">
      <c r="A91" s="17">
        <v>39234</v>
      </c>
      <c r="B91">
        <v>8007.32</v>
      </c>
    </row>
    <row r="92" spans="1:2">
      <c r="A92" s="17">
        <v>39264</v>
      </c>
      <c r="B92">
        <v>7584.14</v>
      </c>
    </row>
    <row r="93" spans="1:2">
      <c r="A93" s="17">
        <v>39295</v>
      </c>
      <c r="B93">
        <v>7638.17</v>
      </c>
    </row>
    <row r="94" spans="1:2">
      <c r="A94" s="17">
        <v>39326</v>
      </c>
      <c r="B94">
        <v>7861.51</v>
      </c>
    </row>
    <row r="95" spans="1:2">
      <c r="A95" s="17">
        <v>39356</v>
      </c>
      <c r="B95">
        <v>8019.22</v>
      </c>
    </row>
    <row r="96" spans="1:2">
      <c r="A96" s="17">
        <v>39387</v>
      </c>
      <c r="B96">
        <v>7870.52</v>
      </c>
    </row>
    <row r="97" spans="1:2">
      <c r="A97" s="17">
        <v>39417</v>
      </c>
      <c r="B97">
        <v>8067.32</v>
      </c>
    </row>
    <row r="98" spans="1:2">
      <c r="A98" s="17">
        <v>39448</v>
      </c>
      <c r="B98">
        <v>6851.75</v>
      </c>
    </row>
    <row r="99" spans="1:2">
      <c r="A99" s="17">
        <v>39479</v>
      </c>
      <c r="B99">
        <v>6748.13</v>
      </c>
    </row>
    <row r="100" spans="1:2">
      <c r="A100" s="17">
        <v>39508</v>
      </c>
      <c r="B100">
        <v>6534.97</v>
      </c>
    </row>
    <row r="101" spans="1:2">
      <c r="A101" s="17">
        <v>39539</v>
      </c>
      <c r="B101">
        <v>6948.82</v>
      </c>
    </row>
    <row r="102" spans="1:2">
      <c r="A102" s="17">
        <v>39569</v>
      </c>
      <c r="B102">
        <v>7096.79</v>
      </c>
    </row>
    <row r="103" spans="1:2">
      <c r="A103" s="17">
        <v>39600</v>
      </c>
      <c r="B103">
        <v>6418.32</v>
      </c>
    </row>
    <row r="104" spans="1:2">
      <c r="A104" s="17">
        <v>39630</v>
      </c>
      <c r="B104">
        <v>6479.56</v>
      </c>
    </row>
    <row r="105" spans="1:2">
      <c r="A105" s="17">
        <v>39661</v>
      </c>
      <c r="B105">
        <v>6422.3</v>
      </c>
    </row>
    <row r="106" spans="1:2">
      <c r="A106" s="17">
        <v>39692</v>
      </c>
      <c r="B106">
        <v>5831.02</v>
      </c>
    </row>
    <row r="107" spans="1:2">
      <c r="A107" s="17">
        <v>39722</v>
      </c>
      <c r="B107">
        <v>4987.97</v>
      </c>
    </row>
    <row r="108" spans="1:2">
      <c r="A108" s="17">
        <v>39753</v>
      </c>
      <c r="B108">
        <v>4669.4399999999996</v>
      </c>
    </row>
    <row r="109" spans="1:2">
      <c r="A109" s="17">
        <v>39783</v>
      </c>
      <c r="B109">
        <v>4810.2</v>
      </c>
    </row>
    <row r="110" spans="1:2">
      <c r="A110" s="17">
        <v>39814</v>
      </c>
      <c r="B110">
        <v>4338.3500000000004</v>
      </c>
    </row>
    <row r="111" spans="1:2">
      <c r="A111" s="17">
        <v>39845</v>
      </c>
      <c r="B111">
        <v>3843.74</v>
      </c>
    </row>
    <row r="112" spans="1:2">
      <c r="A112" s="17">
        <v>39873</v>
      </c>
      <c r="B112">
        <v>4084.76</v>
      </c>
    </row>
    <row r="113" spans="1:2">
      <c r="A113" s="17">
        <v>39904</v>
      </c>
      <c r="B113">
        <v>4769.45</v>
      </c>
    </row>
    <row r="114" spans="1:2">
      <c r="A114" s="17">
        <v>39934</v>
      </c>
      <c r="B114">
        <v>4940.82</v>
      </c>
    </row>
    <row r="115" spans="1:2">
      <c r="A115" s="17">
        <v>39965</v>
      </c>
      <c r="B115">
        <v>4808.6400000000003</v>
      </c>
    </row>
    <row r="116" spans="1:2">
      <c r="A116" s="17">
        <v>39995</v>
      </c>
      <c r="B116">
        <v>5332.14</v>
      </c>
    </row>
    <row r="117" spans="1:2">
      <c r="A117" s="17">
        <v>40026</v>
      </c>
      <c r="B117">
        <v>5464.61</v>
      </c>
    </row>
    <row r="118" spans="1:2">
      <c r="A118" s="17">
        <v>40057</v>
      </c>
      <c r="B118">
        <v>5675.16</v>
      </c>
    </row>
    <row r="119" spans="1:2">
      <c r="A119" s="17">
        <v>40087</v>
      </c>
      <c r="B119">
        <v>5414.96</v>
      </c>
    </row>
    <row r="120" spans="1:2">
      <c r="A120" s="17">
        <v>40118</v>
      </c>
      <c r="B120">
        <v>5625.95</v>
      </c>
    </row>
    <row r="121" spans="1:2">
      <c r="A121" s="17">
        <v>40148</v>
      </c>
      <c r="B121">
        <v>5957.43</v>
      </c>
    </row>
    <row r="122" spans="1:2">
      <c r="A122" s="17">
        <v>40179</v>
      </c>
      <c r="B122">
        <v>5608.79</v>
      </c>
    </row>
    <row r="123" spans="1:2">
      <c r="A123" s="17">
        <v>40210</v>
      </c>
      <c r="B123">
        <v>5598.46</v>
      </c>
    </row>
    <row r="124" spans="1:2">
      <c r="A124" s="17">
        <v>40238</v>
      </c>
      <c r="B124">
        <v>6153.55</v>
      </c>
    </row>
    <row r="125" spans="1:2">
      <c r="A125" s="17">
        <v>40269</v>
      </c>
      <c r="B125">
        <v>6135.7</v>
      </c>
    </row>
    <row r="126" spans="1:2">
      <c r="A126" s="17">
        <v>40299</v>
      </c>
      <c r="B126">
        <v>5964.33</v>
      </c>
    </row>
    <row r="127" spans="1:2">
      <c r="A127" s="17">
        <v>40330</v>
      </c>
      <c r="B127">
        <v>5965.52</v>
      </c>
    </row>
    <row r="128" spans="1:2">
      <c r="A128" s="17">
        <v>40360</v>
      </c>
      <c r="B128">
        <v>6147.97</v>
      </c>
    </row>
    <row r="129" spans="1:2">
      <c r="A129" s="17">
        <v>40391</v>
      </c>
      <c r="B129">
        <v>5925.22</v>
      </c>
    </row>
    <row r="130" spans="1:2">
      <c r="A130" s="17">
        <v>40422</v>
      </c>
      <c r="B130">
        <v>6229.02</v>
      </c>
    </row>
    <row r="131" spans="1:2">
      <c r="A131" s="17">
        <v>40452</v>
      </c>
      <c r="B131">
        <v>6601.37</v>
      </c>
    </row>
    <row r="132" spans="1:2">
      <c r="A132" s="17">
        <v>40483</v>
      </c>
      <c r="B132">
        <v>6688.49</v>
      </c>
    </row>
    <row r="133" spans="1:2">
      <c r="A133" s="17">
        <v>40513</v>
      </c>
      <c r="B133">
        <v>6914.19</v>
      </c>
    </row>
    <row r="134" spans="1:2">
      <c r="A134" s="17">
        <v>40544</v>
      </c>
      <c r="B134">
        <v>7077.48</v>
      </c>
    </row>
    <row r="135" spans="1:2">
      <c r="A135" s="17">
        <v>40575</v>
      </c>
      <c r="B135">
        <v>7272.32</v>
      </c>
    </row>
    <row r="136" spans="1:2">
      <c r="A136" s="17">
        <v>40603</v>
      </c>
      <c r="B136">
        <v>7041.31</v>
      </c>
    </row>
    <row r="137" spans="1:2">
      <c r="A137" s="17">
        <v>40634</v>
      </c>
      <c r="B137">
        <v>7514.46</v>
      </c>
    </row>
    <row r="138" spans="1:2">
      <c r="A138" s="17">
        <v>40664</v>
      </c>
      <c r="B138">
        <v>7293.69</v>
      </c>
    </row>
    <row r="139" spans="1:2">
      <c r="A139" s="17">
        <v>40695</v>
      </c>
      <c r="B139">
        <v>7376.24</v>
      </c>
    </row>
    <row r="140" spans="1:2">
      <c r="A140" s="17">
        <v>40725</v>
      </c>
      <c r="B140">
        <v>7158.77</v>
      </c>
    </row>
    <row r="141" spans="1:2">
      <c r="A141" s="17">
        <v>40756</v>
      </c>
      <c r="B141">
        <v>5784.85</v>
      </c>
    </row>
    <row r="142" spans="1:2">
      <c r="A142" s="17">
        <v>40787</v>
      </c>
      <c r="B142">
        <v>5502.02</v>
      </c>
    </row>
    <row r="143" spans="1:2">
      <c r="A143" s="17">
        <v>40817</v>
      </c>
      <c r="B143">
        <v>6141.34</v>
      </c>
    </row>
    <row r="144" spans="1:2">
      <c r="A144" s="17">
        <v>40848</v>
      </c>
      <c r="B144">
        <v>6088.84</v>
      </c>
    </row>
    <row r="145" spans="1:2">
      <c r="A145" s="17">
        <v>40878</v>
      </c>
      <c r="B145">
        <v>5898.35</v>
      </c>
    </row>
    <row r="146" spans="1:2">
      <c r="A146" s="17">
        <v>40909</v>
      </c>
      <c r="B146">
        <v>6458.91</v>
      </c>
    </row>
    <row r="147" spans="1:2">
      <c r="A147" s="17">
        <v>40940</v>
      </c>
      <c r="B147">
        <v>6856.08</v>
      </c>
    </row>
    <row r="148" spans="1:2">
      <c r="A148" s="17">
        <v>40969</v>
      </c>
      <c r="B148">
        <v>6946.83</v>
      </c>
    </row>
    <row r="149" spans="1:2">
      <c r="A149" s="17">
        <v>41000</v>
      </c>
      <c r="B149">
        <v>6761.19</v>
      </c>
    </row>
    <row r="150" spans="1:2">
      <c r="A150" s="17">
        <v>41030</v>
      </c>
      <c r="B150">
        <v>6264.38</v>
      </c>
    </row>
    <row r="151" spans="1:2">
      <c r="A151" s="17">
        <v>41061</v>
      </c>
      <c r="B151">
        <v>6416.28</v>
      </c>
    </row>
    <row r="152" spans="1:2">
      <c r="A152" s="17">
        <v>41091</v>
      </c>
      <c r="B152">
        <v>6772.26</v>
      </c>
    </row>
    <row r="153" spans="1:2">
      <c r="A153" s="17">
        <v>41122</v>
      </c>
      <c r="B153">
        <v>6970.79</v>
      </c>
    </row>
    <row r="154" spans="1:2">
      <c r="A154" s="17">
        <v>41153</v>
      </c>
      <c r="B154">
        <v>7216.15</v>
      </c>
    </row>
    <row r="155" spans="1:2">
      <c r="A155" s="17">
        <v>41183</v>
      </c>
      <c r="B155">
        <v>7260.63</v>
      </c>
    </row>
    <row r="156" spans="1:2">
      <c r="A156" s="17">
        <v>41214</v>
      </c>
      <c r="B156">
        <v>7405.5</v>
      </c>
    </row>
    <row r="157" spans="1:2">
      <c r="A157" s="17">
        <v>41244</v>
      </c>
      <c r="B157">
        <v>7612.39</v>
      </c>
    </row>
    <row r="158" spans="1:2">
      <c r="A158" s="17">
        <v>41275</v>
      </c>
      <c r="B158">
        <v>7776.05</v>
      </c>
    </row>
    <row r="159" spans="1:2">
      <c r="A159" s="17">
        <v>41306</v>
      </c>
      <c r="B159">
        <v>7741.7</v>
      </c>
    </row>
    <row r="160" spans="1:2">
      <c r="A160" s="17">
        <v>41334</v>
      </c>
      <c r="B160">
        <v>7795.31</v>
      </c>
    </row>
    <row r="161" spans="1:2">
      <c r="A161" s="17">
        <v>41365</v>
      </c>
      <c r="B161">
        <v>7913.71</v>
      </c>
    </row>
    <row r="162" spans="1:2">
      <c r="A162" s="17">
        <v>41395</v>
      </c>
      <c r="B162">
        <v>8348.84</v>
      </c>
    </row>
    <row r="163" spans="1:2">
      <c r="A163" s="17">
        <v>41426</v>
      </c>
      <c r="B163">
        <v>7959.22</v>
      </c>
    </row>
    <row r="164" spans="1:2">
      <c r="A164" s="17">
        <v>41456</v>
      </c>
      <c r="B164">
        <v>8275.9699999999993</v>
      </c>
    </row>
    <row r="165" spans="1:2">
      <c r="A165" s="17">
        <v>41487</v>
      </c>
      <c r="B165">
        <v>8103.15</v>
      </c>
    </row>
    <row r="166" spans="1:2">
      <c r="A166" s="17">
        <v>41518</v>
      </c>
      <c r="B166">
        <v>8594.4</v>
      </c>
    </row>
    <row r="167" spans="1:2">
      <c r="A167" s="17">
        <v>41548</v>
      </c>
      <c r="B167">
        <v>9033.92</v>
      </c>
    </row>
    <row r="168" spans="1:2">
      <c r="A168" s="17">
        <v>41579</v>
      </c>
      <c r="B168">
        <v>9405.2999999999993</v>
      </c>
    </row>
    <row r="169" spans="1:2">
      <c r="A169" s="17">
        <v>41609</v>
      </c>
      <c r="B169">
        <v>9552.16</v>
      </c>
    </row>
    <row r="170" spans="1:2">
      <c r="A170" s="17">
        <v>41640</v>
      </c>
      <c r="B170">
        <v>9306.48</v>
      </c>
    </row>
    <row r="171" spans="1:2">
      <c r="A171" s="17">
        <v>41671</v>
      </c>
      <c r="B171">
        <v>9692.08</v>
      </c>
    </row>
    <row r="172" spans="1:2">
      <c r="A172" s="17">
        <v>41699</v>
      </c>
      <c r="B172">
        <v>9555.91</v>
      </c>
    </row>
    <row r="173" spans="1:2">
      <c r="A173" s="17">
        <v>41730</v>
      </c>
      <c r="B173">
        <v>9603.23</v>
      </c>
    </row>
    <row r="174" spans="1:2">
      <c r="A174" s="17">
        <v>41760</v>
      </c>
      <c r="B174">
        <v>9943.27</v>
      </c>
    </row>
    <row r="175" spans="1:2">
      <c r="A175" s="17">
        <v>41791</v>
      </c>
      <c r="B175">
        <v>9833.07</v>
      </c>
    </row>
    <row r="176" spans="1:2">
      <c r="A176" s="17">
        <v>41821</v>
      </c>
      <c r="B176">
        <v>9407.48</v>
      </c>
    </row>
    <row r="177" spans="1:2">
      <c r="A177" s="17">
        <v>41852</v>
      </c>
      <c r="B177">
        <v>9470.17</v>
      </c>
    </row>
    <row r="178" spans="1:2">
      <c r="A178" s="17">
        <v>41883</v>
      </c>
      <c r="B178">
        <v>9474.2999999999993</v>
      </c>
    </row>
    <row r="179" spans="1:2">
      <c r="A179" s="17">
        <v>41913</v>
      </c>
      <c r="B179">
        <v>9326.8700000000008</v>
      </c>
    </row>
    <row r="180" spans="1:2">
      <c r="A180" s="17">
        <v>41944</v>
      </c>
      <c r="B180">
        <v>9980.85</v>
      </c>
    </row>
    <row r="181" spans="1:2">
      <c r="A181" s="17">
        <v>41974</v>
      </c>
      <c r="B181">
        <v>9805.5499999999993</v>
      </c>
    </row>
    <row r="182" spans="1:2">
      <c r="A182" s="17">
        <v>42005</v>
      </c>
      <c r="B182">
        <v>10694.32</v>
      </c>
    </row>
    <row r="183" spans="1:2">
      <c r="A183" s="17">
        <v>42036</v>
      </c>
      <c r="B183">
        <v>11401.66</v>
      </c>
    </row>
    <row r="184" spans="1:2">
      <c r="A184" s="17">
        <v>42064</v>
      </c>
      <c r="B184">
        <v>11966.17</v>
      </c>
    </row>
    <row r="185" spans="1:2">
      <c r="A185" s="17">
        <v>42095</v>
      </c>
      <c r="B185">
        <v>11454.38</v>
      </c>
    </row>
    <row r="186" spans="1:2">
      <c r="A186" s="17">
        <v>42125</v>
      </c>
      <c r="B186">
        <v>11413.82</v>
      </c>
    </row>
    <row r="187" spans="1:2">
      <c r="A187" s="17">
        <v>42156</v>
      </c>
      <c r="B187">
        <v>10944.97</v>
      </c>
    </row>
    <row r="188" spans="1:2">
      <c r="A188" s="17">
        <v>42186</v>
      </c>
      <c r="B188">
        <v>11308.99</v>
      </c>
    </row>
    <row r="189" spans="1:2">
      <c r="A189" s="17">
        <v>42217</v>
      </c>
      <c r="B189">
        <v>10259.459999999999</v>
      </c>
    </row>
    <row r="190" spans="1:2">
      <c r="A190" s="17">
        <v>42248</v>
      </c>
      <c r="B190">
        <v>9660.44</v>
      </c>
    </row>
    <row r="191" spans="1:2">
      <c r="A191" s="17">
        <v>42278</v>
      </c>
      <c r="B191">
        <v>10850.14</v>
      </c>
    </row>
    <row r="192" spans="1:2">
      <c r="A192" s="17">
        <v>42309</v>
      </c>
      <c r="B192">
        <v>11382.23</v>
      </c>
    </row>
    <row r="193" spans="1:2">
      <c r="A193" s="17">
        <v>42339</v>
      </c>
      <c r="B193">
        <v>10743.01</v>
      </c>
    </row>
    <row r="194" spans="1:2">
      <c r="A194" s="17">
        <v>42370</v>
      </c>
      <c r="B194">
        <v>9798.11</v>
      </c>
    </row>
    <row r="195" spans="1:2">
      <c r="A195" s="17">
        <v>42401</v>
      </c>
      <c r="B195">
        <v>9495.4</v>
      </c>
    </row>
    <row r="196" spans="1:2">
      <c r="A196" s="17">
        <v>42430</v>
      </c>
      <c r="B196">
        <v>9965.51</v>
      </c>
    </row>
    <row r="197" spans="1:2">
      <c r="A197" s="17">
        <v>42461</v>
      </c>
      <c r="B197">
        <v>10038.969999999999</v>
      </c>
    </row>
    <row r="198" spans="1:2">
      <c r="A198" s="17">
        <v>42491</v>
      </c>
      <c r="B198">
        <v>10262.74</v>
      </c>
    </row>
    <row r="199" spans="1:2">
      <c r="A199" s="17">
        <v>42522</v>
      </c>
      <c r="B199">
        <v>9680.09</v>
      </c>
    </row>
    <row r="200" spans="1:2">
      <c r="A200" s="17">
        <v>42552</v>
      </c>
      <c r="B200">
        <v>10337.5</v>
      </c>
    </row>
    <row r="201" spans="1:2">
      <c r="A201" s="17">
        <v>42583</v>
      </c>
      <c r="B201">
        <v>10592.69</v>
      </c>
    </row>
    <row r="202" spans="1:2">
      <c r="A202" s="17">
        <v>42614</v>
      </c>
      <c r="B202">
        <v>10511.02</v>
      </c>
    </row>
    <row r="203" spans="1:2">
      <c r="A203" s="17">
        <v>42644</v>
      </c>
      <c r="B203">
        <v>10665.01</v>
      </c>
    </row>
    <row r="204" spans="1:2">
      <c r="A204" s="17">
        <v>42675</v>
      </c>
      <c r="B204">
        <v>10640.3</v>
      </c>
    </row>
    <row r="205" spans="1:2">
      <c r="A205" s="17">
        <v>42705</v>
      </c>
      <c r="B205">
        <v>11481.06</v>
      </c>
    </row>
    <row r="206" spans="1:2">
      <c r="A206" s="17">
        <v>42736</v>
      </c>
      <c r="B206">
        <v>11535.31</v>
      </c>
    </row>
    <row r="207" spans="1:2">
      <c r="A207" s="17">
        <v>42767</v>
      </c>
      <c r="B207">
        <v>11834.41</v>
      </c>
    </row>
    <row r="208" spans="1:2">
      <c r="A208" s="17">
        <v>42795</v>
      </c>
      <c r="B208">
        <v>12312.87</v>
      </c>
    </row>
    <row r="209" spans="1:2">
      <c r="A209" s="17">
        <v>42826</v>
      </c>
      <c r="B209">
        <v>12438.01</v>
      </c>
    </row>
    <row r="210" spans="1:2">
      <c r="A210" s="17">
        <v>42856</v>
      </c>
      <c r="B210">
        <v>12615.06</v>
      </c>
    </row>
    <row r="211" spans="1:2">
      <c r="A211" s="17">
        <v>42887</v>
      </c>
      <c r="B211">
        <v>12325.12</v>
      </c>
    </row>
    <row r="212" spans="1:2">
      <c r="A212" s="17">
        <v>42917</v>
      </c>
      <c r="B212">
        <v>12118.25</v>
      </c>
    </row>
    <row r="213" spans="1:2">
      <c r="A213" s="17">
        <v>42948</v>
      </c>
      <c r="B213">
        <v>12055.84</v>
      </c>
    </row>
    <row r="214" spans="1:2">
      <c r="A214" s="17">
        <v>42979</v>
      </c>
      <c r="B214">
        <v>12828.86</v>
      </c>
    </row>
    <row r="215" spans="1:2">
      <c r="A215" s="17">
        <v>43009</v>
      </c>
      <c r="B215">
        <v>13229.57</v>
      </c>
    </row>
    <row r="216" spans="1:2">
      <c r="A216" s="17">
        <v>43040</v>
      </c>
      <c r="B216">
        <v>13023.98</v>
      </c>
    </row>
    <row r="217" spans="1:2">
      <c r="A217" s="17">
        <v>43070</v>
      </c>
      <c r="B217">
        <v>12917.64</v>
      </c>
    </row>
    <row r="218" spans="1:2">
      <c r="A218" s="17">
        <v>43101</v>
      </c>
      <c r="B218">
        <v>13189.48</v>
      </c>
    </row>
    <row r="219" spans="1:2">
      <c r="A219" s="17">
        <v>43132</v>
      </c>
      <c r="B219">
        <v>12435.85</v>
      </c>
    </row>
    <row r="220" spans="1:2">
      <c r="A220" s="17">
        <v>43160</v>
      </c>
      <c r="B220">
        <v>12096.73</v>
      </c>
    </row>
    <row r="221" spans="1:2">
      <c r="A221" s="17">
        <v>43191</v>
      </c>
      <c r="B221">
        <v>12612.11</v>
      </c>
    </row>
    <row r="222" spans="1:2">
      <c r="A222" s="17">
        <v>43221</v>
      </c>
      <c r="B222">
        <v>12604.89</v>
      </c>
    </row>
    <row r="223" spans="1:2">
      <c r="A223" s="17">
        <v>43252</v>
      </c>
      <c r="B223">
        <v>12306</v>
      </c>
    </row>
    <row r="224" spans="1:2">
      <c r="A224" s="17">
        <v>43282</v>
      </c>
      <c r="B224">
        <v>12805.5</v>
      </c>
    </row>
    <row r="225" spans="1:2">
      <c r="A225" s="17">
        <v>43313</v>
      </c>
      <c r="B225">
        <v>12364.06</v>
      </c>
    </row>
    <row r="226" spans="1:2">
      <c r="A226" s="17">
        <v>43344</v>
      </c>
      <c r="B226">
        <v>12246.73</v>
      </c>
    </row>
    <row r="227" spans="1:2">
      <c r="A227" s="17">
        <v>43374</v>
      </c>
      <c r="B227">
        <v>11447.51</v>
      </c>
    </row>
    <row r="228" spans="1:2">
      <c r="A228" s="17">
        <v>43405</v>
      </c>
      <c r="B228">
        <v>11257.24</v>
      </c>
    </row>
    <row r="229" spans="1:2">
      <c r="A229" s="17">
        <v>43435</v>
      </c>
      <c r="B229">
        <v>10558.96</v>
      </c>
    </row>
    <row r="230" spans="1:2">
      <c r="A230" s="17">
        <v>43466</v>
      </c>
      <c r="B230">
        <v>11173.1</v>
      </c>
    </row>
    <row r="231" spans="1:2">
      <c r="A231" s="17">
        <v>43497</v>
      </c>
      <c r="B231">
        <v>11515.64</v>
      </c>
    </row>
    <row r="232" spans="1:2">
      <c r="A232" s="17">
        <v>43525</v>
      </c>
      <c r="B232">
        <v>11526.04</v>
      </c>
    </row>
    <row r="233" spans="1:2">
      <c r="A233" s="17">
        <v>43556</v>
      </c>
      <c r="B233">
        <v>12344.08</v>
      </c>
    </row>
    <row r="234" spans="1:2">
      <c r="A234" s="17">
        <v>43586</v>
      </c>
      <c r="B234">
        <v>11726.84</v>
      </c>
    </row>
    <row r="235" spans="1:2">
      <c r="A235" s="17">
        <v>43617</v>
      </c>
      <c r="B235">
        <v>12398.8</v>
      </c>
    </row>
    <row r="236" spans="1:2">
      <c r="A236" s="17">
        <v>43647</v>
      </c>
      <c r="B236">
        <v>12189.04</v>
      </c>
    </row>
    <row r="237" spans="1:2">
      <c r="A237" s="17">
        <v>43678</v>
      </c>
      <c r="B237">
        <v>11939.28</v>
      </c>
    </row>
    <row r="238" spans="1:2">
      <c r="A238" s="17">
        <v>43709</v>
      </c>
      <c r="B238">
        <v>12428.08</v>
      </c>
    </row>
    <row r="239" spans="1:2">
      <c r="A239" s="17">
        <v>43739</v>
      </c>
      <c r="B239">
        <v>12866.79</v>
      </c>
    </row>
    <row r="240" spans="1:2">
      <c r="A240" s="17">
        <v>43770</v>
      </c>
      <c r="B240">
        <v>13236.38</v>
      </c>
    </row>
    <row r="241" spans="1:2">
      <c r="A241" s="17">
        <v>43800</v>
      </c>
      <c r="B241">
        <v>13249.01</v>
      </c>
    </row>
    <row r="242" spans="1:2">
      <c r="A242" s="17">
        <v>43831</v>
      </c>
      <c r="B242">
        <v>12981.97</v>
      </c>
    </row>
    <row r="243" spans="1:2">
      <c r="A243" s="17">
        <v>43862</v>
      </c>
      <c r="B243">
        <v>11890.35</v>
      </c>
    </row>
    <row r="244" spans="1:2">
      <c r="A244" s="17">
        <v>43891</v>
      </c>
      <c r="B244">
        <v>9935.84</v>
      </c>
    </row>
    <row r="245" spans="1:2">
      <c r="A245" s="17">
        <v>43922</v>
      </c>
      <c r="B245">
        <v>10861.64</v>
      </c>
    </row>
    <row r="246" spans="1:2">
      <c r="A246" s="17">
        <v>43952</v>
      </c>
      <c r="B246">
        <v>11586.85</v>
      </c>
    </row>
    <row r="247" spans="1:2">
      <c r="A247" s="17">
        <v>43983</v>
      </c>
      <c r="B247">
        <v>12310.93</v>
      </c>
    </row>
    <row r="248" spans="1:2">
      <c r="A248" s="17">
        <v>44013</v>
      </c>
      <c r="B248">
        <v>12313.36</v>
      </c>
    </row>
    <row r="249" spans="1:2">
      <c r="A249" s="17">
        <v>44044</v>
      </c>
      <c r="B249">
        <v>12945.38</v>
      </c>
    </row>
    <row r="250" spans="1:2">
      <c r="A250" s="17">
        <v>44075</v>
      </c>
      <c r="B250">
        <v>12760.73</v>
      </c>
    </row>
    <row r="251" spans="1:2">
      <c r="A251" s="17">
        <v>44105</v>
      </c>
      <c r="B251">
        <v>11556.48</v>
      </c>
    </row>
    <row r="252" spans="1:2">
      <c r="A252" s="17">
        <v>44136</v>
      </c>
      <c r="B252">
        <v>13291.16</v>
      </c>
    </row>
    <row r="253" spans="1:2">
      <c r="A253" s="17">
        <v>44166</v>
      </c>
      <c r="B253">
        <v>13718.78</v>
      </c>
    </row>
    <row r="254" spans="1:2">
      <c r="A254" s="17">
        <v>44197</v>
      </c>
      <c r="B254">
        <v>13432.87</v>
      </c>
    </row>
    <row r="255" spans="1:2">
      <c r="A255" s="17">
        <v>44228</v>
      </c>
      <c r="B255">
        <v>13786.29</v>
      </c>
    </row>
    <row r="256" spans="1:2">
      <c r="A256" s="17">
        <v>44256</v>
      </c>
      <c r="B256">
        <v>15008.34</v>
      </c>
    </row>
    <row r="257" spans="1:2">
      <c r="A257" s="17">
        <v>44287</v>
      </c>
      <c r="B257">
        <v>15135.91</v>
      </c>
    </row>
    <row r="258" spans="1:2">
      <c r="A258" s="17">
        <v>44317</v>
      </c>
      <c r="B258">
        <v>15421.13</v>
      </c>
    </row>
    <row r="259" spans="1:2">
      <c r="A259" s="17">
        <v>44348</v>
      </c>
      <c r="B259">
        <v>15531.04</v>
      </c>
    </row>
    <row r="260" spans="1:2">
      <c r="A260" s="17">
        <v>44378</v>
      </c>
      <c r="B260">
        <v>15544.39</v>
      </c>
    </row>
    <row r="261" spans="1:2">
      <c r="A261" s="17">
        <v>44409</v>
      </c>
      <c r="B261">
        <v>15835.09</v>
      </c>
    </row>
    <row r="262" spans="1:2">
      <c r="A262" s="17">
        <v>44440</v>
      </c>
      <c r="B262">
        <v>15260.69</v>
      </c>
    </row>
    <row r="263" spans="1:2">
      <c r="A263" s="17">
        <v>44470</v>
      </c>
      <c r="B263">
        <v>15688.77</v>
      </c>
    </row>
    <row r="264" spans="1:2">
      <c r="A264" s="17">
        <v>44501</v>
      </c>
      <c r="B264">
        <v>15100.13</v>
      </c>
    </row>
    <row r="265" spans="1:2">
      <c r="A265">
        <v>44531</v>
      </c>
      <c r="B265">
        <v>15884.86</v>
      </c>
    </row>
    <row r="266" spans="1:2">
      <c r="A266">
        <v>44562</v>
      </c>
      <c r="B266">
        <v>15471.2</v>
      </c>
    </row>
    <row r="267" spans="1:2">
      <c r="A267">
        <v>44593</v>
      </c>
      <c r="B267">
        <v>14461.02</v>
      </c>
    </row>
    <row r="268" spans="1:2">
      <c r="A268">
        <v>44621</v>
      </c>
      <c r="B268">
        <v>13889.34</v>
      </c>
    </row>
  </sheetData>
  <hyperlinks>
    <hyperlink ref="F1" r:id="rId1" display="https://www.investing.com/indices/germany-30-historical-data" xr:uid="{9ACC6C8D-8573-4972-A03D-33100C2DA443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C63AC-558B-4139-AA5B-F15A8D954D67}">
  <sheetPr>
    <tabColor rgb="FF70AD47"/>
  </sheetPr>
  <dimension ref="A1:F268"/>
  <sheetViews>
    <sheetView workbookViewId="0">
      <selection activeCell="F1" sqref="F1"/>
    </sheetView>
  </sheetViews>
  <sheetFormatPr defaultRowHeight="12.75"/>
  <cols>
    <col min="1" max="1" width="10.140625" bestFit="1" customWidth="1"/>
    <col min="2" max="2" width="9" bestFit="1" customWidth="1"/>
  </cols>
  <sheetData>
    <row r="1" spans="1:6">
      <c r="A1" t="s">
        <v>1</v>
      </c>
      <c r="B1" t="s">
        <v>58</v>
      </c>
      <c r="F1" s="18" t="s">
        <v>526</v>
      </c>
    </row>
    <row r="2" spans="1:6">
      <c r="A2" s="17">
        <v>36526</v>
      </c>
      <c r="B2">
        <v>6894.7</v>
      </c>
    </row>
    <row r="3" spans="1:6">
      <c r="A3" s="17">
        <v>36557</v>
      </c>
      <c r="B3">
        <v>6910.1</v>
      </c>
    </row>
    <row r="4" spans="1:6">
      <c r="A4" s="17">
        <v>36586</v>
      </c>
      <c r="B4">
        <v>7428.1</v>
      </c>
    </row>
    <row r="5" spans="1:6">
      <c r="A5" s="17">
        <v>36617</v>
      </c>
      <c r="B5">
        <v>7406.2</v>
      </c>
    </row>
    <row r="6" spans="1:6">
      <c r="A6" s="17">
        <v>36647</v>
      </c>
      <c r="B6">
        <v>7754</v>
      </c>
    </row>
    <row r="7" spans="1:6">
      <c r="A7" s="17">
        <v>36678</v>
      </c>
      <c r="B7">
        <v>7761.6</v>
      </c>
    </row>
    <row r="8" spans="1:6">
      <c r="A8" s="17">
        <v>36708</v>
      </c>
      <c r="B8">
        <v>8023.2</v>
      </c>
    </row>
    <row r="9" spans="1:6">
      <c r="A9" s="17">
        <v>36739</v>
      </c>
      <c r="B9">
        <v>8219.9</v>
      </c>
    </row>
    <row r="10" spans="1:6">
      <c r="A10" s="17">
        <v>36770</v>
      </c>
      <c r="B10">
        <v>7713.3</v>
      </c>
    </row>
    <row r="11" spans="1:6">
      <c r="A11" s="17">
        <v>36800</v>
      </c>
      <c r="B11">
        <v>7977.5</v>
      </c>
    </row>
    <row r="12" spans="1:6">
      <c r="A12" s="17">
        <v>36831</v>
      </c>
      <c r="B12">
        <v>7981.9</v>
      </c>
    </row>
    <row r="13" spans="1:6">
      <c r="A13" s="17">
        <v>36861</v>
      </c>
      <c r="B13">
        <v>8135.4</v>
      </c>
    </row>
    <row r="14" spans="1:6">
      <c r="A14" s="17">
        <v>36892</v>
      </c>
      <c r="B14">
        <v>8057.4</v>
      </c>
    </row>
    <row r="15" spans="1:6">
      <c r="A15" s="17">
        <v>36923</v>
      </c>
      <c r="B15">
        <v>7701.8</v>
      </c>
    </row>
    <row r="16" spans="1:6">
      <c r="A16" s="17">
        <v>36951</v>
      </c>
      <c r="B16">
        <v>7167.8</v>
      </c>
    </row>
    <row r="17" spans="1:2">
      <c r="A17" s="17">
        <v>36982</v>
      </c>
      <c r="B17">
        <v>7327.2</v>
      </c>
    </row>
    <row r="18" spans="1:2">
      <c r="A18" s="17">
        <v>37012</v>
      </c>
      <c r="B18">
        <v>7487.6</v>
      </c>
    </row>
    <row r="19" spans="1:2">
      <c r="A19" s="17">
        <v>37043</v>
      </c>
      <c r="B19">
        <v>7240.2</v>
      </c>
    </row>
    <row r="20" spans="1:2">
      <c r="A20" s="17">
        <v>37073</v>
      </c>
      <c r="B20">
        <v>6847.3</v>
      </c>
    </row>
    <row r="21" spans="1:2">
      <c r="A21" s="17">
        <v>37104</v>
      </c>
      <c r="B21">
        <v>6582.4</v>
      </c>
    </row>
    <row r="22" spans="1:2">
      <c r="A22" s="17">
        <v>37135</v>
      </c>
      <c r="B22">
        <v>6014.2</v>
      </c>
    </row>
    <row r="23" spans="1:2">
      <c r="A23" s="17">
        <v>37165</v>
      </c>
      <c r="B23">
        <v>6081</v>
      </c>
    </row>
    <row r="24" spans="1:2">
      <c r="A24" s="17">
        <v>37196</v>
      </c>
      <c r="B24">
        <v>6237</v>
      </c>
    </row>
    <row r="25" spans="1:2">
      <c r="A25" s="17">
        <v>37226</v>
      </c>
      <c r="B25">
        <v>6417.8</v>
      </c>
    </row>
    <row r="26" spans="1:2">
      <c r="A26" s="17">
        <v>37257</v>
      </c>
      <c r="B26">
        <v>6237.3</v>
      </c>
    </row>
    <row r="27" spans="1:2">
      <c r="A27" s="17">
        <v>37288</v>
      </c>
      <c r="B27">
        <v>6352.8</v>
      </c>
    </row>
    <row r="28" spans="1:2">
      <c r="A28" s="17">
        <v>37316</v>
      </c>
      <c r="B28">
        <v>6655.2</v>
      </c>
    </row>
    <row r="29" spans="1:2">
      <c r="A29" s="17">
        <v>37347</v>
      </c>
      <c r="B29">
        <v>6557.6</v>
      </c>
    </row>
    <row r="30" spans="1:2">
      <c r="A30" s="17">
        <v>37377</v>
      </c>
      <c r="B30">
        <v>6574.8</v>
      </c>
    </row>
    <row r="31" spans="1:2">
      <c r="A31" s="17">
        <v>37408</v>
      </c>
      <c r="B31">
        <v>5979.7</v>
      </c>
    </row>
    <row r="32" spans="1:2">
      <c r="A32" s="17">
        <v>37438</v>
      </c>
      <c r="B32">
        <v>5196.7</v>
      </c>
    </row>
    <row r="33" spans="1:2">
      <c r="A33" s="17">
        <v>37469</v>
      </c>
      <c r="B33">
        <v>5230.5</v>
      </c>
    </row>
    <row r="34" spans="1:2">
      <c r="A34" s="17">
        <v>37500</v>
      </c>
      <c r="B34">
        <v>4783</v>
      </c>
    </row>
    <row r="35" spans="1:2">
      <c r="A35" s="17">
        <v>37530</v>
      </c>
      <c r="B35">
        <v>4949.1000000000004</v>
      </c>
    </row>
    <row r="36" spans="1:2">
      <c r="A36" s="17">
        <v>37561</v>
      </c>
      <c r="B36">
        <v>5117.5</v>
      </c>
    </row>
    <row r="37" spans="1:2">
      <c r="A37" s="17">
        <v>37591</v>
      </c>
      <c r="B37">
        <v>4630.8</v>
      </c>
    </row>
    <row r="38" spans="1:2">
      <c r="A38" s="17">
        <v>37622</v>
      </c>
      <c r="B38">
        <v>4422.5</v>
      </c>
    </row>
    <row r="39" spans="1:2">
      <c r="A39" s="17">
        <v>37653</v>
      </c>
      <c r="B39">
        <v>4148.2</v>
      </c>
    </row>
    <row r="40" spans="1:2">
      <c r="A40" s="17">
        <v>37681</v>
      </c>
      <c r="B40">
        <v>4085.6</v>
      </c>
    </row>
    <row r="41" spans="1:2">
      <c r="A41" s="17">
        <v>37712</v>
      </c>
      <c r="B41">
        <v>4542.7</v>
      </c>
    </row>
    <row r="42" spans="1:2">
      <c r="A42" s="17">
        <v>37742</v>
      </c>
      <c r="B42">
        <v>4630.8</v>
      </c>
    </row>
    <row r="43" spans="1:2">
      <c r="A43" s="17">
        <v>37773</v>
      </c>
      <c r="B43">
        <v>4813.7</v>
      </c>
    </row>
    <row r="44" spans="1:2">
      <c r="A44" s="17">
        <v>37803</v>
      </c>
      <c r="B44">
        <v>5079.1000000000004</v>
      </c>
    </row>
    <row r="45" spans="1:2">
      <c r="A45" s="17">
        <v>37834</v>
      </c>
      <c r="B45">
        <v>5124.2</v>
      </c>
    </row>
    <row r="46" spans="1:2">
      <c r="A46" s="17">
        <v>37865</v>
      </c>
      <c r="B46">
        <v>5043.5</v>
      </c>
    </row>
    <row r="47" spans="1:2">
      <c r="A47" s="17">
        <v>37895</v>
      </c>
      <c r="B47">
        <v>5211.3999999999996</v>
      </c>
    </row>
    <row r="48" spans="1:2">
      <c r="A48" s="17">
        <v>37926</v>
      </c>
      <c r="B48">
        <v>5317.5</v>
      </c>
    </row>
    <row r="49" spans="1:2">
      <c r="A49" s="17">
        <v>37956</v>
      </c>
      <c r="B49">
        <v>5487.8</v>
      </c>
    </row>
    <row r="50" spans="1:2">
      <c r="A50" s="17">
        <v>37987</v>
      </c>
      <c r="B50">
        <v>5736.4</v>
      </c>
    </row>
    <row r="51" spans="1:2">
      <c r="A51" s="17">
        <v>38018</v>
      </c>
      <c r="B51">
        <v>5798.4</v>
      </c>
    </row>
    <row r="52" spans="1:2">
      <c r="A52" s="17">
        <v>38047</v>
      </c>
      <c r="B52">
        <v>5618.6</v>
      </c>
    </row>
    <row r="53" spans="1:2">
      <c r="A53" s="17">
        <v>38078</v>
      </c>
      <c r="B53">
        <v>5774.4</v>
      </c>
    </row>
    <row r="54" spans="1:2">
      <c r="A54" s="17">
        <v>38108</v>
      </c>
      <c r="B54">
        <v>5627.1</v>
      </c>
    </row>
    <row r="55" spans="1:2">
      <c r="A55" s="17">
        <v>38139</v>
      </c>
      <c r="B55">
        <v>5619.1</v>
      </c>
    </row>
    <row r="56" spans="1:2">
      <c r="A56" s="17">
        <v>38169</v>
      </c>
      <c r="B56">
        <v>5547.2</v>
      </c>
    </row>
    <row r="57" spans="1:2">
      <c r="A57" s="17">
        <v>38200</v>
      </c>
      <c r="B57">
        <v>5421.7</v>
      </c>
    </row>
    <row r="58" spans="1:2">
      <c r="A58" s="17">
        <v>38231</v>
      </c>
      <c r="B58">
        <v>5465.3</v>
      </c>
    </row>
    <row r="59" spans="1:2">
      <c r="A59" s="17">
        <v>38261</v>
      </c>
      <c r="B59">
        <v>5363.4</v>
      </c>
    </row>
    <row r="60" spans="1:2">
      <c r="A60" s="17">
        <v>38292</v>
      </c>
      <c r="B60">
        <v>5444.2</v>
      </c>
    </row>
    <row r="61" spans="1:2">
      <c r="A61" s="17">
        <v>38322</v>
      </c>
      <c r="B61">
        <v>5693.2</v>
      </c>
    </row>
    <row r="62" spans="1:2">
      <c r="A62" s="17">
        <v>38353</v>
      </c>
      <c r="B62">
        <v>5771.4</v>
      </c>
    </row>
    <row r="63" spans="1:2">
      <c r="A63" s="17">
        <v>38384</v>
      </c>
      <c r="B63">
        <v>5931.3</v>
      </c>
    </row>
    <row r="64" spans="1:2">
      <c r="A64" s="17">
        <v>38412</v>
      </c>
      <c r="B64">
        <v>5929.7</v>
      </c>
    </row>
    <row r="65" spans="1:2">
      <c r="A65" s="17">
        <v>38443</v>
      </c>
      <c r="B65">
        <v>5870.79</v>
      </c>
    </row>
    <row r="66" spans="1:2">
      <c r="A66" s="17">
        <v>38473</v>
      </c>
      <c r="B66">
        <v>6127.2</v>
      </c>
    </row>
    <row r="67" spans="1:2">
      <c r="A67" s="17">
        <v>38504</v>
      </c>
      <c r="B67">
        <v>6253.08</v>
      </c>
    </row>
    <row r="68" spans="1:2">
      <c r="A68" s="17">
        <v>38534</v>
      </c>
      <c r="B68">
        <v>6600.88</v>
      </c>
    </row>
    <row r="69" spans="1:2">
      <c r="A69" s="17">
        <v>38565</v>
      </c>
      <c r="B69">
        <v>6517.21</v>
      </c>
    </row>
    <row r="70" spans="1:2">
      <c r="A70" s="17">
        <v>38596</v>
      </c>
      <c r="B70">
        <v>6898.88</v>
      </c>
    </row>
    <row r="71" spans="1:2">
      <c r="A71" s="17">
        <v>38626</v>
      </c>
      <c r="B71">
        <v>7036.65</v>
      </c>
    </row>
    <row r="72" spans="1:2">
      <c r="A72" s="17">
        <v>38657</v>
      </c>
      <c r="B72">
        <v>7407.52</v>
      </c>
    </row>
    <row r="73" spans="1:2">
      <c r="A73" s="17">
        <v>38687</v>
      </c>
      <c r="B73">
        <v>7583.93</v>
      </c>
    </row>
    <row r="74" spans="1:2">
      <c r="A74" s="17">
        <v>38718</v>
      </c>
      <c r="B74">
        <v>7810.88</v>
      </c>
    </row>
    <row r="75" spans="1:2">
      <c r="A75" s="17">
        <v>38749</v>
      </c>
      <c r="B75">
        <v>7892.63</v>
      </c>
    </row>
    <row r="76" spans="1:2">
      <c r="A76" s="17">
        <v>38777</v>
      </c>
      <c r="B76">
        <v>8023.3</v>
      </c>
    </row>
    <row r="77" spans="1:2">
      <c r="A77" s="17">
        <v>38808</v>
      </c>
      <c r="B77">
        <v>8047.29</v>
      </c>
    </row>
    <row r="78" spans="1:2">
      <c r="A78" s="17">
        <v>38838</v>
      </c>
      <c r="B78">
        <v>7604.4</v>
      </c>
    </row>
    <row r="79" spans="1:2">
      <c r="A79" s="17">
        <v>38869</v>
      </c>
      <c r="B79">
        <v>7652.1</v>
      </c>
    </row>
    <row r="80" spans="1:2">
      <c r="A80" s="17">
        <v>38899</v>
      </c>
      <c r="B80">
        <v>7941.83</v>
      </c>
    </row>
    <row r="81" spans="1:2">
      <c r="A81" s="17">
        <v>38930</v>
      </c>
      <c r="B81">
        <v>8167.96</v>
      </c>
    </row>
    <row r="82" spans="1:2">
      <c r="A82" s="17">
        <v>38961</v>
      </c>
      <c r="B82">
        <v>8425.91</v>
      </c>
    </row>
    <row r="83" spans="1:2">
      <c r="A83" s="17">
        <v>38991</v>
      </c>
      <c r="B83">
        <v>8569.7199999999993</v>
      </c>
    </row>
    <row r="84" spans="1:2">
      <c r="A84" s="17">
        <v>39022</v>
      </c>
      <c r="B84">
        <v>8484.57</v>
      </c>
    </row>
    <row r="85" spans="1:2">
      <c r="A85" s="17">
        <v>39052</v>
      </c>
      <c r="B85">
        <v>8785.74</v>
      </c>
    </row>
    <row r="86" spans="1:2">
      <c r="A86" s="17">
        <v>39083</v>
      </c>
      <c r="B86">
        <v>9135.11</v>
      </c>
    </row>
    <row r="87" spans="1:2">
      <c r="A87" s="17">
        <v>39114</v>
      </c>
      <c r="B87">
        <v>8789.7000000000007</v>
      </c>
    </row>
    <row r="88" spans="1:2">
      <c r="A88" s="17">
        <v>39142</v>
      </c>
      <c r="B88">
        <v>8976.99</v>
      </c>
    </row>
    <row r="89" spans="1:2">
      <c r="A89" s="17">
        <v>39173</v>
      </c>
      <c r="B89">
        <v>9428.27</v>
      </c>
    </row>
    <row r="90" spans="1:2">
      <c r="A90" s="17">
        <v>39203</v>
      </c>
      <c r="B90">
        <v>9450.85</v>
      </c>
    </row>
    <row r="91" spans="1:2">
      <c r="A91" s="17">
        <v>39234</v>
      </c>
      <c r="B91">
        <v>9209.36</v>
      </c>
    </row>
    <row r="92" spans="1:2">
      <c r="A92" s="17">
        <v>39264</v>
      </c>
      <c r="B92">
        <v>8885.0400000000009</v>
      </c>
    </row>
    <row r="93" spans="1:2">
      <c r="A93" s="17">
        <v>39295</v>
      </c>
      <c r="B93">
        <v>8881.4599999999991</v>
      </c>
    </row>
    <row r="94" spans="1:2">
      <c r="A94" s="17">
        <v>39326</v>
      </c>
      <c r="B94">
        <v>8933.48</v>
      </c>
    </row>
    <row r="95" spans="1:2">
      <c r="A95" s="17">
        <v>39356</v>
      </c>
      <c r="B95">
        <v>9019.57</v>
      </c>
    </row>
    <row r="96" spans="1:2">
      <c r="A96" s="17">
        <v>39387</v>
      </c>
      <c r="B96">
        <v>8828.36</v>
      </c>
    </row>
    <row r="97" spans="1:2">
      <c r="A97" s="17">
        <v>39417</v>
      </c>
      <c r="B97">
        <v>8484.4599999999991</v>
      </c>
    </row>
    <row r="98" spans="1:2">
      <c r="A98" s="17">
        <v>39448</v>
      </c>
      <c r="B98">
        <v>7670.44</v>
      </c>
    </row>
    <row r="99" spans="1:2">
      <c r="A99" s="17">
        <v>39479</v>
      </c>
      <c r="B99">
        <v>7533.86</v>
      </c>
    </row>
    <row r="100" spans="1:2">
      <c r="A100" s="17">
        <v>39508</v>
      </c>
      <c r="B100">
        <v>7224.31</v>
      </c>
    </row>
    <row r="101" spans="1:2">
      <c r="A101" s="17">
        <v>39539</v>
      </c>
      <c r="B101">
        <v>7529</v>
      </c>
    </row>
    <row r="102" spans="1:2">
      <c r="A102" s="17">
        <v>39569</v>
      </c>
      <c r="B102">
        <v>7511.29</v>
      </c>
    </row>
    <row r="103" spans="1:2">
      <c r="A103" s="17">
        <v>39600</v>
      </c>
      <c r="B103">
        <v>6958.51</v>
      </c>
    </row>
    <row r="104" spans="1:2">
      <c r="A104" s="17">
        <v>39630</v>
      </c>
      <c r="B104">
        <v>7141.21</v>
      </c>
    </row>
    <row r="105" spans="1:2">
      <c r="A105" s="17">
        <v>39661</v>
      </c>
      <c r="B105">
        <v>7238.74</v>
      </c>
    </row>
    <row r="106" spans="1:2">
      <c r="A106" s="17">
        <v>39692</v>
      </c>
      <c r="B106">
        <v>6654.89</v>
      </c>
    </row>
    <row r="107" spans="1:2">
      <c r="A107" s="17">
        <v>39722</v>
      </c>
      <c r="B107">
        <v>6153.21</v>
      </c>
    </row>
    <row r="108" spans="1:2">
      <c r="A108" s="17">
        <v>39753</v>
      </c>
      <c r="B108">
        <v>5816.6</v>
      </c>
    </row>
    <row r="109" spans="1:2">
      <c r="A109" s="17">
        <v>39783</v>
      </c>
      <c r="B109">
        <v>5534.53</v>
      </c>
    </row>
    <row r="110" spans="1:2">
      <c r="A110" s="17">
        <v>39814</v>
      </c>
      <c r="B110">
        <v>5290.05</v>
      </c>
    </row>
    <row r="111" spans="1:2">
      <c r="A111" s="17">
        <v>39845</v>
      </c>
      <c r="B111">
        <v>4690.67</v>
      </c>
    </row>
    <row r="112" spans="1:2">
      <c r="A112" s="17">
        <v>39873</v>
      </c>
      <c r="B112">
        <v>4927.43</v>
      </c>
    </row>
    <row r="113" spans="1:2">
      <c r="A113" s="17">
        <v>39904</v>
      </c>
      <c r="B113">
        <v>5225.92</v>
      </c>
    </row>
    <row r="114" spans="1:2">
      <c r="A114" s="17">
        <v>39934</v>
      </c>
      <c r="B114">
        <v>5349.74</v>
      </c>
    </row>
    <row r="115" spans="1:2">
      <c r="A115" s="17">
        <v>39965</v>
      </c>
      <c r="B115">
        <v>5403.97</v>
      </c>
    </row>
    <row r="116" spans="1:2">
      <c r="A116" s="17">
        <v>39995</v>
      </c>
      <c r="B116">
        <v>5950.69</v>
      </c>
    </row>
    <row r="117" spans="1:2">
      <c r="A117" s="17">
        <v>40026</v>
      </c>
      <c r="B117">
        <v>6217.12</v>
      </c>
    </row>
    <row r="118" spans="1:2">
      <c r="A118" s="17">
        <v>40057</v>
      </c>
      <c r="B118">
        <v>6323.18</v>
      </c>
    </row>
    <row r="119" spans="1:2">
      <c r="A119" s="17">
        <v>40087</v>
      </c>
      <c r="B119">
        <v>6285.76</v>
      </c>
    </row>
    <row r="120" spans="1:2">
      <c r="A120" s="17">
        <v>40118</v>
      </c>
      <c r="B120">
        <v>6260.95</v>
      </c>
    </row>
    <row r="121" spans="1:2">
      <c r="A121" s="17">
        <v>40148</v>
      </c>
      <c r="B121">
        <v>6545.91</v>
      </c>
    </row>
    <row r="122" spans="1:2">
      <c r="A122" s="17">
        <v>40179</v>
      </c>
      <c r="B122">
        <v>6440.72</v>
      </c>
    </row>
    <row r="123" spans="1:2">
      <c r="A123" s="17">
        <v>40210</v>
      </c>
      <c r="B123">
        <v>6710.99</v>
      </c>
    </row>
    <row r="124" spans="1:2">
      <c r="A124" s="17">
        <v>40238</v>
      </c>
      <c r="B124">
        <v>6873.37</v>
      </c>
    </row>
    <row r="125" spans="1:2">
      <c r="A125" s="17">
        <v>40269</v>
      </c>
      <c r="B125">
        <v>6616.82</v>
      </c>
    </row>
    <row r="126" spans="1:2">
      <c r="A126" s="17">
        <v>40299</v>
      </c>
      <c r="B126">
        <v>6312.6</v>
      </c>
    </row>
    <row r="127" spans="1:2">
      <c r="A127" s="17">
        <v>40330</v>
      </c>
      <c r="B127">
        <v>6128.06</v>
      </c>
    </row>
    <row r="128" spans="1:2">
      <c r="A128" s="17">
        <v>40360</v>
      </c>
      <c r="B128">
        <v>6200.78</v>
      </c>
    </row>
    <row r="129" spans="1:2">
      <c r="A129" s="17">
        <v>40391</v>
      </c>
      <c r="B129">
        <v>6180.89</v>
      </c>
    </row>
    <row r="130" spans="1:2">
      <c r="A130" s="17">
        <v>40422</v>
      </c>
      <c r="B130">
        <v>6296.33</v>
      </c>
    </row>
    <row r="131" spans="1:2">
      <c r="A131" s="17">
        <v>40452</v>
      </c>
      <c r="B131">
        <v>6472.23</v>
      </c>
    </row>
    <row r="132" spans="1:2">
      <c r="A132" s="17">
        <v>40483</v>
      </c>
      <c r="B132">
        <v>6312.43</v>
      </c>
    </row>
    <row r="133" spans="1:2">
      <c r="A133" s="17">
        <v>40513</v>
      </c>
      <c r="B133">
        <v>6436.04</v>
      </c>
    </row>
    <row r="134" spans="1:2">
      <c r="A134" s="17">
        <v>40544</v>
      </c>
      <c r="B134">
        <v>6479.15</v>
      </c>
    </row>
    <row r="135" spans="1:2">
      <c r="A135" s="17">
        <v>40575</v>
      </c>
      <c r="B135">
        <v>6610.44</v>
      </c>
    </row>
    <row r="136" spans="1:2">
      <c r="A136" s="17">
        <v>40603</v>
      </c>
      <c r="B136">
        <v>6357.55</v>
      </c>
    </row>
    <row r="137" spans="1:2">
      <c r="A137" s="17">
        <v>40634</v>
      </c>
      <c r="B137">
        <v>6539.7</v>
      </c>
    </row>
    <row r="138" spans="1:2">
      <c r="A138" s="17">
        <v>40664</v>
      </c>
      <c r="B138">
        <v>6554.71</v>
      </c>
    </row>
    <row r="139" spans="1:2">
      <c r="A139" s="17">
        <v>40695</v>
      </c>
      <c r="B139">
        <v>6187.07</v>
      </c>
    </row>
    <row r="140" spans="1:2">
      <c r="A140" s="17">
        <v>40725</v>
      </c>
      <c r="B140">
        <v>5783.35</v>
      </c>
    </row>
    <row r="141" spans="1:2">
      <c r="A141" s="17">
        <v>40756</v>
      </c>
      <c r="B141">
        <v>5528.52</v>
      </c>
    </row>
    <row r="142" spans="1:2">
      <c r="A142" s="17">
        <v>40787</v>
      </c>
      <c r="B142">
        <v>5531.74</v>
      </c>
    </row>
    <row r="143" spans="1:2">
      <c r="A143" s="17">
        <v>40817</v>
      </c>
      <c r="B143">
        <v>5731.27</v>
      </c>
    </row>
    <row r="144" spans="1:2">
      <c r="A144" s="17">
        <v>40848</v>
      </c>
      <c r="B144">
        <v>5652.31</v>
      </c>
    </row>
    <row r="145" spans="1:2">
      <c r="A145" s="17">
        <v>40878</v>
      </c>
      <c r="B145">
        <v>5936.23</v>
      </c>
    </row>
    <row r="146" spans="1:2">
      <c r="A146" s="17">
        <v>40909</v>
      </c>
      <c r="B146">
        <v>5970.49</v>
      </c>
    </row>
    <row r="147" spans="1:2">
      <c r="A147" s="17">
        <v>40940</v>
      </c>
      <c r="B147">
        <v>6109.93</v>
      </c>
    </row>
    <row r="148" spans="1:2">
      <c r="A148" s="17">
        <v>40969</v>
      </c>
      <c r="B148">
        <v>6235.51</v>
      </c>
    </row>
    <row r="149" spans="1:2">
      <c r="A149" s="17">
        <v>41000</v>
      </c>
      <c r="B149">
        <v>6096.34</v>
      </c>
    </row>
    <row r="150" spans="1:2">
      <c r="A150" s="17">
        <v>41030</v>
      </c>
      <c r="B150">
        <v>5850.18</v>
      </c>
    </row>
    <row r="151" spans="1:2">
      <c r="A151" s="17">
        <v>41061</v>
      </c>
      <c r="B151">
        <v>6066.86</v>
      </c>
    </row>
    <row r="152" spans="1:2">
      <c r="A152" s="17">
        <v>41091</v>
      </c>
      <c r="B152">
        <v>6399.27</v>
      </c>
    </row>
    <row r="153" spans="1:2">
      <c r="A153" s="17">
        <v>41122</v>
      </c>
      <c r="B153">
        <v>6388.01</v>
      </c>
    </row>
    <row r="154" spans="1:2">
      <c r="A154" s="17">
        <v>41153</v>
      </c>
      <c r="B154">
        <v>6495.88</v>
      </c>
    </row>
    <row r="155" spans="1:2">
      <c r="A155" s="17">
        <v>41183</v>
      </c>
      <c r="B155">
        <v>6595.13</v>
      </c>
    </row>
    <row r="156" spans="1:2">
      <c r="A156" s="17">
        <v>41214</v>
      </c>
      <c r="B156">
        <v>6820.6</v>
      </c>
    </row>
    <row r="157" spans="1:2">
      <c r="A157" s="17">
        <v>41244</v>
      </c>
      <c r="B157">
        <v>6822.44</v>
      </c>
    </row>
    <row r="158" spans="1:2">
      <c r="A158" s="17">
        <v>41275</v>
      </c>
      <c r="B158">
        <v>7390.86</v>
      </c>
    </row>
    <row r="159" spans="1:2">
      <c r="A159" s="17">
        <v>41306</v>
      </c>
      <c r="B159">
        <v>7593.67</v>
      </c>
    </row>
    <row r="160" spans="1:2">
      <c r="A160" s="17">
        <v>41334</v>
      </c>
      <c r="B160">
        <v>7813.67</v>
      </c>
    </row>
    <row r="161" spans="1:2">
      <c r="A161" s="17">
        <v>41365</v>
      </c>
      <c r="B161">
        <v>7906.21</v>
      </c>
    </row>
    <row r="162" spans="1:2">
      <c r="A162" s="17">
        <v>41395</v>
      </c>
      <c r="B162">
        <v>7947.01</v>
      </c>
    </row>
    <row r="163" spans="1:2">
      <c r="A163" s="17">
        <v>41426</v>
      </c>
      <c r="B163">
        <v>7683.04</v>
      </c>
    </row>
    <row r="164" spans="1:2">
      <c r="A164" s="17">
        <v>41456</v>
      </c>
      <c r="B164">
        <v>7820.43</v>
      </c>
    </row>
    <row r="165" spans="1:2">
      <c r="A165" s="17">
        <v>41487</v>
      </c>
      <c r="B165">
        <v>7745.97</v>
      </c>
    </row>
    <row r="166" spans="1:2">
      <c r="A166" s="17">
        <v>41518</v>
      </c>
      <c r="B166">
        <v>8022.6</v>
      </c>
    </row>
    <row r="167" spans="1:2">
      <c r="A167" s="17">
        <v>41548</v>
      </c>
      <c r="B167">
        <v>8234.2900000000009</v>
      </c>
    </row>
    <row r="168" spans="1:2">
      <c r="A168" s="17">
        <v>41579</v>
      </c>
      <c r="B168">
        <v>8264.2000000000007</v>
      </c>
    </row>
    <row r="169" spans="1:2">
      <c r="A169" s="17">
        <v>41609</v>
      </c>
      <c r="B169">
        <v>8202.98</v>
      </c>
    </row>
    <row r="170" spans="1:2">
      <c r="A170" s="17">
        <v>41640</v>
      </c>
      <c r="B170">
        <v>8191.33</v>
      </c>
    </row>
    <row r="171" spans="1:2">
      <c r="A171" s="17">
        <v>41671</v>
      </c>
      <c r="B171">
        <v>8475.33</v>
      </c>
    </row>
    <row r="172" spans="1:2">
      <c r="A172" s="17">
        <v>41699</v>
      </c>
      <c r="B172">
        <v>8453.82</v>
      </c>
    </row>
    <row r="173" spans="1:2">
      <c r="A173" s="17">
        <v>41730</v>
      </c>
      <c r="B173">
        <v>8476.66</v>
      </c>
    </row>
    <row r="174" spans="1:2">
      <c r="A174" s="17">
        <v>41760</v>
      </c>
      <c r="B174">
        <v>8674.52</v>
      </c>
    </row>
    <row r="175" spans="1:2">
      <c r="A175" s="17">
        <v>41791</v>
      </c>
      <c r="B175">
        <v>8554.52</v>
      </c>
    </row>
    <row r="176" spans="1:2">
      <c r="A176" s="17">
        <v>41821</v>
      </c>
      <c r="B176">
        <v>8410.27</v>
      </c>
    </row>
    <row r="177" spans="1:2">
      <c r="A177" s="17">
        <v>41852</v>
      </c>
      <c r="B177">
        <v>8658.9699999999993</v>
      </c>
    </row>
    <row r="178" spans="1:2">
      <c r="A178" s="17">
        <v>41883</v>
      </c>
      <c r="B178">
        <v>8835.14</v>
      </c>
    </row>
    <row r="179" spans="1:2">
      <c r="A179" s="17">
        <v>41913</v>
      </c>
      <c r="B179">
        <v>8837.7800000000007</v>
      </c>
    </row>
    <row r="180" spans="1:2">
      <c r="A180" s="17">
        <v>41944</v>
      </c>
      <c r="B180">
        <v>9150.4599999999991</v>
      </c>
    </row>
    <row r="181" spans="1:2">
      <c r="A181" s="17">
        <v>41974</v>
      </c>
      <c r="B181">
        <v>8983.3700000000008</v>
      </c>
    </row>
    <row r="182" spans="1:2">
      <c r="A182" s="17">
        <v>42005</v>
      </c>
      <c r="B182">
        <v>8385.1299999999992</v>
      </c>
    </row>
    <row r="183" spans="1:2">
      <c r="A183" s="17">
        <v>42036</v>
      </c>
      <c r="B183">
        <v>9014.5300000000007</v>
      </c>
    </row>
    <row r="184" spans="1:2">
      <c r="A184" s="17">
        <v>42064</v>
      </c>
      <c r="B184">
        <v>9128.98</v>
      </c>
    </row>
    <row r="185" spans="1:2">
      <c r="A185" s="17">
        <v>42095</v>
      </c>
      <c r="B185">
        <v>9077.1200000000008</v>
      </c>
    </row>
    <row r="186" spans="1:2">
      <c r="A186" s="17">
        <v>42125</v>
      </c>
      <c r="B186">
        <v>9237.7900000000009</v>
      </c>
    </row>
    <row r="187" spans="1:2">
      <c r="A187" s="17">
        <v>42156</v>
      </c>
      <c r="B187">
        <v>8780.91</v>
      </c>
    </row>
    <row r="188" spans="1:2">
      <c r="A188" s="17">
        <v>42186</v>
      </c>
      <c r="B188">
        <v>9428.17</v>
      </c>
    </row>
    <row r="189" spans="1:2">
      <c r="A189" s="17">
        <v>42217</v>
      </c>
      <c r="B189">
        <v>8824.56</v>
      </c>
    </row>
    <row r="190" spans="1:2">
      <c r="A190" s="17">
        <v>42248</v>
      </c>
      <c r="B190">
        <v>8513.41</v>
      </c>
    </row>
    <row r="191" spans="1:2">
      <c r="A191" s="17">
        <v>42278</v>
      </c>
      <c r="B191">
        <v>8938.65</v>
      </c>
    </row>
    <row r="192" spans="1:2">
      <c r="A192" s="17">
        <v>42309</v>
      </c>
      <c r="B192">
        <v>8993.1</v>
      </c>
    </row>
    <row r="193" spans="1:2">
      <c r="A193" s="17">
        <v>42339</v>
      </c>
      <c r="B193">
        <v>8818.09</v>
      </c>
    </row>
    <row r="194" spans="1:2">
      <c r="A194" s="17">
        <v>42370</v>
      </c>
      <c r="B194">
        <v>8319.81</v>
      </c>
    </row>
    <row r="195" spans="1:2">
      <c r="A195" s="17">
        <v>42401</v>
      </c>
      <c r="B195">
        <v>7843.63</v>
      </c>
    </row>
    <row r="196" spans="1:2">
      <c r="A196" s="17">
        <v>42430</v>
      </c>
      <c r="B196">
        <v>7807.89</v>
      </c>
    </row>
    <row r="197" spans="1:2">
      <c r="A197" s="17">
        <v>42461</v>
      </c>
      <c r="B197">
        <v>7960.85</v>
      </c>
    </row>
    <row r="198" spans="1:2">
      <c r="A198" s="17">
        <v>42491</v>
      </c>
      <c r="B198">
        <v>8216.42</v>
      </c>
    </row>
    <row r="199" spans="1:2">
      <c r="A199" s="17">
        <v>42522</v>
      </c>
      <c r="B199">
        <v>8020.15</v>
      </c>
    </row>
    <row r="200" spans="1:2">
      <c r="A200" s="17">
        <v>42552</v>
      </c>
      <c r="B200">
        <v>8127.2</v>
      </c>
    </row>
    <row r="201" spans="1:2">
      <c r="A201" s="17">
        <v>42583</v>
      </c>
      <c r="B201">
        <v>8202.1299999999992</v>
      </c>
    </row>
    <row r="202" spans="1:2">
      <c r="A202" s="17">
        <v>42614</v>
      </c>
      <c r="B202">
        <v>8139.01</v>
      </c>
    </row>
    <row r="203" spans="1:2">
      <c r="A203" s="17">
        <v>42644</v>
      </c>
      <c r="B203">
        <v>7827.74</v>
      </c>
    </row>
    <row r="204" spans="1:2">
      <c r="A204" s="17">
        <v>42675</v>
      </c>
      <c r="B204">
        <v>7875.19</v>
      </c>
    </row>
    <row r="205" spans="1:2">
      <c r="A205" s="17">
        <v>42705</v>
      </c>
      <c r="B205">
        <v>8219.8700000000008</v>
      </c>
    </row>
    <row r="206" spans="1:2">
      <c r="A206" s="17">
        <v>42736</v>
      </c>
      <c r="B206">
        <v>8291.69</v>
      </c>
    </row>
    <row r="207" spans="1:2">
      <c r="A207" s="17">
        <v>42767</v>
      </c>
      <c r="B207">
        <v>8545.81</v>
      </c>
    </row>
    <row r="208" spans="1:2">
      <c r="A208" s="17">
        <v>42795</v>
      </c>
      <c r="B208">
        <v>8658.89</v>
      </c>
    </row>
    <row r="209" spans="1:2">
      <c r="A209" s="17">
        <v>42826</v>
      </c>
      <c r="B209">
        <v>8812.67</v>
      </c>
    </row>
    <row r="210" spans="1:2">
      <c r="A210" s="17">
        <v>42856</v>
      </c>
      <c r="B210">
        <v>9016.64</v>
      </c>
    </row>
    <row r="211" spans="1:2">
      <c r="A211" s="17">
        <v>42887</v>
      </c>
      <c r="B211">
        <v>8906.89</v>
      </c>
    </row>
    <row r="212" spans="1:2">
      <c r="A212" s="17">
        <v>42917</v>
      </c>
      <c r="B212">
        <v>9055</v>
      </c>
    </row>
    <row r="213" spans="1:2">
      <c r="A213" s="17">
        <v>42948</v>
      </c>
      <c r="B213">
        <v>8925.4500000000007</v>
      </c>
    </row>
    <row r="214" spans="1:2">
      <c r="A214" s="17">
        <v>42979</v>
      </c>
      <c r="B214">
        <v>9157.4599999999991</v>
      </c>
    </row>
    <row r="215" spans="1:2">
      <c r="A215" s="17">
        <v>43009</v>
      </c>
      <c r="B215">
        <v>9242.18</v>
      </c>
    </row>
    <row r="216" spans="1:2">
      <c r="A216" s="17">
        <v>43040</v>
      </c>
      <c r="B216">
        <v>9318.77</v>
      </c>
    </row>
    <row r="217" spans="1:2">
      <c r="A217" s="17">
        <v>43070</v>
      </c>
      <c r="B217">
        <v>9381.8700000000008</v>
      </c>
    </row>
    <row r="218" spans="1:2">
      <c r="A218" s="17">
        <v>43101</v>
      </c>
      <c r="B218">
        <v>9335.4</v>
      </c>
    </row>
    <row r="219" spans="1:2">
      <c r="A219" s="17">
        <v>43132</v>
      </c>
      <c r="B219">
        <v>8906.3799999999992</v>
      </c>
    </row>
    <row r="220" spans="1:2">
      <c r="A220" s="17">
        <v>43160</v>
      </c>
      <c r="B220">
        <v>8740.9699999999993</v>
      </c>
    </row>
    <row r="221" spans="1:2">
      <c r="A221" s="17">
        <v>43191</v>
      </c>
      <c r="B221">
        <v>8886.26</v>
      </c>
    </row>
    <row r="222" spans="1:2">
      <c r="A222" s="17">
        <v>43221</v>
      </c>
      <c r="B222">
        <v>8456.9500000000007</v>
      </c>
    </row>
    <row r="223" spans="1:2">
      <c r="A223" s="17">
        <v>43252</v>
      </c>
      <c r="B223">
        <v>8609.2999999999993</v>
      </c>
    </row>
    <row r="224" spans="1:2">
      <c r="A224" s="17">
        <v>43282</v>
      </c>
      <c r="B224">
        <v>9174.33</v>
      </c>
    </row>
    <row r="225" spans="1:2">
      <c r="A225" s="17">
        <v>43313</v>
      </c>
      <c r="B225">
        <v>8973.56</v>
      </c>
    </row>
    <row r="226" spans="1:2">
      <c r="A226" s="17">
        <v>43344</v>
      </c>
      <c r="B226">
        <v>9087.99</v>
      </c>
    </row>
    <row r="227" spans="1:2">
      <c r="A227" s="17">
        <v>43374</v>
      </c>
      <c r="B227">
        <v>9022.16</v>
      </c>
    </row>
    <row r="228" spans="1:2">
      <c r="A228" s="17">
        <v>43405</v>
      </c>
      <c r="B228">
        <v>9037.76</v>
      </c>
    </row>
    <row r="229" spans="1:2">
      <c r="A229" s="17">
        <v>43435</v>
      </c>
      <c r="B229">
        <v>8429.2999999999993</v>
      </c>
    </row>
    <row r="230" spans="1:2">
      <c r="A230" s="17">
        <v>43466</v>
      </c>
      <c r="B230">
        <v>8969.27</v>
      </c>
    </row>
    <row r="231" spans="1:2">
      <c r="A231" s="17">
        <v>43497</v>
      </c>
      <c r="B231">
        <v>9388.94</v>
      </c>
    </row>
    <row r="232" spans="1:2">
      <c r="A232" s="17">
        <v>43525</v>
      </c>
      <c r="B232">
        <v>9477.84</v>
      </c>
    </row>
    <row r="233" spans="1:2">
      <c r="A233" s="17">
        <v>43556</v>
      </c>
      <c r="B233">
        <v>9769.74</v>
      </c>
    </row>
    <row r="234" spans="1:2">
      <c r="A234" s="17">
        <v>43586</v>
      </c>
      <c r="B234">
        <v>9523.98</v>
      </c>
    </row>
    <row r="235" spans="1:2">
      <c r="A235" s="17">
        <v>43617</v>
      </c>
      <c r="B235">
        <v>9898.24</v>
      </c>
    </row>
    <row r="236" spans="1:2">
      <c r="A236" s="17">
        <v>43647</v>
      </c>
      <c r="B236">
        <v>9919.27</v>
      </c>
    </row>
    <row r="237" spans="1:2">
      <c r="A237" s="17">
        <v>43678</v>
      </c>
      <c r="B237">
        <v>9895.65</v>
      </c>
    </row>
    <row r="238" spans="1:2">
      <c r="A238" s="17">
        <v>43709</v>
      </c>
      <c r="B238">
        <v>10078.32</v>
      </c>
    </row>
    <row r="239" spans="1:2">
      <c r="A239" s="17">
        <v>43739</v>
      </c>
      <c r="B239">
        <v>10219.82</v>
      </c>
    </row>
    <row r="240" spans="1:2">
      <c r="A240" s="17">
        <v>43770</v>
      </c>
      <c r="B240">
        <v>10493.24</v>
      </c>
    </row>
    <row r="241" spans="1:2">
      <c r="A241" s="17">
        <v>43800</v>
      </c>
      <c r="B241">
        <v>10616.94</v>
      </c>
    </row>
    <row r="242" spans="1:2">
      <c r="A242" s="17">
        <v>43831</v>
      </c>
      <c r="B242">
        <v>10627.88</v>
      </c>
    </row>
    <row r="243" spans="1:2">
      <c r="A243" s="17">
        <v>43862</v>
      </c>
      <c r="B243">
        <v>9831.0300000000007</v>
      </c>
    </row>
    <row r="244" spans="1:2">
      <c r="A244" s="17">
        <v>43891</v>
      </c>
      <c r="B244">
        <v>9311.92</v>
      </c>
    </row>
    <row r="245" spans="1:2">
      <c r="A245" s="17">
        <v>43922</v>
      </c>
      <c r="B245">
        <v>9629.4</v>
      </c>
    </row>
    <row r="246" spans="1:2">
      <c r="A246" s="17">
        <v>43952</v>
      </c>
      <c r="B246">
        <v>9831.49</v>
      </c>
    </row>
    <row r="247" spans="1:2">
      <c r="A247" s="17">
        <v>43983</v>
      </c>
      <c r="B247">
        <v>10045.299999999999</v>
      </c>
    </row>
    <row r="248" spans="1:2">
      <c r="A248" s="17">
        <v>44013</v>
      </c>
      <c r="B248">
        <v>10005.9</v>
      </c>
    </row>
    <row r="249" spans="1:2">
      <c r="A249" s="17">
        <v>44044</v>
      </c>
      <c r="B249">
        <v>10135.56</v>
      </c>
    </row>
    <row r="250" spans="1:2">
      <c r="A250" s="17">
        <v>44075</v>
      </c>
      <c r="B250">
        <v>10187</v>
      </c>
    </row>
    <row r="251" spans="1:2">
      <c r="A251" s="17">
        <v>44105</v>
      </c>
      <c r="B251">
        <v>9587.15</v>
      </c>
    </row>
    <row r="252" spans="1:2">
      <c r="A252" s="17">
        <v>44136</v>
      </c>
      <c r="B252">
        <v>10476.43</v>
      </c>
    </row>
    <row r="253" spans="1:2">
      <c r="A253" s="17">
        <v>44166</v>
      </c>
      <c r="B253">
        <v>10703.51</v>
      </c>
    </row>
    <row r="254" spans="1:2">
      <c r="A254" s="17">
        <v>44197</v>
      </c>
      <c r="B254">
        <v>10591.06</v>
      </c>
    </row>
    <row r="255" spans="1:2">
      <c r="A255" s="17">
        <v>44228</v>
      </c>
      <c r="B255">
        <v>10522.22</v>
      </c>
    </row>
    <row r="256" spans="1:2">
      <c r="A256" s="17">
        <v>44256</v>
      </c>
      <c r="B256">
        <v>11047.37</v>
      </c>
    </row>
    <row r="257" spans="1:2">
      <c r="A257" s="17">
        <v>44287</v>
      </c>
      <c r="B257">
        <v>11022.34</v>
      </c>
    </row>
    <row r="258" spans="1:2">
      <c r="A258" s="17">
        <v>44317</v>
      </c>
      <c r="B258">
        <v>11363.45</v>
      </c>
    </row>
    <row r="259" spans="1:2">
      <c r="A259" s="17">
        <v>44348</v>
      </c>
      <c r="B259">
        <v>11942.72</v>
      </c>
    </row>
    <row r="260" spans="1:2">
      <c r="A260" s="17">
        <v>44378</v>
      </c>
      <c r="B260">
        <v>12116.82</v>
      </c>
    </row>
    <row r="261" spans="1:2">
      <c r="A261" s="17">
        <v>44409</v>
      </c>
      <c r="B261">
        <v>12411.11</v>
      </c>
    </row>
    <row r="262" spans="1:2">
      <c r="A262" s="17">
        <v>44440</v>
      </c>
      <c r="B262">
        <v>11642.45</v>
      </c>
    </row>
    <row r="263" spans="1:2">
      <c r="A263" s="17">
        <v>44470</v>
      </c>
      <c r="B263">
        <v>12108.17</v>
      </c>
    </row>
    <row r="264" spans="1:2">
      <c r="A264" s="17">
        <v>44501</v>
      </c>
      <c r="B264">
        <v>12159.69</v>
      </c>
    </row>
    <row r="265" spans="1:2">
      <c r="A265">
        <v>44531</v>
      </c>
      <c r="B265">
        <v>12875.66</v>
      </c>
    </row>
    <row r="266" spans="1:2">
      <c r="A266">
        <v>44562</v>
      </c>
      <c r="B266">
        <v>12226.7</v>
      </c>
    </row>
    <row r="267" spans="1:2">
      <c r="A267">
        <v>44593</v>
      </c>
      <c r="B267">
        <v>11986.78</v>
      </c>
    </row>
    <row r="268" spans="1:2">
      <c r="A268">
        <v>44621</v>
      </c>
      <c r="B268">
        <v>11671.9</v>
      </c>
    </row>
  </sheetData>
  <hyperlinks>
    <hyperlink ref="F1" r:id="rId1" display="https://www.investing.com/indices/switzerland-20-historical-data" xr:uid="{A1DCB8F7-34C9-4D73-9BDA-E80F76EE9966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9437C-5EAF-42B9-9CF4-D68F912F5C1E}">
  <sheetPr>
    <tabColor rgb="FF70AD47"/>
  </sheetPr>
  <dimension ref="A1:E268"/>
  <sheetViews>
    <sheetView workbookViewId="0">
      <selection activeCell="K29" sqref="K29"/>
    </sheetView>
  </sheetViews>
  <sheetFormatPr defaultRowHeight="12.75"/>
  <cols>
    <col min="1" max="1" width="10.140625" bestFit="1" customWidth="1"/>
  </cols>
  <sheetData>
    <row r="1" spans="1:5">
      <c r="A1" t="s">
        <v>1</v>
      </c>
      <c r="B1" t="s">
        <v>59</v>
      </c>
      <c r="E1" s="18" t="s">
        <v>527</v>
      </c>
    </row>
    <row r="2" spans="1:5">
      <c r="A2" s="17">
        <v>36526</v>
      </c>
      <c r="B2">
        <v>3940.35</v>
      </c>
    </row>
    <row r="3" spans="1:5">
      <c r="A3" s="17">
        <v>36557</v>
      </c>
      <c r="B3">
        <v>4696.6899999999996</v>
      </c>
    </row>
    <row r="4" spans="1:5">
      <c r="A4" s="17">
        <v>36586</v>
      </c>
      <c r="B4">
        <v>4572.83</v>
      </c>
    </row>
    <row r="5" spans="1:5">
      <c r="A5" s="17">
        <v>36617</v>
      </c>
      <c r="B5">
        <v>3860.66</v>
      </c>
    </row>
    <row r="6" spans="1:5">
      <c r="A6" s="17">
        <v>36647</v>
      </c>
      <c r="B6">
        <v>3400.91</v>
      </c>
    </row>
    <row r="7" spans="1:5">
      <c r="A7" s="17">
        <v>36678</v>
      </c>
      <c r="B7">
        <v>3966.11</v>
      </c>
    </row>
    <row r="8" spans="1:5">
      <c r="A8" s="17">
        <v>36708</v>
      </c>
      <c r="B8">
        <v>3766.99</v>
      </c>
    </row>
    <row r="9" spans="1:5">
      <c r="A9" s="17">
        <v>36739</v>
      </c>
      <c r="B9">
        <v>4206.3500000000004</v>
      </c>
    </row>
    <row r="10" spans="1:5">
      <c r="A10" s="17">
        <v>36770</v>
      </c>
      <c r="B10">
        <v>3672.82</v>
      </c>
    </row>
    <row r="11" spans="1:5">
      <c r="A11" s="17">
        <v>36800</v>
      </c>
      <c r="B11">
        <v>3369.63</v>
      </c>
    </row>
    <row r="12" spans="1:5">
      <c r="A12" s="17">
        <v>36831</v>
      </c>
      <c r="B12">
        <v>2597.9299999999998</v>
      </c>
    </row>
    <row r="13" spans="1:5">
      <c r="A13" s="17">
        <v>36861</v>
      </c>
      <c r="B13">
        <v>2470.52</v>
      </c>
    </row>
    <row r="14" spans="1:5">
      <c r="A14" s="17">
        <v>36892</v>
      </c>
      <c r="B14">
        <v>2772.73</v>
      </c>
    </row>
    <row r="15" spans="1:5">
      <c r="A15" s="17">
        <v>36923</v>
      </c>
      <c r="B15">
        <v>2151.83</v>
      </c>
    </row>
    <row r="16" spans="1:5">
      <c r="A16" s="17">
        <v>36951</v>
      </c>
      <c r="B16">
        <v>1840.26</v>
      </c>
    </row>
    <row r="17" spans="1:2">
      <c r="A17" s="17">
        <v>36982</v>
      </c>
      <c r="B17">
        <v>2116.2399999999998</v>
      </c>
    </row>
    <row r="18" spans="1:2">
      <c r="A18" s="17">
        <v>37012</v>
      </c>
      <c r="B18">
        <v>2110.4899999999998</v>
      </c>
    </row>
    <row r="19" spans="1:2">
      <c r="A19" s="17">
        <v>37043</v>
      </c>
      <c r="B19">
        <v>2161.2399999999998</v>
      </c>
    </row>
    <row r="20" spans="1:2">
      <c r="A20" s="17">
        <v>37073</v>
      </c>
      <c r="B20">
        <v>2027.13</v>
      </c>
    </row>
    <row r="21" spans="1:2">
      <c r="A21" s="17">
        <v>37104</v>
      </c>
      <c r="B21">
        <v>1805.43</v>
      </c>
    </row>
    <row r="22" spans="1:2">
      <c r="A22" s="17">
        <v>37135</v>
      </c>
      <c r="B22">
        <v>1498.8</v>
      </c>
    </row>
    <row r="23" spans="1:2">
      <c r="A23" s="17">
        <v>37165</v>
      </c>
      <c r="B23">
        <v>1690.2</v>
      </c>
    </row>
    <row r="24" spans="1:2">
      <c r="A24" s="17">
        <v>37196</v>
      </c>
      <c r="B24">
        <v>1930.58</v>
      </c>
    </row>
    <row r="25" spans="1:2">
      <c r="A25" s="17">
        <v>37226</v>
      </c>
      <c r="B25">
        <v>1950.4</v>
      </c>
    </row>
    <row r="26" spans="1:2">
      <c r="A26" s="17">
        <v>37257</v>
      </c>
      <c r="B26">
        <v>1934.03</v>
      </c>
    </row>
    <row r="27" spans="1:2">
      <c r="A27" s="17">
        <v>37288</v>
      </c>
      <c r="B27">
        <v>1731.49</v>
      </c>
    </row>
    <row r="28" spans="1:2">
      <c r="A28" s="17">
        <v>37316</v>
      </c>
      <c r="B28">
        <v>1845.35</v>
      </c>
    </row>
    <row r="29" spans="1:2">
      <c r="A29" s="17">
        <v>37347</v>
      </c>
      <c r="B29">
        <v>1688.23</v>
      </c>
    </row>
    <row r="30" spans="1:2">
      <c r="A30" s="17">
        <v>37377</v>
      </c>
      <c r="B30">
        <v>1615.73</v>
      </c>
    </row>
    <row r="31" spans="1:2">
      <c r="A31" s="17">
        <v>37408</v>
      </c>
      <c r="B31">
        <v>1463.21</v>
      </c>
    </row>
    <row r="32" spans="1:2">
      <c r="A32" s="17">
        <v>37438</v>
      </c>
      <c r="B32">
        <v>1328.26</v>
      </c>
    </row>
    <row r="33" spans="1:2">
      <c r="A33" s="17">
        <v>37469</v>
      </c>
      <c r="B33">
        <v>1314.85</v>
      </c>
    </row>
    <row r="34" spans="1:2">
      <c r="A34" s="17">
        <v>37500</v>
      </c>
      <c r="B34">
        <v>1172.06</v>
      </c>
    </row>
    <row r="35" spans="1:2">
      <c r="A35" s="17">
        <v>37530</v>
      </c>
      <c r="B35">
        <v>1329.75</v>
      </c>
    </row>
    <row r="36" spans="1:2">
      <c r="A36" s="17">
        <v>37561</v>
      </c>
      <c r="B36">
        <v>1478.78</v>
      </c>
    </row>
    <row r="37" spans="1:2">
      <c r="A37" s="17">
        <v>37591</v>
      </c>
      <c r="B37">
        <v>1335.51</v>
      </c>
    </row>
    <row r="38" spans="1:2">
      <c r="A38" s="17">
        <v>37622</v>
      </c>
      <c r="B38">
        <v>1320.91</v>
      </c>
    </row>
    <row r="39" spans="1:2">
      <c r="A39" s="17">
        <v>37653</v>
      </c>
      <c r="B39">
        <v>1337.52</v>
      </c>
    </row>
    <row r="40" spans="1:2">
      <c r="A40" s="17">
        <v>37681</v>
      </c>
      <c r="B40">
        <v>1341.17</v>
      </c>
    </row>
    <row r="41" spans="1:2">
      <c r="A41" s="17">
        <v>37712</v>
      </c>
      <c r="B41">
        <v>1464.31</v>
      </c>
    </row>
    <row r="42" spans="1:2">
      <c r="A42" s="17">
        <v>37742</v>
      </c>
      <c r="B42">
        <v>1595.91</v>
      </c>
    </row>
    <row r="43" spans="1:2">
      <c r="A43" s="17">
        <v>37773</v>
      </c>
      <c r="B43">
        <v>1622.8</v>
      </c>
    </row>
    <row r="44" spans="1:2">
      <c r="A44" s="17">
        <v>37803</v>
      </c>
      <c r="B44">
        <v>1735.02</v>
      </c>
    </row>
    <row r="45" spans="1:2">
      <c r="A45" s="17">
        <v>37834</v>
      </c>
      <c r="B45">
        <v>1810.45</v>
      </c>
    </row>
    <row r="46" spans="1:2">
      <c r="A46" s="17">
        <v>37865</v>
      </c>
      <c r="B46">
        <v>1786.94</v>
      </c>
    </row>
    <row r="47" spans="1:2">
      <c r="A47" s="17">
        <v>37895</v>
      </c>
      <c r="B47">
        <v>1932.21</v>
      </c>
    </row>
    <row r="48" spans="1:2">
      <c r="A48" s="17">
        <v>37926</v>
      </c>
      <c r="B48">
        <v>1960.26</v>
      </c>
    </row>
    <row r="49" spans="1:2">
      <c r="A49" s="17">
        <v>37956</v>
      </c>
      <c r="B49">
        <v>2003.37</v>
      </c>
    </row>
    <row r="50" spans="1:2">
      <c r="A50" s="17">
        <v>37987</v>
      </c>
      <c r="B50">
        <v>2066.15</v>
      </c>
    </row>
    <row r="51" spans="1:2">
      <c r="A51" s="17">
        <v>38018</v>
      </c>
      <c r="B51">
        <v>2029.82</v>
      </c>
    </row>
    <row r="52" spans="1:2">
      <c r="A52" s="17">
        <v>38047</v>
      </c>
      <c r="B52">
        <v>1994.22</v>
      </c>
    </row>
    <row r="53" spans="1:2">
      <c r="A53" s="17">
        <v>38078</v>
      </c>
      <c r="B53">
        <v>1920.15</v>
      </c>
    </row>
    <row r="54" spans="1:2">
      <c r="A54" s="17">
        <v>38108</v>
      </c>
      <c r="B54">
        <v>1986.74</v>
      </c>
    </row>
    <row r="55" spans="1:2">
      <c r="A55" s="17">
        <v>38139</v>
      </c>
      <c r="B55">
        <v>2047.79</v>
      </c>
    </row>
    <row r="56" spans="1:2">
      <c r="A56" s="17">
        <v>38169</v>
      </c>
      <c r="B56">
        <v>1887.36</v>
      </c>
    </row>
    <row r="57" spans="1:2">
      <c r="A57" s="17">
        <v>38200</v>
      </c>
      <c r="B57">
        <v>1838.1</v>
      </c>
    </row>
    <row r="58" spans="1:2">
      <c r="A58" s="17">
        <v>38231</v>
      </c>
      <c r="B58">
        <v>1896.84</v>
      </c>
    </row>
    <row r="59" spans="1:2">
      <c r="A59" s="17">
        <v>38261</v>
      </c>
      <c r="B59">
        <v>1974.99</v>
      </c>
    </row>
    <row r="60" spans="1:2">
      <c r="A60" s="17">
        <v>38292</v>
      </c>
      <c r="B60">
        <v>2096.81</v>
      </c>
    </row>
    <row r="61" spans="1:2">
      <c r="A61" s="17">
        <v>38322</v>
      </c>
      <c r="B61">
        <v>2175.44</v>
      </c>
    </row>
    <row r="62" spans="1:2">
      <c r="A62" s="17">
        <v>38353</v>
      </c>
      <c r="B62">
        <v>2062.41</v>
      </c>
    </row>
    <row r="63" spans="1:2">
      <c r="A63" s="17">
        <v>38384</v>
      </c>
      <c r="B63">
        <v>2051.7199999999998</v>
      </c>
    </row>
    <row r="64" spans="1:2">
      <c r="A64" s="17">
        <v>38412</v>
      </c>
      <c r="B64">
        <v>1999.23</v>
      </c>
    </row>
    <row r="65" spans="1:2">
      <c r="A65" s="17">
        <v>38443</v>
      </c>
      <c r="B65">
        <v>1921.65</v>
      </c>
    </row>
    <row r="66" spans="1:2">
      <c r="A66" s="17">
        <v>38473</v>
      </c>
      <c r="B66">
        <v>2068.2199999999998</v>
      </c>
    </row>
    <row r="67" spans="1:2">
      <c r="A67" s="17">
        <v>38504</v>
      </c>
      <c r="B67">
        <v>2056.96</v>
      </c>
    </row>
    <row r="68" spans="1:2">
      <c r="A68" s="17">
        <v>38534</v>
      </c>
      <c r="B68">
        <v>2184.83</v>
      </c>
    </row>
    <row r="69" spans="1:2">
      <c r="A69" s="17">
        <v>38565</v>
      </c>
      <c r="B69">
        <v>2152.09</v>
      </c>
    </row>
    <row r="70" spans="1:2">
      <c r="A70" s="17">
        <v>38596</v>
      </c>
      <c r="B70">
        <v>2151.69</v>
      </c>
    </row>
    <row r="71" spans="1:2">
      <c r="A71" s="17">
        <v>38626</v>
      </c>
      <c r="B71">
        <v>2120.3000000000002</v>
      </c>
    </row>
    <row r="72" spans="1:2">
      <c r="A72" s="17">
        <v>38657</v>
      </c>
      <c r="B72">
        <v>2232.8200000000002</v>
      </c>
    </row>
    <row r="73" spans="1:2">
      <c r="A73" s="17">
        <v>38687</v>
      </c>
      <c r="B73">
        <v>2205.3200000000002</v>
      </c>
    </row>
    <row r="74" spans="1:2">
      <c r="A74" s="17">
        <v>38718</v>
      </c>
      <c r="B74">
        <v>2305.8200000000002</v>
      </c>
    </row>
    <row r="75" spans="1:2">
      <c r="A75" s="17">
        <v>38749</v>
      </c>
      <c r="B75">
        <v>2281.39</v>
      </c>
    </row>
    <row r="76" spans="1:2">
      <c r="A76" s="17">
        <v>38777</v>
      </c>
      <c r="B76">
        <v>2339.79</v>
      </c>
    </row>
    <row r="77" spans="1:2">
      <c r="A77" s="17">
        <v>38808</v>
      </c>
      <c r="B77">
        <v>2322.5700000000002</v>
      </c>
    </row>
    <row r="78" spans="1:2">
      <c r="A78" s="17">
        <v>38838</v>
      </c>
      <c r="B78">
        <v>2178.88</v>
      </c>
    </row>
    <row r="79" spans="1:2">
      <c r="A79" s="17">
        <v>38869</v>
      </c>
      <c r="B79">
        <v>2172.09</v>
      </c>
    </row>
    <row r="80" spans="1:2">
      <c r="A80" s="17">
        <v>38899</v>
      </c>
      <c r="B80">
        <v>2091.4699999999998</v>
      </c>
    </row>
    <row r="81" spans="1:2">
      <c r="A81" s="17">
        <v>38930</v>
      </c>
      <c r="B81">
        <v>2183.75</v>
      </c>
    </row>
    <row r="82" spans="1:2">
      <c r="A82" s="17">
        <v>38961</v>
      </c>
      <c r="B82">
        <v>2258.4299999999998</v>
      </c>
    </row>
    <row r="83" spans="1:2">
      <c r="A83" s="17">
        <v>38991</v>
      </c>
      <c r="B83">
        <v>2366.71</v>
      </c>
    </row>
    <row r="84" spans="1:2">
      <c r="A84" s="17">
        <v>39022</v>
      </c>
      <c r="B84">
        <v>2431.77</v>
      </c>
    </row>
    <row r="85" spans="1:2">
      <c r="A85" s="17">
        <v>39052</v>
      </c>
      <c r="B85">
        <v>2415.29</v>
      </c>
    </row>
    <row r="86" spans="1:2">
      <c r="A86" s="17">
        <v>39083</v>
      </c>
      <c r="B86">
        <v>2463.9299999999998</v>
      </c>
    </row>
    <row r="87" spans="1:2">
      <c r="A87" s="17">
        <v>39114</v>
      </c>
      <c r="B87">
        <v>2416.15</v>
      </c>
    </row>
    <row r="88" spans="1:2">
      <c r="A88" s="17">
        <v>39142</v>
      </c>
      <c r="B88">
        <v>2421.64</v>
      </c>
    </row>
    <row r="89" spans="1:2">
      <c r="A89" s="17">
        <v>39173</v>
      </c>
      <c r="B89">
        <v>2525.09</v>
      </c>
    </row>
    <row r="90" spans="1:2">
      <c r="A90" s="17">
        <v>39203</v>
      </c>
      <c r="B90">
        <v>2604.52</v>
      </c>
    </row>
    <row r="91" spans="1:2">
      <c r="A91" s="17">
        <v>39234</v>
      </c>
      <c r="B91">
        <v>2603.23</v>
      </c>
    </row>
    <row r="92" spans="1:2">
      <c r="A92" s="17">
        <v>39264</v>
      </c>
      <c r="B92">
        <v>2545.5700000000002</v>
      </c>
    </row>
    <row r="93" spans="1:2">
      <c r="A93" s="17">
        <v>39295</v>
      </c>
      <c r="B93">
        <v>2596.36</v>
      </c>
    </row>
    <row r="94" spans="1:2">
      <c r="A94" s="17">
        <v>39326</v>
      </c>
      <c r="B94">
        <v>2701.5</v>
      </c>
    </row>
    <row r="95" spans="1:2">
      <c r="A95" s="17">
        <v>39356</v>
      </c>
      <c r="B95">
        <v>2859.12</v>
      </c>
    </row>
    <row r="96" spans="1:2">
      <c r="A96" s="17">
        <v>39387</v>
      </c>
      <c r="B96">
        <v>2660.96</v>
      </c>
    </row>
    <row r="97" spans="1:2">
      <c r="A97" s="17">
        <v>39417</v>
      </c>
      <c r="B97">
        <v>2652.28</v>
      </c>
    </row>
    <row r="98" spans="1:2">
      <c r="A98" s="17">
        <v>39448</v>
      </c>
      <c r="B98">
        <v>2389.86</v>
      </c>
    </row>
    <row r="99" spans="1:2">
      <c r="A99" s="17">
        <v>39479</v>
      </c>
      <c r="B99">
        <v>2271.48</v>
      </c>
    </row>
    <row r="100" spans="1:2">
      <c r="A100" s="17">
        <v>39508</v>
      </c>
      <c r="B100">
        <v>2279.1</v>
      </c>
    </row>
    <row r="101" spans="1:2">
      <c r="A101" s="17">
        <v>39539</v>
      </c>
      <c r="B101">
        <v>2412.8000000000002</v>
      </c>
    </row>
    <row r="102" spans="1:2">
      <c r="A102" s="17">
        <v>39569</v>
      </c>
      <c r="B102">
        <v>2522.66</v>
      </c>
    </row>
    <row r="103" spans="1:2">
      <c r="A103" s="17">
        <v>39600</v>
      </c>
      <c r="B103">
        <v>2292.98</v>
      </c>
    </row>
    <row r="104" spans="1:2">
      <c r="A104" s="17">
        <v>39630</v>
      </c>
      <c r="B104">
        <v>2325.5500000000002</v>
      </c>
    </row>
    <row r="105" spans="1:2">
      <c r="A105" s="17">
        <v>39661</v>
      </c>
      <c r="B105">
        <v>2367.52</v>
      </c>
    </row>
    <row r="106" spans="1:2">
      <c r="A106" s="17">
        <v>39692</v>
      </c>
      <c r="B106">
        <v>2091.88</v>
      </c>
    </row>
    <row r="107" spans="1:2">
      <c r="A107" s="17">
        <v>39722</v>
      </c>
      <c r="B107">
        <v>1720.95</v>
      </c>
    </row>
    <row r="108" spans="1:2">
      <c r="A108" s="17">
        <v>39753</v>
      </c>
      <c r="B108">
        <v>1535.57</v>
      </c>
    </row>
    <row r="109" spans="1:2">
      <c r="A109" s="17">
        <v>39783</v>
      </c>
      <c r="B109">
        <v>1577.03</v>
      </c>
    </row>
    <row r="110" spans="1:2">
      <c r="A110" s="17">
        <v>39814</v>
      </c>
      <c r="B110">
        <v>1476.42</v>
      </c>
    </row>
    <row r="111" spans="1:2">
      <c r="A111" s="17">
        <v>39845</v>
      </c>
      <c r="B111">
        <v>1377.84</v>
      </c>
    </row>
    <row r="112" spans="1:2">
      <c r="A112" s="17">
        <v>39873</v>
      </c>
      <c r="B112">
        <v>1528.59</v>
      </c>
    </row>
    <row r="113" spans="1:2">
      <c r="A113" s="17">
        <v>39904</v>
      </c>
      <c r="B113">
        <v>1717.3</v>
      </c>
    </row>
    <row r="114" spans="1:2">
      <c r="A114" s="17">
        <v>39934</v>
      </c>
      <c r="B114">
        <v>1774.33</v>
      </c>
    </row>
    <row r="115" spans="1:2">
      <c r="A115" s="17">
        <v>39965</v>
      </c>
      <c r="B115">
        <v>1835.04</v>
      </c>
    </row>
    <row r="116" spans="1:2">
      <c r="A116" s="17">
        <v>39995</v>
      </c>
      <c r="B116">
        <v>1978.5</v>
      </c>
    </row>
    <row r="117" spans="1:2">
      <c r="A117" s="17">
        <v>40026</v>
      </c>
      <c r="B117">
        <v>2009.06</v>
      </c>
    </row>
    <row r="118" spans="1:2">
      <c r="A118" s="17">
        <v>40057</v>
      </c>
      <c r="B118">
        <v>2122.42</v>
      </c>
    </row>
    <row r="119" spans="1:2">
      <c r="A119" s="17">
        <v>40087</v>
      </c>
      <c r="B119">
        <v>2045.11</v>
      </c>
    </row>
    <row r="120" spans="1:2">
      <c r="A120" s="17">
        <v>40118</v>
      </c>
      <c r="B120">
        <v>2144.6</v>
      </c>
    </row>
    <row r="121" spans="1:2">
      <c r="A121" s="17">
        <v>40148</v>
      </c>
      <c r="B121">
        <v>2269.15</v>
      </c>
    </row>
    <row r="122" spans="1:2">
      <c r="A122" s="17">
        <v>40179</v>
      </c>
      <c r="B122">
        <v>2147.35</v>
      </c>
    </row>
    <row r="123" spans="1:2">
      <c r="A123" s="17">
        <v>40210</v>
      </c>
      <c r="B123">
        <v>2238.2600000000002</v>
      </c>
    </row>
    <row r="124" spans="1:2">
      <c r="A124" s="17">
        <v>40238</v>
      </c>
      <c r="B124">
        <v>2397.96</v>
      </c>
    </row>
    <row r="125" spans="1:2">
      <c r="A125" s="17">
        <v>40269</v>
      </c>
      <c r="B125">
        <v>2461.19</v>
      </c>
    </row>
    <row r="126" spans="1:2">
      <c r="A126" s="17">
        <v>40299</v>
      </c>
      <c r="B126">
        <v>2257.04</v>
      </c>
    </row>
    <row r="127" spans="1:2">
      <c r="A127" s="17">
        <v>40330</v>
      </c>
      <c r="B127">
        <v>2109.2399999999998</v>
      </c>
    </row>
    <row r="128" spans="1:2">
      <c r="A128" s="17">
        <v>40360</v>
      </c>
      <c r="B128">
        <v>2254.6999999999998</v>
      </c>
    </row>
    <row r="129" spans="1:2">
      <c r="A129" s="17">
        <v>40391</v>
      </c>
      <c r="B129">
        <v>2114.0300000000002</v>
      </c>
    </row>
    <row r="130" spans="1:2">
      <c r="A130" s="17">
        <v>40422</v>
      </c>
      <c r="B130">
        <v>2368.62</v>
      </c>
    </row>
    <row r="131" spans="1:2">
      <c r="A131" s="17">
        <v>40452</v>
      </c>
      <c r="B131">
        <v>2507.41</v>
      </c>
    </row>
    <row r="132" spans="1:2">
      <c r="A132" s="17">
        <v>40483</v>
      </c>
      <c r="B132">
        <v>2498.23</v>
      </c>
    </row>
    <row r="133" spans="1:2">
      <c r="A133" s="17">
        <v>40513</v>
      </c>
      <c r="B133">
        <v>2652.87</v>
      </c>
    </row>
    <row r="134" spans="1:2">
      <c r="A134" s="17">
        <v>40544</v>
      </c>
      <c r="B134">
        <v>2700.08</v>
      </c>
    </row>
    <row r="135" spans="1:2">
      <c r="A135" s="17">
        <v>40575</v>
      </c>
      <c r="B135">
        <v>2782.27</v>
      </c>
    </row>
    <row r="136" spans="1:2">
      <c r="A136" s="17">
        <v>40603</v>
      </c>
      <c r="B136">
        <v>2781.07</v>
      </c>
    </row>
    <row r="137" spans="1:2">
      <c r="A137" s="17">
        <v>40634</v>
      </c>
      <c r="B137">
        <v>2873.54</v>
      </c>
    </row>
    <row r="138" spans="1:2">
      <c r="A138" s="17">
        <v>40664</v>
      </c>
      <c r="B138">
        <v>2835.3</v>
      </c>
    </row>
    <row r="139" spans="1:2">
      <c r="A139" s="17">
        <v>40695</v>
      </c>
      <c r="B139">
        <v>2773.52</v>
      </c>
    </row>
    <row r="140" spans="1:2">
      <c r="A140" s="17">
        <v>40725</v>
      </c>
      <c r="B140">
        <v>2756.38</v>
      </c>
    </row>
    <row r="141" spans="1:2">
      <c r="A141" s="17">
        <v>40756</v>
      </c>
      <c r="B141">
        <v>2579.46</v>
      </c>
    </row>
    <row r="142" spans="1:2">
      <c r="A142" s="17">
        <v>40787</v>
      </c>
      <c r="B142">
        <v>2415.4</v>
      </c>
    </row>
    <row r="143" spans="1:2">
      <c r="A143" s="17">
        <v>40817</v>
      </c>
      <c r="B143">
        <v>2684.41</v>
      </c>
    </row>
    <row r="144" spans="1:2">
      <c r="A144" s="17">
        <v>40848</v>
      </c>
      <c r="B144">
        <v>2620.34</v>
      </c>
    </row>
    <row r="145" spans="1:2">
      <c r="A145" s="17">
        <v>40878</v>
      </c>
      <c r="B145">
        <v>2605.15</v>
      </c>
    </row>
    <row r="146" spans="1:2">
      <c r="A146" s="17">
        <v>40909</v>
      </c>
      <c r="B146">
        <v>2813.84</v>
      </c>
    </row>
    <row r="147" spans="1:2">
      <c r="A147" s="17">
        <v>40940</v>
      </c>
      <c r="B147">
        <v>2966.89</v>
      </c>
    </row>
    <row r="148" spans="1:2">
      <c r="A148" s="17">
        <v>40969</v>
      </c>
      <c r="B148">
        <v>3091.57</v>
      </c>
    </row>
    <row r="149" spans="1:2">
      <c r="A149" s="17">
        <v>41000</v>
      </c>
      <c r="B149">
        <v>3046.36</v>
      </c>
    </row>
    <row r="150" spans="1:2">
      <c r="A150" s="17">
        <v>41030</v>
      </c>
      <c r="B150">
        <v>2827.34</v>
      </c>
    </row>
    <row r="151" spans="1:2">
      <c r="A151" s="17">
        <v>41061</v>
      </c>
      <c r="B151">
        <v>2935.05</v>
      </c>
    </row>
    <row r="152" spans="1:2">
      <c r="A152" s="17">
        <v>41091</v>
      </c>
      <c r="B152">
        <v>2939.52</v>
      </c>
    </row>
    <row r="153" spans="1:2">
      <c r="A153" s="17">
        <v>41122</v>
      </c>
      <c r="B153">
        <v>3066.96</v>
      </c>
    </row>
    <row r="154" spans="1:2">
      <c r="A154" s="17">
        <v>41153</v>
      </c>
      <c r="B154">
        <v>3116.23</v>
      </c>
    </row>
    <row r="155" spans="1:2">
      <c r="A155" s="17">
        <v>41183</v>
      </c>
      <c r="B155">
        <v>2977.23</v>
      </c>
    </row>
    <row r="156" spans="1:2">
      <c r="A156" s="17">
        <v>41214</v>
      </c>
      <c r="B156">
        <v>3010.24</v>
      </c>
    </row>
    <row r="157" spans="1:2">
      <c r="A157" s="17">
        <v>41244</v>
      </c>
      <c r="B157">
        <v>3019.51</v>
      </c>
    </row>
    <row r="158" spans="1:2">
      <c r="A158" s="17">
        <v>41275</v>
      </c>
      <c r="B158">
        <v>3142.13</v>
      </c>
    </row>
    <row r="159" spans="1:2">
      <c r="A159" s="17">
        <v>41306</v>
      </c>
      <c r="B159">
        <v>3160.19</v>
      </c>
    </row>
    <row r="160" spans="1:2">
      <c r="A160" s="17">
        <v>41334</v>
      </c>
      <c r="B160">
        <v>3267.52</v>
      </c>
    </row>
    <row r="161" spans="1:2">
      <c r="A161" s="17">
        <v>41365</v>
      </c>
      <c r="B161">
        <v>3328.79</v>
      </c>
    </row>
    <row r="162" spans="1:2">
      <c r="A162" s="17">
        <v>41395</v>
      </c>
      <c r="B162">
        <v>3455.91</v>
      </c>
    </row>
    <row r="163" spans="1:2">
      <c r="A163" s="17">
        <v>41426</v>
      </c>
      <c r="B163">
        <v>3403.25</v>
      </c>
    </row>
    <row r="164" spans="1:2">
      <c r="A164" s="17">
        <v>41456</v>
      </c>
      <c r="B164">
        <v>3626.37</v>
      </c>
    </row>
    <row r="165" spans="1:2">
      <c r="A165" s="17">
        <v>41487</v>
      </c>
      <c r="B165">
        <v>3589.87</v>
      </c>
    </row>
    <row r="166" spans="1:2">
      <c r="A166" s="17">
        <v>41518</v>
      </c>
      <c r="B166">
        <v>3771.48</v>
      </c>
    </row>
    <row r="167" spans="1:2">
      <c r="A167" s="17">
        <v>41548</v>
      </c>
      <c r="B167">
        <v>3919.71</v>
      </c>
    </row>
    <row r="168" spans="1:2">
      <c r="A168" s="17">
        <v>41579</v>
      </c>
      <c r="B168">
        <v>4059.89</v>
      </c>
    </row>
    <row r="169" spans="1:2">
      <c r="A169" s="17">
        <v>41609</v>
      </c>
      <c r="B169">
        <v>4176.59</v>
      </c>
    </row>
    <row r="170" spans="1:2">
      <c r="A170" s="17">
        <v>41640</v>
      </c>
      <c r="B170">
        <v>4103.88</v>
      </c>
    </row>
    <row r="171" spans="1:2">
      <c r="A171" s="17">
        <v>41671</v>
      </c>
      <c r="B171">
        <v>4308.12</v>
      </c>
    </row>
    <row r="172" spans="1:2">
      <c r="A172" s="17">
        <v>41699</v>
      </c>
      <c r="B172">
        <v>4198.99</v>
      </c>
    </row>
    <row r="173" spans="1:2">
      <c r="A173" s="17">
        <v>41730</v>
      </c>
      <c r="B173">
        <v>4114.5600000000004</v>
      </c>
    </row>
    <row r="174" spans="1:2">
      <c r="A174" s="17">
        <v>41760</v>
      </c>
      <c r="B174">
        <v>4242.62</v>
      </c>
    </row>
    <row r="175" spans="1:2">
      <c r="A175" s="17">
        <v>41791</v>
      </c>
      <c r="B175">
        <v>4408.18</v>
      </c>
    </row>
    <row r="176" spans="1:2">
      <c r="A176" s="17">
        <v>41821</v>
      </c>
      <c r="B176">
        <v>4369.7700000000004</v>
      </c>
    </row>
    <row r="177" spans="1:2">
      <c r="A177" s="17">
        <v>41852</v>
      </c>
      <c r="B177">
        <v>4580.2700000000004</v>
      </c>
    </row>
    <row r="178" spans="1:2">
      <c r="A178" s="17">
        <v>41883</v>
      </c>
      <c r="B178">
        <v>4493.3900000000003</v>
      </c>
    </row>
    <row r="179" spans="1:2">
      <c r="A179" s="17">
        <v>41913</v>
      </c>
      <c r="B179">
        <v>4630.74</v>
      </c>
    </row>
    <row r="180" spans="1:2">
      <c r="A180" s="17">
        <v>41944</v>
      </c>
      <c r="B180">
        <v>4791.63</v>
      </c>
    </row>
    <row r="181" spans="1:2">
      <c r="A181" s="17">
        <v>41974</v>
      </c>
      <c r="B181">
        <v>4736.05</v>
      </c>
    </row>
    <row r="182" spans="1:2">
      <c r="A182" s="17">
        <v>42005</v>
      </c>
      <c r="B182">
        <v>4635.24</v>
      </c>
    </row>
    <row r="183" spans="1:2">
      <c r="A183" s="17">
        <v>42036</v>
      </c>
      <c r="B183">
        <v>4963.53</v>
      </c>
    </row>
    <row r="184" spans="1:2">
      <c r="A184" s="17">
        <v>42064</v>
      </c>
      <c r="B184">
        <v>4900.88</v>
      </c>
    </row>
    <row r="185" spans="1:2">
      <c r="A185" s="17">
        <v>42095</v>
      </c>
      <c r="B185">
        <v>4941.42</v>
      </c>
    </row>
    <row r="186" spans="1:2">
      <c r="A186" s="17">
        <v>42125</v>
      </c>
      <c r="B186">
        <v>5070.0200000000004</v>
      </c>
    </row>
    <row r="187" spans="1:2">
      <c r="A187" s="17">
        <v>42156</v>
      </c>
      <c r="B187">
        <v>4986.87</v>
      </c>
    </row>
    <row r="188" spans="1:2">
      <c r="A188" s="17">
        <v>42186</v>
      </c>
      <c r="B188">
        <v>5128.28</v>
      </c>
    </row>
    <row r="189" spans="1:2">
      <c r="A189" s="17">
        <v>42217</v>
      </c>
      <c r="B189">
        <v>4776.51</v>
      </c>
    </row>
    <row r="190" spans="1:2">
      <c r="A190" s="17">
        <v>42248</v>
      </c>
      <c r="B190">
        <v>4620.16</v>
      </c>
    </row>
    <row r="191" spans="1:2">
      <c r="A191" s="17">
        <v>42278</v>
      </c>
      <c r="B191">
        <v>5053.75</v>
      </c>
    </row>
    <row r="192" spans="1:2">
      <c r="A192" s="17">
        <v>42309</v>
      </c>
      <c r="B192">
        <v>5108.67</v>
      </c>
    </row>
    <row r="193" spans="1:2">
      <c r="A193" s="17">
        <v>42339</v>
      </c>
      <c r="B193">
        <v>5007.41</v>
      </c>
    </row>
    <row r="194" spans="1:2">
      <c r="A194" s="17">
        <v>42370</v>
      </c>
      <c r="B194">
        <v>4613.95</v>
      </c>
    </row>
    <row r="195" spans="1:2">
      <c r="A195" s="17">
        <v>42401</v>
      </c>
      <c r="B195">
        <v>4557.95</v>
      </c>
    </row>
    <row r="196" spans="1:2">
      <c r="A196" s="17">
        <v>42430</v>
      </c>
      <c r="B196">
        <v>4869.8500000000004</v>
      </c>
    </row>
    <row r="197" spans="1:2">
      <c r="A197" s="17">
        <v>42461</v>
      </c>
      <c r="B197">
        <v>4775.3599999999997</v>
      </c>
    </row>
    <row r="198" spans="1:2">
      <c r="A198" s="17">
        <v>42491</v>
      </c>
      <c r="B198">
        <v>4948.0600000000004</v>
      </c>
    </row>
    <row r="199" spans="1:2">
      <c r="A199" s="17">
        <v>42522</v>
      </c>
      <c r="B199">
        <v>4842.67</v>
      </c>
    </row>
    <row r="200" spans="1:2">
      <c r="A200" s="17">
        <v>42552</v>
      </c>
      <c r="B200">
        <v>5162.13</v>
      </c>
    </row>
    <row r="201" spans="1:2">
      <c r="A201" s="17">
        <v>42583</v>
      </c>
      <c r="B201">
        <v>5213.22</v>
      </c>
    </row>
    <row r="202" spans="1:2">
      <c r="A202" s="17">
        <v>42614</v>
      </c>
      <c r="B202">
        <v>5312</v>
      </c>
    </row>
    <row r="203" spans="1:2">
      <c r="A203" s="17">
        <v>42644</v>
      </c>
      <c r="B203">
        <v>5189.1400000000003</v>
      </c>
    </row>
    <row r="204" spans="1:2">
      <c r="A204" s="17">
        <v>42675</v>
      </c>
      <c r="B204">
        <v>5323.68</v>
      </c>
    </row>
    <row r="205" spans="1:2">
      <c r="A205" s="17">
        <v>42705</v>
      </c>
      <c r="B205">
        <v>5383.12</v>
      </c>
    </row>
    <row r="206" spans="1:2">
      <c r="A206" s="17">
        <v>42736</v>
      </c>
      <c r="B206">
        <v>5614.79</v>
      </c>
    </row>
    <row r="207" spans="1:2">
      <c r="A207" s="17">
        <v>42767</v>
      </c>
      <c r="B207">
        <v>5825.44</v>
      </c>
    </row>
    <row r="208" spans="1:2">
      <c r="A208" s="17">
        <v>42795</v>
      </c>
      <c r="B208">
        <v>5911.74</v>
      </c>
    </row>
    <row r="209" spans="1:2">
      <c r="A209" s="17">
        <v>42826</v>
      </c>
      <c r="B209">
        <v>6047.61</v>
      </c>
    </row>
    <row r="210" spans="1:2">
      <c r="A210" s="17">
        <v>42856</v>
      </c>
      <c r="B210">
        <v>6198.52</v>
      </c>
    </row>
    <row r="211" spans="1:2">
      <c r="A211" s="17">
        <v>42887</v>
      </c>
      <c r="B211">
        <v>6140.42</v>
      </c>
    </row>
    <row r="212" spans="1:2">
      <c r="A212" s="17">
        <v>42917</v>
      </c>
      <c r="B212">
        <v>6348.12</v>
      </c>
    </row>
    <row r="213" spans="1:2">
      <c r="A213" s="17">
        <v>42948</v>
      </c>
      <c r="B213">
        <v>6428.66</v>
      </c>
    </row>
    <row r="214" spans="1:2">
      <c r="A214" s="17">
        <v>42979</v>
      </c>
      <c r="B214">
        <v>6495.96</v>
      </c>
    </row>
    <row r="215" spans="1:2">
      <c r="A215" s="17">
        <v>43009</v>
      </c>
      <c r="B215">
        <v>6727.67</v>
      </c>
    </row>
    <row r="216" spans="1:2">
      <c r="A216" s="17">
        <v>43040</v>
      </c>
      <c r="B216">
        <v>6873.97</v>
      </c>
    </row>
    <row r="217" spans="1:2">
      <c r="A217" s="17">
        <v>43070</v>
      </c>
      <c r="B217">
        <v>6903.39</v>
      </c>
    </row>
    <row r="218" spans="1:2">
      <c r="A218" s="17">
        <v>43101</v>
      </c>
      <c r="B218">
        <v>7411.48</v>
      </c>
    </row>
    <row r="219" spans="1:2">
      <c r="A219" s="17">
        <v>43132</v>
      </c>
      <c r="B219">
        <v>7273.01</v>
      </c>
    </row>
    <row r="220" spans="1:2">
      <c r="A220" s="17">
        <v>43160</v>
      </c>
      <c r="B220">
        <v>7063.44</v>
      </c>
    </row>
    <row r="221" spans="1:2">
      <c r="A221" s="17">
        <v>43191</v>
      </c>
      <c r="B221">
        <v>7066.27</v>
      </c>
    </row>
    <row r="222" spans="1:2">
      <c r="A222" s="17">
        <v>43221</v>
      </c>
      <c r="B222">
        <v>7442.12</v>
      </c>
    </row>
    <row r="223" spans="1:2">
      <c r="A223" s="17">
        <v>43252</v>
      </c>
      <c r="B223">
        <v>7510.3</v>
      </c>
    </row>
    <row r="224" spans="1:2">
      <c r="A224" s="17">
        <v>43282</v>
      </c>
      <c r="B224">
        <v>7671.79</v>
      </c>
    </row>
    <row r="225" spans="1:2">
      <c r="A225" s="17">
        <v>43313</v>
      </c>
      <c r="B225">
        <v>8109.54</v>
      </c>
    </row>
    <row r="226" spans="1:2">
      <c r="A226" s="17">
        <v>43344</v>
      </c>
      <c r="B226">
        <v>8046.35</v>
      </c>
    </row>
    <row r="227" spans="1:2">
      <c r="A227" s="17">
        <v>43374</v>
      </c>
      <c r="B227">
        <v>7305.9</v>
      </c>
    </row>
    <row r="228" spans="1:2">
      <c r="A228" s="17">
        <v>43405</v>
      </c>
      <c r="B228">
        <v>7330.54</v>
      </c>
    </row>
    <row r="229" spans="1:2">
      <c r="A229" s="17">
        <v>43435</v>
      </c>
      <c r="B229">
        <v>6635.28</v>
      </c>
    </row>
    <row r="230" spans="1:2">
      <c r="A230" s="17">
        <v>43466</v>
      </c>
      <c r="B230">
        <v>7281.74</v>
      </c>
    </row>
    <row r="231" spans="1:2">
      <c r="A231" s="17">
        <v>43497</v>
      </c>
      <c r="B231">
        <v>7532.53</v>
      </c>
    </row>
    <row r="232" spans="1:2">
      <c r="A232" s="17">
        <v>43525</v>
      </c>
      <c r="B232">
        <v>7729.32</v>
      </c>
    </row>
    <row r="233" spans="1:2">
      <c r="A233" s="17">
        <v>43556</v>
      </c>
      <c r="B233">
        <v>8095.39</v>
      </c>
    </row>
    <row r="234" spans="1:2">
      <c r="A234" s="17">
        <v>43586</v>
      </c>
      <c r="B234">
        <v>7453.15</v>
      </c>
    </row>
    <row r="235" spans="1:2">
      <c r="A235" s="17">
        <v>43617</v>
      </c>
      <c r="B235">
        <v>8006.24</v>
      </c>
    </row>
    <row r="236" spans="1:2">
      <c r="A236" s="17">
        <v>43647</v>
      </c>
      <c r="B236">
        <v>8175.42</v>
      </c>
    </row>
    <row r="237" spans="1:2">
      <c r="A237" s="17">
        <v>43678</v>
      </c>
      <c r="B237">
        <v>7962.88</v>
      </c>
    </row>
    <row r="238" spans="1:2">
      <c r="A238" s="17">
        <v>43709</v>
      </c>
      <c r="B238">
        <v>7999.33</v>
      </c>
    </row>
    <row r="239" spans="1:2">
      <c r="A239" s="17">
        <v>43739</v>
      </c>
      <c r="B239">
        <v>8292.36</v>
      </c>
    </row>
    <row r="240" spans="1:2">
      <c r="A240" s="17">
        <v>43770</v>
      </c>
      <c r="B240">
        <v>8665.4699999999993</v>
      </c>
    </row>
    <row r="241" spans="1:2">
      <c r="A241" s="17">
        <v>43800</v>
      </c>
      <c r="B241">
        <v>8972.6</v>
      </c>
    </row>
    <row r="242" spans="1:2">
      <c r="A242" s="17">
        <v>43831</v>
      </c>
      <c r="B242">
        <v>9150.94</v>
      </c>
    </row>
    <row r="243" spans="1:2">
      <c r="A243" s="17">
        <v>43862</v>
      </c>
      <c r="B243">
        <v>8567.3700000000008</v>
      </c>
    </row>
    <row r="244" spans="1:2">
      <c r="A244" s="17">
        <v>43891</v>
      </c>
      <c r="B244">
        <v>7700.1</v>
      </c>
    </row>
    <row r="245" spans="1:2">
      <c r="A245" s="17">
        <v>43922</v>
      </c>
      <c r="B245">
        <v>8889.5499999999993</v>
      </c>
    </row>
    <row r="246" spans="1:2">
      <c r="A246" s="17">
        <v>43952</v>
      </c>
      <c r="B246">
        <v>9489.8700000000008</v>
      </c>
    </row>
    <row r="247" spans="1:2">
      <c r="A247" s="17">
        <v>43983</v>
      </c>
      <c r="B247">
        <v>10058.76</v>
      </c>
    </row>
    <row r="248" spans="1:2">
      <c r="A248" s="17">
        <v>44013</v>
      </c>
      <c r="B248">
        <v>10745.27</v>
      </c>
    </row>
    <row r="249" spans="1:2">
      <c r="A249" s="17">
        <v>44044</v>
      </c>
      <c r="B249">
        <v>11775.46</v>
      </c>
    </row>
    <row r="250" spans="1:2">
      <c r="A250" s="17">
        <v>44075</v>
      </c>
      <c r="B250">
        <v>11167.51</v>
      </c>
    </row>
    <row r="251" spans="1:2">
      <c r="A251" s="17">
        <v>44105</v>
      </c>
      <c r="B251">
        <v>10911.59</v>
      </c>
    </row>
    <row r="252" spans="1:2">
      <c r="A252" s="17">
        <v>44136</v>
      </c>
      <c r="B252">
        <v>12198.74</v>
      </c>
    </row>
    <row r="253" spans="1:2">
      <c r="A253" s="17">
        <v>44166</v>
      </c>
      <c r="B253">
        <v>12888.28</v>
      </c>
    </row>
    <row r="254" spans="1:2">
      <c r="A254" s="17">
        <v>44197</v>
      </c>
      <c r="B254">
        <v>13070.7</v>
      </c>
    </row>
    <row r="255" spans="1:2">
      <c r="A255" s="17">
        <v>44228</v>
      </c>
      <c r="B255">
        <v>13192.34</v>
      </c>
    </row>
    <row r="256" spans="1:2">
      <c r="A256" s="17">
        <v>44256</v>
      </c>
      <c r="B256">
        <v>13246.87</v>
      </c>
    </row>
    <row r="257" spans="1:2">
      <c r="A257" s="17">
        <v>44287</v>
      </c>
      <c r="B257">
        <v>13962.7</v>
      </c>
    </row>
    <row r="258" spans="1:2">
      <c r="A258" s="17">
        <v>44317</v>
      </c>
      <c r="B258">
        <v>13748.7</v>
      </c>
    </row>
    <row r="259" spans="1:2">
      <c r="A259" s="17">
        <v>44348</v>
      </c>
      <c r="B259">
        <v>14504</v>
      </c>
    </row>
    <row r="260" spans="1:2">
      <c r="A260" s="17">
        <v>44378</v>
      </c>
      <c r="B260">
        <v>14672.68</v>
      </c>
    </row>
    <row r="261" spans="1:2">
      <c r="A261" s="17">
        <v>44409</v>
      </c>
      <c r="B261">
        <v>15259.24</v>
      </c>
    </row>
    <row r="262" spans="1:2">
      <c r="A262" s="17">
        <v>44440</v>
      </c>
      <c r="B262">
        <v>14448.58</v>
      </c>
    </row>
    <row r="263" spans="1:2">
      <c r="A263" s="17">
        <v>44470</v>
      </c>
      <c r="B263">
        <v>15498.39</v>
      </c>
    </row>
    <row r="264" spans="1:2">
      <c r="A264" s="17">
        <v>44501</v>
      </c>
      <c r="B264">
        <v>15537.69</v>
      </c>
    </row>
    <row r="265" spans="1:2">
      <c r="A265">
        <v>44531</v>
      </c>
      <c r="B265">
        <v>15644.97</v>
      </c>
    </row>
    <row r="266" spans="1:2">
      <c r="A266">
        <v>44562</v>
      </c>
      <c r="B266">
        <v>14239.88</v>
      </c>
    </row>
    <row r="267" spans="1:2">
      <c r="A267">
        <v>44593</v>
      </c>
      <c r="B267">
        <v>13751.4</v>
      </c>
    </row>
    <row r="268" spans="1:2">
      <c r="A268">
        <v>44621</v>
      </c>
      <c r="B268">
        <v>12816.63</v>
      </c>
    </row>
  </sheetData>
  <hyperlinks>
    <hyperlink ref="E1" r:id="rId1" display="https://www.investing.com/indices/nasdaq-composite-historical-data" xr:uid="{551B88D2-735F-485B-9176-00957DB902A6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3BF8-8EF1-4038-AB6B-F817F560228C}">
  <sheetPr>
    <tabColor rgb="FF70AD47"/>
  </sheetPr>
  <dimension ref="A1:D267"/>
  <sheetViews>
    <sheetView workbookViewId="0">
      <selection activeCell="D1" sqref="D1"/>
    </sheetView>
  </sheetViews>
  <sheetFormatPr defaultRowHeight="12.75"/>
  <cols>
    <col min="1" max="1" width="10.140625" bestFit="1" customWidth="1"/>
  </cols>
  <sheetData>
    <row r="1" spans="1:4">
      <c r="A1" t="s">
        <v>1</v>
      </c>
      <c r="B1" t="s">
        <v>60</v>
      </c>
      <c r="D1" s="18" t="s">
        <v>528</v>
      </c>
    </row>
    <row r="2" spans="1:4">
      <c r="A2" s="17">
        <v>36526</v>
      </c>
      <c r="B2" t="s">
        <v>24</v>
      </c>
    </row>
    <row r="3" spans="1:4">
      <c r="A3" s="17">
        <v>36557</v>
      </c>
      <c r="B3" t="s">
        <v>24</v>
      </c>
    </row>
    <row r="4" spans="1:4">
      <c r="A4" s="17">
        <v>36586</v>
      </c>
      <c r="B4" t="s">
        <v>24</v>
      </c>
    </row>
    <row r="5" spans="1:4">
      <c r="A5" s="17">
        <v>36617</v>
      </c>
      <c r="B5" t="s">
        <v>24</v>
      </c>
    </row>
    <row r="6" spans="1:4">
      <c r="A6" s="17">
        <v>36647</v>
      </c>
      <c r="B6" t="s">
        <v>24</v>
      </c>
    </row>
    <row r="7" spans="1:4">
      <c r="A7" s="17">
        <v>36678</v>
      </c>
      <c r="B7" t="s">
        <v>24</v>
      </c>
    </row>
    <row r="8" spans="1:4">
      <c r="A8" s="17">
        <v>36708</v>
      </c>
      <c r="B8" t="s">
        <v>24</v>
      </c>
    </row>
    <row r="9" spans="1:4">
      <c r="A9" s="17">
        <v>36739</v>
      </c>
      <c r="B9" t="s">
        <v>24</v>
      </c>
    </row>
    <row r="10" spans="1:4">
      <c r="A10" s="17">
        <v>36770</v>
      </c>
      <c r="B10" t="s">
        <v>24</v>
      </c>
    </row>
    <row r="11" spans="1:4">
      <c r="A11" s="17">
        <v>36800</v>
      </c>
      <c r="B11" t="s">
        <v>24</v>
      </c>
    </row>
    <row r="12" spans="1:4">
      <c r="A12" s="17">
        <v>36831</v>
      </c>
      <c r="B12" t="s">
        <v>24</v>
      </c>
    </row>
    <row r="13" spans="1:4">
      <c r="A13" s="17">
        <v>36861</v>
      </c>
      <c r="B13" t="s">
        <v>24</v>
      </c>
    </row>
    <row r="14" spans="1:4">
      <c r="A14" s="17">
        <v>36892</v>
      </c>
      <c r="B14" t="s">
        <v>24</v>
      </c>
    </row>
    <row r="15" spans="1:4">
      <c r="A15" s="17">
        <v>36923</v>
      </c>
      <c r="B15">
        <v>5917.9</v>
      </c>
    </row>
    <row r="16" spans="1:4">
      <c r="A16" s="17">
        <v>36951</v>
      </c>
      <c r="B16">
        <v>5633.7</v>
      </c>
    </row>
    <row r="17" spans="1:2">
      <c r="A17" s="17">
        <v>36982</v>
      </c>
      <c r="B17">
        <v>5966.9</v>
      </c>
    </row>
    <row r="18" spans="1:2">
      <c r="A18" s="17">
        <v>37012</v>
      </c>
      <c r="B18">
        <v>5796.1</v>
      </c>
    </row>
    <row r="19" spans="1:2">
      <c r="A19" s="17">
        <v>37043</v>
      </c>
      <c r="B19">
        <v>5642.5</v>
      </c>
    </row>
    <row r="20" spans="1:2">
      <c r="A20" s="17">
        <v>37073</v>
      </c>
      <c r="B20">
        <v>5529.1</v>
      </c>
    </row>
    <row r="21" spans="1:2">
      <c r="A21" s="17">
        <v>37104</v>
      </c>
      <c r="B21">
        <v>5345</v>
      </c>
    </row>
    <row r="22" spans="1:2">
      <c r="A22" s="17">
        <v>37135</v>
      </c>
      <c r="B22">
        <v>4903.3999999999996</v>
      </c>
    </row>
    <row r="23" spans="1:2">
      <c r="A23" s="17">
        <v>37165</v>
      </c>
      <c r="B23">
        <v>5039.7</v>
      </c>
    </row>
    <row r="24" spans="1:2">
      <c r="A24" s="17">
        <v>37196</v>
      </c>
      <c r="B24">
        <v>5203.6000000000004</v>
      </c>
    </row>
    <row r="25" spans="1:2">
      <c r="A25" s="17">
        <v>37226</v>
      </c>
      <c r="B25">
        <v>5217.3999999999996</v>
      </c>
    </row>
    <row r="26" spans="1:2">
      <c r="A26" s="17">
        <v>37257</v>
      </c>
      <c r="B26">
        <v>5164.8</v>
      </c>
    </row>
    <row r="27" spans="1:2">
      <c r="A27" s="17">
        <v>37288</v>
      </c>
      <c r="B27">
        <v>5101</v>
      </c>
    </row>
    <row r="28" spans="1:2">
      <c r="A28" s="17">
        <v>37316</v>
      </c>
      <c r="B28">
        <v>5271.8</v>
      </c>
    </row>
    <row r="29" spans="1:2">
      <c r="A29" s="17">
        <v>37347</v>
      </c>
      <c r="B29">
        <v>5165.6000000000004</v>
      </c>
    </row>
    <row r="30" spans="1:2">
      <c r="A30" s="17">
        <v>37377</v>
      </c>
      <c r="B30">
        <v>5085.1000000000004</v>
      </c>
    </row>
    <row r="31" spans="1:2">
      <c r="A31" s="17">
        <v>37408</v>
      </c>
      <c r="B31">
        <v>4656.3999999999996</v>
      </c>
    </row>
    <row r="32" spans="1:2">
      <c r="A32" s="17">
        <v>37438</v>
      </c>
      <c r="B32">
        <v>4246.2</v>
      </c>
    </row>
    <row r="33" spans="1:2">
      <c r="A33" s="17">
        <v>37469</v>
      </c>
      <c r="B33">
        <v>4227.3</v>
      </c>
    </row>
    <row r="34" spans="1:2">
      <c r="A34" s="17">
        <v>37500</v>
      </c>
      <c r="B34">
        <v>3721.8</v>
      </c>
    </row>
    <row r="35" spans="1:2">
      <c r="A35" s="17">
        <v>37530</v>
      </c>
      <c r="B35">
        <v>4039.7</v>
      </c>
    </row>
    <row r="36" spans="1:2">
      <c r="A36" s="17">
        <v>37561</v>
      </c>
      <c r="B36">
        <v>4169.3999999999996</v>
      </c>
    </row>
    <row r="37" spans="1:2">
      <c r="A37" s="17">
        <v>37591</v>
      </c>
      <c r="B37">
        <v>3940.4</v>
      </c>
    </row>
    <row r="38" spans="1:2">
      <c r="A38" s="17">
        <v>37622</v>
      </c>
      <c r="B38">
        <v>3567.4</v>
      </c>
    </row>
    <row r="39" spans="1:2">
      <c r="A39" s="17">
        <v>37653</v>
      </c>
      <c r="B39">
        <v>3655.6</v>
      </c>
    </row>
    <row r="40" spans="1:2">
      <c r="A40" s="17">
        <v>37681</v>
      </c>
      <c r="B40">
        <v>3613.3</v>
      </c>
    </row>
    <row r="41" spans="1:2">
      <c r="A41" s="17">
        <v>37712</v>
      </c>
      <c r="B41">
        <v>3926</v>
      </c>
    </row>
    <row r="42" spans="1:2">
      <c r="A42" s="17">
        <v>37742</v>
      </c>
      <c r="B42">
        <v>4048.1</v>
      </c>
    </row>
    <row r="43" spans="1:2">
      <c r="A43" s="17">
        <v>37773</v>
      </c>
      <c r="B43">
        <v>4031.2</v>
      </c>
    </row>
    <row r="44" spans="1:2">
      <c r="A44" s="17">
        <v>37803</v>
      </c>
      <c r="B44">
        <v>4157</v>
      </c>
    </row>
    <row r="45" spans="1:2">
      <c r="A45" s="17">
        <v>37834</v>
      </c>
      <c r="B45">
        <v>4161.0600000000004</v>
      </c>
    </row>
    <row r="46" spans="1:2">
      <c r="A46" s="17">
        <v>37865</v>
      </c>
      <c r="B46">
        <v>4091.31</v>
      </c>
    </row>
    <row r="47" spans="1:2">
      <c r="A47" s="17">
        <v>37895</v>
      </c>
      <c r="B47">
        <v>4287.59</v>
      </c>
    </row>
    <row r="48" spans="1:2">
      <c r="A48" s="17">
        <v>37926</v>
      </c>
      <c r="B48">
        <v>4342.6000000000004</v>
      </c>
    </row>
    <row r="49" spans="1:2">
      <c r="A49" s="17">
        <v>37956</v>
      </c>
      <c r="B49">
        <v>4476.87</v>
      </c>
    </row>
    <row r="50" spans="1:2">
      <c r="A50" s="17">
        <v>37987</v>
      </c>
      <c r="B50">
        <v>4390.68</v>
      </c>
    </row>
    <row r="51" spans="1:2">
      <c r="A51" s="17">
        <v>38018</v>
      </c>
      <c r="B51">
        <v>4492.21</v>
      </c>
    </row>
    <row r="52" spans="1:2">
      <c r="A52" s="17">
        <v>38047</v>
      </c>
      <c r="B52">
        <v>4385.67</v>
      </c>
    </row>
    <row r="53" spans="1:2">
      <c r="A53" s="17">
        <v>38078</v>
      </c>
      <c r="B53">
        <v>4489.6899999999996</v>
      </c>
    </row>
    <row r="54" spans="1:2">
      <c r="A54" s="17">
        <v>38108</v>
      </c>
      <c r="B54">
        <v>4430.6899999999996</v>
      </c>
    </row>
    <row r="55" spans="1:2">
      <c r="A55" s="17">
        <v>38139</v>
      </c>
      <c r="B55">
        <v>4464.07</v>
      </c>
    </row>
    <row r="56" spans="1:2">
      <c r="A56" s="17">
        <v>38169</v>
      </c>
      <c r="B56">
        <v>4413.08</v>
      </c>
    </row>
    <row r="57" spans="1:2">
      <c r="A57" s="17">
        <v>38200</v>
      </c>
      <c r="B57">
        <v>4459.32</v>
      </c>
    </row>
    <row r="58" spans="1:2">
      <c r="A58" s="17">
        <v>38231</v>
      </c>
      <c r="B58">
        <v>4570.7700000000004</v>
      </c>
    </row>
    <row r="59" spans="1:2">
      <c r="A59" s="17">
        <v>38261</v>
      </c>
      <c r="B59">
        <v>4624.21</v>
      </c>
    </row>
    <row r="60" spans="1:2">
      <c r="A60" s="17">
        <v>38292</v>
      </c>
      <c r="B60">
        <v>4703.18</v>
      </c>
    </row>
    <row r="61" spans="1:2">
      <c r="A61" s="17">
        <v>38322</v>
      </c>
      <c r="B61">
        <v>4814.3</v>
      </c>
    </row>
    <row r="62" spans="1:2">
      <c r="A62" s="17">
        <v>38353</v>
      </c>
      <c r="B62">
        <v>4852.3100000000004</v>
      </c>
    </row>
    <row r="63" spans="1:2">
      <c r="A63" s="17">
        <v>38384</v>
      </c>
      <c r="B63">
        <v>4968.5</v>
      </c>
    </row>
    <row r="64" spans="1:2">
      <c r="A64" s="17">
        <v>38412</v>
      </c>
      <c r="B64">
        <v>4894.37</v>
      </c>
    </row>
    <row r="65" spans="1:2">
      <c r="A65" s="17">
        <v>38443</v>
      </c>
      <c r="B65">
        <v>4801.68</v>
      </c>
    </row>
    <row r="66" spans="1:2">
      <c r="A66" s="17">
        <v>38473</v>
      </c>
      <c r="B66">
        <v>4963.97</v>
      </c>
    </row>
    <row r="67" spans="1:2">
      <c r="A67" s="17">
        <v>38504</v>
      </c>
      <c r="B67">
        <v>5113.16</v>
      </c>
    </row>
    <row r="68" spans="1:2">
      <c r="A68" s="17">
        <v>38534</v>
      </c>
      <c r="B68">
        <v>5282.3</v>
      </c>
    </row>
    <row r="69" spans="1:2">
      <c r="A69" s="17">
        <v>38565</v>
      </c>
      <c r="B69">
        <v>5296.92</v>
      </c>
    </row>
    <row r="70" spans="1:2">
      <c r="A70" s="17">
        <v>38596</v>
      </c>
      <c r="B70">
        <v>5477.71</v>
      </c>
    </row>
    <row r="71" spans="1:2">
      <c r="A71" s="17">
        <v>38626</v>
      </c>
      <c r="B71">
        <v>5317.28</v>
      </c>
    </row>
    <row r="72" spans="1:2">
      <c r="A72" s="17">
        <v>38657</v>
      </c>
      <c r="B72">
        <v>5423.17</v>
      </c>
    </row>
    <row r="73" spans="1:2">
      <c r="A73" s="17">
        <v>38687</v>
      </c>
      <c r="B73">
        <v>5618.76</v>
      </c>
    </row>
    <row r="74" spans="1:2">
      <c r="A74" s="17">
        <v>38718</v>
      </c>
      <c r="B74">
        <v>5760.26</v>
      </c>
    </row>
    <row r="75" spans="1:2">
      <c r="A75" s="17">
        <v>38749</v>
      </c>
      <c r="B75">
        <v>5791.54</v>
      </c>
    </row>
    <row r="76" spans="1:2">
      <c r="A76" s="17">
        <v>38777</v>
      </c>
      <c r="B76">
        <v>5964.57</v>
      </c>
    </row>
    <row r="77" spans="1:2">
      <c r="A77" s="17">
        <v>38808</v>
      </c>
      <c r="B77">
        <v>6023.14</v>
      </c>
    </row>
    <row r="78" spans="1:2">
      <c r="A78" s="17">
        <v>38838</v>
      </c>
      <c r="B78">
        <v>5723.81</v>
      </c>
    </row>
    <row r="79" spans="1:2">
      <c r="A79" s="17">
        <v>38869</v>
      </c>
      <c r="B79">
        <v>5833.42</v>
      </c>
    </row>
    <row r="80" spans="1:2">
      <c r="A80" s="17">
        <v>38899</v>
      </c>
      <c r="B80">
        <v>5928.33</v>
      </c>
    </row>
    <row r="81" spans="1:2">
      <c r="A81" s="17">
        <v>38930</v>
      </c>
      <c r="B81">
        <v>5906.13</v>
      </c>
    </row>
    <row r="82" spans="1:2">
      <c r="A82" s="17">
        <v>38961</v>
      </c>
      <c r="B82">
        <v>5960.81</v>
      </c>
    </row>
    <row r="83" spans="1:2">
      <c r="A83" s="17">
        <v>38991</v>
      </c>
      <c r="B83">
        <v>6129.22</v>
      </c>
    </row>
    <row r="84" spans="1:2">
      <c r="A84" s="17">
        <v>39022</v>
      </c>
      <c r="B84">
        <v>6048.85</v>
      </c>
    </row>
    <row r="85" spans="1:2">
      <c r="A85" s="17">
        <v>39052</v>
      </c>
      <c r="B85">
        <v>6220.81</v>
      </c>
    </row>
    <row r="86" spans="1:2">
      <c r="A86" s="17">
        <v>39083</v>
      </c>
      <c r="B86">
        <v>6203.09</v>
      </c>
    </row>
    <row r="87" spans="1:2">
      <c r="A87" s="17">
        <v>39114</v>
      </c>
      <c r="B87">
        <v>6171.47</v>
      </c>
    </row>
    <row r="88" spans="1:2">
      <c r="A88" s="17">
        <v>39142</v>
      </c>
      <c r="B88">
        <v>6308.03</v>
      </c>
    </row>
    <row r="89" spans="1:2">
      <c r="A89" s="17">
        <v>39173</v>
      </c>
      <c r="B89">
        <v>6449.21</v>
      </c>
    </row>
    <row r="90" spans="1:2">
      <c r="A90" s="17">
        <v>39203</v>
      </c>
      <c r="B90">
        <v>6621.45</v>
      </c>
    </row>
    <row r="91" spans="1:2">
      <c r="A91" s="17">
        <v>39234</v>
      </c>
      <c r="B91">
        <v>6607.9</v>
      </c>
    </row>
    <row r="92" spans="1:2">
      <c r="A92" s="17">
        <v>39264</v>
      </c>
      <c r="B92">
        <v>6360.11</v>
      </c>
    </row>
    <row r="93" spans="1:2">
      <c r="A93" s="17">
        <v>39295</v>
      </c>
      <c r="B93">
        <v>6303.3</v>
      </c>
    </row>
    <row r="94" spans="1:2">
      <c r="A94" s="17">
        <v>39326</v>
      </c>
      <c r="B94">
        <v>6466.79</v>
      </c>
    </row>
    <row r="95" spans="1:2">
      <c r="A95" s="17">
        <v>39356</v>
      </c>
      <c r="B95">
        <v>6721.57</v>
      </c>
    </row>
    <row r="96" spans="1:2">
      <c r="A96" s="17">
        <v>39387</v>
      </c>
      <c r="B96">
        <v>6432.45</v>
      </c>
    </row>
    <row r="97" spans="1:2">
      <c r="A97" s="17">
        <v>39417</v>
      </c>
      <c r="B97">
        <v>6456.91</v>
      </c>
    </row>
    <row r="98" spans="1:2">
      <c r="A98" s="17">
        <v>39448</v>
      </c>
      <c r="B98">
        <v>5879.78</v>
      </c>
    </row>
    <row r="99" spans="1:2">
      <c r="A99" s="17">
        <v>39479</v>
      </c>
      <c r="B99">
        <v>5884.28</v>
      </c>
    </row>
    <row r="100" spans="1:2">
      <c r="A100" s="17">
        <v>39508</v>
      </c>
      <c r="B100">
        <v>5702.11</v>
      </c>
    </row>
    <row r="101" spans="1:2">
      <c r="A101" s="17">
        <v>39539</v>
      </c>
      <c r="B101">
        <v>6087.3</v>
      </c>
    </row>
    <row r="102" spans="1:2">
      <c r="A102" s="17">
        <v>39569</v>
      </c>
      <c r="B102">
        <v>6053.5</v>
      </c>
    </row>
    <row r="103" spans="1:2">
      <c r="A103" s="17">
        <v>39600</v>
      </c>
      <c r="B103">
        <v>5625.9</v>
      </c>
    </row>
    <row r="104" spans="1:2">
      <c r="A104" s="17">
        <v>39630</v>
      </c>
      <c r="B104">
        <v>5411.9</v>
      </c>
    </row>
    <row r="105" spans="1:2">
      <c r="A105" s="17">
        <v>39661</v>
      </c>
      <c r="B105">
        <v>5636.61</v>
      </c>
    </row>
    <row r="106" spans="1:2">
      <c r="A106" s="17">
        <v>39692</v>
      </c>
      <c r="B106">
        <v>4902.45</v>
      </c>
    </row>
    <row r="107" spans="1:2">
      <c r="A107" s="17">
        <v>39722</v>
      </c>
      <c r="B107">
        <v>4377.34</v>
      </c>
    </row>
    <row r="108" spans="1:2">
      <c r="A108" s="17">
        <v>39753</v>
      </c>
      <c r="B108">
        <v>4288.01</v>
      </c>
    </row>
    <row r="109" spans="1:2">
      <c r="A109" s="17">
        <v>39783</v>
      </c>
      <c r="B109">
        <v>4434.17</v>
      </c>
    </row>
    <row r="110" spans="1:2">
      <c r="A110" s="17">
        <v>39814</v>
      </c>
      <c r="B110">
        <v>4149.6400000000003</v>
      </c>
    </row>
    <row r="111" spans="1:2">
      <c r="A111" s="17">
        <v>39845</v>
      </c>
      <c r="B111">
        <v>3830.09</v>
      </c>
    </row>
    <row r="112" spans="1:2">
      <c r="A112" s="17">
        <v>39873</v>
      </c>
      <c r="B112">
        <v>3926.14</v>
      </c>
    </row>
    <row r="113" spans="1:2">
      <c r="A113" s="17">
        <v>39904</v>
      </c>
      <c r="B113">
        <v>4243.71</v>
      </c>
    </row>
    <row r="114" spans="1:2">
      <c r="A114" s="17">
        <v>39934</v>
      </c>
      <c r="B114">
        <v>4417.9399999999996</v>
      </c>
    </row>
    <row r="115" spans="1:2">
      <c r="A115" s="17">
        <v>39965</v>
      </c>
      <c r="B115">
        <v>4249.21</v>
      </c>
    </row>
    <row r="116" spans="1:2">
      <c r="A116" s="17">
        <v>39995</v>
      </c>
      <c r="B116">
        <v>4608.3599999999997</v>
      </c>
    </row>
    <row r="117" spans="1:2">
      <c r="A117" s="17">
        <v>40026</v>
      </c>
      <c r="B117">
        <v>4908.8999999999996</v>
      </c>
    </row>
    <row r="118" spans="1:2">
      <c r="A118" s="17">
        <v>40057</v>
      </c>
      <c r="B118">
        <v>5133.8999999999996</v>
      </c>
    </row>
    <row r="119" spans="1:2">
      <c r="A119" s="17">
        <v>40087</v>
      </c>
      <c r="B119">
        <v>5044.55</v>
      </c>
    </row>
    <row r="120" spans="1:2">
      <c r="A120" s="17">
        <v>40118</v>
      </c>
      <c r="B120">
        <v>5190.68</v>
      </c>
    </row>
    <row r="121" spans="1:2">
      <c r="A121" s="17">
        <v>40148</v>
      </c>
      <c r="B121">
        <v>5412.88</v>
      </c>
    </row>
    <row r="122" spans="1:2">
      <c r="A122" s="17">
        <v>40179</v>
      </c>
      <c r="B122">
        <v>5188.5200000000004</v>
      </c>
    </row>
    <row r="123" spans="1:2">
      <c r="A123" s="17">
        <v>40210</v>
      </c>
      <c r="B123">
        <v>5354.52</v>
      </c>
    </row>
    <row r="124" spans="1:2">
      <c r="A124" s="17">
        <v>40238</v>
      </c>
      <c r="B124">
        <v>5679.64</v>
      </c>
    </row>
    <row r="125" spans="1:2">
      <c r="A125" s="17">
        <v>40269</v>
      </c>
      <c r="B125">
        <v>5553.29</v>
      </c>
    </row>
    <row r="126" spans="1:2">
      <c r="A126" s="17">
        <v>40299</v>
      </c>
      <c r="B126">
        <v>5188.43</v>
      </c>
    </row>
    <row r="127" spans="1:2">
      <c r="A127" s="17">
        <v>40330</v>
      </c>
      <c r="B127">
        <v>4916.87</v>
      </c>
    </row>
    <row r="128" spans="1:2">
      <c r="A128" s="17">
        <v>40360</v>
      </c>
      <c r="B128">
        <v>5258.02</v>
      </c>
    </row>
    <row r="129" spans="1:2">
      <c r="A129" s="17">
        <v>40391</v>
      </c>
      <c r="B129">
        <v>5225.22</v>
      </c>
    </row>
    <row r="130" spans="1:2">
      <c r="A130" s="17">
        <v>40422</v>
      </c>
      <c r="B130">
        <v>5548.62</v>
      </c>
    </row>
    <row r="131" spans="1:2">
      <c r="A131" s="17">
        <v>40452</v>
      </c>
      <c r="B131">
        <v>5675.16</v>
      </c>
    </row>
    <row r="132" spans="1:2">
      <c r="A132" s="17">
        <v>40483</v>
      </c>
      <c r="B132">
        <v>5528.27</v>
      </c>
    </row>
    <row r="133" spans="1:2">
      <c r="A133" s="17">
        <v>40513</v>
      </c>
      <c r="B133">
        <v>5899.94</v>
      </c>
    </row>
    <row r="134" spans="1:2">
      <c r="A134" s="17">
        <v>40544</v>
      </c>
      <c r="B134">
        <v>5862.94</v>
      </c>
    </row>
    <row r="135" spans="1:2">
      <c r="A135" s="17">
        <v>40575</v>
      </c>
      <c r="B135">
        <v>5994.01</v>
      </c>
    </row>
    <row r="136" spans="1:2">
      <c r="A136" s="17">
        <v>40603</v>
      </c>
      <c r="B136">
        <v>5908.76</v>
      </c>
    </row>
    <row r="137" spans="1:2">
      <c r="A137" s="17">
        <v>40634</v>
      </c>
      <c r="B137">
        <v>6069.9</v>
      </c>
    </row>
    <row r="138" spans="1:2">
      <c r="A138" s="17">
        <v>40664</v>
      </c>
      <c r="B138">
        <v>5989.99</v>
      </c>
    </row>
    <row r="139" spans="1:2">
      <c r="A139" s="17">
        <v>40695</v>
      </c>
      <c r="B139">
        <v>5945.71</v>
      </c>
    </row>
    <row r="140" spans="1:2">
      <c r="A140" s="17">
        <v>40725</v>
      </c>
      <c r="B140">
        <v>5815.19</v>
      </c>
    </row>
    <row r="141" spans="1:2">
      <c r="A141" s="17">
        <v>40756</v>
      </c>
      <c r="B141">
        <v>5394.53</v>
      </c>
    </row>
    <row r="142" spans="1:2">
      <c r="A142" s="17">
        <v>40787</v>
      </c>
      <c r="B142">
        <v>5128.4799999999996</v>
      </c>
    </row>
    <row r="143" spans="1:2">
      <c r="A143" s="17">
        <v>40817</v>
      </c>
      <c r="B143">
        <v>5544.22</v>
      </c>
    </row>
    <row r="144" spans="1:2">
      <c r="A144" s="17">
        <v>40848</v>
      </c>
      <c r="B144">
        <v>5505.42</v>
      </c>
    </row>
    <row r="145" spans="1:2">
      <c r="A145" s="17">
        <v>40878</v>
      </c>
      <c r="B145">
        <v>5572.28</v>
      </c>
    </row>
    <row r="146" spans="1:2">
      <c r="A146" s="17">
        <v>40909</v>
      </c>
      <c r="B146">
        <v>5681.61</v>
      </c>
    </row>
    <row r="147" spans="1:2">
      <c r="A147" s="17">
        <v>40940</v>
      </c>
      <c r="B147">
        <v>5871.51</v>
      </c>
    </row>
    <row r="148" spans="1:2">
      <c r="A148" s="17">
        <v>40969</v>
      </c>
      <c r="B148">
        <v>5768.45</v>
      </c>
    </row>
    <row r="149" spans="1:2">
      <c r="A149" s="17">
        <v>41000</v>
      </c>
      <c r="B149">
        <v>5737.78</v>
      </c>
    </row>
    <row r="150" spans="1:2">
      <c r="A150" s="17">
        <v>41030</v>
      </c>
      <c r="B150">
        <v>5320.86</v>
      </c>
    </row>
    <row r="151" spans="1:2">
      <c r="A151" s="17">
        <v>41061</v>
      </c>
      <c r="B151">
        <v>5571.15</v>
      </c>
    </row>
    <row r="152" spans="1:2">
      <c r="A152" s="17">
        <v>41091</v>
      </c>
      <c r="B152">
        <v>5635.28</v>
      </c>
    </row>
    <row r="153" spans="1:2">
      <c r="A153" s="17">
        <v>41122</v>
      </c>
      <c r="B153">
        <v>5711.48</v>
      </c>
    </row>
    <row r="154" spans="1:2">
      <c r="A154" s="17">
        <v>41153</v>
      </c>
      <c r="B154">
        <v>5742.07</v>
      </c>
    </row>
    <row r="155" spans="1:2">
      <c r="A155" s="17">
        <v>41183</v>
      </c>
      <c r="B155">
        <v>5782.7</v>
      </c>
    </row>
    <row r="156" spans="1:2">
      <c r="A156" s="17">
        <v>41214</v>
      </c>
      <c r="B156">
        <v>5866.82</v>
      </c>
    </row>
    <row r="157" spans="1:2">
      <c r="A157" s="17">
        <v>41244</v>
      </c>
      <c r="B157">
        <v>5897.81</v>
      </c>
    </row>
    <row r="158" spans="1:2">
      <c r="A158" s="17">
        <v>41275</v>
      </c>
      <c r="B158">
        <v>6276.88</v>
      </c>
    </row>
    <row r="159" spans="1:2">
      <c r="A159" s="17">
        <v>41306</v>
      </c>
      <c r="B159">
        <v>6360.81</v>
      </c>
    </row>
    <row r="160" spans="1:2">
      <c r="A160" s="17">
        <v>41334</v>
      </c>
      <c r="B160">
        <v>6411.74</v>
      </c>
    </row>
    <row r="161" spans="1:2">
      <c r="A161" s="17">
        <v>41365</v>
      </c>
      <c r="B161">
        <v>6430.12</v>
      </c>
    </row>
    <row r="162" spans="1:2">
      <c r="A162" s="17">
        <v>41395</v>
      </c>
      <c r="B162">
        <v>6583.09</v>
      </c>
    </row>
    <row r="163" spans="1:2">
      <c r="A163" s="17">
        <v>41426</v>
      </c>
      <c r="B163">
        <v>6215.47</v>
      </c>
    </row>
    <row r="164" spans="1:2">
      <c r="A164" s="17">
        <v>41456</v>
      </c>
      <c r="B164">
        <v>6621.06</v>
      </c>
    </row>
    <row r="165" spans="1:2">
      <c r="A165" s="17">
        <v>41487</v>
      </c>
      <c r="B165">
        <v>6412.93</v>
      </c>
    </row>
    <row r="166" spans="1:2">
      <c r="A166" s="17">
        <v>41518</v>
      </c>
      <c r="B166">
        <v>6462.22</v>
      </c>
    </row>
    <row r="167" spans="1:2">
      <c r="A167" s="17">
        <v>41548</v>
      </c>
      <c r="B167">
        <v>6731.43</v>
      </c>
    </row>
    <row r="168" spans="1:2">
      <c r="A168" s="17">
        <v>41579</v>
      </c>
      <c r="B168">
        <v>6650.57</v>
      </c>
    </row>
    <row r="169" spans="1:2">
      <c r="A169" s="17">
        <v>41609</v>
      </c>
      <c r="B169">
        <v>6749.09</v>
      </c>
    </row>
    <row r="170" spans="1:2">
      <c r="A170" s="17">
        <v>41640</v>
      </c>
      <c r="B170">
        <v>6510.44</v>
      </c>
    </row>
    <row r="171" spans="1:2">
      <c r="A171" s="17">
        <v>41671</v>
      </c>
      <c r="B171">
        <v>6809.7</v>
      </c>
    </row>
    <row r="172" spans="1:2">
      <c r="A172" s="17">
        <v>41699</v>
      </c>
      <c r="B172">
        <v>6598.37</v>
      </c>
    </row>
    <row r="173" spans="1:2">
      <c r="A173" s="17">
        <v>41730</v>
      </c>
      <c r="B173">
        <v>6780.03</v>
      </c>
    </row>
    <row r="174" spans="1:2">
      <c r="A174" s="17">
        <v>41760</v>
      </c>
      <c r="B174">
        <v>6844.51</v>
      </c>
    </row>
    <row r="175" spans="1:2">
      <c r="A175" s="17">
        <v>41791</v>
      </c>
      <c r="B175">
        <v>6743.94</v>
      </c>
    </row>
    <row r="176" spans="1:2">
      <c r="A176" s="17">
        <v>41821</v>
      </c>
      <c r="B176">
        <v>6730.11</v>
      </c>
    </row>
    <row r="177" spans="1:2">
      <c r="A177" s="17">
        <v>41852</v>
      </c>
      <c r="B177">
        <v>6819.75</v>
      </c>
    </row>
    <row r="178" spans="1:2">
      <c r="A178" s="17">
        <v>41883</v>
      </c>
      <c r="B178">
        <v>6622.72</v>
      </c>
    </row>
    <row r="179" spans="1:2">
      <c r="A179" s="17">
        <v>41913</v>
      </c>
      <c r="B179">
        <v>6546.47</v>
      </c>
    </row>
    <row r="180" spans="1:2">
      <c r="A180" s="17">
        <v>41944</v>
      </c>
      <c r="B180">
        <v>6722.62</v>
      </c>
    </row>
    <row r="181" spans="1:2">
      <c r="A181" s="17">
        <v>41974</v>
      </c>
      <c r="B181">
        <v>6566.09</v>
      </c>
    </row>
    <row r="182" spans="1:2">
      <c r="A182" s="17">
        <v>42005</v>
      </c>
      <c r="B182">
        <v>6749.4</v>
      </c>
    </row>
    <row r="183" spans="1:2">
      <c r="A183" s="17">
        <v>42036</v>
      </c>
      <c r="B183">
        <v>6946.66</v>
      </c>
    </row>
    <row r="184" spans="1:2">
      <c r="A184" s="17">
        <v>42064</v>
      </c>
      <c r="B184">
        <v>6773.04</v>
      </c>
    </row>
    <row r="185" spans="1:2">
      <c r="A185" s="17">
        <v>42095</v>
      </c>
      <c r="B185">
        <v>6960.63</v>
      </c>
    </row>
    <row r="186" spans="1:2">
      <c r="A186" s="17">
        <v>42125</v>
      </c>
      <c r="B186">
        <v>6984.43</v>
      </c>
    </row>
    <row r="187" spans="1:2">
      <c r="A187" s="17">
        <v>42156</v>
      </c>
      <c r="B187">
        <v>6520.98</v>
      </c>
    </row>
    <row r="188" spans="1:2">
      <c r="A188" s="17">
        <v>42186</v>
      </c>
      <c r="B188">
        <v>6696.28</v>
      </c>
    </row>
    <row r="189" spans="1:2">
      <c r="A189" s="17">
        <v>42217</v>
      </c>
      <c r="B189">
        <v>6247.94</v>
      </c>
    </row>
    <row r="190" spans="1:2">
      <c r="A190" s="17">
        <v>42248</v>
      </c>
      <c r="B190">
        <v>6061.61</v>
      </c>
    </row>
    <row r="191" spans="1:2">
      <c r="A191" s="17">
        <v>42278</v>
      </c>
      <c r="B191">
        <v>6361.09</v>
      </c>
    </row>
    <row r="192" spans="1:2">
      <c r="A192" s="17">
        <v>42309</v>
      </c>
      <c r="B192">
        <v>6356.09</v>
      </c>
    </row>
    <row r="193" spans="1:2">
      <c r="A193" s="17">
        <v>42339</v>
      </c>
      <c r="B193">
        <v>6242.32</v>
      </c>
    </row>
    <row r="194" spans="1:2">
      <c r="A194" s="17">
        <v>42370</v>
      </c>
      <c r="B194">
        <v>6083.79</v>
      </c>
    </row>
    <row r="195" spans="1:2">
      <c r="A195" s="17">
        <v>42401</v>
      </c>
      <c r="B195">
        <v>6097.09</v>
      </c>
    </row>
    <row r="196" spans="1:2">
      <c r="A196" s="17">
        <v>42430</v>
      </c>
      <c r="B196">
        <v>6174.9</v>
      </c>
    </row>
    <row r="197" spans="1:2">
      <c r="A197" s="17">
        <v>42461</v>
      </c>
      <c r="B197">
        <v>6241.89</v>
      </c>
    </row>
    <row r="198" spans="1:2">
      <c r="A198" s="17">
        <v>42491</v>
      </c>
      <c r="B198">
        <v>6230.79</v>
      </c>
    </row>
    <row r="199" spans="1:2">
      <c r="A199" s="17">
        <v>42522</v>
      </c>
      <c r="B199">
        <v>6504.33</v>
      </c>
    </row>
    <row r="200" spans="1:2">
      <c r="A200" s="17">
        <v>42552</v>
      </c>
      <c r="B200">
        <v>6724.43</v>
      </c>
    </row>
    <row r="201" spans="1:2">
      <c r="A201" s="17">
        <v>42583</v>
      </c>
      <c r="B201">
        <v>6781.51</v>
      </c>
    </row>
    <row r="202" spans="1:2">
      <c r="A202" s="17">
        <v>42614</v>
      </c>
      <c r="B202">
        <v>6899.33</v>
      </c>
    </row>
    <row r="203" spans="1:2">
      <c r="A203" s="17">
        <v>42644</v>
      </c>
      <c r="B203">
        <v>6954.22</v>
      </c>
    </row>
    <row r="204" spans="1:2">
      <c r="A204" s="17">
        <v>42675</v>
      </c>
      <c r="B204">
        <v>6783.79</v>
      </c>
    </row>
    <row r="205" spans="1:2">
      <c r="A205" s="17">
        <v>42705</v>
      </c>
      <c r="B205">
        <v>7142.83</v>
      </c>
    </row>
    <row r="206" spans="1:2">
      <c r="A206" s="17">
        <v>42736</v>
      </c>
      <c r="B206">
        <v>7099.15</v>
      </c>
    </row>
    <row r="207" spans="1:2">
      <c r="A207" s="17">
        <v>42767</v>
      </c>
      <c r="B207">
        <v>7263.44</v>
      </c>
    </row>
    <row r="208" spans="1:2">
      <c r="A208" s="17">
        <v>42795</v>
      </c>
      <c r="B208">
        <v>7322.92</v>
      </c>
    </row>
    <row r="209" spans="1:2">
      <c r="A209" s="17">
        <v>42826</v>
      </c>
      <c r="B209">
        <v>7203.94</v>
      </c>
    </row>
    <row r="210" spans="1:2">
      <c r="A210" s="17">
        <v>42856</v>
      </c>
      <c r="B210">
        <v>7519.95</v>
      </c>
    </row>
    <row r="211" spans="1:2">
      <c r="A211" s="17">
        <v>42887</v>
      </c>
      <c r="B211">
        <v>7312.72</v>
      </c>
    </row>
    <row r="212" spans="1:2">
      <c r="A212" s="17">
        <v>42917</v>
      </c>
      <c r="B212">
        <v>7372</v>
      </c>
    </row>
    <row r="213" spans="1:2">
      <c r="A213" s="17">
        <v>42948</v>
      </c>
      <c r="B213">
        <v>7430.62</v>
      </c>
    </row>
    <row r="214" spans="1:2">
      <c r="A214" s="17">
        <v>42979</v>
      </c>
      <c r="B214">
        <v>7372.76</v>
      </c>
    </row>
    <row r="215" spans="1:2">
      <c r="A215" s="17">
        <v>43009</v>
      </c>
      <c r="B215">
        <v>7493.08</v>
      </c>
    </row>
    <row r="216" spans="1:2">
      <c r="A216" s="17">
        <v>43040</v>
      </c>
      <c r="B216">
        <v>7326.67</v>
      </c>
    </row>
    <row r="217" spans="1:2">
      <c r="A217" s="17">
        <v>43070</v>
      </c>
      <c r="B217">
        <v>7687.77</v>
      </c>
    </row>
    <row r="218" spans="1:2">
      <c r="A218" s="17">
        <v>43101</v>
      </c>
      <c r="B218">
        <v>7533.55</v>
      </c>
    </row>
    <row r="219" spans="1:2">
      <c r="A219" s="17">
        <v>43132</v>
      </c>
      <c r="B219">
        <v>7231.91</v>
      </c>
    </row>
    <row r="220" spans="1:2">
      <c r="A220" s="17">
        <v>43160</v>
      </c>
      <c r="B220">
        <v>7056.61</v>
      </c>
    </row>
    <row r="221" spans="1:2">
      <c r="A221" s="17">
        <v>43191</v>
      </c>
      <c r="B221">
        <v>7509.3</v>
      </c>
    </row>
    <row r="222" spans="1:2">
      <c r="A222" s="17">
        <v>43221</v>
      </c>
      <c r="B222">
        <v>7678.2</v>
      </c>
    </row>
    <row r="223" spans="1:2">
      <c r="A223" s="17">
        <v>43252</v>
      </c>
      <c r="B223">
        <v>7636.93</v>
      </c>
    </row>
    <row r="224" spans="1:2">
      <c r="A224" s="17">
        <v>43282</v>
      </c>
      <c r="B224">
        <v>7748.76</v>
      </c>
    </row>
    <row r="225" spans="1:2">
      <c r="A225" s="17">
        <v>43313</v>
      </c>
      <c r="B225">
        <v>7432.42</v>
      </c>
    </row>
    <row r="226" spans="1:2">
      <c r="A226" s="17">
        <v>43344</v>
      </c>
      <c r="B226">
        <v>7510.2</v>
      </c>
    </row>
    <row r="227" spans="1:2">
      <c r="A227" s="17">
        <v>43374</v>
      </c>
      <c r="B227">
        <v>7128.1</v>
      </c>
    </row>
    <row r="228" spans="1:2">
      <c r="A228" s="17">
        <v>43405</v>
      </c>
      <c r="B228">
        <v>6980.24</v>
      </c>
    </row>
    <row r="229" spans="1:2">
      <c r="A229" s="17">
        <v>43435</v>
      </c>
      <c r="B229">
        <v>6728.13</v>
      </c>
    </row>
    <row r="230" spans="1:2">
      <c r="A230" s="17">
        <v>43466</v>
      </c>
      <c r="B230">
        <v>6968.85</v>
      </c>
    </row>
    <row r="231" spans="1:2">
      <c r="A231" s="17">
        <v>43497</v>
      </c>
      <c r="B231">
        <v>7074.73</v>
      </c>
    </row>
    <row r="232" spans="1:2">
      <c r="A232" s="17">
        <v>43525</v>
      </c>
      <c r="B232">
        <v>7279.19</v>
      </c>
    </row>
    <row r="233" spans="1:2">
      <c r="A233" s="17">
        <v>43556</v>
      </c>
      <c r="B233">
        <v>7418.22</v>
      </c>
    </row>
    <row r="234" spans="1:2">
      <c r="A234" s="17">
        <v>43586</v>
      </c>
      <c r="B234">
        <v>7161.71</v>
      </c>
    </row>
    <row r="235" spans="1:2">
      <c r="A235" s="17">
        <v>43617</v>
      </c>
      <c r="B235">
        <v>7425.63</v>
      </c>
    </row>
    <row r="236" spans="1:2">
      <c r="A236" s="17">
        <v>43647</v>
      </c>
      <c r="B236">
        <v>7586.78</v>
      </c>
    </row>
    <row r="237" spans="1:2">
      <c r="A237" s="17">
        <v>43678</v>
      </c>
      <c r="B237">
        <v>7207.18</v>
      </c>
    </row>
    <row r="238" spans="1:2">
      <c r="A238" s="17">
        <v>43709</v>
      </c>
      <c r="B238">
        <v>7408.21</v>
      </c>
    </row>
    <row r="239" spans="1:2">
      <c r="A239" s="17">
        <v>43739</v>
      </c>
      <c r="B239">
        <v>7248.38</v>
      </c>
    </row>
    <row r="240" spans="1:2">
      <c r="A240" s="17">
        <v>43770</v>
      </c>
      <c r="B240">
        <v>7346.53</v>
      </c>
    </row>
    <row r="241" spans="1:2">
      <c r="A241" s="17">
        <v>43800</v>
      </c>
      <c r="B241">
        <v>7542.44</v>
      </c>
    </row>
    <row r="242" spans="1:2">
      <c r="A242" s="17">
        <v>43831</v>
      </c>
      <c r="B242">
        <v>7286.01</v>
      </c>
    </row>
    <row r="243" spans="1:2">
      <c r="A243" s="17">
        <v>43862</v>
      </c>
      <c r="B243">
        <v>6580.61</v>
      </c>
    </row>
    <row r="244" spans="1:2">
      <c r="A244" s="17">
        <v>43891</v>
      </c>
      <c r="B244">
        <v>5671.96</v>
      </c>
    </row>
    <row r="245" spans="1:2">
      <c r="A245" s="17">
        <v>43922</v>
      </c>
      <c r="B245">
        <v>5901.21</v>
      </c>
    </row>
    <row r="246" spans="1:2">
      <c r="A246" s="17">
        <v>43952</v>
      </c>
      <c r="B246">
        <v>6076.6</v>
      </c>
    </row>
    <row r="247" spans="1:2">
      <c r="A247" s="17">
        <v>43983</v>
      </c>
      <c r="B247">
        <v>6169.74</v>
      </c>
    </row>
    <row r="248" spans="1:2">
      <c r="A248" s="17">
        <v>44013</v>
      </c>
      <c r="B248">
        <v>5897.76</v>
      </c>
    </row>
    <row r="249" spans="1:2">
      <c r="A249" s="17">
        <v>44044</v>
      </c>
      <c r="B249">
        <v>5963.57</v>
      </c>
    </row>
    <row r="250" spans="1:2">
      <c r="A250" s="17">
        <v>44075</v>
      </c>
      <c r="B250">
        <v>5866.1</v>
      </c>
    </row>
    <row r="251" spans="1:2">
      <c r="A251" s="17">
        <v>44105</v>
      </c>
      <c r="B251">
        <v>5577.27</v>
      </c>
    </row>
    <row r="252" spans="1:2">
      <c r="A252" s="17">
        <v>44136</v>
      </c>
      <c r="B252">
        <v>6266.19</v>
      </c>
    </row>
    <row r="253" spans="1:2">
      <c r="A253" s="17">
        <v>44166</v>
      </c>
      <c r="B253">
        <v>6460.52</v>
      </c>
    </row>
    <row r="254" spans="1:2">
      <c r="A254" s="17">
        <v>44197</v>
      </c>
      <c r="B254">
        <v>6407.46</v>
      </c>
    </row>
    <row r="255" spans="1:2">
      <c r="A255" s="17">
        <v>44228</v>
      </c>
      <c r="B255">
        <v>6483.43</v>
      </c>
    </row>
    <row r="256" spans="1:2">
      <c r="A256" s="17">
        <v>44256</v>
      </c>
      <c r="B256">
        <v>6713.63</v>
      </c>
    </row>
    <row r="257" spans="1:2">
      <c r="A257" s="17">
        <v>44287</v>
      </c>
      <c r="B257">
        <v>6969.81</v>
      </c>
    </row>
    <row r="258" spans="1:2">
      <c r="A258" s="17">
        <v>44317</v>
      </c>
      <c r="B258">
        <v>7022.61</v>
      </c>
    </row>
    <row r="259" spans="1:2">
      <c r="A259" s="17">
        <v>44348</v>
      </c>
      <c r="B259">
        <v>7037.47</v>
      </c>
    </row>
    <row r="260" spans="1:2">
      <c r="A260" s="17">
        <v>44378</v>
      </c>
      <c r="B260">
        <v>7032.3</v>
      </c>
    </row>
    <row r="261" spans="1:2">
      <c r="A261" s="17">
        <v>44409</v>
      </c>
      <c r="B261">
        <v>7119.7</v>
      </c>
    </row>
    <row r="262" spans="1:2">
      <c r="A262" s="17">
        <v>44440</v>
      </c>
      <c r="B262">
        <v>7086.42</v>
      </c>
    </row>
    <row r="263" spans="1:2">
      <c r="A263" s="17">
        <v>44470</v>
      </c>
      <c r="B263">
        <v>7237.57</v>
      </c>
    </row>
    <row r="264" spans="1:2">
      <c r="A264" s="17">
        <v>44501</v>
      </c>
      <c r="B264">
        <v>7059.45</v>
      </c>
    </row>
    <row r="265" spans="1:2">
      <c r="A265" s="17">
        <v>44531</v>
      </c>
      <c r="B265">
        <v>7384.54</v>
      </c>
    </row>
    <row r="266" spans="1:2">
      <c r="A266" s="17">
        <v>44562</v>
      </c>
      <c r="B266">
        <v>7464.37</v>
      </c>
    </row>
    <row r="267" spans="1:2">
      <c r="A267" s="17">
        <v>44593</v>
      </c>
      <c r="B267">
        <v>7458.25</v>
      </c>
    </row>
  </sheetData>
  <hyperlinks>
    <hyperlink ref="D1" r:id="rId1" display="https://www.investing.com/indices/uk-100-historical-data" xr:uid="{4CB5BA6A-2E6E-40F4-9BCB-40ACD5CF0262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AB4A-F536-422C-A97B-E20CE7812FC4}">
  <sheetPr>
    <tabColor rgb="FF70AD47"/>
  </sheetPr>
  <dimension ref="A1:F651"/>
  <sheetViews>
    <sheetView workbookViewId="0">
      <selection activeCell="B6" sqref="B6"/>
    </sheetView>
  </sheetViews>
  <sheetFormatPr defaultRowHeight="12.75"/>
  <cols>
    <col min="1" max="1" width="10.140625" bestFit="1" customWidth="1"/>
    <col min="2" max="2" width="18.7109375" bestFit="1" customWidth="1"/>
  </cols>
  <sheetData>
    <row r="1" spans="1:6">
      <c r="A1" t="s">
        <v>1</v>
      </c>
      <c r="B1" t="s">
        <v>530</v>
      </c>
      <c r="F1" t="s">
        <v>529</v>
      </c>
    </row>
    <row r="2" spans="1:6">
      <c r="A2" s="17">
        <v>24869</v>
      </c>
      <c r="B2">
        <v>35.200000000000003</v>
      </c>
    </row>
    <row r="3" spans="1:6">
      <c r="A3" s="17">
        <v>24898</v>
      </c>
      <c r="B3">
        <v>35.200000000000003</v>
      </c>
    </row>
    <row r="4" spans="1:6">
      <c r="A4" s="17">
        <v>24929</v>
      </c>
      <c r="B4">
        <v>39.1</v>
      </c>
    </row>
    <row r="5" spans="1:6">
      <c r="A5" s="17">
        <v>24959</v>
      </c>
      <c r="B5">
        <v>42.6</v>
      </c>
    </row>
    <row r="6" spans="1:6">
      <c r="A6" s="17">
        <v>24990</v>
      </c>
      <c r="B6">
        <v>42.1</v>
      </c>
    </row>
    <row r="7" spans="1:6">
      <c r="A7" s="17">
        <v>25020</v>
      </c>
      <c r="B7">
        <v>41.1</v>
      </c>
    </row>
    <row r="8" spans="1:6">
      <c r="A8" s="17">
        <v>25051</v>
      </c>
      <c r="B8">
        <v>40.299999999999997</v>
      </c>
    </row>
    <row r="9" spans="1:6">
      <c r="A9" s="17">
        <v>25082</v>
      </c>
      <c r="B9">
        <v>40.549999999999997</v>
      </c>
    </row>
    <row r="10" spans="1:6">
      <c r="A10" s="17">
        <v>25112</v>
      </c>
      <c r="B10">
        <v>39.799999999999997</v>
      </c>
    </row>
    <row r="11" spans="1:6">
      <c r="A11" s="17">
        <v>25143</v>
      </c>
      <c r="B11">
        <v>40.75</v>
      </c>
    </row>
    <row r="12" spans="1:6">
      <c r="A12" s="17">
        <v>25173</v>
      </c>
      <c r="B12">
        <v>42</v>
      </c>
    </row>
    <row r="13" spans="1:6">
      <c r="A13" s="17">
        <v>25204</v>
      </c>
      <c r="B13">
        <v>42.75</v>
      </c>
    </row>
    <row r="14" spans="1:6">
      <c r="A14" s="17">
        <v>25235</v>
      </c>
      <c r="B14">
        <v>42.78</v>
      </c>
    </row>
    <row r="15" spans="1:6">
      <c r="A15" s="17">
        <v>25263</v>
      </c>
      <c r="B15">
        <v>43.75</v>
      </c>
    </row>
    <row r="16" spans="1:6">
      <c r="A16" s="17">
        <v>25294</v>
      </c>
      <c r="B16">
        <v>43.6</v>
      </c>
    </row>
    <row r="17" spans="1:2">
      <c r="A17" s="17">
        <v>25324</v>
      </c>
      <c r="B17">
        <v>43.65</v>
      </c>
    </row>
    <row r="18" spans="1:2">
      <c r="A18" s="17">
        <v>25355</v>
      </c>
      <c r="B18">
        <v>42.95</v>
      </c>
    </row>
    <row r="19" spans="1:2">
      <c r="A19" s="17">
        <v>25385</v>
      </c>
      <c r="B19">
        <v>42.1</v>
      </c>
    </row>
    <row r="20" spans="1:2">
      <c r="A20" s="17">
        <v>25416</v>
      </c>
      <c r="B20">
        <v>41.45</v>
      </c>
    </row>
    <row r="21" spans="1:2">
      <c r="A21" s="17">
        <v>25447</v>
      </c>
      <c r="B21">
        <v>41</v>
      </c>
    </row>
    <row r="22" spans="1:2">
      <c r="A22" s="17">
        <v>25477</v>
      </c>
      <c r="B22">
        <v>40.99</v>
      </c>
    </row>
    <row r="23" spans="1:2">
      <c r="A23" s="17">
        <v>25508</v>
      </c>
      <c r="B23">
        <v>39.58</v>
      </c>
    </row>
    <row r="24" spans="1:2">
      <c r="A24" s="17">
        <v>25538</v>
      </c>
      <c r="B24">
        <v>35.53</v>
      </c>
    </row>
    <row r="25" spans="1:2">
      <c r="A25" s="17">
        <v>25569</v>
      </c>
      <c r="B25">
        <v>35.130000000000003</v>
      </c>
    </row>
    <row r="26" spans="1:2">
      <c r="A26" s="17">
        <v>25600</v>
      </c>
      <c r="B26">
        <v>35.03</v>
      </c>
    </row>
    <row r="27" spans="1:2">
      <c r="A27" s="17">
        <v>25628</v>
      </c>
      <c r="B27">
        <v>35.299999999999997</v>
      </c>
    </row>
    <row r="28" spans="1:2">
      <c r="A28" s="17">
        <v>25659</v>
      </c>
      <c r="B28">
        <v>35.979999999999997</v>
      </c>
    </row>
    <row r="29" spans="1:2">
      <c r="A29" s="17">
        <v>25689</v>
      </c>
      <c r="B29">
        <v>36.24</v>
      </c>
    </row>
    <row r="30" spans="1:2">
      <c r="A30" s="17">
        <v>25720</v>
      </c>
      <c r="B30">
        <v>35.700000000000003</v>
      </c>
    </row>
    <row r="31" spans="1:2">
      <c r="A31" s="17">
        <v>25750</v>
      </c>
      <c r="B31">
        <v>35.5</v>
      </c>
    </row>
    <row r="32" spans="1:2">
      <c r="A32" s="17">
        <v>25781</v>
      </c>
      <c r="B32">
        <v>35.869999999999997</v>
      </c>
    </row>
    <row r="33" spans="1:2">
      <c r="A33" s="17">
        <v>25812</v>
      </c>
      <c r="B33">
        <v>36.35</v>
      </c>
    </row>
    <row r="34" spans="1:2">
      <c r="A34" s="17">
        <v>25842</v>
      </c>
      <c r="B34">
        <v>39.19</v>
      </c>
    </row>
    <row r="35" spans="1:2">
      <c r="A35" s="17">
        <v>25873</v>
      </c>
      <c r="B35">
        <v>37.9</v>
      </c>
    </row>
    <row r="36" spans="1:2">
      <c r="A36" s="17">
        <v>25903</v>
      </c>
      <c r="B36">
        <v>37.71</v>
      </c>
    </row>
    <row r="37" spans="1:2">
      <c r="A37" s="17">
        <v>25934</v>
      </c>
      <c r="B37">
        <v>38.28</v>
      </c>
    </row>
    <row r="38" spans="1:2">
      <c r="A38" s="17">
        <v>25965</v>
      </c>
      <c r="B38">
        <v>39.049999999999997</v>
      </c>
    </row>
    <row r="39" spans="1:2">
      <c r="A39" s="17">
        <v>25993</v>
      </c>
      <c r="B39">
        <v>39.08</v>
      </c>
    </row>
    <row r="40" spans="1:2">
      <c r="A40" s="17">
        <v>26024</v>
      </c>
      <c r="B40">
        <v>39.6</v>
      </c>
    </row>
    <row r="41" spans="1:2">
      <c r="A41" s="17">
        <v>26054</v>
      </c>
      <c r="B41">
        <v>41.2</v>
      </c>
    </row>
    <row r="42" spans="1:2">
      <c r="A42" s="17">
        <v>26085</v>
      </c>
      <c r="B42">
        <v>40.85</v>
      </c>
    </row>
    <row r="43" spans="1:2">
      <c r="A43" s="17">
        <v>26115</v>
      </c>
      <c r="B43">
        <v>42.48</v>
      </c>
    </row>
    <row r="44" spans="1:2">
      <c r="A44" s="17">
        <v>26146</v>
      </c>
      <c r="B44">
        <v>43.4</v>
      </c>
    </row>
    <row r="45" spans="1:2">
      <c r="A45" s="17">
        <v>26177</v>
      </c>
      <c r="B45">
        <v>42.73</v>
      </c>
    </row>
    <row r="46" spans="1:2">
      <c r="A46" s="17">
        <v>26207</v>
      </c>
      <c r="B46">
        <v>42.6</v>
      </c>
    </row>
    <row r="47" spans="1:2">
      <c r="A47" s="17">
        <v>26238</v>
      </c>
      <c r="B47">
        <v>43.65</v>
      </c>
    </row>
    <row r="48" spans="1:2">
      <c r="A48" s="17">
        <v>26268</v>
      </c>
      <c r="B48">
        <v>43.9</v>
      </c>
    </row>
    <row r="49" spans="1:2">
      <c r="A49" s="17">
        <v>26299</v>
      </c>
      <c r="B49">
        <v>47</v>
      </c>
    </row>
    <row r="50" spans="1:2">
      <c r="A50" s="17">
        <v>26330</v>
      </c>
      <c r="B50">
        <v>48.7</v>
      </c>
    </row>
    <row r="51" spans="1:2">
      <c r="A51" s="17">
        <v>26359</v>
      </c>
      <c r="B51">
        <v>48.47</v>
      </c>
    </row>
    <row r="52" spans="1:2">
      <c r="A52" s="17">
        <v>26390</v>
      </c>
      <c r="B52">
        <v>49.5</v>
      </c>
    </row>
    <row r="53" spans="1:2">
      <c r="A53" s="17">
        <v>26420</v>
      </c>
      <c r="B53">
        <v>59.3</v>
      </c>
    </row>
    <row r="54" spans="1:2">
      <c r="A54" s="17">
        <v>26451</v>
      </c>
      <c r="B54">
        <v>66.75</v>
      </c>
    </row>
    <row r="55" spans="1:2">
      <c r="A55" s="17">
        <v>26481</v>
      </c>
      <c r="B55">
        <v>68.900000000000006</v>
      </c>
    </row>
    <row r="56" spans="1:2">
      <c r="A56" s="17">
        <v>26512</v>
      </c>
      <c r="B56">
        <v>70</v>
      </c>
    </row>
    <row r="57" spans="1:2">
      <c r="A57" s="17">
        <v>26543</v>
      </c>
      <c r="B57">
        <v>67.2</v>
      </c>
    </row>
    <row r="58" spans="1:2">
      <c r="A58" s="17">
        <v>26573</v>
      </c>
      <c r="B58">
        <v>65.7</v>
      </c>
    </row>
    <row r="59" spans="1:2">
      <c r="A59" s="17">
        <v>26604</v>
      </c>
      <c r="B59">
        <v>64.13</v>
      </c>
    </row>
    <row r="60" spans="1:2">
      <c r="A60" s="17">
        <v>26634</v>
      </c>
      <c r="B60">
        <v>65.400000000000006</v>
      </c>
    </row>
    <row r="61" spans="1:2">
      <c r="A61" s="17">
        <v>26665</v>
      </c>
      <c r="B61">
        <v>66.2</v>
      </c>
    </row>
    <row r="62" spans="1:2">
      <c r="A62" s="17">
        <v>26696</v>
      </c>
      <c r="B62">
        <v>89</v>
      </c>
    </row>
    <row r="63" spans="1:2">
      <c r="A63" s="17">
        <v>26724</v>
      </c>
      <c r="B63">
        <v>91.5</v>
      </c>
    </row>
    <row r="64" spans="1:2">
      <c r="A64" s="17">
        <v>26755</v>
      </c>
      <c r="B64">
        <v>91.25</v>
      </c>
    </row>
    <row r="65" spans="1:2">
      <c r="A65" s="17">
        <v>26785</v>
      </c>
      <c r="B65">
        <v>114.5</v>
      </c>
    </row>
    <row r="66" spans="1:2">
      <c r="A66" s="17">
        <v>26816</v>
      </c>
      <c r="B66">
        <v>127</v>
      </c>
    </row>
    <row r="67" spans="1:2">
      <c r="A67" s="17">
        <v>26846</v>
      </c>
      <c r="B67">
        <v>127</v>
      </c>
    </row>
    <row r="68" spans="1:2">
      <c r="A68" s="17">
        <v>26877</v>
      </c>
      <c r="B68">
        <v>117</v>
      </c>
    </row>
    <row r="69" spans="1:2">
      <c r="A69" s="17">
        <v>26908</v>
      </c>
      <c r="B69">
        <v>106.98</v>
      </c>
    </row>
    <row r="70" spans="1:2">
      <c r="A70" s="17">
        <v>26938</v>
      </c>
      <c r="B70">
        <v>103.75</v>
      </c>
    </row>
    <row r="71" spans="1:2">
      <c r="A71" s="17">
        <v>26969</v>
      </c>
      <c r="B71">
        <v>101.5</v>
      </c>
    </row>
    <row r="72" spans="1:2">
      <c r="A72" s="17">
        <v>26999</v>
      </c>
      <c r="B72">
        <v>112.75</v>
      </c>
    </row>
    <row r="73" spans="1:2">
      <c r="A73" s="17">
        <v>27030</v>
      </c>
      <c r="B73">
        <v>141.75</v>
      </c>
    </row>
    <row r="74" spans="1:2">
      <c r="A74" s="17">
        <v>27061</v>
      </c>
      <c r="B74">
        <v>178</v>
      </c>
    </row>
    <row r="75" spans="1:2">
      <c r="A75" s="17">
        <v>27089</v>
      </c>
      <c r="B75">
        <v>177</v>
      </c>
    </row>
    <row r="76" spans="1:2">
      <c r="A76" s="17">
        <v>27120</v>
      </c>
      <c r="B76">
        <v>179.5</v>
      </c>
    </row>
    <row r="77" spans="1:2">
      <c r="A77" s="17">
        <v>27150</v>
      </c>
      <c r="B77">
        <v>170.5</v>
      </c>
    </row>
    <row r="78" spans="1:2">
      <c r="A78" s="17">
        <v>27181</v>
      </c>
      <c r="B78">
        <v>160.75</v>
      </c>
    </row>
    <row r="79" spans="1:2">
      <c r="A79" s="17">
        <v>27211</v>
      </c>
      <c r="B79">
        <v>160.5</v>
      </c>
    </row>
    <row r="80" spans="1:2">
      <c r="A80" s="17">
        <v>27242</v>
      </c>
      <c r="B80">
        <v>157.5</v>
      </c>
    </row>
    <row r="81" spans="1:2">
      <c r="A81" s="17">
        <v>27273</v>
      </c>
      <c r="B81">
        <v>158.5</v>
      </c>
    </row>
    <row r="82" spans="1:2">
      <c r="A82" s="17">
        <v>27303</v>
      </c>
      <c r="B82">
        <v>169.5</v>
      </c>
    </row>
    <row r="83" spans="1:2">
      <c r="A83" s="17">
        <v>27334</v>
      </c>
      <c r="B83">
        <v>190</v>
      </c>
    </row>
    <row r="84" spans="1:2">
      <c r="A84" s="17">
        <v>27364</v>
      </c>
      <c r="B84">
        <v>197.5</v>
      </c>
    </row>
    <row r="85" spans="1:2">
      <c r="A85" s="17">
        <v>27395</v>
      </c>
      <c r="B85">
        <v>185</v>
      </c>
    </row>
    <row r="86" spans="1:2">
      <c r="A86" s="17">
        <v>27426</v>
      </c>
      <c r="B86">
        <v>186.25</v>
      </c>
    </row>
    <row r="87" spans="1:2">
      <c r="A87" s="17">
        <v>27454</v>
      </c>
      <c r="B87">
        <v>181.6</v>
      </c>
    </row>
    <row r="88" spans="1:2">
      <c r="A88" s="17">
        <v>27485</v>
      </c>
      <c r="B88">
        <v>177.65</v>
      </c>
    </row>
    <row r="89" spans="1:2">
      <c r="A89" s="17">
        <v>27515</v>
      </c>
      <c r="B89">
        <v>172.75</v>
      </c>
    </row>
    <row r="90" spans="1:2">
      <c r="A90" s="17">
        <v>27546</v>
      </c>
      <c r="B90">
        <v>166</v>
      </c>
    </row>
    <row r="91" spans="1:2">
      <c r="A91" s="17">
        <v>27576</v>
      </c>
      <c r="B91">
        <v>167.75</v>
      </c>
    </row>
    <row r="92" spans="1:2">
      <c r="A92" s="17">
        <v>27607</v>
      </c>
      <c r="B92">
        <v>166.5</v>
      </c>
    </row>
    <row r="93" spans="1:2">
      <c r="A93" s="17">
        <v>27638</v>
      </c>
      <c r="B93">
        <v>154.25</v>
      </c>
    </row>
    <row r="94" spans="1:2">
      <c r="A94" s="17">
        <v>27668</v>
      </c>
      <c r="B94">
        <v>146</v>
      </c>
    </row>
    <row r="95" spans="1:2">
      <c r="A95" s="17">
        <v>27699</v>
      </c>
      <c r="B95">
        <v>146.5</v>
      </c>
    </row>
    <row r="96" spans="1:2">
      <c r="A96" s="17">
        <v>27729</v>
      </c>
      <c r="B96">
        <v>142</v>
      </c>
    </row>
    <row r="97" spans="1:2">
      <c r="A97" s="17">
        <v>27760</v>
      </c>
      <c r="B97">
        <v>140.35</v>
      </c>
    </row>
    <row r="98" spans="1:2">
      <c r="A98" s="17">
        <v>27791</v>
      </c>
      <c r="B98">
        <v>133.65</v>
      </c>
    </row>
    <row r="99" spans="1:2">
      <c r="A99" s="17">
        <v>27820</v>
      </c>
      <c r="B99">
        <v>134.30000000000001</v>
      </c>
    </row>
    <row r="100" spans="1:2">
      <c r="A100" s="17">
        <v>27851</v>
      </c>
      <c r="B100">
        <v>129.25</v>
      </c>
    </row>
    <row r="101" spans="1:2">
      <c r="A101" s="17">
        <v>27881</v>
      </c>
      <c r="B101">
        <v>128.25</v>
      </c>
    </row>
    <row r="102" spans="1:2">
      <c r="A102" s="17">
        <v>27912</v>
      </c>
      <c r="B102">
        <v>127</v>
      </c>
    </row>
    <row r="103" spans="1:2">
      <c r="A103" s="17">
        <v>27942</v>
      </c>
      <c r="B103">
        <v>123.25</v>
      </c>
    </row>
    <row r="104" spans="1:2">
      <c r="A104" s="17">
        <v>27973</v>
      </c>
      <c r="B104">
        <v>113.65</v>
      </c>
    </row>
    <row r="105" spans="1:2">
      <c r="A105" s="17">
        <v>28004</v>
      </c>
      <c r="B105">
        <v>120.75</v>
      </c>
    </row>
    <row r="106" spans="1:2">
      <c r="A106" s="17">
        <v>28034</v>
      </c>
      <c r="B106">
        <v>123.5</v>
      </c>
    </row>
    <row r="107" spans="1:2">
      <c r="A107" s="17">
        <v>28065</v>
      </c>
      <c r="B107">
        <v>138.19999999999999</v>
      </c>
    </row>
    <row r="108" spans="1:2">
      <c r="A108" s="17">
        <v>28095</v>
      </c>
      <c r="B108">
        <v>137</v>
      </c>
    </row>
    <row r="109" spans="1:2">
      <c r="A109" s="17">
        <v>28126</v>
      </c>
      <c r="B109">
        <v>136.1</v>
      </c>
    </row>
    <row r="110" spans="1:2">
      <c r="A110" s="17">
        <v>28157</v>
      </c>
      <c r="B110">
        <v>142.25</v>
      </c>
    </row>
    <row r="111" spans="1:2">
      <c r="A111" s="17">
        <v>28185</v>
      </c>
      <c r="B111">
        <v>153.6</v>
      </c>
    </row>
    <row r="112" spans="1:2">
      <c r="A112" s="17">
        <v>28216</v>
      </c>
      <c r="B112">
        <v>152.30000000000001</v>
      </c>
    </row>
    <row r="113" spans="1:2">
      <c r="A113" s="17">
        <v>28246</v>
      </c>
      <c r="B113">
        <v>148.15</v>
      </c>
    </row>
    <row r="114" spans="1:2">
      <c r="A114" s="17">
        <v>28277</v>
      </c>
      <c r="B114">
        <v>143.75</v>
      </c>
    </row>
    <row r="115" spans="1:2">
      <c r="A115" s="17">
        <v>28307</v>
      </c>
      <c r="B115">
        <v>145.80000000000001</v>
      </c>
    </row>
    <row r="116" spans="1:2">
      <c r="A116" s="17">
        <v>28338</v>
      </c>
      <c r="B116">
        <v>146.5</v>
      </c>
    </row>
    <row r="117" spans="1:2">
      <c r="A117" s="17">
        <v>28369</v>
      </c>
      <c r="B117">
        <v>153.9</v>
      </c>
    </row>
    <row r="118" spans="1:2">
      <c r="A118" s="17">
        <v>28399</v>
      </c>
      <c r="B118">
        <v>163.65</v>
      </c>
    </row>
    <row r="119" spans="1:2">
      <c r="A119" s="17">
        <v>28430</v>
      </c>
      <c r="B119">
        <v>168.15</v>
      </c>
    </row>
    <row r="120" spans="1:2">
      <c r="A120" s="17">
        <v>28460</v>
      </c>
      <c r="B120">
        <v>165.6</v>
      </c>
    </row>
    <row r="121" spans="1:2">
      <c r="A121" s="17">
        <v>28491</v>
      </c>
      <c r="B121">
        <v>177.1</v>
      </c>
    </row>
    <row r="122" spans="1:2">
      <c r="A122" s="17">
        <v>28522</v>
      </c>
      <c r="B122">
        <v>183.75</v>
      </c>
    </row>
    <row r="123" spans="1:2">
      <c r="A123" s="17">
        <v>28550</v>
      </c>
      <c r="B123">
        <v>188.8</v>
      </c>
    </row>
    <row r="124" spans="1:2">
      <c r="A124" s="17">
        <v>28581</v>
      </c>
      <c r="B124">
        <v>182.75</v>
      </c>
    </row>
    <row r="125" spans="1:2">
      <c r="A125" s="17">
        <v>28611</v>
      </c>
      <c r="B125">
        <v>184.9</v>
      </c>
    </row>
    <row r="126" spans="1:2">
      <c r="A126" s="17">
        <v>28642</v>
      </c>
      <c r="B126">
        <v>186.35</v>
      </c>
    </row>
    <row r="127" spans="1:2">
      <c r="A127" s="17">
        <v>28672</v>
      </c>
      <c r="B127">
        <v>198.9</v>
      </c>
    </row>
    <row r="128" spans="1:2">
      <c r="A128" s="17">
        <v>28703</v>
      </c>
      <c r="B128">
        <v>215.9</v>
      </c>
    </row>
    <row r="129" spans="1:2">
      <c r="A129" s="17">
        <v>28734</v>
      </c>
      <c r="B129">
        <v>219.1</v>
      </c>
    </row>
    <row r="130" spans="1:2">
      <c r="A130" s="17">
        <v>28764</v>
      </c>
      <c r="B130">
        <v>243.65</v>
      </c>
    </row>
    <row r="131" spans="1:2">
      <c r="A131" s="17">
        <v>28795</v>
      </c>
      <c r="B131">
        <v>238.65</v>
      </c>
    </row>
    <row r="132" spans="1:2">
      <c r="A132" s="17">
        <v>28825</v>
      </c>
      <c r="B132">
        <v>224.5</v>
      </c>
    </row>
    <row r="133" spans="1:2">
      <c r="A133" s="17">
        <v>28856</v>
      </c>
      <c r="B133">
        <v>235.1</v>
      </c>
    </row>
    <row r="134" spans="1:2">
      <c r="A134" s="17">
        <v>28887</v>
      </c>
      <c r="B134">
        <v>254</v>
      </c>
    </row>
    <row r="135" spans="1:2">
      <c r="A135" s="17">
        <v>28915</v>
      </c>
      <c r="B135">
        <v>249.3</v>
      </c>
    </row>
    <row r="136" spans="1:2">
      <c r="A136" s="17">
        <v>28946</v>
      </c>
      <c r="B136">
        <v>243.45</v>
      </c>
    </row>
    <row r="137" spans="1:2">
      <c r="A137" s="17">
        <v>28976</v>
      </c>
      <c r="B137">
        <v>277.14999999999998</v>
      </c>
    </row>
    <row r="138" spans="1:2">
      <c r="A138" s="17">
        <v>29007</v>
      </c>
      <c r="B138">
        <v>284.5</v>
      </c>
    </row>
    <row r="139" spans="1:2">
      <c r="A139" s="17">
        <v>29037</v>
      </c>
      <c r="B139">
        <v>307</v>
      </c>
    </row>
    <row r="140" spans="1:2">
      <c r="A140" s="17">
        <v>29068</v>
      </c>
      <c r="B140">
        <v>318.64999999999998</v>
      </c>
    </row>
    <row r="141" spans="1:2">
      <c r="A141" s="17">
        <v>29099</v>
      </c>
      <c r="B141">
        <v>397</v>
      </c>
    </row>
    <row r="142" spans="1:2">
      <c r="A142" s="17">
        <v>29129</v>
      </c>
      <c r="B142">
        <v>437</v>
      </c>
    </row>
    <row r="143" spans="1:2">
      <c r="A143" s="17">
        <v>29160</v>
      </c>
      <c r="B143">
        <v>417.2</v>
      </c>
    </row>
    <row r="144" spans="1:2">
      <c r="A144" s="17">
        <v>29190</v>
      </c>
      <c r="B144">
        <v>524</v>
      </c>
    </row>
    <row r="145" spans="1:2">
      <c r="A145" s="17">
        <v>29221</v>
      </c>
      <c r="B145">
        <v>843</v>
      </c>
    </row>
    <row r="146" spans="1:2">
      <c r="A146" s="17">
        <v>29252</v>
      </c>
      <c r="B146">
        <v>714.5</v>
      </c>
    </row>
    <row r="147" spans="1:2">
      <c r="A147" s="17">
        <v>29281</v>
      </c>
      <c r="B147">
        <v>641.75</v>
      </c>
    </row>
    <row r="148" spans="1:2">
      <c r="A148" s="17">
        <v>29312</v>
      </c>
      <c r="B148">
        <v>552</v>
      </c>
    </row>
    <row r="149" spans="1:2">
      <c r="A149" s="17">
        <v>29342</v>
      </c>
      <c r="B149">
        <v>531.4</v>
      </c>
    </row>
    <row r="150" spans="1:2">
      <c r="A150" s="17">
        <v>29373</v>
      </c>
      <c r="B150">
        <v>662.5</v>
      </c>
    </row>
    <row r="151" spans="1:2">
      <c r="A151" s="17">
        <v>29403</v>
      </c>
      <c r="B151">
        <v>688.75</v>
      </c>
    </row>
    <row r="152" spans="1:2">
      <c r="A152" s="17">
        <v>29434</v>
      </c>
      <c r="B152">
        <v>640.5</v>
      </c>
    </row>
    <row r="153" spans="1:2">
      <c r="A153" s="17">
        <v>29465</v>
      </c>
      <c r="B153">
        <v>720.5</v>
      </c>
    </row>
    <row r="154" spans="1:2">
      <c r="A154" s="17">
        <v>29495</v>
      </c>
      <c r="B154">
        <v>683.5</v>
      </c>
    </row>
    <row r="155" spans="1:2">
      <c r="A155" s="17">
        <v>29526</v>
      </c>
      <c r="B155">
        <v>655</v>
      </c>
    </row>
    <row r="156" spans="1:2">
      <c r="A156" s="17">
        <v>29556</v>
      </c>
      <c r="B156">
        <v>635.5</v>
      </c>
    </row>
    <row r="157" spans="1:2">
      <c r="A157" s="17">
        <v>29587</v>
      </c>
      <c r="B157">
        <v>599.25</v>
      </c>
    </row>
    <row r="158" spans="1:2">
      <c r="A158" s="17">
        <v>29618</v>
      </c>
      <c r="B158">
        <v>517.75</v>
      </c>
    </row>
    <row r="159" spans="1:2">
      <c r="A159" s="17">
        <v>29646</v>
      </c>
      <c r="B159">
        <v>547.25</v>
      </c>
    </row>
    <row r="160" spans="1:2">
      <c r="A160" s="17">
        <v>29677</v>
      </c>
      <c r="B160">
        <v>534.25</v>
      </c>
    </row>
    <row r="161" spans="1:2">
      <c r="A161" s="17">
        <v>29707</v>
      </c>
      <c r="B161">
        <v>501</v>
      </c>
    </row>
    <row r="162" spans="1:2">
      <c r="A162" s="17">
        <v>29738</v>
      </c>
      <c r="B162">
        <v>481.25</v>
      </c>
    </row>
    <row r="163" spans="1:2">
      <c r="A163" s="17">
        <v>29768</v>
      </c>
      <c r="B163">
        <v>421.25</v>
      </c>
    </row>
    <row r="164" spans="1:2">
      <c r="A164" s="17">
        <v>29799</v>
      </c>
      <c r="B164">
        <v>433.5</v>
      </c>
    </row>
    <row r="165" spans="1:2">
      <c r="A165" s="17">
        <v>29830</v>
      </c>
      <c r="B165">
        <v>460.25</v>
      </c>
    </row>
    <row r="166" spans="1:2">
      <c r="A166" s="17">
        <v>29860</v>
      </c>
      <c r="B166">
        <v>452.25</v>
      </c>
    </row>
    <row r="167" spans="1:2">
      <c r="A167" s="17">
        <v>29891</v>
      </c>
      <c r="B167">
        <v>431</v>
      </c>
    </row>
    <row r="168" spans="1:2">
      <c r="A168" s="17">
        <v>29921</v>
      </c>
      <c r="B168">
        <v>423.5</v>
      </c>
    </row>
    <row r="169" spans="1:2">
      <c r="A169" s="17">
        <v>29952</v>
      </c>
      <c r="B169">
        <v>402</v>
      </c>
    </row>
    <row r="170" spans="1:2">
      <c r="A170" s="17">
        <v>29983</v>
      </c>
      <c r="B170">
        <v>384.5</v>
      </c>
    </row>
    <row r="171" spans="1:2">
      <c r="A171" s="17">
        <v>30011</v>
      </c>
      <c r="B171">
        <v>363</v>
      </c>
    </row>
    <row r="172" spans="1:2">
      <c r="A172" s="17">
        <v>30042</v>
      </c>
      <c r="B172">
        <v>364.75</v>
      </c>
    </row>
    <row r="173" spans="1:2">
      <c r="A173" s="17">
        <v>30072</v>
      </c>
      <c r="B173">
        <v>343.5</v>
      </c>
    </row>
    <row r="174" spans="1:2">
      <c r="A174" s="17">
        <v>30103</v>
      </c>
      <c r="B174">
        <v>330.9</v>
      </c>
    </row>
    <row r="175" spans="1:2">
      <c r="A175" s="17">
        <v>30133</v>
      </c>
      <c r="B175">
        <v>363.75</v>
      </c>
    </row>
    <row r="176" spans="1:2">
      <c r="A176" s="17">
        <v>30164</v>
      </c>
      <c r="B176">
        <v>425.25</v>
      </c>
    </row>
    <row r="177" spans="1:2">
      <c r="A177" s="17">
        <v>30195</v>
      </c>
      <c r="B177">
        <v>488.5</v>
      </c>
    </row>
    <row r="178" spans="1:2">
      <c r="A178" s="17">
        <v>30225</v>
      </c>
      <c r="B178">
        <v>448</v>
      </c>
    </row>
    <row r="179" spans="1:2">
      <c r="A179" s="17">
        <v>30256</v>
      </c>
      <c r="B179">
        <v>433.5</v>
      </c>
    </row>
    <row r="180" spans="1:2">
      <c r="A180" s="17">
        <v>30286</v>
      </c>
      <c r="B180">
        <v>458.15</v>
      </c>
    </row>
    <row r="181" spans="1:2">
      <c r="A181" s="17">
        <v>30317</v>
      </c>
      <c r="B181">
        <v>503</v>
      </c>
    </row>
    <row r="182" spans="1:2">
      <c r="A182" s="17">
        <v>30348</v>
      </c>
      <c r="B182">
        <v>511.5</v>
      </c>
    </row>
    <row r="183" spans="1:2">
      <c r="A183" s="17">
        <v>30376</v>
      </c>
      <c r="B183">
        <v>436.5</v>
      </c>
    </row>
    <row r="184" spans="1:2">
      <c r="A184" s="17">
        <v>30407</v>
      </c>
      <c r="B184">
        <v>443</v>
      </c>
    </row>
    <row r="185" spans="1:2">
      <c r="A185" s="17">
        <v>30437</v>
      </c>
      <c r="B185">
        <v>443.25</v>
      </c>
    </row>
    <row r="186" spans="1:2">
      <c r="A186" s="17">
        <v>30468</v>
      </c>
      <c r="B186">
        <v>423.25</v>
      </c>
    </row>
    <row r="187" spans="1:2">
      <c r="A187" s="17">
        <v>30498</v>
      </c>
      <c r="B187">
        <v>430.5</v>
      </c>
    </row>
    <row r="188" spans="1:2">
      <c r="A188" s="17">
        <v>30529</v>
      </c>
      <c r="B188">
        <v>425.75</v>
      </c>
    </row>
    <row r="189" spans="1:2">
      <c r="A189" s="17">
        <v>30560</v>
      </c>
      <c r="B189">
        <v>420</v>
      </c>
    </row>
    <row r="190" spans="1:2">
      <c r="A190" s="17">
        <v>30590</v>
      </c>
      <c r="B190">
        <v>400.75</v>
      </c>
    </row>
    <row r="191" spans="1:2">
      <c r="A191" s="17">
        <v>30621</v>
      </c>
      <c r="B191">
        <v>405.75</v>
      </c>
    </row>
    <row r="192" spans="1:2">
      <c r="A192" s="17">
        <v>30651</v>
      </c>
      <c r="B192">
        <v>403.5</v>
      </c>
    </row>
    <row r="193" spans="1:2">
      <c r="A193" s="17">
        <v>30682</v>
      </c>
      <c r="B193">
        <v>384</v>
      </c>
    </row>
    <row r="194" spans="1:2">
      <c r="A194" s="17">
        <v>30713</v>
      </c>
      <c r="B194">
        <v>400</v>
      </c>
    </row>
    <row r="195" spans="1:2">
      <c r="A195" s="17">
        <v>30742</v>
      </c>
      <c r="B195">
        <v>406.85</v>
      </c>
    </row>
    <row r="196" spans="1:2">
      <c r="A196" s="17">
        <v>30773</v>
      </c>
      <c r="B196">
        <v>387.25</v>
      </c>
    </row>
    <row r="197" spans="1:2">
      <c r="A197" s="17">
        <v>30803</v>
      </c>
      <c r="B197">
        <v>385.5</v>
      </c>
    </row>
    <row r="198" spans="1:2">
      <c r="A198" s="17">
        <v>30834</v>
      </c>
      <c r="B198">
        <v>394.5</v>
      </c>
    </row>
    <row r="199" spans="1:2">
      <c r="A199" s="17">
        <v>30864</v>
      </c>
      <c r="B199">
        <v>370.55</v>
      </c>
    </row>
    <row r="200" spans="1:2">
      <c r="A200" s="17">
        <v>30895</v>
      </c>
      <c r="B200">
        <v>353.9</v>
      </c>
    </row>
    <row r="201" spans="1:2">
      <c r="A201" s="17">
        <v>30926</v>
      </c>
      <c r="B201">
        <v>347.25</v>
      </c>
    </row>
    <row r="202" spans="1:2">
      <c r="A202" s="17">
        <v>30956</v>
      </c>
      <c r="B202">
        <v>347.6</v>
      </c>
    </row>
    <row r="203" spans="1:2">
      <c r="A203" s="17">
        <v>30987</v>
      </c>
      <c r="B203">
        <v>350</v>
      </c>
    </row>
    <row r="204" spans="1:2">
      <c r="A204" s="17">
        <v>31017</v>
      </c>
      <c r="B204">
        <v>330.9</v>
      </c>
    </row>
    <row r="205" spans="1:2">
      <c r="A205" s="17">
        <v>31048</v>
      </c>
      <c r="B205">
        <v>307</v>
      </c>
    </row>
    <row r="206" spans="1:2">
      <c r="A206" s="17">
        <v>31079</v>
      </c>
      <c r="B206">
        <v>314.95</v>
      </c>
    </row>
    <row r="207" spans="1:2">
      <c r="A207" s="17">
        <v>31107</v>
      </c>
      <c r="B207">
        <v>333.25</v>
      </c>
    </row>
    <row r="208" spans="1:2">
      <c r="A208" s="17">
        <v>31138</v>
      </c>
      <c r="B208">
        <v>331.5</v>
      </c>
    </row>
    <row r="209" spans="1:2">
      <c r="A209" s="17">
        <v>31168</v>
      </c>
      <c r="B209">
        <v>324.75</v>
      </c>
    </row>
    <row r="210" spans="1:2">
      <c r="A210" s="17">
        <v>31199</v>
      </c>
      <c r="B210">
        <v>325.2</v>
      </c>
    </row>
    <row r="211" spans="1:2">
      <c r="A211" s="17">
        <v>31229</v>
      </c>
      <c r="B211">
        <v>328.1</v>
      </c>
    </row>
    <row r="212" spans="1:2">
      <c r="A212" s="17">
        <v>31260</v>
      </c>
      <c r="B212">
        <v>339.3</v>
      </c>
    </row>
    <row r="213" spans="1:2">
      <c r="A213" s="17">
        <v>31291</v>
      </c>
      <c r="B213">
        <v>335.45</v>
      </c>
    </row>
    <row r="214" spans="1:2">
      <c r="A214" s="17">
        <v>31321</v>
      </c>
      <c r="B214">
        <v>330.55</v>
      </c>
    </row>
    <row r="215" spans="1:2">
      <c r="A215" s="17">
        <v>31352</v>
      </c>
      <c r="B215">
        <v>331.5</v>
      </c>
    </row>
    <row r="216" spans="1:2">
      <c r="A216" s="17">
        <v>31382</v>
      </c>
      <c r="B216">
        <v>327</v>
      </c>
    </row>
    <row r="217" spans="1:2">
      <c r="A217" s="17">
        <v>31413</v>
      </c>
      <c r="B217">
        <v>361.75</v>
      </c>
    </row>
    <row r="218" spans="1:2">
      <c r="A218" s="17">
        <v>31444</v>
      </c>
      <c r="B218">
        <v>351.4</v>
      </c>
    </row>
    <row r="219" spans="1:2">
      <c r="A219" s="17">
        <v>31472</v>
      </c>
      <c r="B219">
        <v>352.9</v>
      </c>
    </row>
    <row r="220" spans="1:2">
      <c r="A220" s="17">
        <v>31503</v>
      </c>
      <c r="B220">
        <v>347.25</v>
      </c>
    </row>
    <row r="221" spans="1:2">
      <c r="A221" s="17">
        <v>31533</v>
      </c>
      <c r="B221">
        <v>345.6</v>
      </c>
    </row>
    <row r="222" spans="1:2">
      <c r="A222" s="17">
        <v>31564</v>
      </c>
      <c r="B222">
        <v>347.95</v>
      </c>
    </row>
    <row r="223" spans="1:2">
      <c r="A223" s="17">
        <v>31594</v>
      </c>
      <c r="B223">
        <v>357.75</v>
      </c>
    </row>
    <row r="224" spans="1:2">
      <c r="A224" s="17">
        <v>31625</v>
      </c>
      <c r="B224">
        <v>394.5</v>
      </c>
    </row>
    <row r="225" spans="1:2">
      <c r="A225" s="17">
        <v>31656</v>
      </c>
      <c r="B225">
        <v>442.75</v>
      </c>
    </row>
    <row r="226" spans="1:2">
      <c r="A226" s="17">
        <v>31686</v>
      </c>
      <c r="B226">
        <v>442</v>
      </c>
    </row>
    <row r="227" spans="1:2">
      <c r="A227" s="17">
        <v>31717</v>
      </c>
      <c r="B227">
        <v>410.25</v>
      </c>
    </row>
    <row r="228" spans="1:2">
      <c r="A228" s="17">
        <v>31747</v>
      </c>
      <c r="B228">
        <v>399.6</v>
      </c>
    </row>
    <row r="229" spans="1:2">
      <c r="A229" s="17">
        <v>31778</v>
      </c>
      <c r="B229">
        <v>421.25</v>
      </c>
    </row>
    <row r="230" spans="1:2">
      <c r="A230" s="17">
        <v>31809</v>
      </c>
      <c r="B230">
        <v>406.7</v>
      </c>
    </row>
    <row r="231" spans="1:2">
      <c r="A231" s="17">
        <v>31837</v>
      </c>
      <c r="B231">
        <v>421.8</v>
      </c>
    </row>
    <row r="232" spans="1:2">
      <c r="A232" s="17">
        <v>31868</v>
      </c>
      <c r="B232">
        <v>476.6</v>
      </c>
    </row>
    <row r="233" spans="1:2">
      <c r="A233" s="17">
        <v>31898</v>
      </c>
      <c r="B233">
        <v>479.95</v>
      </c>
    </row>
    <row r="234" spans="1:2">
      <c r="A234" s="17">
        <v>31929</v>
      </c>
      <c r="B234">
        <v>460.8</v>
      </c>
    </row>
    <row r="235" spans="1:2">
      <c r="A235" s="17">
        <v>31959</v>
      </c>
      <c r="B235">
        <v>464.25</v>
      </c>
    </row>
    <row r="236" spans="1:2">
      <c r="A236" s="17">
        <v>31990</v>
      </c>
      <c r="B236">
        <v>476</v>
      </c>
    </row>
    <row r="237" spans="1:2">
      <c r="A237" s="17">
        <v>32021</v>
      </c>
      <c r="B237">
        <v>464.4</v>
      </c>
    </row>
    <row r="238" spans="1:2">
      <c r="A238" s="17">
        <v>32051</v>
      </c>
      <c r="B238">
        <v>481.6</v>
      </c>
    </row>
    <row r="239" spans="1:2">
      <c r="A239" s="17">
        <v>32082</v>
      </c>
      <c r="B239">
        <v>493.9</v>
      </c>
    </row>
    <row r="240" spans="1:2">
      <c r="A240" s="17">
        <v>32112</v>
      </c>
      <c r="B240">
        <v>502.75</v>
      </c>
    </row>
    <row r="241" spans="1:2">
      <c r="A241" s="17">
        <v>32143</v>
      </c>
      <c r="B241">
        <v>485.3</v>
      </c>
    </row>
    <row r="242" spans="1:2">
      <c r="A242" s="17">
        <v>32174</v>
      </c>
      <c r="B242">
        <v>455.15</v>
      </c>
    </row>
    <row r="243" spans="1:2">
      <c r="A243" s="17">
        <v>32203</v>
      </c>
      <c r="B243">
        <v>458</v>
      </c>
    </row>
    <row r="244" spans="1:2">
      <c r="A244" s="17">
        <v>32234</v>
      </c>
      <c r="B244">
        <v>458</v>
      </c>
    </row>
    <row r="245" spans="1:2">
      <c r="A245" s="17">
        <v>32264</v>
      </c>
      <c r="B245">
        <v>460.25</v>
      </c>
    </row>
    <row r="246" spans="1:2">
      <c r="A246" s="17">
        <v>32295</v>
      </c>
      <c r="B246">
        <v>464.85</v>
      </c>
    </row>
    <row r="247" spans="1:2">
      <c r="A247" s="17">
        <v>32325</v>
      </c>
      <c r="B247">
        <v>445</v>
      </c>
    </row>
    <row r="248" spans="1:2">
      <c r="A248" s="17">
        <v>32356</v>
      </c>
      <c r="B248">
        <v>436.4</v>
      </c>
    </row>
    <row r="249" spans="1:2">
      <c r="A249" s="17">
        <v>32387</v>
      </c>
      <c r="B249">
        <v>430.3</v>
      </c>
    </row>
    <row r="250" spans="1:2">
      <c r="A250" s="17">
        <v>32417</v>
      </c>
      <c r="B250">
        <v>413.05</v>
      </c>
    </row>
    <row r="251" spans="1:2">
      <c r="A251" s="17">
        <v>32448</v>
      </c>
      <c r="B251">
        <v>423.3</v>
      </c>
    </row>
    <row r="252" spans="1:2">
      <c r="A252" s="17">
        <v>32478</v>
      </c>
      <c r="B252">
        <v>430.4</v>
      </c>
    </row>
    <row r="253" spans="1:2">
      <c r="A253" s="17">
        <v>32509</v>
      </c>
      <c r="B253">
        <v>413.6</v>
      </c>
    </row>
    <row r="254" spans="1:2">
      <c r="A254" s="17">
        <v>32540</v>
      </c>
      <c r="B254">
        <v>394.1</v>
      </c>
    </row>
    <row r="255" spans="1:2">
      <c r="A255" s="17">
        <v>32568</v>
      </c>
      <c r="B255">
        <v>397</v>
      </c>
    </row>
    <row r="256" spans="1:2">
      <c r="A256" s="17">
        <v>32599</v>
      </c>
      <c r="B256">
        <v>388.55</v>
      </c>
    </row>
    <row r="257" spans="1:2">
      <c r="A257" s="17">
        <v>32629</v>
      </c>
      <c r="B257">
        <v>379.65</v>
      </c>
    </row>
    <row r="258" spans="1:2">
      <c r="A258" s="17">
        <v>32660</v>
      </c>
      <c r="B258">
        <v>376.3</v>
      </c>
    </row>
    <row r="259" spans="1:2">
      <c r="A259" s="17">
        <v>32690</v>
      </c>
      <c r="B259">
        <v>384.3</v>
      </c>
    </row>
    <row r="260" spans="1:2">
      <c r="A260" s="17">
        <v>32721</v>
      </c>
      <c r="B260">
        <v>371.55</v>
      </c>
    </row>
    <row r="261" spans="1:2">
      <c r="A261" s="17">
        <v>32752</v>
      </c>
      <c r="B261">
        <v>369.3</v>
      </c>
    </row>
    <row r="262" spans="1:2">
      <c r="A262" s="17">
        <v>32782</v>
      </c>
      <c r="B262">
        <v>378.5</v>
      </c>
    </row>
    <row r="263" spans="1:2">
      <c r="A263" s="17">
        <v>32813</v>
      </c>
      <c r="B263">
        <v>417.15</v>
      </c>
    </row>
    <row r="264" spans="1:2">
      <c r="A264" s="17">
        <v>32843</v>
      </c>
      <c r="B264">
        <v>417.1</v>
      </c>
    </row>
    <row r="265" spans="1:2">
      <c r="A265">
        <v>32874</v>
      </c>
      <c r="B265">
        <v>420.75</v>
      </c>
    </row>
    <row r="266" spans="1:2">
      <c r="A266">
        <v>32905</v>
      </c>
      <c r="B266">
        <v>421.4</v>
      </c>
    </row>
    <row r="267" spans="1:2">
      <c r="A267">
        <v>32933</v>
      </c>
      <c r="B267">
        <v>406.4</v>
      </c>
    </row>
    <row r="268" spans="1:2">
      <c r="A268">
        <v>32964</v>
      </c>
      <c r="B268">
        <v>380.35</v>
      </c>
    </row>
    <row r="269" spans="1:2">
      <c r="A269">
        <v>32994</v>
      </c>
      <c r="B269">
        <v>373.4</v>
      </c>
    </row>
    <row r="270" spans="1:2">
      <c r="A270">
        <v>33025</v>
      </c>
      <c r="B270">
        <v>363.1</v>
      </c>
    </row>
    <row r="271" spans="1:2">
      <c r="A271">
        <v>33055</v>
      </c>
      <c r="B271">
        <v>371.1</v>
      </c>
    </row>
    <row r="272" spans="1:2">
      <c r="A272">
        <v>33086</v>
      </c>
      <c r="B272">
        <v>415.7</v>
      </c>
    </row>
    <row r="273" spans="1:2">
      <c r="A273">
        <v>33117</v>
      </c>
      <c r="B273">
        <v>406.35</v>
      </c>
    </row>
    <row r="274" spans="1:2">
      <c r="A274">
        <v>33147</v>
      </c>
      <c r="B274">
        <v>400</v>
      </c>
    </row>
    <row r="275" spans="1:2">
      <c r="A275">
        <v>33178</v>
      </c>
      <c r="B275">
        <v>387.05</v>
      </c>
    </row>
    <row r="276" spans="1:2">
      <c r="A276">
        <v>33208</v>
      </c>
      <c r="B276">
        <v>391</v>
      </c>
    </row>
    <row r="277" spans="1:2">
      <c r="A277">
        <v>33239</v>
      </c>
      <c r="B277">
        <v>403.7</v>
      </c>
    </row>
    <row r="278" spans="1:2">
      <c r="A278">
        <v>33270</v>
      </c>
      <c r="B278">
        <v>368.3</v>
      </c>
    </row>
    <row r="279" spans="1:2">
      <c r="A279">
        <v>33298</v>
      </c>
      <c r="B279">
        <v>369.25</v>
      </c>
    </row>
    <row r="280" spans="1:2">
      <c r="A280">
        <v>33329</v>
      </c>
      <c r="B280">
        <v>363.65</v>
      </c>
    </row>
    <row r="281" spans="1:2">
      <c r="A281">
        <v>33359</v>
      </c>
      <c r="B281">
        <v>361.55</v>
      </c>
    </row>
    <row r="282" spans="1:2">
      <c r="A282">
        <v>33390</v>
      </c>
      <c r="B282">
        <v>372.75</v>
      </c>
    </row>
    <row r="283" spans="1:2">
      <c r="A283">
        <v>33420</v>
      </c>
      <c r="B283">
        <v>371.35</v>
      </c>
    </row>
    <row r="284" spans="1:2">
      <c r="A284">
        <v>33451</v>
      </c>
      <c r="B284">
        <v>364.3</v>
      </c>
    </row>
    <row r="285" spans="1:2">
      <c r="A285">
        <v>33482</v>
      </c>
      <c r="B285">
        <v>352.4</v>
      </c>
    </row>
    <row r="286" spans="1:2">
      <c r="A286">
        <v>33512</v>
      </c>
      <c r="B286">
        <v>363.1</v>
      </c>
    </row>
    <row r="287" spans="1:2">
      <c r="A287">
        <v>33543</v>
      </c>
      <c r="B287">
        <v>368.4</v>
      </c>
    </row>
    <row r="288" spans="1:2">
      <c r="A288">
        <v>33573</v>
      </c>
      <c r="B288">
        <v>370.75</v>
      </c>
    </row>
    <row r="289" spans="1:2">
      <c r="A289">
        <v>33604</v>
      </c>
      <c r="B289">
        <v>357.35</v>
      </c>
    </row>
    <row r="290" spans="1:2">
      <c r="A290">
        <v>33635</v>
      </c>
      <c r="B290">
        <v>357.1</v>
      </c>
    </row>
    <row r="291" spans="1:2">
      <c r="A291">
        <v>33664</v>
      </c>
      <c r="B291">
        <v>351</v>
      </c>
    </row>
    <row r="292" spans="1:2">
      <c r="A292">
        <v>33695</v>
      </c>
      <c r="B292">
        <v>343.75</v>
      </c>
    </row>
    <row r="293" spans="1:2">
      <c r="A293">
        <v>33725</v>
      </c>
      <c r="B293">
        <v>340</v>
      </c>
    </row>
    <row r="294" spans="1:2">
      <c r="A294">
        <v>33756</v>
      </c>
      <c r="B294">
        <v>344.1</v>
      </c>
    </row>
    <row r="295" spans="1:2">
      <c r="A295">
        <v>33786</v>
      </c>
      <c r="B295">
        <v>359.3</v>
      </c>
    </row>
    <row r="296" spans="1:2">
      <c r="A296">
        <v>33817</v>
      </c>
      <c r="B296">
        <v>357.3</v>
      </c>
    </row>
    <row r="297" spans="1:2">
      <c r="A297">
        <v>33848</v>
      </c>
      <c r="B297">
        <v>350.75</v>
      </c>
    </row>
    <row r="298" spans="1:2">
      <c r="A298">
        <v>33878</v>
      </c>
      <c r="B298">
        <v>350.5</v>
      </c>
    </row>
    <row r="299" spans="1:2">
      <c r="A299">
        <v>33909</v>
      </c>
      <c r="B299">
        <v>339.3</v>
      </c>
    </row>
    <row r="300" spans="1:2">
      <c r="A300">
        <v>33939</v>
      </c>
      <c r="B300">
        <v>337.75</v>
      </c>
    </row>
    <row r="301" spans="1:2">
      <c r="A301">
        <v>33970</v>
      </c>
      <c r="B301">
        <v>330.75</v>
      </c>
    </row>
    <row r="302" spans="1:2">
      <c r="A302">
        <v>34001</v>
      </c>
      <c r="B302">
        <v>331.65</v>
      </c>
    </row>
    <row r="303" spans="1:2">
      <c r="A303">
        <v>34029</v>
      </c>
      <c r="B303">
        <v>336.9</v>
      </c>
    </row>
    <row r="304" spans="1:2">
      <c r="A304">
        <v>34060</v>
      </c>
      <c r="B304">
        <v>354.8</v>
      </c>
    </row>
    <row r="305" spans="1:2">
      <c r="A305">
        <v>34090</v>
      </c>
      <c r="B305">
        <v>381</v>
      </c>
    </row>
    <row r="306" spans="1:2">
      <c r="A306">
        <v>34121</v>
      </c>
      <c r="B306">
        <v>379</v>
      </c>
    </row>
    <row r="307" spans="1:2">
      <c r="A307">
        <v>34151</v>
      </c>
      <c r="B307">
        <v>403.7</v>
      </c>
    </row>
    <row r="308" spans="1:2">
      <c r="A308">
        <v>34182</v>
      </c>
      <c r="B308">
        <v>406.7</v>
      </c>
    </row>
    <row r="309" spans="1:2">
      <c r="A309">
        <v>34213</v>
      </c>
      <c r="B309">
        <v>371.8</v>
      </c>
    </row>
    <row r="310" spans="1:2">
      <c r="A310">
        <v>34243</v>
      </c>
      <c r="B310">
        <v>371.6</v>
      </c>
    </row>
    <row r="311" spans="1:2">
      <c r="A311">
        <v>34274</v>
      </c>
      <c r="B311">
        <v>378.15</v>
      </c>
    </row>
    <row r="312" spans="1:2">
      <c r="A312">
        <v>34304</v>
      </c>
      <c r="B312">
        <v>391.5</v>
      </c>
    </row>
    <row r="313" spans="1:2">
      <c r="A313">
        <v>34335</v>
      </c>
      <c r="B313">
        <v>395</v>
      </c>
    </row>
    <row r="314" spans="1:2">
      <c r="A314">
        <v>34366</v>
      </c>
      <c r="B314">
        <v>387.65</v>
      </c>
    </row>
    <row r="315" spans="1:2">
      <c r="A315">
        <v>34394</v>
      </c>
      <c r="B315">
        <v>391.8</v>
      </c>
    </row>
    <row r="316" spans="1:2">
      <c r="A316">
        <v>34425</v>
      </c>
      <c r="B316">
        <v>387.4</v>
      </c>
    </row>
    <row r="317" spans="1:2">
      <c r="A317">
        <v>34455</v>
      </c>
      <c r="B317">
        <v>388.1</v>
      </c>
    </row>
    <row r="318" spans="1:2">
      <c r="A318">
        <v>34486</v>
      </c>
      <c r="B318">
        <v>393.1</v>
      </c>
    </row>
    <row r="319" spans="1:2">
      <c r="A319">
        <v>34516</v>
      </c>
      <c r="B319">
        <v>387.8</v>
      </c>
    </row>
    <row r="320" spans="1:2">
      <c r="A320">
        <v>34547</v>
      </c>
      <c r="B320">
        <v>386.25</v>
      </c>
    </row>
    <row r="321" spans="1:2">
      <c r="A321">
        <v>34578</v>
      </c>
      <c r="B321">
        <v>397.5</v>
      </c>
    </row>
    <row r="322" spans="1:2">
      <c r="A322">
        <v>34608</v>
      </c>
      <c r="B322">
        <v>394.1</v>
      </c>
    </row>
    <row r="323" spans="1:2">
      <c r="A323">
        <v>34639</v>
      </c>
      <c r="B323">
        <v>386.45</v>
      </c>
    </row>
    <row r="324" spans="1:2">
      <c r="A324">
        <v>34669</v>
      </c>
      <c r="B324">
        <v>383.15</v>
      </c>
    </row>
    <row r="325" spans="1:2">
      <c r="A325">
        <v>34700</v>
      </c>
      <c r="B325">
        <v>385.1</v>
      </c>
    </row>
    <row r="326" spans="1:2">
      <c r="A326">
        <v>34731</v>
      </c>
      <c r="B326">
        <v>379.6</v>
      </c>
    </row>
    <row r="327" spans="1:2">
      <c r="A327">
        <v>34759</v>
      </c>
      <c r="B327">
        <v>386.6</v>
      </c>
    </row>
    <row r="328" spans="1:2">
      <c r="A328">
        <v>34790</v>
      </c>
      <c r="B328">
        <v>396.95</v>
      </c>
    </row>
    <row r="329" spans="1:2">
      <c r="A329">
        <v>34820</v>
      </c>
      <c r="B329">
        <v>391.35</v>
      </c>
    </row>
    <row r="330" spans="1:2">
      <c r="A330">
        <v>34851</v>
      </c>
      <c r="B330">
        <v>391.3</v>
      </c>
    </row>
    <row r="331" spans="1:2">
      <c r="A331">
        <v>34881</v>
      </c>
      <c r="B331">
        <v>389.3</v>
      </c>
    </row>
    <row r="332" spans="1:2">
      <c r="A332">
        <v>34912</v>
      </c>
      <c r="B332">
        <v>385.55</v>
      </c>
    </row>
    <row r="333" spans="1:2">
      <c r="A333">
        <v>34943</v>
      </c>
      <c r="B333">
        <v>385.65</v>
      </c>
    </row>
    <row r="334" spans="1:2">
      <c r="A334">
        <v>34973</v>
      </c>
      <c r="B334">
        <v>384.7</v>
      </c>
    </row>
    <row r="335" spans="1:2">
      <c r="A335">
        <v>35004</v>
      </c>
      <c r="B335">
        <v>389.6</v>
      </c>
    </row>
    <row r="336" spans="1:2">
      <c r="A336">
        <v>35034</v>
      </c>
      <c r="B336">
        <v>389.7</v>
      </c>
    </row>
    <row r="337" spans="1:2">
      <c r="A337">
        <v>35065</v>
      </c>
      <c r="B337">
        <v>407.4</v>
      </c>
    </row>
    <row r="338" spans="1:2">
      <c r="A338">
        <v>35096</v>
      </c>
      <c r="B338">
        <v>416.25</v>
      </c>
    </row>
    <row r="339" spans="1:2">
      <c r="A339">
        <v>35125</v>
      </c>
      <c r="B339">
        <v>400.3</v>
      </c>
    </row>
    <row r="340" spans="1:2">
      <c r="A340">
        <v>35156</v>
      </c>
      <c r="B340">
        <v>397.6</v>
      </c>
    </row>
    <row r="341" spans="1:2">
      <c r="A341">
        <v>35186</v>
      </c>
      <c r="B341">
        <v>394</v>
      </c>
    </row>
    <row r="342" spans="1:2">
      <c r="A342">
        <v>35217</v>
      </c>
      <c r="B342">
        <v>390.8</v>
      </c>
    </row>
    <row r="343" spans="1:2">
      <c r="A343">
        <v>35247</v>
      </c>
      <c r="B343">
        <v>385.5</v>
      </c>
    </row>
    <row r="344" spans="1:2">
      <c r="A344">
        <v>35278</v>
      </c>
      <c r="B344">
        <v>389</v>
      </c>
    </row>
    <row r="345" spans="1:2">
      <c r="A345">
        <v>35309</v>
      </c>
      <c r="B345">
        <v>387.2</v>
      </c>
    </row>
    <row r="346" spans="1:2">
      <c r="A346">
        <v>35339</v>
      </c>
      <c r="B346">
        <v>383.95</v>
      </c>
    </row>
    <row r="347" spans="1:2">
      <c r="A347">
        <v>35370</v>
      </c>
      <c r="B347">
        <v>382.65</v>
      </c>
    </row>
    <row r="348" spans="1:2">
      <c r="A348">
        <v>35400</v>
      </c>
      <c r="B348">
        <v>373</v>
      </c>
    </row>
    <row r="349" spans="1:2">
      <c r="A349">
        <v>35431</v>
      </c>
      <c r="B349">
        <v>367.8</v>
      </c>
    </row>
    <row r="350" spans="1:2">
      <c r="A350">
        <v>35462</v>
      </c>
      <c r="B350">
        <v>360.6</v>
      </c>
    </row>
    <row r="351" spans="1:2">
      <c r="A351">
        <v>35490</v>
      </c>
      <c r="B351">
        <v>361.8</v>
      </c>
    </row>
    <row r="352" spans="1:2">
      <c r="A352">
        <v>35521</v>
      </c>
      <c r="B352">
        <v>350.7</v>
      </c>
    </row>
    <row r="353" spans="1:2">
      <c r="A353">
        <v>35551</v>
      </c>
      <c r="B353">
        <v>349</v>
      </c>
    </row>
    <row r="354" spans="1:2">
      <c r="A354">
        <v>35582</v>
      </c>
      <c r="B354">
        <v>344</v>
      </c>
    </row>
    <row r="355" spans="1:2">
      <c r="A355">
        <v>35612</v>
      </c>
      <c r="B355">
        <v>333.6</v>
      </c>
    </row>
    <row r="356" spans="1:2">
      <c r="A356">
        <v>35643</v>
      </c>
      <c r="B356">
        <v>328.6</v>
      </c>
    </row>
    <row r="357" spans="1:2">
      <c r="A357">
        <v>35674</v>
      </c>
      <c r="B357">
        <v>328.75</v>
      </c>
    </row>
    <row r="358" spans="1:2">
      <c r="A358">
        <v>35704</v>
      </c>
      <c r="B358">
        <v>336.8</v>
      </c>
    </row>
    <row r="359" spans="1:2">
      <c r="A359">
        <v>35735</v>
      </c>
      <c r="B359">
        <v>314.60000000000002</v>
      </c>
    </row>
    <row r="360" spans="1:2">
      <c r="A360">
        <v>35765</v>
      </c>
      <c r="B360">
        <v>296.10000000000002</v>
      </c>
    </row>
    <row r="361" spans="1:2">
      <c r="A361">
        <v>35796</v>
      </c>
      <c r="B361">
        <v>304.5</v>
      </c>
    </row>
    <row r="362" spans="1:2">
      <c r="A362">
        <v>35827</v>
      </c>
      <c r="B362">
        <v>302</v>
      </c>
    </row>
    <row r="363" spans="1:2">
      <c r="A363">
        <v>35855</v>
      </c>
      <c r="B363">
        <v>302.75</v>
      </c>
    </row>
    <row r="364" spans="1:2">
      <c r="A364">
        <v>35886</v>
      </c>
      <c r="B364">
        <v>314.60000000000002</v>
      </c>
    </row>
    <row r="365" spans="1:2">
      <c r="A365">
        <v>35916</v>
      </c>
      <c r="B365">
        <v>306.10000000000002</v>
      </c>
    </row>
    <row r="366" spans="1:2">
      <c r="A366">
        <v>35947</v>
      </c>
      <c r="B366">
        <v>296.25</v>
      </c>
    </row>
    <row r="367" spans="1:2">
      <c r="A367">
        <v>35977</v>
      </c>
      <c r="B367">
        <v>297.10000000000002</v>
      </c>
    </row>
    <row r="368" spans="1:2">
      <c r="A368">
        <v>36008</v>
      </c>
      <c r="B368">
        <v>288.85000000000002</v>
      </c>
    </row>
    <row r="369" spans="1:2">
      <c r="A369">
        <v>36039</v>
      </c>
      <c r="B369">
        <v>296.85000000000002</v>
      </c>
    </row>
    <row r="370" spans="1:2">
      <c r="A370">
        <v>36069</v>
      </c>
      <c r="B370">
        <v>302.35000000000002</v>
      </c>
    </row>
    <row r="371" spans="1:2">
      <c r="A371">
        <v>36100</v>
      </c>
      <c r="B371">
        <v>297.85000000000002</v>
      </c>
    </row>
    <row r="372" spans="1:2">
      <c r="A372">
        <v>36130</v>
      </c>
      <c r="B372">
        <v>294.89999999999998</v>
      </c>
    </row>
    <row r="373" spans="1:2">
      <c r="A373">
        <v>36161</v>
      </c>
      <c r="B373">
        <v>291.39999999999998</v>
      </c>
    </row>
    <row r="374" spans="1:2">
      <c r="A374">
        <v>36192</v>
      </c>
      <c r="B374">
        <v>290.05</v>
      </c>
    </row>
    <row r="375" spans="1:2">
      <c r="A375">
        <v>36220</v>
      </c>
      <c r="B375">
        <v>293.8</v>
      </c>
    </row>
    <row r="376" spans="1:2">
      <c r="A376">
        <v>36251</v>
      </c>
      <c r="B376">
        <v>285.85000000000002</v>
      </c>
    </row>
    <row r="377" spans="1:2">
      <c r="A377">
        <v>36281</v>
      </c>
      <c r="B377">
        <v>288.10000000000002</v>
      </c>
    </row>
    <row r="378" spans="1:2">
      <c r="A378">
        <v>36312</v>
      </c>
      <c r="B378">
        <v>267.05</v>
      </c>
    </row>
    <row r="379" spans="1:2">
      <c r="A379">
        <v>36342</v>
      </c>
      <c r="B379">
        <v>263</v>
      </c>
    </row>
    <row r="380" spans="1:2">
      <c r="A380">
        <v>36373</v>
      </c>
      <c r="B380">
        <v>261.5</v>
      </c>
    </row>
    <row r="381" spans="1:2">
      <c r="A381">
        <v>36404</v>
      </c>
      <c r="B381">
        <v>317.25</v>
      </c>
    </row>
    <row r="382" spans="1:2">
      <c r="A382">
        <v>36434</v>
      </c>
      <c r="B382">
        <v>326.25</v>
      </c>
    </row>
    <row r="383" spans="1:2">
      <c r="A383">
        <v>36465</v>
      </c>
      <c r="B383">
        <v>298.5</v>
      </c>
    </row>
    <row r="384" spans="1:2">
      <c r="A384">
        <v>36495</v>
      </c>
      <c r="B384">
        <v>291.39999999999998</v>
      </c>
    </row>
    <row r="385" spans="1:2">
      <c r="A385">
        <v>36526</v>
      </c>
      <c r="B385">
        <v>288.75</v>
      </c>
    </row>
    <row r="386" spans="1:2">
      <c r="A386">
        <v>36557</v>
      </c>
      <c r="B386">
        <v>316.60000000000002</v>
      </c>
    </row>
    <row r="387" spans="1:2">
      <c r="A387">
        <v>36586</v>
      </c>
      <c r="B387">
        <v>293.75</v>
      </c>
    </row>
    <row r="388" spans="1:2">
      <c r="A388">
        <v>36617</v>
      </c>
      <c r="B388">
        <v>283.5</v>
      </c>
    </row>
    <row r="389" spans="1:2">
      <c r="A389">
        <v>36647</v>
      </c>
      <c r="B389">
        <v>280.5</v>
      </c>
    </row>
    <row r="390" spans="1:2">
      <c r="A390">
        <v>36678</v>
      </c>
      <c r="B390">
        <v>293</v>
      </c>
    </row>
    <row r="391" spans="1:2">
      <c r="A391">
        <v>36708</v>
      </c>
      <c r="B391">
        <v>288.05</v>
      </c>
    </row>
    <row r="392" spans="1:2">
      <c r="A392">
        <v>36739</v>
      </c>
      <c r="B392">
        <v>277.3</v>
      </c>
    </row>
    <row r="393" spans="1:2">
      <c r="A393">
        <v>36770</v>
      </c>
      <c r="B393">
        <v>277.2</v>
      </c>
    </row>
    <row r="394" spans="1:2">
      <c r="A394">
        <v>36800</v>
      </c>
      <c r="B394">
        <v>275.85000000000002</v>
      </c>
    </row>
    <row r="395" spans="1:2">
      <c r="A395">
        <v>36831</v>
      </c>
      <c r="B395">
        <v>269.75</v>
      </c>
    </row>
    <row r="396" spans="1:2">
      <c r="A396">
        <v>36861</v>
      </c>
      <c r="B396">
        <v>275.10000000000002</v>
      </c>
    </row>
    <row r="397" spans="1:2">
      <c r="A397">
        <v>36892</v>
      </c>
      <c r="B397">
        <v>272.8</v>
      </c>
    </row>
    <row r="398" spans="1:2">
      <c r="A398">
        <v>36923</v>
      </c>
      <c r="B398">
        <v>268.10000000000002</v>
      </c>
    </row>
    <row r="399" spans="1:2">
      <c r="A399">
        <v>36951</v>
      </c>
      <c r="B399">
        <v>270.5</v>
      </c>
    </row>
    <row r="400" spans="1:2">
      <c r="A400">
        <v>36982</v>
      </c>
      <c r="B400">
        <v>264.45</v>
      </c>
    </row>
    <row r="401" spans="1:2">
      <c r="A401">
        <v>37012</v>
      </c>
      <c r="B401">
        <v>288.35000000000002</v>
      </c>
    </row>
    <row r="402" spans="1:2">
      <c r="A402">
        <v>37043</v>
      </c>
      <c r="B402">
        <v>276</v>
      </c>
    </row>
    <row r="403" spans="1:2">
      <c r="A403">
        <v>37073</v>
      </c>
      <c r="B403">
        <v>271.55</v>
      </c>
    </row>
    <row r="404" spans="1:2">
      <c r="A404">
        <v>37104</v>
      </c>
      <c r="B404">
        <v>277.75</v>
      </c>
    </row>
    <row r="405" spans="1:2">
      <c r="A405">
        <v>37135</v>
      </c>
      <c r="B405">
        <v>291.60000000000002</v>
      </c>
    </row>
    <row r="406" spans="1:2">
      <c r="A406">
        <v>37165</v>
      </c>
      <c r="B406">
        <v>292.85000000000002</v>
      </c>
    </row>
    <row r="407" spans="1:2">
      <c r="A407">
        <v>37196</v>
      </c>
      <c r="B407">
        <v>280.5</v>
      </c>
    </row>
    <row r="408" spans="1:2">
      <c r="A408">
        <v>37226</v>
      </c>
      <c r="B408">
        <v>278.89999999999998</v>
      </c>
    </row>
    <row r="409" spans="1:2">
      <c r="A409">
        <v>37257</v>
      </c>
      <c r="B409">
        <v>287.95</v>
      </c>
    </row>
    <row r="410" spans="1:2">
      <c r="A410">
        <v>37288</v>
      </c>
      <c r="B410">
        <v>305.10000000000002</v>
      </c>
    </row>
    <row r="411" spans="1:2">
      <c r="A411">
        <v>37316</v>
      </c>
      <c r="B411">
        <v>303</v>
      </c>
    </row>
    <row r="412" spans="1:2">
      <c r="A412">
        <v>37347</v>
      </c>
      <c r="B412">
        <v>310.64999999999998</v>
      </c>
    </row>
    <row r="413" spans="1:2">
      <c r="A413">
        <v>37377</v>
      </c>
      <c r="B413">
        <v>327.25</v>
      </c>
    </row>
    <row r="414" spans="1:2">
      <c r="A414">
        <v>37408</v>
      </c>
      <c r="B414">
        <v>326.55</v>
      </c>
    </row>
    <row r="415" spans="1:2">
      <c r="A415">
        <v>37438</v>
      </c>
      <c r="B415">
        <v>324</v>
      </c>
    </row>
    <row r="416" spans="1:2">
      <c r="A416">
        <v>37469</v>
      </c>
      <c r="B416">
        <v>316.25</v>
      </c>
    </row>
    <row r="417" spans="1:2">
      <c r="A417">
        <v>37500</v>
      </c>
      <c r="B417">
        <v>325.25</v>
      </c>
    </row>
    <row r="418" spans="1:2">
      <c r="A418">
        <v>37530</v>
      </c>
      <c r="B418">
        <v>322.7</v>
      </c>
    </row>
    <row r="419" spans="1:2">
      <c r="A419">
        <v>37561</v>
      </c>
      <c r="B419">
        <v>323.2</v>
      </c>
    </row>
    <row r="420" spans="1:2">
      <c r="A420">
        <v>37591</v>
      </c>
      <c r="B420">
        <v>348.5</v>
      </c>
    </row>
    <row r="421" spans="1:2">
      <c r="A421">
        <v>37622</v>
      </c>
      <c r="B421">
        <v>370.8</v>
      </c>
    </row>
    <row r="422" spans="1:2">
      <c r="A422">
        <v>37653</v>
      </c>
      <c r="B422">
        <v>385</v>
      </c>
    </row>
    <row r="423" spans="1:2">
      <c r="A423">
        <v>37681</v>
      </c>
      <c r="B423">
        <v>356.6</v>
      </c>
    </row>
    <row r="424" spans="1:2">
      <c r="A424">
        <v>37712</v>
      </c>
      <c r="B424">
        <v>336</v>
      </c>
    </row>
    <row r="425" spans="1:2">
      <c r="A425">
        <v>37742</v>
      </c>
      <c r="B425">
        <v>372.35</v>
      </c>
    </row>
    <row r="426" spans="1:2">
      <c r="A426">
        <v>37773</v>
      </c>
      <c r="B426">
        <v>367.35</v>
      </c>
    </row>
    <row r="427" spans="1:2">
      <c r="A427">
        <v>37803</v>
      </c>
      <c r="B427">
        <v>364</v>
      </c>
    </row>
    <row r="428" spans="1:2">
      <c r="A428">
        <v>37834</v>
      </c>
      <c r="B428">
        <v>371</v>
      </c>
    </row>
    <row r="429" spans="1:2">
      <c r="A429">
        <v>37865</v>
      </c>
      <c r="B429">
        <v>391.85</v>
      </c>
    </row>
    <row r="430" spans="1:2">
      <c r="A430">
        <v>37895</v>
      </c>
      <c r="B430">
        <v>391</v>
      </c>
    </row>
    <row r="431" spans="1:2">
      <c r="A431">
        <v>37926</v>
      </c>
      <c r="B431">
        <v>398.1</v>
      </c>
    </row>
    <row r="432" spans="1:2">
      <c r="A432">
        <v>37956</v>
      </c>
      <c r="B432">
        <v>417.25</v>
      </c>
    </row>
    <row r="433" spans="1:2">
      <c r="A433">
        <v>37987</v>
      </c>
      <c r="B433">
        <v>428.2</v>
      </c>
    </row>
    <row r="434" spans="1:2">
      <c r="A434">
        <v>38018</v>
      </c>
      <c r="B434">
        <v>415.9</v>
      </c>
    </row>
    <row r="435" spans="1:2">
      <c r="A435">
        <v>38047</v>
      </c>
      <c r="B435">
        <v>423</v>
      </c>
    </row>
    <row r="436" spans="1:2">
      <c r="A436">
        <v>38078</v>
      </c>
      <c r="B436">
        <v>426.1</v>
      </c>
    </row>
    <row r="437" spans="1:2">
      <c r="A437">
        <v>38108</v>
      </c>
      <c r="B437">
        <v>394.3</v>
      </c>
    </row>
    <row r="438" spans="1:2">
      <c r="A438">
        <v>38139</v>
      </c>
      <c r="B438">
        <v>401.7</v>
      </c>
    </row>
    <row r="439" spans="1:2">
      <c r="A439">
        <v>38169</v>
      </c>
      <c r="B439">
        <v>408.55</v>
      </c>
    </row>
    <row r="440" spans="1:2">
      <c r="A440">
        <v>38200</v>
      </c>
      <c r="B440">
        <v>409.95</v>
      </c>
    </row>
    <row r="441" spans="1:2">
      <c r="A441">
        <v>38231</v>
      </c>
      <c r="B441">
        <v>412.35</v>
      </c>
    </row>
    <row r="442" spans="1:2">
      <c r="A442">
        <v>38261</v>
      </c>
      <c r="B442">
        <v>429</v>
      </c>
    </row>
    <row r="443" spans="1:2">
      <c r="A443">
        <v>38292</v>
      </c>
      <c r="B443">
        <v>452</v>
      </c>
    </row>
    <row r="444" spans="1:2">
      <c r="A444">
        <v>38322</v>
      </c>
      <c r="B444">
        <v>455.75</v>
      </c>
    </row>
    <row r="445" spans="1:2">
      <c r="A445">
        <v>38353</v>
      </c>
      <c r="B445">
        <v>427.6</v>
      </c>
    </row>
    <row r="446" spans="1:2">
      <c r="A446">
        <v>38384</v>
      </c>
      <c r="B446">
        <v>436.55</v>
      </c>
    </row>
    <row r="447" spans="1:2">
      <c r="A447">
        <v>38412</v>
      </c>
      <c r="B447">
        <v>442.75</v>
      </c>
    </row>
    <row r="448" spans="1:2">
      <c r="A448">
        <v>38443</v>
      </c>
      <c r="B448">
        <v>434.7</v>
      </c>
    </row>
    <row r="449" spans="1:2">
      <c r="A449">
        <v>38473</v>
      </c>
      <c r="B449">
        <v>430.5</v>
      </c>
    </row>
    <row r="450" spans="1:2">
      <c r="A450">
        <v>38504</v>
      </c>
      <c r="B450">
        <v>442.95</v>
      </c>
    </row>
    <row r="451" spans="1:2">
      <c r="A451">
        <v>38534</v>
      </c>
      <c r="B451">
        <v>434.2</v>
      </c>
    </row>
    <row r="452" spans="1:2">
      <c r="A452">
        <v>38565</v>
      </c>
      <c r="B452">
        <v>447.25</v>
      </c>
    </row>
    <row r="453" spans="1:2">
      <c r="A453">
        <v>38596</v>
      </c>
      <c r="B453">
        <v>473.4</v>
      </c>
    </row>
    <row r="454" spans="1:2">
      <c r="A454">
        <v>38626</v>
      </c>
      <c r="B454">
        <v>478.5</v>
      </c>
    </row>
    <row r="455" spans="1:2">
      <c r="A455">
        <v>38657</v>
      </c>
      <c r="B455">
        <v>497.3</v>
      </c>
    </row>
    <row r="456" spans="1:2">
      <c r="A456">
        <v>38687</v>
      </c>
      <c r="B456">
        <v>537.5</v>
      </c>
    </row>
    <row r="457" spans="1:2">
      <c r="A457">
        <v>38718</v>
      </c>
      <c r="B457">
        <v>569.79999999999995</v>
      </c>
    </row>
    <row r="458" spans="1:2">
      <c r="A458">
        <v>38749</v>
      </c>
      <c r="B458">
        <v>571.85</v>
      </c>
    </row>
    <row r="459" spans="1:2">
      <c r="A459">
        <v>38777</v>
      </c>
      <c r="B459">
        <v>584</v>
      </c>
    </row>
    <row r="460" spans="1:2">
      <c r="A460">
        <v>38808</v>
      </c>
      <c r="B460">
        <v>644.5</v>
      </c>
    </row>
    <row r="461" spans="1:2">
      <c r="A461">
        <v>38838</v>
      </c>
      <c r="B461">
        <v>725.75</v>
      </c>
    </row>
    <row r="462" spans="1:2">
      <c r="A462">
        <v>38869</v>
      </c>
      <c r="B462">
        <v>644.5</v>
      </c>
    </row>
    <row r="463" spans="1:2">
      <c r="A463">
        <v>38899</v>
      </c>
      <c r="B463">
        <v>671.5</v>
      </c>
    </row>
    <row r="464" spans="1:2">
      <c r="A464">
        <v>38930</v>
      </c>
      <c r="B464">
        <v>650.5</v>
      </c>
    </row>
    <row r="465" spans="1:2">
      <c r="A465">
        <v>38961</v>
      </c>
      <c r="B465">
        <v>636.70000000000005</v>
      </c>
    </row>
    <row r="466" spans="1:2">
      <c r="A466">
        <v>38991</v>
      </c>
      <c r="B466">
        <v>604.75</v>
      </c>
    </row>
    <row r="467" spans="1:2">
      <c r="A467">
        <v>39022</v>
      </c>
      <c r="B467">
        <v>638.4</v>
      </c>
    </row>
    <row r="468" spans="1:2">
      <c r="A468">
        <v>39052</v>
      </c>
      <c r="B468">
        <v>644.79999999999995</v>
      </c>
    </row>
    <row r="469" spans="1:2">
      <c r="A469">
        <v>39083</v>
      </c>
      <c r="B469">
        <v>648.75</v>
      </c>
    </row>
    <row r="470" spans="1:2">
      <c r="A470">
        <v>39114</v>
      </c>
      <c r="B470">
        <v>684.5</v>
      </c>
    </row>
    <row r="471" spans="1:2">
      <c r="A471">
        <v>39142</v>
      </c>
      <c r="B471">
        <v>673.6</v>
      </c>
    </row>
    <row r="472" spans="1:2">
      <c r="A472">
        <v>39173</v>
      </c>
      <c r="B472">
        <v>691</v>
      </c>
    </row>
    <row r="473" spans="1:2">
      <c r="A473">
        <v>39203</v>
      </c>
      <c r="B473">
        <v>686.5</v>
      </c>
    </row>
    <row r="474" spans="1:2">
      <c r="A474">
        <v>39234</v>
      </c>
      <c r="B474">
        <v>671.3</v>
      </c>
    </row>
    <row r="475" spans="1:2">
      <c r="A475">
        <v>39264</v>
      </c>
      <c r="B475">
        <v>683.5</v>
      </c>
    </row>
    <row r="476" spans="1:2">
      <c r="A476">
        <v>39295</v>
      </c>
      <c r="B476">
        <v>674.15</v>
      </c>
    </row>
    <row r="477" spans="1:2">
      <c r="A477">
        <v>39326</v>
      </c>
      <c r="B477">
        <v>737.75</v>
      </c>
    </row>
    <row r="478" spans="1:2">
      <c r="A478">
        <v>39356</v>
      </c>
      <c r="B478">
        <v>792.5</v>
      </c>
    </row>
    <row r="479" spans="1:2">
      <c r="A479">
        <v>39387</v>
      </c>
      <c r="B479">
        <v>841.75</v>
      </c>
    </row>
    <row r="480" spans="1:2">
      <c r="A480">
        <v>39417</v>
      </c>
      <c r="B480">
        <v>836.5</v>
      </c>
    </row>
    <row r="481" spans="1:2">
      <c r="A481">
        <v>39448</v>
      </c>
      <c r="B481">
        <v>927.5</v>
      </c>
    </row>
    <row r="482" spans="1:2">
      <c r="A482">
        <v>39479</v>
      </c>
      <c r="B482">
        <v>969</v>
      </c>
    </row>
    <row r="483" spans="1:2">
      <c r="A483">
        <v>39508</v>
      </c>
      <c r="B483">
        <v>1023.5</v>
      </c>
    </row>
    <row r="484" spans="1:2">
      <c r="A484">
        <v>39539</v>
      </c>
      <c r="B484">
        <v>951.5</v>
      </c>
    </row>
    <row r="485" spans="1:2">
      <c r="A485">
        <v>39569</v>
      </c>
      <c r="B485">
        <v>928.25</v>
      </c>
    </row>
    <row r="486" spans="1:2">
      <c r="A486">
        <v>39600</v>
      </c>
      <c r="B486">
        <v>932.75</v>
      </c>
    </row>
    <row r="487" spans="1:2">
      <c r="A487">
        <v>39630</v>
      </c>
      <c r="B487">
        <v>981.75</v>
      </c>
    </row>
    <row r="488" spans="1:2">
      <c r="A488">
        <v>39661</v>
      </c>
      <c r="B488">
        <v>910</v>
      </c>
    </row>
    <row r="489" spans="1:2">
      <c r="A489">
        <v>39692</v>
      </c>
      <c r="B489">
        <v>897</v>
      </c>
    </row>
    <row r="490" spans="1:2">
      <c r="A490">
        <v>39722</v>
      </c>
      <c r="B490">
        <v>918</v>
      </c>
    </row>
    <row r="491" spans="1:2">
      <c r="A491">
        <v>39753</v>
      </c>
      <c r="B491">
        <v>817</v>
      </c>
    </row>
    <row r="492" spans="1:2">
      <c r="A492">
        <v>39783</v>
      </c>
      <c r="B492">
        <v>881</v>
      </c>
    </row>
    <row r="493" spans="1:2">
      <c r="A493">
        <v>39814</v>
      </c>
      <c r="B493">
        <v>918.5</v>
      </c>
    </row>
    <row r="494" spans="1:2">
      <c r="A494">
        <v>39845</v>
      </c>
      <c r="B494">
        <v>989.75</v>
      </c>
    </row>
    <row r="495" spans="1:2">
      <c r="A495">
        <v>39873</v>
      </c>
      <c r="B495">
        <v>957</v>
      </c>
    </row>
    <row r="496" spans="1:2">
      <c r="A496">
        <v>39904</v>
      </c>
      <c r="B496">
        <v>919.5</v>
      </c>
    </row>
    <row r="497" spans="1:2">
      <c r="A497">
        <v>39934</v>
      </c>
      <c r="B497">
        <v>972</v>
      </c>
    </row>
    <row r="498" spans="1:2">
      <c r="A498">
        <v>39965</v>
      </c>
      <c r="B498">
        <v>987</v>
      </c>
    </row>
    <row r="499" spans="1:2">
      <c r="A499">
        <v>39995</v>
      </c>
      <c r="B499">
        <v>956</v>
      </c>
    </row>
    <row r="500" spans="1:2">
      <c r="A500">
        <v>40026</v>
      </c>
      <c r="B500">
        <v>964.5</v>
      </c>
    </row>
    <row r="501" spans="1:2">
      <c r="A501">
        <v>40057</v>
      </c>
      <c r="B501">
        <v>1020.5</v>
      </c>
    </row>
    <row r="502" spans="1:2">
      <c r="A502">
        <v>40087</v>
      </c>
      <c r="B502">
        <v>1066</v>
      </c>
    </row>
    <row r="503" spans="1:2">
      <c r="A503">
        <v>40118</v>
      </c>
      <c r="B503">
        <v>1183</v>
      </c>
    </row>
    <row r="504" spans="1:2">
      <c r="A504">
        <v>40148</v>
      </c>
      <c r="B504">
        <v>1218.25</v>
      </c>
    </row>
    <row r="505" spans="1:2">
      <c r="A505">
        <v>40179</v>
      </c>
      <c r="B505">
        <v>1158</v>
      </c>
    </row>
    <row r="506" spans="1:2">
      <c r="A506">
        <v>40210</v>
      </c>
      <c r="B506">
        <v>1119.75</v>
      </c>
    </row>
    <row r="507" spans="1:2">
      <c r="A507">
        <v>40238</v>
      </c>
      <c r="B507">
        <v>1136.25</v>
      </c>
    </row>
    <row r="508" spans="1:2">
      <c r="A508">
        <v>40269</v>
      </c>
      <c r="B508">
        <v>1175.25</v>
      </c>
    </row>
    <row r="509" spans="1:2">
      <c r="A509">
        <v>40299</v>
      </c>
      <c r="B509">
        <v>1241.25</v>
      </c>
    </row>
    <row r="510" spans="1:2">
      <c r="A510">
        <v>40330</v>
      </c>
      <c r="B510">
        <v>1259.5</v>
      </c>
    </row>
    <row r="511" spans="1:2">
      <c r="A511">
        <v>40360</v>
      </c>
      <c r="B511">
        <v>1240</v>
      </c>
    </row>
    <row r="512" spans="1:2">
      <c r="A512">
        <v>40391</v>
      </c>
      <c r="B512">
        <v>1240.25</v>
      </c>
    </row>
    <row r="513" spans="1:2">
      <c r="A513">
        <v>40422</v>
      </c>
      <c r="B513">
        <v>1311</v>
      </c>
    </row>
    <row r="514" spans="1:2">
      <c r="A514">
        <v>40452</v>
      </c>
      <c r="B514">
        <v>1380.75</v>
      </c>
    </row>
    <row r="515" spans="1:2">
      <c r="A515">
        <v>40483</v>
      </c>
      <c r="B515">
        <v>1416.25</v>
      </c>
    </row>
    <row r="516" spans="1:2">
      <c r="A516">
        <v>40513</v>
      </c>
      <c r="B516">
        <v>1426</v>
      </c>
    </row>
    <row r="517" spans="1:2">
      <c r="A517">
        <v>40544</v>
      </c>
      <c r="B517">
        <v>1405.5</v>
      </c>
    </row>
    <row r="518" spans="1:2">
      <c r="A518">
        <v>40575</v>
      </c>
      <c r="B518">
        <v>1414.5</v>
      </c>
    </row>
    <row r="519" spans="1:2">
      <c r="A519">
        <v>40603</v>
      </c>
      <c r="B519">
        <v>1441.25</v>
      </c>
    </row>
    <row r="520" spans="1:2">
      <c r="A520">
        <v>40634</v>
      </c>
      <c r="B520">
        <v>1531</v>
      </c>
    </row>
    <row r="521" spans="1:2">
      <c r="A521">
        <v>40664</v>
      </c>
      <c r="B521">
        <v>1546.5</v>
      </c>
    </row>
    <row r="522" spans="1:2">
      <c r="A522">
        <v>40695</v>
      </c>
      <c r="B522">
        <v>1548.4</v>
      </c>
    </row>
    <row r="523" spans="1:2">
      <c r="A523">
        <v>40725</v>
      </c>
      <c r="B523">
        <v>1621</v>
      </c>
    </row>
    <row r="524" spans="1:2">
      <c r="A524">
        <v>40756</v>
      </c>
      <c r="B524">
        <v>1886.5</v>
      </c>
    </row>
    <row r="525" spans="1:2">
      <c r="A525">
        <v>40787</v>
      </c>
      <c r="B525">
        <v>1896.5</v>
      </c>
    </row>
    <row r="526" spans="1:2">
      <c r="A526">
        <v>40817</v>
      </c>
      <c r="B526">
        <v>1735</v>
      </c>
    </row>
    <row r="527" spans="1:2">
      <c r="A527">
        <v>40848</v>
      </c>
      <c r="B527">
        <v>1794</v>
      </c>
    </row>
    <row r="528" spans="1:2">
      <c r="A528">
        <v>40878</v>
      </c>
      <c r="B528">
        <v>1751</v>
      </c>
    </row>
    <row r="529" spans="1:2">
      <c r="A529">
        <v>40909</v>
      </c>
      <c r="B529">
        <v>1738</v>
      </c>
    </row>
    <row r="530" spans="1:2">
      <c r="A530">
        <v>40940</v>
      </c>
      <c r="B530">
        <v>1788</v>
      </c>
    </row>
    <row r="531" spans="1:2">
      <c r="A531">
        <v>40969</v>
      </c>
      <c r="B531">
        <v>1721</v>
      </c>
    </row>
    <row r="532" spans="1:2">
      <c r="A532">
        <v>41000</v>
      </c>
      <c r="B532">
        <v>1674.75</v>
      </c>
    </row>
    <row r="533" spans="1:2">
      <c r="A533">
        <v>41030</v>
      </c>
      <c r="B533">
        <v>1661.25</v>
      </c>
    </row>
    <row r="534" spans="1:2">
      <c r="A534">
        <v>41061</v>
      </c>
      <c r="B534">
        <v>1633.25</v>
      </c>
    </row>
    <row r="535" spans="1:2">
      <c r="A535">
        <v>41091</v>
      </c>
      <c r="B535">
        <v>1622.75</v>
      </c>
    </row>
    <row r="536" spans="1:2">
      <c r="A536">
        <v>41122</v>
      </c>
      <c r="B536">
        <v>1666.5</v>
      </c>
    </row>
    <row r="537" spans="1:2">
      <c r="A537">
        <v>41153</v>
      </c>
      <c r="B537">
        <v>1781</v>
      </c>
    </row>
    <row r="538" spans="1:2">
      <c r="A538">
        <v>41183</v>
      </c>
      <c r="B538">
        <v>1790</v>
      </c>
    </row>
    <row r="539" spans="1:2">
      <c r="A539">
        <v>41214</v>
      </c>
      <c r="B539">
        <v>1747.25</v>
      </c>
    </row>
    <row r="540" spans="1:2">
      <c r="A540">
        <v>41244</v>
      </c>
      <c r="B540">
        <v>1718</v>
      </c>
    </row>
    <row r="541" spans="1:2">
      <c r="A541">
        <v>41275</v>
      </c>
      <c r="B541">
        <v>1692.5</v>
      </c>
    </row>
    <row r="542" spans="1:2">
      <c r="A542">
        <v>41306</v>
      </c>
      <c r="B542">
        <v>1678</v>
      </c>
    </row>
    <row r="543" spans="1:2">
      <c r="A543">
        <v>41334</v>
      </c>
      <c r="B543">
        <v>1611.5</v>
      </c>
    </row>
    <row r="544" spans="1:2">
      <c r="A544">
        <v>41365</v>
      </c>
      <c r="B544">
        <v>1597.75</v>
      </c>
    </row>
    <row r="545" spans="1:2">
      <c r="A545">
        <v>41395</v>
      </c>
      <c r="B545">
        <v>1476.5</v>
      </c>
    </row>
    <row r="546" spans="1:2">
      <c r="A546">
        <v>41426</v>
      </c>
      <c r="B546">
        <v>1410</v>
      </c>
    </row>
    <row r="547" spans="1:2">
      <c r="A547">
        <v>41456</v>
      </c>
      <c r="B547">
        <v>1340</v>
      </c>
    </row>
    <row r="548" spans="1:2">
      <c r="A548">
        <v>41487</v>
      </c>
      <c r="B548">
        <v>1425.5</v>
      </c>
    </row>
    <row r="549" spans="1:2">
      <c r="A549">
        <v>41518</v>
      </c>
      <c r="B549">
        <v>1403.75</v>
      </c>
    </row>
    <row r="550" spans="1:2">
      <c r="A550">
        <v>41548</v>
      </c>
      <c r="B550">
        <v>1351</v>
      </c>
    </row>
    <row r="551" spans="1:2">
      <c r="A551">
        <v>41579</v>
      </c>
      <c r="B551">
        <v>1317</v>
      </c>
    </row>
    <row r="552" spans="1:2">
      <c r="A552">
        <v>41609</v>
      </c>
      <c r="B552">
        <v>1255.25</v>
      </c>
    </row>
    <row r="553" spans="1:2">
      <c r="A553">
        <v>41640</v>
      </c>
      <c r="B553">
        <v>1270</v>
      </c>
    </row>
    <row r="554" spans="1:2">
      <c r="A554">
        <v>41671</v>
      </c>
      <c r="B554">
        <v>1340</v>
      </c>
    </row>
    <row r="555" spans="1:2">
      <c r="A555">
        <v>41699</v>
      </c>
      <c r="B555">
        <v>1379</v>
      </c>
    </row>
    <row r="556" spans="1:2">
      <c r="A556">
        <v>41730</v>
      </c>
      <c r="B556">
        <v>1324.5</v>
      </c>
    </row>
    <row r="557" spans="1:2">
      <c r="A557">
        <v>41760</v>
      </c>
      <c r="B557">
        <v>1311</v>
      </c>
    </row>
    <row r="558" spans="1:2">
      <c r="A558">
        <v>41791</v>
      </c>
      <c r="B558">
        <v>1323</v>
      </c>
    </row>
    <row r="559" spans="1:2">
      <c r="A559">
        <v>41821</v>
      </c>
      <c r="B559">
        <v>1343.25</v>
      </c>
    </row>
    <row r="560" spans="1:2">
      <c r="A560">
        <v>41852</v>
      </c>
      <c r="B560">
        <v>1317.5</v>
      </c>
    </row>
    <row r="561" spans="1:2">
      <c r="A561">
        <v>41883</v>
      </c>
      <c r="B561">
        <v>1287.25</v>
      </c>
    </row>
    <row r="562" spans="1:2">
      <c r="A562">
        <v>41913</v>
      </c>
      <c r="B562">
        <v>1251.75</v>
      </c>
    </row>
    <row r="563" spans="1:2">
      <c r="A563">
        <v>41944</v>
      </c>
      <c r="B563">
        <v>1202.25</v>
      </c>
    </row>
    <row r="564" spans="1:2">
      <c r="A564">
        <v>41974</v>
      </c>
      <c r="B564">
        <v>1228.25</v>
      </c>
    </row>
    <row r="565" spans="1:2">
      <c r="A565">
        <v>42005</v>
      </c>
      <c r="B565">
        <v>1298</v>
      </c>
    </row>
    <row r="566" spans="1:2">
      <c r="A566">
        <v>42036</v>
      </c>
      <c r="B566">
        <v>1281</v>
      </c>
    </row>
    <row r="567" spans="1:2">
      <c r="A567">
        <v>42064</v>
      </c>
      <c r="B567">
        <v>1216.75</v>
      </c>
    </row>
    <row r="568" spans="1:2">
      <c r="A568">
        <v>42095</v>
      </c>
      <c r="B568">
        <v>1211.0999999999999</v>
      </c>
    </row>
    <row r="569" spans="1:2">
      <c r="A569">
        <v>42125</v>
      </c>
      <c r="B569">
        <v>1228.1500000000001</v>
      </c>
    </row>
    <row r="570" spans="1:2">
      <c r="A570">
        <v>42156</v>
      </c>
      <c r="B570">
        <v>1198.1500000000001</v>
      </c>
    </row>
    <row r="571" spans="1:2">
      <c r="A571">
        <v>42186</v>
      </c>
      <c r="B571">
        <v>1171.7</v>
      </c>
    </row>
    <row r="572" spans="1:2">
      <c r="A572">
        <v>42217</v>
      </c>
      <c r="B572">
        <v>1154.25</v>
      </c>
    </row>
    <row r="573" spans="1:2">
      <c r="A573">
        <v>42248</v>
      </c>
      <c r="B573">
        <v>1145.5</v>
      </c>
    </row>
    <row r="574" spans="1:2">
      <c r="A574">
        <v>42278</v>
      </c>
      <c r="B574">
        <v>1183.3499999999999</v>
      </c>
    </row>
    <row r="575" spans="1:2">
      <c r="A575">
        <v>42309</v>
      </c>
      <c r="B575">
        <v>1135.8</v>
      </c>
    </row>
    <row r="576" spans="1:2">
      <c r="A576">
        <v>42339</v>
      </c>
      <c r="B576">
        <v>1082.7</v>
      </c>
    </row>
    <row r="577" spans="1:2">
      <c r="A577">
        <v>42370</v>
      </c>
      <c r="B577">
        <v>1119</v>
      </c>
    </row>
    <row r="578" spans="1:2">
      <c r="A578">
        <v>42401</v>
      </c>
      <c r="B578">
        <v>1239.5</v>
      </c>
    </row>
    <row r="579" spans="1:2">
      <c r="A579">
        <v>42430</v>
      </c>
      <c r="B579">
        <v>1274.0999999999999</v>
      </c>
    </row>
    <row r="580" spans="1:2">
      <c r="A580">
        <v>42461</v>
      </c>
      <c r="B580">
        <v>1274.5</v>
      </c>
    </row>
    <row r="581" spans="1:2">
      <c r="A581">
        <v>42491</v>
      </c>
      <c r="B581">
        <v>1296.5</v>
      </c>
    </row>
    <row r="582" spans="1:2">
      <c r="A582">
        <v>42522</v>
      </c>
      <c r="B582">
        <v>1324.6</v>
      </c>
    </row>
    <row r="583" spans="1:2">
      <c r="A583">
        <v>42552</v>
      </c>
      <c r="B583">
        <v>1370</v>
      </c>
    </row>
    <row r="584" spans="1:2">
      <c r="A584">
        <v>42583</v>
      </c>
      <c r="B584">
        <v>1364.4</v>
      </c>
    </row>
    <row r="585" spans="1:2">
      <c r="A585">
        <v>42614</v>
      </c>
      <c r="B585">
        <v>1348.75</v>
      </c>
    </row>
    <row r="586" spans="1:2">
      <c r="A586">
        <v>42644</v>
      </c>
      <c r="B586">
        <v>1318.65</v>
      </c>
    </row>
    <row r="587" spans="1:2">
      <c r="A587">
        <v>42675</v>
      </c>
      <c r="B587">
        <v>1304.55</v>
      </c>
    </row>
    <row r="588" spans="1:2">
      <c r="A588">
        <v>42705</v>
      </c>
      <c r="B588">
        <v>1174.75</v>
      </c>
    </row>
    <row r="589" spans="1:2">
      <c r="A589">
        <v>42736</v>
      </c>
      <c r="B589">
        <v>1217.5</v>
      </c>
    </row>
    <row r="590" spans="1:2">
      <c r="A590">
        <v>42767</v>
      </c>
      <c r="B590">
        <v>1256.25</v>
      </c>
    </row>
    <row r="591" spans="1:2">
      <c r="A591">
        <v>42795</v>
      </c>
      <c r="B591">
        <v>1256.9000000000001</v>
      </c>
    </row>
    <row r="592" spans="1:2">
      <c r="A592">
        <v>42826</v>
      </c>
      <c r="B592">
        <v>1286.0999999999999</v>
      </c>
    </row>
    <row r="593" spans="1:2">
      <c r="A593">
        <v>42856</v>
      </c>
      <c r="B593">
        <v>1265</v>
      </c>
    </row>
    <row r="594" spans="1:2">
      <c r="A594">
        <v>42887</v>
      </c>
      <c r="B594">
        <v>1292.7</v>
      </c>
    </row>
    <row r="595" spans="1:2">
      <c r="A595">
        <v>42917</v>
      </c>
      <c r="B595">
        <v>1266.3499999999999</v>
      </c>
    </row>
    <row r="596" spans="1:2">
      <c r="A596">
        <v>42948</v>
      </c>
      <c r="B596">
        <v>1323.4</v>
      </c>
    </row>
    <row r="597" spans="1:2">
      <c r="A597">
        <v>42979</v>
      </c>
      <c r="B597">
        <v>1350.9</v>
      </c>
    </row>
    <row r="598" spans="1:2">
      <c r="A598">
        <v>43009</v>
      </c>
      <c r="B598">
        <v>1305.1500000000001</v>
      </c>
    </row>
    <row r="599" spans="1:2">
      <c r="A599">
        <v>43040</v>
      </c>
      <c r="B599">
        <v>1294.8499999999999</v>
      </c>
    </row>
    <row r="600" spans="1:2">
      <c r="A600">
        <v>43070</v>
      </c>
      <c r="B600">
        <v>1296.5</v>
      </c>
    </row>
    <row r="601" spans="1:2">
      <c r="A601">
        <v>43101</v>
      </c>
      <c r="B601">
        <v>1360.25</v>
      </c>
    </row>
    <row r="602" spans="1:2">
      <c r="A602">
        <v>43132</v>
      </c>
      <c r="B602">
        <v>1358.6</v>
      </c>
    </row>
    <row r="603" spans="1:2">
      <c r="A603">
        <v>43160</v>
      </c>
      <c r="B603">
        <v>1350.65</v>
      </c>
    </row>
    <row r="604" spans="1:2">
      <c r="A604">
        <v>43191</v>
      </c>
      <c r="B604">
        <v>1347.9</v>
      </c>
    </row>
    <row r="605" spans="1:2">
      <c r="A605">
        <v>43221</v>
      </c>
      <c r="B605">
        <v>1324.8</v>
      </c>
    </row>
    <row r="606" spans="1:2">
      <c r="A606">
        <v>43252</v>
      </c>
      <c r="B606">
        <v>1305.3</v>
      </c>
    </row>
    <row r="607" spans="1:2">
      <c r="A607">
        <v>43282</v>
      </c>
      <c r="B607">
        <v>1262.5999999999999</v>
      </c>
    </row>
    <row r="608" spans="1:2">
      <c r="A608">
        <v>43313</v>
      </c>
      <c r="B608">
        <v>1222.75</v>
      </c>
    </row>
    <row r="609" spans="1:2">
      <c r="A609">
        <v>43344</v>
      </c>
      <c r="B609">
        <v>1207.5999999999999</v>
      </c>
    </row>
    <row r="610" spans="1:2">
      <c r="A610">
        <v>43374</v>
      </c>
      <c r="B610">
        <v>1236.05</v>
      </c>
    </row>
    <row r="611" spans="1:2">
      <c r="A611">
        <v>43405</v>
      </c>
      <c r="B611">
        <v>1235.5</v>
      </c>
    </row>
    <row r="612" spans="1:2">
      <c r="A612">
        <v>43435</v>
      </c>
      <c r="B612">
        <v>1281.6500000000001</v>
      </c>
    </row>
    <row r="613" spans="1:2">
      <c r="A613">
        <v>43466</v>
      </c>
      <c r="B613">
        <v>1322.5</v>
      </c>
    </row>
    <row r="614" spans="1:2">
      <c r="A614">
        <v>43497</v>
      </c>
      <c r="B614">
        <v>1345.75</v>
      </c>
    </row>
    <row r="615" spans="1:2">
      <c r="A615">
        <v>43525</v>
      </c>
      <c r="B615">
        <v>1319.35</v>
      </c>
    </row>
    <row r="616" spans="1:2">
      <c r="A616">
        <v>43556</v>
      </c>
      <c r="B616">
        <v>1304.8</v>
      </c>
    </row>
    <row r="617" spans="1:2">
      <c r="A617">
        <v>43586</v>
      </c>
      <c r="B617">
        <v>1298.9000000000001</v>
      </c>
    </row>
    <row r="618" spans="1:2">
      <c r="A618">
        <v>43617</v>
      </c>
      <c r="B618">
        <v>1429.55</v>
      </c>
    </row>
    <row r="619" spans="1:2">
      <c r="A619">
        <v>43647</v>
      </c>
      <c r="B619">
        <v>1437.05</v>
      </c>
    </row>
    <row r="620" spans="1:2">
      <c r="A620">
        <v>43678</v>
      </c>
      <c r="B620">
        <v>1541.75</v>
      </c>
    </row>
    <row r="621" spans="1:2">
      <c r="A621">
        <v>43709</v>
      </c>
      <c r="B621">
        <v>1542.6</v>
      </c>
    </row>
    <row r="622" spans="1:2">
      <c r="A622">
        <v>43739</v>
      </c>
      <c r="B622">
        <v>1509.5</v>
      </c>
    </row>
    <row r="623" spans="1:2">
      <c r="A623">
        <v>43770</v>
      </c>
      <c r="B623">
        <v>1509.85</v>
      </c>
    </row>
    <row r="624" spans="1:2">
      <c r="A624">
        <v>43800</v>
      </c>
      <c r="B624">
        <v>1523</v>
      </c>
    </row>
    <row r="625" spans="1:2">
      <c r="A625">
        <v>43831</v>
      </c>
      <c r="B625">
        <v>1583.45</v>
      </c>
    </row>
    <row r="626" spans="1:2">
      <c r="A626">
        <v>43862</v>
      </c>
      <c r="B626">
        <v>1682.35</v>
      </c>
    </row>
    <row r="627" spans="1:2">
      <c r="A627">
        <v>43891</v>
      </c>
      <c r="B627">
        <v>1687</v>
      </c>
    </row>
    <row r="628" spans="1:2">
      <c r="A628">
        <v>43922</v>
      </c>
      <c r="B628">
        <v>1727.55</v>
      </c>
    </row>
    <row r="629" spans="1:2">
      <c r="A629">
        <v>43952</v>
      </c>
      <c r="B629">
        <v>1756.9</v>
      </c>
    </row>
    <row r="630" spans="1:2">
      <c r="A630">
        <v>43983</v>
      </c>
      <c r="B630">
        <v>1775.7</v>
      </c>
    </row>
    <row r="631" spans="1:2">
      <c r="A631">
        <v>44013</v>
      </c>
      <c r="B631">
        <v>1974.7</v>
      </c>
    </row>
    <row r="632" spans="1:2">
      <c r="A632">
        <v>44044</v>
      </c>
      <c r="B632">
        <v>2061.5</v>
      </c>
    </row>
    <row r="633" spans="1:2">
      <c r="A633">
        <v>44075</v>
      </c>
      <c r="B633">
        <v>1987.95</v>
      </c>
    </row>
    <row r="634" spans="1:2">
      <c r="A634">
        <v>44105</v>
      </c>
      <c r="B634">
        <v>1920.8</v>
      </c>
    </row>
    <row r="635" spans="1:2">
      <c r="A635">
        <v>44136</v>
      </c>
      <c r="B635">
        <v>1957.45</v>
      </c>
    </row>
    <row r="636" spans="1:2">
      <c r="A636">
        <v>44166</v>
      </c>
      <c r="B636">
        <v>1891.1</v>
      </c>
    </row>
    <row r="637" spans="1:2">
      <c r="A637">
        <v>44197</v>
      </c>
      <c r="B637">
        <v>1957.2</v>
      </c>
    </row>
    <row r="638" spans="1:2">
      <c r="A638">
        <v>44228</v>
      </c>
      <c r="B638">
        <v>1857.8</v>
      </c>
    </row>
    <row r="639" spans="1:2">
      <c r="A639">
        <v>44256</v>
      </c>
      <c r="B639">
        <v>1746.95</v>
      </c>
    </row>
    <row r="640" spans="1:2">
      <c r="A640">
        <v>44287</v>
      </c>
      <c r="B640">
        <v>1788.4</v>
      </c>
    </row>
    <row r="641" spans="1:2">
      <c r="A641">
        <v>44317</v>
      </c>
      <c r="B641">
        <v>1904.3</v>
      </c>
    </row>
    <row r="642" spans="1:2">
      <c r="A642">
        <v>44348</v>
      </c>
      <c r="B642">
        <v>1907.7</v>
      </c>
    </row>
    <row r="643" spans="1:2">
      <c r="A643">
        <v>44378</v>
      </c>
      <c r="B643">
        <v>1832</v>
      </c>
    </row>
    <row r="644" spans="1:2">
      <c r="A644">
        <v>44409</v>
      </c>
      <c r="B644">
        <v>1814.3</v>
      </c>
    </row>
    <row r="645" spans="1:2">
      <c r="A645">
        <v>44440</v>
      </c>
      <c r="B645">
        <v>1823.85</v>
      </c>
    </row>
    <row r="646" spans="1:2">
      <c r="A646">
        <v>44470</v>
      </c>
      <c r="B646">
        <v>1801.9</v>
      </c>
    </row>
    <row r="647" spans="1:2">
      <c r="A647">
        <v>44501</v>
      </c>
      <c r="B647">
        <v>1872.25</v>
      </c>
    </row>
    <row r="648" spans="1:2">
      <c r="A648">
        <v>44531</v>
      </c>
      <c r="B648">
        <v>1820.1</v>
      </c>
    </row>
    <row r="649" spans="1:2">
      <c r="A649">
        <v>44562</v>
      </c>
      <c r="B649">
        <v>1845.2</v>
      </c>
    </row>
    <row r="650" spans="1:2">
      <c r="A650">
        <v>44593</v>
      </c>
      <c r="B650">
        <v>1968.35</v>
      </c>
    </row>
    <row r="651" spans="1:2">
      <c r="A651">
        <v>44621</v>
      </c>
      <c r="B651">
        <v>2017.15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CD43-6305-4260-9501-56AE7DEEA7A0}">
  <sheetPr>
    <tabColor rgb="FF70AD47"/>
  </sheetPr>
  <dimension ref="A1:E651"/>
  <sheetViews>
    <sheetView workbookViewId="0">
      <selection activeCell="A2" sqref="A2:B651"/>
    </sheetView>
  </sheetViews>
  <sheetFormatPr defaultRowHeight="12.75"/>
  <cols>
    <col min="1" max="1" width="10.140625" bestFit="1" customWidth="1"/>
    <col min="2" max="2" width="20.140625" bestFit="1" customWidth="1"/>
  </cols>
  <sheetData>
    <row r="1" spans="1:5">
      <c r="A1" t="s">
        <v>1</v>
      </c>
      <c r="B1" t="s">
        <v>61</v>
      </c>
      <c r="E1" t="s">
        <v>531</v>
      </c>
    </row>
    <row r="2" spans="1:5">
      <c r="A2" s="17">
        <v>24869</v>
      </c>
      <c r="B2">
        <v>2.105</v>
      </c>
    </row>
    <row r="3" spans="1:5">
      <c r="A3" s="17">
        <v>24898</v>
      </c>
      <c r="B3">
        <v>2.4900000000000002</v>
      </c>
    </row>
    <row r="4" spans="1:5">
      <c r="A4" s="17">
        <v>24929</v>
      </c>
      <c r="B4">
        <v>2.3969999999999998</v>
      </c>
    </row>
    <row r="5" spans="1:5">
      <c r="A5" s="17">
        <v>24959</v>
      </c>
      <c r="B5">
        <v>2.5539999999999998</v>
      </c>
    </row>
    <row r="6" spans="1:5">
      <c r="A6" s="17">
        <v>24990</v>
      </c>
      <c r="B6">
        <v>2.5760000000000001</v>
      </c>
    </row>
    <row r="7" spans="1:5">
      <c r="A7" s="17">
        <v>25020</v>
      </c>
      <c r="B7">
        <v>2.512</v>
      </c>
    </row>
    <row r="8" spans="1:5">
      <c r="A8" s="17">
        <v>25051</v>
      </c>
      <c r="B8">
        <v>2.3319999999999999</v>
      </c>
    </row>
    <row r="9" spans="1:5">
      <c r="A9" s="17">
        <v>25082</v>
      </c>
      <c r="B9">
        <v>2.274</v>
      </c>
    </row>
    <row r="10" spans="1:5">
      <c r="A10" s="17">
        <v>25112</v>
      </c>
      <c r="B10">
        <v>2.14</v>
      </c>
    </row>
    <row r="11" spans="1:5">
      <c r="A11" s="17">
        <v>25143</v>
      </c>
      <c r="B11">
        <v>2.105</v>
      </c>
    </row>
    <row r="12" spans="1:5">
      <c r="A12" s="17">
        <v>25173</v>
      </c>
      <c r="B12">
        <v>2.036</v>
      </c>
    </row>
    <row r="13" spans="1:5">
      <c r="A13" s="17">
        <v>25204</v>
      </c>
      <c r="B13">
        <v>2.0419999999999998</v>
      </c>
    </row>
    <row r="14" spans="1:5">
      <c r="A14" s="17">
        <v>25235</v>
      </c>
      <c r="B14">
        <v>1.9910000000000001</v>
      </c>
    </row>
    <row r="15" spans="1:5">
      <c r="A15" s="17">
        <v>25263</v>
      </c>
      <c r="B15">
        <v>1.925</v>
      </c>
    </row>
    <row r="16" spans="1:5">
      <c r="A16" s="17">
        <v>25294</v>
      </c>
      <c r="B16">
        <v>1.835</v>
      </c>
    </row>
    <row r="17" spans="1:2">
      <c r="A17" s="17">
        <v>25324</v>
      </c>
      <c r="B17">
        <v>1.8460000000000001</v>
      </c>
    </row>
    <row r="18" spans="1:2">
      <c r="A18" s="17">
        <v>25355</v>
      </c>
      <c r="B18">
        <v>1.7729999999999999</v>
      </c>
    </row>
    <row r="19" spans="1:2">
      <c r="A19" s="17">
        <v>25385</v>
      </c>
      <c r="B19">
        <v>1.6830000000000001</v>
      </c>
    </row>
    <row r="20" spans="1:2">
      <c r="A20" s="17">
        <v>25416</v>
      </c>
      <c r="B20">
        <v>1.7070000000000001</v>
      </c>
    </row>
    <row r="21" spans="1:2">
      <c r="A21" s="17">
        <v>25447</v>
      </c>
      <c r="B21">
        <v>1.891</v>
      </c>
    </row>
    <row r="22" spans="1:2">
      <c r="A22" s="17">
        <v>25477</v>
      </c>
      <c r="B22">
        <v>1.9470000000000001</v>
      </c>
    </row>
    <row r="23" spans="1:2">
      <c r="A23" s="17">
        <v>25508</v>
      </c>
      <c r="B23">
        <v>1.996</v>
      </c>
    </row>
    <row r="24" spans="1:2">
      <c r="A24" s="17">
        <v>25538</v>
      </c>
      <c r="B24">
        <v>1.9219999999999999</v>
      </c>
    </row>
    <row r="25" spans="1:2">
      <c r="A25" s="17">
        <v>25569</v>
      </c>
      <c r="B25">
        <v>1.921</v>
      </c>
    </row>
    <row r="26" spans="1:2">
      <c r="A26" s="17">
        <v>25600</v>
      </c>
      <c r="B26">
        <v>1.923</v>
      </c>
    </row>
    <row r="27" spans="1:2">
      <c r="A27" s="17">
        <v>25628</v>
      </c>
      <c r="B27">
        <v>1.9279999999999999</v>
      </c>
    </row>
    <row r="28" spans="1:2">
      <c r="A28" s="17">
        <v>25659</v>
      </c>
      <c r="B28">
        <v>1.89</v>
      </c>
    </row>
    <row r="29" spans="1:2">
      <c r="A29" s="17">
        <v>25689</v>
      </c>
      <c r="B29">
        <v>1.754</v>
      </c>
    </row>
    <row r="30" spans="1:2">
      <c r="A30" s="17">
        <v>25720</v>
      </c>
      <c r="B30">
        <v>1.6850000000000001</v>
      </c>
    </row>
    <row r="31" spans="1:2">
      <c r="A31" s="17">
        <v>25750</v>
      </c>
      <c r="B31">
        <v>1.7829999999999999</v>
      </c>
    </row>
    <row r="32" spans="1:2">
      <c r="A32" s="17">
        <v>25781</v>
      </c>
      <c r="B32">
        <v>1.865</v>
      </c>
    </row>
    <row r="33" spans="1:2">
      <c r="A33" s="17">
        <v>25812</v>
      </c>
      <c r="B33">
        <v>1.8680000000000001</v>
      </c>
    </row>
    <row r="34" spans="1:2">
      <c r="A34" s="17">
        <v>25842</v>
      </c>
      <c r="B34">
        <v>1.7989999999999999</v>
      </c>
    </row>
    <row r="35" spans="1:2">
      <c r="A35" s="17">
        <v>25873</v>
      </c>
      <c r="B35">
        <v>1.8240000000000001</v>
      </c>
    </row>
    <row r="36" spans="1:2">
      <c r="A36" s="17">
        <v>25903</v>
      </c>
      <c r="B36">
        <v>1.667</v>
      </c>
    </row>
    <row r="37" spans="1:2">
      <c r="A37" s="17">
        <v>25934</v>
      </c>
      <c r="B37">
        <v>1.7090000000000001</v>
      </c>
    </row>
    <row r="38" spans="1:2">
      <c r="A38" s="17">
        <v>25965</v>
      </c>
      <c r="B38">
        <v>1.62</v>
      </c>
    </row>
    <row r="39" spans="1:2">
      <c r="A39" s="17">
        <v>25993</v>
      </c>
      <c r="B39">
        <v>1.6910000000000001</v>
      </c>
    </row>
    <row r="40" spans="1:2">
      <c r="A40" s="17">
        <v>26024</v>
      </c>
      <c r="B40">
        <v>1.754</v>
      </c>
    </row>
    <row r="41" spans="1:2">
      <c r="A41" s="17">
        <v>26054</v>
      </c>
      <c r="B41">
        <v>1.7</v>
      </c>
    </row>
    <row r="42" spans="1:2">
      <c r="A42" s="17">
        <v>26085</v>
      </c>
      <c r="B42">
        <v>1.643</v>
      </c>
    </row>
    <row r="43" spans="1:2">
      <c r="A43" s="17">
        <v>26115</v>
      </c>
      <c r="B43">
        <v>1.6020000000000001</v>
      </c>
    </row>
    <row r="44" spans="1:2">
      <c r="A44" s="17">
        <v>26146</v>
      </c>
      <c r="B44">
        <v>1.6259999999999999</v>
      </c>
    </row>
    <row r="45" spans="1:2">
      <c r="A45" s="17">
        <v>26177</v>
      </c>
      <c r="B45">
        <v>1.502</v>
      </c>
    </row>
    <row r="46" spans="1:2">
      <c r="A46" s="17">
        <v>26207</v>
      </c>
      <c r="B46">
        <v>1.38</v>
      </c>
    </row>
    <row r="47" spans="1:2">
      <c r="A47" s="17">
        <v>26238</v>
      </c>
      <c r="B47">
        <v>1.3360000000000001</v>
      </c>
    </row>
    <row r="48" spans="1:2">
      <c r="A48" s="17">
        <v>26268</v>
      </c>
      <c r="B48">
        <v>1.4259999999999999</v>
      </c>
    </row>
    <row r="49" spans="1:2">
      <c r="A49" s="17">
        <v>26299</v>
      </c>
      <c r="B49">
        <v>1.5209999999999999</v>
      </c>
    </row>
    <row r="50" spans="1:2">
      <c r="A50" s="17">
        <v>26330</v>
      </c>
      <c r="B50">
        <v>1.548</v>
      </c>
    </row>
    <row r="51" spans="1:2">
      <c r="A51" s="17">
        <v>26359</v>
      </c>
      <c r="B51">
        <v>1.5629999999999999</v>
      </c>
    </row>
    <row r="52" spans="1:2">
      <c r="A52" s="17">
        <v>26390</v>
      </c>
      <c r="B52">
        <v>1.5980000000000001</v>
      </c>
    </row>
    <row r="53" spans="1:2">
      <c r="A53" s="17">
        <v>26420</v>
      </c>
      <c r="B53">
        <v>1.6040000000000001</v>
      </c>
    </row>
    <row r="54" spans="1:2">
      <c r="A54" s="17">
        <v>26451</v>
      </c>
      <c r="B54">
        <v>1.59</v>
      </c>
    </row>
    <row r="55" spans="1:2">
      <c r="A55" s="17">
        <v>26481</v>
      </c>
      <c r="B55">
        <v>1.839</v>
      </c>
    </row>
    <row r="56" spans="1:2">
      <c r="A56" s="17">
        <v>26512</v>
      </c>
      <c r="B56">
        <v>1.9079999999999999</v>
      </c>
    </row>
    <row r="57" spans="1:2">
      <c r="A57" s="17">
        <v>26543</v>
      </c>
      <c r="B57">
        <v>1.9119999999999999</v>
      </c>
    </row>
    <row r="58" spans="1:2">
      <c r="A58" s="17">
        <v>26573</v>
      </c>
      <c r="B58">
        <v>1.853</v>
      </c>
    </row>
    <row r="59" spans="1:2">
      <c r="A59" s="17">
        <v>26604</v>
      </c>
      <c r="B59">
        <v>1.857</v>
      </c>
    </row>
    <row r="60" spans="1:2">
      <c r="A60" s="17">
        <v>26634</v>
      </c>
      <c r="B60">
        <v>2.0310000000000001</v>
      </c>
    </row>
    <row r="61" spans="1:2">
      <c r="A61" s="17">
        <v>26665</v>
      </c>
      <c r="B61">
        <v>2.0459999999999998</v>
      </c>
    </row>
    <row r="62" spans="1:2">
      <c r="A62" s="17">
        <v>26696</v>
      </c>
      <c r="B62">
        <v>2.4590000000000001</v>
      </c>
    </row>
    <row r="63" spans="1:2">
      <c r="A63" s="17">
        <v>26724</v>
      </c>
      <c r="B63">
        <v>2.492</v>
      </c>
    </row>
    <row r="64" spans="1:2">
      <c r="A64" s="17">
        <v>26755</v>
      </c>
      <c r="B64">
        <v>2.2469999999999999</v>
      </c>
    </row>
    <row r="65" spans="1:2">
      <c r="A65" s="17">
        <v>26785</v>
      </c>
      <c r="B65">
        <v>2.5510000000000002</v>
      </c>
    </row>
    <row r="66" spans="1:2">
      <c r="A66" s="17">
        <v>26816</v>
      </c>
      <c r="B66">
        <v>2.734</v>
      </c>
    </row>
    <row r="67" spans="1:2">
      <c r="A67" s="17">
        <v>26846</v>
      </c>
      <c r="B67">
        <v>2.9630000000000001</v>
      </c>
    </row>
    <row r="68" spans="1:2">
      <c r="A68" s="17">
        <v>26877</v>
      </c>
      <c r="B68">
        <v>2.9159999999999999</v>
      </c>
    </row>
    <row r="69" spans="1:2">
      <c r="A69" s="17">
        <v>26908</v>
      </c>
      <c r="B69">
        <v>2.7770000000000001</v>
      </c>
    </row>
    <row r="70" spans="1:2">
      <c r="A70" s="17">
        <v>26938</v>
      </c>
      <c r="B70">
        <v>2.9990000000000001</v>
      </c>
    </row>
    <row r="71" spans="1:2">
      <c r="A71" s="17">
        <v>26969</v>
      </c>
      <c r="B71">
        <v>2.9550000000000001</v>
      </c>
    </row>
    <row r="72" spans="1:2">
      <c r="A72" s="17">
        <v>26999</v>
      </c>
      <c r="B72">
        <v>3.2559999999999998</v>
      </c>
    </row>
    <row r="73" spans="1:2">
      <c r="A73" s="17">
        <v>27030</v>
      </c>
      <c r="B73">
        <v>4.0149999999999997</v>
      </c>
    </row>
    <row r="74" spans="1:2">
      <c r="A74" s="17">
        <v>27061</v>
      </c>
      <c r="B74">
        <v>6.7610000000000001</v>
      </c>
    </row>
    <row r="75" spans="1:2">
      <c r="A75" s="17">
        <v>27089</v>
      </c>
      <c r="B75">
        <v>5.734</v>
      </c>
    </row>
    <row r="76" spans="1:2">
      <c r="A76" s="17">
        <v>27120</v>
      </c>
      <c r="B76">
        <v>5.617</v>
      </c>
    </row>
    <row r="77" spans="1:2">
      <c r="A77" s="17">
        <v>27150</v>
      </c>
      <c r="B77">
        <v>6.0190000000000001</v>
      </c>
    </row>
    <row r="78" spans="1:2">
      <c r="A78" s="17">
        <v>27181</v>
      </c>
      <c r="B78">
        <v>5.2030000000000003</v>
      </c>
    </row>
    <row r="79" spans="1:2">
      <c r="A79" s="17">
        <v>27211</v>
      </c>
      <c r="B79">
        <v>5.0330000000000004</v>
      </c>
    </row>
    <row r="80" spans="1:2">
      <c r="A80" s="17">
        <v>27242</v>
      </c>
      <c r="B80">
        <v>4.95</v>
      </c>
    </row>
    <row r="81" spans="1:2">
      <c r="A81" s="17">
        <v>27273</v>
      </c>
      <c r="B81">
        <v>4.2450000000000001</v>
      </c>
    </row>
    <row r="82" spans="1:2">
      <c r="A82" s="17">
        <v>27303</v>
      </c>
      <c r="B82">
        <v>5.149</v>
      </c>
    </row>
    <row r="83" spans="1:2">
      <c r="A83" s="17">
        <v>27334</v>
      </c>
      <c r="B83">
        <v>5.0609999999999999</v>
      </c>
    </row>
    <row r="84" spans="1:2">
      <c r="A84" s="17">
        <v>27364</v>
      </c>
      <c r="B84">
        <v>4.7750000000000004</v>
      </c>
    </row>
    <row r="85" spans="1:2">
      <c r="A85" s="17">
        <v>27395</v>
      </c>
      <c r="B85">
        <v>4.4539999999999997</v>
      </c>
    </row>
    <row r="86" spans="1:2">
      <c r="A86" s="17">
        <v>27426</v>
      </c>
      <c r="B86">
        <v>4.6760000000000002</v>
      </c>
    </row>
    <row r="87" spans="1:2">
      <c r="A87" s="17">
        <v>27454</v>
      </c>
      <c r="B87">
        <v>4.4980000000000002</v>
      </c>
    </row>
    <row r="88" spans="1:2">
      <c r="A88" s="17">
        <v>27485</v>
      </c>
      <c r="B88">
        <v>4.4260000000000002</v>
      </c>
    </row>
    <row r="89" spans="1:2">
      <c r="A89" s="17">
        <v>27515</v>
      </c>
      <c r="B89">
        <v>4.742</v>
      </c>
    </row>
    <row r="90" spans="1:2">
      <c r="A90" s="17">
        <v>27546</v>
      </c>
      <c r="B90">
        <v>4.577</v>
      </c>
    </row>
    <row r="91" spans="1:2">
      <c r="A91" s="17">
        <v>27576</v>
      </c>
      <c r="B91">
        <v>5.1390000000000002</v>
      </c>
    </row>
    <row r="92" spans="1:2">
      <c r="A92" s="17">
        <v>27607</v>
      </c>
      <c r="B92">
        <v>5.2110000000000003</v>
      </c>
    </row>
    <row r="93" spans="1:2">
      <c r="A93" s="17">
        <v>27638</v>
      </c>
      <c r="B93">
        <v>4.5819999999999999</v>
      </c>
    </row>
    <row r="94" spans="1:2">
      <c r="A94" s="17">
        <v>27668</v>
      </c>
      <c r="B94">
        <v>4.5449999999999999</v>
      </c>
    </row>
    <row r="95" spans="1:2">
      <c r="A95" s="17">
        <v>27699</v>
      </c>
      <c r="B95">
        <v>4.4539999999999997</v>
      </c>
    </row>
    <row r="96" spans="1:2">
      <c r="A96" s="17">
        <v>27729</v>
      </c>
      <c r="B96">
        <v>4.2460000000000004</v>
      </c>
    </row>
    <row r="97" spans="1:2">
      <c r="A97" s="17">
        <v>27760</v>
      </c>
      <c r="B97">
        <v>4.2729999999999997</v>
      </c>
    </row>
    <row r="98" spans="1:2">
      <c r="A98" s="17">
        <v>27791</v>
      </c>
      <c r="B98">
        <v>4.258</v>
      </c>
    </row>
    <row r="99" spans="1:2">
      <c r="A99" s="17">
        <v>27820</v>
      </c>
      <c r="B99">
        <v>4.2990000000000004</v>
      </c>
    </row>
    <row r="100" spans="1:2">
      <c r="A100" s="17">
        <v>27851</v>
      </c>
      <c r="B100">
        <v>4.5650000000000004</v>
      </c>
    </row>
    <row r="101" spans="1:2">
      <c r="A101" s="17">
        <v>27881</v>
      </c>
      <c r="B101">
        <v>4.6689999999999996</v>
      </c>
    </row>
    <row r="102" spans="1:2">
      <c r="A102" s="17">
        <v>27912</v>
      </c>
      <c r="B102">
        <v>4.9409999999999998</v>
      </c>
    </row>
    <row r="103" spans="1:2">
      <c r="A103" s="17">
        <v>27942</v>
      </c>
      <c r="B103">
        <v>5.0839999999999996</v>
      </c>
    </row>
    <row r="104" spans="1:2">
      <c r="A104" s="17">
        <v>27973</v>
      </c>
      <c r="B104">
        <v>4.4710000000000001</v>
      </c>
    </row>
    <row r="105" spans="1:2">
      <c r="A105" s="17">
        <v>28004</v>
      </c>
      <c r="B105">
        <v>4.4450000000000003</v>
      </c>
    </row>
    <row r="106" spans="1:2">
      <c r="A106" s="17">
        <v>28034</v>
      </c>
      <c r="B106">
        <v>4.3600000000000003</v>
      </c>
    </row>
    <row r="107" spans="1:2">
      <c r="A107" s="17">
        <v>28065</v>
      </c>
      <c r="B107">
        <v>4.57</v>
      </c>
    </row>
    <row r="108" spans="1:2">
      <c r="A108" s="17">
        <v>28095</v>
      </c>
      <c r="B108">
        <v>4.3890000000000002</v>
      </c>
    </row>
    <row r="109" spans="1:2">
      <c r="A109" s="17">
        <v>28126</v>
      </c>
      <c r="B109">
        <v>4.5339999999999998</v>
      </c>
    </row>
    <row r="110" spans="1:2">
      <c r="A110" s="17">
        <v>28157</v>
      </c>
      <c r="B110">
        <v>4.7329999999999997</v>
      </c>
    </row>
    <row r="111" spans="1:2">
      <c r="A111" s="17">
        <v>28185</v>
      </c>
      <c r="B111">
        <v>4.9749999999999996</v>
      </c>
    </row>
    <row r="112" spans="1:2">
      <c r="A112" s="17">
        <v>28216</v>
      </c>
      <c r="B112">
        <v>4.8879999999999999</v>
      </c>
    </row>
    <row r="113" spans="1:2">
      <c r="A113" s="17">
        <v>28246</v>
      </c>
      <c r="B113">
        <v>4.79</v>
      </c>
    </row>
    <row r="114" spans="1:2">
      <c r="A114" s="17">
        <v>28277</v>
      </c>
      <c r="B114">
        <v>4.585</v>
      </c>
    </row>
    <row r="115" spans="1:2">
      <c r="A115" s="17">
        <v>28307</v>
      </c>
      <c r="B115">
        <v>4.6260000000000003</v>
      </c>
    </row>
    <row r="116" spans="1:2">
      <c r="A116" s="17">
        <v>28338</v>
      </c>
      <c r="B116">
        <v>4.5819999999999999</v>
      </c>
    </row>
    <row r="117" spans="1:2">
      <c r="A117" s="17">
        <v>28369</v>
      </c>
      <c r="B117">
        <v>4.6449999999999996</v>
      </c>
    </row>
    <row r="118" spans="1:2">
      <c r="A118" s="17">
        <v>28399</v>
      </c>
      <c r="B118">
        <v>4.8769999999999998</v>
      </c>
    </row>
    <row r="119" spans="1:2">
      <c r="A119" s="17">
        <v>28430</v>
      </c>
      <c r="B119">
        <v>4.968</v>
      </c>
    </row>
    <row r="120" spans="1:2">
      <c r="A120" s="17">
        <v>28460</v>
      </c>
      <c r="B120">
        <v>4.798</v>
      </c>
    </row>
    <row r="121" spans="1:2">
      <c r="A121" s="17">
        <v>28491</v>
      </c>
      <c r="B121">
        <v>5.0519999999999996</v>
      </c>
    </row>
    <row r="122" spans="1:2">
      <c r="A122" s="17">
        <v>28522</v>
      </c>
      <c r="B122">
        <v>5.0519999999999996</v>
      </c>
    </row>
    <row r="123" spans="1:2">
      <c r="A123" s="17">
        <v>28550</v>
      </c>
      <c r="B123">
        <v>5.4790000000000001</v>
      </c>
    </row>
    <row r="124" spans="1:2">
      <c r="A124" s="17">
        <v>28581</v>
      </c>
      <c r="B124">
        <v>5.4169999999999998</v>
      </c>
    </row>
    <row r="125" spans="1:2">
      <c r="A125" s="17">
        <v>28611</v>
      </c>
      <c r="B125">
        <v>5.4660000000000002</v>
      </c>
    </row>
    <row r="126" spans="1:2">
      <c r="A126" s="17">
        <v>28642</v>
      </c>
      <c r="B126">
        <v>5.45</v>
      </c>
    </row>
    <row r="127" spans="1:2">
      <c r="A127" s="17">
        <v>28672</v>
      </c>
      <c r="B127">
        <v>5.5979999999999999</v>
      </c>
    </row>
    <row r="128" spans="1:2">
      <c r="A128" s="17">
        <v>28703</v>
      </c>
      <c r="B128">
        <v>5.7430000000000003</v>
      </c>
    </row>
    <row r="129" spans="1:2">
      <c r="A129" s="17">
        <v>28734</v>
      </c>
      <c r="B129">
        <v>5.73</v>
      </c>
    </row>
    <row r="130" spans="1:2">
      <c r="A130" s="17">
        <v>28764</v>
      </c>
      <c r="B130">
        <v>6.2640000000000002</v>
      </c>
    </row>
    <row r="131" spans="1:2">
      <c r="A131" s="17">
        <v>28795</v>
      </c>
      <c r="B131">
        <v>6.1340000000000003</v>
      </c>
    </row>
    <row r="132" spans="1:2">
      <c r="A132" s="17">
        <v>28825</v>
      </c>
      <c r="B132">
        <v>6.0279999999999996</v>
      </c>
    </row>
    <row r="133" spans="1:2">
      <c r="A133" s="17">
        <v>28856</v>
      </c>
      <c r="B133">
        <v>6.7110000000000003</v>
      </c>
    </row>
    <row r="134" spans="1:2">
      <c r="A134" s="17">
        <v>28887</v>
      </c>
      <c r="B134">
        <v>7.85</v>
      </c>
    </row>
    <row r="135" spans="1:2">
      <c r="A135" s="17">
        <v>28915</v>
      </c>
      <c r="B135">
        <v>7.726</v>
      </c>
    </row>
    <row r="136" spans="1:2">
      <c r="A136" s="17">
        <v>28946</v>
      </c>
      <c r="B136">
        <v>7.6509999999999998</v>
      </c>
    </row>
    <row r="137" spans="1:2">
      <c r="A137" s="17">
        <v>28976</v>
      </c>
      <c r="B137">
        <v>8.9459999999999997</v>
      </c>
    </row>
    <row r="138" spans="1:2">
      <c r="A138" s="17">
        <v>29007</v>
      </c>
      <c r="B138">
        <v>8.8230000000000004</v>
      </c>
    </row>
    <row r="139" spans="1:2">
      <c r="A139" s="17">
        <v>29037</v>
      </c>
      <c r="B139">
        <v>9.5820000000000007</v>
      </c>
    </row>
    <row r="140" spans="1:2">
      <c r="A140" s="17">
        <v>29068</v>
      </c>
      <c r="B140">
        <v>10.385999999999999</v>
      </c>
    </row>
    <row r="141" spans="1:2">
      <c r="A141" s="17">
        <v>29099</v>
      </c>
      <c r="B141">
        <v>18.303000000000001</v>
      </c>
    </row>
    <row r="142" spans="1:2">
      <c r="A142" s="17">
        <v>29129</v>
      </c>
      <c r="B142">
        <v>18.100000000000001</v>
      </c>
    </row>
    <row r="143" spans="1:2">
      <c r="A143" s="17">
        <v>29160</v>
      </c>
      <c r="B143">
        <v>19</v>
      </c>
    </row>
    <row r="144" spans="1:2">
      <c r="A144" s="17">
        <v>29190</v>
      </c>
      <c r="B144">
        <v>32.200000000000003</v>
      </c>
    </row>
    <row r="145" spans="1:2">
      <c r="A145" s="17">
        <v>29221</v>
      </c>
      <c r="B145">
        <v>49.45</v>
      </c>
    </row>
    <row r="146" spans="1:2">
      <c r="A146" s="17">
        <v>29252</v>
      </c>
      <c r="B146">
        <v>40.25</v>
      </c>
    </row>
    <row r="147" spans="1:2">
      <c r="A147" s="17">
        <v>29281</v>
      </c>
      <c r="B147">
        <v>36.31</v>
      </c>
    </row>
    <row r="148" spans="1:2">
      <c r="A148" s="17">
        <v>29312</v>
      </c>
      <c r="B148">
        <v>17.600000000000001</v>
      </c>
    </row>
    <row r="149" spans="1:2">
      <c r="A149" s="17">
        <v>29342</v>
      </c>
      <c r="B149">
        <v>13.98</v>
      </c>
    </row>
    <row r="150" spans="1:2">
      <c r="A150" s="17">
        <v>29373</v>
      </c>
      <c r="B150">
        <v>17.850000000000001</v>
      </c>
    </row>
    <row r="151" spans="1:2">
      <c r="A151" s="17">
        <v>29403</v>
      </c>
      <c r="B151">
        <v>17.46</v>
      </c>
    </row>
    <row r="152" spans="1:2">
      <c r="A152" s="17">
        <v>29434</v>
      </c>
      <c r="B152">
        <v>16.225000000000001</v>
      </c>
    </row>
    <row r="153" spans="1:2">
      <c r="A153" s="17">
        <v>29465</v>
      </c>
      <c r="B153">
        <v>23.54</v>
      </c>
    </row>
    <row r="154" spans="1:2">
      <c r="A154" s="17">
        <v>29495</v>
      </c>
      <c r="B154">
        <v>21.751999999999999</v>
      </c>
    </row>
    <row r="155" spans="1:2">
      <c r="A155" s="17">
        <v>29526</v>
      </c>
      <c r="B155">
        <v>20.100000000000001</v>
      </c>
    </row>
    <row r="156" spans="1:2">
      <c r="A156" s="17">
        <v>29556</v>
      </c>
      <c r="B156">
        <v>18.902000000000001</v>
      </c>
    </row>
    <row r="157" spans="1:2">
      <c r="A157" s="17">
        <v>29587</v>
      </c>
      <c r="B157">
        <v>16.303000000000001</v>
      </c>
    </row>
    <row r="158" spans="1:2">
      <c r="A158" s="17">
        <v>29618</v>
      </c>
      <c r="B158">
        <v>13.9</v>
      </c>
    </row>
    <row r="159" spans="1:2">
      <c r="A159" s="17">
        <v>29646</v>
      </c>
      <c r="B159">
        <v>13.311999999999999</v>
      </c>
    </row>
    <row r="160" spans="1:2">
      <c r="A160" s="17">
        <v>29677</v>
      </c>
      <c r="B160">
        <v>12.33</v>
      </c>
    </row>
    <row r="161" spans="1:2">
      <c r="A161" s="17">
        <v>29707</v>
      </c>
      <c r="B161">
        <v>11.42</v>
      </c>
    </row>
    <row r="162" spans="1:2">
      <c r="A162" s="17">
        <v>29738</v>
      </c>
      <c r="B162">
        <v>10.673</v>
      </c>
    </row>
    <row r="163" spans="1:2">
      <c r="A163" s="17">
        <v>29768</v>
      </c>
      <c r="B163">
        <v>9.02</v>
      </c>
    </row>
    <row r="164" spans="1:2">
      <c r="A164" s="17">
        <v>29799</v>
      </c>
      <c r="B164">
        <v>9.7200000000000006</v>
      </c>
    </row>
    <row r="165" spans="1:2">
      <c r="A165" s="17">
        <v>29830</v>
      </c>
      <c r="B165">
        <v>11.243</v>
      </c>
    </row>
    <row r="166" spans="1:2">
      <c r="A166" s="17">
        <v>29860</v>
      </c>
      <c r="B166">
        <v>9.6910000000000007</v>
      </c>
    </row>
    <row r="167" spans="1:2">
      <c r="A167" s="17">
        <v>29891</v>
      </c>
      <c r="B167">
        <v>9.1679999999999993</v>
      </c>
    </row>
    <row r="168" spans="1:2">
      <c r="A168" s="17">
        <v>29921</v>
      </c>
      <c r="B168">
        <v>8.8249999999999993</v>
      </c>
    </row>
    <row r="169" spans="1:2">
      <c r="A169" s="17">
        <v>29952</v>
      </c>
      <c r="B169">
        <v>8.2799999999999994</v>
      </c>
    </row>
    <row r="170" spans="1:2">
      <c r="A170" s="17">
        <v>29983</v>
      </c>
      <c r="B170">
        <v>8.66</v>
      </c>
    </row>
    <row r="171" spans="1:2">
      <c r="A171" s="17">
        <v>30011</v>
      </c>
      <c r="B171">
        <v>7.9269999999999996</v>
      </c>
    </row>
    <row r="172" spans="1:2">
      <c r="A172" s="17">
        <v>30042</v>
      </c>
      <c r="B172">
        <v>7.6079999999999997</v>
      </c>
    </row>
    <row r="173" spans="1:2">
      <c r="A173" s="17">
        <v>30072</v>
      </c>
      <c r="B173">
        <v>6.8979999999999997</v>
      </c>
    </row>
    <row r="174" spans="1:2">
      <c r="A174" s="17">
        <v>30103</v>
      </c>
      <c r="B174">
        <v>6.0960000000000001</v>
      </c>
    </row>
    <row r="175" spans="1:2">
      <c r="A175" s="17">
        <v>30133</v>
      </c>
      <c r="B175">
        <v>7.21</v>
      </c>
    </row>
    <row r="176" spans="1:2">
      <c r="A176" s="17">
        <v>30164</v>
      </c>
      <c r="B176">
        <v>8.25</v>
      </c>
    </row>
    <row r="177" spans="1:2">
      <c r="A177" s="17">
        <v>30195</v>
      </c>
      <c r="B177">
        <v>9.4529999999999994</v>
      </c>
    </row>
    <row r="178" spans="1:2">
      <c r="A178" s="17">
        <v>30225</v>
      </c>
      <c r="B178">
        <v>10.462999999999999</v>
      </c>
    </row>
    <row r="179" spans="1:2">
      <c r="A179" s="17">
        <v>30256</v>
      </c>
      <c r="B179">
        <v>10.582000000000001</v>
      </c>
    </row>
    <row r="180" spans="1:2">
      <c r="A180" s="17">
        <v>30286</v>
      </c>
      <c r="B180">
        <v>11.11</v>
      </c>
    </row>
    <row r="181" spans="1:2">
      <c r="A181" s="17">
        <v>30317</v>
      </c>
      <c r="B181">
        <v>13.82</v>
      </c>
    </row>
    <row r="182" spans="1:2">
      <c r="A182" s="17">
        <v>30348</v>
      </c>
      <c r="B182">
        <v>14.667999999999999</v>
      </c>
    </row>
    <row r="183" spans="1:2">
      <c r="A183" s="17">
        <v>30376</v>
      </c>
      <c r="B183">
        <v>11.25</v>
      </c>
    </row>
    <row r="184" spans="1:2">
      <c r="A184" s="17">
        <v>30407</v>
      </c>
      <c r="B184">
        <v>12.422000000000001</v>
      </c>
    </row>
    <row r="185" spans="1:2">
      <c r="A185" s="17">
        <v>30437</v>
      </c>
      <c r="B185">
        <v>13.545</v>
      </c>
    </row>
    <row r="186" spans="1:2">
      <c r="A186" s="17">
        <v>30468</v>
      </c>
      <c r="B186">
        <v>12.744999999999999</v>
      </c>
    </row>
    <row r="187" spans="1:2">
      <c r="A187" s="17">
        <v>30498</v>
      </c>
      <c r="B187">
        <v>12.547000000000001</v>
      </c>
    </row>
    <row r="188" spans="1:2">
      <c r="A188" s="17">
        <v>30529</v>
      </c>
      <c r="B188">
        <v>12.766999999999999</v>
      </c>
    </row>
    <row r="189" spans="1:2">
      <c r="A189" s="17">
        <v>30560</v>
      </c>
      <c r="B189">
        <v>12.38</v>
      </c>
    </row>
    <row r="190" spans="1:2">
      <c r="A190" s="17">
        <v>30590</v>
      </c>
      <c r="B190">
        <v>10.561999999999999</v>
      </c>
    </row>
    <row r="191" spans="1:2">
      <c r="A191" s="17">
        <v>30621</v>
      </c>
      <c r="B191">
        <v>9.81</v>
      </c>
    </row>
    <row r="192" spans="1:2">
      <c r="A192" s="17">
        <v>30651</v>
      </c>
      <c r="B192">
        <v>9.8109999999999999</v>
      </c>
    </row>
    <row r="193" spans="1:2">
      <c r="A193" s="17">
        <v>30682</v>
      </c>
      <c r="B193">
        <v>8.9600000000000009</v>
      </c>
    </row>
    <row r="194" spans="1:2">
      <c r="A194" s="17">
        <v>30713</v>
      </c>
      <c r="B194">
        <v>9.8650000000000002</v>
      </c>
    </row>
    <row r="195" spans="1:2">
      <c r="A195" s="17">
        <v>30742</v>
      </c>
      <c r="B195">
        <v>10.11</v>
      </c>
    </row>
    <row r="196" spans="1:2">
      <c r="A196" s="17">
        <v>30773</v>
      </c>
      <c r="B196">
        <v>9.7420000000000009</v>
      </c>
    </row>
    <row r="197" spans="1:2">
      <c r="A197" s="17">
        <v>30803</v>
      </c>
      <c r="B197">
        <v>9.202</v>
      </c>
    </row>
    <row r="198" spans="1:2">
      <c r="A198" s="17">
        <v>30834</v>
      </c>
      <c r="B198">
        <v>9.375</v>
      </c>
    </row>
    <row r="199" spans="1:2">
      <c r="A199" s="17">
        <v>30864</v>
      </c>
      <c r="B199">
        <v>8.2949999999999999</v>
      </c>
    </row>
    <row r="200" spans="1:2">
      <c r="A200" s="17">
        <v>30895</v>
      </c>
      <c r="B200">
        <v>7.9210000000000003</v>
      </c>
    </row>
    <row r="201" spans="1:2">
      <c r="A201" s="17">
        <v>30926</v>
      </c>
      <c r="B201">
        <v>7.6520000000000001</v>
      </c>
    </row>
    <row r="202" spans="1:2">
      <c r="A202" s="17">
        <v>30956</v>
      </c>
      <c r="B202">
        <v>7.61</v>
      </c>
    </row>
    <row r="203" spans="1:2">
      <c r="A203" s="17">
        <v>30987</v>
      </c>
      <c r="B203">
        <v>7.85</v>
      </c>
    </row>
    <row r="204" spans="1:2">
      <c r="A204" s="17">
        <v>31017</v>
      </c>
      <c r="B204">
        <v>7.0960000000000001</v>
      </c>
    </row>
    <row r="205" spans="1:2">
      <c r="A205" s="17">
        <v>31048</v>
      </c>
      <c r="B205">
        <v>6.33</v>
      </c>
    </row>
    <row r="206" spans="1:2">
      <c r="A206" s="17">
        <v>31079</v>
      </c>
      <c r="B206">
        <v>6.32</v>
      </c>
    </row>
    <row r="207" spans="1:2">
      <c r="A207" s="17">
        <v>31107</v>
      </c>
      <c r="B207">
        <v>6.66</v>
      </c>
    </row>
    <row r="208" spans="1:2">
      <c r="A208" s="17">
        <v>31138</v>
      </c>
      <c r="B208">
        <v>6.75</v>
      </c>
    </row>
    <row r="209" spans="1:2">
      <c r="A209" s="17">
        <v>31168</v>
      </c>
      <c r="B209">
        <v>6.5579999999999998</v>
      </c>
    </row>
    <row r="210" spans="1:2">
      <c r="A210" s="17">
        <v>31199</v>
      </c>
      <c r="B210">
        <v>6.42</v>
      </c>
    </row>
    <row r="211" spans="1:2">
      <c r="A211" s="17">
        <v>31229</v>
      </c>
      <c r="B211">
        <v>6.335</v>
      </c>
    </row>
    <row r="212" spans="1:2">
      <c r="A212" s="17">
        <v>31260</v>
      </c>
      <c r="B212">
        <v>6.3979999999999997</v>
      </c>
    </row>
    <row r="213" spans="1:2">
      <c r="A213" s="17">
        <v>31291</v>
      </c>
      <c r="B213">
        <v>6.2229999999999999</v>
      </c>
    </row>
    <row r="214" spans="1:2">
      <c r="A214" s="17">
        <v>31321</v>
      </c>
      <c r="B214">
        <v>6.36</v>
      </c>
    </row>
    <row r="215" spans="1:2">
      <c r="A215" s="17">
        <v>31352</v>
      </c>
      <c r="B215">
        <v>6.25</v>
      </c>
    </row>
    <row r="216" spans="1:2">
      <c r="A216" s="17">
        <v>31382</v>
      </c>
      <c r="B216">
        <v>6.1020000000000003</v>
      </c>
    </row>
    <row r="217" spans="1:2">
      <c r="A217" s="17">
        <v>31413</v>
      </c>
      <c r="B217">
        <v>6.31</v>
      </c>
    </row>
    <row r="218" spans="1:2">
      <c r="A218" s="17">
        <v>31444</v>
      </c>
      <c r="B218">
        <v>6.0460000000000003</v>
      </c>
    </row>
    <row r="219" spans="1:2">
      <c r="A219" s="17">
        <v>31472</v>
      </c>
      <c r="B219">
        <v>5.7889999999999997</v>
      </c>
    </row>
    <row r="220" spans="1:2">
      <c r="A220" s="17">
        <v>31503</v>
      </c>
      <c r="B220">
        <v>5.4770000000000003</v>
      </c>
    </row>
    <row r="221" spans="1:2">
      <c r="A221" s="17">
        <v>31533</v>
      </c>
      <c r="B221">
        <v>5.23</v>
      </c>
    </row>
    <row r="222" spans="1:2">
      <c r="A222" s="17">
        <v>31564</v>
      </c>
      <c r="B222">
        <v>5.4249999999999998</v>
      </c>
    </row>
    <row r="223" spans="1:2">
      <c r="A223" s="17">
        <v>31594</v>
      </c>
      <c r="B223">
        <v>5.1100000000000003</v>
      </c>
    </row>
    <row r="224" spans="1:2">
      <c r="A224" s="17">
        <v>31625</v>
      </c>
      <c r="B224">
        <v>5.4909999999999997</v>
      </c>
    </row>
    <row r="225" spans="1:2">
      <c r="A225" s="17">
        <v>31656</v>
      </c>
      <c r="B225">
        <v>6.03</v>
      </c>
    </row>
    <row r="226" spans="1:2">
      <c r="A226" s="17">
        <v>31686</v>
      </c>
      <c r="B226">
        <v>5.819</v>
      </c>
    </row>
    <row r="227" spans="1:2">
      <c r="A227" s="17">
        <v>31717</v>
      </c>
      <c r="B227">
        <v>5.8380000000000001</v>
      </c>
    </row>
    <row r="228" spans="1:2">
      <c r="A228" s="17">
        <v>31747</v>
      </c>
      <c r="B228">
        <v>5.4950000000000001</v>
      </c>
    </row>
    <row r="229" spans="1:2">
      <c r="A229" s="17">
        <v>31778</v>
      </c>
      <c r="B229">
        <v>5.73</v>
      </c>
    </row>
    <row r="230" spans="1:2">
      <c r="A230" s="17">
        <v>31809</v>
      </c>
      <c r="B230">
        <v>5.5640000000000001</v>
      </c>
    </row>
    <row r="231" spans="1:2">
      <c r="A231" s="17">
        <v>31837</v>
      </c>
      <c r="B231">
        <v>6.3049999999999997</v>
      </c>
    </row>
    <row r="232" spans="1:2">
      <c r="A232" s="17">
        <v>31868</v>
      </c>
      <c r="B232">
        <v>10.925000000000001</v>
      </c>
    </row>
    <row r="233" spans="1:2">
      <c r="A233" s="17">
        <v>31898</v>
      </c>
      <c r="B233">
        <v>9.4429999999999996</v>
      </c>
    </row>
    <row r="234" spans="1:2">
      <c r="A234" s="17">
        <v>31929</v>
      </c>
      <c r="B234">
        <v>7.93</v>
      </c>
    </row>
    <row r="235" spans="1:2">
      <c r="A235" s="17">
        <v>31959</v>
      </c>
      <c r="B235">
        <v>8.32</v>
      </c>
    </row>
    <row r="236" spans="1:2">
      <c r="A236" s="17">
        <v>31990</v>
      </c>
      <c r="B236">
        <v>8.73</v>
      </c>
    </row>
    <row r="237" spans="1:2">
      <c r="A237" s="17">
        <v>32021</v>
      </c>
      <c r="B237">
        <v>7.8209999999999997</v>
      </c>
    </row>
    <row r="238" spans="1:2">
      <c r="A238" s="17">
        <v>32051</v>
      </c>
      <c r="B238">
        <v>8.3079999999999998</v>
      </c>
    </row>
    <row r="239" spans="1:2">
      <c r="A239" s="17">
        <v>32082</v>
      </c>
      <c r="B239">
        <v>7.2539999999999996</v>
      </c>
    </row>
    <row r="240" spans="1:2">
      <c r="A240" s="17">
        <v>32112</v>
      </c>
      <c r="B240">
        <v>7.04</v>
      </c>
    </row>
    <row r="241" spans="1:2">
      <c r="A241" s="17">
        <v>32143</v>
      </c>
      <c r="B241">
        <v>6.9980000000000002</v>
      </c>
    </row>
    <row r="242" spans="1:2">
      <c r="A242" s="17">
        <v>32174</v>
      </c>
      <c r="B242">
        <v>6.6150000000000002</v>
      </c>
    </row>
    <row r="243" spans="1:2">
      <c r="A243" s="17">
        <v>32203</v>
      </c>
      <c r="B243">
        <v>6.7519999999999998</v>
      </c>
    </row>
    <row r="244" spans="1:2">
      <c r="A244" s="17">
        <v>32234</v>
      </c>
      <c r="B244">
        <v>6.73</v>
      </c>
    </row>
    <row r="245" spans="1:2">
      <c r="A245" s="17">
        <v>32264</v>
      </c>
      <c r="B245">
        <v>6.76</v>
      </c>
    </row>
    <row r="246" spans="1:2">
      <c r="A246" s="17">
        <v>32295</v>
      </c>
      <c r="B246">
        <v>7.28</v>
      </c>
    </row>
    <row r="247" spans="1:2">
      <c r="A247" s="17">
        <v>32325</v>
      </c>
      <c r="B247">
        <v>7.8220000000000001</v>
      </c>
    </row>
    <row r="248" spans="1:2">
      <c r="A248" s="17">
        <v>32356</v>
      </c>
      <c r="B248">
        <v>6.8630000000000004</v>
      </c>
    </row>
    <row r="249" spans="1:2">
      <c r="A249" s="17">
        <v>32387</v>
      </c>
      <c r="B249">
        <v>6.633</v>
      </c>
    </row>
    <row r="250" spans="1:2">
      <c r="A250" s="17">
        <v>32417</v>
      </c>
      <c r="B250">
        <v>6.4139999999999997</v>
      </c>
    </row>
    <row r="251" spans="1:2">
      <c r="A251" s="17">
        <v>32448</v>
      </c>
      <c r="B251">
        <v>6.5179999999999998</v>
      </c>
    </row>
    <row r="252" spans="1:2">
      <c r="A252" s="17">
        <v>32478</v>
      </c>
      <c r="B252">
        <v>6.1929999999999996</v>
      </c>
    </row>
    <row r="253" spans="1:2">
      <c r="A253" s="17">
        <v>32509</v>
      </c>
      <c r="B253">
        <v>6.21</v>
      </c>
    </row>
    <row r="254" spans="1:2">
      <c r="A254" s="17">
        <v>32540</v>
      </c>
      <c r="B254">
        <v>5.9729999999999999</v>
      </c>
    </row>
    <row r="255" spans="1:2">
      <c r="A255" s="17">
        <v>32568</v>
      </c>
      <c r="B255">
        <v>6.1520000000000001</v>
      </c>
    </row>
    <row r="256" spans="1:2">
      <c r="A256" s="17">
        <v>32599</v>
      </c>
      <c r="B256">
        <v>5.8780000000000001</v>
      </c>
    </row>
    <row r="257" spans="1:2">
      <c r="A257" s="17">
        <v>32629</v>
      </c>
      <c r="B257">
        <v>5.67</v>
      </c>
    </row>
    <row r="258" spans="1:2">
      <c r="A258" s="17">
        <v>32660</v>
      </c>
      <c r="B258">
        <v>5.423</v>
      </c>
    </row>
    <row r="259" spans="1:2">
      <c r="A259" s="17">
        <v>32690</v>
      </c>
      <c r="B259">
        <v>5.36</v>
      </c>
    </row>
    <row r="260" spans="1:2">
      <c r="A260" s="17">
        <v>32721</v>
      </c>
      <c r="B260">
        <v>5.2910000000000004</v>
      </c>
    </row>
    <row r="261" spans="1:2">
      <c r="A261" s="17">
        <v>32752</v>
      </c>
      <c r="B261">
        <v>5.3150000000000004</v>
      </c>
    </row>
    <row r="262" spans="1:2">
      <c r="A262" s="17">
        <v>32782</v>
      </c>
      <c r="B262">
        <v>5.2530000000000001</v>
      </c>
    </row>
    <row r="263" spans="1:2">
      <c r="A263" s="17">
        <v>32813</v>
      </c>
      <c r="B263">
        <v>5.8849999999999998</v>
      </c>
    </row>
    <row r="264" spans="1:2">
      <c r="A264" s="17">
        <v>32843</v>
      </c>
      <c r="B264">
        <v>5.71</v>
      </c>
    </row>
    <row r="265" spans="1:2">
      <c r="A265">
        <v>32874</v>
      </c>
      <c r="B265">
        <v>5.3330000000000002</v>
      </c>
    </row>
    <row r="266" spans="1:2">
      <c r="A266">
        <v>32905</v>
      </c>
      <c r="B266">
        <v>5.3559999999999999</v>
      </c>
    </row>
    <row r="267" spans="1:2">
      <c r="A267">
        <v>32933</v>
      </c>
      <c r="B267">
        <v>5.1429999999999998</v>
      </c>
    </row>
    <row r="268" spans="1:2">
      <c r="A268">
        <v>32964</v>
      </c>
      <c r="B268">
        <v>5.1790000000000003</v>
      </c>
    </row>
    <row r="269" spans="1:2">
      <c r="A269">
        <v>32994</v>
      </c>
      <c r="B269">
        <v>5.2359999999999998</v>
      </c>
    </row>
    <row r="270" spans="1:2">
      <c r="A270">
        <v>33025</v>
      </c>
      <c r="B270">
        <v>5.0910000000000002</v>
      </c>
    </row>
    <row r="271" spans="1:2">
      <c r="A271">
        <v>33055</v>
      </c>
      <c r="B271">
        <v>4.9580000000000002</v>
      </c>
    </row>
    <row r="272" spans="1:2">
      <c r="A272">
        <v>33086</v>
      </c>
      <c r="B272">
        <v>5.2160000000000002</v>
      </c>
    </row>
    <row r="273" spans="1:2">
      <c r="A273">
        <v>33117</v>
      </c>
      <c r="B273">
        <v>4.9279999999999999</v>
      </c>
    </row>
    <row r="274" spans="1:2">
      <c r="A274">
        <v>33147</v>
      </c>
      <c r="B274">
        <v>4.7859999999999996</v>
      </c>
    </row>
    <row r="275" spans="1:2">
      <c r="A275">
        <v>33178</v>
      </c>
      <c r="B275">
        <v>4.2629999999999999</v>
      </c>
    </row>
    <row r="276" spans="1:2">
      <c r="A276">
        <v>33208</v>
      </c>
      <c r="B276">
        <v>4.1929999999999996</v>
      </c>
    </row>
    <row r="277" spans="1:2">
      <c r="A277">
        <v>33239</v>
      </c>
      <c r="B277">
        <v>4.25</v>
      </c>
    </row>
    <row r="278" spans="1:2">
      <c r="A278">
        <v>33270</v>
      </c>
      <c r="B278">
        <v>3.879</v>
      </c>
    </row>
    <row r="279" spans="1:2">
      <c r="A279">
        <v>33298</v>
      </c>
      <c r="B279">
        <v>4.17</v>
      </c>
    </row>
    <row r="280" spans="1:2">
      <c r="A280">
        <v>33329</v>
      </c>
      <c r="B280">
        <v>4.1210000000000004</v>
      </c>
    </row>
    <row r="281" spans="1:2">
      <c r="A281">
        <v>33359</v>
      </c>
      <c r="B281">
        <v>4.1420000000000003</v>
      </c>
    </row>
    <row r="282" spans="1:2">
      <c r="A282">
        <v>33390</v>
      </c>
      <c r="B282">
        <v>4.5709999999999997</v>
      </c>
    </row>
    <row r="283" spans="1:2">
      <c r="A283">
        <v>33420</v>
      </c>
      <c r="B283">
        <v>4.5339999999999998</v>
      </c>
    </row>
    <row r="284" spans="1:2">
      <c r="A284">
        <v>33451</v>
      </c>
      <c r="B284">
        <v>4.0540000000000003</v>
      </c>
    </row>
    <row r="285" spans="1:2">
      <c r="A285">
        <v>33482</v>
      </c>
      <c r="B285">
        <v>4.2450000000000001</v>
      </c>
    </row>
    <row r="286" spans="1:2">
      <c r="A286">
        <v>33512</v>
      </c>
      <c r="B286">
        <v>4.2160000000000002</v>
      </c>
    </row>
    <row r="287" spans="1:2">
      <c r="A287">
        <v>33543</v>
      </c>
      <c r="B287">
        <v>4.1379999999999999</v>
      </c>
    </row>
    <row r="288" spans="1:2">
      <c r="A288">
        <v>33573</v>
      </c>
      <c r="B288">
        <v>4.093</v>
      </c>
    </row>
    <row r="289" spans="1:2">
      <c r="A289">
        <v>33604</v>
      </c>
      <c r="B289">
        <v>4.335</v>
      </c>
    </row>
    <row r="290" spans="1:2">
      <c r="A290">
        <v>33635</v>
      </c>
      <c r="B290">
        <v>4.2190000000000003</v>
      </c>
    </row>
    <row r="291" spans="1:2">
      <c r="A291">
        <v>33664</v>
      </c>
      <c r="B291">
        <v>4.1680000000000001</v>
      </c>
    </row>
    <row r="292" spans="1:2">
      <c r="A292">
        <v>33695</v>
      </c>
      <c r="B292">
        <v>4.1520000000000001</v>
      </c>
    </row>
    <row r="293" spans="1:2">
      <c r="A293">
        <v>33725</v>
      </c>
      <c r="B293">
        <v>4.1180000000000003</v>
      </c>
    </row>
    <row r="294" spans="1:2">
      <c r="A294">
        <v>33756</v>
      </c>
      <c r="B294">
        <v>4.1219999999999999</v>
      </c>
    </row>
    <row r="295" spans="1:2">
      <c r="A295">
        <v>33786</v>
      </c>
      <c r="B295">
        <v>4.0650000000000004</v>
      </c>
    </row>
    <row r="296" spans="1:2">
      <c r="A296">
        <v>33817</v>
      </c>
      <c r="B296">
        <v>3.976</v>
      </c>
    </row>
    <row r="297" spans="1:2">
      <c r="A297">
        <v>33848</v>
      </c>
      <c r="B297">
        <v>3.8380000000000001</v>
      </c>
    </row>
    <row r="298" spans="1:2">
      <c r="A298">
        <v>33878</v>
      </c>
      <c r="B298">
        <v>3.8140000000000001</v>
      </c>
    </row>
    <row r="299" spans="1:2">
      <c r="A299">
        <v>33909</v>
      </c>
      <c r="B299">
        <v>3.9079999999999999</v>
      </c>
    </row>
    <row r="300" spans="1:2">
      <c r="A300">
        <v>33939</v>
      </c>
      <c r="B300">
        <v>3.7749999999999999</v>
      </c>
    </row>
    <row r="301" spans="1:2">
      <c r="A301">
        <v>33970</v>
      </c>
      <c r="B301">
        <v>3.7160000000000002</v>
      </c>
    </row>
    <row r="302" spans="1:2">
      <c r="A302">
        <v>34001</v>
      </c>
      <c r="B302">
        <v>3.7679999999999998</v>
      </c>
    </row>
    <row r="303" spans="1:2">
      <c r="A303">
        <v>34029</v>
      </c>
      <c r="B303">
        <v>3.89</v>
      </c>
    </row>
    <row r="304" spans="1:2">
      <c r="A304">
        <v>34060</v>
      </c>
      <c r="B304">
        <v>4.3600000000000003</v>
      </c>
    </row>
    <row r="305" spans="1:2">
      <c r="A305">
        <v>34090</v>
      </c>
      <c r="B305">
        <v>4.7439999999999998</v>
      </c>
    </row>
    <row r="306" spans="1:2">
      <c r="A306">
        <v>34121</v>
      </c>
      <c r="B306">
        <v>4.6150000000000002</v>
      </c>
    </row>
    <row r="307" spans="1:2">
      <c r="A307">
        <v>34151</v>
      </c>
      <c r="B307">
        <v>5.3</v>
      </c>
    </row>
    <row r="308" spans="1:2">
      <c r="A308">
        <v>34182</v>
      </c>
      <c r="B308">
        <v>5.42</v>
      </c>
    </row>
    <row r="309" spans="1:2">
      <c r="A309">
        <v>34213</v>
      </c>
      <c r="B309">
        <v>4.8330000000000002</v>
      </c>
    </row>
    <row r="310" spans="1:2">
      <c r="A310">
        <v>34243</v>
      </c>
      <c r="B310">
        <v>4.5119999999999996</v>
      </c>
    </row>
    <row r="311" spans="1:2">
      <c r="A311">
        <v>34274</v>
      </c>
      <c r="B311">
        <v>4.7329999999999997</v>
      </c>
    </row>
    <row r="312" spans="1:2">
      <c r="A312">
        <v>34304</v>
      </c>
      <c r="B312">
        <v>5.1379999999999999</v>
      </c>
    </row>
    <row r="313" spans="1:2">
      <c r="A313">
        <v>34335</v>
      </c>
      <c r="B313">
        <v>5.3440000000000003</v>
      </c>
    </row>
    <row r="314" spans="1:2">
      <c r="A314">
        <v>34366</v>
      </c>
      <c r="B314">
        <v>5.4550000000000001</v>
      </c>
    </row>
    <row r="315" spans="1:2">
      <c r="A315">
        <v>34394</v>
      </c>
      <c r="B315">
        <v>5.7480000000000002</v>
      </c>
    </row>
    <row r="316" spans="1:2">
      <c r="A316">
        <v>34425</v>
      </c>
      <c r="B316">
        <v>5.6449999999999996</v>
      </c>
    </row>
    <row r="317" spans="1:2">
      <c r="A317">
        <v>34455</v>
      </c>
      <c r="B317">
        <v>5.73</v>
      </c>
    </row>
    <row r="318" spans="1:2">
      <c r="A318">
        <v>34486</v>
      </c>
      <c r="B318">
        <v>5.6050000000000004</v>
      </c>
    </row>
    <row r="319" spans="1:2">
      <c r="A319">
        <v>34516</v>
      </c>
      <c r="B319">
        <v>5.4080000000000004</v>
      </c>
    </row>
    <row r="320" spans="1:2">
      <c r="A320">
        <v>34547</v>
      </c>
      <c r="B320">
        <v>5.3819999999999997</v>
      </c>
    </row>
    <row r="321" spans="1:2">
      <c r="A321">
        <v>34578</v>
      </c>
      <c r="B321">
        <v>5.71</v>
      </c>
    </row>
    <row r="322" spans="1:2">
      <c r="A322">
        <v>34608</v>
      </c>
      <c r="B322">
        <v>5.6550000000000002</v>
      </c>
    </row>
    <row r="323" spans="1:2">
      <c r="A323">
        <v>34639</v>
      </c>
      <c r="B323">
        <v>5.32</v>
      </c>
    </row>
    <row r="324" spans="1:2">
      <c r="A324">
        <v>34669</v>
      </c>
      <c r="B324">
        <v>4.9320000000000004</v>
      </c>
    </row>
    <row r="325" spans="1:2">
      <c r="A325">
        <v>34700</v>
      </c>
      <c r="B325">
        <v>4.923</v>
      </c>
    </row>
    <row r="326" spans="1:2">
      <c r="A326">
        <v>34731</v>
      </c>
      <c r="B326">
        <v>4.8239999999999998</v>
      </c>
    </row>
    <row r="327" spans="1:2">
      <c r="A327">
        <v>34759</v>
      </c>
      <c r="B327">
        <v>5.16</v>
      </c>
    </row>
    <row r="328" spans="1:2">
      <c r="A328">
        <v>34790</v>
      </c>
      <c r="B328">
        <v>5.915</v>
      </c>
    </row>
    <row r="329" spans="1:2">
      <c r="A329">
        <v>34820</v>
      </c>
      <c r="B329">
        <v>6.0380000000000003</v>
      </c>
    </row>
    <row r="330" spans="1:2">
      <c r="A330">
        <v>34851</v>
      </c>
      <c r="B330">
        <v>5.508</v>
      </c>
    </row>
    <row r="331" spans="1:2">
      <c r="A331">
        <v>34881</v>
      </c>
      <c r="B331">
        <v>5.3550000000000004</v>
      </c>
    </row>
    <row r="332" spans="1:2">
      <c r="A332">
        <v>34912</v>
      </c>
      <c r="B332">
        <v>5.7990000000000004</v>
      </c>
    </row>
    <row r="333" spans="1:2">
      <c r="A333">
        <v>34943</v>
      </c>
      <c r="B333">
        <v>5.5620000000000003</v>
      </c>
    </row>
    <row r="334" spans="1:2">
      <c r="A334">
        <v>34973</v>
      </c>
      <c r="B334">
        <v>5.4429999999999996</v>
      </c>
    </row>
    <row r="335" spans="1:2">
      <c r="A335">
        <v>35004</v>
      </c>
      <c r="B335">
        <v>5.4290000000000003</v>
      </c>
    </row>
    <row r="336" spans="1:2">
      <c r="A336">
        <v>35034</v>
      </c>
      <c r="B336">
        <v>5.2560000000000002</v>
      </c>
    </row>
    <row r="337" spans="1:2">
      <c r="A337">
        <v>35065</v>
      </c>
      <c r="B337">
        <v>5.6159999999999997</v>
      </c>
    </row>
    <row r="338" spans="1:2">
      <c r="A338">
        <v>35096</v>
      </c>
      <c r="B338">
        <v>5.8280000000000003</v>
      </c>
    </row>
    <row r="339" spans="1:2">
      <c r="A339">
        <v>35125</v>
      </c>
      <c r="B339">
        <v>5.6879999999999997</v>
      </c>
    </row>
    <row r="340" spans="1:2">
      <c r="A340">
        <v>35156</v>
      </c>
      <c r="B340">
        <v>5.5449999999999999</v>
      </c>
    </row>
    <row r="341" spans="1:2">
      <c r="A341">
        <v>35186</v>
      </c>
      <c r="B341">
        <v>5.4829999999999997</v>
      </c>
    </row>
    <row r="342" spans="1:2">
      <c r="A342">
        <v>35217</v>
      </c>
      <c r="B342">
        <v>5.3840000000000003</v>
      </c>
    </row>
    <row r="343" spans="1:2">
      <c r="A343">
        <v>35247</v>
      </c>
      <c r="B343">
        <v>5.1520000000000001</v>
      </c>
    </row>
    <row r="344" spans="1:2">
      <c r="A344">
        <v>35278</v>
      </c>
      <c r="B344">
        <v>5.2549999999999999</v>
      </c>
    </row>
    <row r="345" spans="1:2">
      <c r="A345">
        <v>35309</v>
      </c>
      <c r="B345">
        <v>5.1980000000000004</v>
      </c>
    </row>
    <row r="346" spans="1:2">
      <c r="A346">
        <v>35339</v>
      </c>
      <c r="B346">
        <v>5.04</v>
      </c>
    </row>
    <row r="347" spans="1:2">
      <c r="A347">
        <v>35370</v>
      </c>
      <c r="B347">
        <v>4.93</v>
      </c>
    </row>
    <row r="348" spans="1:2">
      <c r="A348">
        <v>35400</v>
      </c>
      <c r="B348">
        <v>4.8879999999999999</v>
      </c>
    </row>
    <row r="349" spans="1:2">
      <c r="A349">
        <v>35431</v>
      </c>
      <c r="B349">
        <v>5.03</v>
      </c>
    </row>
    <row r="350" spans="1:2">
      <c r="A350">
        <v>35462</v>
      </c>
      <c r="B350">
        <v>5.2530000000000001</v>
      </c>
    </row>
    <row r="351" spans="1:2">
      <c r="A351">
        <v>35490</v>
      </c>
      <c r="B351">
        <v>5.3079999999999998</v>
      </c>
    </row>
    <row r="352" spans="1:2">
      <c r="A352">
        <v>35521</v>
      </c>
      <c r="B352">
        <v>5.0350000000000001</v>
      </c>
    </row>
    <row r="353" spans="1:2">
      <c r="A353">
        <v>35551</v>
      </c>
      <c r="B353">
        <v>4.8739999999999997</v>
      </c>
    </row>
    <row r="354" spans="1:2">
      <c r="A354">
        <v>35582</v>
      </c>
      <c r="B354">
        <v>4.9000000000000004</v>
      </c>
    </row>
    <row r="355" spans="1:2">
      <c r="A355">
        <v>35612</v>
      </c>
      <c r="B355">
        <v>4.6539999999999999</v>
      </c>
    </row>
    <row r="356" spans="1:2">
      <c r="A356">
        <v>35643</v>
      </c>
      <c r="B356">
        <v>4.7249999999999996</v>
      </c>
    </row>
    <row r="357" spans="1:2">
      <c r="A357">
        <v>35674</v>
      </c>
      <c r="B357">
        <v>5.1680000000000001</v>
      </c>
    </row>
    <row r="358" spans="1:2">
      <c r="A358">
        <v>35704</v>
      </c>
      <c r="B358">
        <v>5.28</v>
      </c>
    </row>
    <row r="359" spans="1:2">
      <c r="A359">
        <v>35735</v>
      </c>
      <c r="B359">
        <v>5.4749999999999996</v>
      </c>
    </row>
    <row r="360" spans="1:2">
      <c r="A360">
        <v>35765</v>
      </c>
      <c r="B360">
        <v>6.2679999999999998</v>
      </c>
    </row>
    <row r="361" spans="1:2">
      <c r="A361">
        <v>35796</v>
      </c>
      <c r="B361">
        <v>6.1580000000000004</v>
      </c>
    </row>
    <row r="362" spans="1:2">
      <c r="A362">
        <v>35827</v>
      </c>
      <c r="B362">
        <v>7.81</v>
      </c>
    </row>
    <row r="363" spans="1:2">
      <c r="A363">
        <v>35855</v>
      </c>
      <c r="B363">
        <v>6.6050000000000004</v>
      </c>
    </row>
    <row r="364" spans="1:2">
      <c r="A364">
        <v>35886</v>
      </c>
      <c r="B364">
        <v>6.73</v>
      </c>
    </row>
    <row r="365" spans="1:2">
      <c r="A365">
        <v>35916</v>
      </c>
      <c r="B365">
        <v>6.2350000000000003</v>
      </c>
    </row>
    <row r="366" spans="1:2">
      <c r="A366">
        <v>35947</v>
      </c>
      <c r="B366">
        <v>5.46</v>
      </c>
    </row>
    <row r="367" spans="1:2">
      <c r="A367">
        <v>35977</v>
      </c>
      <c r="B367">
        <v>5.8330000000000002</v>
      </c>
    </row>
    <row r="368" spans="1:2">
      <c r="A368">
        <v>36008</v>
      </c>
      <c r="B368">
        <v>5.4729999999999999</v>
      </c>
    </row>
    <row r="369" spans="1:2">
      <c r="A369">
        <v>36039</v>
      </c>
      <c r="B369">
        <v>5.3849999999999998</v>
      </c>
    </row>
    <row r="370" spans="1:2">
      <c r="A370">
        <v>36069</v>
      </c>
      <c r="B370">
        <v>5.36</v>
      </c>
    </row>
    <row r="371" spans="1:2">
      <c r="A371">
        <v>36100</v>
      </c>
      <c r="B371">
        <v>5.1280000000000001</v>
      </c>
    </row>
    <row r="372" spans="1:2">
      <c r="A372">
        <v>36130</v>
      </c>
      <c r="B372">
        <v>5.03</v>
      </c>
    </row>
    <row r="373" spans="1:2">
      <c r="A373">
        <v>36161</v>
      </c>
      <c r="B373">
        <v>5.3550000000000004</v>
      </c>
    </row>
    <row r="374" spans="1:2">
      <c r="A374">
        <v>36192</v>
      </c>
      <c r="B374">
        <v>5.75</v>
      </c>
    </row>
    <row r="375" spans="1:2">
      <c r="A375">
        <v>36220</v>
      </c>
      <c r="B375">
        <v>5.62</v>
      </c>
    </row>
    <row r="376" spans="1:2">
      <c r="A376">
        <v>36251</v>
      </c>
      <c r="B376">
        <v>5.44</v>
      </c>
    </row>
    <row r="377" spans="1:2">
      <c r="A377">
        <v>36281</v>
      </c>
      <c r="B377">
        <v>5.47</v>
      </c>
    </row>
    <row r="378" spans="1:2">
      <c r="A378">
        <v>36312</v>
      </c>
      <c r="B378">
        <v>5.218</v>
      </c>
    </row>
    <row r="379" spans="1:2">
      <c r="A379">
        <v>36342</v>
      </c>
      <c r="B379">
        <v>5.4480000000000004</v>
      </c>
    </row>
    <row r="380" spans="1:2">
      <c r="A380">
        <v>36373</v>
      </c>
      <c r="B380">
        <v>5.52</v>
      </c>
    </row>
    <row r="381" spans="1:2">
      <c r="A381">
        <v>36404</v>
      </c>
      <c r="B381">
        <v>5.71</v>
      </c>
    </row>
    <row r="382" spans="1:2">
      <c r="A382">
        <v>36434</v>
      </c>
      <c r="B382">
        <v>5.71</v>
      </c>
    </row>
    <row r="383" spans="1:2">
      <c r="A383">
        <v>36465</v>
      </c>
      <c r="B383">
        <v>5.25</v>
      </c>
    </row>
    <row r="384" spans="1:2">
      <c r="A384">
        <v>36495</v>
      </c>
      <c r="B384">
        <v>5.33</v>
      </c>
    </row>
    <row r="385" spans="1:2">
      <c r="A385">
        <v>36526</v>
      </c>
      <c r="B385">
        <v>5.37</v>
      </c>
    </row>
    <row r="386" spans="1:2">
      <c r="A386">
        <v>36557</v>
      </c>
      <c r="B386">
        <v>5.4480000000000004</v>
      </c>
    </row>
    <row r="387" spans="1:2">
      <c r="A387">
        <v>36586</v>
      </c>
      <c r="B387">
        <v>5.13</v>
      </c>
    </row>
    <row r="388" spans="1:2">
      <c r="A388">
        <v>36617</v>
      </c>
      <c r="B388">
        <v>5.1349999999999998</v>
      </c>
    </row>
    <row r="389" spans="1:2">
      <c r="A389">
        <v>36647</v>
      </c>
      <c r="B389">
        <v>5.0750000000000002</v>
      </c>
    </row>
    <row r="390" spans="1:2">
      <c r="A390">
        <v>36678</v>
      </c>
      <c r="B390">
        <v>5.0880000000000001</v>
      </c>
    </row>
    <row r="391" spans="1:2">
      <c r="A391">
        <v>36708</v>
      </c>
      <c r="B391">
        <v>5.0149999999999997</v>
      </c>
    </row>
    <row r="392" spans="1:2">
      <c r="A392">
        <v>36739</v>
      </c>
      <c r="B392">
        <v>4.9779999999999998</v>
      </c>
    </row>
    <row r="393" spans="1:2">
      <c r="A393">
        <v>36770</v>
      </c>
      <c r="B393">
        <v>4.9550000000000001</v>
      </c>
    </row>
    <row r="394" spans="1:2">
      <c r="A394">
        <v>36800</v>
      </c>
      <c r="B394">
        <v>4.8849999999999998</v>
      </c>
    </row>
    <row r="395" spans="1:2">
      <c r="A395">
        <v>36831</v>
      </c>
      <c r="B395">
        <v>4.75</v>
      </c>
    </row>
    <row r="396" spans="1:2">
      <c r="A396">
        <v>36861</v>
      </c>
      <c r="B396">
        <v>4.7450000000000001</v>
      </c>
    </row>
    <row r="397" spans="1:2">
      <c r="A397">
        <v>36892</v>
      </c>
      <c r="B397">
        <v>4.82</v>
      </c>
    </row>
    <row r="398" spans="1:2">
      <c r="A398">
        <v>36923</v>
      </c>
      <c r="B398">
        <v>4.798</v>
      </c>
    </row>
    <row r="399" spans="1:2">
      <c r="A399">
        <v>36951</v>
      </c>
      <c r="B399">
        <v>4.51</v>
      </c>
    </row>
    <row r="400" spans="1:2">
      <c r="A400">
        <v>36982</v>
      </c>
      <c r="B400">
        <v>4.4349999999999996</v>
      </c>
    </row>
    <row r="401" spans="1:2">
      <c r="A401">
        <v>37012</v>
      </c>
      <c r="B401">
        <v>4.625</v>
      </c>
    </row>
    <row r="402" spans="1:2">
      <c r="A402">
        <v>37043</v>
      </c>
      <c r="B402">
        <v>4.45</v>
      </c>
    </row>
    <row r="403" spans="1:2">
      <c r="A403">
        <v>37073</v>
      </c>
      <c r="B403">
        <v>4.3099999999999996</v>
      </c>
    </row>
    <row r="404" spans="1:2">
      <c r="A404">
        <v>37104</v>
      </c>
      <c r="B404">
        <v>4.24</v>
      </c>
    </row>
    <row r="405" spans="1:2">
      <c r="A405">
        <v>37135</v>
      </c>
      <c r="B405">
        <v>4.62</v>
      </c>
    </row>
    <row r="406" spans="1:2">
      <c r="A406">
        <v>37165</v>
      </c>
      <c r="B406">
        <v>4.6449999999999996</v>
      </c>
    </row>
    <row r="407" spans="1:2">
      <c r="A407">
        <v>37196</v>
      </c>
      <c r="B407">
        <v>4.2350000000000003</v>
      </c>
    </row>
    <row r="408" spans="1:2">
      <c r="A408">
        <v>37226</v>
      </c>
      <c r="B408">
        <v>4.54</v>
      </c>
    </row>
    <row r="409" spans="1:2">
      <c r="A409">
        <v>37257</v>
      </c>
      <c r="B409">
        <v>4.8449999999999998</v>
      </c>
    </row>
    <row r="410" spans="1:2">
      <c r="A410">
        <v>37288</v>
      </c>
      <c r="B410">
        <v>4.58</v>
      </c>
    </row>
    <row r="411" spans="1:2">
      <c r="A411">
        <v>37316</v>
      </c>
      <c r="B411">
        <v>4.6749999999999998</v>
      </c>
    </row>
    <row r="412" spans="1:2">
      <c r="A412">
        <v>37347</v>
      </c>
      <c r="B412">
        <v>4.7</v>
      </c>
    </row>
    <row r="413" spans="1:2">
      <c r="A413">
        <v>37377</v>
      </c>
      <c r="B413">
        <v>5.0449999999999999</v>
      </c>
    </row>
    <row r="414" spans="1:2">
      <c r="A414">
        <v>37408</v>
      </c>
      <c r="B414">
        <v>5.05</v>
      </c>
    </row>
    <row r="415" spans="1:2">
      <c r="A415">
        <v>37438</v>
      </c>
      <c r="B415">
        <v>5.0979999999999999</v>
      </c>
    </row>
    <row r="416" spans="1:2">
      <c r="A416">
        <v>37469</v>
      </c>
      <c r="B416">
        <v>4.7050000000000001</v>
      </c>
    </row>
    <row r="417" spans="1:2">
      <c r="A417">
        <v>37500</v>
      </c>
      <c r="B417">
        <v>4.6479999999999997</v>
      </c>
    </row>
    <row r="418" spans="1:2">
      <c r="A418">
        <v>37530</v>
      </c>
      <c r="B418">
        <v>4.5229999999999997</v>
      </c>
    </row>
    <row r="419" spans="1:2">
      <c r="A419">
        <v>37561</v>
      </c>
      <c r="B419">
        <v>4.5880000000000001</v>
      </c>
    </row>
    <row r="420" spans="1:2">
      <c r="A420">
        <v>37591</v>
      </c>
      <c r="B420">
        <v>4.7430000000000003</v>
      </c>
    </row>
    <row r="421" spans="1:2">
      <c r="A421">
        <v>37622</v>
      </c>
      <c r="B421">
        <v>4.91</v>
      </c>
    </row>
    <row r="422" spans="1:2">
      <c r="A422">
        <v>37653</v>
      </c>
      <c r="B422">
        <v>4.9279999999999999</v>
      </c>
    </row>
    <row r="423" spans="1:2">
      <c r="A423">
        <v>37681</v>
      </c>
      <c r="B423">
        <v>4.6779999999999999</v>
      </c>
    </row>
    <row r="424" spans="1:2">
      <c r="A424">
        <v>37712</v>
      </c>
      <c r="B424">
        <v>4.625</v>
      </c>
    </row>
    <row r="425" spans="1:2">
      <c r="A425">
        <v>37742</v>
      </c>
      <c r="B425">
        <v>4.8650000000000002</v>
      </c>
    </row>
    <row r="426" spans="1:2">
      <c r="A426">
        <v>37773</v>
      </c>
      <c r="B426">
        <v>4.6150000000000002</v>
      </c>
    </row>
    <row r="427" spans="1:2">
      <c r="A427">
        <v>37803</v>
      </c>
      <c r="B427">
        <v>5.0999999999999996</v>
      </c>
    </row>
    <row r="428" spans="1:2">
      <c r="A428">
        <v>37834</v>
      </c>
      <c r="B428">
        <v>5.12</v>
      </c>
    </row>
    <row r="429" spans="1:2">
      <c r="A429">
        <v>37865</v>
      </c>
      <c r="B429">
        <v>5.3179999999999996</v>
      </c>
    </row>
    <row r="430" spans="1:2">
      <c r="A430">
        <v>37895</v>
      </c>
      <c r="B430">
        <v>5.1849999999999996</v>
      </c>
    </row>
    <row r="431" spans="1:2">
      <c r="A431">
        <v>37926</v>
      </c>
      <c r="B431">
        <v>5.3849999999999998</v>
      </c>
    </row>
    <row r="432" spans="1:2">
      <c r="A432">
        <v>37956</v>
      </c>
      <c r="B432">
        <v>5.9649999999999999</v>
      </c>
    </row>
    <row r="433" spans="1:2">
      <c r="A433">
        <v>37987</v>
      </c>
      <c r="B433">
        <v>6.65</v>
      </c>
    </row>
    <row r="434" spans="1:2">
      <c r="A434">
        <v>38018</v>
      </c>
      <c r="B434">
        <v>6.82</v>
      </c>
    </row>
    <row r="435" spans="1:2">
      <c r="A435">
        <v>38047</v>
      </c>
      <c r="B435">
        <v>7.8250000000000002</v>
      </c>
    </row>
    <row r="436" spans="1:2">
      <c r="A436">
        <v>38078</v>
      </c>
      <c r="B436">
        <v>8.2899999999999991</v>
      </c>
    </row>
    <row r="437" spans="1:2">
      <c r="A437">
        <v>38108</v>
      </c>
      <c r="B437">
        <v>6.165</v>
      </c>
    </row>
    <row r="438" spans="1:2">
      <c r="A438">
        <v>38139</v>
      </c>
      <c r="B438">
        <v>6.1779999999999999</v>
      </c>
    </row>
    <row r="439" spans="1:2">
      <c r="A439">
        <v>38169</v>
      </c>
      <c r="B439">
        <v>6.7050000000000001</v>
      </c>
    </row>
    <row r="440" spans="1:2">
      <c r="A440">
        <v>38200</v>
      </c>
      <c r="B440">
        <v>6.82</v>
      </c>
    </row>
    <row r="441" spans="1:2">
      <c r="A441">
        <v>38231</v>
      </c>
      <c r="B441">
        <v>6.76</v>
      </c>
    </row>
    <row r="442" spans="1:2">
      <c r="A442">
        <v>38261</v>
      </c>
      <c r="B442">
        <v>7.44</v>
      </c>
    </row>
    <row r="443" spans="1:2">
      <c r="A443">
        <v>38292</v>
      </c>
      <c r="B443">
        <v>7.7549999999999999</v>
      </c>
    </row>
    <row r="444" spans="1:2">
      <c r="A444">
        <v>38322</v>
      </c>
      <c r="B444">
        <v>8.0399999999999991</v>
      </c>
    </row>
    <row r="445" spans="1:2">
      <c r="A445">
        <v>38353</v>
      </c>
      <c r="B445">
        <v>6.81</v>
      </c>
    </row>
    <row r="446" spans="1:2">
      <c r="A446">
        <v>38384</v>
      </c>
      <c r="B446">
        <v>7.55</v>
      </c>
    </row>
    <row r="447" spans="1:2">
      <c r="A447">
        <v>38412</v>
      </c>
      <c r="B447">
        <v>7.57</v>
      </c>
    </row>
    <row r="448" spans="1:2">
      <c r="A448">
        <v>38443</v>
      </c>
      <c r="B448">
        <v>7.2850000000000001</v>
      </c>
    </row>
    <row r="449" spans="1:2">
      <c r="A449">
        <v>38473</v>
      </c>
      <c r="B449">
        <v>7.18</v>
      </c>
    </row>
    <row r="450" spans="1:2">
      <c r="A450">
        <v>38504</v>
      </c>
      <c r="B450">
        <v>7.53</v>
      </c>
    </row>
    <row r="451" spans="1:2">
      <c r="A451">
        <v>38534</v>
      </c>
      <c r="B451">
        <v>7.1449999999999996</v>
      </c>
    </row>
    <row r="452" spans="1:2">
      <c r="A452">
        <v>38565</v>
      </c>
      <c r="B452">
        <v>7.2549999999999999</v>
      </c>
    </row>
    <row r="453" spans="1:2">
      <c r="A453">
        <v>38596</v>
      </c>
      <c r="B453">
        <v>7.53</v>
      </c>
    </row>
    <row r="454" spans="1:2">
      <c r="A454">
        <v>38626</v>
      </c>
      <c r="B454">
        <v>7.86</v>
      </c>
    </row>
    <row r="455" spans="1:2">
      <c r="A455">
        <v>38657</v>
      </c>
      <c r="B455">
        <v>8.2899999999999991</v>
      </c>
    </row>
    <row r="456" spans="1:2">
      <c r="A456">
        <v>38687</v>
      </c>
      <c r="B456">
        <v>9.2249999999999996</v>
      </c>
    </row>
    <row r="457" spans="1:2">
      <c r="A457">
        <v>38718</v>
      </c>
      <c r="B457">
        <v>9.91</v>
      </c>
    </row>
    <row r="458" spans="1:2">
      <c r="A458">
        <v>38749</v>
      </c>
      <c r="B458">
        <v>9.82</v>
      </c>
    </row>
    <row r="459" spans="1:2">
      <c r="A459">
        <v>38777</v>
      </c>
      <c r="B459">
        <v>11.755000000000001</v>
      </c>
    </row>
    <row r="460" spans="1:2">
      <c r="A460">
        <v>38808</v>
      </c>
      <c r="B460">
        <v>14.31</v>
      </c>
    </row>
    <row r="461" spans="1:2">
      <c r="A461">
        <v>38838</v>
      </c>
      <c r="B461">
        <v>14.94</v>
      </c>
    </row>
    <row r="462" spans="1:2">
      <c r="A462">
        <v>38869</v>
      </c>
      <c r="B462">
        <v>12.37</v>
      </c>
    </row>
    <row r="463" spans="1:2">
      <c r="A463">
        <v>38899</v>
      </c>
      <c r="B463">
        <v>11.75</v>
      </c>
    </row>
    <row r="464" spans="1:2">
      <c r="A464">
        <v>38930</v>
      </c>
      <c r="B464">
        <v>12.6</v>
      </c>
    </row>
    <row r="465" spans="1:2">
      <c r="A465">
        <v>38961</v>
      </c>
      <c r="B465">
        <v>13.15</v>
      </c>
    </row>
    <row r="466" spans="1:2">
      <c r="A466">
        <v>38991</v>
      </c>
      <c r="B466">
        <v>12.13</v>
      </c>
    </row>
    <row r="467" spans="1:2">
      <c r="A467">
        <v>39022</v>
      </c>
      <c r="B467">
        <v>13.68</v>
      </c>
    </row>
    <row r="468" spans="1:2">
      <c r="A468">
        <v>39052</v>
      </c>
      <c r="B468">
        <v>14.05</v>
      </c>
    </row>
    <row r="469" spans="1:2">
      <c r="A469">
        <v>39083</v>
      </c>
      <c r="B469">
        <v>13.38</v>
      </c>
    </row>
    <row r="470" spans="1:2">
      <c r="A470">
        <v>39114</v>
      </c>
      <c r="B470">
        <v>14.58</v>
      </c>
    </row>
    <row r="471" spans="1:2">
      <c r="A471">
        <v>39142</v>
      </c>
      <c r="B471">
        <v>14.29</v>
      </c>
    </row>
    <row r="472" spans="1:2">
      <c r="A472">
        <v>39173</v>
      </c>
      <c r="B472">
        <v>14.09</v>
      </c>
    </row>
    <row r="473" spans="1:2">
      <c r="A473">
        <v>39203</v>
      </c>
      <c r="B473">
        <v>13.48</v>
      </c>
    </row>
    <row r="474" spans="1:2">
      <c r="A474">
        <v>39234</v>
      </c>
      <c r="B474">
        <v>13.71</v>
      </c>
    </row>
    <row r="475" spans="1:2">
      <c r="A475">
        <v>39264</v>
      </c>
      <c r="B475">
        <v>13.34</v>
      </c>
    </row>
    <row r="476" spans="1:2">
      <c r="A476">
        <v>39295</v>
      </c>
      <c r="B476">
        <v>13.1</v>
      </c>
    </row>
    <row r="477" spans="1:2">
      <c r="A477">
        <v>39326</v>
      </c>
      <c r="B477">
        <v>13.65</v>
      </c>
    </row>
    <row r="478" spans="1:2">
      <c r="A478">
        <v>39356</v>
      </c>
      <c r="B478">
        <v>14.41</v>
      </c>
    </row>
    <row r="479" spans="1:2">
      <c r="A479">
        <v>39387</v>
      </c>
      <c r="B479">
        <v>15.82</v>
      </c>
    </row>
    <row r="480" spans="1:2">
      <c r="A480">
        <v>39417</v>
      </c>
      <c r="B480">
        <v>14.76</v>
      </c>
    </row>
    <row r="481" spans="1:2">
      <c r="A481">
        <v>39448</v>
      </c>
      <c r="B481">
        <v>16.760000000000002</v>
      </c>
    </row>
    <row r="482" spans="1:2">
      <c r="A482">
        <v>39479</v>
      </c>
      <c r="B482">
        <v>19.62</v>
      </c>
    </row>
    <row r="483" spans="1:2">
      <c r="A483">
        <v>39508</v>
      </c>
      <c r="B483">
        <v>20.92</v>
      </c>
    </row>
    <row r="484" spans="1:2">
      <c r="A484">
        <v>39539</v>
      </c>
      <c r="B484">
        <v>18.559999999999999</v>
      </c>
    </row>
    <row r="485" spans="1:2">
      <c r="A485">
        <v>39569</v>
      </c>
      <c r="B485">
        <v>18.14</v>
      </c>
    </row>
    <row r="486" spans="1:2">
      <c r="A486">
        <v>39600</v>
      </c>
      <c r="B486">
        <v>17.649999999999999</v>
      </c>
    </row>
    <row r="487" spans="1:2">
      <c r="A487">
        <v>39630</v>
      </c>
      <c r="B487">
        <v>19.3</v>
      </c>
    </row>
    <row r="488" spans="1:2">
      <c r="A488">
        <v>39661</v>
      </c>
      <c r="B488">
        <v>17.59</v>
      </c>
    </row>
    <row r="489" spans="1:2">
      <c r="A489">
        <v>39692</v>
      </c>
      <c r="B489">
        <v>13.58</v>
      </c>
    </row>
    <row r="490" spans="1:2">
      <c r="A490">
        <v>39722</v>
      </c>
      <c r="B490">
        <v>12.28</v>
      </c>
    </row>
    <row r="491" spans="1:2">
      <c r="A491">
        <v>39753</v>
      </c>
      <c r="B491">
        <v>10.41</v>
      </c>
    </row>
    <row r="492" spans="1:2">
      <c r="A492">
        <v>39783</v>
      </c>
      <c r="B492">
        <v>11.29</v>
      </c>
    </row>
    <row r="493" spans="1:2">
      <c r="A493">
        <v>39814</v>
      </c>
      <c r="B493">
        <v>12.51</v>
      </c>
    </row>
    <row r="494" spans="1:2">
      <c r="A494">
        <v>39845</v>
      </c>
      <c r="B494">
        <v>14.39</v>
      </c>
    </row>
    <row r="495" spans="1:2">
      <c r="A495">
        <v>39873</v>
      </c>
      <c r="B495">
        <v>13.76</v>
      </c>
    </row>
    <row r="496" spans="1:2">
      <c r="A496">
        <v>39904</v>
      </c>
      <c r="B496">
        <v>12.98</v>
      </c>
    </row>
    <row r="497" spans="1:2">
      <c r="A497">
        <v>39934</v>
      </c>
      <c r="B497">
        <v>15.52</v>
      </c>
    </row>
    <row r="498" spans="1:2">
      <c r="A498">
        <v>39965</v>
      </c>
      <c r="B498">
        <v>15.97</v>
      </c>
    </row>
    <row r="499" spans="1:2">
      <c r="A499">
        <v>39995</v>
      </c>
      <c r="B499">
        <v>14.06</v>
      </c>
    </row>
    <row r="500" spans="1:2">
      <c r="A500">
        <v>40026</v>
      </c>
      <c r="B500">
        <v>15.07</v>
      </c>
    </row>
    <row r="501" spans="1:2">
      <c r="A501">
        <v>40057</v>
      </c>
      <c r="B501">
        <v>17.38</v>
      </c>
    </row>
    <row r="502" spans="1:2">
      <c r="A502">
        <v>40087</v>
      </c>
      <c r="B502">
        <v>17.989999999999998</v>
      </c>
    </row>
    <row r="503" spans="1:2">
      <c r="A503">
        <v>40118</v>
      </c>
      <c r="B503">
        <v>18.760000000000002</v>
      </c>
    </row>
    <row r="504" spans="1:2">
      <c r="A504">
        <v>40148</v>
      </c>
      <c r="B504">
        <v>19.18</v>
      </c>
    </row>
    <row r="505" spans="1:2">
      <c r="A505">
        <v>40179</v>
      </c>
      <c r="B505">
        <v>18.84</v>
      </c>
    </row>
    <row r="506" spans="1:2">
      <c r="A506">
        <v>40210</v>
      </c>
      <c r="B506">
        <v>16.79</v>
      </c>
    </row>
    <row r="507" spans="1:2">
      <c r="A507">
        <v>40238</v>
      </c>
      <c r="B507">
        <v>17.54</v>
      </c>
    </row>
    <row r="508" spans="1:2">
      <c r="A508">
        <v>40269</v>
      </c>
      <c r="B508">
        <v>18.62</v>
      </c>
    </row>
    <row r="509" spans="1:2">
      <c r="A509">
        <v>40299</v>
      </c>
      <c r="B509">
        <v>19.64</v>
      </c>
    </row>
    <row r="510" spans="1:2">
      <c r="A510">
        <v>40330</v>
      </c>
      <c r="B510">
        <v>19.37</v>
      </c>
    </row>
    <row r="511" spans="1:2">
      <c r="A511">
        <v>40360</v>
      </c>
      <c r="B511">
        <v>18.649999999999999</v>
      </c>
    </row>
    <row r="512" spans="1:2">
      <c r="A512">
        <v>40391</v>
      </c>
      <c r="B512">
        <v>19.11</v>
      </c>
    </row>
    <row r="513" spans="1:2">
      <c r="A513">
        <v>40422</v>
      </c>
      <c r="B513">
        <v>22.07</v>
      </c>
    </row>
    <row r="514" spans="1:2">
      <c r="A514">
        <v>40452</v>
      </c>
      <c r="B514">
        <v>24.49</v>
      </c>
    </row>
    <row r="515" spans="1:2">
      <c r="A515">
        <v>40483</v>
      </c>
      <c r="B515">
        <v>28.55</v>
      </c>
    </row>
    <row r="516" spans="1:2">
      <c r="A516">
        <v>40513</v>
      </c>
      <c r="B516">
        <v>30.7</v>
      </c>
    </row>
    <row r="517" spans="1:2">
      <c r="A517">
        <v>40544</v>
      </c>
      <c r="B517">
        <v>30.67</v>
      </c>
    </row>
    <row r="518" spans="1:2">
      <c r="A518">
        <v>40575</v>
      </c>
      <c r="B518">
        <v>33.49</v>
      </c>
    </row>
    <row r="519" spans="1:2">
      <c r="A519">
        <v>40603</v>
      </c>
      <c r="B519">
        <v>37.869999999999997</v>
      </c>
    </row>
    <row r="520" spans="1:2">
      <c r="A520">
        <v>40634</v>
      </c>
      <c r="B520">
        <v>48.7</v>
      </c>
    </row>
    <row r="521" spans="1:2">
      <c r="A521">
        <v>40664</v>
      </c>
      <c r="B521">
        <v>43.61</v>
      </c>
    </row>
    <row r="522" spans="1:2">
      <c r="A522">
        <v>40695</v>
      </c>
      <c r="B522">
        <v>37.950000000000003</v>
      </c>
    </row>
    <row r="523" spans="1:2">
      <c r="A523">
        <v>40725</v>
      </c>
      <c r="B523">
        <v>40.81</v>
      </c>
    </row>
    <row r="524" spans="1:2">
      <c r="A524">
        <v>40756</v>
      </c>
      <c r="B524">
        <v>43.49</v>
      </c>
    </row>
    <row r="525" spans="1:2">
      <c r="A525">
        <v>40787</v>
      </c>
      <c r="B525">
        <v>42.71</v>
      </c>
    </row>
    <row r="526" spans="1:2">
      <c r="A526">
        <v>40817</v>
      </c>
      <c r="B526">
        <v>35.42</v>
      </c>
    </row>
    <row r="527" spans="1:2">
      <c r="A527">
        <v>40848</v>
      </c>
      <c r="B527">
        <v>34.72</v>
      </c>
    </row>
    <row r="528" spans="1:2">
      <c r="A528">
        <v>40878</v>
      </c>
      <c r="B528">
        <v>33.28</v>
      </c>
    </row>
    <row r="529" spans="1:2">
      <c r="A529">
        <v>40909</v>
      </c>
      <c r="B529">
        <v>33.6</v>
      </c>
    </row>
    <row r="530" spans="1:2">
      <c r="A530">
        <v>40940</v>
      </c>
      <c r="B530">
        <v>37.229999999999997</v>
      </c>
    </row>
    <row r="531" spans="1:2">
      <c r="A531">
        <v>40969</v>
      </c>
      <c r="B531">
        <v>35.21</v>
      </c>
    </row>
    <row r="532" spans="1:2">
      <c r="A532">
        <v>41000</v>
      </c>
      <c r="B532">
        <v>32.97</v>
      </c>
    </row>
    <row r="533" spans="1:2">
      <c r="A533">
        <v>41030</v>
      </c>
      <c r="B533">
        <v>30.78</v>
      </c>
    </row>
    <row r="534" spans="1:2">
      <c r="A534">
        <v>41061</v>
      </c>
      <c r="B534">
        <v>29.36</v>
      </c>
    </row>
    <row r="535" spans="1:2">
      <c r="A535">
        <v>41091</v>
      </c>
      <c r="B535">
        <v>28.33</v>
      </c>
    </row>
    <row r="536" spans="1:2">
      <c r="A536">
        <v>41122</v>
      </c>
      <c r="B536">
        <v>30.81</v>
      </c>
    </row>
    <row r="537" spans="1:2">
      <c r="A537">
        <v>41153</v>
      </c>
      <c r="B537">
        <v>34.71</v>
      </c>
    </row>
    <row r="538" spans="1:2">
      <c r="A538">
        <v>41183</v>
      </c>
      <c r="B538">
        <v>34.96</v>
      </c>
    </row>
    <row r="539" spans="1:2">
      <c r="A539">
        <v>41214</v>
      </c>
      <c r="B539">
        <v>34.28</v>
      </c>
    </row>
    <row r="540" spans="1:2">
      <c r="A540">
        <v>41244</v>
      </c>
      <c r="B540">
        <v>33.42</v>
      </c>
    </row>
    <row r="541" spans="1:2">
      <c r="A541">
        <v>41275</v>
      </c>
      <c r="B541">
        <v>32.229999999999997</v>
      </c>
    </row>
    <row r="542" spans="1:2">
      <c r="A542">
        <v>41306</v>
      </c>
      <c r="B542">
        <v>32.01</v>
      </c>
    </row>
    <row r="543" spans="1:2">
      <c r="A543">
        <v>41334</v>
      </c>
      <c r="B543">
        <v>29.25</v>
      </c>
    </row>
    <row r="544" spans="1:2">
      <c r="A544">
        <v>41365</v>
      </c>
      <c r="B544">
        <v>27.96</v>
      </c>
    </row>
    <row r="545" spans="1:2">
      <c r="A545">
        <v>41395</v>
      </c>
      <c r="B545">
        <v>24.25</v>
      </c>
    </row>
    <row r="546" spans="1:2">
      <c r="A546">
        <v>41426</v>
      </c>
      <c r="B546">
        <v>22.62</v>
      </c>
    </row>
    <row r="547" spans="1:2">
      <c r="A547">
        <v>41456</v>
      </c>
      <c r="B547">
        <v>20.395</v>
      </c>
    </row>
    <row r="548" spans="1:2">
      <c r="A548">
        <v>41487</v>
      </c>
      <c r="B548">
        <v>24.74</v>
      </c>
    </row>
    <row r="549" spans="1:2">
      <c r="A549">
        <v>41518</v>
      </c>
      <c r="B549">
        <v>24.21</v>
      </c>
    </row>
    <row r="550" spans="1:2">
      <c r="A550">
        <v>41548</v>
      </c>
      <c r="B550">
        <v>22.74</v>
      </c>
    </row>
    <row r="551" spans="1:2">
      <c r="A551">
        <v>41579</v>
      </c>
      <c r="B551">
        <v>21.94</v>
      </c>
    </row>
    <row r="552" spans="1:2">
      <c r="A552">
        <v>41609</v>
      </c>
      <c r="B552">
        <v>20.39</v>
      </c>
    </row>
    <row r="553" spans="1:2">
      <c r="A553">
        <v>41640</v>
      </c>
      <c r="B553">
        <v>20.29</v>
      </c>
    </row>
    <row r="554" spans="1:2">
      <c r="A554">
        <v>41671</v>
      </c>
      <c r="B554">
        <v>22.05</v>
      </c>
    </row>
    <row r="555" spans="1:2">
      <c r="A555">
        <v>41699</v>
      </c>
      <c r="B555">
        <v>21.46</v>
      </c>
    </row>
    <row r="556" spans="1:2">
      <c r="A556">
        <v>41730</v>
      </c>
      <c r="B556">
        <v>20.239999999999998</v>
      </c>
    </row>
    <row r="557" spans="1:2">
      <c r="A557">
        <v>41760</v>
      </c>
      <c r="B557">
        <v>19.87</v>
      </c>
    </row>
    <row r="558" spans="1:2">
      <c r="A558">
        <v>41791</v>
      </c>
      <c r="B558">
        <v>21.12</v>
      </c>
    </row>
    <row r="559" spans="1:2">
      <c r="A559">
        <v>41821</v>
      </c>
      <c r="B559">
        <v>21.5</v>
      </c>
    </row>
    <row r="560" spans="1:2">
      <c r="A560">
        <v>41852</v>
      </c>
      <c r="B560">
        <v>20.350000000000001</v>
      </c>
    </row>
    <row r="561" spans="1:2">
      <c r="A561">
        <v>41883</v>
      </c>
      <c r="B561">
        <v>19.489999999999998</v>
      </c>
    </row>
    <row r="562" spans="1:2">
      <c r="A562">
        <v>41913</v>
      </c>
      <c r="B562">
        <v>17.64</v>
      </c>
    </row>
    <row r="563" spans="1:2">
      <c r="A563">
        <v>41944</v>
      </c>
      <c r="B563">
        <v>16.66</v>
      </c>
    </row>
    <row r="564" spans="1:2">
      <c r="A564">
        <v>41974</v>
      </c>
      <c r="B564">
        <v>17.07</v>
      </c>
    </row>
    <row r="565" spans="1:2">
      <c r="A565">
        <v>42005</v>
      </c>
      <c r="B565">
        <v>18.23</v>
      </c>
    </row>
    <row r="566" spans="1:2">
      <c r="A566">
        <v>42036</v>
      </c>
      <c r="B566">
        <v>17.59</v>
      </c>
    </row>
    <row r="567" spans="1:2">
      <c r="A567">
        <v>42064</v>
      </c>
      <c r="B567">
        <v>17.14</v>
      </c>
    </row>
    <row r="568" spans="1:2">
      <c r="A568">
        <v>42095</v>
      </c>
      <c r="B568">
        <v>16.86</v>
      </c>
    </row>
    <row r="569" spans="1:2">
      <c r="A569">
        <v>42125</v>
      </c>
      <c r="B569">
        <v>17.7</v>
      </c>
    </row>
    <row r="570" spans="1:2">
      <c r="A570">
        <v>42156</v>
      </c>
      <c r="B570">
        <v>16.7</v>
      </c>
    </row>
    <row r="571" spans="1:2">
      <c r="A571">
        <v>42186</v>
      </c>
      <c r="B571">
        <v>15.64</v>
      </c>
    </row>
    <row r="572" spans="1:2">
      <c r="A572">
        <v>42217</v>
      </c>
      <c r="B572">
        <v>15.55</v>
      </c>
    </row>
    <row r="573" spans="1:2">
      <c r="A573">
        <v>42248</v>
      </c>
      <c r="B573">
        <v>15.26</v>
      </c>
    </row>
    <row r="574" spans="1:2">
      <c r="A574">
        <v>42278</v>
      </c>
      <c r="B574">
        <v>16.18</v>
      </c>
    </row>
    <row r="575" spans="1:2">
      <c r="A575">
        <v>42309</v>
      </c>
      <c r="B575">
        <v>15.4</v>
      </c>
    </row>
    <row r="576" spans="1:2">
      <c r="A576">
        <v>42339</v>
      </c>
      <c r="B576">
        <v>14.49</v>
      </c>
    </row>
    <row r="577" spans="1:2">
      <c r="A577">
        <v>42370</v>
      </c>
      <c r="B577">
        <v>14.38</v>
      </c>
    </row>
    <row r="578" spans="1:2">
      <c r="A578">
        <v>42401</v>
      </c>
      <c r="B578">
        <v>15.65</v>
      </c>
    </row>
    <row r="579" spans="1:2">
      <c r="A579">
        <v>42430</v>
      </c>
      <c r="B579">
        <v>15.94</v>
      </c>
    </row>
    <row r="580" spans="1:2">
      <c r="A580">
        <v>42461</v>
      </c>
      <c r="B580">
        <v>17.855</v>
      </c>
    </row>
    <row r="581" spans="1:2">
      <c r="A581">
        <v>42491</v>
      </c>
      <c r="B581">
        <v>17.510000000000002</v>
      </c>
    </row>
    <row r="582" spans="1:2">
      <c r="A582">
        <v>42522</v>
      </c>
      <c r="B582">
        <v>18.36</v>
      </c>
    </row>
    <row r="583" spans="1:2">
      <c r="A583">
        <v>42552</v>
      </c>
      <c r="B583">
        <v>20.47</v>
      </c>
    </row>
    <row r="584" spans="1:2">
      <c r="A584">
        <v>42583</v>
      </c>
      <c r="B584">
        <v>20.71</v>
      </c>
    </row>
    <row r="585" spans="1:2">
      <c r="A585">
        <v>42614</v>
      </c>
      <c r="B585">
        <v>19.93</v>
      </c>
    </row>
    <row r="586" spans="1:2">
      <c r="A586">
        <v>42644</v>
      </c>
      <c r="B586">
        <v>19.18</v>
      </c>
    </row>
    <row r="587" spans="1:2">
      <c r="A587">
        <v>42675</v>
      </c>
      <c r="B587">
        <v>18.809999999999999</v>
      </c>
    </row>
    <row r="588" spans="1:2">
      <c r="A588">
        <v>42705</v>
      </c>
      <c r="B588">
        <v>17.13</v>
      </c>
    </row>
    <row r="589" spans="1:2">
      <c r="A589">
        <v>42736</v>
      </c>
      <c r="B589">
        <v>17.29</v>
      </c>
    </row>
    <row r="590" spans="1:2">
      <c r="A590">
        <v>42767</v>
      </c>
      <c r="B590">
        <v>18.34</v>
      </c>
    </row>
    <row r="591" spans="1:2">
      <c r="A591">
        <v>42795</v>
      </c>
      <c r="B591">
        <v>18.329999999999998</v>
      </c>
    </row>
    <row r="592" spans="1:2">
      <c r="A592">
        <v>42826</v>
      </c>
      <c r="B592">
        <v>18.559999999999999</v>
      </c>
    </row>
    <row r="593" spans="1:2">
      <c r="A593">
        <v>42856</v>
      </c>
      <c r="B593">
        <v>17.309999999999999</v>
      </c>
    </row>
    <row r="594" spans="1:2">
      <c r="A594">
        <v>42887</v>
      </c>
      <c r="B594">
        <v>17.600000000000001</v>
      </c>
    </row>
    <row r="595" spans="1:2">
      <c r="A595">
        <v>42917</v>
      </c>
      <c r="B595">
        <v>16.79</v>
      </c>
    </row>
    <row r="596" spans="1:2">
      <c r="A596">
        <v>42948</v>
      </c>
      <c r="B596">
        <v>17.600000000000001</v>
      </c>
    </row>
    <row r="597" spans="1:2">
      <c r="A597">
        <v>42979</v>
      </c>
      <c r="B597">
        <v>18.21</v>
      </c>
    </row>
    <row r="598" spans="1:2">
      <c r="A598">
        <v>43009</v>
      </c>
      <c r="B598">
        <v>17.41</v>
      </c>
    </row>
    <row r="599" spans="1:2">
      <c r="A599">
        <v>43040</v>
      </c>
      <c r="B599">
        <v>17.145</v>
      </c>
    </row>
    <row r="600" spans="1:2">
      <c r="A600">
        <v>43070</v>
      </c>
      <c r="B600">
        <v>16.864999999999998</v>
      </c>
    </row>
    <row r="601" spans="1:2">
      <c r="A601">
        <v>43101</v>
      </c>
      <c r="B601">
        <v>17.52</v>
      </c>
    </row>
    <row r="602" spans="1:2">
      <c r="A602">
        <v>43132</v>
      </c>
      <c r="B602">
        <v>17.190000000000001</v>
      </c>
    </row>
    <row r="603" spans="1:2">
      <c r="A603">
        <v>43160</v>
      </c>
      <c r="B603">
        <v>16.645</v>
      </c>
    </row>
    <row r="604" spans="1:2">
      <c r="A604">
        <v>43191</v>
      </c>
      <c r="B604">
        <v>17.195</v>
      </c>
    </row>
    <row r="605" spans="1:2">
      <c r="A605">
        <v>43221</v>
      </c>
      <c r="B605">
        <v>16.760000000000002</v>
      </c>
    </row>
    <row r="606" spans="1:2">
      <c r="A606">
        <v>43252</v>
      </c>
      <c r="B606">
        <v>17.225000000000001</v>
      </c>
    </row>
    <row r="607" spans="1:2">
      <c r="A607">
        <v>43282</v>
      </c>
      <c r="B607">
        <v>16.204999999999998</v>
      </c>
    </row>
    <row r="608" spans="1:2">
      <c r="A608">
        <v>43313</v>
      </c>
      <c r="B608">
        <v>15.48</v>
      </c>
    </row>
    <row r="609" spans="1:2">
      <c r="A609">
        <v>43344</v>
      </c>
      <c r="B609">
        <v>14.525</v>
      </c>
    </row>
    <row r="610" spans="1:2">
      <c r="A610">
        <v>43374</v>
      </c>
      <c r="B610">
        <v>14.755000000000001</v>
      </c>
    </row>
    <row r="611" spans="1:2">
      <c r="A611">
        <v>43405</v>
      </c>
      <c r="B611">
        <v>14.82</v>
      </c>
    </row>
    <row r="612" spans="1:2">
      <c r="A612">
        <v>43435</v>
      </c>
      <c r="B612">
        <v>15.465</v>
      </c>
    </row>
    <row r="613" spans="1:2">
      <c r="A613">
        <v>43466</v>
      </c>
      <c r="B613">
        <v>16.074999999999999</v>
      </c>
    </row>
    <row r="614" spans="1:2">
      <c r="A614">
        <v>43497</v>
      </c>
      <c r="B614">
        <v>16.035</v>
      </c>
    </row>
    <row r="615" spans="1:2">
      <c r="A615">
        <v>43525</v>
      </c>
      <c r="B615">
        <v>15.56</v>
      </c>
    </row>
    <row r="616" spans="1:2">
      <c r="A616">
        <v>43556</v>
      </c>
      <c r="B616">
        <v>15.255000000000001</v>
      </c>
    </row>
    <row r="617" spans="1:2">
      <c r="A617">
        <v>43586</v>
      </c>
      <c r="B617">
        <v>14.93</v>
      </c>
    </row>
    <row r="618" spans="1:2">
      <c r="A618">
        <v>43617</v>
      </c>
      <c r="B618">
        <v>15.4</v>
      </c>
    </row>
    <row r="619" spans="1:2">
      <c r="A619">
        <v>43647</v>
      </c>
      <c r="B619">
        <v>16.535</v>
      </c>
    </row>
    <row r="620" spans="1:2">
      <c r="A620">
        <v>43678</v>
      </c>
      <c r="B620">
        <v>18.48</v>
      </c>
    </row>
    <row r="621" spans="1:2">
      <c r="A621">
        <v>43709</v>
      </c>
      <c r="B621">
        <v>19.305</v>
      </c>
    </row>
    <row r="622" spans="1:2">
      <c r="A622">
        <v>43739</v>
      </c>
      <c r="B622">
        <v>18.125</v>
      </c>
    </row>
    <row r="623" spans="1:2">
      <c r="A623">
        <v>43770</v>
      </c>
      <c r="B623">
        <v>18.184999999999999</v>
      </c>
    </row>
    <row r="624" spans="1:2">
      <c r="A624">
        <v>43800</v>
      </c>
      <c r="B624">
        <v>18.045000000000002</v>
      </c>
    </row>
    <row r="625" spans="1:2">
      <c r="A625">
        <v>43831</v>
      </c>
      <c r="B625">
        <v>18.440000000000001</v>
      </c>
    </row>
    <row r="626" spans="1:2">
      <c r="A626">
        <v>43862</v>
      </c>
      <c r="B626">
        <v>18.774999999999999</v>
      </c>
    </row>
    <row r="627" spans="1:2">
      <c r="A627">
        <v>43891</v>
      </c>
      <c r="B627">
        <v>17.48</v>
      </c>
    </row>
    <row r="628" spans="1:2">
      <c r="A628">
        <v>43922</v>
      </c>
      <c r="B628">
        <v>15.57</v>
      </c>
    </row>
    <row r="629" spans="1:2">
      <c r="A629">
        <v>43952</v>
      </c>
      <c r="B629">
        <v>17.59</v>
      </c>
    </row>
    <row r="630" spans="1:2">
      <c r="A630">
        <v>43983</v>
      </c>
      <c r="B630">
        <v>18.27</v>
      </c>
    </row>
    <row r="631" spans="1:2">
      <c r="A631">
        <v>44013</v>
      </c>
      <c r="B631">
        <v>24.375</v>
      </c>
    </row>
    <row r="632" spans="1:2">
      <c r="A632">
        <v>44044</v>
      </c>
      <c r="B632">
        <v>28.33</v>
      </c>
    </row>
    <row r="633" spans="1:2">
      <c r="A633">
        <v>44075</v>
      </c>
      <c r="B633">
        <v>28.885000000000002</v>
      </c>
    </row>
    <row r="634" spans="1:2">
      <c r="A634">
        <v>44105</v>
      </c>
      <c r="B634">
        <v>25.06</v>
      </c>
    </row>
    <row r="635" spans="1:2">
      <c r="A635">
        <v>44136</v>
      </c>
      <c r="B635">
        <v>25.78</v>
      </c>
    </row>
    <row r="636" spans="1:2">
      <c r="A636">
        <v>44166</v>
      </c>
      <c r="B636">
        <v>26.484999999999999</v>
      </c>
    </row>
    <row r="637" spans="1:2">
      <c r="A637">
        <v>44197</v>
      </c>
      <c r="B637">
        <v>27.524999999999999</v>
      </c>
    </row>
    <row r="638" spans="1:2">
      <c r="A638">
        <v>44228</v>
      </c>
      <c r="B638">
        <v>29.585000000000001</v>
      </c>
    </row>
    <row r="639" spans="1:2">
      <c r="A639">
        <v>44256</v>
      </c>
      <c r="B639">
        <v>26.89</v>
      </c>
    </row>
    <row r="640" spans="1:2">
      <c r="A640">
        <v>44287</v>
      </c>
      <c r="B640">
        <v>26.3</v>
      </c>
    </row>
    <row r="641" spans="1:2">
      <c r="A641">
        <v>44317</v>
      </c>
      <c r="B641">
        <v>28.475000000000001</v>
      </c>
    </row>
    <row r="642" spans="1:2">
      <c r="A642">
        <v>44348</v>
      </c>
      <c r="B642">
        <v>28.21</v>
      </c>
    </row>
    <row r="643" spans="1:2">
      <c r="A643">
        <v>44378</v>
      </c>
      <c r="B643">
        <v>26.61</v>
      </c>
    </row>
    <row r="644" spans="1:2">
      <c r="A644">
        <v>44409</v>
      </c>
      <c r="B644">
        <v>25.67</v>
      </c>
    </row>
    <row r="645" spans="1:2">
      <c r="A645">
        <v>44440</v>
      </c>
      <c r="B645">
        <v>24.704999999999998</v>
      </c>
    </row>
    <row r="646" spans="1:2">
      <c r="A646">
        <v>44470</v>
      </c>
      <c r="B646">
        <v>24.375</v>
      </c>
    </row>
    <row r="647" spans="1:2">
      <c r="A647">
        <v>44501</v>
      </c>
      <c r="B647">
        <v>25.27</v>
      </c>
    </row>
    <row r="648" spans="1:2">
      <c r="A648">
        <v>44531</v>
      </c>
      <c r="B648">
        <v>23.085000000000001</v>
      </c>
    </row>
    <row r="649" spans="1:2">
      <c r="A649">
        <v>44562</v>
      </c>
      <c r="B649">
        <v>24.32</v>
      </c>
    </row>
    <row r="650" spans="1:2">
      <c r="A650">
        <v>44593</v>
      </c>
      <c r="B650">
        <v>25.315000000000001</v>
      </c>
    </row>
    <row r="651" spans="1:2">
      <c r="A651">
        <v>44621</v>
      </c>
      <c r="B651">
        <v>26.175000000000001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AB3FD-63BE-4E4E-9A4E-050D5ACAB5AD}">
  <sheetPr>
    <tabColor rgb="FF70AD47"/>
  </sheetPr>
  <dimension ref="A1:D267"/>
  <sheetViews>
    <sheetView workbookViewId="0">
      <selection activeCell="B1" sqref="B1"/>
    </sheetView>
  </sheetViews>
  <sheetFormatPr defaultRowHeight="12.75"/>
  <cols>
    <col min="1" max="1" width="10.140625" bestFit="1" customWidth="1"/>
    <col min="2" max="2" width="13.5703125" style="36" bestFit="1" customWidth="1"/>
  </cols>
  <sheetData>
    <row r="1" spans="1:4">
      <c r="A1" t="s">
        <v>1</v>
      </c>
      <c r="B1" s="36" t="s">
        <v>62</v>
      </c>
      <c r="D1" s="18" t="s">
        <v>532</v>
      </c>
    </row>
    <row r="2" spans="1:4">
      <c r="A2" s="17">
        <v>36526</v>
      </c>
      <c r="B2" s="36" t="s">
        <v>24</v>
      </c>
    </row>
    <row r="3" spans="1:4">
      <c r="A3" s="17">
        <v>36557</v>
      </c>
      <c r="B3" s="36" t="s">
        <v>24</v>
      </c>
    </row>
    <row r="4" spans="1:4">
      <c r="A4" s="17">
        <v>36586</v>
      </c>
      <c r="B4" s="36" t="s">
        <v>24</v>
      </c>
    </row>
    <row r="5" spans="1:4">
      <c r="A5" s="17">
        <v>36617</v>
      </c>
      <c r="B5" s="36" t="s">
        <v>24</v>
      </c>
    </row>
    <row r="6" spans="1:4">
      <c r="A6" s="17">
        <v>36647</v>
      </c>
      <c r="B6" s="36" t="s">
        <v>24</v>
      </c>
    </row>
    <row r="7" spans="1:4">
      <c r="A7" s="17">
        <v>36678</v>
      </c>
      <c r="B7" s="36" t="s">
        <v>24</v>
      </c>
    </row>
    <row r="8" spans="1:4">
      <c r="A8" s="17">
        <v>36708</v>
      </c>
      <c r="B8" s="36" t="s">
        <v>24</v>
      </c>
    </row>
    <row r="9" spans="1:4">
      <c r="A9" s="17">
        <v>36739</v>
      </c>
      <c r="B9" s="36" t="s">
        <v>24</v>
      </c>
    </row>
    <row r="10" spans="1:4">
      <c r="A10" s="17">
        <v>36770</v>
      </c>
      <c r="B10" s="36" t="s">
        <v>24</v>
      </c>
    </row>
    <row r="11" spans="1:4">
      <c r="A11" s="17">
        <v>36800</v>
      </c>
      <c r="B11" s="36" t="s">
        <v>24</v>
      </c>
    </row>
    <row r="12" spans="1:4">
      <c r="A12" s="17">
        <v>36831</v>
      </c>
      <c r="B12" s="36" t="s">
        <v>24</v>
      </c>
    </row>
    <row r="13" spans="1:4">
      <c r="A13" s="17">
        <v>36861</v>
      </c>
      <c r="B13" s="36" t="s">
        <v>24</v>
      </c>
    </row>
    <row r="14" spans="1:4">
      <c r="A14" s="17">
        <v>36892</v>
      </c>
      <c r="B14" s="36" t="s">
        <v>24</v>
      </c>
    </row>
    <row r="15" spans="1:4">
      <c r="A15" s="17">
        <v>36923</v>
      </c>
      <c r="B15" s="36" t="s">
        <v>24</v>
      </c>
    </row>
    <row r="16" spans="1:4">
      <c r="A16" s="17">
        <v>36951</v>
      </c>
      <c r="B16" s="36" t="s">
        <v>24</v>
      </c>
    </row>
    <row r="17" spans="1:2">
      <c r="A17" s="17">
        <v>36982</v>
      </c>
      <c r="B17" s="36" t="s">
        <v>24</v>
      </c>
    </row>
    <row r="18" spans="1:2">
      <c r="A18" s="17">
        <v>37012</v>
      </c>
      <c r="B18" s="36" t="s">
        <v>24</v>
      </c>
    </row>
    <row r="19" spans="1:2">
      <c r="A19" s="17">
        <v>37043</v>
      </c>
      <c r="B19" s="36" t="s">
        <v>24</v>
      </c>
    </row>
    <row r="20" spans="1:2">
      <c r="A20" s="17">
        <v>37073</v>
      </c>
      <c r="B20" s="36" t="s">
        <v>24</v>
      </c>
    </row>
    <row r="21" spans="1:2">
      <c r="A21" s="17">
        <v>37104</v>
      </c>
      <c r="B21" s="36" t="s">
        <v>24</v>
      </c>
    </row>
    <row r="22" spans="1:2">
      <c r="A22" s="17">
        <v>37135</v>
      </c>
      <c r="B22" s="36" t="s">
        <v>24</v>
      </c>
    </row>
    <row r="23" spans="1:2">
      <c r="A23" s="17">
        <v>37165</v>
      </c>
      <c r="B23" s="36" t="s">
        <v>24</v>
      </c>
    </row>
    <row r="24" spans="1:2">
      <c r="A24" s="17">
        <v>37196</v>
      </c>
      <c r="B24" s="36" t="s">
        <v>24</v>
      </c>
    </row>
    <row r="25" spans="1:2">
      <c r="A25" s="17">
        <v>37226</v>
      </c>
      <c r="B25" s="36" t="s">
        <v>24</v>
      </c>
    </row>
    <row r="26" spans="1:2">
      <c r="A26" s="17">
        <v>37257</v>
      </c>
      <c r="B26" s="36" t="s">
        <v>24</v>
      </c>
    </row>
    <row r="27" spans="1:2">
      <c r="A27" s="17">
        <v>37288</v>
      </c>
      <c r="B27" s="36" t="s">
        <v>24</v>
      </c>
    </row>
    <row r="28" spans="1:2">
      <c r="A28" s="17">
        <v>37316</v>
      </c>
      <c r="B28" s="36" t="s">
        <v>24</v>
      </c>
    </row>
    <row r="29" spans="1:2">
      <c r="A29" s="17">
        <v>37347</v>
      </c>
      <c r="B29" s="36" t="s">
        <v>24</v>
      </c>
    </row>
    <row r="30" spans="1:2">
      <c r="A30" s="17">
        <v>37377</v>
      </c>
      <c r="B30" s="36" t="s">
        <v>24</v>
      </c>
    </row>
    <row r="31" spans="1:2">
      <c r="A31" s="17">
        <v>37408</v>
      </c>
      <c r="B31" s="36" t="s">
        <v>24</v>
      </c>
    </row>
    <row r="32" spans="1:2">
      <c r="A32" s="17">
        <v>37438</v>
      </c>
      <c r="B32" s="36" t="s">
        <v>24</v>
      </c>
    </row>
    <row r="33" spans="1:2">
      <c r="A33" s="17">
        <v>37469</v>
      </c>
      <c r="B33" s="36" t="s">
        <v>24</v>
      </c>
    </row>
    <row r="34" spans="1:2">
      <c r="A34" s="17">
        <v>37500</v>
      </c>
      <c r="B34" s="36" t="s">
        <v>24</v>
      </c>
    </row>
    <row r="35" spans="1:2">
      <c r="A35" s="17">
        <v>37530</v>
      </c>
      <c r="B35" s="36" t="s">
        <v>24</v>
      </c>
    </row>
    <row r="36" spans="1:2">
      <c r="A36" s="17">
        <v>37561</v>
      </c>
      <c r="B36" s="36" t="s">
        <v>24</v>
      </c>
    </row>
    <row r="37" spans="1:2">
      <c r="A37" s="17">
        <v>37591</v>
      </c>
      <c r="B37" s="36" t="s">
        <v>24</v>
      </c>
    </row>
    <row r="38" spans="1:2">
      <c r="A38" s="17">
        <v>37622</v>
      </c>
      <c r="B38" s="36" t="s">
        <v>24</v>
      </c>
    </row>
    <row r="39" spans="1:2">
      <c r="A39" s="17">
        <v>37653</v>
      </c>
      <c r="B39" s="36" t="s">
        <v>24</v>
      </c>
    </row>
    <row r="40" spans="1:2">
      <c r="A40" s="17">
        <v>37681</v>
      </c>
      <c r="B40" s="36" t="s">
        <v>24</v>
      </c>
    </row>
    <row r="41" spans="1:2">
      <c r="A41" s="17">
        <v>37712</v>
      </c>
      <c r="B41" s="36" t="s">
        <v>24</v>
      </c>
    </row>
    <row r="42" spans="1:2">
      <c r="A42" s="17">
        <v>37742</v>
      </c>
      <c r="B42" s="36" t="s">
        <v>24</v>
      </c>
    </row>
    <row r="43" spans="1:2">
      <c r="A43" s="17">
        <v>37773</v>
      </c>
      <c r="B43" s="36" t="s">
        <v>24</v>
      </c>
    </row>
    <row r="44" spans="1:2">
      <c r="A44" s="17">
        <v>37803</v>
      </c>
      <c r="B44" s="36" t="s">
        <v>24</v>
      </c>
    </row>
    <row r="45" spans="1:2">
      <c r="A45" s="17">
        <v>37834</v>
      </c>
      <c r="B45" s="36" t="s">
        <v>24</v>
      </c>
    </row>
    <row r="46" spans="1:2">
      <c r="A46" s="17">
        <v>37865</v>
      </c>
      <c r="B46" s="36" t="s">
        <v>24</v>
      </c>
    </row>
    <row r="47" spans="1:2">
      <c r="A47" s="17">
        <v>37895</v>
      </c>
      <c r="B47" s="36" t="s">
        <v>24</v>
      </c>
    </row>
    <row r="48" spans="1:2">
      <c r="A48" s="17">
        <v>37926</v>
      </c>
      <c r="B48" s="36" t="s">
        <v>24</v>
      </c>
    </row>
    <row r="49" spans="1:2">
      <c r="A49" s="17">
        <v>37956</v>
      </c>
      <c r="B49" s="36" t="s">
        <v>24</v>
      </c>
    </row>
    <row r="50" spans="1:2">
      <c r="A50" s="17">
        <v>37987</v>
      </c>
      <c r="B50" s="36" t="s">
        <v>24</v>
      </c>
    </row>
    <row r="51" spans="1:2">
      <c r="A51" s="17">
        <v>38018</v>
      </c>
      <c r="B51" s="36" t="s">
        <v>24</v>
      </c>
    </row>
    <row r="52" spans="1:2">
      <c r="A52" s="17">
        <v>38047</v>
      </c>
      <c r="B52" s="36" t="s">
        <v>24</v>
      </c>
    </row>
    <row r="53" spans="1:2">
      <c r="A53" s="17">
        <v>38078</v>
      </c>
      <c r="B53" s="36" t="s">
        <v>24</v>
      </c>
    </row>
    <row r="54" spans="1:2">
      <c r="A54" s="17">
        <v>38108</v>
      </c>
      <c r="B54" s="36" t="s">
        <v>24</v>
      </c>
    </row>
    <row r="55" spans="1:2">
      <c r="A55" s="17">
        <v>38139</v>
      </c>
      <c r="B55" s="36" t="s">
        <v>24</v>
      </c>
    </row>
    <row r="56" spans="1:2">
      <c r="A56" s="17">
        <v>38169</v>
      </c>
      <c r="B56" s="36" t="s">
        <v>24</v>
      </c>
    </row>
    <row r="57" spans="1:2">
      <c r="A57" s="17">
        <v>38200</v>
      </c>
      <c r="B57" s="36" t="s">
        <v>24</v>
      </c>
    </row>
    <row r="58" spans="1:2">
      <c r="A58" s="17">
        <v>38231</v>
      </c>
      <c r="B58" s="36" t="s">
        <v>24</v>
      </c>
    </row>
    <row r="59" spans="1:2">
      <c r="A59" s="17">
        <v>38261</v>
      </c>
      <c r="B59" s="36" t="s">
        <v>24</v>
      </c>
    </row>
    <row r="60" spans="1:2">
      <c r="A60" s="17">
        <v>38292</v>
      </c>
      <c r="B60" s="36" t="s">
        <v>24</v>
      </c>
    </row>
    <row r="61" spans="1:2">
      <c r="A61" s="17">
        <v>38322</v>
      </c>
      <c r="B61" s="36" t="s">
        <v>24</v>
      </c>
    </row>
    <row r="62" spans="1:2">
      <c r="A62" s="17">
        <v>38353</v>
      </c>
      <c r="B62" s="36" t="s">
        <v>24</v>
      </c>
    </row>
    <row r="63" spans="1:2">
      <c r="A63" s="17">
        <v>38384</v>
      </c>
      <c r="B63" s="36" t="s">
        <v>24</v>
      </c>
    </row>
    <row r="64" spans="1:2">
      <c r="A64" s="17">
        <v>38412</v>
      </c>
      <c r="B64" s="36" t="s">
        <v>24</v>
      </c>
    </row>
    <row r="65" spans="1:2">
      <c r="A65" s="17">
        <v>38443</v>
      </c>
      <c r="B65" s="36" t="s">
        <v>24</v>
      </c>
    </row>
    <row r="66" spans="1:2">
      <c r="A66" s="17">
        <v>38473</v>
      </c>
      <c r="B66" s="36" t="s">
        <v>24</v>
      </c>
    </row>
    <row r="67" spans="1:2">
      <c r="A67" s="17">
        <v>38504</v>
      </c>
      <c r="B67" s="36" t="s">
        <v>24</v>
      </c>
    </row>
    <row r="68" spans="1:2">
      <c r="A68" s="17">
        <v>38534</v>
      </c>
      <c r="B68" s="36" t="s">
        <v>24</v>
      </c>
    </row>
    <row r="69" spans="1:2">
      <c r="A69" s="17">
        <v>38565</v>
      </c>
      <c r="B69" s="36" t="s">
        <v>24</v>
      </c>
    </row>
    <row r="70" spans="1:2">
      <c r="A70" s="17">
        <v>38596</v>
      </c>
      <c r="B70" s="36" t="s">
        <v>24</v>
      </c>
    </row>
    <row r="71" spans="1:2">
      <c r="A71" s="17">
        <v>38626</v>
      </c>
      <c r="B71" s="36" t="s">
        <v>24</v>
      </c>
    </row>
    <row r="72" spans="1:2">
      <c r="A72" s="17">
        <v>38657</v>
      </c>
      <c r="B72" s="36" t="s">
        <v>24</v>
      </c>
    </row>
    <row r="73" spans="1:2">
      <c r="A73" s="17">
        <v>38687</v>
      </c>
      <c r="B73" s="36" t="s">
        <v>24</v>
      </c>
    </row>
    <row r="74" spans="1:2">
      <c r="A74" s="17">
        <v>38718</v>
      </c>
      <c r="B74" s="36" t="s">
        <v>24</v>
      </c>
    </row>
    <row r="75" spans="1:2">
      <c r="A75" s="17">
        <v>38749</v>
      </c>
      <c r="B75" s="36" t="s">
        <v>24</v>
      </c>
    </row>
    <row r="76" spans="1:2">
      <c r="A76" s="17">
        <v>38777</v>
      </c>
      <c r="B76" s="36" t="s">
        <v>24</v>
      </c>
    </row>
    <row r="77" spans="1:2">
      <c r="A77" s="17">
        <v>38808</v>
      </c>
      <c r="B77" s="36" t="s">
        <v>24</v>
      </c>
    </row>
    <row r="78" spans="1:2">
      <c r="A78" s="17">
        <v>38838</v>
      </c>
      <c r="B78" s="36" t="s">
        <v>24</v>
      </c>
    </row>
    <row r="79" spans="1:2">
      <c r="A79" s="17">
        <v>38869</v>
      </c>
      <c r="B79" s="36" t="s">
        <v>24</v>
      </c>
    </row>
    <row r="80" spans="1:2">
      <c r="A80" s="17">
        <v>38899</v>
      </c>
      <c r="B80" s="36" t="s">
        <v>24</v>
      </c>
    </row>
    <row r="81" spans="1:2">
      <c r="A81" s="17">
        <v>38930</v>
      </c>
      <c r="B81" s="36" t="s">
        <v>24</v>
      </c>
    </row>
    <row r="82" spans="1:2">
      <c r="A82" s="17">
        <v>38961</v>
      </c>
      <c r="B82" s="36" t="s">
        <v>24</v>
      </c>
    </row>
    <row r="83" spans="1:2">
      <c r="A83" s="17">
        <v>38991</v>
      </c>
      <c r="B83" s="36" t="s">
        <v>24</v>
      </c>
    </row>
    <row r="84" spans="1:2">
      <c r="A84" s="17">
        <v>39022</v>
      </c>
      <c r="B84" s="36" t="s">
        <v>24</v>
      </c>
    </row>
    <row r="85" spans="1:2">
      <c r="A85" s="17">
        <v>39052</v>
      </c>
      <c r="B85" s="36" t="s">
        <v>24</v>
      </c>
    </row>
    <row r="86" spans="1:2">
      <c r="A86" s="17">
        <v>39083</v>
      </c>
      <c r="B86" s="36" t="s">
        <v>24</v>
      </c>
    </row>
    <row r="87" spans="1:2">
      <c r="A87" s="17">
        <v>39114</v>
      </c>
      <c r="B87" s="36" t="s">
        <v>24</v>
      </c>
    </row>
    <row r="88" spans="1:2">
      <c r="A88" s="17">
        <v>39142</v>
      </c>
      <c r="B88" s="36" t="s">
        <v>24</v>
      </c>
    </row>
    <row r="89" spans="1:2">
      <c r="A89" s="17">
        <v>39173</v>
      </c>
      <c r="B89" s="36" t="s">
        <v>24</v>
      </c>
    </row>
    <row r="90" spans="1:2">
      <c r="A90" s="17">
        <v>39203</v>
      </c>
      <c r="B90" s="36" t="s">
        <v>24</v>
      </c>
    </row>
    <row r="91" spans="1:2">
      <c r="A91" s="17">
        <v>39234</v>
      </c>
      <c r="B91" s="36" t="s">
        <v>24</v>
      </c>
    </row>
    <row r="92" spans="1:2">
      <c r="A92" s="17">
        <v>39264</v>
      </c>
      <c r="B92" s="36" t="s">
        <v>24</v>
      </c>
    </row>
    <row r="93" spans="1:2">
      <c r="A93" s="17">
        <v>39295</v>
      </c>
      <c r="B93" s="36" t="s">
        <v>24</v>
      </c>
    </row>
    <row r="94" spans="1:2">
      <c r="A94" s="17">
        <v>39326</v>
      </c>
      <c r="B94" s="36" t="s">
        <v>24</v>
      </c>
    </row>
    <row r="95" spans="1:2">
      <c r="A95" s="17">
        <v>39356</v>
      </c>
      <c r="B95" s="36" t="s">
        <v>24</v>
      </c>
    </row>
    <row r="96" spans="1:2">
      <c r="A96" s="17">
        <v>39387</v>
      </c>
      <c r="B96" s="36" t="s">
        <v>24</v>
      </c>
    </row>
    <row r="97" spans="1:2">
      <c r="A97" s="17">
        <v>39417</v>
      </c>
      <c r="B97" s="36" t="s">
        <v>24</v>
      </c>
    </row>
    <row r="98" spans="1:2">
      <c r="A98" s="17">
        <v>39448</v>
      </c>
      <c r="B98" s="36" t="s">
        <v>24</v>
      </c>
    </row>
    <row r="99" spans="1:2">
      <c r="A99" s="17">
        <v>39479</v>
      </c>
      <c r="B99" s="36" t="s">
        <v>24</v>
      </c>
    </row>
    <row r="100" spans="1:2">
      <c r="A100" s="17">
        <v>39508</v>
      </c>
      <c r="B100" s="36" t="s">
        <v>24</v>
      </c>
    </row>
    <row r="101" spans="1:2">
      <c r="A101" s="17">
        <v>39539</v>
      </c>
      <c r="B101" s="36" t="s">
        <v>24</v>
      </c>
    </row>
    <row r="102" spans="1:2">
      <c r="A102" s="17">
        <v>39569</v>
      </c>
      <c r="B102" s="36" t="s">
        <v>24</v>
      </c>
    </row>
    <row r="103" spans="1:2">
      <c r="A103" s="17">
        <v>39600</v>
      </c>
      <c r="B103" s="36" t="s">
        <v>24</v>
      </c>
    </row>
    <row r="104" spans="1:2">
      <c r="A104" s="17">
        <v>39630</v>
      </c>
      <c r="B104" s="36" t="s">
        <v>24</v>
      </c>
    </row>
    <row r="105" spans="1:2">
      <c r="A105" s="17">
        <v>39661</v>
      </c>
      <c r="B105" s="36" t="s">
        <v>24</v>
      </c>
    </row>
    <row r="106" spans="1:2">
      <c r="A106" s="17">
        <v>39692</v>
      </c>
      <c r="B106" s="36" t="s">
        <v>24</v>
      </c>
    </row>
    <row r="107" spans="1:2">
      <c r="A107" s="17">
        <v>39722</v>
      </c>
      <c r="B107" s="36" t="s">
        <v>24</v>
      </c>
    </row>
    <row r="108" spans="1:2">
      <c r="A108" s="17">
        <v>39753</v>
      </c>
      <c r="B108" s="36" t="s">
        <v>24</v>
      </c>
    </row>
    <row r="109" spans="1:2">
      <c r="A109" s="17">
        <v>39783</v>
      </c>
      <c r="B109" s="36" t="s">
        <v>24</v>
      </c>
    </row>
    <row r="110" spans="1:2">
      <c r="A110" s="17">
        <v>39814</v>
      </c>
      <c r="B110" s="36" t="s">
        <v>24</v>
      </c>
    </row>
    <row r="111" spans="1:2">
      <c r="A111" s="17">
        <v>39845</v>
      </c>
      <c r="B111" s="36" t="s">
        <v>24</v>
      </c>
    </row>
    <row r="112" spans="1:2">
      <c r="A112" s="17">
        <v>39873</v>
      </c>
      <c r="B112" s="36" t="s">
        <v>24</v>
      </c>
    </row>
    <row r="113" spans="1:2">
      <c r="A113" s="17">
        <v>39904</v>
      </c>
      <c r="B113" s="36" t="s">
        <v>24</v>
      </c>
    </row>
    <row r="114" spans="1:2">
      <c r="A114" s="17">
        <v>39934</v>
      </c>
      <c r="B114" s="36" t="s">
        <v>24</v>
      </c>
    </row>
    <row r="115" spans="1:2">
      <c r="A115" s="17">
        <v>39965</v>
      </c>
      <c r="B115" s="36" t="s">
        <v>24</v>
      </c>
    </row>
    <row r="116" spans="1:2">
      <c r="A116" s="17">
        <v>39995</v>
      </c>
      <c r="B116" s="36" t="s">
        <v>24</v>
      </c>
    </row>
    <row r="117" spans="1:2">
      <c r="A117" s="17">
        <v>40026</v>
      </c>
      <c r="B117" s="36" t="s">
        <v>24</v>
      </c>
    </row>
    <row r="118" spans="1:2">
      <c r="A118" s="17">
        <v>40057</v>
      </c>
      <c r="B118" s="36" t="s">
        <v>24</v>
      </c>
    </row>
    <row r="119" spans="1:2">
      <c r="A119" s="17">
        <v>40087</v>
      </c>
      <c r="B119" s="36" t="s">
        <v>24</v>
      </c>
    </row>
    <row r="120" spans="1:2">
      <c r="A120" s="17">
        <v>40118</v>
      </c>
      <c r="B120" s="36" t="s">
        <v>24</v>
      </c>
    </row>
    <row r="121" spans="1:2">
      <c r="A121" s="17">
        <v>40148</v>
      </c>
      <c r="B121" s="36" t="s">
        <v>24</v>
      </c>
    </row>
    <row r="122" spans="1:2">
      <c r="A122" s="17">
        <v>40179</v>
      </c>
      <c r="B122" s="36" t="s">
        <v>24</v>
      </c>
    </row>
    <row r="123" spans="1:2">
      <c r="A123" s="17">
        <v>40210</v>
      </c>
      <c r="B123" s="36" t="s">
        <v>24</v>
      </c>
    </row>
    <row r="124" spans="1:2">
      <c r="A124" s="17">
        <v>40238</v>
      </c>
      <c r="B124" s="36" t="s">
        <v>24</v>
      </c>
    </row>
    <row r="125" spans="1:2">
      <c r="A125" s="17">
        <v>40269</v>
      </c>
      <c r="B125" s="36" t="s">
        <v>24</v>
      </c>
    </row>
    <row r="126" spans="1:2">
      <c r="A126" s="17">
        <v>40299</v>
      </c>
      <c r="B126" s="36" t="s">
        <v>24</v>
      </c>
    </row>
    <row r="127" spans="1:2">
      <c r="A127" s="17">
        <v>40330</v>
      </c>
      <c r="B127" s="36" t="s">
        <v>24</v>
      </c>
    </row>
    <row r="128" spans="1:2">
      <c r="A128" s="17">
        <v>40360</v>
      </c>
      <c r="B128" s="36" t="s">
        <v>24</v>
      </c>
    </row>
    <row r="129" spans="1:2">
      <c r="A129" s="17">
        <v>40391</v>
      </c>
      <c r="B129" s="36" t="s">
        <v>24</v>
      </c>
    </row>
    <row r="130" spans="1:2">
      <c r="A130" s="17">
        <v>40422</v>
      </c>
      <c r="B130" s="36" t="s">
        <v>24</v>
      </c>
    </row>
    <row r="131" spans="1:2">
      <c r="A131" s="17">
        <v>40452</v>
      </c>
      <c r="B131" s="36" t="s">
        <v>24</v>
      </c>
    </row>
    <row r="132" spans="1:2">
      <c r="A132" s="17">
        <v>40483</v>
      </c>
      <c r="B132" s="36" t="s">
        <v>24</v>
      </c>
    </row>
    <row r="133" spans="1:2">
      <c r="A133" s="17">
        <v>40513</v>
      </c>
      <c r="B133" s="36">
        <v>100</v>
      </c>
    </row>
    <row r="134" spans="1:2">
      <c r="A134" s="17">
        <v>40544</v>
      </c>
      <c r="B134" s="36">
        <v>100.7</v>
      </c>
    </row>
    <row r="135" spans="1:2">
      <c r="A135" s="17">
        <v>40575</v>
      </c>
      <c r="B135" s="36">
        <v>101.8</v>
      </c>
    </row>
    <row r="136" spans="1:2">
      <c r="A136" s="17">
        <v>40603</v>
      </c>
      <c r="B136" s="36">
        <v>102.4</v>
      </c>
    </row>
    <row r="137" spans="1:2">
      <c r="A137" s="17">
        <v>40634</v>
      </c>
      <c r="B137" s="36">
        <v>104</v>
      </c>
    </row>
    <row r="138" spans="1:2">
      <c r="A138" s="17">
        <v>40664</v>
      </c>
      <c r="B138" s="36">
        <v>104</v>
      </c>
    </row>
    <row r="139" spans="1:2">
      <c r="A139" s="17">
        <v>40695</v>
      </c>
      <c r="B139" s="36">
        <v>103.7</v>
      </c>
    </row>
    <row r="140" spans="1:2">
      <c r="A140" s="17">
        <v>40725</v>
      </c>
      <c r="B140" s="36">
        <v>103.5</v>
      </c>
    </row>
    <row r="141" spans="1:2">
      <c r="A141" s="17">
        <v>40756</v>
      </c>
      <c r="B141" s="36">
        <v>102.2</v>
      </c>
    </row>
    <row r="142" spans="1:2">
      <c r="A142" s="17">
        <v>40787</v>
      </c>
      <c r="B142" s="36">
        <v>102.6</v>
      </c>
    </row>
    <row r="143" spans="1:2">
      <c r="A143" s="17">
        <v>40817</v>
      </c>
      <c r="B143" s="36">
        <v>100.6</v>
      </c>
    </row>
    <row r="144" spans="1:2">
      <c r="A144" s="17">
        <v>40848</v>
      </c>
      <c r="B144" s="36">
        <v>100.1</v>
      </c>
    </row>
    <row r="145" spans="1:2">
      <c r="A145" s="17">
        <v>40878</v>
      </c>
      <c r="B145" s="36">
        <v>99.7</v>
      </c>
    </row>
    <row r="146" spans="1:2">
      <c r="A146" s="17">
        <v>40909</v>
      </c>
      <c r="B146" s="36">
        <v>98.5</v>
      </c>
    </row>
    <row r="147" spans="1:2">
      <c r="A147" s="17">
        <v>40940</v>
      </c>
      <c r="B147" s="36">
        <v>99.2</v>
      </c>
    </row>
    <row r="148" spans="1:2">
      <c r="A148" s="17">
        <v>40969</v>
      </c>
      <c r="B148" s="36">
        <v>99.3</v>
      </c>
    </row>
    <row r="149" spans="1:2">
      <c r="A149" s="17">
        <v>41000</v>
      </c>
      <c r="B149" s="36">
        <v>99</v>
      </c>
    </row>
    <row r="150" spans="1:2">
      <c r="A150" s="17">
        <v>41030</v>
      </c>
      <c r="B150" s="36">
        <v>98.8</v>
      </c>
    </row>
    <row r="151" spans="1:2">
      <c r="A151" s="17">
        <v>41061</v>
      </c>
      <c r="B151" s="36">
        <v>97.8</v>
      </c>
    </row>
    <row r="152" spans="1:2">
      <c r="A152" s="17">
        <v>41091</v>
      </c>
      <c r="B152" s="36">
        <v>96.6</v>
      </c>
    </row>
    <row r="153" spans="1:2">
      <c r="A153" s="17">
        <v>41122</v>
      </c>
      <c r="B153" s="36">
        <v>95.2</v>
      </c>
    </row>
    <row r="154" spans="1:2">
      <c r="A154" s="17">
        <v>41153</v>
      </c>
      <c r="B154" s="36">
        <v>94.7</v>
      </c>
    </row>
    <row r="155" spans="1:2">
      <c r="A155" s="17">
        <v>41183</v>
      </c>
      <c r="B155" s="36">
        <v>95.2</v>
      </c>
    </row>
    <row r="156" spans="1:2">
      <c r="A156" s="17">
        <v>41214</v>
      </c>
      <c r="B156" s="36">
        <v>94.1</v>
      </c>
    </row>
    <row r="157" spans="1:2">
      <c r="A157" s="17">
        <v>41244</v>
      </c>
      <c r="B157" s="36">
        <v>93.6</v>
      </c>
    </row>
    <row r="158" spans="1:2">
      <c r="A158" s="17">
        <v>41275</v>
      </c>
      <c r="B158" s="36">
        <v>93.7</v>
      </c>
    </row>
    <row r="159" spans="1:2">
      <c r="A159" s="17">
        <v>41306</v>
      </c>
      <c r="B159" s="36">
        <v>94.1</v>
      </c>
    </row>
    <row r="160" spans="1:2">
      <c r="A160" s="17">
        <v>41334</v>
      </c>
      <c r="B160" s="36">
        <v>94.2</v>
      </c>
    </row>
    <row r="161" spans="1:2">
      <c r="A161" s="17">
        <v>41365</v>
      </c>
      <c r="B161" s="36">
        <v>93.8</v>
      </c>
    </row>
    <row r="162" spans="1:2">
      <c r="A162" s="17">
        <v>41395</v>
      </c>
      <c r="B162" s="36">
        <v>92</v>
      </c>
    </row>
    <row r="163" spans="1:2">
      <c r="A163" s="17">
        <v>41426</v>
      </c>
      <c r="B163" s="36">
        <v>91.5</v>
      </c>
    </row>
    <row r="164" spans="1:2">
      <c r="A164" s="17">
        <v>41456</v>
      </c>
      <c r="B164" s="36">
        <v>91.2</v>
      </c>
    </row>
    <row r="165" spans="1:2">
      <c r="A165" s="17">
        <v>41487</v>
      </c>
      <c r="B165" s="36">
        <v>90.3</v>
      </c>
    </row>
    <row r="166" spans="1:2">
      <c r="A166" s="17">
        <v>41518</v>
      </c>
      <c r="B166" s="36">
        <v>90.2</v>
      </c>
    </row>
    <row r="167" spans="1:2">
      <c r="A167" s="17">
        <v>41548</v>
      </c>
      <c r="B167" s="36">
        <v>88.6</v>
      </c>
    </row>
    <row r="168" spans="1:2">
      <c r="A168" s="17">
        <v>41579</v>
      </c>
      <c r="B168" s="36">
        <v>89</v>
      </c>
    </row>
    <row r="169" spans="1:2">
      <c r="A169" s="17">
        <v>41609</v>
      </c>
      <c r="B169" s="36">
        <v>88.4</v>
      </c>
    </row>
    <row r="170" spans="1:2">
      <c r="A170" s="17">
        <v>41640</v>
      </c>
      <c r="B170" s="36">
        <v>88.4</v>
      </c>
    </row>
    <row r="171" spans="1:2">
      <c r="A171" s="17">
        <v>41671</v>
      </c>
      <c r="B171" s="36">
        <v>88.7</v>
      </c>
    </row>
    <row r="172" spans="1:2">
      <c r="A172" s="17">
        <v>41699</v>
      </c>
      <c r="B172" s="36">
        <v>89.3</v>
      </c>
    </row>
    <row r="173" spans="1:2">
      <c r="A173" s="17">
        <v>41730</v>
      </c>
      <c r="B173" s="36">
        <v>92.4</v>
      </c>
    </row>
    <row r="174" spans="1:2">
      <c r="A174" s="17">
        <v>41760</v>
      </c>
      <c r="B174" s="36">
        <v>93.7</v>
      </c>
    </row>
    <row r="175" spans="1:2">
      <c r="A175" s="17">
        <v>41791</v>
      </c>
      <c r="B175" s="36">
        <v>97.7</v>
      </c>
    </row>
    <row r="176" spans="1:2">
      <c r="A176" s="17">
        <v>41821</v>
      </c>
      <c r="B176" s="36">
        <v>98.8</v>
      </c>
    </row>
    <row r="177" spans="1:2">
      <c r="A177" s="17">
        <v>41852</v>
      </c>
      <c r="B177" s="36">
        <v>98.5</v>
      </c>
    </row>
    <row r="178" spans="1:2">
      <c r="A178" s="17">
        <v>41883</v>
      </c>
      <c r="B178" s="36">
        <v>99</v>
      </c>
    </row>
    <row r="179" spans="1:2">
      <c r="A179" s="17">
        <v>41913</v>
      </c>
      <c r="B179" s="36">
        <v>97</v>
      </c>
    </row>
    <row r="180" spans="1:2">
      <c r="A180" s="17">
        <v>41944</v>
      </c>
      <c r="B180" s="36">
        <v>97.5</v>
      </c>
    </row>
    <row r="181" spans="1:2">
      <c r="A181" s="17">
        <v>41974</v>
      </c>
      <c r="B181" s="36">
        <v>96.2</v>
      </c>
    </row>
    <row r="182" spans="1:2">
      <c r="A182" s="17">
        <v>42005</v>
      </c>
      <c r="B182" s="36">
        <v>95.3</v>
      </c>
    </row>
    <row r="183" spans="1:2">
      <c r="A183" s="17">
        <v>42036</v>
      </c>
      <c r="B183" s="36">
        <v>94.2</v>
      </c>
    </row>
    <row r="184" spans="1:2">
      <c r="A184" s="17">
        <v>42064</v>
      </c>
      <c r="B184" s="36">
        <v>92.9</v>
      </c>
    </row>
    <row r="185" spans="1:2">
      <c r="A185" s="17">
        <v>42095</v>
      </c>
      <c r="B185" s="36">
        <v>92.1</v>
      </c>
    </row>
    <row r="186" spans="1:2">
      <c r="A186" s="17">
        <v>42125</v>
      </c>
      <c r="B186" s="36">
        <v>92</v>
      </c>
    </row>
    <row r="187" spans="1:2">
      <c r="A187" s="17">
        <v>42156</v>
      </c>
      <c r="B187" s="36">
        <v>94.8</v>
      </c>
    </row>
    <row r="188" spans="1:2">
      <c r="A188" s="17">
        <v>42186</v>
      </c>
      <c r="B188" s="36">
        <v>92.9</v>
      </c>
    </row>
    <row r="189" spans="1:2">
      <c r="A189" s="17">
        <v>42217</v>
      </c>
      <c r="B189" s="36">
        <v>92.2</v>
      </c>
    </row>
    <row r="190" spans="1:2">
      <c r="A190" s="17">
        <v>42248</v>
      </c>
      <c r="B190" s="36">
        <v>91.2</v>
      </c>
    </row>
    <row r="191" spans="1:2">
      <c r="A191" s="17">
        <v>42278</v>
      </c>
      <c r="B191" s="36">
        <v>89.4</v>
      </c>
    </row>
    <row r="192" spans="1:2">
      <c r="A192" s="17">
        <v>42309</v>
      </c>
      <c r="B192" s="36">
        <v>89.4</v>
      </c>
    </row>
    <row r="193" spans="1:2">
      <c r="A193" s="17">
        <v>42339</v>
      </c>
      <c r="B193" s="36">
        <v>88.3</v>
      </c>
    </row>
    <row r="194" spans="1:2">
      <c r="A194" s="17">
        <v>42370</v>
      </c>
      <c r="B194" s="36">
        <v>85.9</v>
      </c>
    </row>
    <row r="195" spans="1:2">
      <c r="A195" s="17">
        <v>42401</v>
      </c>
      <c r="B195" s="36">
        <v>85.2</v>
      </c>
    </row>
    <row r="196" spans="1:2">
      <c r="A196" s="17">
        <v>42430</v>
      </c>
      <c r="B196" s="36">
        <v>86</v>
      </c>
    </row>
    <row r="197" spans="1:2">
      <c r="A197" s="17">
        <v>42461</v>
      </c>
      <c r="B197" s="36">
        <v>84.7</v>
      </c>
    </row>
    <row r="198" spans="1:2">
      <c r="A198" s="17">
        <v>42491</v>
      </c>
      <c r="B198" s="36">
        <v>84.7</v>
      </c>
    </row>
    <row r="199" spans="1:2">
      <c r="A199" s="17">
        <v>42522</v>
      </c>
      <c r="B199" s="36">
        <v>83.8</v>
      </c>
    </row>
    <row r="200" spans="1:2">
      <c r="A200" s="17">
        <v>42552</v>
      </c>
      <c r="B200" s="36">
        <v>83.8</v>
      </c>
    </row>
    <row r="201" spans="1:2">
      <c r="A201" s="17">
        <v>42583</v>
      </c>
      <c r="B201" s="36">
        <v>84.5</v>
      </c>
    </row>
    <row r="202" spans="1:2">
      <c r="A202" s="17">
        <v>42614</v>
      </c>
      <c r="B202" s="36">
        <v>84.5</v>
      </c>
    </row>
    <row r="203" spans="1:2">
      <c r="A203" s="17">
        <v>42644</v>
      </c>
      <c r="B203" s="36">
        <v>84.3</v>
      </c>
    </row>
    <row r="204" spans="1:2">
      <c r="A204" s="17">
        <v>42675</v>
      </c>
      <c r="B204" s="36">
        <v>84.3</v>
      </c>
    </row>
    <row r="205" spans="1:2">
      <c r="A205" s="17">
        <v>42705</v>
      </c>
      <c r="B205" s="36">
        <v>84.8</v>
      </c>
    </row>
    <row r="206" spans="1:2">
      <c r="A206" s="17">
        <v>42736</v>
      </c>
      <c r="B206" s="36">
        <v>84.8</v>
      </c>
    </row>
    <row r="207" spans="1:2">
      <c r="A207" s="17">
        <v>42767</v>
      </c>
      <c r="B207" s="36">
        <v>84.8</v>
      </c>
    </row>
    <row r="208" spans="1:2">
      <c r="A208" s="17">
        <v>42795</v>
      </c>
      <c r="B208" s="36">
        <v>84.8</v>
      </c>
    </row>
    <row r="209" spans="1:2">
      <c r="A209" s="17">
        <v>42826</v>
      </c>
      <c r="B209" s="36">
        <v>84.8</v>
      </c>
    </row>
    <row r="210" spans="1:2">
      <c r="A210" s="17">
        <v>42856</v>
      </c>
      <c r="B210" s="36">
        <v>84.8</v>
      </c>
    </row>
    <row r="211" spans="1:2">
      <c r="A211" s="17">
        <v>42887</v>
      </c>
      <c r="B211" s="36">
        <v>84.8</v>
      </c>
    </row>
    <row r="212" spans="1:2">
      <c r="A212" s="17">
        <v>42917</v>
      </c>
      <c r="B212" s="36">
        <v>84.8</v>
      </c>
    </row>
    <row r="213" spans="1:2">
      <c r="A213" s="17">
        <v>42948</v>
      </c>
      <c r="B213" s="36">
        <v>84.8</v>
      </c>
    </row>
    <row r="214" spans="1:2">
      <c r="A214" s="17">
        <v>42979</v>
      </c>
      <c r="B214" s="36">
        <v>84.8</v>
      </c>
    </row>
    <row r="215" spans="1:2">
      <c r="A215" s="17">
        <v>43009</v>
      </c>
      <c r="B215" s="36">
        <v>84.8</v>
      </c>
    </row>
    <row r="216" spans="1:2">
      <c r="A216" s="17">
        <v>43040</v>
      </c>
      <c r="B216" s="36">
        <v>84.8</v>
      </c>
    </row>
    <row r="217" spans="1:2">
      <c r="A217" s="17">
        <v>43070</v>
      </c>
      <c r="B217" s="36">
        <v>91.4</v>
      </c>
    </row>
    <row r="218" spans="1:2">
      <c r="A218" s="17">
        <v>43101</v>
      </c>
      <c r="B218" s="36">
        <v>91.6</v>
      </c>
    </row>
    <row r="219" spans="1:2">
      <c r="A219" s="17">
        <v>43132</v>
      </c>
      <c r="B219" s="36">
        <v>94.5</v>
      </c>
    </row>
    <row r="220" spans="1:2">
      <c r="A220" s="17">
        <v>43160</v>
      </c>
      <c r="B220" s="36">
        <v>102.6</v>
      </c>
    </row>
    <row r="221" spans="1:2">
      <c r="A221" s="17">
        <v>43191</v>
      </c>
      <c r="B221" s="36">
        <v>107.5</v>
      </c>
    </row>
    <row r="222" spans="1:2">
      <c r="A222" s="17">
        <v>43221</v>
      </c>
      <c r="B222" s="36">
        <v>107.9</v>
      </c>
    </row>
    <row r="223" spans="1:2">
      <c r="A223" s="17">
        <v>43252</v>
      </c>
      <c r="B223" s="36">
        <v>110.2</v>
      </c>
    </row>
    <row r="224" spans="1:2">
      <c r="A224" s="17">
        <v>43282</v>
      </c>
      <c r="B224" s="36">
        <v>111.1</v>
      </c>
    </row>
    <row r="225" spans="1:2">
      <c r="A225" s="17">
        <v>43313</v>
      </c>
      <c r="B225" s="36">
        <v>112.9</v>
      </c>
    </row>
    <row r="226" spans="1:2">
      <c r="A226" s="17">
        <v>43344</v>
      </c>
      <c r="B226" s="36">
        <v>112.7</v>
      </c>
    </row>
    <row r="227" spans="1:2">
      <c r="A227" s="17">
        <v>43374</v>
      </c>
      <c r="B227" s="36">
        <v>119</v>
      </c>
    </row>
    <row r="228" spans="1:2">
      <c r="A228" s="17">
        <v>43405</v>
      </c>
      <c r="B228" s="36">
        <v>116.5</v>
      </c>
    </row>
    <row r="229" spans="1:2">
      <c r="A229" s="17">
        <v>43435</v>
      </c>
      <c r="B229" s="36">
        <v>116.5</v>
      </c>
    </row>
    <row r="230" spans="1:2">
      <c r="A230" s="17">
        <v>43466</v>
      </c>
      <c r="B230" s="36">
        <v>115.1</v>
      </c>
    </row>
    <row r="231" spans="1:2">
      <c r="A231" s="17">
        <v>43497</v>
      </c>
      <c r="B231" s="36">
        <v>114.1</v>
      </c>
    </row>
    <row r="232" spans="1:2">
      <c r="A232" s="17">
        <v>43525</v>
      </c>
      <c r="B232" s="36">
        <v>115</v>
      </c>
    </row>
    <row r="233" spans="1:2">
      <c r="A233" s="17">
        <v>43556</v>
      </c>
      <c r="B233" s="36">
        <v>112.2</v>
      </c>
    </row>
    <row r="234" spans="1:2">
      <c r="A234" s="17">
        <v>43586</v>
      </c>
      <c r="B234" s="36">
        <v>112.8</v>
      </c>
    </row>
    <row r="235" spans="1:2">
      <c r="A235" s="17">
        <v>43617</v>
      </c>
      <c r="B235" s="36">
        <v>116.3</v>
      </c>
    </row>
    <row r="236" spans="1:2">
      <c r="A236" s="17">
        <v>43647</v>
      </c>
      <c r="B236" s="36">
        <v>116.6</v>
      </c>
    </row>
    <row r="237" spans="1:2">
      <c r="A237" s="17">
        <v>43678</v>
      </c>
      <c r="B237" s="36">
        <v>118.8</v>
      </c>
    </row>
    <row r="238" spans="1:2">
      <c r="A238" s="17">
        <v>43709</v>
      </c>
      <c r="B238" s="36">
        <v>119.1</v>
      </c>
    </row>
    <row r="239" spans="1:2">
      <c r="A239" s="17">
        <v>43739</v>
      </c>
      <c r="B239" s="36">
        <v>120.7</v>
      </c>
    </row>
    <row r="240" spans="1:2">
      <c r="A240" s="17">
        <v>43770</v>
      </c>
      <c r="B240" s="36">
        <v>120.8</v>
      </c>
    </row>
    <row r="241" spans="1:2">
      <c r="A241" s="17">
        <v>43800</v>
      </c>
      <c r="B241" s="36">
        <v>120.8</v>
      </c>
    </row>
    <row r="242" spans="1:2">
      <c r="A242" s="17">
        <v>43831</v>
      </c>
      <c r="B242" s="36">
        <v>118.8</v>
      </c>
    </row>
    <row r="243" spans="1:2">
      <c r="A243" s="17">
        <v>43862</v>
      </c>
      <c r="B243" s="36">
        <v>118.6</v>
      </c>
    </row>
    <row r="244" spans="1:2">
      <c r="A244" s="17">
        <v>43891</v>
      </c>
      <c r="B244" s="36">
        <v>117.7</v>
      </c>
    </row>
    <row r="245" spans="1:2">
      <c r="A245" s="17">
        <v>43922</v>
      </c>
      <c r="B245" s="36">
        <v>117.3</v>
      </c>
    </row>
    <row r="246" spans="1:2">
      <c r="A246" s="17">
        <v>43952</v>
      </c>
      <c r="B246" s="36">
        <v>115.8</v>
      </c>
    </row>
    <row r="247" spans="1:2">
      <c r="A247" s="17">
        <v>43983</v>
      </c>
      <c r="B247" s="36">
        <v>117.1</v>
      </c>
    </row>
    <row r="248" spans="1:2">
      <c r="A248" s="17">
        <v>44013</v>
      </c>
      <c r="B248" s="36">
        <v>113</v>
      </c>
    </row>
    <row r="249" spans="1:2">
      <c r="A249" s="17">
        <v>44044</v>
      </c>
      <c r="B249" s="36">
        <v>113.7</v>
      </c>
    </row>
    <row r="250" spans="1:2">
      <c r="A250" s="17">
        <v>44075</v>
      </c>
      <c r="B250" s="36">
        <v>117.3</v>
      </c>
    </row>
    <row r="251" spans="1:2">
      <c r="A251" s="17">
        <v>44105</v>
      </c>
      <c r="B251" s="36">
        <v>117.7</v>
      </c>
    </row>
    <row r="252" spans="1:2">
      <c r="A252" s="17">
        <v>44136</v>
      </c>
      <c r="B252" s="36">
        <v>118.5</v>
      </c>
    </row>
    <row r="253" spans="1:2">
      <c r="A253" s="17">
        <v>44166</v>
      </c>
      <c r="B253" s="36">
        <v>119.9</v>
      </c>
    </row>
    <row r="254" spans="1:2">
      <c r="A254" s="17">
        <v>44197</v>
      </c>
      <c r="B254" s="36">
        <v>118.4</v>
      </c>
    </row>
    <row r="255" spans="1:2">
      <c r="A255" s="17">
        <v>44228</v>
      </c>
      <c r="B255" s="36">
        <v>119.9</v>
      </c>
    </row>
    <row r="256" spans="1:2">
      <c r="A256" s="17">
        <v>44256</v>
      </c>
      <c r="B256" s="36">
        <v>120.3</v>
      </c>
    </row>
    <row r="257" spans="1:2">
      <c r="A257" s="17">
        <v>44287</v>
      </c>
      <c r="B257" s="36">
        <v>123.3</v>
      </c>
    </row>
    <row r="258" spans="1:2">
      <c r="A258" s="17">
        <v>44317</v>
      </c>
      <c r="B258" s="36">
        <v>129.4</v>
      </c>
    </row>
    <row r="259" spans="1:2">
      <c r="A259" s="17">
        <v>44348</v>
      </c>
      <c r="B259" s="36">
        <v>129.9</v>
      </c>
    </row>
    <row r="260" spans="1:2">
      <c r="A260" s="17">
        <v>44378</v>
      </c>
      <c r="B260" s="36">
        <v>137.53899999999999</v>
      </c>
    </row>
    <row r="261" spans="1:2">
      <c r="A261" s="17">
        <v>44409</v>
      </c>
      <c r="B261" s="36">
        <v>148.27199999999999</v>
      </c>
    </row>
    <row r="262" spans="1:2">
      <c r="A262" s="17">
        <v>44440</v>
      </c>
      <c r="B262" s="36">
        <v>148.476</v>
      </c>
    </row>
    <row r="263" spans="1:2">
      <c r="A263" s="17">
        <v>44470</v>
      </c>
      <c r="B263" s="36">
        <v>144.798</v>
      </c>
    </row>
    <row r="264" spans="1:2">
      <c r="A264" s="17">
        <v>44501</v>
      </c>
      <c r="B264" s="36">
        <v>148.29300000000001</v>
      </c>
    </row>
    <row r="265" spans="1:2">
      <c r="A265" s="17">
        <v>44531</v>
      </c>
      <c r="B265" s="36">
        <v>152.47800000000001</v>
      </c>
    </row>
    <row r="266" spans="1:2">
      <c r="A266" s="17">
        <v>44562</v>
      </c>
      <c r="B266" s="36">
        <v>155.572</v>
      </c>
    </row>
    <row r="267" spans="1:2">
      <c r="A267" s="17">
        <v>44593</v>
      </c>
      <c r="B267" s="36">
        <v>168.90899999999999</v>
      </c>
    </row>
  </sheetData>
  <hyperlinks>
    <hyperlink ref="D1" r:id="rId1" display="https://fred.stlouisfed.org/series/WPU10170502" xr:uid="{C822D327-37D1-4623-91C4-602C5717B2BE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588F7-B5F8-4142-A51A-66795F6C3F30}">
  <sheetPr>
    <tabColor rgb="FF70AD47"/>
  </sheetPr>
  <dimension ref="A1:F891"/>
  <sheetViews>
    <sheetView workbookViewId="0">
      <selection activeCell="F1" sqref="F1"/>
    </sheetView>
  </sheetViews>
  <sheetFormatPr defaultRowHeight="12.75"/>
  <cols>
    <col min="1" max="1" width="10.140625" bestFit="1" customWidth="1"/>
    <col min="2" max="2" width="8.85546875" style="36" bestFit="1" customWidth="1"/>
  </cols>
  <sheetData>
    <row r="1" spans="1:6">
      <c r="A1" t="s">
        <v>1</v>
      </c>
      <c r="B1" s="36" t="s">
        <v>105</v>
      </c>
      <c r="F1" s="18" t="s">
        <v>104</v>
      </c>
    </row>
    <row r="2" spans="1:6">
      <c r="A2" s="17">
        <v>17533</v>
      </c>
      <c r="B2" s="37">
        <v>58.6</v>
      </c>
    </row>
    <row r="3" spans="1:6">
      <c r="A3" s="17">
        <v>17564</v>
      </c>
      <c r="B3" s="37">
        <v>58.9</v>
      </c>
    </row>
    <row r="4" spans="1:6">
      <c r="A4" s="17">
        <v>17593</v>
      </c>
      <c r="B4" s="37">
        <v>58.5</v>
      </c>
    </row>
    <row r="5" spans="1:6">
      <c r="A5" s="17">
        <v>17624</v>
      </c>
      <c r="B5" s="37">
        <v>59</v>
      </c>
    </row>
    <row r="6" spans="1:6">
      <c r="A6" s="17">
        <v>17654</v>
      </c>
      <c r="B6" s="37">
        <v>58.3</v>
      </c>
    </row>
    <row r="7" spans="1:6">
      <c r="A7" s="17">
        <v>17685</v>
      </c>
      <c r="B7" s="37">
        <v>59.2</v>
      </c>
    </row>
    <row r="8" spans="1:6">
      <c r="A8" s="17">
        <v>17715</v>
      </c>
      <c r="B8" s="37">
        <v>59.3</v>
      </c>
    </row>
    <row r="9" spans="1:6">
      <c r="A9" s="17">
        <v>17746</v>
      </c>
      <c r="B9" s="37">
        <v>58.9</v>
      </c>
    </row>
    <row r="10" spans="1:6">
      <c r="A10" s="17">
        <v>17777</v>
      </c>
      <c r="B10" s="37">
        <v>58.9</v>
      </c>
    </row>
    <row r="11" spans="1:6">
      <c r="A11" s="17">
        <v>17807</v>
      </c>
      <c r="B11" s="37">
        <v>58.7</v>
      </c>
    </row>
    <row r="12" spans="1:6">
      <c r="A12" s="17">
        <v>17838</v>
      </c>
      <c r="B12" s="37">
        <v>58.7</v>
      </c>
    </row>
    <row r="13" spans="1:6">
      <c r="A13" s="17">
        <v>17868</v>
      </c>
      <c r="B13" s="37">
        <v>59.1</v>
      </c>
    </row>
    <row r="14" spans="1:6">
      <c r="A14" s="17">
        <v>17899</v>
      </c>
      <c r="B14" s="37">
        <v>58.7</v>
      </c>
    </row>
    <row r="15" spans="1:6">
      <c r="A15" s="17">
        <v>17930</v>
      </c>
      <c r="B15" s="37">
        <v>59</v>
      </c>
    </row>
    <row r="16" spans="1:6">
      <c r="A16" s="17">
        <v>17958</v>
      </c>
      <c r="B16" s="37">
        <v>58.9</v>
      </c>
    </row>
    <row r="17" spans="1:2">
      <c r="A17" s="17">
        <v>17989</v>
      </c>
      <c r="B17" s="37">
        <v>58.8</v>
      </c>
    </row>
    <row r="18" spans="1:2">
      <c r="A18" s="17">
        <v>18019</v>
      </c>
      <c r="B18" s="37">
        <v>59</v>
      </c>
    </row>
    <row r="19" spans="1:2">
      <c r="A19" s="17">
        <v>18050</v>
      </c>
      <c r="B19" s="37">
        <v>58.6</v>
      </c>
    </row>
    <row r="20" spans="1:2">
      <c r="A20" s="17">
        <v>18080</v>
      </c>
      <c r="B20" s="37">
        <v>58.9</v>
      </c>
    </row>
    <row r="21" spans="1:2">
      <c r="A21" s="17">
        <v>18111</v>
      </c>
      <c r="B21" s="37">
        <v>59.2</v>
      </c>
    </row>
    <row r="22" spans="1:2">
      <c r="A22" s="17">
        <v>18142</v>
      </c>
      <c r="B22" s="37">
        <v>59.1</v>
      </c>
    </row>
    <row r="23" spans="1:2">
      <c r="A23" s="17">
        <v>18172</v>
      </c>
      <c r="B23" s="37">
        <v>59.6</v>
      </c>
    </row>
    <row r="24" spans="1:2">
      <c r="A24" s="17">
        <v>18203</v>
      </c>
      <c r="B24" s="37">
        <v>59.4</v>
      </c>
    </row>
    <row r="25" spans="1:2">
      <c r="A25" s="17">
        <v>18233</v>
      </c>
      <c r="B25" s="37">
        <v>59.2</v>
      </c>
    </row>
    <row r="26" spans="1:2">
      <c r="A26" s="17">
        <v>18264</v>
      </c>
      <c r="B26" s="37">
        <v>58.9</v>
      </c>
    </row>
    <row r="27" spans="1:2">
      <c r="A27" s="17">
        <v>18295</v>
      </c>
      <c r="B27" s="37">
        <v>58.9</v>
      </c>
    </row>
    <row r="28" spans="1:2">
      <c r="A28" s="17">
        <v>18323</v>
      </c>
      <c r="B28" s="37">
        <v>58.8</v>
      </c>
    </row>
    <row r="29" spans="1:2">
      <c r="A29" s="17">
        <v>18354</v>
      </c>
      <c r="B29" s="37">
        <v>59.2</v>
      </c>
    </row>
    <row r="30" spans="1:2">
      <c r="A30" s="17">
        <v>18384</v>
      </c>
      <c r="B30" s="37">
        <v>59.1</v>
      </c>
    </row>
    <row r="31" spans="1:2">
      <c r="A31" s="17">
        <v>18415</v>
      </c>
      <c r="B31" s="37">
        <v>59.4</v>
      </c>
    </row>
    <row r="32" spans="1:2">
      <c r="A32" s="17">
        <v>18445</v>
      </c>
      <c r="B32" s="37">
        <v>59.1</v>
      </c>
    </row>
    <row r="33" spans="1:2">
      <c r="A33" s="17">
        <v>18476</v>
      </c>
      <c r="B33" s="37">
        <v>59.5</v>
      </c>
    </row>
    <row r="34" spans="1:2">
      <c r="A34" s="17">
        <v>18507</v>
      </c>
      <c r="B34" s="37">
        <v>59.2</v>
      </c>
    </row>
    <row r="35" spans="1:2">
      <c r="A35" s="17">
        <v>18537</v>
      </c>
      <c r="B35" s="37">
        <v>59.4</v>
      </c>
    </row>
    <row r="36" spans="1:2">
      <c r="A36" s="17">
        <v>18568</v>
      </c>
      <c r="B36" s="37">
        <v>59.3</v>
      </c>
    </row>
    <row r="37" spans="1:2">
      <c r="A37" s="17">
        <v>18598</v>
      </c>
      <c r="B37" s="37">
        <v>59.2</v>
      </c>
    </row>
    <row r="38" spans="1:2">
      <c r="A38" s="17">
        <v>18629</v>
      </c>
      <c r="B38" s="37">
        <v>59.1</v>
      </c>
    </row>
    <row r="39" spans="1:2">
      <c r="A39" s="17">
        <v>18660</v>
      </c>
      <c r="B39" s="37">
        <v>59.1</v>
      </c>
    </row>
    <row r="40" spans="1:2">
      <c r="A40" s="17">
        <v>18688</v>
      </c>
      <c r="B40" s="37">
        <v>59.8</v>
      </c>
    </row>
    <row r="41" spans="1:2">
      <c r="A41" s="17">
        <v>18719</v>
      </c>
      <c r="B41" s="37">
        <v>59.1</v>
      </c>
    </row>
    <row r="42" spans="1:2">
      <c r="A42" s="17">
        <v>18749</v>
      </c>
      <c r="B42" s="37">
        <v>59.4</v>
      </c>
    </row>
    <row r="43" spans="1:2">
      <c r="A43" s="17">
        <v>18780</v>
      </c>
      <c r="B43" s="37">
        <v>59</v>
      </c>
    </row>
    <row r="44" spans="1:2">
      <c r="A44" s="17">
        <v>18810</v>
      </c>
      <c r="B44" s="37">
        <v>59.4</v>
      </c>
    </row>
    <row r="45" spans="1:2">
      <c r="A45" s="17">
        <v>18841</v>
      </c>
      <c r="B45" s="37">
        <v>59.2</v>
      </c>
    </row>
    <row r="46" spans="1:2">
      <c r="A46" s="17">
        <v>18872</v>
      </c>
      <c r="B46" s="37">
        <v>59.1</v>
      </c>
    </row>
    <row r="47" spans="1:2">
      <c r="A47" s="17">
        <v>18902</v>
      </c>
      <c r="B47" s="37">
        <v>59.4</v>
      </c>
    </row>
    <row r="48" spans="1:2">
      <c r="A48" s="17">
        <v>18933</v>
      </c>
      <c r="B48" s="37">
        <v>59.2</v>
      </c>
    </row>
    <row r="49" spans="1:2">
      <c r="A49" s="17">
        <v>18963</v>
      </c>
      <c r="B49" s="37">
        <v>59.6</v>
      </c>
    </row>
    <row r="50" spans="1:2">
      <c r="A50" s="17">
        <v>18994</v>
      </c>
      <c r="B50" s="37">
        <v>59.5</v>
      </c>
    </row>
    <row r="51" spans="1:2">
      <c r="A51" s="17">
        <v>19025</v>
      </c>
      <c r="B51" s="37">
        <v>59.5</v>
      </c>
    </row>
    <row r="52" spans="1:2">
      <c r="A52" s="17">
        <v>19054</v>
      </c>
      <c r="B52" s="37">
        <v>58.9</v>
      </c>
    </row>
    <row r="53" spans="1:2">
      <c r="A53" s="17">
        <v>19085</v>
      </c>
      <c r="B53" s="37">
        <v>58.8</v>
      </c>
    </row>
    <row r="54" spans="1:2">
      <c r="A54" s="17">
        <v>19115</v>
      </c>
      <c r="B54" s="37">
        <v>59.1</v>
      </c>
    </row>
    <row r="55" spans="1:2">
      <c r="A55" s="17">
        <v>19146</v>
      </c>
      <c r="B55" s="37">
        <v>59.1</v>
      </c>
    </row>
    <row r="56" spans="1:2">
      <c r="A56" s="17">
        <v>19176</v>
      </c>
      <c r="B56" s="37">
        <v>58.9</v>
      </c>
    </row>
    <row r="57" spans="1:2">
      <c r="A57" s="17">
        <v>19207</v>
      </c>
      <c r="B57" s="37">
        <v>58.7</v>
      </c>
    </row>
    <row r="58" spans="1:2">
      <c r="A58" s="17">
        <v>19238</v>
      </c>
      <c r="B58" s="37">
        <v>59.2</v>
      </c>
    </row>
    <row r="59" spans="1:2">
      <c r="A59" s="17">
        <v>19268</v>
      </c>
      <c r="B59" s="37">
        <v>58.7</v>
      </c>
    </row>
    <row r="60" spans="1:2">
      <c r="A60" s="17">
        <v>19299</v>
      </c>
      <c r="B60" s="37">
        <v>59.1</v>
      </c>
    </row>
    <row r="61" spans="1:2">
      <c r="A61" s="17">
        <v>19329</v>
      </c>
      <c r="B61" s="37">
        <v>59.2</v>
      </c>
    </row>
    <row r="62" spans="1:2">
      <c r="A62" s="17">
        <v>19360</v>
      </c>
      <c r="B62" s="37">
        <v>59.5</v>
      </c>
    </row>
    <row r="63" spans="1:2">
      <c r="A63" s="17">
        <v>19391</v>
      </c>
      <c r="B63" s="37">
        <v>59.5</v>
      </c>
    </row>
    <row r="64" spans="1:2">
      <c r="A64" s="17">
        <v>19419</v>
      </c>
      <c r="B64" s="37">
        <v>59.6</v>
      </c>
    </row>
    <row r="65" spans="1:2">
      <c r="A65" s="17">
        <v>19450</v>
      </c>
      <c r="B65" s="37">
        <v>59.1</v>
      </c>
    </row>
    <row r="66" spans="1:2">
      <c r="A66" s="17">
        <v>19480</v>
      </c>
      <c r="B66" s="37">
        <v>58.6</v>
      </c>
    </row>
    <row r="67" spans="1:2">
      <c r="A67" s="17">
        <v>19511</v>
      </c>
      <c r="B67" s="37">
        <v>58.9</v>
      </c>
    </row>
    <row r="68" spans="1:2">
      <c r="A68" s="17">
        <v>19541</v>
      </c>
      <c r="B68" s="37">
        <v>58.9</v>
      </c>
    </row>
    <row r="69" spans="1:2">
      <c r="A69" s="17">
        <v>19572</v>
      </c>
      <c r="B69" s="37">
        <v>58.6</v>
      </c>
    </row>
    <row r="70" spans="1:2">
      <c r="A70" s="17">
        <v>19603</v>
      </c>
      <c r="B70" s="37">
        <v>58.5</v>
      </c>
    </row>
    <row r="71" spans="1:2">
      <c r="A71" s="17">
        <v>19633</v>
      </c>
      <c r="B71" s="37">
        <v>58.5</v>
      </c>
    </row>
    <row r="72" spans="1:2">
      <c r="A72" s="17">
        <v>19664</v>
      </c>
      <c r="B72" s="37">
        <v>58.6</v>
      </c>
    </row>
    <row r="73" spans="1:2">
      <c r="A73" s="17">
        <v>19694</v>
      </c>
      <c r="B73" s="37">
        <v>58.3</v>
      </c>
    </row>
    <row r="74" spans="1:2">
      <c r="A74" s="17">
        <v>19725</v>
      </c>
      <c r="B74" s="37">
        <v>58.6</v>
      </c>
    </row>
    <row r="75" spans="1:2">
      <c r="A75" s="17">
        <v>19756</v>
      </c>
      <c r="B75" s="37">
        <v>59.3</v>
      </c>
    </row>
    <row r="76" spans="1:2">
      <c r="A76" s="17">
        <v>19784</v>
      </c>
      <c r="B76" s="37">
        <v>59.1</v>
      </c>
    </row>
    <row r="77" spans="1:2">
      <c r="A77" s="17">
        <v>19815</v>
      </c>
      <c r="B77" s="37">
        <v>59.2</v>
      </c>
    </row>
    <row r="78" spans="1:2">
      <c r="A78" s="17">
        <v>19845</v>
      </c>
      <c r="B78" s="37">
        <v>58.9</v>
      </c>
    </row>
    <row r="79" spans="1:2">
      <c r="A79" s="17">
        <v>19876</v>
      </c>
      <c r="B79" s="37">
        <v>58.5</v>
      </c>
    </row>
    <row r="80" spans="1:2">
      <c r="A80" s="17">
        <v>19906</v>
      </c>
      <c r="B80" s="37">
        <v>58.4</v>
      </c>
    </row>
    <row r="81" spans="1:2">
      <c r="A81" s="17">
        <v>19937</v>
      </c>
      <c r="B81" s="37">
        <v>58.7</v>
      </c>
    </row>
    <row r="82" spans="1:2">
      <c r="A82" s="17">
        <v>19968</v>
      </c>
      <c r="B82" s="37">
        <v>59.2</v>
      </c>
    </row>
    <row r="83" spans="1:2">
      <c r="A83" s="17">
        <v>19998</v>
      </c>
      <c r="B83" s="37">
        <v>58.8</v>
      </c>
    </row>
    <row r="84" spans="1:2">
      <c r="A84" s="17">
        <v>20029</v>
      </c>
      <c r="B84" s="37">
        <v>58.6</v>
      </c>
    </row>
    <row r="85" spans="1:2">
      <c r="A85" s="17">
        <v>20059</v>
      </c>
      <c r="B85" s="37">
        <v>58.1</v>
      </c>
    </row>
    <row r="86" spans="1:2">
      <c r="A86" s="17">
        <v>20090</v>
      </c>
      <c r="B86" s="37">
        <v>58.6</v>
      </c>
    </row>
    <row r="87" spans="1:2">
      <c r="A87" s="17">
        <v>20121</v>
      </c>
      <c r="B87" s="37">
        <v>58.4</v>
      </c>
    </row>
    <row r="88" spans="1:2">
      <c r="A88" s="17">
        <v>20149</v>
      </c>
      <c r="B88" s="37">
        <v>58.5</v>
      </c>
    </row>
    <row r="89" spans="1:2">
      <c r="A89" s="17">
        <v>20180</v>
      </c>
      <c r="B89" s="37">
        <v>59</v>
      </c>
    </row>
    <row r="90" spans="1:2">
      <c r="A90" s="17">
        <v>20210</v>
      </c>
      <c r="B90" s="37">
        <v>58.8</v>
      </c>
    </row>
    <row r="91" spans="1:2">
      <c r="A91" s="17">
        <v>20241</v>
      </c>
      <c r="B91" s="37">
        <v>58.8</v>
      </c>
    </row>
    <row r="92" spans="1:2">
      <c r="A92" s="17">
        <v>20271</v>
      </c>
      <c r="B92" s="37">
        <v>59.3</v>
      </c>
    </row>
    <row r="93" spans="1:2">
      <c r="A93" s="17">
        <v>20302</v>
      </c>
      <c r="B93" s="37">
        <v>59.7</v>
      </c>
    </row>
    <row r="94" spans="1:2">
      <c r="A94" s="17">
        <v>20333</v>
      </c>
      <c r="B94" s="37">
        <v>59.7</v>
      </c>
    </row>
    <row r="95" spans="1:2">
      <c r="A95" s="17">
        <v>20363</v>
      </c>
      <c r="B95" s="37">
        <v>59.8</v>
      </c>
    </row>
    <row r="96" spans="1:2">
      <c r="A96" s="17">
        <v>20394</v>
      </c>
      <c r="B96" s="37">
        <v>59.9</v>
      </c>
    </row>
    <row r="97" spans="1:2">
      <c r="A97" s="17">
        <v>20424</v>
      </c>
      <c r="B97" s="37">
        <v>60.2</v>
      </c>
    </row>
    <row r="98" spans="1:2">
      <c r="A98" s="17">
        <v>20455</v>
      </c>
      <c r="B98" s="37">
        <v>60.2</v>
      </c>
    </row>
    <row r="99" spans="1:2">
      <c r="A99" s="17">
        <v>20486</v>
      </c>
      <c r="B99" s="37">
        <v>59.9</v>
      </c>
    </row>
    <row r="100" spans="1:2">
      <c r="A100" s="17">
        <v>20515</v>
      </c>
      <c r="B100" s="37">
        <v>59.8</v>
      </c>
    </row>
    <row r="101" spans="1:2">
      <c r="A101" s="17">
        <v>20546</v>
      </c>
      <c r="B101" s="37">
        <v>59.9</v>
      </c>
    </row>
    <row r="102" spans="1:2">
      <c r="A102" s="17">
        <v>20576</v>
      </c>
      <c r="B102" s="37">
        <v>60.2</v>
      </c>
    </row>
    <row r="103" spans="1:2">
      <c r="A103" s="17">
        <v>20607</v>
      </c>
      <c r="B103" s="37">
        <v>60.1</v>
      </c>
    </row>
    <row r="104" spans="1:2">
      <c r="A104" s="17">
        <v>20637</v>
      </c>
      <c r="B104" s="37">
        <v>60.1</v>
      </c>
    </row>
    <row r="105" spans="1:2">
      <c r="A105" s="17">
        <v>20668</v>
      </c>
      <c r="B105" s="37">
        <v>60</v>
      </c>
    </row>
    <row r="106" spans="1:2">
      <c r="A106" s="17">
        <v>20699</v>
      </c>
      <c r="B106" s="37">
        <v>60</v>
      </c>
    </row>
    <row r="107" spans="1:2">
      <c r="A107" s="17">
        <v>20729</v>
      </c>
      <c r="B107" s="37">
        <v>59.8</v>
      </c>
    </row>
    <row r="108" spans="1:2">
      <c r="A108" s="17">
        <v>20760</v>
      </c>
      <c r="B108" s="37">
        <v>59.8</v>
      </c>
    </row>
    <row r="109" spans="1:2">
      <c r="A109" s="17">
        <v>20790</v>
      </c>
      <c r="B109" s="37">
        <v>59.8</v>
      </c>
    </row>
    <row r="110" spans="1:2">
      <c r="A110" s="17">
        <v>20821</v>
      </c>
      <c r="B110" s="37">
        <v>59.5</v>
      </c>
    </row>
    <row r="111" spans="1:2">
      <c r="A111" s="17">
        <v>20852</v>
      </c>
      <c r="B111" s="37">
        <v>59.9</v>
      </c>
    </row>
    <row r="112" spans="1:2">
      <c r="A112" s="17">
        <v>20880</v>
      </c>
      <c r="B112" s="37">
        <v>59.8</v>
      </c>
    </row>
    <row r="113" spans="1:2">
      <c r="A113" s="17">
        <v>20911</v>
      </c>
      <c r="B113" s="37">
        <v>59.5</v>
      </c>
    </row>
    <row r="114" spans="1:2">
      <c r="A114" s="17">
        <v>20941</v>
      </c>
      <c r="B114" s="37">
        <v>59.5</v>
      </c>
    </row>
    <row r="115" spans="1:2">
      <c r="A115" s="17">
        <v>20972</v>
      </c>
      <c r="B115" s="37">
        <v>59.8</v>
      </c>
    </row>
    <row r="116" spans="1:2">
      <c r="A116" s="17">
        <v>21002</v>
      </c>
      <c r="B116" s="37">
        <v>60</v>
      </c>
    </row>
    <row r="117" spans="1:2">
      <c r="A117" s="17">
        <v>21033</v>
      </c>
      <c r="B117" s="37">
        <v>59.3</v>
      </c>
    </row>
    <row r="118" spans="1:2">
      <c r="A118" s="17">
        <v>21064</v>
      </c>
      <c r="B118" s="37">
        <v>59.6</v>
      </c>
    </row>
    <row r="119" spans="1:2">
      <c r="A119" s="17">
        <v>21094</v>
      </c>
      <c r="B119" s="37">
        <v>59.5</v>
      </c>
    </row>
    <row r="120" spans="1:2">
      <c r="A120" s="17">
        <v>21125</v>
      </c>
      <c r="B120" s="37">
        <v>59.5</v>
      </c>
    </row>
    <row r="121" spans="1:2">
      <c r="A121" s="17">
        <v>21155</v>
      </c>
      <c r="B121" s="37">
        <v>59.6</v>
      </c>
    </row>
    <row r="122" spans="1:2">
      <c r="A122" s="17">
        <v>21186</v>
      </c>
      <c r="B122" s="37">
        <v>59.3</v>
      </c>
    </row>
    <row r="123" spans="1:2">
      <c r="A123" s="17">
        <v>21217</v>
      </c>
      <c r="B123" s="37">
        <v>59.3</v>
      </c>
    </row>
    <row r="124" spans="1:2">
      <c r="A124" s="17">
        <v>21245</v>
      </c>
      <c r="B124" s="37">
        <v>59.3</v>
      </c>
    </row>
    <row r="125" spans="1:2">
      <c r="A125" s="17">
        <v>21276</v>
      </c>
      <c r="B125" s="37">
        <v>59.6</v>
      </c>
    </row>
    <row r="126" spans="1:2">
      <c r="A126" s="17">
        <v>21306</v>
      </c>
      <c r="B126" s="37">
        <v>59.8</v>
      </c>
    </row>
    <row r="127" spans="1:2">
      <c r="A127" s="17">
        <v>21337</v>
      </c>
      <c r="B127" s="37">
        <v>59.5</v>
      </c>
    </row>
    <row r="128" spans="1:2">
      <c r="A128" s="17">
        <v>21367</v>
      </c>
      <c r="B128" s="37">
        <v>59.6</v>
      </c>
    </row>
    <row r="129" spans="1:2">
      <c r="A129" s="17">
        <v>21398</v>
      </c>
      <c r="B129" s="37">
        <v>59.8</v>
      </c>
    </row>
    <row r="130" spans="1:2">
      <c r="A130" s="17">
        <v>21429</v>
      </c>
      <c r="B130" s="37">
        <v>59.7</v>
      </c>
    </row>
    <row r="131" spans="1:2">
      <c r="A131" s="17">
        <v>21459</v>
      </c>
      <c r="B131" s="37">
        <v>59.6</v>
      </c>
    </row>
    <row r="132" spans="1:2">
      <c r="A132" s="17">
        <v>21490</v>
      </c>
      <c r="B132" s="37">
        <v>59.2</v>
      </c>
    </row>
    <row r="133" spans="1:2">
      <c r="A133" s="17">
        <v>21520</v>
      </c>
      <c r="B133" s="37">
        <v>59.2</v>
      </c>
    </row>
    <row r="134" spans="1:2">
      <c r="A134" s="17">
        <v>21551</v>
      </c>
      <c r="B134" s="37">
        <v>59.3</v>
      </c>
    </row>
    <row r="135" spans="1:2">
      <c r="A135" s="17">
        <v>21582</v>
      </c>
      <c r="B135" s="37">
        <v>59</v>
      </c>
    </row>
    <row r="136" spans="1:2">
      <c r="A136" s="17">
        <v>21610</v>
      </c>
      <c r="B136" s="37">
        <v>59.3</v>
      </c>
    </row>
    <row r="137" spans="1:2">
      <c r="A137" s="17">
        <v>21641</v>
      </c>
      <c r="B137" s="37">
        <v>59.4</v>
      </c>
    </row>
    <row r="138" spans="1:2">
      <c r="A138" s="17">
        <v>21671</v>
      </c>
      <c r="B138" s="37">
        <v>59.2</v>
      </c>
    </row>
    <row r="139" spans="1:2">
      <c r="A139" s="17">
        <v>21702</v>
      </c>
      <c r="B139" s="37">
        <v>59.2</v>
      </c>
    </row>
    <row r="140" spans="1:2">
      <c r="A140" s="17">
        <v>21732</v>
      </c>
      <c r="B140" s="37">
        <v>59.4</v>
      </c>
    </row>
    <row r="141" spans="1:2">
      <c r="A141" s="17">
        <v>21763</v>
      </c>
      <c r="B141" s="37">
        <v>59.2</v>
      </c>
    </row>
    <row r="142" spans="1:2">
      <c r="A142" s="17">
        <v>21794</v>
      </c>
      <c r="B142" s="37">
        <v>59.3</v>
      </c>
    </row>
    <row r="143" spans="1:2">
      <c r="A143" s="17">
        <v>21824</v>
      </c>
      <c r="B143" s="37">
        <v>59.4</v>
      </c>
    </row>
    <row r="144" spans="1:2">
      <c r="A144" s="17">
        <v>21855</v>
      </c>
      <c r="B144" s="37">
        <v>59.1</v>
      </c>
    </row>
    <row r="145" spans="1:2">
      <c r="A145" s="17">
        <v>21885</v>
      </c>
      <c r="B145" s="37">
        <v>59.5</v>
      </c>
    </row>
    <row r="146" spans="1:2">
      <c r="A146" s="17">
        <v>21916</v>
      </c>
      <c r="B146" s="37">
        <v>59.1</v>
      </c>
    </row>
    <row r="147" spans="1:2">
      <c r="A147" s="17">
        <v>21947</v>
      </c>
      <c r="B147" s="37">
        <v>59.1</v>
      </c>
    </row>
    <row r="148" spans="1:2">
      <c r="A148" s="17">
        <v>21976</v>
      </c>
      <c r="B148" s="37">
        <v>58.5</v>
      </c>
    </row>
    <row r="149" spans="1:2">
      <c r="A149" s="17">
        <v>22007</v>
      </c>
      <c r="B149" s="37">
        <v>59.5</v>
      </c>
    </row>
    <row r="150" spans="1:2">
      <c r="A150" s="17">
        <v>22037</v>
      </c>
      <c r="B150" s="37">
        <v>59.5</v>
      </c>
    </row>
    <row r="151" spans="1:2">
      <c r="A151" s="17">
        <v>22068</v>
      </c>
      <c r="B151" s="37">
        <v>59.7</v>
      </c>
    </row>
    <row r="152" spans="1:2">
      <c r="A152" s="17">
        <v>22098</v>
      </c>
      <c r="B152" s="37">
        <v>59.5</v>
      </c>
    </row>
    <row r="153" spans="1:2">
      <c r="A153" s="17">
        <v>22129</v>
      </c>
      <c r="B153" s="37">
        <v>59.5</v>
      </c>
    </row>
    <row r="154" spans="1:2">
      <c r="A154" s="17">
        <v>22160</v>
      </c>
      <c r="B154" s="37">
        <v>59.7</v>
      </c>
    </row>
    <row r="155" spans="1:2">
      <c r="A155" s="17">
        <v>22190</v>
      </c>
      <c r="B155" s="37">
        <v>59.4</v>
      </c>
    </row>
    <row r="156" spans="1:2">
      <c r="A156" s="17">
        <v>22221</v>
      </c>
      <c r="B156" s="37">
        <v>59.8</v>
      </c>
    </row>
    <row r="157" spans="1:2">
      <c r="A157" s="17">
        <v>22251</v>
      </c>
      <c r="B157" s="37">
        <v>59.7</v>
      </c>
    </row>
    <row r="158" spans="1:2">
      <c r="A158" s="17">
        <v>22282</v>
      </c>
      <c r="B158" s="37">
        <v>59.6</v>
      </c>
    </row>
    <row r="159" spans="1:2">
      <c r="A159" s="17">
        <v>22313</v>
      </c>
      <c r="B159" s="37">
        <v>59.6</v>
      </c>
    </row>
    <row r="160" spans="1:2">
      <c r="A160" s="17">
        <v>22341</v>
      </c>
      <c r="B160" s="37">
        <v>59.7</v>
      </c>
    </row>
    <row r="161" spans="1:2">
      <c r="A161" s="17">
        <v>22372</v>
      </c>
      <c r="B161" s="37">
        <v>59.3</v>
      </c>
    </row>
    <row r="162" spans="1:2">
      <c r="A162" s="17">
        <v>22402</v>
      </c>
      <c r="B162" s="37">
        <v>59.4</v>
      </c>
    </row>
    <row r="163" spans="1:2">
      <c r="A163" s="17">
        <v>22433</v>
      </c>
      <c r="B163" s="37">
        <v>59.7</v>
      </c>
    </row>
    <row r="164" spans="1:2">
      <c r="A164" s="17">
        <v>22463</v>
      </c>
      <c r="B164" s="37">
        <v>59.3</v>
      </c>
    </row>
    <row r="165" spans="1:2">
      <c r="A165" s="17">
        <v>22494</v>
      </c>
      <c r="B165" s="37">
        <v>59.3</v>
      </c>
    </row>
    <row r="166" spans="1:2">
      <c r="A166" s="17">
        <v>22525</v>
      </c>
      <c r="B166" s="37">
        <v>59</v>
      </c>
    </row>
    <row r="167" spans="1:2">
      <c r="A167" s="17">
        <v>22555</v>
      </c>
      <c r="B167" s="37">
        <v>59.1</v>
      </c>
    </row>
    <row r="168" spans="1:2">
      <c r="A168" s="17">
        <v>22586</v>
      </c>
      <c r="B168" s="37">
        <v>59.1</v>
      </c>
    </row>
    <row r="169" spans="1:2">
      <c r="A169" s="17">
        <v>22616</v>
      </c>
      <c r="B169" s="37">
        <v>58.8</v>
      </c>
    </row>
    <row r="170" spans="1:2">
      <c r="A170" s="17">
        <v>22647</v>
      </c>
      <c r="B170" s="37">
        <v>58.8</v>
      </c>
    </row>
    <row r="171" spans="1:2">
      <c r="A171" s="17">
        <v>22678</v>
      </c>
      <c r="B171" s="37">
        <v>59</v>
      </c>
    </row>
    <row r="172" spans="1:2">
      <c r="A172" s="17">
        <v>22706</v>
      </c>
      <c r="B172" s="37">
        <v>58.9</v>
      </c>
    </row>
    <row r="173" spans="1:2">
      <c r="A173" s="17">
        <v>22737</v>
      </c>
      <c r="B173" s="37">
        <v>58.7</v>
      </c>
    </row>
    <row r="174" spans="1:2">
      <c r="A174" s="17">
        <v>22767</v>
      </c>
      <c r="B174" s="37">
        <v>58.9</v>
      </c>
    </row>
    <row r="175" spans="1:2">
      <c r="A175" s="17">
        <v>22798</v>
      </c>
      <c r="B175" s="37">
        <v>58.8</v>
      </c>
    </row>
    <row r="176" spans="1:2">
      <c r="A176" s="17">
        <v>22828</v>
      </c>
      <c r="B176" s="37">
        <v>58.5</v>
      </c>
    </row>
    <row r="177" spans="1:2">
      <c r="A177" s="17">
        <v>22859</v>
      </c>
      <c r="B177" s="37">
        <v>59</v>
      </c>
    </row>
    <row r="178" spans="1:2">
      <c r="A178" s="17">
        <v>22890</v>
      </c>
      <c r="B178" s="37">
        <v>59</v>
      </c>
    </row>
    <row r="179" spans="1:2">
      <c r="A179" s="17">
        <v>22920</v>
      </c>
      <c r="B179" s="37">
        <v>58.7</v>
      </c>
    </row>
    <row r="180" spans="1:2">
      <c r="A180" s="17">
        <v>22951</v>
      </c>
      <c r="B180" s="37">
        <v>58.5</v>
      </c>
    </row>
    <row r="181" spans="1:2">
      <c r="A181" s="17">
        <v>22981</v>
      </c>
      <c r="B181" s="37">
        <v>58.4</v>
      </c>
    </row>
    <row r="182" spans="1:2">
      <c r="A182" s="17">
        <v>23012</v>
      </c>
      <c r="B182" s="37">
        <v>58.6</v>
      </c>
    </row>
    <row r="183" spans="1:2">
      <c r="A183" s="17">
        <v>23043</v>
      </c>
      <c r="B183" s="37">
        <v>58.6</v>
      </c>
    </row>
    <row r="184" spans="1:2">
      <c r="A184" s="17">
        <v>23071</v>
      </c>
      <c r="B184" s="37">
        <v>58.6</v>
      </c>
    </row>
    <row r="185" spans="1:2">
      <c r="A185" s="17">
        <v>23102</v>
      </c>
      <c r="B185" s="37">
        <v>58.8</v>
      </c>
    </row>
    <row r="186" spans="1:2">
      <c r="A186" s="17">
        <v>23132</v>
      </c>
      <c r="B186" s="37">
        <v>58.8</v>
      </c>
    </row>
    <row r="187" spans="1:2">
      <c r="A187" s="17">
        <v>23163</v>
      </c>
      <c r="B187" s="37">
        <v>58.5</v>
      </c>
    </row>
    <row r="188" spans="1:2">
      <c r="A188" s="17">
        <v>23193</v>
      </c>
      <c r="B188" s="37">
        <v>58.7</v>
      </c>
    </row>
    <row r="189" spans="1:2">
      <c r="A189" s="17">
        <v>23224</v>
      </c>
      <c r="B189" s="37">
        <v>58.5</v>
      </c>
    </row>
    <row r="190" spans="1:2">
      <c r="A190" s="17">
        <v>23255</v>
      </c>
      <c r="B190" s="37">
        <v>58.7</v>
      </c>
    </row>
    <row r="191" spans="1:2">
      <c r="A191" s="17">
        <v>23285</v>
      </c>
      <c r="B191" s="37">
        <v>58.8</v>
      </c>
    </row>
    <row r="192" spans="1:2">
      <c r="A192" s="17">
        <v>23316</v>
      </c>
      <c r="B192" s="37">
        <v>58.8</v>
      </c>
    </row>
    <row r="193" spans="1:2">
      <c r="A193" s="17">
        <v>23346</v>
      </c>
      <c r="B193" s="37">
        <v>58.5</v>
      </c>
    </row>
    <row r="194" spans="1:2">
      <c r="A194" s="17">
        <v>23377</v>
      </c>
      <c r="B194" s="37">
        <v>58.6</v>
      </c>
    </row>
    <row r="195" spans="1:2">
      <c r="A195" s="17">
        <v>23408</v>
      </c>
      <c r="B195" s="37">
        <v>58.8</v>
      </c>
    </row>
    <row r="196" spans="1:2">
      <c r="A196" s="17">
        <v>23437</v>
      </c>
      <c r="B196" s="37">
        <v>58.7</v>
      </c>
    </row>
    <row r="197" spans="1:2">
      <c r="A197" s="17">
        <v>23468</v>
      </c>
      <c r="B197" s="37">
        <v>59.1</v>
      </c>
    </row>
    <row r="198" spans="1:2">
      <c r="A198" s="17">
        <v>23498</v>
      </c>
      <c r="B198" s="37">
        <v>59.1</v>
      </c>
    </row>
    <row r="199" spans="1:2">
      <c r="A199" s="17">
        <v>23529</v>
      </c>
      <c r="B199" s="37">
        <v>58.7</v>
      </c>
    </row>
    <row r="200" spans="1:2">
      <c r="A200" s="17">
        <v>23559</v>
      </c>
      <c r="B200" s="37">
        <v>58.6</v>
      </c>
    </row>
    <row r="201" spans="1:2">
      <c r="A201" s="17">
        <v>23590</v>
      </c>
      <c r="B201" s="37">
        <v>58.6</v>
      </c>
    </row>
    <row r="202" spans="1:2">
      <c r="A202" s="17">
        <v>23621</v>
      </c>
      <c r="B202" s="37">
        <v>58.7</v>
      </c>
    </row>
    <row r="203" spans="1:2">
      <c r="A203" s="17">
        <v>23651</v>
      </c>
      <c r="B203" s="37">
        <v>58.6</v>
      </c>
    </row>
    <row r="204" spans="1:2">
      <c r="A204" s="17">
        <v>23682</v>
      </c>
      <c r="B204" s="37">
        <v>58.5</v>
      </c>
    </row>
    <row r="205" spans="1:2">
      <c r="A205" s="17">
        <v>23712</v>
      </c>
      <c r="B205" s="37">
        <v>58.6</v>
      </c>
    </row>
    <row r="206" spans="1:2">
      <c r="A206" s="17">
        <v>23743</v>
      </c>
      <c r="B206" s="37">
        <v>58.6</v>
      </c>
    </row>
    <row r="207" spans="1:2">
      <c r="A207" s="17">
        <v>23774</v>
      </c>
      <c r="B207" s="37">
        <v>58.7</v>
      </c>
    </row>
    <row r="208" spans="1:2">
      <c r="A208" s="17">
        <v>23802</v>
      </c>
      <c r="B208" s="37">
        <v>58.7</v>
      </c>
    </row>
    <row r="209" spans="1:2">
      <c r="A209" s="17">
        <v>23833</v>
      </c>
      <c r="B209" s="37">
        <v>58.8</v>
      </c>
    </row>
    <row r="210" spans="1:2">
      <c r="A210" s="17">
        <v>23863</v>
      </c>
      <c r="B210" s="37">
        <v>59</v>
      </c>
    </row>
    <row r="211" spans="1:2">
      <c r="A211" s="17">
        <v>23894</v>
      </c>
      <c r="B211" s="37">
        <v>58.8</v>
      </c>
    </row>
    <row r="212" spans="1:2">
      <c r="A212" s="17">
        <v>23924</v>
      </c>
      <c r="B212" s="37">
        <v>59.1</v>
      </c>
    </row>
    <row r="213" spans="1:2">
      <c r="A213" s="17">
        <v>23955</v>
      </c>
      <c r="B213" s="37">
        <v>58.9</v>
      </c>
    </row>
    <row r="214" spans="1:2">
      <c r="A214" s="17">
        <v>23986</v>
      </c>
      <c r="B214" s="37">
        <v>58.7</v>
      </c>
    </row>
    <row r="215" spans="1:2">
      <c r="A215" s="17">
        <v>24016</v>
      </c>
      <c r="B215" s="37">
        <v>58.9</v>
      </c>
    </row>
    <row r="216" spans="1:2">
      <c r="A216" s="17">
        <v>24047</v>
      </c>
      <c r="B216" s="37">
        <v>58.8</v>
      </c>
    </row>
    <row r="217" spans="1:2">
      <c r="A217" s="17">
        <v>24077</v>
      </c>
      <c r="B217" s="37">
        <v>59</v>
      </c>
    </row>
    <row r="218" spans="1:2">
      <c r="A218" s="17">
        <v>24108</v>
      </c>
      <c r="B218" s="37">
        <v>59</v>
      </c>
    </row>
    <row r="219" spans="1:2">
      <c r="A219" s="17">
        <v>24139</v>
      </c>
      <c r="B219" s="37">
        <v>58.8</v>
      </c>
    </row>
    <row r="220" spans="1:2">
      <c r="A220" s="17">
        <v>24167</v>
      </c>
      <c r="B220" s="37">
        <v>58.8</v>
      </c>
    </row>
    <row r="221" spans="1:2">
      <c r="A221" s="17">
        <v>24198</v>
      </c>
      <c r="B221" s="37">
        <v>59</v>
      </c>
    </row>
    <row r="222" spans="1:2">
      <c r="A222" s="17">
        <v>24228</v>
      </c>
      <c r="B222" s="37">
        <v>59</v>
      </c>
    </row>
    <row r="223" spans="1:2">
      <c r="A223" s="17">
        <v>24259</v>
      </c>
      <c r="B223" s="37">
        <v>59.1</v>
      </c>
    </row>
    <row r="224" spans="1:2">
      <c r="A224" s="17">
        <v>24289</v>
      </c>
      <c r="B224" s="37">
        <v>59.1</v>
      </c>
    </row>
    <row r="225" spans="1:2">
      <c r="A225" s="17">
        <v>24320</v>
      </c>
      <c r="B225" s="37">
        <v>59.3</v>
      </c>
    </row>
    <row r="226" spans="1:2">
      <c r="A226" s="17">
        <v>24351</v>
      </c>
      <c r="B226" s="37">
        <v>59.3</v>
      </c>
    </row>
    <row r="227" spans="1:2">
      <c r="A227" s="17">
        <v>24381</v>
      </c>
      <c r="B227" s="37">
        <v>59.3</v>
      </c>
    </row>
    <row r="228" spans="1:2">
      <c r="A228" s="17">
        <v>24412</v>
      </c>
      <c r="B228" s="37">
        <v>59.6</v>
      </c>
    </row>
    <row r="229" spans="1:2">
      <c r="A229" s="17">
        <v>24442</v>
      </c>
      <c r="B229" s="37">
        <v>59.5</v>
      </c>
    </row>
    <row r="230" spans="1:2">
      <c r="A230" s="17">
        <v>24473</v>
      </c>
      <c r="B230" s="37">
        <v>59.5</v>
      </c>
    </row>
    <row r="231" spans="1:2">
      <c r="A231" s="17">
        <v>24504</v>
      </c>
      <c r="B231" s="37">
        <v>59.3</v>
      </c>
    </row>
    <row r="232" spans="1:2">
      <c r="A232" s="17">
        <v>24532</v>
      </c>
      <c r="B232" s="37">
        <v>59.1</v>
      </c>
    </row>
    <row r="233" spans="1:2">
      <c r="A233" s="17">
        <v>24563</v>
      </c>
      <c r="B233" s="37">
        <v>59.4</v>
      </c>
    </row>
    <row r="234" spans="1:2">
      <c r="A234" s="17">
        <v>24593</v>
      </c>
      <c r="B234" s="37">
        <v>59.3</v>
      </c>
    </row>
    <row r="235" spans="1:2">
      <c r="A235" s="17">
        <v>24624</v>
      </c>
      <c r="B235" s="37">
        <v>59.6</v>
      </c>
    </row>
    <row r="236" spans="1:2">
      <c r="A236" s="17">
        <v>24654</v>
      </c>
      <c r="B236" s="37">
        <v>59.6</v>
      </c>
    </row>
    <row r="237" spans="1:2">
      <c r="A237" s="17">
        <v>24685</v>
      </c>
      <c r="B237" s="37">
        <v>59.7</v>
      </c>
    </row>
    <row r="238" spans="1:2">
      <c r="A238" s="17">
        <v>24716</v>
      </c>
      <c r="B238" s="37">
        <v>59.7</v>
      </c>
    </row>
    <row r="239" spans="1:2">
      <c r="A239" s="17">
        <v>24746</v>
      </c>
      <c r="B239" s="37">
        <v>59.9</v>
      </c>
    </row>
    <row r="240" spans="1:2">
      <c r="A240" s="17">
        <v>24777</v>
      </c>
      <c r="B240" s="37">
        <v>59.8</v>
      </c>
    </row>
    <row r="241" spans="1:2">
      <c r="A241" s="17">
        <v>24807</v>
      </c>
      <c r="B241" s="37">
        <v>59.9</v>
      </c>
    </row>
    <row r="242" spans="1:2">
      <c r="A242" s="17">
        <v>24838</v>
      </c>
      <c r="B242" s="37">
        <v>59.2</v>
      </c>
    </row>
    <row r="243" spans="1:2">
      <c r="A243" s="17">
        <v>24869</v>
      </c>
      <c r="B243" s="37">
        <v>59.6</v>
      </c>
    </row>
    <row r="244" spans="1:2">
      <c r="A244" s="17">
        <v>24898</v>
      </c>
      <c r="B244" s="37">
        <v>59.6</v>
      </c>
    </row>
    <row r="245" spans="1:2">
      <c r="A245" s="17">
        <v>24929</v>
      </c>
      <c r="B245" s="37">
        <v>59.5</v>
      </c>
    </row>
    <row r="246" spans="1:2">
      <c r="A246" s="17">
        <v>24959</v>
      </c>
      <c r="B246" s="37">
        <v>59.9</v>
      </c>
    </row>
    <row r="247" spans="1:2">
      <c r="A247" s="17">
        <v>24990</v>
      </c>
      <c r="B247" s="37">
        <v>60</v>
      </c>
    </row>
    <row r="248" spans="1:2">
      <c r="A248" s="17">
        <v>25020</v>
      </c>
      <c r="B248" s="37">
        <v>59.8</v>
      </c>
    </row>
    <row r="249" spans="1:2">
      <c r="A249" s="17">
        <v>25051</v>
      </c>
      <c r="B249" s="37">
        <v>59.6</v>
      </c>
    </row>
    <row r="250" spans="1:2">
      <c r="A250" s="17">
        <v>25082</v>
      </c>
      <c r="B250" s="37">
        <v>59.5</v>
      </c>
    </row>
    <row r="251" spans="1:2">
      <c r="A251" s="17">
        <v>25112</v>
      </c>
      <c r="B251" s="37">
        <v>59.5</v>
      </c>
    </row>
    <row r="252" spans="1:2">
      <c r="A252" s="17">
        <v>25143</v>
      </c>
      <c r="B252" s="37">
        <v>59.6</v>
      </c>
    </row>
    <row r="253" spans="1:2">
      <c r="A253" s="17">
        <v>25173</v>
      </c>
      <c r="B253" s="37">
        <v>59.7</v>
      </c>
    </row>
    <row r="254" spans="1:2">
      <c r="A254" s="17">
        <v>25204</v>
      </c>
      <c r="B254" s="37">
        <v>59.6</v>
      </c>
    </row>
    <row r="255" spans="1:2">
      <c r="A255" s="17">
        <v>25235</v>
      </c>
      <c r="B255" s="37">
        <v>60</v>
      </c>
    </row>
    <row r="256" spans="1:2">
      <c r="A256" s="17">
        <v>25263</v>
      </c>
      <c r="B256" s="37">
        <v>59.9</v>
      </c>
    </row>
    <row r="257" spans="1:2">
      <c r="A257" s="17">
        <v>25294</v>
      </c>
      <c r="B257" s="37">
        <v>60</v>
      </c>
    </row>
    <row r="258" spans="1:2">
      <c r="A258" s="17">
        <v>25324</v>
      </c>
      <c r="B258" s="37">
        <v>59.8</v>
      </c>
    </row>
    <row r="259" spans="1:2">
      <c r="A259" s="17">
        <v>25355</v>
      </c>
      <c r="B259" s="37">
        <v>60.1</v>
      </c>
    </row>
    <row r="260" spans="1:2">
      <c r="A260" s="17">
        <v>25385</v>
      </c>
      <c r="B260" s="37">
        <v>60.1</v>
      </c>
    </row>
    <row r="261" spans="1:2">
      <c r="A261" s="17">
        <v>25416</v>
      </c>
      <c r="B261" s="37">
        <v>60.3</v>
      </c>
    </row>
    <row r="262" spans="1:2">
      <c r="A262" s="17">
        <v>25447</v>
      </c>
      <c r="B262" s="37">
        <v>60.3</v>
      </c>
    </row>
    <row r="263" spans="1:2">
      <c r="A263" s="17">
        <v>25477</v>
      </c>
      <c r="B263" s="37">
        <v>60.4</v>
      </c>
    </row>
    <row r="264" spans="1:2">
      <c r="A264" s="17">
        <v>25508</v>
      </c>
      <c r="B264" s="37">
        <v>60.2</v>
      </c>
    </row>
    <row r="265" spans="1:2">
      <c r="A265" s="17">
        <v>25538</v>
      </c>
      <c r="B265" s="36">
        <v>60.2</v>
      </c>
    </row>
    <row r="266" spans="1:2">
      <c r="A266" s="17">
        <v>25569</v>
      </c>
      <c r="B266" s="36">
        <v>60.4</v>
      </c>
    </row>
    <row r="267" spans="1:2">
      <c r="A267" s="17">
        <v>25600</v>
      </c>
      <c r="B267" s="36">
        <v>60.4</v>
      </c>
    </row>
    <row r="268" spans="1:2">
      <c r="A268" s="17">
        <v>25628</v>
      </c>
      <c r="B268" s="36">
        <v>60.6</v>
      </c>
    </row>
    <row r="269" spans="1:2">
      <c r="A269" s="17">
        <v>25659</v>
      </c>
      <c r="B269" s="36">
        <v>60.6</v>
      </c>
    </row>
    <row r="270" spans="1:2">
      <c r="A270" s="17">
        <v>25689</v>
      </c>
      <c r="B270" s="36">
        <v>60.3</v>
      </c>
    </row>
    <row r="271" spans="1:2">
      <c r="A271" s="17">
        <v>25720</v>
      </c>
      <c r="B271" s="36">
        <v>60.2</v>
      </c>
    </row>
    <row r="272" spans="1:2">
      <c r="A272" s="17">
        <v>25750</v>
      </c>
      <c r="B272" s="36">
        <v>60.4</v>
      </c>
    </row>
    <row r="273" spans="1:2">
      <c r="A273" s="17">
        <v>25781</v>
      </c>
      <c r="B273" s="36">
        <v>60.3</v>
      </c>
    </row>
    <row r="274" spans="1:2">
      <c r="A274" s="17">
        <v>25812</v>
      </c>
      <c r="B274" s="36">
        <v>60.2</v>
      </c>
    </row>
    <row r="275" spans="1:2">
      <c r="A275" s="17">
        <v>25842</v>
      </c>
      <c r="B275" s="36">
        <v>60.4</v>
      </c>
    </row>
    <row r="276" spans="1:2">
      <c r="A276" s="17">
        <v>25873</v>
      </c>
      <c r="B276" s="36">
        <v>60.4</v>
      </c>
    </row>
    <row r="277" spans="1:2">
      <c r="A277" s="17">
        <v>25903</v>
      </c>
      <c r="B277" s="36">
        <v>60.4</v>
      </c>
    </row>
    <row r="278" spans="1:2">
      <c r="A278" s="17">
        <v>25934</v>
      </c>
      <c r="B278" s="36">
        <v>60.4</v>
      </c>
    </row>
    <row r="279" spans="1:2">
      <c r="A279" s="17">
        <v>25965</v>
      </c>
      <c r="B279" s="36">
        <v>60.1</v>
      </c>
    </row>
    <row r="280" spans="1:2">
      <c r="A280" s="17">
        <v>25993</v>
      </c>
      <c r="B280" s="36">
        <v>60</v>
      </c>
    </row>
    <row r="281" spans="1:2">
      <c r="A281" s="17">
        <v>26024</v>
      </c>
      <c r="B281" s="36">
        <v>60.1</v>
      </c>
    </row>
    <row r="282" spans="1:2">
      <c r="A282" s="17">
        <v>26054</v>
      </c>
      <c r="B282" s="36">
        <v>60.2</v>
      </c>
    </row>
    <row r="283" spans="1:2">
      <c r="A283" s="17">
        <v>26085</v>
      </c>
      <c r="B283" s="36">
        <v>59.8</v>
      </c>
    </row>
    <row r="284" spans="1:2">
      <c r="A284" s="17">
        <v>26115</v>
      </c>
      <c r="B284" s="36">
        <v>60.1</v>
      </c>
    </row>
    <row r="285" spans="1:2">
      <c r="A285" s="17">
        <v>26146</v>
      </c>
      <c r="B285" s="36">
        <v>60.2</v>
      </c>
    </row>
    <row r="286" spans="1:2">
      <c r="A286" s="17">
        <v>26177</v>
      </c>
      <c r="B286" s="36">
        <v>60.1</v>
      </c>
    </row>
    <row r="287" spans="1:2">
      <c r="A287" s="17">
        <v>26207</v>
      </c>
      <c r="B287" s="36">
        <v>60.1</v>
      </c>
    </row>
    <row r="288" spans="1:2">
      <c r="A288" s="17">
        <v>26238</v>
      </c>
      <c r="B288" s="36">
        <v>60.4</v>
      </c>
    </row>
    <row r="289" spans="1:2">
      <c r="A289" s="17">
        <v>26268</v>
      </c>
      <c r="B289" s="36">
        <v>60.4</v>
      </c>
    </row>
    <row r="290" spans="1:2">
      <c r="A290" s="17">
        <v>26299</v>
      </c>
      <c r="B290" s="36">
        <v>60.2</v>
      </c>
    </row>
    <row r="291" spans="1:2">
      <c r="A291" s="17">
        <v>26330</v>
      </c>
      <c r="B291" s="36">
        <v>60.2</v>
      </c>
    </row>
    <row r="292" spans="1:2">
      <c r="A292" s="17">
        <v>26359</v>
      </c>
      <c r="B292" s="36">
        <v>60.5</v>
      </c>
    </row>
    <row r="293" spans="1:2">
      <c r="A293" s="17">
        <v>26390</v>
      </c>
      <c r="B293" s="36">
        <v>60.4</v>
      </c>
    </row>
    <row r="294" spans="1:2">
      <c r="A294" s="17">
        <v>26420</v>
      </c>
      <c r="B294" s="36">
        <v>60.4</v>
      </c>
    </row>
    <row r="295" spans="1:2">
      <c r="A295" s="17">
        <v>26451</v>
      </c>
      <c r="B295" s="36">
        <v>60.4</v>
      </c>
    </row>
    <row r="296" spans="1:2">
      <c r="A296" s="17">
        <v>26481</v>
      </c>
      <c r="B296" s="36">
        <v>60.4</v>
      </c>
    </row>
    <row r="297" spans="1:2">
      <c r="A297" s="17">
        <v>26512</v>
      </c>
      <c r="B297" s="36">
        <v>60.6</v>
      </c>
    </row>
    <row r="298" spans="1:2">
      <c r="A298" s="17">
        <v>26543</v>
      </c>
      <c r="B298" s="36">
        <v>60.4</v>
      </c>
    </row>
    <row r="299" spans="1:2">
      <c r="A299" s="17">
        <v>26573</v>
      </c>
      <c r="B299" s="36">
        <v>60.3</v>
      </c>
    </row>
    <row r="300" spans="1:2">
      <c r="A300" s="17">
        <v>26604</v>
      </c>
      <c r="B300" s="36">
        <v>60.3</v>
      </c>
    </row>
    <row r="301" spans="1:2">
      <c r="A301" s="17">
        <v>26634</v>
      </c>
      <c r="B301" s="36">
        <v>60.5</v>
      </c>
    </row>
    <row r="302" spans="1:2">
      <c r="A302" s="17">
        <v>26665</v>
      </c>
      <c r="B302" s="36">
        <v>60</v>
      </c>
    </row>
    <row r="303" spans="1:2">
      <c r="A303" s="17">
        <v>26696</v>
      </c>
      <c r="B303" s="36">
        <v>60.5</v>
      </c>
    </row>
    <row r="304" spans="1:2">
      <c r="A304" s="17">
        <v>26724</v>
      </c>
      <c r="B304" s="36">
        <v>60.8</v>
      </c>
    </row>
    <row r="305" spans="1:2">
      <c r="A305" s="17">
        <v>26755</v>
      </c>
      <c r="B305" s="36">
        <v>60.8</v>
      </c>
    </row>
    <row r="306" spans="1:2">
      <c r="A306" s="17">
        <v>26785</v>
      </c>
      <c r="B306" s="36">
        <v>60.6</v>
      </c>
    </row>
    <row r="307" spans="1:2">
      <c r="A307" s="17">
        <v>26816</v>
      </c>
      <c r="B307" s="36">
        <v>60.9</v>
      </c>
    </row>
    <row r="308" spans="1:2">
      <c r="A308" s="17">
        <v>26846</v>
      </c>
      <c r="B308" s="36">
        <v>60.9</v>
      </c>
    </row>
    <row r="309" spans="1:2">
      <c r="A309" s="17">
        <v>26877</v>
      </c>
      <c r="B309" s="36">
        <v>60.7</v>
      </c>
    </row>
    <row r="310" spans="1:2">
      <c r="A310" s="17">
        <v>26908</v>
      </c>
      <c r="B310" s="36">
        <v>60.8</v>
      </c>
    </row>
    <row r="311" spans="1:2">
      <c r="A311" s="17">
        <v>26938</v>
      </c>
      <c r="B311" s="36">
        <v>60.9</v>
      </c>
    </row>
    <row r="312" spans="1:2">
      <c r="A312" s="17">
        <v>26969</v>
      </c>
      <c r="B312" s="36">
        <v>61.2</v>
      </c>
    </row>
    <row r="313" spans="1:2">
      <c r="A313" s="17">
        <v>26999</v>
      </c>
      <c r="B313" s="36">
        <v>61.2</v>
      </c>
    </row>
    <row r="314" spans="1:2">
      <c r="A314" s="17">
        <v>27030</v>
      </c>
      <c r="B314" s="36">
        <v>61.3</v>
      </c>
    </row>
    <row r="315" spans="1:2">
      <c r="A315" s="17">
        <v>27061</v>
      </c>
      <c r="B315" s="36">
        <v>61.4</v>
      </c>
    </row>
    <row r="316" spans="1:2">
      <c r="A316" s="17">
        <v>27089</v>
      </c>
      <c r="B316" s="36">
        <v>61.3</v>
      </c>
    </row>
    <row r="317" spans="1:2">
      <c r="A317" s="17">
        <v>27120</v>
      </c>
      <c r="B317" s="36">
        <v>61.1</v>
      </c>
    </row>
    <row r="318" spans="1:2">
      <c r="A318" s="17">
        <v>27150</v>
      </c>
      <c r="B318" s="36">
        <v>61.2</v>
      </c>
    </row>
    <row r="319" spans="1:2">
      <c r="A319" s="17">
        <v>27181</v>
      </c>
      <c r="B319" s="36">
        <v>61.2</v>
      </c>
    </row>
    <row r="320" spans="1:2">
      <c r="A320" s="17">
        <v>27211</v>
      </c>
      <c r="B320" s="36">
        <v>61.4</v>
      </c>
    </row>
    <row r="321" spans="1:2">
      <c r="A321" s="17">
        <v>27242</v>
      </c>
      <c r="B321" s="36">
        <v>61.2</v>
      </c>
    </row>
    <row r="322" spans="1:2">
      <c r="A322" s="17">
        <v>27273</v>
      </c>
      <c r="B322" s="36">
        <v>61.4</v>
      </c>
    </row>
    <row r="323" spans="1:2">
      <c r="A323" s="17">
        <v>27303</v>
      </c>
      <c r="B323" s="36">
        <v>61.3</v>
      </c>
    </row>
    <row r="324" spans="1:2">
      <c r="A324" s="17">
        <v>27334</v>
      </c>
      <c r="B324" s="36">
        <v>61.3</v>
      </c>
    </row>
    <row r="325" spans="1:2">
      <c r="A325" s="17">
        <v>27364</v>
      </c>
      <c r="B325" s="36">
        <v>61.2</v>
      </c>
    </row>
    <row r="326" spans="1:2">
      <c r="A326" s="17">
        <v>27395</v>
      </c>
      <c r="B326" s="36">
        <v>61.4</v>
      </c>
    </row>
    <row r="327" spans="1:2">
      <c r="A327" s="17">
        <v>27426</v>
      </c>
      <c r="B327" s="36">
        <v>61</v>
      </c>
    </row>
    <row r="328" spans="1:2">
      <c r="A328" s="17">
        <v>27454</v>
      </c>
      <c r="B328" s="36">
        <v>61.2</v>
      </c>
    </row>
    <row r="329" spans="1:2">
      <c r="A329" s="17">
        <v>27485</v>
      </c>
      <c r="B329" s="36">
        <v>61.3</v>
      </c>
    </row>
    <row r="330" spans="1:2">
      <c r="A330" s="17">
        <v>27515</v>
      </c>
      <c r="B330" s="36">
        <v>61.5</v>
      </c>
    </row>
    <row r="331" spans="1:2">
      <c r="A331" s="17">
        <v>27546</v>
      </c>
      <c r="B331" s="36">
        <v>61.2</v>
      </c>
    </row>
    <row r="332" spans="1:2">
      <c r="A332" s="17">
        <v>27576</v>
      </c>
      <c r="B332" s="36">
        <v>61.3</v>
      </c>
    </row>
    <row r="333" spans="1:2">
      <c r="A333" s="17">
        <v>27607</v>
      </c>
      <c r="B333" s="36">
        <v>61.3</v>
      </c>
    </row>
    <row r="334" spans="1:2">
      <c r="A334" s="17">
        <v>27638</v>
      </c>
      <c r="B334" s="36">
        <v>61.2</v>
      </c>
    </row>
    <row r="335" spans="1:2">
      <c r="A335" s="17">
        <v>27668</v>
      </c>
      <c r="B335" s="36">
        <v>61.2</v>
      </c>
    </row>
    <row r="336" spans="1:2">
      <c r="A336" s="17">
        <v>27699</v>
      </c>
      <c r="B336" s="36">
        <v>61.1</v>
      </c>
    </row>
    <row r="337" spans="1:2">
      <c r="A337" s="17">
        <v>27729</v>
      </c>
      <c r="B337" s="36">
        <v>61.1</v>
      </c>
    </row>
    <row r="338" spans="1:2">
      <c r="A338" s="17">
        <v>27760</v>
      </c>
      <c r="B338" s="36">
        <v>61.3</v>
      </c>
    </row>
    <row r="339" spans="1:2">
      <c r="A339" s="17">
        <v>27791</v>
      </c>
      <c r="B339" s="36">
        <v>61.3</v>
      </c>
    </row>
    <row r="340" spans="1:2">
      <c r="A340" s="17">
        <v>27820</v>
      </c>
      <c r="B340" s="36">
        <v>61.3</v>
      </c>
    </row>
    <row r="341" spans="1:2">
      <c r="A341" s="17">
        <v>27851</v>
      </c>
      <c r="B341" s="36">
        <v>61.6</v>
      </c>
    </row>
    <row r="342" spans="1:2">
      <c r="A342" s="17">
        <v>27881</v>
      </c>
      <c r="B342" s="36">
        <v>61.5</v>
      </c>
    </row>
    <row r="343" spans="1:2">
      <c r="A343" s="17">
        <v>27912</v>
      </c>
      <c r="B343" s="36">
        <v>61.5</v>
      </c>
    </row>
    <row r="344" spans="1:2">
      <c r="A344" s="17">
        <v>27942</v>
      </c>
      <c r="B344" s="36">
        <v>61.8</v>
      </c>
    </row>
    <row r="345" spans="1:2">
      <c r="A345" s="17">
        <v>27973</v>
      </c>
      <c r="B345" s="36">
        <v>61.8</v>
      </c>
    </row>
    <row r="346" spans="1:2">
      <c r="A346" s="17">
        <v>28004</v>
      </c>
      <c r="B346" s="36">
        <v>61.6</v>
      </c>
    </row>
    <row r="347" spans="1:2">
      <c r="A347" s="17">
        <v>28034</v>
      </c>
      <c r="B347" s="36">
        <v>61.6</v>
      </c>
    </row>
    <row r="348" spans="1:2">
      <c r="A348" s="17">
        <v>28065</v>
      </c>
      <c r="B348" s="36">
        <v>61.9</v>
      </c>
    </row>
    <row r="349" spans="1:2">
      <c r="A349" s="17">
        <v>28095</v>
      </c>
      <c r="B349" s="36">
        <v>61.8</v>
      </c>
    </row>
    <row r="350" spans="1:2">
      <c r="A350" s="17">
        <v>28126</v>
      </c>
      <c r="B350" s="36">
        <v>61.6</v>
      </c>
    </row>
    <row r="351" spans="1:2">
      <c r="A351" s="17">
        <v>28157</v>
      </c>
      <c r="B351" s="36">
        <v>61.9</v>
      </c>
    </row>
    <row r="352" spans="1:2">
      <c r="A352" s="17">
        <v>28185</v>
      </c>
      <c r="B352" s="36">
        <v>62</v>
      </c>
    </row>
    <row r="353" spans="1:2">
      <c r="A353" s="17">
        <v>28216</v>
      </c>
      <c r="B353" s="36">
        <v>62.1</v>
      </c>
    </row>
    <row r="354" spans="1:2">
      <c r="A354" s="17">
        <v>28246</v>
      </c>
      <c r="B354" s="36">
        <v>62.2</v>
      </c>
    </row>
    <row r="355" spans="1:2">
      <c r="A355" s="17">
        <v>28277</v>
      </c>
      <c r="B355" s="36">
        <v>62.4</v>
      </c>
    </row>
    <row r="356" spans="1:2">
      <c r="A356" s="17">
        <v>28307</v>
      </c>
      <c r="B356" s="36">
        <v>62.1</v>
      </c>
    </row>
    <row r="357" spans="1:2">
      <c r="A357" s="17">
        <v>28338</v>
      </c>
      <c r="B357" s="36">
        <v>62.3</v>
      </c>
    </row>
    <row r="358" spans="1:2">
      <c r="A358" s="17">
        <v>28369</v>
      </c>
      <c r="B358" s="36">
        <v>62.3</v>
      </c>
    </row>
    <row r="359" spans="1:2">
      <c r="A359" s="17">
        <v>28399</v>
      </c>
      <c r="B359" s="36">
        <v>62.4</v>
      </c>
    </row>
    <row r="360" spans="1:2">
      <c r="A360" s="17">
        <v>28430</v>
      </c>
      <c r="B360" s="36">
        <v>62.8</v>
      </c>
    </row>
    <row r="361" spans="1:2">
      <c r="A361" s="17">
        <v>28460</v>
      </c>
      <c r="B361" s="36">
        <v>62.7</v>
      </c>
    </row>
    <row r="362" spans="1:2">
      <c r="A362" s="17">
        <v>28491</v>
      </c>
      <c r="B362" s="36">
        <v>62.8</v>
      </c>
    </row>
    <row r="363" spans="1:2">
      <c r="A363" s="17">
        <v>28522</v>
      </c>
      <c r="B363" s="36">
        <v>62.7</v>
      </c>
    </row>
    <row r="364" spans="1:2">
      <c r="A364" s="17">
        <v>28550</v>
      </c>
      <c r="B364" s="36">
        <v>62.8</v>
      </c>
    </row>
    <row r="365" spans="1:2">
      <c r="A365" s="17">
        <v>28581</v>
      </c>
      <c r="B365" s="36">
        <v>63</v>
      </c>
    </row>
    <row r="366" spans="1:2">
      <c r="A366" s="17">
        <v>28611</v>
      </c>
      <c r="B366" s="36">
        <v>63.1</v>
      </c>
    </row>
    <row r="367" spans="1:2">
      <c r="A367" s="17">
        <v>28642</v>
      </c>
      <c r="B367" s="36">
        <v>63.3</v>
      </c>
    </row>
    <row r="368" spans="1:2">
      <c r="A368" s="17">
        <v>28672</v>
      </c>
      <c r="B368" s="36">
        <v>63.2</v>
      </c>
    </row>
    <row r="369" spans="1:2">
      <c r="A369" s="17">
        <v>28703</v>
      </c>
      <c r="B369" s="36">
        <v>63.2</v>
      </c>
    </row>
    <row r="370" spans="1:2">
      <c r="A370" s="17">
        <v>28734</v>
      </c>
      <c r="B370" s="36">
        <v>63.3</v>
      </c>
    </row>
    <row r="371" spans="1:2">
      <c r="A371" s="17">
        <v>28764</v>
      </c>
      <c r="B371" s="36">
        <v>63.3</v>
      </c>
    </row>
    <row r="372" spans="1:2">
      <c r="A372" s="17">
        <v>28795</v>
      </c>
      <c r="B372" s="36">
        <v>63.5</v>
      </c>
    </row>
    <row r="373" spans="1:2">
      <c r="A373" s="17">
        <v>28825</v>
      </c>
      <c r="B373" s="36">
        <v>63.6</v>
      </c>
    </row>
    <row r="374" spans="1:2">
      <c r="A374" s="17">
        <v>28856</v>
      </c>
      <c r="B374" s="36">
        <v>63.6</v>
      </c>
    </row>
    <row r="375" spans="1:2">
      <c r="A375" s="17">
        <v>28887</v>
      </c>
      <c r="B375" s="36">
        <v>63.8</v>
      </c>
    </row>
    <row r="376" spans="1:2">
      <c r="A376" s="17">
        <v>28915</v>
      </c>
      <c r="B376" s="36">
        <v>63.8</v>
      </c>
    </row>
    <row r="377" spans="1:2">
      <c r="A377" s="17">
        <v>28946</v>
      </c>
      <c r="B377" s="36">
        <v>63.5</v>
      </c>
    </row>
    <row r="378" spans="1:2">
      <c r="A378" s="17">
        <v>28976</v>
      </c>
      <c r="B378" s="36">
        <v>63.3</v>
      </c>
    </row>
    <row r="379" spans="1:2">
      <c r="A379" s="17">
        <v>29007</v>
      </c>
      <c r="B379" s="36">
        <v>63.5</v>
      </c>
    </row>
    <row r="380" spans="1:2">
      <c r="A380" s="17">
        <v>29037</v>
      </c>
      <c r="B380" s="36">
        <v>63.6</v>
      </c>
    </row>
    <row r="381" spans="1:2">
      <c r="A381" s="17">
        <v>29068</v>
      </c>
      <c r="B381" s="36">
        <v>63.6</v>
      </c>
    </row>
    <row r="382" spans="1:2">
      <c r="A382" s="17">
        <v>29099</v>
      </c>
      <c r="B382" s="36">
        <v>63.8</v>
      </c>
    </row>
    <row r="383" spans="1:2">
      <c r="A383" s="17">
        <v>29129</v>
      </c>
      <c r="B383" s="36">
        <v>63.7</v>
      </c>
    </row>
    <row r="384" spans="1:2">
      <c r="A384" s="17">
        <v>29160</v>
      </c>
      <c r="B384" s="36">
        <v>63.7</v>
      </c>
    </row>
    <row r="385" spans="1:2">
      <c r="A385" s="17">
        <v>29190</v>
      </c>
      <c r="B385" s="36">
        <v>63.9</v>
      </c>
    </row>
    <row r="386" spans="1:2">
      <c r="A386" s="17">
        <v>29221</v>
      </c>
      <c r="B386" s="36">
        <v>64</v>
      </c>
    </row>
    <row r="387" spans="1:2">
      <c r="A387" s="17">
        <v>29252</v>
      </c>
      <c r="B387" s="36">
        <v>64</v>
      </c>
    </row>
    <row r="388" spans="1:2">
      <c r="A388" s="17">
        <v>29281</v>
      </c>
      <c r="B388" s="36">
        <v>63.7</v>
      </c>
    </row>
    <row r="389" spans="1:2">
      <c r="A389" s="17">
        <v>29312</v>
      </c>
      <c r="B389" s="36">
        <v>63.8</v>
      </c>
    </row>
    <row r="390" spans="1:2">
      <c r="A390" s="17">
        <v>29342</v>
      </c>
      <c r="B390" s="36">
        <v>63.9</v>
      </c>
    </row>
    <row r="391" spans="1:2">
      <c r="A391" s="17">
        <v>29373</v>
      </c>
      <c r="B391" s="36">
        <v>63.7</v>
      </c>
    </row>
    <row r="392" spans="1:2">
      <c r="A392" s="17">
        <v>29403</v>
      </c>
      <c r="B392" s="36">
        <v>63.8</v>
      </c>
    </row>
    <row r="393" spans="1:2">
      <c r="A393" s="17">
        <v>29434</v>
      </c>
      <c r="B393" s="36">
        <v>63.7</v>
      </c>
    </row>
    <row r="394" spans="1:2">
      <c r="A394" s="17">
        <v>29465</v>
      </c>
      <c r="B394" s="36">
        <v>63.6</v>
      </c>
    </row>
    <row r="395" spans="1:2">
      <c r="A395" s="17">
        <v>29495</v>
      </c>
      <c r="B395" s="36">
        <v>63.7</v>
      </c>
    </row>
    <row r="396" spans="1:2">
      <c r="A396" s="17">
        <v>29526</v>
      </c>
      <c r="B396" s="36">
        <v>63.8</v>
      </c>
    </row>
    <row r="397" spans="1:2">
      <c r="A397" s="17">
        <v>29556</v>
      </c>
      <c r="B397" s="36">
        <v>63.6</v>
      </c>
    </row>
    <row r="398" spans="1:2">
      <c r="A398" s="17">
        <v>29587</v>
      </c>
      <c r="B398" s="36">
        <v>63.9</v>
      </c>
    </row>
    <row r="399" spans="1:2">
      <c r="A399" s="17">
        <v>29618</v>
      </c>
      <c r="B399" s="36">
        <v>63.9</v>
      </c>
    </row>
    <row r="400" spans="1:2">
      <c r="A400" s="17">
        <v>29646</v>
      </c>
      <c r="B400" s="36">
        <v>64.099999999999994</v>
      </c>
    </row>
    <row r="401" spans="1:2">
      <c r="A401" s="17">
        <v>29677</v>
      </c>
      <c r="B401" s="36">
        <v>64.2</v>
      </c>
    </row>
    <row r="402" spans="1:2">
      <c r="A402" s="17">
        <v>29707</v>
      </c>
      <c r="B402" s="36">
        <v>64.3</v>
      </c>
    </row>
    <row r="403" spans="1:2">
      <c r="A403" s="17">
        <v>29738</v>
      </c>
      <c r="B403" s="36">
        <v>63.7</v>
      </c>
    </row>
    <row r="404" spans="1:2">
      <c r="A404" s="17">
        <v>29768</v>
      </c>
      <c r="B404" s="36">
        <v>63.8</v>
      </c>
    </row>
    <row r="405" spans="1:2">
      <c r="A405" s="17">
        <v>29799</v>
      </c>
      <c r="B405" s="36">
        <v>63.8</v>
      </c>
    </row>
    <row r="406" spans="1:2">
      <c r="A406" s="17">
        <v>29830</v>
      </c>
      <c r="B406" s="36">
        <v>63.5</v>
      </c>
    </row>
    <row r="407" spans="1:2">
      <c r="A407" s="17">
        <v>29860</v>
      </c>
      <c r="B407" s="36">
        <v>63.8</v>
      </c>
    </row>
    <row r="408" spans="1:2">
      <c r="A408" s="17">
        <v>29891</v>
      </c>
      <c r="B408" s="36">
        <v>63.9</v>
      </c>
    </row>
    <row r="409" spans="1:2">
      <c r="A409" s="17">
        <v>29921</v>
      </c>
      <c r="B409" s="36">
        <v>63.6</v>
      </c>
    </row>
    <row r="410" spans="1:2">
      <c r="A410" s="17">
        <v>29952</v>
      </c>
      <c r="B410" s="36">
        <v>63.7</v>
      </c>
    </row>
    <row r="411" spans="1:2">
      <c r="A411" s="17">
        <v>29983</v>
      </c>
      <c r="B411" s="36">
        <v>63.8</v>
      </c>
    </row>
    <row r="412" spans="1:2">
      <c r="A412" s="17">
        <v>30011</v>
      </c>
      <c r="B412" s="36">
        <v>63.8</v>
      </c>
    </row>
    <row r="413" spans="1:2">
      <c r="A413" s="17">
        <v>30042</v>
      </c>
      <c r="B413" s="36">
        <v>63.9</v>
      </c>
    </row>
    <row r="414" spans="1:2">
      <c r="A414" s="17">
        <v>30072</v>
      </c>
      <c r="B414" s="36">
        <v>64.2</v>
      </c>
    </row>
    <row r="415" spans="1:2">
      <c r="A415" s="17">
        <v>30103</v>
      </c>
      <c r="B415" s="36">
        <v>63.9</v>
      </c>
    </row>
    <row r="416" spans="1:2">
      <c r="A416" s="17">
        <v>30133</v>
      </c>
      <c r="B416" s="36">
        <v>64</v>
      </c>
    </row>
    <row r="417" spans="1:2">
      <c r="A417" s="17">
        <v>30164</v>
      </c>
      <c r="B417" s="36">
        <v>64.099999999999994</v>
      </c>
    </row>
    <row r="418" spans="1:2">
      <c r="A418" s="17">
        <v>30195</v>
      </c>
      <c r="B418" s="36">
        <v>64.099999999999994</v>
      </c>
    </row>
    <row r="419" spans="1:2">
      <c r="A419" s="17">
        <v>30225</v>
      </c>
      <c r="B419" s="36">
        <v>64.099999999999994</v>
      </c>
    </row>
    <row r="420" spans="1:2">
      <c r="A420" s="17">
        <v>30256</v>
      </c>
      <c r="B420" s="36">
        <v>64.2</v>
      </c>
    </row>
    <row r="421" spans="1:2">
      <c r="A421" s="17">
        <v>30286</v>
      </c>
      <c r="B421" s="36">
        <v>64.099999999999994</v>
      </c>
    </row>
    <row r="422" spans="1:2">
      <c r="A422" s="17">
        <v>30317</v>
      </c>
      <c r="B422" s="36">
        <v>63.9</v>
      </c>
    </row>
    <row r="423" spans="1:2">
      <c r="A423" s="17">
        <v>30348</v>
      </c>
      <c r="B423" s="36">
        <v>63.8</v>
      </c>
    </row>
    <row r="424" spans="1:2">
      <c r="A424" s="17">
        <v>30376</v>
      </c>
      <c r="B424" s="36">
        <v>63.7</v>
      </c>
    </row>
    <row r="425" spans="1:2">
      <c r="A425" s="17">
        <v>30407</v>
      </c>
      <c r="B425" s="36">
        <v>63.8</v>
      </c>
    </row>
    <row r="426" spans="1:2">
      <c r="A426" s="17">
        <v>30437</v>
      </c>
      <c r="B426" s="36">
        <v>63.7</v>
      </c>
    </row>
    <row r="427" spans="1:2">
      <c r="A427" s="17">
        <v>30468</v>
      </c>
      <c r="B427" s="36">
        <v>64.3</v>
      </c>
    </row>
    <row r="428" spans="1:2">
      <c r="A428" s="17">
        <v>30498</v>
      </c>
      <c r="B428" s="36">
        <v>64.099999999999994</v>
      </c>
    </row>
    <row r="429" spans="1:2">
      <c r="A429" s="17">
        <v>30529</v>
      </c>
      <c r="B429" s="36">
        <v>64.3</v>
      </c>
    </row>
    <row r="430" spans="1:2">
      <c r="A430" s="17">
        <v>30560</v>
      </c>
      <c r="B430" s="36">
        <v>64.3</v>
      </c>
    </row>
    <row r="431" spans="1:2">
      <c r="A431" s="17">
        <v>30590</v>
      </c>
      <c r="B431" s="36">
        <v>64</v>
      </c>
    </row>
    <row r="432" spans="1:2">
      <c r="A432" s="17">
        <v>30621</v>
      </c>
      <c r="B432" s="36">
        <v>64.099999999999994</v>
      </c>
    </row>
    <row r="433" spans="1:2">
      <c r="A433" s="17">
        <v>30651</v>
      </c>
      <c r="B433" s="36">
        <v>64.099999999999994</v>
      </c>
    </row>
    <row r="434" spans="1:2">
      <c r="A434" s="17">
        <v>30682</v>
      </c>
      <c r="B434" s="36">
        <v>63.9</v>
      </c>
    </row>
    <row r="435" spans="1:2">
      <c r="A435" s="17">
        <v>30713</v>
      </c>
      <c r="B435" s="36">
        <v>64.099999999999994</v>
      </c>
    </row>
    <row r="436" spans="1:2">
      <c r="A436" s="17">
        <v>30742</v>
      </c>
      <c r="B436" s="36">
        <v>64.099999999999994</v>
      </c>
    </row>
    <row r="437" spans="1:2">
      <c r="A437" s="17">
        <v>30773</v>
      </c>
      <c r="B437" s="36">
        <v>64.3</v>
      </c>
    </row>
    <row r="438" spans="1:2">
      <c r="A438" s="17">
        <v>30803</v>
      </c>
      <c r="B438" s="36">
        <v>64.5</v>
      </c>
    </row>
    <row r="439" spans="1:2">
      <c r="A439" s="17">
        <v>30834</v>
      </c>
      <c r="B439" s="36">
        <v>64.599999999999994</v>
      </c>
    </row>
    <row r="440" spans="1:2">
      <c r="A440" s="17">
        <v>30864</v>
      </c>
      <c r="B440" s="36">
        <v>64.599999999999994</v>
      </c>
    </row>
    <row r="441" spans="1:2">
      <c r="A441" s="17">
        <v>30895</v>
      </c>
      <c r="B441" s="36">
        <v>64.400000000000006</v>
      </c>
    </row>
    <row r="442" spans="1:2">
      <c r="A442" s="17">
        <v>30926</v>
      </c>
      <c r="B442" s="36">
        <v>64.400000000000006</v>
      </c>
    </row>
    <row r="443" spans="1:2">
      <c r="A443" s="17">
        <v>30956</v>
      </c>
      <c r="B443" s="36">
        <v>64.400000000000006</v>
      </c>
    </row>
    <row r="444" spans="1:2">
      <c r="A444" s="17">
        <v>30987</v>
      </c>
      <c r="B444" s="36">
        <v>64.5</v>
      </c>
    </row>
    <row r="445" spans="1:2">
      <c r="A445" s="17">
        <v>31017</v>
      </c>
      <c r="B445" s="36">
        <v>64.599999999999994</v>
      </c>
    </row>
    <row r="446" spans="1:2">
      <c r="A446" s="17">
        <v>31048</v>
      </c>
      <c r="B446" s="36">
        <v>64.7</v>
      </c>
    </row>
    <row r="447" spans="1:2">
      <c r="A447" s="17">
        <v>31079</v>
      </c>
      <c r="B447" s="36">
        <v>64.7</v>
      </c>
    </row>
    <row r="448" spans="1:2">
      <c r="A448" s="17">
        <v>31107</v>
      </c>
      <c r="B448" s="36">
        <v>64.900000000000006</v>
      </c>
    </row>
    <row r="449" spans="1:2">
      <c r="A449" s="17">
        <v>31138</v>
      </c>
      <c r="B449" s="36">
        <v>64.900000000000006</v>
      </c>
    </row>
    <row r="450" spans="1:2">
      <c r="A450" s="17">
        <v>31168</v>
      </c>
      <c r="B450" s="36">
        <v>64.8</v>
      </c>
    </row>
    <row r="451" spans="1:2">
      <c r="A451" s="17">
        <v>31199</v>
      </c>
      <c r="B451" s="36">
        <v>64.599999999999994</v>
      </c>
    </row>
    <row r="452" spans="1:2">
      <c r="A452" s="17">
        <v>31229</v>
      </c>
      <c r="B452" s="36">
        <v>64.7</v>
      </c>
    </row>
    <row r="453" spans="1:2">
      <c r="A453" s="17">
        <v>31260</v>
      </c>
      <c r="B453" s="36">
        <v>64.599999999999994</v>
      </c>
    </row>
    <row r="454" spans="1:2">
      <c r="A454" s="17">
        <v>31291</v>
      </c>
      <c r="B454" s="36">
        <v>64.900000000000006</v>
      </c>
    </row>
    <row r="455" spans="1:2">
      <c r="A455" s="17">
        <v>31321</v>
      </c>
      <c r="B455" s="36">
        <v>65</v>
      </c>
    </row>
    <row r="456" spans="1:2">
      <c r="A456" s="17">
        <v>31352</v>
      </c>
      <c r="B456" s="36">
        <v>64.900000000000006</v>
      </c>
    </row>
    <row r="457" spans="1:2">
      <c r="A457" s="17">
        <v>31382</v>
      </c>
      <c r="B457" s="36">
        <v>65</v>
      </c>
    </row>
    <row r="458" spans="1:2">
      <c r="A458" s="17">
        <v>31413</v>
      </c>
      <c r="B458" s="36">
        <v>64.900000000000006</v>
      </c>
    </row>
    <row r="459" spans="1:2">
      <c r="A459" s="17">
        <v>31444</v>
      </c>
      <c r="B459" s="36">
        <v>65</v>
      </c>
    </row>
    <row r="460" spans="1:2">
      <c r="A460" s="17">
        <v>31472</v>
      </c>
      <c r="B460" s="36">
        <v>65.099999999999994</v>
      </c>
    </row>
    <row r="461" spans="1:2">
      <c r="A461" s="17">
        <v>31503</v>
      </c>
      <c r="B461" s="36">
        <v>65.099999999999994</v>
      </c>
    </row>
    <row r="462" spans="1:2">
      <c r="A462" s="17">
        <v>31533</v>
      </c>
      <c r="B462" s="36">
        <v>65.2</v>
      </c>
    </row>
    <row r="463" spans="1:2">
      <c r="A463" s="17">
        <v>31564</v>
      </c>
      <c r="B463" s="36">
        <v>65.400000000000006</v>
      </c>
    </row>
    <row r="464" spans="1:2">
      <c r="A464" s="17">
        <v>31594</v>
      </c>
      <c r="B464" s="36">
        <v>65.400000000000006</v>
      </c>
    </row>
    <row r="465" spans="1:2">
      <c r="A465" s="17">
        <v>31625</v>
      </c>
      <c r="B465" s="36">
        <v>65.3</v>
      </c>
    </row>
    <row r="466" spans="1:2">
      <c r="A466" s="17">
        <v>31656</v>
      </c>
      <c r="B466" s="36">
        <v>65.400000000000006</v>
      </c>
    </row>
    <row r="467" spans="1:2">
      <c r="A467" s="17">
        <v>31686</v>
      </c>
      <c r="B467" s="36">
        <v>65.400000000000006</v>
      </c>
    </row>
    <row r="468" spans="1:2">
      <c r="A468" s="17">
        <v>31717</v>
      </c>
      <c r="B468" s="36">
        <v>65.400000000000006</v>
      </c>
    </row>
    <row r="469" spans="1:2">
      <c r="A469" s="17">
        <v>31747</v>
      </c>
      <c r="B469" s="36">
        <v>65.3</v>
      </c>
    </row>
    <row r="470" spans="1:2">
      <c r="A470" s="17">
        <v>31778</v>
      </c>
      <c r="B470" s="36">
        <v>65.400000000000006</v>
      </c>
    </row>
    <row r="471" spans="1:2">
      <c r="A471" s="17">
        <v>31809</v>
      </c>
      <c r="B471" s="36">
        <v>65.5</v>
      </c>
    </row>
    <row r="472" spans="1:2">
      <c r="A472" s="17">
        <v>31837</v>
      </c>
      <c r="B472" s="36">
        <v>65.5</v>
      </c>
    </row>
    <row r="473" spans="1:2">
      <c r="A473" s="17">
        <v>31868</v>
      </c>
      <c r="B473" s="36">
        <v>65.400000000000006</v>
      </c>
    </row>
    <row r="474" spans="1:2">
      <c r="A474" s="17">
        <v>31898</v>
      </c>
      <c r="B474" s="36">
        <v>65.7</v>
      </c>
    </row>
    <row r="475" spans="1:2">
      <c r="A475" s="17">
        <v>31929</v>
      </c>
      <c r="B475" s="36">
        <v>65.5</v>
      </c>
    </row>
    <row r="476" spans="1:2">
      <c r="A476" s="17">
        <v>31959</v>
      </c>
      <c r="B476" s="36">
        <v>65.599999999999994</v>
      </c>
    </row>
    <row r="477" spans="1:2">
      <c r="A477" s="17">
        <v>31990</v>
      </c>
      <c r="B477" s="36">
        <v>65.7</v>
      </c>
    </row>
    <row r="478" spans="1:2">
      <c r="A478" s="17">
        <v>32021</v>
      </c>
      <c r="B478" s="36">
        <v>65.5</v>
      </c>
    </row>
    <row r="479" spans="1:2">
      <c r="A479" s="17">
        <v>32051</v>
      </c>
      <c r="B479" s="36">
        <v>65.7</v>
      </c>
    </row>
    <row r="480" spans="1:2">
      <c r="A480" s="17">
        <v>32082</v>
      </c>
      <c r="B480" s="36">
        <v>65.7</v>
      </c>
    </row>
    <row r="481" spans="1:2">
      <c r="A481" s="17">
        <v>32112</v>
      </c>
      <c r="B481" s="36">
        <v>65.7</v>
      </c>
    </row>
    <row r="482" spans="1:2">
      <c r="A482" s="17">
        <v>32143</v>
      </c>
      <c r="B482" s="36">
        <v>65.8</v>
      </c>
    </row>
    <row r="483" spans="1:2">
      <c r="A483" s="17">
        <v>32174</v>
      </c>
      <c r="B483" s="36">
        <v>65.900000000000006</v>
      </c>
    </row>
    <row r="484" spans="1:2">
      <c r="A484" s="17">
        <v>32203</v>
      </c>
      <c r="B484" s="36">
        <v>65.7</v>
      </c>
    </row>
    <row r="485" spans="1:2">
      <c r="A485" s="17">
        <v>32234</v>
      </c>
      <c r="B485" s="36">
        <v>65.8</v>
      </c>
    </row>
    <row r="486" spans="1:2">
      <c r="A486" s="17">
        <v>32264</v>
      </c>
      <c r="B486" s="36">
        <v>65.7</v>
      </c>
    </row>
    <row r="487" spans="1:2">
      <c r="A487" s="17">
        <v>32295</v>
      </c>
      <c r="B487" s="36">
        <v>65.8</v>
      </c>
    </row>
    <row r="488" spans="1:2">
      <c r="A488" s="17">
        <v>32325</v>
      </c>
      <c r="B488" s="36">
        <v>65.900000000000006</v>
      </c>
    </row>
    <row r="489" spans="1:2">
      <c r="A489" s="17">
        <v>32356</v>
      </c>
      <c r="B489" s="36">
        <v>66.099999999999994</v>
      </c>
    </row>
    <row r="490" spans="1:2">
      <c r="A490" s="17">
        <v>32387</v>
      </c>
      <c r="B490" s="36">
        <v>65.900000000000006</v>
      </c>
    </row>
    <row r="491" spans="1:2">
      <c r="A491" s="17">
        <v>32417</v>
      </c>
      <c r="B491" s="36">
        <v>66</v>
      </c>
    </row>
    <row r="492" spans="1:2">
      <c r="A492" s="17">
        <v>32448</v>
      </c>
      <c r="B492" s="36">
        <v>66.2</v>
      </c>
    </row>
    <row r="493" spans="1:2">
      <c r="A493" s="17">
        <v>32478</v>
      </c>
      <c r="B493" s="36">
        <v>66.099999999999994</v>
      </c>
    </row>
    <row r="494" spans="1:2">
      <c r="A494" s="17">
        <v>32509</v>
      </c>
      <c r="B494" s="36">
        <v>66.5</v>
      </c>
    </row>
    <row r="495" spans="1:2">
      <c r="A495" s="17">
        <v>32540</v>
      </c>
      <c r="B495" s="36">
        <v>66.3</v>
      </c>
    </row>
    <row r="496" spans="1:2">
      <c r="A496" s="17">
        <v>32568</v>
      </c>
      <c r="B496" s="36">
        <v>66.3</v>
      </c>
    </row>
    <row r="497" spans="1:2">
      <c r="A497" s="17">
        <v>32599</v>
      </c>
      <c r="B497" s="36">
        <v>66.400000000000006</v>
      </c>
    </row>
    <row r="498" spans="1:2">
      <c r="A498" s="17">
        <v>32629</v>
      </c>
      <c r="B498" s="36">
        <v>66.3</v>
      </c>
    </row>
    <row r="499" spans="1:2">
      <c r="A499" s="17">
        <v>32660</v>
      </c>
      <c r="B499" s="36">
        <v>66.5</v>
      </c>
    </row>
    <row r="500" spans="1:2">
      <c r="A500" s="17">
        <v>32690</v>
      </c>
      <c r="B500" s="36">
        <v>66.5</v>
      </c>
    </row>
    <row r="501" spans="1:2">
      <c r="A501" s="17">
        <v>32721</v>
      </c>
      <c r="B501" s="36">
        <v>66.5</v>
      </c>
    </row>
    <row r="502" spans="1:2">
      <c r="A502" s="17">
        <v>32752</v>
      </c>
      <c r="B502" s="36">
        <v>66.400000000000006</v>
      </c>
    </row>
    <row r="503" spans="1:2">
      <c r="A503" s="17">
        <v>32782</v>
      </c>
      <c r="B503" s="36">
        <v>66.5</v>
      </c>
    </row>
    <row r="504" spans="1:2">
      <c r="A504" s="17">
        <v>32813</v>
      </c>
      <c r="B504" s="36">
        <v>66.599999999999994</v>
      </c>
    </row>
    <row r="505" spans="1:2">
      <c r="A505" s="17">
        <v>32843</v>
      </c>
      <c r="B505" s="36">
        <v>66.5</v>
      </c>
    </row>
    <row r="506" spans="1:2">
      <c r="A506" s="17">
        <v>32874</v>
      </c>
      <c r="B506" s="36">
        <v>66.8</v>
      </c>
    </row>
    <row r="507" spans="1:2">
      <c r="A507" s="17">
        <v>32905</v>
      </c>
      <c r="B507" s="36">
        <v>66.7</v>
      </c>
    </row>
    <row r="508" spans="1:2">
      <c r="A508" s="17">
        <v>32933</v>
      </c>
      <c r="B508" s="36">
        <v>66.7</v>
      </c>
    </row>
    <row r="509" spans="1:2">
      <c r="A509" s="17">
        <v>32964</v>
      </c>
      <c r="B509" s="36">
        <v>66.599999999999994</v>
      </c>
    </row>
    <row r="510" spans="1:2">
      <c r="A510" s="17">
        <v>32994</v>
      </c>
      <c r="B510" s="36">
        <v>66.599999999999994</v>
      </c>
    </row>
    <row r="511" spans="1:2">
      <c r="A511" s="17">
        <v>33025</v>
      </c>
      <c r="B511" s="36">
        <v>66.400000000000006</v>
      </c>
    </row>
    <row r="512" spans="1:2">
      <c r="A512" s="17">
        <v>33055</v>
      </c>
      <c r="B512" s="36">
        <v>66.5</v>
      </c>
    </row>
    <row r="513" spans="1:2">
      <c r="A513" s="17">
        <v>33086</v>
      </c>
      <c r="B513" s="36">
        <v>66.5</v>
      </c>
    </row>
    <row r="514" spans="1:2">
      <c r="A514" s="17">
        <v>33117</v>
      </c>
      <c r="B514" s="36">
        <v>66.400000000000006</v>
      </c>
    </row>
    <row r="515" spans="1:2">
      <c r="A515" s="17">
        <v>33147</v>
      </c>
      <c r="B515" s="36">
        <v>66.400000000000006</v>
      </c>
    </row>
    <row r="516" spans="1:2">
      <c r="A516" s="17">
        <v>33178</v>
      </c>
      <c r="B516" s="36">
        <v>66.400000000000006</v>
      </c>
    </row>
    <row r="517" spans="1:2">
      <c r="A517" s="17">
        <v>33208</v>
      </c>
      <c r="B517" s="36">
        <v>66.400000000000006</v>
      </c>
    </row>
    <row r="518" spans="1:2">
      <c r="A518" s="17">
        <v>33239</v>
      </c>
      <c r="B518" s="36">
        <v>66.2</v>
      </c>
    </row>
    <row r="519" spans="1:2">
      <c r="A519" s="17">
        <v>33270</v>
      </c>
      <c r="B519" s="36">
        <v>66.2</v>
      </c>
    </row>
    <row r="520" spans="1:2">
      <c r="A520" s="17">
        <v>33298</v>
      </c>
      <c r="B520" s="36">
        <v>66.3</v>
      </c>
    </row>
    <row r="521" spans="1:2">
      <c r="A521" s="17">
        <v>33329</v>
      </c>
      <c r="B521" s="36">
        <v>66.400000000000006</v>
      </c>
    </row>
    <row r="522" spans="1:2">
      <c r="A522" s="17">
        <v>33359</v>
      </c>
      <c r="B522" s="36">
        <v>66.2</v>
      </c>
    </row>
    <row r="523" spans="1:2">
      <c r="A523" s="17">
        <v>33390</v>
      </c>
      <c r="B523" s="36">
        <v>66.2</v>
      </c>
    </row>
    <row r="524" spans="1:2">
      <c r="A524" s="17">
        <v>33420</v>
      </c>
      <c r="B524" s="36">
        <v>66.099999999999994</v>
      </c>
    </row>
    <row r="525" spans="1:2">
      <c r="A525" s="17">
        <v>33451</v>
      </c>
      <c r="B525" s="36">
        <v>66</v>
      </c>
    </row>
    <row r="526" spans="1:2">
      <c r="A526" s="17">
        <v>33482</v>
      </c>
      <c r="B526" s="36">
        <v>66.2</v>
      </c>
    </row>
    <row r="527" spans="1:2">
      <c r="A527" s="17">
        <v>33512</v>
      </c>
      <c r="B527" s="36">
        <v>66.099999999999994</v>
      </c>
    </row>
    <row r="528" spans="1:2">
      <c r="A528" s="17">
        <v>33543</v>
      </c>
      <c r="B528" s="36">
        <v>66.099999999999994</v>
      </c>
    </row>
    <row r="529" spans="1:2">
      <c r="A529" s="17">
        <v>33573</v>
      </c>
      <c r="B529" s="36">
        <v>66</v>
      </c>
    </row>
    <row r="530" spans="1:2">
      <c r="A530" s="17">
        <v>33604</v>
      </c>
      <c r="B530" s="36">
        <v>66.3</v>
      </c>
    </row>
    <row r="531" spans="1:2">
      <c r="A531" s="17">
        <v>33635</v>
      </c>
      <c r="B531" s="36">
        <v>66.2</v>
      </c>
    </row>
    <row r="532" spans="1:2">
      <c r="A532" s="17">
        <v>33664</v>
      </c>
      <c r="B532" s="36">
        <v>66.400000000000006</v>
      </c>
    </row>
    <row r="533" spans="1:2">
      <c r="A533" s="17">
        <v>33695</v>
      </c>
      <c r="B533" s="36">
        <v>66.5</v>
      </c>
    </row>
    <row r="534" spans="1:2">
      <c r="A534" s="17">
        <v>33725</v>
      </c>
      <c r="B534" s="36">
        <v>66.599999999999994</v>
      </c>
    </row>
    <row r="535" spans="1:2">
      <c r="A535" s="17">
        <v>33756</v>
      </c>
      <c r="B535" s="36">
        <v>66.7</v>
      </c>
    </row>
    <row r="536" spans="1:2">
      <c r="A536" s="17">
        <v>33786</v>
      </c>
      <c r="B536" s="36">
        <v>66.7</v>
      </c>
    </row>
    <row r="537" spans="1:2">
      <c r="A537" s="17">
        <v>33817</v>
      </c>
      <c r="B537" s="36">
        <v>66.599999999999994</v>
      </c>
    </row>
    <row r="538" spans="1:2">
      <c r="A538" s="17">
        <v>33848</v>
      </c>
      <c r="B538" s="36">
        <v>66.5</v>
      </c>
    </row>
    <row r="539" spans="1:2">
      <c r="A539" s="17">
        <v>33878</v>
      </c>
      <c r="B539" s="36">
        <v>66.2</v>
      </c>
    </row>
    <row r="540" spans="1:2">
      <c r="A540" s="17">
        <v>33909</v>
      </c>
      <c r="B540" s="36">
        <v>66.3</v>
      </c>
    </row>
    <row r="541" spans="1:2">
      <c r="A541" s="17">
        <v>33939</v>
      </c>
      <c r="B541" s="36">
        <v>66.3</v>
      </c>
    </row>
    <row r="542" spans="1:2">
      <c r="A542" s="17">
        <v>33970</v>
      </c>
      <c r="B542" s="36">
        <v>66.2</v>
      </c>
    </row>
    <row r="543" spans="1:2">
      <c r="A543" s="17">
        <v>34001</v>
      </c>
      <c r="B543" s="36">
        <v>66.2</v>
      </c>
    </row>
    <row r="544" spans="1:2">
      <c r="A544" s="17">
        <v>34029</v>
      </c>
      <c r="B544" s="36">
        <v>66.2</v>
      </c>
    </row>
    <row r="545" spans="1:2">
      <c r="A545" s="17">
        <v>34060</v>
      </c>
      <c r="B545" s="36">
        <v>66.099999999999994</v>
      </c>
    </row>
    <row r="546" spans="1:2">
      <c r="A546" s="17">
        <v>34090</v>
      </c>
      <c r="B546" s="36">
        <v>66.400000000000006</v>
      </c>
    </row>
    <row r="547" spans="1:2">
      <c r="A547" s="17">
        <v>34121</v>
      </c>
      <c r="B547" s="36">
        <v>66.5</v>
      </c>
    </row>
    <row r="548" spans="1:2">
      <c r="A548" s="17">
        <v>34151</v>
      </c>
      <c r="B548" s="36">
        <v>66.400000000000006</v>
      </c>
    </row>
    <row r="549" spans="1:2">
      <c r="A549" s="17">
        <v>34182</v>
      </c>
      <c r="B549" s="36">
        <v>66.400000000000006</v>
      </c>
    </row>
    <row r="550" spans="1:2">
      <c r="A550" s="17">
        <v>34213</v>
      </c>
      <c r="B550" s="36">
        <v>66.2</v>
      </c>
    </row>
    <row r="551" spans="1:2">
      <c r="A551" s="17">
        <v>34243</v>
      </c>
      <c r="B551" s="36">
        <v>66.3</v>
      </c>
    </row>
    <row r="552" spans="1:2">
      <c r="A552" s="17">
        <v>34274</v>
      </c>
      <c r="B552" s="36">
        <v>66.3</v>
      </c>
    </row>
    <row r="553" spans="1:2">
      <c r="A553" s="17">
        <v>34304</v>
      </c>
      <c r="B553" s="36">
        <v>66.400000000000006</v>
      </c>
    </row>
    <row r="554" spans="1:2">
      <c r="A554" s="17">
        <v>34335</v>
      </c>
      <c r="B554" s="36">
        <v>66.599999999999994</v>
      </c>
    </row>
    <row r="555" spans="1:2">
      <c r="A555" s="17">
        <v>34366</v>
      </c>
      <c r="B555" s="36">
        <v>66.599999999999994</v>
      </c>
    </row>
    <row r="556" spans="1:2">
      <c r="A556" s="17">
        <v>34394</v>
      </c>
      <c r="B556" s="36">
        <v>66.5</v>
      </c>
    </row>
    <row r="557" spans="1:2">
      <c r="A557" s="17">
        <v>34425</v>
      </c>
      <c r="B557" s="36">
        <v>66.5</v>
      </c>
    </row>
    <row r="558" spans="1:2">
      <c r="A558" s="17">
        <v>34455</v>
      </c>
      <c r="B558" s="36">
        <v>66.599999999999994</v>
      </c>
    </row>
    <row r="559" spans="1:2">
      <c r="A559" s="17">
        <v>34486</v>
      </c>
      <c r="B559" s="36">
        <v>66.400000000000006</v>
      </c>
    </row>
    <row r="560" spans="1:2">
      <c r="A560" s="17">
        <v>34516</v>
      </c>
      <c r="B560" s="36">
        <v>66.400000000000006</v>
      </c>
    </row>
    <row r="561" spans="1:2">
      <c r="A561" s="17">
        <v>34547</v>
      </c>
      <c r="B561" s="36">
        <v>66.599999999999994</v>
      </c>
    </row>
    <row r="562" spans="1:2">
      <c r="A562" s="17">
        <v>34578</v>
      </c>
      <c r="B562" s="36">
        <v>66.599999999999994</v>
      </c>
    </row>
    <row r="563" spans="1:2">
      <c r="A563" s="17">
        <v>34608</v>
      </c>
      <c r="B563" s="36">
        <v>66.7</v>
      </c>
    </row>
    <row r="564" spans="1:2">
      <c r="A564" s="17">
        <v>34639</v>
      </c>
      <c r="B564" s="36">
        <v>66.7</v>
      </c>
    </row>
    <row r="565" spans="1:2">
      <c r="A565" s="17">
        <v>34669</v>
      </c>
      <c r="B565" s="36">
        <v>66.7</v>
      </c>
    </row>
    <row r="566" spans="1:2">
      <c r="A566" s="17">
        <v>34700</v>
      </c>
      <c r="B566" s="36">
        <v>66.8</v>
      </c>
    </row>
    <row r="567" spans="1:2">
      <c r="A567" s="17">
        <v>34731</v>
      </c>
      <c r="B567" s="36">
        <v>66.8</v>
      </c>
    </row>
    <row r="568" spans="1:2">
      <c r="A568" s="17">
        <v>34759</v>
      </c>
      <c r="B568" s="36">
        <v>66.7</v>
      </c>
    </row>
    <row r="569" spans="1:2">
      <c r="A569" s="17">
        <v>34790</v>
      </c>
      <c r="B569" s="36">
        <v>66.900000000000006</v>
      </c>
    </row>
    <row r="570" spans="1:2">
      <c r="A570" s="17">
        <v>34820</v>
      </c>
      <c r="B570" s="36">
        <v>66.5</v>
      </c>
    </row>
    <row r="571" spans="1:2">
      <c r="A571" s="17">
        <v>34851</v>
      </c>
      <c r="B571" s="36">
        <v>66.5</v>
      </c>
    </row>
    <row r="572" spans="1:2">
      <c r="A572" s="17">
        <v>34881</v>
      </c>
      <c r="B572" s="36">
        <v>66.599999999999994</v>
      </c>
    </row>
    <row r="573" spans="1:2">
      <c r="A573" s="17">
        <v>34912</v>
      </c>
      <c r="B573" s="36">
        <v>66.599999999999994</v>
      </c>
    </row>
    <row r="574" spans="1:2">
      <c r="A574" s="17">
        <v>34943</v>
      </c>
      <c r="B574" s="36">
        <v>66.599999999999994</v>
      </c>
    </row>
    <row r="575" spans="1:2">
      <c r="A575" s="17">
        <v>34973</v>
      </c>
      <c r="B575" s="36">
        <v>66.599999999999994</v>
      </c>
    </row>
    <row r="576" spans="1:2">
      <c r="A576" s="17">
        <v>35004</v>
      </c>
      <c r="B576" s="36">
        <v>66.5</v>
      </c>
    </row>
    <row r="577" spans="1:2">
      <c r="A577" s="17">
        <v>35034</v>
      </c>
      <c r="B577" s="36">
        <v>66.400000000000006</v>
      </c>
    </row>
    <row r="578" spans="1:2">
      <c r="A578" s="17">
        <v>35065</v>
      </c>
      <c r="B578" s="36">
        <v>66.400000000000006</v>
      </c>
    </row>
    <row r="579" spans="1:2">
      <c r="A579" s="17">
        <v>35096</v>
      </c>
      <c r="B579" s="36">
        <v>66.599999999999994</v>
      </c>
    </row>
    <row r="580" spans="1:2">
      <c r="A580" s="17">
        <v>35125</v>
      </c>
      <c r="B580" s="36">
        <v>66.599999999999994</v>
      </c>
    </row>
    <row r="581" spans="1:2">
      <c r="A581" s="17">
        <v>35156</v>
      </c>
      <c r="B581" s="36">
        <v>66.7</v>
      </c>
    </row>
    <row r="582" spans="1:2">
      <c r="A582" s="17">
        <v>35186</v>
      </c>
      <c r="B582" s="36">
        <v>66.7</v>
      </c>
    </row>
    <row r="583" spans="1:2">
      <c r="A583" s="17">
        <v>35217</v>
      </c>
      <c r="B583" s="36">
        <v>66.7</v>
      </c>
    </row>
    <row r="584" spans="1:2">
      <c r="A584" s="17">
        <v>35247</v>
      </c>
      <c r="B584" s="36">
        <v>66.900000000000006</v>
      </c>
    </row>
    <row r="585" spans="1:2">
      <c r="A585" s="17">
        <v>35278</v>
      </c>
      <c r="B585" s="36">
        <v>66.7</v>
      </c>
    </row>
    <row r="586" spans="1:2">
      <c r="A586" s="17">
        <v>35309</v>
      </c>
      <c r="B586" s="36">
        <v>66.900000000000006</v>
      </c>
    </row>
    <row r="587" spans="1:2">
      <c r="A587" s="17">
        <v>35339</v>
      </c>
      <c r="B587" s="36">
        <v>67</v>
      </c>
    </row>
    <row r="588" spans="1:2">
      <c r="A588" s="17">
        <v>35370</v>
      </c>
      <c r="B588" s="36">
        <v>67</v>
      </c>
    </row>
    <row r="589" spans="1:2">
      <c r="A589" s="17">
        <v>35400</v>
      </c>
      <c r="B589" s="36">
        <v>67</v>
      </c>
    </row>
    <row r="590" spans="1:2">
      <c r="A590" s="17">
        <v>35431</v>
      </c>
      <c r="B590" s="36">
        <v>67</v>
      </c>
    </row>
    <row r="591" spans="1:2">
      <c r="A591" s="17">
        <v>35462</v>
      </c>
      <c r="B591" s="36">
        <v>66.900000000000006</v>
      </c>
    </row>
    <row r="592" spans="1:2">
      <c r="A592" s="17">
        <v>35490</v>
      </c>
      <c r="B592" s="36">
        <v>67.099999999999994</v>
      </c>
    </row>
    <row r="593" spans="1:2">
      <c r="A593" s="17">
        <v>35521</v>
      </c>
      <c r="B593" s="36">
        <v>67.099999999999994</v>
      </c>
    </row>
    <row r="594" spans="1:2">
      <c r="A594" s="17">
        <v>35551</v>
      </c>
      <c r="B594" s="36">
        <v>67.099999999999994</v>
      </c>
    </row>
    <row r="595" spans="1:2">
      <c r="A595" s="17">
        <v>35582</v>
      </c>
      <c r="B595" s="36">
        <v>67.099999999999994</v>
      </c>
    </row>
    <row r="596" spans="1:2">
      <c r="A596" s="17">
        <v>35612</v>
      </c>
      <c r="B596" s="36">
        <v>67.2</v>
      </c>
    </row>
    <row r="597" spans="1:2">
      <c r="A597" s="17">
        <v>35643</v>
      </c>
      <c r="B597" s="36">
        <v>67.2</v>
      </c>
    </row>
    <row r="598" spans="1:2">
      <c r="A598" s="17">
        <v>35674</v>
      </c>
      <c r="B598" s="36">
        <v>67.099999999999994</v>
      </c>
    </row>
    <row r="599" spans="1:2">
      <c r="A599" s="17">
        <v>35704</v>
      </c>
      <c r="B599" s="36">
        <v>67.099999999999994</v>
      </c>
    </row>
    <row r="600" spans="1:2">
      <c r="A600" s="17">
        <v>35735</v>
      </c>
      <c r="B600" s="36">
        <v>67.2</v>
      </c>
    </row>
    <row r="601" spans="1:2">
      <c r="A601" s="17">
        <v>35765</v>
      </c>
      <c r="B601" s="36">
        <v>67.2</v>
      </c>
    </row>
    <row r="602" spans="1:2">
      <c r="A602" s="17">
        <v>35796</v>
      </c>
      <c r="B602" s="36">
        <v>67.099999999999994</v>
      </c>
    </row>
    <row r="603" spans="1:2">
      <c r="A603" s="17">
        <v>35827</v>
      </c>
      <c r="B603" s="36">
        <v>67.099999999999994</v>
      </c>
    </row>
    <row r="604" spans="1:2">
      <c r="A604" s="17">
        <v>35855</v>
      </c>
      <c r="B604" s="36">
        <v>67.099999999999994</v>
      </c>
    </row>
    <row r="605" spans="1:2">
      <c r="A605" s="17">
        <v>35886</v>
      </c>
      <c r="B605" s="36">
        <v>67</v>
      </c>
    </row>
    <row r="606" spans="1:2">
      <c r="A606" s="17">
        <v>35916</v>
      </c>
      <c r="B606" s="36">
        <v>67</v>
      </c>
    </row>
    <row r="607" spans="1:2">
      <c r="A607" s="17">
        <v>35947</v>
      </c>
      <c r="B607" s="36">
        <v>67</v>
      </c>
    </row>
    <row r="608" spans="1:2">
      <c r="A608" s="17">
        <v>35977</v>
      </c>
      <c r="B608" s="36">
        <v>67</v>
      </c>
    </row>
    <row r="609" spans="1:2">
      <c r="A609" s="17">
        <v>36008</v>
      </c>
      <c r="B609" s="36">
        <v>67</v>
      </c>
    </row>
    <row r="610" spans="1:2">
      <c r="A610" s="17">
        <v>36039</v>
      </c>
      <c r="B610" s="36">
        <v>67.2</v>
      </c>
    </row>
    <row r="611" spans="1:2">
      <c r="A611" s="17">
        <v>36069</v>
      </c>
      <c r="B611" s="36">
        <v>67.2</v>
      </c>
    </row>
    <row r="612" spans="1:2">
      <c r="A612" s="17">
        <v>36100</v>
      </c>
      <c r="B612" s="36">
        <v>67.099999999999994</v>
      </c>
    </row>
    <row r="613" spans="1:2">
      <c r="A613" s="17">
        <v>36130</v>
      </c>
      <c r="B613" s="36">
        <v>67.2</v>
      </c>
    </row>
    <row r="614" spans="1:2">
      <c r="A614" s="17">
        <v>36161</v>
      </c>
      <c r="B614" s="36">
        <v>67.2</v>
      </c>
    </row>
    <row r="615" spans="1:2">
      <c r="A615" s="17">
        <v>36192</v>
      </c>
      <c r="B615" s="36">
        <v>67.2</v>
      </c>
    </row>
    <row r="616" spans="1:2">
      <c r="A616" s="17">
        <v>36220</v>
      </c>
      <c r="B616" s="36">
        <v>67</v>
      </c>
    </row>
    <row r="617" spans="1:2">
      <c r="A617" s="17">
        <v>36251</v>
      </c>
      <c r="B617" s="36">
        <v>67.099999999999994</v>
      </c>
    </row>
    <row r="618" spans="1:2">
      <c r="A618" s="17">
        <v>36281</v>
      </c>
      <c r="B618" s="36">
        <v>67.099999999999994</v>
      </c>
    </row>
    <row r="619" spans="1:2">
      <c r="A619" s="17">
        <v>36312</v>
      </c>
      <c r="B619" s="36">
        <v>67.099999999999994</v>
      </c>
    </row>
    <row r="620" spans="1:2">
      <c r="A620" s="17">
        <v>36342</v>
      </c>
      <c r="B620" s="36">
        <v>67.099999999999994</v>
      </c>
    </row>
    <row r="621" spans="1:2">
      <c r="A621" s="17">
        <v>36373</v>
      </c>
      <c r="B621" s="36">
        <v>67</v>
      </c>
    </row>
    <row r="622" spans="1:2">
      <c r="A622" s="17">
        <v>36404</v>
      </c>
      <c r="B622" s="36">
        <v>67</v>
      </c>
    </row>
    <row r="623" spans="1:2">
      <c r="A623" s="17">
        <v>36434</v>
      </c>
      <c r="B623" s="36">
        <v>67</v>
      </c>
    </row>
    <row r="624" spans="1:2">
      <c r="A624" s="17">
        <v>36465</v>
      </c>
      <c r="B624" s="36">
        <v>67.099999999999994</v>
      </c>
    </row>
    <row r="625" spans="1:2">
      <c r="A625" s="17">
        <v>36495</v>
      </c>
      <c r="B625" s="36">
        <v>67.099999999999994</v>
      </c>
    </row>
    <row r="626" spans="1:2">
      <c r="A626" s="17">
        <v>36526</v>
      </c>
      <c r="B626" s="36">
        <v>67.3</v>
      </c>
    </row>
    <row r="627" spans="1:2">
      <c r="A627" s="17">
        <v>36557</v>
      </c>
      <c r="B627" s="36">
        <v>67.3</v>
      </c>
    </row>
    <row r="628" spans="1:2">
      <c r="A628" s="17">
        <v>36586</v>
      </c>
      <c r="B628" s="36">
        <v>67.3</v>
      </c>
    </row>
    <row r="629" spans="1:2">
      <c r="A629" s="17">
        <v>36617</v>
      </c>
      <c r="B629" s="36">
        <v>67.3</v>
      </c>
    </row>
    <row r="630" spans="1:2">
      <c r="A630" s="17">
        <v>36647</v>
      </c>
      <c r="B630" s="36">
        <v>67.099999999999994</v>
      </c>
    </row>
    <row r="631" spans="1:2">
      <c r="A631" s="17">
        <v>36678</v>
      </c>
      <c r="B631" s="36">
        <v>67.099999999999994</v>
      </c>
    </row>
    <row r="632" spans="1:2">
      <c r="A632" s="17">
        <v>36708</v>
      </c>
      <c r="B632" s="36">
        <v>66.900000000000006</v>
      </c>
    </row>
    <row r="633" spans="1:2">
      <c r="A633" s="17">
        <v>36739</v>
      </c>
      <c r="B633" s="36">
        <v>66.900000000000006</v>
      </c>
    </row>
    <row r="634" spans="1:2">
      <c r="A634" s="17">
        <v>36770</v>
      </c>
      <c r="B634" s="36">
        <v>66.900000000000006</v>
      </c>
    </row>
    <row r="635" spans="1:2">
      <c r="A635" s="17">
        <v>36800</v>
      </c>
      <c r="B635" s="36">
        <v>66.8</v>
      </c>
    </row>
    <row r="636" spans="1:2">
      <c r="A636" s="17">
        <v>36831</v>
      </c>
      <c r="B636" s="36">
        <v>66.900000000000006</v>
      </c>
    </row>
    <row r="637" spans="1:2">
      <c r="A637" s="17">
        <v>36861</v>
      </c>
      <c r="B637" s="36">
        <v>67</v>
      </c>
    </row>
    <row r="638" spans="1:2">
      <c r="A638" s="17">
        <v>36892</v>
      </c>
      <c r="B638" s="36">
        <v>67.2</v>
      </c>
    </row>
    <row r="639" spans="1:2">
      <c r="A639" s="17">
        <v>36923</v>
      </c>
      <c r="B639" s="36">
        <v>67.099999999999994</v>
      </c>
    </row>
    <row r="640" spans="1:2">
      <c r="A640" s="17">
        <v>36951</v>
      </c>
      <c r="B640" s="36">
        <v>67.2</v>
      </c>
    </row>
    <row r="641" spans="1:2">
      <c r="A641" s="17">
        <v>36982</v>
      </c>
      <c r="B641" s="36">
        <v>66.900000000000006</v>
      </c>
    </row>
    <row r="642" spans="1:2">
      <c r="A642" s="17">
        <v>37012</v>
      </c>
      <c r="B642" s="36">
        <v>66.7</v>
      </c>
    </row>
    <row r="643" spans="1:2">
      <c r="A643" s="17">
        <v>37043</v>
      </c>
      <c r="B643" s="36">
        <v>66.7</v>
      </c>
    </row>
    <row r="644" spans="1:2">
      <c r="A644" s="17">
        <v>37073</v>
      </c>
      <c r="B644" s="36">
        <v>66.8</v>
      </c>
    </row>
    <row r="645" spans="1:2">
      <c r="A645" s="17">
        <v>37104</v>
      </c>
      <c r="B645" s="36">
        <v>66.5</v>
      </c>
    </row>
    <row r="646" spans="1:2">
      <c r="A646" s="17">
        <v>37135</v>
      </c>
      <c r="B646" s="36">
        <v>66.8</v>
      </c>
    </row>
    <row r="647" spans="1:2">
      <c r="A647" s="17">
        <v>37165</v>
      </c>
      <c r="B647" s="36">
        <v>66.7</v>
      </c>
    </row>
    <row r="648" spans="1:2">
      <c r="A648" s="17">
        <v>37196</v>
      </c>
      <c r="B648" s="36">
        <v>66.7</v>
      </c>
    </row>
    <row r="649" spans="1:2">
      <c r="A649" s="17">
        <v>37226</v>
      </c>
      <c r="B649" s="36">
        <v>66.7</v>
      </c>
    </row>
    <row r="650" spans="1:2">
      <c r="A650" s="17">
        <v>37257</v>
      </c>
      <c r="B650" s="36">
        <v>66.5</v>
      </c>
    </row>
    <row r="651" spans="1:2">
      <c r="A651" s="17">
        <v>37288</v>
      </c>
      <c r="B651" s="36">
        <v>66.8</v>
      </c>
    </row>
    <row r="652" spans="1:2">
      <c r="A652" s="17">
        <v>37316</v>
      </c>
      <c r="B652" s="36">
        <v>66.599999999999994</v>
      </c>
    </row>
    <row r="653" spans="1:2">
      <c r="A653" s="17">
        <v>37347</v>
      </c>
      <c r="B653" s="36">
        <v>66.7</v>
      </c>
    </row>
    <row r="654" spans="1:2">
      <c r="A654" s="17">
        <v>37377</v>
      </c>
      <c r="B654" s="36">
        <v>66.7</v>
      </c>
    </row>
    <row r="655" spans="1:2">
      <c r="A655" s="17">
        <v>37408</v>
      </c>
      <c r="B655" s="36">
        <v>66.599999999999994</v>
      </c>
    </row>
    <row r="656" spans="1:2">
      <c r="A656" s="17">
        <v>37438</v>
      </c>
      <c r="B656" s="36">
        <v>66.5</v>
      </c>
    </row>
    <row r="657" spans="1:2">
      <c r="A657" s="17">
        <v>37469</v>
      </c>
      <c r="B657" s="36">
        <v>66.599999999999994</v>
      </c>
    </row>
    <row r="658" spans="1:2">
      <c r="A658" s="17">
        <v>37500</v>
      </c>
      <c r="B658" s="36">
        <v>66.7</v>
      </c>
    </row>
    <row r="659" spans="1:2">
      <c r="A659" s="17">
        <v>37530</v>
      </c>
      <c r="B659" s="36">
        <v>66.599999999999994</v>
      </c>
    </row>
    <row r="660" spans="1:2">
      <c r="A660" s="17">
        <v>37561</v>
      </c>
      <c r="B660" s="36">
        <v>66.400000000000006</v>
      </c>
    </row>
    <row r="661" spans="1:2">
      <c r="A661" s="17">
        <v>37591</v>
      </c>
      <c r="B661" s="36">
        <v>66.3</v>
      </c>
    </row>
    <row r="662" spans="1:2">
      <c r="A662" s="17">
        <v>37622</v>
      </c>
      <c r="B662" s="36">
        <v>66.400000000000006</v>
      </c>
    </row>
    <row r="663" spans="1:2">
      <c r="A663" s="17">
        <v>37653</v>
      </c>
      <c r="B663" s="36">
        <v>66.400000000000006</v>
      </c>
    </row>
    <row r="664" spans="1:2">
      <c r="A664" s="17">
        <v>37681</v>
      </c>
      <c r="B664" s="36">
        <v>66.3</v>
      </c>
    </row>
    <row r="665" spans="1:2">
      <c r="A665" s="17">
        <v>37712</v>
      </c>
      <c r="B665" s="36">
        <v>66.400000000000006</v>
      </c>
    </row>
    <row r="666" spans="1:2">
      <c r="A666" s="17">
        <v>37742</v>
      </c>
      <c r="B666" s="36">
        <v>66.400000000000006</v>
      </c>
    </row>
    <row r="667" spans="1:2">
      <c r="A667" s="17">
        <v>37773</v>
      </c>
      <c r="B667" s="36">
        <v>66.5</v>
      </c>
    </row>
    <row r="668" spans="1:2">
      <c r="A668" s="17">
        <v>37803</v>
      </c>
      <c r="B668" s="36">
        <v>66.2</v>
      </c>
    </row>
    <row r="669" spans="1:2">
      <c r="A669" s="17">
        <v>37834</v>
      </c>
      <c r="B669" s="36">
        <v>66.099999999999994</v>
      </c>
    </row>
    <row r="670" spans="1:2">
      <c r="A670" s="17">
        <v>37865</v>
      </c>
      <c r="B670" s="36">
        <v>66.099999999999994</v>
      </c>
    </row>
    <row r="671" spans="1:2">
      <c r="A671" s="17">
        <v>37895</v>
      </c>
      <c r="B671" s="36">
        <v>66.099999999999994</v>
      </c>
    </row>
    <row r="672" spans="1:2">
      <c r="A672" s="17">
        <v>37926</v>
      </c>
      <c r="B672" s="36">
        <v>66.099999999999994</v>
      </c>
    </row>
    <row r="673" spans="1:2">
      <c r="A673" s="17">
        <v>37956</v>
      </c>
      <c r="B673" s="36">
        <v>65.900000000000006</v>
      </c>
    </row>
    <row r="674" spans="1:2">
      <c r="A674" s="17">
        <v>37987</v>
      </c>
      <c r="B674" s="36">
        <v>66.099999999999994</v>
      </c>
    </row>
    <row r="675" spans="1:2">
      <c r="A675" s="17">
        <v>38018</v>
      </c>
      <c r="B675" s="36">
        <v>66</v>
      </c>
    </row>
    <row r="676" spans="1:2">
      <c r="A676" s="17">
        <v>38047</v>
      </c>
      <c r="B676" s="36">
        <v>66</v>
      </c>
    </row>
    <row r="677" spans="1:2">
      <c r="A677" s="17">
        <v>38078</v>
      </c>
      <c r="B677" s="36">
        <v>65.900000000000006</v>
      </c>
    </row>
    <row r="678" spans="1:2">
      <c r="A678" s="17">
        <v>38108</v>
      </c>
      <c r="B678" s="36">
        <v>66</v>
      </c>
    </row>
    <row r="679" spans="1:2">
      <c r="A679" s="17">
        <v>38139</v>
      </c>
      <c r="B679" s="36">
        <v>66.099999999999994</v>
      </c>
    </row>
    <row r="680" spans="1:2">
      <c r="A680" s="17">
        <v>38169</v>
      </c>
      <c r="B680" s="36">
        <v>66.099999999999994</v>
      </c>
    </row>
    <row r="681" spans="1:2">
      <c r="A681" s="17">
        <v>38200</v>
      </c>
      <c r="B681" s="36">
        <v>66</v>
      </c>
    </row>
    <row r="682" spans="1:2">
      <c r="A682" s="17">
        <v>38231</v>
      </c>
      <c r="B682" s="36">
        <v>65.8</v>
      </c>
    </row>
    <row r="683" spans="1:2">
      <c r="A683" s="17">
        <v>38261</v>
      </c>
      <c r="B683" s="36">
        <v>65.900000000000006</v>
      </c>
    </row>
    <row r="684" spans="1:2">
      <c r="A684" s="17">
        <v>38292</v>
      </c>
      <c r="B684" s="36">
        <v>66</v>
      </c>
    </row>
    <row r="685" spans="1:2">
      <c r="A685" s="17">
        <v>38322</v>
      </c>
      <c r="B685" s="36">
        <v>65.900000000000006</v>
      </c>
    </row>
    <row r="686" spans="1:2">
      <c r="A686" s="17">
        <v>38353</v>
      </c>
      <c r="B686" s="36">
        <v>65.8</v>
      </c>
    </row>
    <row r="687" spans="1:2">
      <c r="A687" s="17">
        <v>38384</v>
      </c>
      <c r="B687" s="36">
        <v>65.900000000000006</v>
      </c>
    </row>
    <row r="688" spans="1:2">
      <c r="A688" s="17">
        <v>38412</v>
      </c>
      <c r="B688" s="36">
        <v>65.900000000000006</v>
      </c>
    </row>
    <row r="689" spans="1:2">
      <c r="A689" s="17">
        <v>38443</v>
      </c>
      <c r="B689" s="36">
        <v>66.099999999999994</v>
      </c>
    </row>
    <row r="690" spans="1:2">
      <c r="A690" s="17">
        <v>38473</v>
      </c>
      <c r="B690" s="36">
        <v>66.099999999999994</v>
      </c>
    </row>
    <row r="691" spans="1:2">
      <c r="A691" s="17">
        <v>38504</v>
      </c>
      <c r="B691" s="36">
        <v>66.099999999999994</v>
      </c>
    </row>
    <row r="692" spans="1:2">
      <c r="A692" s="17">
        <v>38534</v>
      </c>
      <c r="B692" s="36">
        <v>66.099999999999994</v>
      </c>
    </row>
    <row r="693" spans="1:2">
      <c r="A693" s="17">
        <v>38565</v>
      </c>
      <c r="B693" s="36">
        <v>66.2</v>
      </c>
    </row>
    <row r="694" spans="1:2">
      <c r="A694" s="17">
        <v>38596</v>
      </c>
      <c r="B694" s="36">
        <v>66.099999999999994</v>
      </c>
    </row>
    <row r="695" spans="1:2">
      <c r="A695" s="17">
        <v>38626</v>
      </c>
      <c r="B695" s="36">
        <v>66.099999999999994</v>
      </c>
    </row>
    <row r="696" spans="1:2">
      <c r="A696" s="17">
        <v>38657</v>
      </c>
      <c r="B696" s="36">
        <v>66</v>
      </c>
    </row>
    <row r="697" spans="1:2">
      <c r="A697" s="17">
        <v>38687</v>
      </c>
      <c r="B697" s="36">
        <v>66</v>
      </c>
    </row>
    <row r="698" spans="1:2">
      <c r="A698" s="17">
        <v>38718</v>
      </c>
      <c r="B698" s="36">
        <v>66</v>
      </c>
    </row>
    <row r="699" spans="1:2">
      <c r="A699" s="17">
        <v>38749</v>
      </c>
      <c r="B699" s="36">
        <v>66.099999999999994</v>
      </c>
    </row>
    <row r="700" spans="1:2">
      <c r="A700" s="17">
        <v>38777</v>
      </c>
      <c r="B700" s="36">
        <v>66.2</v>
      </c>
    </row>
    <row r="701" spans="1:2">
      <c r="A701" s="17">
        <v>38808</v>
      </c>
      <c r="B701" s="36">
        <v>66.099999999999994</v>
      </c>
    </row>
    <row r="702" spans="1:2">
      <c r="A702" s="17">
        <v>38838</v>
      </c>
      <c r="B702" s="36">
        <v>66.099999999999994</v>
      </c>
    </row>
    <row r="703" spans="1:2">
      <c r="A703" s="17">
        <v>38869</v>
      </c>
      <c r="B703" s="36">
        <v>66.2</v>
      </c>
    </row>
    <row r="704" spans="1:2">
      <c r="A704" s="17">
        <v>38899</v>
      </c>
      <c r="B704" s="36">
        <v>66.099999999999994</v>
      </c>
    </row>
    <row r="705" spans="1:2">
      <c r="A705" s="17">
        <v>38930</v>
      </c>
      <c r="B705" s="36">
        <v>66.2</v>
      </c>
    </row>
    <row r="706" spans="1:2">
      <c r="A706" s="17">
        <v>38961</v>
      </c>
      <c r="B706" s="36">
        <v>66.099999999999994</v>
      </c>
    </row>
    <row r="707" spans="1:2">
      <c r="A707" s="17">
        <v>38991</v>
      </c>
      <c r="B707" s="36">
        <v>66.2</v>
      </c>
    </row>
    <row r="708" spans="1:2">
      <c r="A708" s="17">
        <v>39022</v>
      </c>
      <c r="B708" s="36">
        <v>66.3</v>
      </c>
    </row>
    <row r="709" spans="1:2">
      <c r="A709" s="17">
        <v>39052</v>
      </c>
      <c r="B709" s="36">
        <v>66.400000000000006</v>
      </c>
    </row>
    <row r="710" spans="1:2">
      <c r="A710" s="17">
        <v>39083</v>
      </c>
      <c r="B710" s="36">
        <v>66.400000000000006</v>
      </c>
    </row>
    <row r="711" spans="1:2">
      <c r="A711" s="17">
        <v>39114</v>
      </c>
      <c r="B711" s="36">
        <v>66.3</v>
      </c>
    </row>
    <row r="712" spans="1:2">
      <c r="A712" s="17">
        <v>39142</v>
      </c>
      <c r="B712" s="36">
        <v>66.2</v>
      </c>
    </row>
    <row r="713" spans="1:2">
      <c r="A713" s="17">
        <v>39173</v>
      </c>
      <c r="B713" s="36">
        <v>65.900000000000006</v>
      </c>
    </row>
    <row r="714" spans="1:2">
      <c r="A714" s="17">
        <v>39203</v>
      </c>
      <c r="B714" s="36">
        <v>66</v>
      </c>
    </row>
    <row r="715" spans="1:2">
      <c r="A715" s="17">
        <v>39234</v>
      </c>
      <c r="B715" s="36">
        <v>66</v>
      </c>
    </row>
    <row r="716" spans="1:2">
      <c r="A716" s="17">
        <v>39264</v>
      </c>
      <c r="B716" s="36">
        <v>66</v>
      </c>
    </row>
    <row r="717" spans="1:2">
      <c r="A717" s="17">
        <v>39295</v>
      </c>
      <c r="B717" s="36">
        <v>65.8</v>
      </c>
    </row>
    <row r="718" spans="1:2">
      <c r="A718" s="17">
        <v>39326</v>
      </c>
      <c r="B718" s="36">
        <v>66</v>
      </c>
    </row>
    <row r="719" spans="1:2">
      <c r="A719" s="17">
        <v>39356</v>
      </c>
      <c r="B719" s="36">
        <v>65.8</v>
      </c>
    </row>
    <row r="720" spans="1:2">
      <c r="A720" s="17">
        <v>39387</v>
      </c>
      <c r="B720" s="36">
        <v>66</v>
      </c>
    </row>
    <row r="721" spans="1:2">
      <c r="A721" s="17">
        <v>39417</v>
      </c>
      <c r="B721" s="36">
        <v>66</v>
      </c>
    </row>
    <row r="722" spans="1:2">
      <c r="A722" s="17">
        <v>39448</v>
      </c>
      <c r="B722" s="36">
        <v>66.2</v>
      </c>
    </row>
    <row r="723" spans="1:2">
      <c r="A723" s="17">
        <v>39479</v>
      </c>
      <c r="B723" s="36">
        <v>66</v>
      </c>
    </row>
    <row r="724" spans="1:2">
      <c r="A724" s="17">
        <v>39508</v>
      </c>
      <c r="B724" s="36">
        <v>66.099999999999994</v>
      </c>
    </row>
    <row r="725" spans="1:2">
      <c r="A725" s="17">
        <v>39539</v>
      </c>
      <c r="B725" s="36">
        <v>65.900000000000006</v>
      </c>
    </row>
    <row r="726" spans="1:2">
      <c r="A726" s="17">
        <v>39569</v>
      </c>
      <c r="B726" s="36">
        <v>66.099999999999994</v>
      </c>
    </row>
    <row r="727" spans="1:2">
      <c r="A727" s="17">
        <v>39600</v>
      </c>
      <c r="B727" s="36">
        <v>66.099999999999994</v>
      </c>
    </row>
    <row r="728" spans="1:2">
      <c r="A728" s="17">
        <v>39630</v>
      </c>
      <c r="B728" s="36">
        <v>66.099999999999994</v>
      </c>
    </row>
    <row r="729" spans="1:2">
      <c r="A729" s="17">
        <v>39661</v>
      </c>
      <c r="B729" s="36">
        <v>66.099999999999994</v>
      </c>
    </row>
    <row r="730" spans="1:2">
      <c r="A730" s="17">
        <v>39692</v>
      </c>
      <c r="B730" s="36">
        <v>66</v>
      </c>
    </row>
    <row r="731" spans="1:2">
      <c r="A731" s="17">
        <v>39722</v>
      </c>
      <c r="B731" s="36">
        <v>66</v>
      </c>
    </row>
    <row r="732" spans="1:2">
      <c r="A732" s="17">
        <v>39753</v>
      </c>
      <c r="B732" s="36">
        <v>65.900000000000006</v>
      </c>
    </row>
    <row r="733" spans="1:2">
      <c r="A733" s="17">
        <v>39783</v>
      </c>
      <c r="B733" s="36">
        <v>65.8</v>
      </c>
    </row>
    <row r="734" spans="1:2">
      <c r="A734" s="17">
        <v>39814</v>
      </c>
      <c r="B734" s="36">
        <v>65.7</v>
      </c>
    </row>
    <row r="735" spans="1:2">
      <c r="A735" s="17">
        <v>39845</v>
      </c>
      <c r="B735" s="36">
        <v>65.8</v>
      </c>
    </row>
    <row r="736" spans="1:2">
      <c r="A736" s="17">
        <v>39873</v>
      </c>
      <c r="B736" s="36">
        <v>65.599999999999994</v>
      </c>
    </row>
    <row r="737" spans="1:2">
      <c r="A737" s="17">
        <v>39904</v>
      </c>
      <c r="B737" s="36">
        <v>65.7</v>
      </c>
    </row>
    <row r="738" spans="1:2">
      <c r="A738" s="17">
        <v>39934</v>
      </c>
      <c r="B738" s="36">
        <v>65.7</v>
      </c>
    </row>
    <row r="739" spans="1:2">
      <c r="A739" s="17">
        <v>39965</v>
      </c>
      <c r="B739" s="36">
        <v>65.7</v>
      </c>
    </row>
    <row r="740" spans="1:2">
      <c r="A740" s="17">
        <v>39995</v>
      </c>
      <c r="B740" s="36">
        <v>65.5</v>
      </c>
    </row>
    <row r="741" spans="1:2">
      <c r="A741" s="17">
        <v>40026</v>
      </c>
      <c r="B741" s="36">
        <v>65.400000000000006</v>
      </c>
    </row>
    <row r="742" spans="1:2">
      <c r="A742" s="17">
        <v>40057</v>
      </c>
      <c r="B742" s="36">
        <v>65.099999999999994</v>
      </c>
    </row>
    <row r="743" spans="1:2">
      <c r="A743" s="17">
        <v>40087</v>
      </c>
      <c r="B743" s="36">
        <v>65</v>
      </c>
    </row>
    <row r="744" spans="1:2">
      <c r="A744" s="17">
        <v>40118</v>
      </c>
      <c r="B744" s="36">
        <v>65</v>
      </c>
    </row>
    <row r="745" spans="1:2">
      <c r="A745" s="17">
        <v>40148</v>
      </c>
      <c r="B745" s="36">
        <v>64.599999999999994</v>
      </c>
    </row>
    <row r="746" spans="1:2">
      <c r="A746" s="17">
        <v>40179</v>
      </c>
      <c r="B746" s="36">
        <v>64.8</v>
      </c>
    </row>
    <row r="747" spans="1:2">
      <c r="A747" s="17">
        <v>40210</v>
      </c>
      <c r="B747" s="36">
        <v>64.900000000000006</v>
      </c>
    </row>
    <row r="748" spans="1:2">
      <c r="A748" s="17">
        <v>40238</v>
      </c>
      <c r="B748" s="36">
        <v>64.900000000000006</v>
      </c>
    </row>
    <row r="749" spans="1:2">
      <c r="A749" s="17">
        <v>40269</v>
      </c>
      <c r="B749" s="36">
        <v>65.2</v>
      </c>
    </row>
    <row r="750" spans="1:2">
      <c r="A750" s="17">
        <v>40299</v>
      </c>
      <c r="B750" s="36">
        <v>64.900000000000006</v>
      </c>
    </row>
    <row r="751" spans="1:2">
      <c r="A751" s="17">
        <v>40330</v>
      </c>
      <c r="B751" s="36">
        <v>64.599999999999994</v>
      </c>
    </row>
    <row r="752" spans="1:2">
      <c r="A752" s="17">
        <v>40360</v>
      </c>
      <c r="B752" s="36">
        <v>64.599999999999994</v>
      </c>
    </row>
    <row r="753" spans="1:2">
      <c r="A753" s="17">
        <v>40391</v>
      </c>
      <c r="B753" s="36">
        <v>64.7</v>
      </c>
    </row>
    <row r="754" spans="1:2">
      <c r="A754" s="17">
        <v>40422</v>
      </c>
      <c r="B754" s="36">
        <v>64.599999999999994</v>
      </c>
    </row>
    <row r="755" spans="1:2">
      <c r="A755" s="17">
        <v>40452</v>
      </c>
      <c r="B755" s="36">
        <v>64.400000000000006</v>
      </c>
    </row>
    <row r="756" spans="1:2">
      <c r="A756" s="17">
        <v>40483</v>
      </c>
      <c r="B756" s="36">
        <v>64.599999999999994</v>
      </c>
    </row>
    <row r="757" spans="1:2">
      <c r="A757" s="17">
        <v>40513</v>
      </c>
      <c r="B757" s="36">
        <v>64.3</v>
      </c>
    </row>
    <row r="758" spans="1:2">
      <c r="A758" s="17">
        <v>40544</v>
      </c>
      <c r="B758" s="36">
        <v>64.2</v>
      </c>
    </row>
    <row r="759" spans="1:2">
      <c r="A759" s="17">
        <v>40575</v>
      </c>
      <c r="B759" s="36">
        <v>64.099999999999994</v>
      </c>
    </row>
    <row r="760" spans="1:2">
      <c r="A760" s="17">
        <v>40603</v>
      </c>
      <c r="B760" s="36">
        <v>64.2</v>
      </c>
    </row>
    <row r="761" spans="1:2">
      <c r="A761" s="17">
        <v>40634</v>
      </c>
      <c r="B761" s="36">
        <v>64.2</v>
      </c>
    </row>
    <row r="762" spans="1:2">
      <c r="A762" s="17">
        <v>40664</v>
      </c>
      <c r="B762" s="36">
        <v>64.099999999999994</v>
      </c>
    </row>
    <row r="763" spans="1:2">
      <c r="A763" s="17">
        <v>40695</v>
      </c>
      <c r="B763" s="36">
        <v>64</v>
      </c>
    </row>
    <row r="764" spans="1:2">
      <c r="A764" s="17">
        <v>40725</v>
      </c>
      <c r="B764" s="36">
        <v>64</v>
      </c>
    </row>
    <row r="765" spans="1:2">
      <c r="A765" s="17">
        <v>40756</v>
      </c>
      <c r="B765" s="36">
        <v>64.099999999999994</v>
      </c>
    </row>
    <row r="766" spans="1:2">
      <c r="A766" s="17">
        <v>40787</v>
      </c>
      <c r="B766" s="36">
        <v>64.2</v>
      </c>
    </row>
    <row r="767" spans="1:2">
      <c r="A767" s="17">
        <v>40817</v>
      </c>
      <c r="B767" s="36">
        <v>64.099999999999994</v>
      </c>
    </row>
    <row r="768" spans="1:2">
      <c r="A768" s="17">
        <v>40848</v>
      </c>
      <c r="B768" s="36">
        <v>64.099999999999994</v>
      </c>
    </row>
    <row r="769" spans="1:2">
      <c r="A769" s="17">
        <v>40878</v>
      </c>
      <c r="B769" s="36">
        <v>64</v>
      </c>
    </row>
    <row r="770" spans="1:2">
      <c r="A770" s="17">
        <v>40909</v>
      </c>
      <c r="B770" s="36">
        <v>63.7</v>
      </c>
    </row>
    <row r="771" spans="1:2">
      <c r="A771" s="17">
        <v>40940</v>
      </c>
      <c r="B771" s="36">
        <v>63.8</v>
      </c>
    </row>
    <row r="772" spans="1:2">
      <c r="A772" s="17">
        <v>40969</v>
      </c>
      <c r="B772" s="36">
        <v>63.8</v>
      </c>
    </row>
    <row r="773" spans="1:2">
      <c r="A773" s="17">
        <v>41000</v>
      </c>
      <c r="B773" s="36">
        <v>63.7</v>
      </c>
    </row>
    <row r="774" spans="1:2">
      <c r="A774" s="17">
        <v>41030</v>
      </c>
      <c r="B774" s="36">
        <v>63.7</v>
      </c>
    </row>
    <row r="775" spans="1:2">
      <c r="A775" s="17">
        <v>41061</v>
      </c>
      <c r="B775" s="36">
        <v>63.8</v>
      </c>
    </row>
    <row r="776" spans="1:2">
      <c r="A776" s="17">
        <v>41091</v>
      </c>
      <c r="B776" s="36">
        <v>63.7</v>
      </c>
    </row>
    <row r="777" spans="1:2">
      <c r="A777" s="17">
        <v>41122</v>
      </c>
      <c r="B777" s="36">
        <v>63.5</v>
      </c>
    </row>
    <row r="778" spans="1:2">
      <c r="A778" s="17">
        <v>41153</v>
      </c>
      <c r="B778" s="36">
        <v>63.6</v>
      </c>
    </row>
    <row r="779" spans="1:2">
      <c r="A779" s="17">
        <v>41183</v>
      </c>
      <c r="B779" s="36">
        <v>63.8</v>
      </c>
    </row>
    <row r="780" spans="1:2">
      <c r="A780" s="17">
        <v>41214</v>
      </c>
      <c r="B780" s="36">
        <v>63.6</v>
      </c>
    </row>
    <row r="781" spans="1:2">
      <c r="A781" s="17">
        <v>41244</v>
      </c>
      <c r="B781" s="36">
        <v>63.7</v>
      </c>
    </row>
    <row r="782" spans="1:2">
      <c r="A782" s="17">
        <v>41275</v>
      </c>
      <c r="B782" s="36">
        <v>63.7</v>
      </c>
    </row>
    <row r="783" spans="1:2">
      <c r="A783" s="17">
        <v>41306</v>
      </c>
      <c r="B783" s="36">
        <v>63.4</v>
      </c>
    </row>
    <row r="784" spans="1:2">
      <c r="A784" s="17">
        <v>41334</v>
      </c>
      <c r="B784" s="36">
        <v>63.3</v>
      </c>
    </row>
    <row r="785" spans="1:2">
      <c r="A785" s="17">
        <v>41365</v>
      </c>
      <c r="B785" s="36">
        <v>63.4</v>
      </c>
    </row>
    <row r="786" spans="1:2">
      <c r="A786" s="17">
        <v>41395</v>
      </c>
      <c r="B786" s="36">
        <v>63.4</v>
      </c>
    </row>
    <row r="787" spans="1:2">
      <c r="A787" s="17">
        <v>41426</v>
      </c>
      <c r="B787" s="36">
        <v>63.4</v>
      </c>
    </row>
    <row r="788" spans="1:2">
      <c r="A788" s="17">
        <v>41456</v>
      </c>
      <c r="B788" s="36">
        <v>63.3</v>
      </c>
    </row>
    <row r="789" spans="1:2">
      <c r="A789" s="17">
        <v>41487</v>
      </c>
      <c r="B789" s="36">
        <v>63.3</v>
      </c>
    </row>
    <row r="790" spans="1:2">
      <c r="A790" s="17">
        <v>41518</v>
      </c>
      <c r="B790" s="36">
        <v>63.2</v>
      </c>
    </row>
    <row r="791" spans="1:2">
      <c r="A791" s="17">
        <v>41548</v>
      </c>
      <c r="B791" s="36">
        <v>62.8</v>
      </c>
    </row>
    <row r="792" spans="1:2">
      <c r="A792" s="17">
        <v>41579</v>
      </c>
      <c r="B792" s="36">
        <v>63</v>
      </c>
    </row>
    <row r="793" spans="1:2">
      <c r="A793" s="17">
        <v>41609</v>
      </c>
      <c r="B793" s="36">
        <v>62.9</v>
      </c>
    </row>
    <row r="794" spans="1:2">
      <c r="A794" s="17">
        <v>41640</v>
      </c>
      <c r="B794" s="36">
        <v>62.9</v>
      </c>
    </row>
    <row r="795" spans="1:2">
      <c r="A795" s="17">
        <v>41671</v>
      </c>
      <c r="B795" s="36">
        <v>62.9</v>
      </c>
    </row>
    <row r="796" spans="1:2">
      <c r="A796" s="17">
        <v>41699</v>
      </c>
      <c r="B796" s="36">
        <v>63.1</v>
      </c>
    </row>
    <row r="797" spans="1:2">
      <c r="A797" s="17">
        <v>41730</v>
      </c>
      <c r="B797" s="36">
        <v>62.8</v>
      </c>
    </row>
    <row r="798" spans="1:2">
      <c r="A798" s="17">
        <v>41760</v>
      </c>
      <c r="B798" s="36">
        <v>62.9</v>
      </c>
    </row>
    <row r="799" spans="1:2">
      <c r="A799" s="17">
        <v>41791</v>
      </c>
      <c r="B799" s="36">
        <v>62.8</v>
      </c>
    </row>
    <row r="800" spans="1:2">
      <c r="A800" s="17">
        <v>41821</v>
      </c>
      <c r="B800" s="36">
        <v>62.9</v>
      </c>
    </row>
    <row r="801" spans="1:2">
      <c r="A801" s="17">
        <v>41852</v>
      </c>
      <c r="B801" s="36">
        <v>62.9</v>
      </c>
    </row>
    <row r="802" spans="1:2">
      <c r="A802" s="17">
        <v>41883</v>
      </c>
      <c r="B802" s="36">
        <v>62.8</v>
      </c>
    </row>
    <row r="803" spans="1:2">
      <c r="A803" s="17">
        <v>41913</v>
      </c>
      <c r="B803" s="36">
        <v>62.9</v>
      </c>
    </row>
    <row r="804" spans="1:2">
      <c r="A804" s="17">
        <v>41944</v>
      </c>
      <c r="B804" s="36">
        <v>62.9</v>
      </c>
    </row>
    <row r="805" spans="1:2">
      <c r="A805" s="17">
        <v>41974</v>
      </c>
      <c r="B805" s="36">
        <v>62.8</v>
      </c>
    </row>
    <row r="806" spans="1:2">
      <c r="A806" s="17">
        <v>42005</v>
      </c>
      <c r="B806" s="36">
        <v>62.9</v>
      </c>
    </row>
    <row r="807" spans="1:2">
      <c r="A807" s="17">
        <v>42036</v>
      </c>
      <c r="B807" s="36">
        <v>62.7</v>
      </c>
    </row>
    <row r="808" spans="1:2">
      <c r="A808" s="17">
        <v>42064</v>
      </c>
      <c r="B808" s="36">
        <v>62.6</v>
      </c>
    </row>
    <row r="809" spans="1:2">
      <c r="A809" s="17">
        <v>42095</v>
      </c>
      <c r="B809" s="36">
        <v>62.8</v>
      </c>
    </row>
    <row r="810" spans="1:2">
      <c r="A810" s="17">
        <v>42125</v>
      </c>
      <c r="B810" s="36">
        <v>62.9</v>
      </c>
    </row>
    <row r="811" spans="1:2">
      <c r="A811" s="17">
        <v>42156</v>
      </c>
      <c r="B811" s="36">
        <v>62.7</v>
      </c>
    </row>
    <row r="812" spans="1:2">
      <c r="A812" s="17">
        <v>42186</v>
      </c>
      <c r="B812" s="36">
        <v>62.6</v>
      </c>
    </row>
    <row r="813" spans="1:2">
      <c r="A813" s="17">
        <v>42217</v>
      </c>
      <c r="B813" s="36">
        <v>62.6</v>
      </c>
    </row>
    <row r="814" spans="1:2">
      <c r="A814" s="17">
        <v>42248</v>
      </c>
      <c r="B814" s="36">
        <v>62.4</v>
      </c>
    </row>
    <row r="815" spans="1:2">
      <c r="A815" s="17">
        <v>42278</v>
      </c>
      <c r="B815" s="36">
        <v>62.5</v>
      </c>
    </row>
    <row r="816" spans="1:2">
      <c r="A816" s="17">
        <v>42309</v>
      </c>
      <c r="B816" s="36">
        <v>62.5</v>
      </c>
    </row>
    <row r="817" spans="1:2">
      <c r="A817" s="17">
        <v>42339</v>
      </c>
      <c r="B817" s="36">
        <v>62.7</v>
      </c>
    </row>
    <row r="818" spans="1:2">
      <c r="A818" s="17">
        <v>42370</v>
      </c>
      <c r="B818" s="36">
        <v>62.7</v>
      </c>
    </row>
    <row r="819" spans="1:2">
      <c r="A819" s="17">
        <v>42401</v>
      </c>
      <c r="B819" s="36">
        <v>62.8</v>
      </c>
    </row>
    <row r="820" spans="1:2">
      <c r="A820" s="17">
        <v>42430</v>
      </c>
      <c r="B820" s="36">
        <v>63</v>
      </c>
    </row>
    <row r="821" spans="1:2">
      <c r="A821" s="17">
        <v>42461</v>
      </c>
      <c r="B821" s="36">
        <v>62.9</v>
      </c>
    </row>
    <row r="822" spans="1:2">
      <c r="A822" s="17">
        <v>42491</v>
      </c>
      <c r="B822" s="36">
        <v>62.7</v>
      </c>
    </row>
    <row r="823" spans="1:2">
      <c r="A823" s="17">
        <v>42522</v>
      </c>
      <c r="B823" s="36">
        <v>62.7</v>
      </c>
    </row>
    <row r="824" spans="1:2">
      <c r="A824" s="17">
        <v>42552</v>
      </c>
      <c r="B824" s="36">
        <v>62.8</v>
      </c>
    </row>
    <row r="825" spans="1:2">
      <c r="A825" s="17">
        <v>42583</v>
      </c>
      <c r="B825" s="36">
        <v>62.9</v>
      </c>
    </row>
    <row r="826" spans="1:2">
      <c r="A826" s="17">
        <v>42614</v>
      </c>
      <c r="B826" s="36">
        <v>62.9</v>
      </c>
    </row>
    <row r="827" spans="1:2">
      <c r="A827" s="17">
        <v>42644</v>
      </c>
      <c r="B827" s="36">
        <v>62.8</v>
      </c>
    </row>
    <row r="828" spans="1:2">
      <c r="A828" s="17">
        <v>42675</v>
      </c>
      <c r="B828" s="36">
        <v>62.7</v>
      </c>
    </row>
    <row r="829" spans="1:2">
      <c r="A829" s="17">
        <v>42705</v>
      </c>
      <c r="B829" s="36">
        <v>62.7</v>
      </c>
    </row>
    <row r="830" spans="1:2">
      <c r="A830" s="17">
        <v>42736</v>
      </c>
      <c r="B830" s="36">
        <v>62.8</v>
      </c>
    </row>
    <row r="831" spans="1:2">
      <c r="A831" s="17">
        <v>42767</v>
      </c>
      <c r="B831" s="36">
        <v>62.9</v>
      </c>
    </row>
    <row r="832" spans="1:2">
      <c r="A832" s="17">
        <v>42795</v>
      </c>
      <c r="B832" s="36">
        <v>62.9</v>
      </c>
    </row>
    <row r="833" spans="1:2">
      <c r="A833" s="17">
        <v>42826</v>
      </c>
      <c r="B833" s="36">
        <v>63</v>
      </c>
    </row>
    <row r="834" spans="1:2">
      <c r="A834" s="17">
        <v>42856</v>
      </c>
      <c r="B834" s="36">
        <v>62.8</v>
      </c>
    </row>
    <row r="835" spans="1:2">
      <c r="A835" s="17">
        <v>42887</v>
      </c>
      <c r="B835" s="36">
        <v>62.8</v>
      </c>
    </row>
    <row r="836" spans="1:2">
      <c r="A836" s="17">
        <v>42917</v>
      </c>
      <c r="B836" s="36">
        <v>62.9</v>
      </c>
    </row>
    <row r="837" spans="1:2">
      <c r="A837" s="17">
        <v>42948</v>
      </c>
      <c r="B837" s="36">
        <v>62.9</v>
      </c>
    </row>
    <row r="838" spans="1:2">
      <c r="A838" s="17">
        <v>42979</v>
      </c>
      <c r="B838" s="36">
        <v>63.1</v>
      </c>
    </row>
    <row r="839" spans="1:2">
      <c r="A839" s="17">
        <v>43009</v>
      </c>
      <c r="B839" s="36">
        <v>62.7</v>
      </c>
    </row>
    <row r="840" spans="1:2">
      <c r="A840" s="17">
        <v>43040</v>
      </c>
      <c r="B840" s="36">
        <v>62.7</v>
      </c>
    </row>
    <row r="841" spans="1:2">
      <c r="A841" s="17">
        <v>43070</v>
      </c>
      <c r="B841" s="36">
        <v>62.7</v>
      </c>
    </row>
    <row r="842" spans="1:2">
      <c r="A842" s="17">
        <v>43101</v>
      </c>
      <c r="B842" s="36">
        <v>62.7</v>
      </c>
    </row>
    <row r="843" spans="1:2">
      <c r="A843" s="17">
        <v>43132</v>
      </c>
      <c r="B843" s="36">
        <v>63</v>
      </c>
    </row>
    <row r="844" spans="1:2">
      <c r="A844" s="17">
        <v>43160</v>
      </c>
      <c r="B844" s="36">
        <v>62.9</v>
      </c>
    </row>
    <row r="845" spans="1:2">
      <c r="A845" s="17">
        <v>43191</v>
      </c>
      <c r="B845" s="36">
        <v>62.9</v>
      </c>
    </row>
    <row r="846" spans="1:2">
      <c r="A846" s="17">
        <v>43221</v>
      </c>
      <c r="B846" s="36">
        <v>62.9</v>
      </c>
    </row>
    <row r="847" spans="1:2">
      <c r="A847" s="17">
        <v>43252</v>
      </c>
      <c r="B847" s="36">
        <v>62.9</v>
      </c>
    </row>
    <row r="848" spans="1:2">
      <c r="A848" s="17">
        <v>43282</v>
      </c>
      <c r="B848" s="36">
        <v>62.9</v>
      </c>
    </row>
    <row r="849" spans="1:2">
      <c r="A849" s="17">
        <v>43313</v>
      </c>
      <c r="B849" s="36">
        <v>62.7</v>
      </c>
    </row>
    <row r="850" spans="1:2">
      <c r="A850" s="17">
        <v>43344</v>
      </c>
      <c r="B850" s="36">
        <v>62.7</v>
      </c>
    </row>
    <row r="851" spans="1:2">
      <c r="A851" s="17">
        <v>43374</v>
      </c>
      <c r="B851" s="36">
        <v>62.9</v>
      </c>
    </row>
    <row r="852" spans="1:2">
      <c r="A852" s="17">
        <v>43405</v>
      </c>
      <c r="B852" s="36">
        <v>62.9</v>
      </c>
    </row>
    <row r="853" spans="1:2">
      <c r="A853" s="17">
        <v>43435</v>
      </c>
      <c r="B853" s="36">
        <v>63</v>
      </c>
    </row>
    <row r="854" spans="1:2">
      <c r="A854" s="17">
        <v>43466</v>
      </c>
      <c r="B854" s="36">
        <v>63.1</v>
      </c>
    </row>
    <row r="855" spans="1:2">
      <c r="A855" s="17">
        <v>43497</v>
      </c>
      <c r="B855" s="36">
        <v>63.1</v>
      </c>
    </row>
    <row r="856" spans="1:2">
      <c r="A856" s="17">
        <v>43525</v>
      </c>
      <c r="B856" s="36">
        <v>63.1</v>
      </c>
    </row>
    <row r="857" spans="1:2">
      <c r="A857" s="17">
        <v>43556</v>
      </c>
      <c r="B857" s="36">
        <v>62.9</v>
      </c>
    </row>
    <row r="858" spans="1:2">
      <c r="A858" s="17">
        <v>43586</v>
      </c>
      <c r="B858" s="36">
        <v>62.9</v>
      </c>
    </row>
    <row r="859" spans="1:2">
      <c r="A859" s="17">
        <v>43617</v>
      </c>
      <c r="B859" s="36">
        <v>62.9</v>
      </c>
    </row>
    <row r="860" spans="1:2">
      <c r="A860" s="17">
        <v>43647</v>
      </c>
      <c r="B860" s="36">
        <v>63.1</v>
      </c>
    </row>
    <row r="861" spans="1:2">
      <c r="A861" s="17">
        <v>43678</v>
      </c>
      <c r="B861" s="36">
        <v>63.1</v>
      </c>
    </row>
    <row r="862" spans="1:2">
      <c r="A862" s="17">
        <v>43709</v>
      </c>
      <c r="B862" s="36">
        <v>63.2</v>
      </c>
    </row>
    <row r="863" spans="1:2">
      <c r="A863" s="17">
        <v>43739</v>
      </c>
      <c r="B863" s="36">
        <v>63.2</v>
      </c>
    </row>
    <row r="864" spans="1:2">
      <c r="A864" s="17">
        <v>43770</v>
      </c>
      <c r="B864" s="36">
        <v>63.2</v>
      </c>
    </row>
    <row r="865" spans="1:2">
      <c r="A865" s="17">
        <v>43800</v>
      </c>
      <c r="B865" s="36">
        <v>63.3</v>
      </c>
    </row>
    <row r="866" spans="1:2">
      <c r="A866" s="17">
        <v>43831</v>
      </c>
      <c r="B866" s="36">
        <v>63.4</v>
      </c>
    </row>
    <row r="867" spans="1:2">
      <c r="A867" s="17">
        <v>43862</v>
      </c>
      <c r="B867" s="36">
        <v>63.4</v>
      </c>
    </row>
    <row r="868" spans="1:2">
      <c r="A868" s="17">
        <v>43891</v>
      </c>
      <c r="B868" s="36">
        <v>62.7</v>
      </c>
    </row>
    <row r="869" spans="1:2">
      <c r="A869" s="17">
        <v>43922</v>
      </c>
      <c r="B869" s="36">
        <v>60.2</v>
      </c>
    </row>
    <row r="870" spans="1:2">
      <c r="A870" s="17">
        <v>43952</v>
      </c>
      <c r="B870" s="36">
        <v>60.8</v>
      </c>
    </row>
    <row r="871" spans="1:2">
      <c r="A871" s="17">
        <v>43983</v>
      </c>
      <c r="B871" s="36">
        <v>61.4</v>
      </c>
    </row>
    <row r="872" spans="1:2">
      <c r="A872" s="17">
        <v>44013</v>
      </c>
      <c r="B872" s="36">
        <v>61.5</v>
      </c>
    </row>
    <row r="873" spans="1:2">
      <c r="A873" s="17">
        <v>44044</v>
      </c>
      <c r="B873" s="36">
        <v>61.7</v>
      </c>
    </row>
    <row r="874" spans="1:2">
      <c r="A874" s="17">
        <v>44075</v>
      </c>
      <c r="B874" s="36">
        <v>61.4</v>
      </c>
    </row>
    <row r="875" spans="1:2">
      <c r="A875" s="17">
        <v>44105</v>
      </c>
      <c r="B875" s="36">
        <v>61.6</v>
      </c>
    </row>
    <row r="876" spans="1:2">
      <c r="A876" s="17">
        <v>44136</v>
      </c>
      <c r="B876" s="36">
        <v>61.5</v>
      </c>
    </row>
    <row r="877" spans="1:2">
      <c r="A877" s="17">
        <v>44166</v>
      </c>
      <c r="B877" s="36">
        <v>61.5</v>
      </c>
    </row>
    <row r="878" spans="1:2">
      <c r="A878" s="17">
        <v>44197</v>
      </c>
      <c r="B878" s="36">
        <v>61.4</v>
      </c>
    </row>
    <row r="879" spans="1:2">
      <c r="A879" s="17">
        <v>44228</v>
      </c>
      <c r="B879" s="36">
        <v>61.5</v>
      </c>
    </row>
    <row r="880" spans="1:2">
      <c r="A880" s="17">
        <v>44256</v>
      </c>
      <c r="B880" s="36">
        <v>61.5</v>
      </c>
    </row>
    <row r="881" spans="1:2">
      <c r="A881" s="17">
        <v>44287</v>
      </c>
      <c r="B881" s="36">
        <v>61.7</v>
      </c>
    </row>
    <row r="882" spans="1:2">
      <c r="A882" s="17">
        <v>44317</v>
      </c>
      <c r="B882" s="36">
        <v>61.6</v>
      </c>
    </row>
    <row r="883" spans="1:2">
      <c r="A883" s="17">
        <v>44348</v>
      </c>
      <c r="B883" s="36">
        <v>61.6</v>
      </c>
    </row>
    <row r="884" spans="1:2">
      <c r="A884" s="17">
        <v>44378</v>
      </c>
      <c r="B884" s="36">
        <v>61.7</v>
      </c>
    </row>
    <row r="885" spans="1:2">
      <c r="A885" s="17">
        <v>44409</v>
      </c>
      <c r="B885" s="36">
        <v>61.7</v>
      </c>
    </row>
    <row r="886" spans="1:2">
      <c r="A886" s="17">
        <v>44440</v>
      </c>
      <c r="B886" s="36">
        <v>61.7</v>
      </c>
    </row>
    <row r="887" spans="1:2">
      <c r="A887" s="17">
        <v>44470</v>
      </c>
      <c r="B887" s="36">
        <v>61.7</v>
      </c>
    </row>
    <row r="888" spans="1:2">
      <c r="A888" s="17">
        <v>44501</v>
      </c>
      <c r="B888" s="36">
        <v>61.9</v>
      </c>
    </row>
    <row r="889" spans="1:2">
      <c r="A889" s="17">
        <v>44531</v>
      </c>
      <c r="B889" s="36">
        <v>61.9</v>
      </c>
    </row>
    <row r="890" spans="1:2">
      <c r="A890" s="17">
        <v>44562</v>
      </c>
      <c r="B890" s="36">
        <v>62.2</v>
      </c>
    </row>
    <row r="891" spans="1:2">
      <c r="A891" s="17">
        <v>44593</v>
      </c>
      <c r="B891" s="36">
        <v>62.3</v>
      </c>
    </row>
  </sheetData>
  <hyperlinks>
    <hyperlink ref="F1" r:id="rId1" display="https://fred.stlouisfed.org/series/CIVPART" xr:uid="{7EDB6703-C34F-4955-B45D-D37C256F2D5C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1303-E3A3-447C-AED8-54D1BC2BF1C5}">
  <sheetPr>
    <tabColor rgb="FF70AD47"/>
  </sheetPr>
  <dimension ref="A1:D264"/>
  <sheetViews>
    <sheetView workbookViewId="0">
      <selection activeCell="B8" sqref="B8"/>
    </sheetView>
  </sheetViews>
  <sheetFormatPr defaultRowHeight="12.75"/>
  <cols>
    <col min="1" max="1" width="10.140625" bestFit="1" customWidth="1"/>
    <col min="2" max="2" width="26.140625" style="36" bestFit="1" customWidth="1"/>
  </cols>
  <sheetData>
    <row r="1" spans="1:4">
      <c r="A1" t="s">
        <v>1</v>
      </c>
      <c r="B1" s="36" t="s">
        <v>106</v>
      </c>
      <c r="D1" s="18" t="s">
        <v>533</v>
      </c>
    </row>
    <row r="2" spans="1:4">
      <c r="A2" s="17">
        <v>21916</v>
      </c>
      <c r="B2" s="36">
        <v>1.4579759999999999</v>
      </c>
    </row>
    <row r="3" spans="1:4">
      <c r="A3" s="17">
        <v>22282</v>
      </c>
      <c r="B3" s="36">
        <v>1.070724</v>
      </c>
    </row>
    <row r="4" spans="1:4">
      <c r="A4" s="17">
        <v>22647</v>
      </c>
      <c r="B4" s="36">
        <v>1.1987730000000001</v>
      </c>
    </row>
    <row r="5" spans="1:4">
      <c r="A5" s="17">
        <v>23012</v>
      </c>
      <c r="B5" s="36">
        <v>1.2396689999999999</v>
      </c>
    </row>
    <row r="6" spans="1:4">
      <c r="A6" s="17">
        <v>23377</v>
      </c>
      <c r="B6" s="36">
        <v>1.278912</v>
      </c>
    </row>
    <row r="7" spans="1:4">
      <c r="A7" s="17">
        <v>23743</v>
      </c>
      <c r="B7" s="36">
        <v>1.5851690000000001</v>
      </c>
    </row>
    <row r="8" spans="1:4">
      <c r="A8" s="17">
        <v>24108</v>
      </c>
      <c r="B8" s="36">
        <v>3.0150749999999999</v>
      </c>
    </row>
    <row r="9" spans="1:4">
      <c r="A9" s="17">
        <v>24473</v>
      </c>
      <c r="B9" s="36">
        <v>2.772786</v>
      </c>
    </row>
    <row r="10" spans="1:4">
      <c r="A10" s="17">
        <v>24838</v>
      </c>
      <c r="B10" s="36">
        <v>4.2717960000000001</v>
      </c>
    </row>
    <row r="11" spans="1:4">
      <c r="A11" s="17">
        <v>25204</v>
      </c>
      <c r="B11" s="36">
        <v>5.4623860000000004</v>
      </c>
    </row>
    <row r="12" spans="1:4">
      <c r="A12" s="17">
        <v>25569</v>
      </c>
      <c r="B12" s="36">
        <v>5.8382550000000002</v>
      </c>
    </row>
    <row r="13" spans="1:4">
      <c r="A13" s="17">
        <v>25934</v>
      </c>
      <c r="B13" s="36">
        <v>4.2927670000000004</v>
      </c>
    </row>
    <row r="14" spans="1:4">
      <c r="A14" s="17">
        <v>26299</v>
      </c>
      <c r="B14" s="36">
        <v>3.272278</v>
      </c>
    </row>
    <row r="15" spans="1:4">
      <c r="A15" s="17">
        <v>26665</v>
      </c>
      <c r="B15" s="36">
        <v>6.1777600000000001</v>
      </c>
    </row>
    <row r="16" spans="1:4">
      <c r="A16" s="17">
        <v>27030</v>
      </c>
      <c r="B16" s="36">
        <v>11.0548</v>
      </c>
    </row>
    <row r="17" spans="1:2">
      <c r="A17" s="17">
        <v>27395</v>
      </c>
      <c r="B17" s="36">
        <v>9.1431470000000008</v>
      </c>
    </row>
    <row r="18" spans="1:2">
      <c r="A18" s="17">
        <v>27760</v>
      </c>
      <c r="B18" s="36">
        <v>5.7448129999999997</v>
      </c>
    </row>
    <row r="19" spans="1:2">
      <c r="A19" s="17">
        <v>28126</v>
      </c>
      <c r="B19" s="36">
        <v>6.501684</v>
      </c>
    </row>
    <row r="20" spans="1:2">
      <c r="A20" s="17">
        <v>28491</v>
      </c>
      <c r="B20" s="36">
        <v>7.6309639999999996</v>
      </c>
    </row>
    <row r="21" spans="1:2">
      <c r="A21" s="17">
        <v>28856</v>
      </c>
      <c r="B21" s="36">
        <v>11.25447</v>
      </c>
    </row>
    <row r="22" spans="1:2">
      <c r="A22" s="17">
        <v>29221</v>
      </c>
      <c r="B22" s="36">
        <v>13.549200000000001</v>
      </c>
    </row>
    <row r="23" spans="1:2">
      <c r="A23" s="17">
        <v>29587</v>
      </c>
      <c r="B23" s="36">
        <v>10.334720000000001</v>
      </c>
    </row>
    <row r="24" spans="1:2">
      <c r="A24" s="17">
        <v>29952</v>
      </c>
      <c r="B24" s="36">
        <v>6.1314270000000004</v>
      </c>
    </row>
    <row r="25" spans="1:2">
      <c r="A25" s="17">
        <v>30317</v>
      </c>
      <c r="B25" s="36">
        <v>3.2124350000000002</v>
      </c>
    </row>
    <row r="26" spans="1:2">
      <c r="A26" s="17">
        <v>30682</v>
      </c>
      <c r="B26" s="36">
        <v>4.300535</v>
      </c>
    </row>
    <row r="27" spans="1:2">
      <c r="A27" s="17">
        <v>31048</v>
      </c>
      <c r="B27" s="36">
        <v>3.5456439999999998</v>
      </c>
    </row>
    <row r="28" spans="1:2">
      <c r="A28" s="17">
        <v>31413</v>
      </c>
      <c r="B28" s="36">
        <v>1.898048</v>
      </c>
    </row>
    <row r="29" spans="1:2">
      <c r="A29" s="17">
        <v>31778</v>
      </c>
      <c r="B29" s="36">
        <v>3.6645629999999998</v>
      </c>
    </row>
    <row r="30" spans="1:2">
      <c r="A30" s="17">
        <v>32143</v>
      </c>
      <c r="B30" s="36">
        <v>4.0777409999999996</v>
      </c>
    </row>
    <row r="31" spans="1:2">
      <c r="A31" s="17">
        <v>32509</v>
      </c>
      <c r="B31" s="36">
        <v>4.8270030000000004</v>
      </c>
    </row>
    <row r="32" spans="1:2">
      <c r="A32" s="17">
        <v>32874</v>
      </c>
      <c r="B32" s="36">
        <v>5.3979559999999998</v>
      </c>
    </row>
    <row r="33" spans="1:2">
      <c r="A33" s="17">
        <v>33239</v>
      </c>
      <c r="B33" s="36">
        <v>4.2349639999999997</v>
      </c>
    </row>
    <row r="34" spans="1:2">
      <c r="A34" s="17">
        <v>33604</v>
      </c>
      <c r="B34" s="36">
        <v>3.0288200000000001</v>
      </c>
    </row>
    <row r="35" spans="1:2">
      <c r="A35" s="17">
        <v>33970</v>
      </c>
      <c r="B35" s="36">
        <v>2.951657</v>
      </c>
    </row>
    <row r="36" spans="1:2">
      <c r="A36" s="17">
        <v>34335</v>
      </c>
      <c r="B36" s="36">
        <v>2.6074419999999998</v>
      </c>
    </row>
    <row r="37" spans="1:2">
      <c r="A37" s="17">
        <v>34700</v>
      </c>
      <c r="B37" s="36">
        <v>2.8054199999999998</v>
      </c>
    </row>
    <row r="38" spans="1:2">
      <c r="A38" s="17">
        <v>35065</v>
      </c>
      <c r="B38" s="36">
        <v>2.9312040000000001</v>
      </c>
    </row>
    <row r="39" spans="1:2">
      <c r="A39" s="17">
        <v>35431</v>
      </c>
      <c r="B39" s="36">
        <v>2.3376899999999998</v>
      </c>
    </row>
    <row r="40" spans="1:2">
      <c r="A40" s="17">
        <v>35796</v>
      </c>
      <c r="B40" s="36">
        <v>1.552279</v>
      </c>
    </row>
    <row r="41" spans="1:2">
      <c r="A41" s="17">
        <v>36161</v>
      </c>
      <c r="B41" s="36">
        <v>2.1880269999999999</v>
      </c>
    </row>
    <row r="42" spans="1:2">
      <c r="A42" s="17">
        <v>36526</v>
      </c>
      <c r="B42" s="36">
        <v>3.3768570000000002</v>
      </c>
    </row>
    <row r="43" spans="1:2">
      <c r="A43" s="17">
        <v>36892</v>
      </c>
      <c r="B43" s="36">
        <v>2.826171</v>
      </c>
    </row>
    <row r="44" spans="1:2">
      <c r="A44" s="17">
        <v>37257</v>
      </c>
      <c r="B44" s="36">
        <v>1.5860320000000001</v>
      </c>
    </row>
    <row r="45" spans="1:2">
      <c r="A45" s="17">
        <v>37622</v>
      </c>
      <c r="B45" s="36">
        <v>2.270095</v>
      </c>
    </row>
    <row r="46" spans="1:2">
      <c r="A46" s="17">
        <v>37987</v>
      </c>
      <c r="B46" s="36">
        <v>2.6772369999999999</v>
      </c>
    </row>
    <row r="47" spans="1:2">
      <c r="A47" s="17">
        <v>38353</v>
      </c>
      <c r="B47" s="36">
        <v>3.392747</v>
      </c>
    </row>
    <row r="48" spans="1:2">
      <c r="A48" s="17">
        <v>38718</v>
      </c>
      <c r="B48" s="36">
        <v>3.2259440000000001</v>
      </c>
    </row>
    <row r="49" spans="1:2">
      <c r="A49" s="17">
        <v>39083</v>
      </c>
      <c r="B49" s="36">
        <v>2.8526720000000001</v>
      </c>
    </row>
    <row r="50" spans="1:2">
      <c r="A50" s="17">
        <v>39448</v>
      </c>
      <c r="B50" s="36">
        <v>3.8391000000000002</v>
      </c>
    </row>
    <row r="51" spans="1:2">
      <c r="A51" s="17">
        <v>39814</v>
      </c>
      <c r="B51" s="36">
        <v>-0.35554999999999998</v>
      </c>
    </row>
    <row r="52" spans="1:2">
      <c r="A52" s="17">
        <v>40179</v>
      </c>
      <c r="B52" s="36">
        <v>1.6400429999999999</v>
      </c>
    </row>
    <row r="53" spans="1:2">
      <c r="A53" s="17">
        <v>40544</v>
      </c>
      <c r="B53" s="36">
        <v>3.1568420000000001</v>
      </c>
    </row>
    <row r="54" spans="1:2">
      <c r="A54" s="17">
        <v>40909</v>
      </c>
      <c r="B54" s="36">
        <v>2.069337</v>
      </c>
    </row>
    <row r="55" spans="1:2">
      <c r="A55" s="17">
        <v>41275</v>
      </c>
      <c r="B55" s="36">
        <v>1.4648330000000001</v>
      </c>
    </row>
    <row r="56" spans="1:2">
      <c r="A56" s="17">
        <v>41640</v>
      </c>
      <c r="B56" s="36">
        <v>1.622223</v>
      </c>
    </row>
    <row r="57" spans="1:2">
      <c r="A57" s="17">
        <v>42005</v>
      </c>
      <c r="B57" s="36">
        <v>0.118627</v>
      </c>
    </row>
    <row r="58" spans="1:2">
      <c r="A58" s="17">
        <v>42370</v>
      </c>
      <c r="B58" s="36">
        <v>1.2615829999999999</v>
      </c>
    </row>
    <row r="59" spans="1:2">
      <c r="A59" s="17">
        <v>42736</v>
      </c>
      <c r="B59" s="36">
        <v>2.1301100000000002</v>
      </c>
    </row>
    <row r="60" spans="1:2">
      <c r="A60" s="17">
        <v>43101</v>
      </c>
      <c r="B60" s="36">
        <v>2.4425829999999999</v>
      </c>
    </row>
    <row r="61" spans="1:2">
      <c r="A61" s="17">
        <v>43466</v>
      </c>
      <c r="B61" s="36">
        <v>1.8122100000000001</v>
      </c>
    </row>
    <row r="62" spans="1:2">
      <c r="A62" s="17">
        <v>43831</v>
      </c>
      <c r="B62" s="36">
        <v>1.233584</v>
      </c>
    </row>
    <row r="63" spans="1:2">
      <c r="A63" s="17">
        <v>38384</v>
      </c>
      <c r="B63" s="36">
        <v>2.9</v>
      </c>
    </row>
    <row r="64" spans="1:2">
      <c r="A64" s="17">
        <v>38412</v>
      </c>
      <c r="B64" s="36">
        <v>3.2</v>
      </c>
    </row>
    <row r="65" spans="1:2">
      <c r="A65" s="17">
        <v>38443</v>
      </c>
      <c r="B65" s="36">
        <v>3.3</v>
      </c>
    </row>
    <row r="66" spans="1:2">
      <c r="A66" s="17">
        <v>38473</v>
      </c>
      <c r="B66" s="36">
        <v>3.2</v>
      </c>
    </row>
    <row r="67" spans="1:2">
      <c r="A67" s="17">
        <v>38504</v>
      </c>
      <c r="B67" s="36">
        <v>3.2</v>
      </c>
    </row>
    <row r="68" spans="1:2">
      <c r="A68" s="17">
        <v>38534</v>
      </c>
      <c r="B68" s="36">
        <v>3</v>
      </c>
    </row>
    <row r="69" spans="1:2">
      <c r="A69" s="17">
        <v>38565</v>
      </c>
      <c r="B69" s="36">
        <v>3.1</v>
      </c>
    </row>
    <row r="70" spans="1:2">
      <c r="A70" s="17">
        <v>38596</v>
      </c>
      <c r="B70" s="36">
        <v>4.3</v>
      </c>
    </row>
    <row r="71" spans="1:2">
      <c r="A71" s="17">
        <v>38626</v>
      </c>
      <c r="B71" s="36">
        <v>4.5999999999999996</v>
      </c>
    </row>
    <row r="72" spans="1:2">
      <c r="A72" s="17">
        <v>38657</v>
      </c>
      <c r="B72" s="36">
        <v>3.3</v>
      </c>
    </row>
    <row r="73" spans="1:2">
      <c r="A73" s="17">
        <v>38687</v>
      </c>
      <c r="B73" s="36">
        <v>3.1</v>
      </c>
    </row>
    <row r="74" spans="1:2">
      <c r="A74" s="17">
        <v>38718</v>
      </c>
      <c r="B74" s="36">
        <v>3</v>
      </c>
    </row>
    <row r="75" spans="1:2">
      <c r="A75" s="17">
        <v>38749</v>
      </c>
      <c r="B75" s="36">
        <v>3</v>
      </c>
    </row>
    <row r="76" spans="1:2">
      <c r="A76" s="17">
        <v>38777</v>
      </c>
      <c r="B76" s="36">
        <v>3</v>
      </c>
    </row>
    <row r="77" spans="1:2">
      <c r="A77" s="17">
        <v>38808</v>
      </c>
      <c r="B77" s="36">
        <v>3.3</v>
      </c>
    </row>
    <row r="78" spans="1:2">
      <c r="A78" s="17">
        <v>38838</v>
      </c>
      <c r="B78" s="36">
        <v>4</v>
      </c>
    </row>
    <row r="79" spans="1:2">
      <c r="A79" s="17">
        <v>38869</v>
      </c>
      <c r="B79" s="36">
        <v>3.3</v>
      </c>
    </row>
    <row r="80" spans="1:2">
      <c r="A80" s="17">
        <v>38899</v>
      </c>
      <c r="B80" s="36">
        <v>3.2</v>
      </c>
    </row>
    <row r="81" spans="1:2">
      <c r="A81" s="17">
        <v>38930</v>
      </c>
      <c r="B81" s="36">
        <v>3.8</v>
      </c>
    </row>
    <row r="82" spans="1:2">
      <c r="A82" s="17">
        <v>38961</v>
      </c>
      <c r="B82" s="36">
        <v>3.1</v>
      </c>
    </row>
    <row r="83" spans="1:2">
      <c r="A83" s="17">
        <v>38991</v>
      </c>
      <c r="B83" s="36">
        <v>3.1</v>
      </c>
    </row>
    <row r="84" spans="1:2">
      <c r="A84" s="17">
        <v>39022</v>
      </c>
      <c r="B84" s="36">
        <v>3</v>
      </c>
    </row>
    <row r="85" spans="1:2">
      <c r="A85" s="17">
        <v>39052</v>
      </c>
      <c r="B85" s="36">
        <v>2.9</v>
      </c>
    </row>
    <row r="86" spans="1:2">
      <c r="A86" s="17">
        <v>39083</v>
      </c>
      <c r="B86" s="36">
        <v>3</v>
      </c>
    </row>
    <row r="87" spans="1:2">
      <c r="A87" s="17">
        <v>39114</v>
      </c>
      <c r="B87" s="36">
        <v>3</v>
      </c>
    </row>
    <row r="88" spans="1:2">
      <c r="A88" s="17">
        <v>39142</v>
      </c>
      <c r="B88" s="36">
        <v>3</v>
      </c>
    </row>
    <row r="89" spans="1:2">
      <c r="A89" s="17">
        <v>39173</v>
      </c>
      <c r="B89" s="36">
        <v>3.3</v>
      </c>
    </row>
    <row r="90" spans="1:2">
      <c r="A90" s="17">
        <v>39203</v>
      </c>
      <c r="B90" s="36">
        <v>3.3</v>
      </c>
    </row>
    <row r="91" spans="1:2">
      <c r="A91" s="17">
        <v>39234</v>
      </c>
      <c r="B91" s="36">
        <v>3.4</v>
      </c>
    </row>
    <row r="92" spans="1:2">
      <c r="A92" s="17">
        <v>39264</v>
      </c>
      <c r="B92" s="36">
        <v>3.4</v>
      </c>
    </row>
    <row r="93" spans="1:2">
      <c r="A93" s="17">
        <v>39295</v>
      </c>
      <c r="B93" s="36">
        <v>3.2</v>
      </c>
    </row>
    <row r="94" spans="1:2">
      <c r="A94" s="17">
        <v>39326</v>
      </c>
      <c r="B94" s="36">
        <v>3.1</v>
      </c>
    </row>
    <row r="95" spans="1:2">
      <c r="A95" s="17">
        <v>39356</v>
      </c>
      <c r="B95" s="36">
        <v>3.1</v>
      </c>
    </row>
    <row r="96" spans="1:2">
      <c r="A96" s="17">
        <v>39387</v>
      </c>
      <c r="B96" s="36">
        <v>3.4</v>
      </c>
    </row>
    <row r="97" spans="1:2">
      <c r="A97" s="17">
        <v>39417</v>
      </c>
      <c r="B97" s="36">
        <v>3.4</v>
      </c>
    </row>
    <row r="98" spans="1:2">
      <c r="A98" s="17">
        <v>39448</v>
      </c>
      <c r="B98" s="36">
        <v>3.4</v>
      </c>
    </row>
    <row r="99" spans="1:2">
      <c r="A99" s="17">
        <v>39479</v>
      </c>
      <c r="B99" s="36">
        <v>3.6</v>
      </c>
    </row>
    <row r="100" spans="1:2">
      <c r="A100" s="17">
        <v>39508</v>
      </c>
      <c r="B100" s="36">
        <v>4.3</v>
      </c>
    </row>
    <row r="101" spans="1:2">
      <c r="A101" s="17">
        <v>39539</v>
      </c>
      <c r="B101" s="36">
        <v>4.8</v>
      </c>
    </row>
    <row r="102" spans="1:2">
      <c r="A102" s="17">
        <v>39569</v>
      </c>
      <c r="B102" s="36">
        <v>5.2</v>
      </c>
    </row>
    <row r="103" spans="1:2">
      <c r="A103" s="17">
        <v>39600</v>
      </c>
      <c r="B103" s="36">
        <v>5.0999999999999996</v>
      </c>
    </row>
    <row r="104" spans="1:2">
      <c r="A104" s="17">
        <v>39630</v>
      </c>
      <c r="B104" s="36">
        <v>5.0999999999999996</v>
      </c>
    </row>
    <row r="105" spans="1:2">
      <c r="A105" s="17">
        <v>39661</v>
      </c>
      <c r="B105" s="36">
        <v>4.8</v>
      </c>
    </row>
    <row r="106" spans="1:2">
      <c r="A106" s="17">
        <v>39692</v>
      </c>
      <c r="B106" s="36">
        <v>4.3</v>
      </c>
    </row>
    <row r="107" spans="1:2">
      <c r="A107" s="17">
        <v>39722</v>
      </c>
      <c r="B107" s="36">
        <v>3.9</v>
      </c>
    </row>
    <row r="108" spans="1:2">
      <c r="A108" s="17">
        <v>39753</v>
      </c>
      <c r="B108" s="36">
        <v>2.9</v>
      </c>
    </row>
    <row r="109" spans="1:2">
      <c r="A109" s="17">
        <v>39783</v>
      </c>
      <c r="B109" s="36">
        <v>1.7</v>
      </c>
    </row>
    <row r="110" spans="1:2">
      <c r="A110" s="17">
        <v>39814</v>
      </c>
      <c r="B110" s="36">
        <v>2.2000000000000002</v>
      </c>
    </row>
    <row r="111" spans="1:2">
      <c r="A111" s="17">
        <v>39845</v>
      </c>
      <c r="B111" s="36">
        <v>1.9</v>
      </c>
    </row>
    <row r="112" spans="1:2">
      <c r="A112" s="17">
        <v>39873</v>
      </c>
      <c r="B112" s="36">
        <v>2</v>
      </c>
    </row>
    <row r="113" spans="1:2">
      <c r="A113" s="17">
        <v>39904</v>
      </c>
      <c r="B113" s="36">
        <v>2.8</v>
      </c>
    </row>
    <row r="114" spans="1:2">
      <c r="A114" s="17">
        <v>39934</v>
      </c>
      <c r="B114" s="36">
        <v>2.8</v>
      </c>
    </row>
    <row r="115" spans="1:2">
      <c r="A115" s="17">
        <v>39965</v>
      </c>
      <c r="B115" s="36">
        <v>3.1</v>
      </c>
    </row>
    <row r="116" spans="1:2">
      <c r="A116" s="17">
        <v>39995</v>
      </c>
      <c r="B116" s="36">
        <v>2.9</v>
      </c>
    </row>
    <row r="117" spans="1:2">
      <c r="A117" s="17">
        <v>40026</v>
      </c>
      <c r="B117" s="36">
        <v>2.8</v>
      </c>
    </row>
    <row r="118" spans="1:2">
      <c r="A118" s="17">
        <v>40057</v>
      </c>
      <c r="B118" s="36">
        <v>2.2000000000000002</v>
      </c>
    </row>
    <row r="119" spans="1:2">
      <c r="A119" s="17">
        <v>40087</v>
      </c>
      <c r="B119" s="36">
        <v>2.9</v>
      </c>
    </row>
    <row r="120" spans="1:2">
      <c r="A120" s="17">
        <v>40118</v>
      </c>
      <c r="B120" s="36">
        <v>2.7</v>
      </c>
    </row>
    <row r="121" spans="1:2">
      <c r="A121" s="17">
        <v>40148</v>
      </c>
      <c r="B121" s="36">
        <v>2.5</v>
      </c>
    </row>
    <row r="122" spans="1:2">
      <c r="A122" s="17">
        <v>40179</v>
      </c>
      <c r="B122" s="36">
        <v>2.8</v>
      </c>
    </row>
    <row r="123" spans="1:2">
      <c r="A123" s="17">
        <v>40210</v>
      </c>
      <c r="B123" s="36">
        <v>2.7</v>
      </c>
    </row>
    <row r="124" spans="1:2">
      <c r="A124" s="17">
        <v>40238</v>
      </c>
      <c r="B124" s="36">
        <v>2.7</v>
      </c>
    </row>
    <row r="125" spans="1:2">
      <c r="A125" s="17">
        <v>40269</v>
      </c>
      <c r="B125" s="36">
        <v>2.9</v>
      </c>
    </row>
    <row r="126" spans="1:2">
      <c r="A126" s="17">
        <v>40299</v>
      </c>
      <c r="B126" s="36">
        <v>3.2</v>
      </c>
    </row>
    <row r="127" spans="1:2">
      <c r="A127" s="17">
        <v>40330</v>
      </c>
      <c r="B127" s="36">
        <v>2.8</v>
      </c>
    </row>
    <row r="128" spans="1:2">
      <c r="A128" s="17">
        <v>40360</v>
      </c>
      <c r="B128" s="36">
        <v>2.7</v>
      </c>
    </row>
    <row r="129" spans="1:2">
      <c r="A129" s="17">
        <v>40391</v>
      </c>
      <c r="B129" s="36">
        <v>2.7</v>
      </c>
    </row>
    <row r="130" spans="1:2">
      <c r="A130" s="17">
        <v>40422</v>
      </c>
      <c r="B130" s="36">
        <v>2.2000000000000002</v>
      </c>
    </row>
    <row r="131" spans="1:2">
      <c r="A131" s="17">
        <v>40452</v>
      </c>
      <c r="B131" s="36">
        <v>2.7</v>
      </c>
    </row>
    <row r="132" spans="1:2">
      <c r="A132" s="17">
        <v>40483</v>
      </c>
      <c r="B132" s="36">
        <v>3</v>
      </c>
    </row>
    <row r="133" spans="1:2">
      <c r="A133" s="17">
        <v>40513</v>
      </c>
      <c r="B133" s="36">
        <v>3</v>
      </c>
    </row>
    <row r="134" spans="1:2">
      <c r="A134" s="17">
        <v>40544</v>
      </c>
      <c r="B134" s="36">
        <v>3.4</v>
      </c>
    </row>
    <row r="135" spans="1:2">
      <c r="A135" s="17">
        <v>40575</v>
      </c>
      <c r="B135" s="36">
        <v>3.4</v>
      </c>
    </row>
    <row r="136" spans="1:2">
      <c r="A136" s="17">
        <v>40603</v>
      </c>
      <c r="B136" s="36">
        <v>4.5999999999999996</v>
      </c>
    </row>
    <row r="137" spans="1:2">
      <c r="A137" s="17">
        <v>40634</v>
      </c>
      <c r="B137" s="36">
        <v>4.5999999999999996</v>
      </c>
    </row>
    <row r="138" spans="1:2">
      <c r="A138" s="17">
        <v>40664</v>
      </c>
      <c r="B138" s="36">
        <v>4.0999999999999996</v>
      </c>
    </row>
    <row r="139" spans="1:2">
      <c r="A139" s="17">
        <v>40695</v>
      </c>
      <c r="B139" s="36">
        <v>3.8</v>
      </c>
    </row>
    <row r="140" spans="1:2">
      <c r="A140" s="17">
        <v>40725</v>
      </c>
      <c r="B140" s="36">
        <v>3.4</v>
      </c>
    </row>
    <row r="141" spans="1:2">
      <c r="A141" s="17">
        <v>40756</v>
      </c>
      <c r="B141" s="36">
        <v>3.5</v>
      </c>
    </row>
    <row r="142" spans="1:2">
      <c r="A142" s="17">
        <v>40787</v>
      </c>
      <c r="B142" s="36">
        <v>3.3</v>
      </c>
    </row>
    <row r="143" spans="1:2">
      <c r="A143" s="17">
        <v>40817</v>
      </c>
      <c r="B143" s="36">
        <v>3.2</v>
      </c>
    </row>
    <row r="144" spans="1:2">
      <c r="A144" s="17">
        <v>40848</v>
      </c>
      <c r="B144" s="36">
        <v>3.2</v>
      </c>
    </row>
    <row r="145" spans="1:2">
      <c r="A145" s="17">
        <v>40878</v>
      </c>
      <c r="B145" s="36">
        <v>3.1</v>
      </c>
    </row>
    <row r="146" spans="1:2">
      <c r="A146" s="17">
        <v>40909</v>
      </c>
      <c r="B146" s="36">
        <v>3.3</v>
      </c>
    </row>
    <row r="147" spans="1:2">
      <c r="A147" s="17">
        <v>40940</v>
      </c>
      <c r="B147" s="36">
        <v>3.3</v>
      </c>
    </row>
    <row r="148" spans="1:2">
      <c r="A148" s="17">
        <v>40969</v>
      </c>
      <c r="B148" s="36">
        <v>3.9</v>
      </c>
    </row>
    <row r="149" spans="1:2">
      <c r="A149" s="17">
        <v>41000</v>
      </c>
      <c r="B149" s="36">
        <v>3.2</v>
      </c>
    </row>
    <row r="150" spans="1:2">
      <c r="A150" s="17">
        <v>41030</v>
      </c>
      <c r="B150" s="36">
        <v>3</v>
      </c>
    </row>
    <row r="151" spans="1:2">
      <c r="A151" s="17">
        <v>41061</v>
      </c>
      <c r="B151" s="36">
        <v>3.1</v>
      </c>
    </row>
    <row r="152" spans="1:2">
      <c r="A152" s="17">
        <v>41091</v>
      </c>
      <c r="B152" s="36">
        <v>3</v>
      </c>
    </row>
    <row r="153" spans="1:2">
      <c r="A153" s="17">
        <v>41122</v>
      </c>
      <c r="B153" s="36">
        <v>3.6</v>
      </c>
    </row>
    <row r="154" spans="1:2">
      <c r="A154" s="17">
        <v>41153</v>
      </c>
      <c r="B154" s="36">
        <v>3.3</v>
      </c>
    </row>
    <row r="155" spans="1:2">
      <c r="A155" s="17">
        <v>41183</v>
      </c>
      <c r="B155" s="36">
        <v>3.1</v>
      </c>
    </row>
    <row r="156" spans="1:2">
      <c r="A156" s="17">
        <v>41214</v>
      </c>
      <c r="B156" s="36">
        <v>3.1</v>
      </c>
    </row>
    <row r="157" spans="1:2">
      <c r="A157" s="17">
        <v>41244</v>
      </c>
      <c r="B157" s="36">
        <v>3.2</v>
      </c>
    </row>
    <row r="158" spans="1:2">
      <c r="A158" s="17">
        <v>41275</v>
      </c>
      <c r="B158" s="36">
        <v>3.3</v>
      </c>
    </row>
    <row r="159" spans="1:2">
      <c r="A159" s="17">
        <v>41306</v>
      </c>
      <c r="B159" s="36">
        <v>3.3</v>
      </c>
    </row>
    <row r="160" spans="1:2">
      <c r="A160" s="17">
        <v>41334</v>
      </c>
      <c r="B160" s="36">
        <v>3.2</v>
      </c>
    </row>
    <row r="161" spans="1:2">
      <c r="A161" s="17">
        <v>41365</v>
      </c>
      <c r="B161" s="36">
        <v>3.1</v>
      </c>
    </row>
    <row r="162" spans="1:2">
      <c r="A162" s="17">
        <v>41395</v>
      </c>
      <c r="B162" s="36">
        <v>3.1</v>
      </c>
    </row>
    <row r="163" spans="1:2">
      <c r="A163" s="17">
        <v>41426</v>
      </c>
      <c r="B163" s="36">
        <v>3</v>
      </c>
    </row>
    <row r="164" spans="1:2">
      <c r="A164" s="17">
        <v>41456</v>
      </c>
      <c r="B164" s="36">
        <v>3.1</v>
      </c>
    </row>
    <row r="165" spans="1:2">
      <c r="A165" s="17">
        <v>41487</v>
      </c>
      <c r="B165" s="36">
        <v>3</v>
      </c>
    </row>
    <row r="166" spans="1:2">
      <c r="A166" s="17">
        <v>41518</v>
      </c>
      <c r="B166" s="36">
        <v>3.3</v>
      </c>
    </row>
    <row r="167" spans="1:2">
      <c r="A167" s="17">
        <v>41548</v>
      </c>
      <c r="B167" s="36">
        <v>3</v>
      </c>
    </row>
    <row r="168" spans="1:2">
      <c r="A168" s="17">
        <v>41579</v>
      </c>
      <c r="B168" s="36">
        <v>2.9</v>
      </c>
    </row>
    <row r="169" spans="1:2">
      <c r="A169" s="17">
        <v>41609</v>
      </c>
      <c r="B169" s="36">
        <v>3</v>
      </c>
    </row>
    <row r="170" spans="1:2">
      <c r="A170" s="17">
        <v>41640</v>
      </c>
      <c r="B170" s="36">
        <v>3.1</v>
      </c>
    </row>
    <row r="171" spans="1:2">
      <c r="A171" s="17">
        <v>41671</v>
      </c>
      <c r="B171" s="36">
        <v>3.2</v>
      </c>
    </row>
    <row r="172" spans="1:2">
      <c r="A172" s="17">
        <v>41699</v>
      </c>
      <c r="B172" s="36">
        <v>3.2</v>
      </c>
    </row>
    <row r="173" spans="1:2">
      <c r="A173" s="17">
        <v>41730</v>
      </c>
      <c r="B173" s="36">
        <v>3.2</v>
      </c>
    </row>
    <row r="174" spans="1:2">
      <c r="A174" s="17">
        <v>41760</v>
      </c>
      <c r="B174" s="36">
        <v>3.3</v>
      </c>
    </row>
    <row r="175" spans="1:2">
      <c r="A175" s="17">
        <v>41791</v>
      </c>
      <c r="B175" s="36">
        <v>3.1</v>
      </c>
    </row>
    <row r="176" spans="1:2">
      <c r="A176" s="17">
        <v>41821</v>
      </c>
      <c r="B176" s="36">
        <v>3.3</v>
      </c>
    </row>
    <row r="177" spans="1:2">
      <c r="A177" s="17">
        <v>41852</v>
      </c>
      <c r="B177" s="36">
        <v>3.2</v>
      </c>
    </row>
    <row r="178" spans="1:2">
      <c r="A178" s="17">
        <v>41883</v>
      </c>
      <c r="B178" s="36">
        <v>3</v>
      </c>
    </row>
    <row r="179" spans="1:2">
      <c r="A179" s="17">
        <v>41913</v>
      </c>
      <c r="B179" s="36">
        <v>2.9</v>
      </c>
    </row>
    <row r="180" spans="1:2">
      <c r="A180" s="17">
        <v>41944</v>
      </c>
      <c r="B180" s="36">
        <v>2.8</v>
      </c>
    </row>
    <row r="181" spans="1:2">
      <c r="A181" s="17">
        <v>41974</v>
      </c>
      <c r="B181" s="36">
        <v>2.8</v>
      </c>
    </row>
    <row r="182" spans="1:2">
      <c r="A182" s="17">
        <v>42005</v>
      </c>
      <c r="B182" s="36">
        <v>2.5</v>
      </c>
    </row>
    <row r="183" spans="1:2">
      <c r="A183" s="17">
        <v>42036</v>
      </c>
      <c r="B183" s="36">
        <v>2.8</v>
      </c>
    </row>
    <row r="184" spans="1:2">
      <c r="A184" s="17">
        <v>42064</v>
      </c>
      <c r="B184" s="36">
        <v>3</v>
      </c>
    </row>
    <row r="185" spans="1:2">
      <c r="A185" s="17">
        <v>42095</v>
      </c>
      <c r="B185" s="36">
        <v>2.6</v>
      </c>
    </row>
    <row r="186" spans="1:2">
      <c r="A186" s="17">
        <v>42125</v>
      </c>
      <c r="B186" s="36">
        <v>2.8</v>
      </c>
    </row>
    <row r="187" spans="1:2">
      <c r="A187" s="17">
        <v>42156</v>
      </c>
      <c r="B187" s="36">
        <v>2.7</v>
      </c>
    </row>
    <row r="188" spans="1:2">
      <c r="A188" s="17">
        <v>42186</v>
      </c>
      <c r="B188" s="36">
        <v>2.8</v>
      </c>
    </row>
    <row r="189" spans="1:2">
      <c r="A189" s="17">
        <v>42217</v>
      </c>
      <c r="B189" s="36">
        <v>2.8</v>
      </c>
    </row>
    <row r="190" spans="1:2">
      <c r="A190" s="17">
        <v>42248</v>
      </c>
      <c r="B190" s="36">
        <v>2.8</v>
      </c>
    </row>
    <row r="191" spans="1:2">
      <c r="A191" s="17">
        <v>42278</v>
      </c>
      <c r="B191" s="36">
        <v>2.7</v>
      </c>
    </row>
    <row r="192" spans="1:2">
      <c r="A192" s="17">
        <v>42309</v>
      </c>
      <c r="B192" s="36">
        <v>2.7</v>
      </c>
    </row>
    <row r="193" spans="1:2">
      <c r="A193" s="17">
        <v>42339</v>
      </c>
      <c r="B193" s="36">
        <v>2.6</v>
      </c>
    </row>
    <row r="194" spans="1:2">
      <c r="A194" s="17">
        <v>42370</v>
      </c>
      <c r="B194" s="36">
        <v>2.5</v>
      </c>
    </row>
    <row r="195" spans="1:2">
      <c r="A195" s="17">
        <v>42401</v>
      </c>
      <c r="B195" s="36">
        <v>2.5</v>
      </c>
    </row>
    <row r="196" spans="1:2">
      <c r="A196" s="17">
        <v>42430</v>
      </c>
      <c r="B196" s="36">
        <v>2.7</v>
      </c>
    </row>
    <row r="197" spans="1:2">
      <c r="A197" s="17">
        <v>42461</v>
      </c>
      <c r="B197" s="36">
        <v>2.8</v>
      </c>
    </row>
    <row r="198" spans="1:2">
      <c r="A198" s="17">
        <v>42491</v>
      </c>
      <c r="B198" s="36">
        <v>2.4</v>
      </c>
    </row>
    <row r="199" spans="1:2">
      <c r="A199" s="17">
        <v>42522</v>
      </c>
      <c r="B199" s="36">
        <v>2.6</v>
      </c>
    </row>
    <row r="200" spans="1:2">
      <c r="A200" s="17">
        <v>42552</v>
      </c>
      <c r="B200" s="36">
        <v>2.7</v>
      </c>
    </row>
    <row r="201" spans="1:2">
      <c r="A201" s="17">
        <v>42583</v>
      </c>
      <c r="B201" s="36">
        <v>2.5</v>
      </c>
    </row>
    <row r="202" spans="1:2">
      <c r="A202" s="17">
        <v>42614</v>
      </c>
      <c r="B202" s="36">
        <v>2.4</v>
      </c>
    </row>
    <row r="203" spans="1:2">
      <c r="A203" s="17">
        <v>42644</v>
      </c>
      <c r="B203" s="36">
        <v>2.4</v>
      </c>
    </row>
    <row r="204" spans="1:2">
      <c r="A204" s="17">
        <v>42675</v>
      </c>
      <c r="B204" s="36">
        <v>2.4</v>
      </c>
    </row>
    <row r="205" spans="1:2">
      <c r="A205" s="17">
        <v>42705</v>
      </c>
      <c r="B205" s="36">
        <v>2.2000000000000002</v>
      </c>
    </row>
    <row r="206" spans="1:2">
      <c r="A206" s="17">
        <v>42736</v>
      </c>
      <c r="B206" s="36">
        <v>2.6</v>
      </c>
    </row>
    <row r="207" spans="1:2">
      <c r="A207" s="17">
        <v>42767</v>
      </c>
      <c r="B207" s="36">
        <v>2.7</v>
      </c>
    </row>
    <row r="208" spans="1:2">
      <c r="A208" s="17">
        <v>42795</v>
      </c>
      <c r="B208" s="36">
        <v>2.5</v>
      </c>
    </row>
    <row r="209" spans="1:2">
      <c r="A209" s="17">
        <v>42826</v>
      </c>
      <c r="B209" s="36">
        <v>2.5</v>
      </c>
    </row>
    <row r="210" spans="1:2">
      <c r="A210" s="17">
        <v>42856</v>
      </c>
      <c r="B210" s="36">
        <v>2.6</v>
      </c>
    </row>
    <row r="211" spans="1:2">
      <c r="A211" s="17">
        <v>42887</v>
      </c>
      <c r="B211" s="36">
        <v>2.6</v>
      </c>
    </row>
    <row r="212" spans="1:2">
      <c r="A212" s="17">
        <v>42917</v>
      </c>
      <c r="B212" s="36">
        <v>2.6</v>
      </c>
    </row>
    <row r="213" spans="1:2">
      <c r="A213" s="17">
        <v>42948</v>
      </c>
      <c r="B213" s="36">
        <v>2.6</v>
      </c>
    </row>
    <row r="214" spans="1:2">
      <c r="A214" s="17">
        <v>42979</v>
      </c>
      <c r="B214" s="36">
        <v>2.7</v>
      </c>
    </row>
    <row r="215" spans="1:2">
      <c r="A215" s="17">
        <v>43009</v>
      </c>
      <c r="B215" s="36">
        <v>2.4</v>
      </c>
    </row>
    <row r="216" spans="1:2">
      <c r="A216" s="17">
        <v>43040</v>
      </c>
      <c r="B216" s="36">
        <v>2.5</v>
      </c>
    </row>
    <row r="217" spans="1:2">
      <c r="A217" s="17">
        <v>43070</v>
      </c>
      <c r="B217" s="36">
        <v>2.7</v>
      </c>
    </row>
    <row r="218" spans="1:2">
      <c r="A218" s="17">
        <v>43101</v>
      </c>
      <c r="B218" s="36">
        <v>2.7</v>
      </c>
    </row>
    <row r="219" spans="1:2">
      <c r="A219" s="17">
        <v>43132</v>
      </c>
      <c r="B219" s="36">
        <v>2.7</v>
      </c>
    </row>
    <row r="220" spans="1:2">
      <c r="A220" s="17">
        <v>43160</v>
      </c>
      <c r="B220" s="36">
        <v>2.8</v>
      </c>
    </row>
    <row r="221" spans="1:2">
      <c r="A221" s="17">
        <v>43191</v>
      </c>
      <c r="B221" s="36">
        <v>2.7</v>
      </c>
    </row>
    <row r="222" spans="1:2">
      <c r="A222" s="17">
        <v>43221</v>
      </c>
      <c r="B222" s="36">
        <v>2.8</v>
      </c>
    </row>
    <row r="223" spans="1:2">
      <c r="A223" s="17">
        <v>43252</v>
      </c>
      <c r="B223" s="36">
        <v>3</v>
      </c>
    </row>
    <row r="224" spans="1:2">
      <c r="A224" s="17">
        <v>43282</v>
      </c>
      <c r="B224" s="36">
        <v>2.9</v>
      </c>
    </row>
    <row r="225" spans="1:2">
      <c r="A225" s="17">
        <v>43313</v>
      </c>
      <c r="B225" s="36">
        <v>3</v>
      </c>
    </row>
    <row r="226" spans="1:2">
      <c r="A226" s="17">
        <v>43344</v>
      </c>
      <c r="B226" s="36">
        <v>2.7</v>
      </c>
    </row>
    <row r="227" spans="1:2">
      <c r="A227" s="17">
        <v>43374</v>
      </c>
      <c r="B227" s="36">
        <v>2.9</v>
      </c>
    </row>
    <row r="228" spans="1:2">
      <c r="A228" s="17">
        <v>43405</v>
      </c>
      <c r="B228" s="36">
        <v>2.8</v>
      </c>
    </row>
    <row r="229" spans="1:2">
      <c r="A229" s="17">
        <v>43435</v>
      </c>
      <c r="B229" s="36">
        <v>2.7</v>
      </c>
    </row>
    <row r="230" spans="1:2">
      <c r="A230" s="17">
        <v>43466</v>
      </c>
      <c r="B230" s="36">
        <v>2.7</v>
      </c>
    </row>
    <row r="231" spans="1:2">
      <c r="A231" s="17">
        <v>43497</v>
      </c>
      <c r="B231" s="36">
        <v>2.6</v>
      </c>
    </row>
    <row r="232" spans="1:2">
      <c r="A232" s="17">
        <v>43525</v>
      </c>
      <c r="B232" s="36">
        <v>2.5</v>
      </c>
    </row>
    <row r="233" spans="1:2">
      <c r="A233" s="17">
        <v>43556</v>
      </c>
      <c r="B233" s="36">
        <v>2.5</v>
      </c>
    </row>
    <row r="234" spans="1:2">
      <c r="A234" s="17">
        <v>43586</v>
      </c>
      <c r="B234" s="36">
        <v>2.9</v>
      </c>
    </row>
    <row r="235" spans="1:2">
      <c r="A235" s="17">
        <v>43617</v>
      </c>
      <c r="B235" s="36">
        <v>2.7</v>
      </c>
    </row>
    <row r="236" spans="1:2">
      <c r="A236" s="17">
        <v>43647</v>
      </c>
      <c r="B236" s="36">
        <v>2.6</v>
      </c>
    </row>
    <row r="237" spans="1:2">
      <c r="A237" s="17">
        <v>43678</v>
      </c>
      <c r="B237" s="36">
        <v>2.7</v>
      </c>
    </row>
    <row r="238" spans="1:2">
      <c r="A238" s="17">
        <v>43709</v>
      </c>
      <c r="B238" s="36">
        <v>2.8</v>
      </c>
    </row>
    <row r="239" spans="1:2">
      <c r="A239" s="17">
        <v>43739</v>
      </c>
      <c r="B239" s="36">
        <v>2.5</v>
      </c>
    </row>
    <row r="240" spans="1:2">
      <c r="A240" s="17">
        <v>43770</v>
      </c>
      <c r="B240" s="36">
        <v>2.5</v>
      </c>
    </row>
    <row r="241" spans="1:2">
      <c r="A241" s="17">
        <v>43800</v>
      </c>
      <c r="B241" s="36">
        <v>2.2999999999999998</v>
      </c>
    </row>
    <row r="242" spans="1:2">
      <c r="A242" s="17">
        <v>43831</v>
      </c>
      <c r="B242" s="36">
        <v>2.5</v>
      </c>
    </row>
    <row r="243" spans="1:2">
      <c r="A243" s="17">
        <v>43862</v>
      </c>
      <c r="B243" s="36">
        <v>2.4</v>
      </c>
    </row>
    <row r="244" spans="1:2">
      <c r="A244" s="17">
        <v>43891</v>
      </c>
      <c r="B244" s="36">
        <v>2.2000000000000002</v>
      </c>
    </row>
    <row r="245" spans="1:2">
      <c r="A245" s="17">
        <v>43922</v>
      </c>
      <c r="B245" s="36">
        <v>2.1</v>
      </c>
    </row>
    <row r="246" spans="1:2">
      <c r="A246" s="17">
        <v>43952</v>
      </c>
      <c r="B246" s="36">
        <v>3.2</v>
      </c>
    </row>
    <row r="247" spans="1:2">
      <c r="A247" s="17">
        <v>43983</v>
      </c>
      <c r="B247" s="36">
        <v>3</v>
      </c>
    </row>
    <row r="248" spans="1:2">
      <c r="A248" s="17">
        <v>44013</v>
      </c>
      <c r="B248" s="36">
        <v>3</v>
      </c>
    </row>
    <row r="249" spans="1:2">
      <c r="A249" s="17">
        <v>44044</v>
      </c>
      <c r="B249" s="36">
        <v>3.1</v>
      </c>
    </row>
    <row r="250" spans="1:2">
      <c r="A250" s="17">
        <v>44075</v>
      </c>
      <c r="B250" s="36">
        <v>2.6</v>
      </c>
    </row>
    <row r="251" spans="1:2">
      <c r="A251" s="17">
        <v>44105</v>
      </c>
      <c r="B251" s="36">
        <v>2.6</v>
      </c>
    </row>
    <row r="252" spans="1:2">
      <c r="A252" s="17">
        <v>44136</v>
      </c>
      <c r="B252" s="36">
        <v>2.8</v>
      </c>
    </row>
    <row r="253" spans="1:2">
      <c r="A253" s="17">
        <v>44166</v>
      </c>
      <c r="B253" s="36">
        <v>2.5</v>
      </c>
    </row>
    <row r="254" spans="1:2">
      <c r="A254" s="17">
        <v>44197</v>
      </c>
      <c r="B254" s="36">
        <v>3</v>
      </c>
    </row>
    <row r="255" spans="1:2">
      <c r="A255" s="17">
        <v>44228</v>
      </c>
      <c r="B255" s="36">
        <v>3.3</v>
      </c>
    </row>
    <row r="256" spans="1:2">
      <c r="A256" s="17">
        <v>44256</v>
      </c>
      <c r="B256" s="36">
        <v>3.1</v>
      </c>
    </row>
    <row r="257" spans="1:2">
      <c r="A257" s="17">
        <v>44287</v>
      </c>
      <c r="B257" s="36">
        <v>3.4</v>
      </c>
    </row>
    <row r="258" spans="1:2">
      <c r="A258" s="17">
        <v>44317</v>
      </c>
      <c r="B258" s="36">
        <v>4.5999999999999996</v>
      </c>
    </row>
    <row r="259" spans="1:2">
      <c r="A259" s="17">
        <v>44348</v>
      </c>
      <c r="B259" s="36">
        <v>4.2</v>
      </c>
    </row>
    <row r="260" spans="1:2">
      <c r="A260" s="17">
        <v>44378</v>
      </c>
      <c r="B260" s="36">
        <v>4.7</v>
      </c>
    </row>
    <row r="261" spans="1:2">
      <c r="A261" s="17">
        <v>44409</v>
      </c>
      <c r="B261" s="36">
        <v>4.5999999999999996</v>
      </c>
    </row>
    <row r="262" spans="1:2">
      <c r="A262" s="17">
        <v>44440</v>
      </c>
      <c r="B262" s="36">
        <v>4.5999999999999996</v>
      </c>
    </row>
    <row r="263" spans="1:2">
      <c r="A263" s="17">
        <v>44470</v>
      </c>
      <c r="B263" s="36">
        <v>4.8</v>
      </c>
    </row>
    <row r="264" spans="1:2">
      <c r="A264" s="17">
        <v>44501</v>
      </c>
      <c r="B264" s="36">
        <v>4.9000000000000004</v>
      </c>
    </row>
  </sheetData>
  <hyperlinks>
    <hyperlink ref="D1" r:id="rId1" display="https://fred.stlouisfed.org/series/FPCPITOTLZGUSA" xr:uid="{1E2F29F3-27E5-4E70-B32D-E89CEBABCD52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F2FDD-5978-41A1-BC67-98A627122F31}">
  <sheetPr>
    <tabColor rgb="FF70AD47"/>
  </sheetPr>
  <dimension ref="A1:D813"/>
  <sheetViews>
    <sheetView workbookViewId="0">
      <selection activeCell="A2" sqref="A2:B813"/>
    </sheetView>
  </sheetViews>
  <sheetFormatPr defaultRowHeight="12.75"/>
  <cols>
    <col min="1" max="1" width="10.140625" bestFit="1" customWidth="1"/>
    <col min="2" max="2" width="8.7109375" style="36"/>
  </cols>
  <sheetData>
    <row r="1" spans="1:4">
      <c r="A1" t="s">
        <v>1</v>
      </c>
      <c r="B1" s="36" t="s">
        <v>63</v>
      </c>
      <c r="D1" s="18" t="s">
        <v>318</v>
      </c>
    </row>
    <row r="2" spans="1:4">
      <c r="A2" s="17">
        <v>19906</v>
      </c>
      <c r="B2" s="38">
        <v>0.8</v>
      </c>
    </row>
    <row r="3" spans="1:4">
      <c r="A3" s="17">
        <v>19937</v>
      </c>
      <c r="B3" s="38">
        <v>1.22</v>
      </c>
    </row>
    <row r="4" spans="1:4">
      <c r="A4" s="17">
        <v>19968</v>
      </c>
      <c r="B4" s="38">
        <v>1.07</v>
      </c>
    </row>
    <row r="5" spans="1:4">
      <c r="A5" s="17">
        <v>19998</v>
      </c>
      <c r="B5" s="38">
        <v>0.85</v>
      </c>
    </row>
    <row r="6" spans="1:4">
      <c r="A6" s="17">
        <v>20029</v>
      </c>
      <c r="B6" s="38">
        <v>0.83</v>
      </c>
    </row>
    <row r="7" spans="1:4">
      <c r="A7" s="17">
        <v>20059</v>
      </c>
      <c r="B7" s="38">
        <v>1.28</v>
      </c>
    </row>
    <row r="8" spans="1:4">
      <c r="A8" s="17">
        <v>20090</v>
      </c>
      <c r="B8" s="38">
        <v>1.39</v>
      </c>
    </row>
    <row r="9" spans="1:4">
      <c r="A9" s="17">
        <v>20121</v>
      </c>
      <c r="B9" s="38">
        <v>1.29</v>
      </c>
    </row>
    <row r="10" spans="1:4">
      <c r="A10" s="17">
        <v>20149</v>
      </c>
      <c r="B10" s="38">
        <v>1.35</v>
      </c>
    </row>
    <row r="11" spans="1:4">
      <c r="A11" s="17">
        <v>20180</v>
      </c>
      <c r="B11" s="38">
        <v>1.43</v>
      </c>
    </row>
    <row r="12" spans="1:4">
      <c r="A12" s="17">
        <v>20210</v>
      </c>
      <c r="B12" s="38">
        <v>1.43</v>
      </c>
    </row>
    <row r="13" spans="1:4">
      <c r="A13" s="17">
        <v>20241</v>
      </c>
      <c r="B13" s="38">
        <v>1.64</v>
      </c>
    </row>
    <row r="14" spans="1:4">
      <c r="A14" s="17">
        <v>20271</v>
      </c>
      <c r="B14" s="38">
        <v>1.68</v>
      </c>
    </row>
    <row r="15" spans="1:4">
      <c r="A15" s="17">
        <v>20302</v>
      </c>
      <c r="B15" s="38">
        <v>1.96</v>
      </c>
    </row>
    <row r="16" spans="1:4">
      <c r="A16" s="17">
        <v>20333</v>
      </c>
      <c r="B16" s="38">
        <v>2.1800000000000002</v>
      </c>
    </row>
    <row r="17" spans="1:2">
      <c r="A17" s="17">
        <v>20363</v>
      </c>
      <c r="B17" s="38">
        <v>2.2400000000000002</v>
      </c>
    </row>
    <row r="18" spans="1:2">
      <c r="A18" s="17">
        <v>20394</v>
      </c>
      <c r="B18" s="38">
        <v>2.35</v>
      </c>
    </row>
    <row r="19" spans="1:2">
      <c r="A19" s="17">
        <v>20424</v>
      </c>
      <c r="B19" s="38">
        <v>2.48</v>
      </c>
    </row>
    <row r="20" spans="1:2">
      <c r="A20" s="17">
        <v>20455</v>
      </c>
      <c r="B20" s="38">
        <v>2.4500000000000002</v>
      </c>
    </row>
    <row r="21" spans="1:2">
      <c r="A21" s="17">
        <v>20486</v>
      </c>
      <c r="B21" s="38">
        <v>2.5</v>
      </c>
    </row>
    <row r="22" spans="1:2">
      <c r="A22" s="17">
        <v>20515</v>
      </c>
      <c r="B22" s="38">
        <v>2.5</v>
      </c>
    </row>
    <row r="23" spans="1:2">
      <c r="A23" s="17">
        <v>20546</v>
      </c>
      <c r="B23" s="38">
        <v>2.62</v>
      </c>
    </row>
    <row r="24" spans="1:2">
      <c r="A24" s="17">
        <v>20576</v>
      </c>
      <c r="B24" s="38">
        <v>2.75</v>
      </c>
    </row>
    <row r="25" spans="1:2">
      <c r="A25" s="17">
        <v>20607</v>
      </c>
      <c r="B25" s="38">
        <v>2.71</v>
      </c>
    </row>
    <row r="26" spans="1:2">
      <c r="A26" s="17">
        <v>20637</v>
      </c>
      <c r="B26" s="38">
        <v>2.75</v>
      </c>
    </row>
    <row r="27" spans="1:2">
      <c r="A27" s="17">
        <v>20668</v>
      </c>
      <c r="B27" s="38">
        <v>2.73</v>
      </c>
    </row>
    <row r="28" spans="1:2">
      <c r="A28" s="17">
        <v>20699</v>
      </c>
      <c r="B28" s="38">
        <v>2.95</v>
      </c>
    </row>
    <row r="29" spans="1:2">
      <c r="A29" s="17">
        <v>20729</v>
      </c>
      <c r="B29" s="38">
        <v>2.96</v>
      </c>
    </row>
    <row r="30" spans="1:2">
      <c r="A30" s="17">
        <v>20760</v>
      </c>
      <c r="B30" s="38">
        <v>2.88</v>
      </c>
    </row>
    <row r="31" spans="1:2">
      <c r="A31" s="17">
        <v>20790</v>
      </c>
      <c r="B31" s="38">
        <v>2.94</v>
      </c>
    </row>
    <row r="32" spans="1:2">
      <c r="A32" s="17">
        <v>20821</v>
      </c>
      <c r="B32" s="38">
        <v>2.84</v>
      </c>
    </row>
    <row r="33" spans="1:2">
      <c r="A33" s="17">
        <v>20852</v>
      </c>
      <c r="B33" s="38">
        <v>3</v>
      </c>
    </row>
    <row r="34" spans="1:2">
      <c r="A34" s="17">
        <v>20880</v>
      </c>
      <c r="B34" s="38">
        <v>2.96</v>
      </c>
    </row>
    <row r="35" spans="1:2">
      <c r="A35" s="17">
        <v>20911</v>
      </c>
      <c r="B35" s="38">
        <v>3</v>
      </c>
    </row>
    <row r="36" spans="1:2">
      <c r="A36" s="17">
        <v>20941</v>
      </c>
      <c r="B36" s="38">
        <v>3</v>
      </c>
    </row>
    <row r="37" spans="1:2">
      <c r="A37" s="17">
        <v>20972</v>
      </c>
      <c r="B37" s="38">
        <v>3</v>
      </c>
    </row>
    <row r="38" spans="1:2">
      <c r="A38" s="17">
        <v>21002</v>
      </c>
      <c r="B38" s="38">
        <v>2.99</v>
      </c>
    </row>
    <row r="39" spans="1:2">
      <c r="A39" s="17">
        <v>21033</v>
      </c>
      <c r="B39" s="38">
        <v>3.24</v>
      </c>
    </row>
    <row r="40" spans="1:2">
      <c r="A40" s="17">
        <v>21064</v>
      </c>
      <c r="B40" s="38">
        <v>3.47</v>
      </c>
    </row>
    <row r="41" spans="1:2">
      <c r="A41" s="17">
        <v>21094</v>
      </c>
      <c r="B41" s="38">
        <v>3.5</v>
      </c>
    </row>
    <row r="42" spans="1:2">
      <c r="A42" s="17">
        <v>21125</v>
      </c>
      <c r="B42" s="38">
        <v>3.28</v>
      </c>
    </row>
    <row r="43" spans="1:2">
      <c r="A43" s="17">
        <v>21155</v>
      </c>
      <c r="B43" s="38">
        <v>2.98</v>
      </c>
    </row>
    <row r="44" spans="1:2">
      <c r="A44" s="17">
        <v>21186</v>
      </c>
      <c r="B44" s="38">
        <v>2.72</v>
      </c>
    </row>
    <row r="45" spans="1:2">
      <c r="A45" s="17">
        <v>21217</v>
      </c>
      <c r="B45" s="38">
        <v>1.67</v>
      </c>
    </row>
    <row r="46" spans="1:2">
      <c r="A46" s="17">
        <v>21245</v>
      </c>
      <c r="B46" s="38">
        <v>1.2</v>
      </c>
    </row>
    <row r="47" spans="1:2">
      <c r="A47" s="17">
        <v>21276</v>
      </c>
      <c r="B47" s="38">
        <v>1.26</v>
      </c>
    </row>
    <row r="48" spans="1:2">
      <c r="A48" s="17">
        <v>21306</v>
      </c>
      <c r="B48" s="38">
        <v>0.63</v>
      </c>
    </row>
    <row r="49" spans="1:2">
      <c r="A49" s="17">
        <v>21337</v>
      </c>
      <c r="B49" s="38">
        <v>0.93</v>
      </c>
    </row>
    <row r="50" spans="1:2">
      <c r="A50" s="17">
        <v>21367</v>
      </c>
      <c r="B50" s="38">
        <v>0.68</v>
      </c>
    </row>
    <row r="51" spans="1:2">
      <c r="A51" s="17">
        <v>21398</v>
      </c>
      <c r="B51" s="38">
        <v>1.53</v>
      </c>
    </row>
    <row r="52" spans="1:2">
      <c r="A52" s="17">
        <v>21429</v>
      </c>
      <c r="B52" s="38">
        <v>1.76</v>
      </c>
    </row>
    <row r="53" spans="1:2">
      <c r="A53" s="17">
        <v>21459</v>
      </c>
      <c r="B53" s="38">
        <v>1.8</v>
      </c>
    </row>
    <row r="54" spans="1:2">
      <c r="A54" s="17">
        <v>21490</v>
      </c>
      <c r="B54" s="38">
        <v>2.27</v>
      </c>
    </row>
    <row r="55" spans="1:2">
      <c r="A55" s="17">
        <v>21520</v>
      </c>
      <c r="B55" s="38">
        <v>2.42</v>
      </c>
    </row>
    <row r="56" spans="1:2">
      <c r="A56" s="17">
        <v>21551</v>
      </c>
      <c r="B56" s="38">
        <v>2.48</v>
      </c>
    </row>
    <row r="57" spans="1:2">
      <c r="A57" s="17">
        <v>21582</v>
      </c>
      <c r="B57" s="38">
        <v>2.4300000000000002</v>
      </c>
    </row>
    <row r="58" spans="1:2">
      <c r="A58" s="17">
        <v>21610</v>
      </c>
      <c r="B58" s="38">
        <v>2.8</v>
      </c>
    </row>
    <row r="59" spans="1:2">
      <c r="A59" s="17">
        <v>21641</v>
      </c>
      <c r="B59" s="38">
        <v>2.96</v>
      </c>
    </row>
    <row r="60" spans="1:2">
      <c r="A60" s="17">
        <v>21671</v>
      </c>
      <c r="B60" s="38">
        <v>2.9</v>
      </c>
    </row>
    <row r="61" spans="1:2">
      <c r="A61" s="17">
        <v>21702</v>
      </c>
      <c r="B61" s="38">
        <v>3.39</v>
      </c>
    </row>
    <row r="62" spans="1:2">
      <c r="A62" s="17">
        <v>21732</v>
      </c>
      <c r="B62" s="38">
        <v>3.47</v>
      </c>
    </row>
    <row r="63" spans="1:2">
      <c r="A63" s="17">
        <v>21763</v>
      </c>
      <c r="B63" s="38">
        <v>3.5</v>
      </c>
    </row>
    <row r="64" spans="1:2">
      <c r="A64" s="17">
        <v>21794</v>
      </c>
      <c r="B64" s="38">
        <v>3.76</v>
      </c>
    </row>
    <row r="65" spans="1:2">
      <c r="A65" s="17">
        <v>21824</v>
      </c>
      <c r="B65" s="38">
        <v>3.98</v>
      </c>
    </row>
    <row r="66" spans="1:2">
      <c r="A66" s="17">
        <v>21855</v>
      </c>
      <c r="B66" s="38">
        <v>4</v>
      </c>
    </row>
    <row r="67" spans="1:2">
      <c r="A67" s="17">
        <v>21885</v>
      </c>
      <c r="B67" s="38">
        <v>3.99</v>
      </c>
    </row>
    <row r="68" spans="1:2">
      <c r="A68" s="17">
        <v>21916</v>
      </c>
      <c r="B68" s="38">
        <v>3.99</v>
      </c>
    </row>
    <row r="69" spans="1:2">
      <c r="A69" s="17">
        <v>21947</v>
      </c>
      <c r="B69" s="38">
        <v>3.97</v>
      </c>
    </row>
    <row r="70" spans="1:2">
      <c r="A70" s="17">
        <v>21976</v>
      </c>
      <c r="B70" s="38">
        <v>3.84</v>
      </c>
    </row>
    <row r="71" spans="1:2">
      <c r="A71" s="17">
        <v>22007</v>
      </c>
      <c r="B71" s="38">
        <v>3.92</v>
      </c>
    </row>
    <row r="72" spans="1:2">
      <c r="A72" s="17">
        <v>22037</v>
      </c>
      <c r="B72" s="38">
        <v>3.85</v>
      </c>
    </row>
    <row r="73" spans="1:2">
      <c r="A73" s="17">
        <v>22068</v>
      </c>
      <c r="B73" s="38">
        <v>3.32</v>
      </c>
    </row>
    <row r="74" spans="1:2">
      <c r="A74" s="17">
        <v>22098</v>
      </c>
      <c r="B74" s="38">
        <v>3.23</v>
      </c>
    </row>
    <row r="75" spans="1:2">
      <c r="A75" s="17">
        <v>22129</v>
      </c>
      <c r="B75" s="38">
        <v>2.98</v>
      </c>
    </row>
    <row r="76" spans="1:2">
      <c r="A76" s="17">
        <v>22160</v>
      </c>
      <c r="B76" s="38">
        <v>2.6</v>
      </c>
    </row>
    <row r="77" spans="1:2">
      <c r="A77" s="17">
        <v>22190</v>
      </c>
      <c r="B77" s="38">
        <v>2.4700000000000002</v>
      </c>
    </row>
    <row r="78" spans="1:2">
      <c r="A78" s="17">
        <v>22221</v>
      </c>
      <c r="B78" s="38">
        <v>2.44</v>
      </c>
    </row>
    <row r="79" spans="1:2">
      <c r="A79" s="17">
        <v>22251</v>
      </c>
      <c r="B79" s="38">
        <v>1.98</v>
      </c>
    </row>
    <row r="80" spans="1:2">
      <c r="A80" s="17">
        <v>22282</v>
      </c>
      <c r="B80" s="38">
        <v>1.45</v>
      </c>
    </row>
    <row r="81" spans="1:2">
      <c r="A81" s="17">
        <v>22313</v>
      </c>
      <c r="B81" s="38">
        <v>2.54</v>
      </c>
    </row>
    <row r="82" spans="1:2">
      <c r="A82" s="17">
        <v>22341</v>
      </c>
      <c r="B82" s="38">
        <v>2.02</v>
      </c>
    </row>
    <row r="83" spans="1:2">
      <c r="A83" s="17">
        <v>22372</v>
      </c>
      <c r="B83" s="38">
        <v>1.49</v>
      </c>
    </row>
    <row r="84" spans="1:2">
      <c r="A84" s="17">
        <v>22402</v>
      </c>
      <c r="B84" s="38">
        <v>1.98</v>
      </c>
    </row>
    <row r="85" spans="1:2">
      <c r="A85" s="17">
        <v>22433</v>
      </c>
      <c r="B85" s="38">
        <v>1.73</v>
      </c>
    </row>
    <row r="86" spans="1:2">
      <c r="A86" s="17">
        <v>22463</v>
      </c>
      <c r="B86" s="38">
        <v>1.17</v>
      </c>
    </row>
    <row r="87" spans="1:2">
      <c r="A87" s="17">
        <v>22494</v>
      </c>
      <c r="B87" s="38">
        <v>2</v>
      </c>
    </row>
    <row r="88" spans="1:2">
      <c r="A88" s="17">
        <v>22525</v>
      </c>
      <c r="B88" s="38">
        <v>1.88</v>
      </c>
    </row>
    <row r="89" spans="1:2">
      <c r="A89" s="17">
        <v>22555</v>
      </c>
      <c r="B89" s="38">
        <v>2.2599999999999998</v>
      </c>
    </row>
    <row r="90" spans="1:2">
      <c r="A90" s="17">
        <v>22586</v>
      </c>
      <c r="B90" s="38">
        <v>2.61</v>
      </c>
    </row>
    <row r="91" spans="1:2">
      <c r="A91" s="17">
        <v>22616</v>
      </c>
      <c r="B91" s="38">
        <v>2.33</v>
      </c>
    </row>
    <row r="92" spans="1:2">
      <c r="A92" s="17">
        <v>22647</v>
      </c>
      <c r="B92" s="38">
        <v>2.15</v>
      </c>
    </row>
    <row r="93" spans="1:2">
      <c r="A93" s="17">
        <v>22678</v>
      </c>
      <c r="B93" s="38">
        <v>2.37</v>
      </c>
    </row>
    <row r="94" spans="1:2">
      <c r="A94" s="17">
        <v>22706</v>
      </c>
      <c r="B94" s="38">
        <v>2.85</v>
      </c>
    </row>
    <row r="95" spans="1:2">
      <c r="A95" s="17">
        <v>22737</v>
      </c>
      <c r="B95" s="38">
        <v>2.78</v>
      </c>
    </row>
    <row r="96" spans="1:2">
      <c r="A96" s="17">
        <v>22767</v>
      </c>
      <c r="B96" s="38">
        <v>2.36</v>
      </c>
    </row>
    <row r="97" spans="1:2">
      <c r="A97" s="17">
        <v>22798</v>
      </c>
      <c r="B97" s="38">
        <v>2.68</v>
      </c>
    </row>
    <row r="98" spans="1:2">
      <c r="A98" s="17">
        <v>22828</v>
      </c>
      <c r="B98" s="38">
        <v>2.71</v>
      </c>
    </row>
    <row r="99" spans="1:2">
      <c r="A99" s="17">
        <v>22859</v>
      </c>
      <c r="B99" s="38">
        <v>2.93</v>
      </c>
    </row>
    <row r="100" spans="1:2">
      <c r="A100" s="17">
        <v>22890</v>
      </c>
      <c r="B100" s="38">
        <v>2.9</v>
      </c>
    </row>
    <row r="101" spans="1:2">
      <c r="A101" s="17">
        <v>22920</v>
      </c>
      <c r="B101" s="38">
        <v>2.9</v>
      </c>
    </row>
    <row r="102" spans="1:2">
      <c r="A102" s="17">
        <v>22951</v>
      </c>
      <c r="B102" s="38">
        <v>2.94</v>
      </c>
    </row>
    <row r="103" spans="1:2">
      <c r="A103" s="17">
        <v>22981</v>
      </c>
      <c r="B103" s="38">
        <v>2.93</v>
      </c>
    </row>
    <row r="104" spans="1:2">
      <c r="A104" s="17">
        <v>23012</v>
      </c>
      <c r="B104" s="38">
        <v>2.92</v>
      </c>
    </row>
    <row r="105" spans="1:2">
      <c r="A105" s="17">
        <v>23043</v>
      </c>
      <c r="B105" s="38">
        <v>3</v>
      </c>
    </row>
    <row r="106" spans="1:2">
      <c r="A106" s="17">
        <v>23071</v>
      </c>
      <c r="B106" s="38">
        <v>2.98</v>
      </c>
    </row>
    <row r="107" spans="1:2">
      <c r="A107" s="17">
        <v>23102</v>
      </c>
      <c r="B107" s="38">
        <v>2.9</v>
      </c>
    </row>
    <row r="108" spans="1:2">
      <c r="A108" s="17">
        <v>23132</v>
      </c>
      <c r="B108" s="38">
        <v>3</v>
      </c>
    </row>
    <row r="109" spans="1:2">
      <c r="A109" s="17">
        <v>23163</v>
      </c>
      <c r="B109" s="38">
        <v>2.99</v>
      </c>
    </row>
    <row r="110" spans="1:2">
      <c r="A110" s="17">
        <v>23193</v>
      </c>
      <c r="B110" s="38">
        <v>3.02</v>
      </c>
    </row>
    <row r="111" spans="1:2">
      <c r="A111" s="17">
        <v>23224</v>
      </c>
      <c r="B111" s="38">
        <v>3.49</v>
      </c>
    </row>
    <row r="112" spans="1:2">
      <c r="A112" s="17">
        <v>23255</v>
      </c>
      <c r="B112" s="38">
        <v>3.48</v>
      </c>
    </row>
    <row r="113" spans="1:2">
      <c r="A113" s="17">
        <v>23285</v>
      </c>
      <c r="B113" s="38">
        <v>3.5</v>
      </c>
    </row>
    <row r="114" spans="1:2">
      <c r="A114" s="17">
        <v>23316</v>
      </c>
      <c r="B114" s="38">
        <v>3.48</v>
      </c>
    </row>
    <row r="115" spans="1:2">
      <c r="A115" s="17">
        <v>23346</v>
      </c>
      <c r="B115" s="38">
        <v>3.38</v>
      </c>
    </row>
    <row r="116" spans="1:2">
      <c r="A116" s="17">
        <v>23377</v>
      </c>
      <c r="B116" s="38">
        <v>3.48</v>
      </c>
    </row>
    <row r="117" spans="1:2">
      <c r="A117" s="17">
        <v>23408</v>
      </c>
      <c r="B117" s="38">
        <v>3.48</v>
      </c>
    </row>
    <row r="118" spans="1:2">
      <c r="A118" s="17">
        <v>23437</v>
      </c>
      <c r="B118" s="38">
        <v>3.43</v>
      </c>
    </row>
    <row r="119" spans="1:2">
      <c r="A119" s="17">
        <v>23468</v>
      </c>
      <c r="B119" s="38">
        <v>3.47</v>
      </c>
    </row>
    <row r="120" spans="1:2">
      <c r="A120" s="17">
        <v>23498</v>
      </c>
      <c r="B120" s="38">
        <v>3.5</v>
      </c>
    </row>
    <row r="121" spans="1:2">
      <c r="A121" s="17">
        <v>23529</v>
      </c>
      <c r="B121" s="38">
        <v>3.5</v>
      </c>
    </row>
    <row r="122" spans="1:2">
      <c r="A122" s="17">
        <v>23559</v>
      </c>
      <c r="B122" s="38">
        <v>3.42</v>
      </c>
    </row>
    <row r="123" spans="1:2">
      <c r="A123" s="17">
        <v>23590</v>
      </c>
      <c r="B123" s="38">
        <v>3.5</v>
      </c>
    </row>
    <row r="124" spans="1:2">
      <c r="A124" s="17">
        <v>23621</v>
      </c>
      <c r="B124" s="38">
        <v>3.45</v>
      </c>
    </row>
    <row r="125" spans="1:2">
      <c r="A125" s="17">
        <v>23651</v>
      </c>
      <c r="B125" s="38">
        <v>3.36</v>
      </c>
    </row>
    <row r="126" spans="1:2">
      <c r="A126" s="17">
        <v>23682</v>
      </c>
      <c r="B126" s="38">
        <v>3.52</v>
      </c>
    </row>
    <row r="127" spans="1:2">
      <c r="A127" s="17">
        <v>23712</v>
      </c>
      <c r="B127" s="38">
        <v>3.85</v>
      </c>
    </row>
    <row r="128" spans="1:2">
      <c r="A128" s="17">
        <v>23743</v>
      </c>
      <c r="B128" s="38">
        <v>3.9</v>
      </c>
    </row>
    <row r="129" spans="1:2">
      <c r="A129" s="17">
        <v>23774</v>
      </c>
      <c r="B129" s="38">
        <v>3.98</v>
      </c>
    </row>
    <row r="130" spans="1:2">
      <c r="A130" s="17">
        <v>23802</v>
      </c>
      <c r="B130" s="38">
        <v>4.05</v>
      </c>
    </row>
    <row r="131" spans="1:2">
      <c r="A131" s="17">
        <v>23833</v>
      </c>
      <c r="B131" s="38">
        <v>4.09</v>
      </c>
    </row>
    <row r="132" spans="1:2">
      <c r="A132" s="17">
        <v>23863</v>
      </c>
      <c r="B132" s="38">
        <v>4.0999999999999996</v>
      </c>
    </row>
    <row r="133" spans="1:2">
      <c r="A133" s="17">
        <v>23894</v>
      </c>
      <c r="B133" s="38">
        <v>4.05</v>
      </c>
    </row>
    <row r="134" spans="1:2">
      <c r="A134" s="17">
        <v>23924</v>
      </c>
      <c r="B134" s="38">
        <v>4.09</v>
      </c>
    </row>
    <row r="135" spans="1:2">
      <c r="A135" s="17">
        <v>23955</v>
      </c>
      <c r="B135" s="38">
        <v>4.12</v>
      </c>
    </row>
    <row r="136" spans="1:2">
      <c r="A136" s="17">
        <v>23986</v>
      </c>
      <c r="B136" s="38">
        <v>4.0199999999999996</v>
      </c>
    </row>
    <row r="137" spans="1:2">
      <c r="A137" s="17">
        <v>24016</v>
      </c>
      <c r="B137" s="38">
        <v>4.08</v>
      </c>
    </row>
    <row r="138" spans="1:2">
      <c r="A138" s="17">
        <v>24047</v>
      </c>
      <c r="B138" s="38">
        <v>4.0999999999999996</v>
      </c>
    </row>
    <row r="139" spans="1:2">
      <c r="A139" s="17">
        <v>24077</v>
      </c>
      <c r="B139" s="38">
        <v>4.32</v>
      </c>
    </row>
    <row r="140" spans="1:2">
      <c r="A140" s="17">
        <v>24108</v>
      </c>
      <c r="B140" s="38">
        <v>4.42</v>
      </c>
    </row>
    <row r="141" spans="1:2">
      <c r="A141" s="17">
        <v>24139</v>
      </c>
      <c r="B141" s="38">
        <v>4.5999999999999996</v>
      </c>
    </row>
    <row r="142" spans="1:2">
      <c r="A142" s="17">
        <v>24167</v>
      </c>
      <c r="B142" s="38">
        <v>4.66</v>
      </c>
    </row>
    <row r="143" spans="1:2">
      <c r="A143" s="17">
        <v>24198</v>
      </c>
      <c r="B143" s="38">
        <v>4.67</v>
      </c>
    </row>
    <row r="144" spans="1:2">
      <c r="A144" s="17">
        <v>24228</v>
      </c>
      <c r="B144" s="38">
        <v>4.9000000000000004</v>
      </c>
    </row>
    <row r="145" spans="1:2">
      <c r="A145" s="17">
        <v>24259</v>
      </c>
      <c r="B145" s="38">
        <v>5.17</v>
      </c>
    </row>
    <row r="146" spans="1:2">
      <c r="A146" s="17">
        <v>24289</v>
      </c>
      <c r="B146" s="38">
        <v>5.3</v>
      </c>
    </row>
    <row r="147" spans="1:2">
      <c r="A147" s="17">
        <v>24320</v>
      </c>
      <c r="B147" s="38">
        <v>5.53</v>
      </c>
    </row>
    <row r="148" spans="1:2">
      <c r="A148" s="17">
        <v>24351</v>
      </c>
      <c r="B148" s="38">
        <v>5.4</v>
      </c>
    </row>
    <row r="149" spans="1:2">
      <c r="A149" s="17">
        <v>24381</v>
      </c>
      <c r="B149" s="38">
        <v>5.53</v>
      </c>
    </row>
    <row r="150" spans="1:2">
      <c r="A150" s="17">
        <v>24412</v>
      </c>
      <c r="B150" s="38">
        <v>5.76</v>
      </c>
    </row>
    <row r="151" spans="1:2">
      <c r="A151" s="17">
        <v>24442</v>
      </c>
      <c r="B151" s="38">
        <v>5.4</v>
      </c>
    </row>
    <row r="152" spans="1:2">
      <c r="A152" s="17">
        <v>24473</v>
      </c>
      <c r="B152" s="38">
        <v>4.9400000000000004</v>
      </c>
    </row>
    <row r="153" spans="1:2">
      <c r="A153" s="17">
        <v>24504</v>
      </c>
      <c r="B153" s="38">
        <v>5</v>
      </c>
    </row>
    <row r="154" spans="1:2">
      <c r="A154" s="17">
        <v>24532</v>
      </c>
      <c r="B154" s="38">
        <v>4.53</v>
      </c>
    </row>
    <row r="155" spans="1:2">
      <c r="A155" s="17">
        <v>24563</v>
      </c>
      <c r="B155" s="38">
        <v>4.05</v>
      </c>
    </row>
    <row r="156" spans="1:2">
      <c r="A156" s="17">
        <v>24593</v>
      </c>
      <c r="B156" s="38">
        <v>3.94</v>
      </c>
    </row>
    <row r="157" spans="1:2">
      <c r="A157" s="17">
        <v>24624</v>
      </c>
      <c r="B157" s="38">
        <v>3.98</v>
      </c>
    </row>
    <row r="158" spans="1:2">
      <c r="A158" s="17">
        <v>24654</v>
      </c>
      <c r="B158" s="38">
        <v>3.79</v>
      </c>
    </row>
    <row r="159" spans="1:2">
      <c r="A159" s="17">
        <v>24685</v>
      </c>
      <c r="B159" s="38">
        <v>3.9</v>
      </c>
    </row>
    <row r="160" spans="1:2">
      <c r="A160" s="17">
        <v>24716</v>
      </c>
      <c r="B160" s="38">
        <v>3.99</v>
      </c>
    </row>
    <row r="161" spans="1:2">
      <c r="A161" s="17">
        <v>24746</v>
      </c>
      <c r="B161" s="38">
        <v>3.88</v>
      </c>
    </row>
    <row r="162" spans="1:2">
      <c r="A162" s="17">
        <v>24777</v>
      </c>
      <c r="B162" s="38">
        <v>4.13</v>
      </c>
    </row>
    <row r="163" spans="1:2">
      <c r="A163" s="17">
        <v>24807</v>
      </c>
      <c r="B163" s="38">
        <v>4.51</v>
      </c>
    </row>
    <row r="164" spans="1:2">
      <c r="A164" s="17">
        <v>24838</v>
      </c>
      <c r="B164" s="38">
        <v>4.6100000000000003</v>
      </c>
    </row>
    <row r="165" spans="1:2">
      <c r="A165" s="17">
        <v>24869</v>
      </c>
      <c r="B165" s="38">
        <v>4.71</v>
      </c>
    </row>
    <row r="166" spans="1:2">
      <c r="A166" s="17">
        <v>24898</v>
      </c>
      <c r="B166" s="38">
        <v>5.05</v>
      </c>
    </row>
    <row r="167" spans="1:2">
      <c r="A167" s="17">
        <v>24929</v>
      </c>
      <c r="B167" s="38">
        <v>5.76</v>
      </c>
    </row>
    <row r="168" spans="1:2">
      <c r="A168" s="17">
        <v>24959</v>
      </c>
      <c r="B168" s="38">
        <v>6.12</v>
      </c>
    </row>
    <row r="169" spans="1:2">
      <c r="A169" s="17">
        <v>24990</v>
      </c>
      <c r="B169" s="38">
        <v>6.07</v>
      </c>
    </row>
    <row r="170" spans="1:2">
      <c r="A170" s="17">
        <v>25020</v>
      </c>
      <c r="B170" s="38">
        <v>6.03</v>
      </c>
    </row>
    <row r="171" spans="1:2">
      <c r="A171" s="17">
        <v>25051</v>
      </c>
      <c r="B171" s="38">
        <v>6.03</v>
      </c>
    </row>
    <row r="172" spans="1:2">
      <c r="A172" s="17">
        <v>25082</v>
      </c>
      <c r="B172" s="38">
        <v>5.78</v>
      </c>
    </row>
    <row r="173" spans="1:2">
      <c r="A173" s="17">
        <v>25112</v>
      </c>
      <c r="B173" s="38">
        <v>5.91</v>
      </c>
    </row>
    <row r="174" spans="1:2">
      <c r="A174" s="17">
        <v>25143</v>
      </c>
      <c r="B174" s="38">
        <v>5.82</v>
      </c>
    </row>
    <row r="175" spans="1:2">
      <c r="A175" s="17">
        <v>25173</v>
      </c>
      <c r="B175" s="38">
        <v>6.02</v>
      </c>
    </row>
    <row r="176" spans="1:2">
      <c r="A176" s="17">
        <v>25204</v>
      </c>
      <c r="B176" s="38">
        <v>6.3</v>
      </c>
    </row>
    <row r="177" spans="1:2">
      <c r="A177" s="17">
        <v>25235</v>
      </c>
      <c r="B177" s="38">
        <v>6.61</v>
      </c>
    </row>
    <row r="178" spans="1:2">
      <c r="A178" s="17">
        <v>25263</v>
      </c>
      <c r="B178" s="38">
        <v>6.79</v>
      </c>
    </row>
    <row r="179" spans="1:2">
      <c r="A179" s="17">
        <v>25294</v>
      </c>
      <c r="B179" s="38">
        <v>7.41</v>
      </c>
    </row>
    <row r="180" spans="1:2">
      <c r="A180" s="17">
        <v>25324</v>
      </c>
      <c r="B180" s="38">
        <v>8.67</v>
      </c>
    </row>
    <row r="181" spans="1:2">
      <c r="A181" s="17">
        <v>25355</v>
      </c>
      <c r="B181" s="38">
        <v>8.9</v>
      </c>
    </row>
    <row r="182" spans="1:2">
      <c r="A182" s="17">
        <v>25385</v>
      </c>
      <c r="B182" s="38">
        <v>8.61</v>
      </c>
    </row>
    <row r="183" spans="1:2">
      <c r="A183" s="17">
        <v>25416</v>
      </c>
      <c r="B183" s="38">
        <v>9.19</v>
      </c>
    </row>
    <row r="184" spans="1:2">
      <c r="A184" s="17">
        <v>25447</v>
      </c>
      <c r="B184" s="38">
        <v>9.15</v>
      </c>
    </row>
    <row r="185" spans="1:2">
      <c r="A185" s="17">
        <v>25477</v>
      </c>
      <c r="B185" s="38">
        <v>9</v>
      </c>
    </row>
    <row r="186" spans="1:2">
      <c r="A186" s="17">
        <v>25508</v>
      </c>
      <c r="B186" s="38">
        <v>8.85</v>
      </c>
    </row>
    <row r="187" spans="1:2">
      <c r="A187" s="17">
        <v>25538</v>
      </c>
      <c r="B187" s="38">
        <v>8.9700000000000006</v>
      </c>
    </row>
    <row r="188" spans="1:2">
      <c r="A188" s="17">
        <v>25569</v>
      </c>
      <c r="B188" s="38">
        <v>8.98</v>
      </c>
    </row>
    <row r="189" spans="1:2">
      <c r="A189" s="17">
        <v>25600</v>
      </c>
      <c r="B189" s="38">
        <v>8.98</v>
      </c>
    </row>
    <row r="190" spans="1:2">
      <c r="A190" s="17">
        <v>25628</v>
      </c>
      <c r="B190" s="38">
        <v>7.76</v>
      </c>
    </row>
    <row r="191" spans="1:2">
      <c r="A191" s="17">
        <v>25659</v>
      </c>
      <c r="B191" s="38">
        <v>8.1</v>
      </c>
    </row>
    <row r="192" spans="1:2">
      <c r="A192" s="17">
        <v>25689</v>
      </c>
      <c r="B192" s="38">
        <v>7.95</v>
      </c>
    </row>
    <row r="193" spans="1:2">
      <c r="A193" s="17">
        <v>25720</v>
      </c>
      <c r="B193" s="38">
        <v>7.61</v>
      </c>
    </row>
    <row r="194" spans="1:2">
      <c r="A194" s="17">
        <v>25750</v>
      </c>
      <c r="B194" s="38">
        <v>7.21</v>
      </c>
    </row>
    <row r="195" spans="1:2">
      <c r="A195" s="17">
        <v>25781</v>
      </c>
      <c r="B195" s="38">
        <v>6.62</v>
      </c>
    </row>
    <row r="196" spans="1:2">
      <c r="A196" s="17">
        <v>25812</v>
      </c>
      <c r="B196" s="38">
        <v>6.29</v>
      </c>
    </row>
    <row r="197" spans="1:2">
      <c r="A197" s="17">
        <v>25842</v>
      </c>
      <c r="B197" s="38">
        <v>6.2</v>
      </c>
    </row>
    <row r="198" spans="1:2">
      <c r="A198" s="17">
        <v>25873</v>
      </c>
      <c r="B198" s="38">
        <v>5.6</v>
      </c>
    </row>
    <row r="199" spans="1:2">
      <c r="A199" s="17">
        <v>25903</v>
      </c>
      <c r="B199" s="38">
        <v>4.9000000000000004</v>
      </c>
    </row>
    <row r="200" spans="1:2">
      <c r="A200" s="17">
        <v>25934</v>
      </c>
      <c r="B200" s="38">
        <v>4.1399999999999997</v>
      </c>
    </row>
    <row r="201" spans="1:2">
      <c r="A201" s="17">
        <v>25965</v>
      </c>
      <c r="B201" s="38">
        <v>3.72</v>
      </c>
    </row>
    <row r="202" spans="1:2">
      <c r="A202" s="17">
        <v>25993</v>
      </c>
      <c r="B202" s="38">
        <v>3.71</v>
      </c>
    </row>
    <row r="203" spans="1:2">
      <c r="A203" s="17">
        <v>26024</v>
      </c>
      <c r="B203" s="38">
        <v>4.16</v>
      </c>
    </row>
    <row r="204" spans="1:2">
      <c r="A204" s="17">
        <v>26054</v>
      </c>
      <c r="B204" s="38">
        <v>4.63</v>
      </c>
    </row>
    <row r="205" spans="1:2">
      <c r="A205" s="17">
        <v>26085</v>
      </c>
      <c r="B205" s="38">
        <v>4.91</v>
      </c>
    </row>
    <row r="206" spans="1:2">
      <c r="A206" s="17">
        <v>26115</v>
      </c>
      <c r="B206" s="38">
        <v>5.31</v>
      </c>
    </row>
    <row r="207" spans="1:2">
      <c r="A207" s="17">
        <v>26146</v>
      </c>
      <c r="B207" s="38">
        <v>5.57</v>
      </c>
    </row>
    <row r="208" spans="1:2">
      <c r="A208" s="17">
        <v>26177</v>
      </c>
      <c r="B208" s="38">
        <v>5.55</v>
      </c>
    </row>
    <row r="209" spans="1:2">
      <c r="A209" s="17">
        <v>26207</v>
      </c>
      <c r="B209" s="38">
        <v>5.2</v>
      </c>
    </row>
    <row r="210" spans="1:2">
      <c r="A210" s="17">
        <v>26238</v>
      </c>
      <c r="B210" s="38">
        <v>4.91</v>
      </c>
    </row>
    <row r="211" spans="1:2">
      <c r="A211" s="17">
        <v>26268</v>
      </c>
      <c r="B211" s="38">
        <v>4.1399999999999997</v>
      </c>
    </row>
    <row r="212" spans="1:2">
      <c r="A212" s="17">
        <v>26299</v>
      </c>
      <c r="B212" s="38">
        <v>3.51</v>
      </c>
    </row>
    <row r="213" spans="1:2">
      <c r="A213" s="17">
        <v>26330</v>
      </c>
      <c r="B213" s="38">
        <v>3.3</v>
      </c>
    </row>
    <row r="214" spans="1:2">
      <c r="A214" s="17">
        <v>26359</v>
      </c>
      <c r="B214" s="38">
        <v>3.83</v>
      </c>
    </row>
    <row r="215" spans="1:2">
      <c r="A215" s="17">
        <v>26390</v>
      </c>
      <c r="B215" s="38">
        <v>4.17</v>
      </c>
    </row>
    <row r="216" spans="1:2">
      <c r="A216" s="17">
        <v>26420</v>
      </c>
      <c r="B216" s="38">
        <v>4.2699999999999996</v>
      </c>
    </row>
    <row r="217" spans="1:2">
      <c r="A217" s="17">
        <v>26451</v>
      </c>
      <c r="B217" s="38">
        <v>4.46</v>
      </c>
    </row>
    <row r="218" spans="1:2">
      <c r="A218" s="17">
        <v>26481</v>
      </c>
      <c r="B218" s="38">
        <v>4.55</v>
      </c>
    </row>
    <row r="219" spans="1:2">
      <c r="A219" s="17">
        <v>26512</v>
      </c>
      <c r="B219" s="38">
        <v>4.8099999999999996</v>
      </c>
    </row>
    <row r="220" spans="1:2">
      <c r="A220" s="17">
        <v>26543</v>
      </c>
      <c r="B220" s="38">
        <v>4.87</v>
      </c>
    </row>
    <row r="221" spans="1:2">
      <c r="A221" s="17">
        <v>26573</v>
      </c>
      <c r="B221" s="38">
        <v>5.05</v>
      </c>
    </row>
    <row r="222" spans="1:2">
      <c r="A222" s="17">
        <v>26604</v>
      </c>
      <c r="B222" s="38">
        <v>5.0599999999999996</v>
      </c>
    </row>
    <row r="223" spans="1:2">
      <c r="A223" s="17">
        <v>26634</v>
      </c>
      <c r="B223" s="38">
        <v>5.33</v>
      </c>
    </row>
    <row r="224" spans="1:2">
      <c r="A224" s="17">
        <v>26665</v>
      </c>
      <c r="B224" s="38">
        <v>5.94</v>
      </c>
    </row>
    <row r="225" spans="1:2">
      <c r="A225" s="17">
        <v>26696</v>
      </c>
      <c r="B225" s="38">
        <v>6.58</v>
      </c>
    </row>
    <row r="226" spans="1:2">
      <c r="A226" s="17">
        <v>26724</v>
      </c>
      <c r="B226" s="38">
        <v>7.09</v>
      </c>
    </row>
    <row r="227" spans="1:2">
      <c r="A227" s="17">
        <v>26755</v>
      </c>
      <c r="B227" s="38">
        <v>7.12</v>
      </c>
    </row>
    <row r="228" spans="1:2">
      <c r="A228" s="17">
        <v>26785</v>
      </c>
      <c r="B228" s="38">
        <v>7.84</v>
      </c>
    </row>
    <row r="229" spans="1:2">
      <c r="A229" s="17">
        <v>26816</v>
      </c>
      <c r="B229" s="38">
        <v>8.49</v>
      </c>
    </row>
    <row r="230" spans="1:2">
      <c r="A230" s="17">
        <v>26846</v>
      </c>
      <c r="B230" s="38">
        <v>10.4</v>
      </c>
    </row>
    <row r="231" spans="1:2">
      <c r="A231" s="17">
        <v>26877</v>
      </c>
      <c r="B231" s="38">
        <v>10.5</v>
      </c>
    </row>
    <row r="232" spans="1:2">
      <c r="A232" s="17">
        <v>26908</v>
      </c>
      <c r="B232" s="38">
        <v>10.78</v>
      </c>
    </row>
    <row r="233" spans="1:2">
      <c r="A233" s="17">
        <v>26938</v>
      </c>
      <c r="B233" s="38">
        <v>10.01</v>
      </c>
    </row>
    <row r="234" spans="1:2">
      <c r="A234" s="17">
        <v>26969</v>
      </c>
      <c r="B234" s="38">
        <v>10.029999999999999</v>
      </c>
    </row>
    <row r="235" spans="1:2">
      <c r="A235" s="17">
        <v>26999</v>
      </c>
      <c r="B235" s="38">
        <v>9.9499999999999993</v>
      </c>
    </row>
    <row r="236" spans="1:2">
      <c r="A236" s="17">
        <v>27030</v>
      </c>
      <c r="B236" s="38">
        <v>9.65</v>
      </c>
    </row>
    <row r="237" spans="1:2">
      <c r="A237" s="17">
        <v>27061</v>
      </c>
      <c r="B237" s="38">
        <v>8.9700000000000006</v>
      </c>
    </row>
    <row r="238" spans="1:2">
      <c r="A238" s="17">
        <v>27089</v>
      </c>
      <c r="B238" s="38">
        <v>9.35</v>
      </c>
    </row>
    <row r="239" spans="1:2">
      <c r="A239" s="17">
        <v>27120</v>
      </c>
      <c r="B239" s="38">
        <v>10.51</v>
      </c>
    </row>
    <row r="240" spans="1:2">
      <c r="A240" s="17">
        <v>27150</v>
      </c>
      <c r="B240" s="38">
        <v>11.31</v>
      </c>
    </row>
    <row r="241" spans="1:2">
      <c r="A241" s="17">
        <v>27181</v>
      </c>
      <c r="B241" s="38">
        <v>11.93</v>
      </c>
    </row>
    <row r="242" spans="1:2">
      <c r="A242" s="17">
        <v>27211</v>
      </c>
      <c r="B242" s="38">
        <v>12.92</v>
      </c>
    </row>
    <row r="243" spans="1:2">
      <c r="A243" s="17">
        <v>27242</v>
      </c>
      <c r="B243" s="38">
        <v>12.01</v>
      </c>
    </row>
    <row r="244" spans="1:2">
      <c r="A244" s="17">
        <v>27273</v>
      </c>
      <c r="B244" s="38">
        <v>11.34</v>
      </c>
    </row>
    <row r="245" spans="1:2">
      <c r="A245" s="17">
        <v>27303</v>
      </c>
      <c r="B245" s="38">
        <v>10.06</v>
      </c>
    </row>
    <row r="246" spans="1:2">
      <c r="A246" s="17">
        <v>27334</v>
      </c>
      <c r="B246" s="38">
        <v>9.4499999999999993</v>
      </c>
    </row>
    <row r="247" spans="1:2">
      <c r="A247" s="17">
        <v>27364</v>
      </c>
      <c r="B247" s="38">
        <v>8.5299999999999994</v>
      </c>
    </row>
    <row r="248" spans="1:2">
      <c r="A248" s="17">
        <v>27395</v>
      </c>
      <c r="B248" s="38">
        <v>7.13</v>
      </c>
    </row>
    <row r="249" spans="1:2">
      <c r="A249" s="17">
        <v>27426</v>
      </c>
      <c r="B249" s="38">
        <v>6.24</v>
      </c>
    </row>
    <row r="250" spans="1:2">
      <c r="A250" s="17">
        <v>27454</v>
      </c>
      <c r="B250" s="38">
        <v>5.54</v>
      </c>
    </row>
    <row r="251" spans="1:2">
      <c r="A251" s="17">
        <v>27485</v>
      </c>
      <c r="B251" s="38">
        <v>5.49</v>
      </c>
    </row>
    <row r="252" spans="1:2">
      <c r="A252" s="17">
        <v>27515</v>
      </c>
      <c r="B252" s="38">
        <v>5.22</v>
      </c>
    </row>
    <row r="253" spans="1:2">
      <c r="A253" s="17">
        <v>27546</v>
      </c>
      <c r="B253" s="38">
        <v>5.55</v>
      </c>
    </row>
    <row r="254" spans="1:2">
      <c r="A254" s="17">
        <v>27576</v>
      </c>
      <c r="B254" s="38">
        <v>6.1</v>
      </c>
    </row>
    <row r="255" spans="1:2">
      <c r="A255" s="17">
        <v>27607</v>
      </c>
      <c r="B255" s="38">
        <v>6.14</v>
      </c>
    </row>
    <row r="256" spans="1:2">
      <c r="A256" s="17">
        <v>27638</v>
      </c>
      <c r="B256" s="38">
        <v>6.24</v>
      </c>
    </row>
    <row r="257" spans="1:2">
      <c r="A257" s="17">
        <v>27668</v>
      </c>
      <c r="B257" s="38">
        <v>5.82</v>
      </c>
    </row>
    <row r="258" spans="1:2">
      <c r="A258" s="17">
        <v>27699</v>
      </c>
      <c r="B258" s="38">
        <v>5.22</v>
      </c>
    </row>
    <row r="259" spans="1:2">
      <c r="A259" s="17">
        <v>27729</v>
      </c>
      <c r="B259" s="38">
        <v>5.2</v>
      </c>
    </row>
    <row r="260" spans="1:2">
      <c r="A260" s="17">
        <v>27760</v>
      </c>
      <c r="B260" s="38">
        <v>4.87</v>
      </c>
    </row>
    <row r="261" spans="1:2">
      <c r="A261" s="17">
        <v>27791</v>
      </c>
      <c r="B261" s="38">
        <v>4.7699999999999996</v>
      </c>
    </row>
    <row r="262" spans="1:2">
      <c r="A262" s="17">
        <v>27820</v>
      </c>
      <c r="B262" s="38">
        <v>4.84</v>
      </c>
    </row>
    <row r="263" spans="1:2">
      <c r="A263" s="17">
        <v>27851</v>
      </c>
      <c r="B263" s="38">
        <v>4.82</v>
      </c>
    </row>
    <row r="264" spans="1:2">
      <c r="A264" s="17">
        <v>27881</v>
      </c>
      <c r="B264" s="38">
        <v>5.29</v>
      </c>
    </row>
    <row r="265" spans="1:2">
      <c r="A265" s="17">
        <v>27912</v>
      </c>
      <c r="B265" s="36">
        <v>5.48</v>
      </c>
    </row>
    <row r="266" spans="1:2">
      <c r="A266" s="17">
        <v>27942</v>
      </c>
      <c r="B266" s="36">
        <v>5.31</v>
      </c>
    </row>
    <row r="267" spans="1:2">
      <c r="A267" s="17">
        <v>27973</v>
      </c>
      <c r="B267" s="36">
        <v>5.29</v>
      </c>
    </row>
    <row r="268" spans="1:2">
      <c r="A268" s="17">
        <v>28004</v>
      </c>
      <c r="B268" s="36">
        <v>5.25</v>
      </c>
    </row>
    <row r="269" spans="1:2">
      <c r="A269" s="17">
        <v>28034</v>
      </c>
      <c r="B269" s="36">
        <v>5.0199999999999996</v>
      </c>
    </row>
    <row r="270" spans="1:2">
      <c r="A270" s="17">
        <v>28065</v>
      </c>
      <c r="B270" s="36">
        <v>4.95</v>
      </c>
    </row>
    <row r="271" spans="1:2">
      <c r="A271" s="17">
        <v>28095</v>
      </c>
      <c r="B271" s="36">
        <v>4.6500000000000004</v>
      </c>
    </row>
    <row r="272" spans="1:2">
      <c r="A272" s="17">
        <v>28126</v>
      </c>
      <c r="B272" s="36">
        <v>4.6100000000000003</v>
      </c>
    </row>
    <row r="273" spans="1:2">
      <c r="A273" s="17">
        <v>28157</v>
      </c>
      <c r="B273" s="36">
        <v>4.68</v>
      </c>
    </row>
    <row r="274" spans="1:2">
      <c r="A274" s="17">
        <v>28185</v>
      </c>
      <c r="B274" s="36">
        <v>4.6900000000000004</v>
      </c>
    </row>
    <row r="275" spans="1:2">
      <c r="A275" s="17">
        <v>28216</v>
      </c>
      <c r="B275" s="36">
        <v>4.7300000000000004</v>
      </c>
    </row>
    <row r="276" spans="1:2">
      <c r="A276" s="17">
        <v>28246</v>
      </c>
      <c r="B276" s="36">
        <v>5.35</v>
      </c>
    </row>
    <row r="277" spans="1:2">
      <c r="A277" s="17">
        <v>28277</v>
      </c>
      <c r="B277" s="36">
        <v>5.39</v>
      </c>
    </row>
    <row r="278" spans="1:2">
      <c r="A278" s="17">
        <v>28307</v>
      </c>
      <c r="B278" s="36">
        <v>5.42</v>
      </c>
    </row>
    <row r="279" spans="1:2">
      <c r="A279" s="17">
        <v>28338</v>
      </c>
      <c r="B279" s="36">
        <v>5.9</v>
      </c>
    </row>
    <row r="280" spans="1:2">
      <c r="A280" s="17">
        <v>28369</v>
      </c>
      <c r="B280" s="36">
        <v>6.14</v>
      </c>
    </row>
    <row r="281" spans="1:2">
      <c r="A281" s="17">
        <v>28399</v>
      </c>
      <c r="B281" s="36">
        <v>6.47</v>
      </c>
    </row>
    <row r="282" spans="1:2">
      <c r="A282" s="17">
        <v>28430</v>
      </c>
      <c r="B282" s="36">
        <v>6.51</v>
      </c>
    </row>
    <row r="283" spans="1:2">
      <c r="A283" s="17">
        <v>28460</v>
      </c>
      <c r="B283" s="36">
        <v>6.56</v>
      </c>
    </row>
    <row r="284" spans="1:2">
      <c r="A284" s="17">
        <v>28491</v>
      </c>
      <c r="B284" s="36">
        <v>6.7</v>
      </c>
    </row>
    <row r="285" spans="1:2">
      <c r="A285" s="17">
        <v>28522</v>
      </c>
      <c r="B285" s="36">
        <v>6.78</v>
      </c>
    </row>
    <row r="286" spans="1:2">
      <c r="A286" s="17">
        <v>28550</v>
      </c>
      <c r="B286" s="36">
        <v>6.79</v>
      </c>
    </row>
    <row r="287" spans="1:2">
      <c r="A287" s="17">
        <v>28581</v>
      </c>
      <c r="B287" s="36">
        <v>6.89</v>
      </c>
    </row>
    <row r="288" spans="1:2">
      <c r="A288" s="17">
        <v>28611</v>
      </c>
      <c r="B288" s="36">
        <v>7.36</v>
      </c>
    </row>
    <row r="289" spans="1:2">
      <c r="A289" s="17">
        <v>28642</v>
      </c>
      <c r="B289" s="36">
        <v>7.6</v>
      </c>
    </row>
    <row r="290" spans="1:2">
      <c r="A290" s="17">
        <v>28672</v>
      </c>
      <c r="B290" s="36">
        <v>7.81</v>
      </c>
    </row>
    <row r="291" spans="1:2">
      <c r="A291" s="17">
        <v>28703</v>
      </c>
      <c r="B291" s="36">
        <v>8.0399999999999991</v>
      </c>
    </row>
    <row r="292" spans="1:2">
      <c r="A292" s="17">
        <v>28734</v>
      </c>
      <c r="B292" s="36">
        <v>8.4499999999999993</v>
      </c>
    </row>
    <row r="293" spans="1:2">
      <c r="A293" s="17">
        <v>28764</v>
      </c>
      <c r="B293" s="36">
        <v>8.9600000000000009</v>
      </c>
    </row>
    <row r="294" spans="1:2">
      <c r="A294" s="17">
        <v>28795</v>
      </c>
      <c r="B294" s="36">
        <v>9.76</v>
      </c>
    </row>
    <row r="295" spans="1:2">
      <c r="A295" s="17">
        <v>28825</v>
      </c>
      <c r="B295" s="36">
        <v>10.029999999999999</v>
      </c>
    </row>
    <row r="296" spans="1:2">
      <c r="A296" s="17">
        <v>28856</v>
      </c>
      <c r="B296" s="36">
        <v>10.07</v>
      </c>
    </row>
    <row r="297" spans="1:2">
      <c r="A297" s="17">
        <v>28887</v>
      </c>
      <c r="B297" s="36">
        <v>10.06</v>
      </c>
    </row>
    <row r="298" spans="1:2">
      <c r="A298" s="17">
        <v>28915</v>
      </c>
      <c r="B298" s="36">
        <v>10.09</v>
      </c>
    </row>
    <row r="299" spans="1:2">
      <c r="A299" s="17">
        <v>28946</v>
      </c>
      <c r="B299" s="36">
        <v>10.01</v>
      </c>
    </row>
    <row r="300" spans="1:2">
      <c r="A300" s="17">
        <v>28976</v>
      </c>
      <c r="B300" s="36">
        <v>10.24</v>
      </c>
    </row>
    <row r="301" spans="1:2">
      <c r="A301" s="17">
        <v>29007</v>
      </c>
      <c r="B301" s="36">
        <v>10.29</v>
      </c>
    </row>
    <row r="302" spans="1:2">
      <c r="A302" s="17">
        <v>29037</v>
      </c>
      <c r="B302" s="36">
        <v>10.47</v>
      </c>
    </row>
    <row r="303" spans="1:2">
      <c r="A303" s="17">
        <v>29068</v>
      </c>
      <c r="B303" s="36">
        <v>10.94</v>
      </c>
    </row>
    <row r="304" spans="1:2">
      <c r="A304" s="17">
        <v>29099</v>
      </c>
      <c r="B304" s="36">
        <v>11.43</v>
      </c>
    </row>
    <row r="305" spans="1:2">
      <c r="A305" s="17">
        <v>29129</v>
      </c>
      <c r="B305" s="36">
        <v>13.77</v>
      </c>
    </row>
    <row r="306" spans="1:2">
      <c r="A306" s="17">
        <v>29160</v>
      </c>
      <c r="B306" s="36">
        <v>13.18</v>
      </c>
    </row>
    <row r="307" spans="1:2">
      <c r="A307" s="17">
        <v>29190</v>
      </c>
      <c r="B307" s="36">
        <v>13.78</v>
      </c>
    </row>
    <row r="308" spans="1:2">
      <c r="A308" s="17">
        <v>29221</v>
      </c>
      <c r="B308" s="36">
        <v>13.82</v>
      </c>
    </row>
    <row r="309" spans="1:2">
      <c r="A309" s="17">
        <v>29252</v>
      </c>
      <c r="B309" s="36">
        <v>14.13</v>
      </c>
    </row>
    <row r="310" spans="1:2">
      <c r="A310" s="17">
        <v>29281</v>
      </c>
      <c r="B310" s="36">
        <v>17.190000000000001</v>
      </c>
    </row>
    <row r="311" spans="1:2">
      <c r="A311" s="17">
        <v>29312</v>
      </c>
      <c r="B311" s="36">
        <v>17.61</v>
      </c>
    </row>
    <row r="312" spans="1:2">
      <c r="A312" s="17">
        <v>29342</v>
      </c>
      <c r="B312" s="36">
        <v>10.98</v>
      </c>
    </row>
    <row r="313" spans="1:2">
      <c r="A313" s="17">
        <v>29373</v>
      </c>
      <c r="B313" s="36">
        <v>9.4700000000000006</v>
      </c>
    </row>
    <row r="314" spans="1:2">
      <c r="A314" s="17">
        <v>29403</v>
      </c>
      <c r="B314" s="36">
        <v>9.0299999999999994</v>
      </c>
    </row>
    <row r="315" spans="1:2">
      <c r="A315" s="17">
        <v>29434</v>
      </c>
      <c r="B315" s="36">
        <v>9.61</v>
      </c>
    </row>
    <row r="316" spans="1:2">
      <c r="A316" s="17">
        <v>29465</v>
      </c>
      <c r="B316" s="36">
        <v>10.87</v>
      </c>
    </row>
    <row r="317" spans="1:2">
      <c r="A317" s="17">
        <v>29495</v>
      </c>
      <c r="B317" s="36">
        <v>12.81</v>
      </c>
    </row>
    <row r="318" spans="1:2">
      <c r="A318" s="17">
        <v>29526</v>
      </c>
      <c r="B318" s="36">
        <v>15.85</v>
      </c>
    </row>
    <row r="319" spans="1:2">
      <c r="A319" s="17">
        <v>29556</v>
      </c>
      <c r="B319" s="36">
        <v>18.899999999999999</v>
      </c>
    </row>
    <row r="320" spans="1:2">
      <c r="A320" s="17">
        <v>29587</v>
      </c>
      <c r="B320" s="36">
        <v>19.079999999999998</v>
      </c>
    </row>
    <row r="321" spans="1:2">
      <c r="A321" s="17">
        <v>29618</v>
      </c>
      <c r="B321" s="36">
        <v>15.93</v>
      </c>
    </row>
    <row r="322" spans="1:2">
      <c r="A322" s="17">
        <v>29646</v>
      </c>
      <c r="B322" s="36">
        <v>14.7</v>
      </c>
    </row>
    <row r="323" spans="1:2">
      <c r="A323" s="17">
        <v>29677</v>
      </c>
      <c r="B323" s="36">
        <v>15.72</v>
      </c>
    </row>
    <row r="324" spans="1:2">
      <c r="A324" s="17">
        <v>29707</v>
      </c>
      <c r="B324" s="36">
        <v>18.52</v>
      </c>
    </row>
    <row r="325" spans="1:2">
      <c r="A325" s="17">
        <v>29738</v>
      </c>
      <c r="B325" s="36">
        <v>19.100000000000001</v>
      </c>
    </row>
    <row r="326" spans="1:2">
      <c r="A326" s="17">
        <v>29768</v>
      </c>
      <c r="B326" s="36">
        <v>19.04</v>
      </c>
    </row>
    <row r="327" spans="1:2">
      <c r="A327" s="17">
        <v>29799</v>
      </c>
      <c r="B327" s="36">
        <v>17.82</v>
      </c>
    </row>
    <row r="328" spans="1:2">
      <c r="A328" s="17">
        <v>29830</v>
      </c>
      <c r="B328" s="36">
        <v>15.87</v>
      </c>
    </row>
    <row r="329" spans="1:2">
      <c r="A329" s="17">
        <v>29860</v>
      </c>
      <c r="B329" s="36">
        <v>15.08</v>
      </c>
    </row>
    <row r="330" spans="1:2">
      <c r="A330" s="17">
        <v>29891</v>
      </c>
      <c r="B330" s="36">
        <v>13.31</v>
      </c>
    </row>
    <row r="331" spans="1:2">
      <c r="A331" s="17">
        <v>29921</v>
      </c>
      <c r="B331" s="36">
        <v>12.37</v>
      </c>
    </row>
    <row r="332" spans="1:2">
      <c r="A332" s="17">
        <v>29952</v>
      </c>
      <c r="B332" s="36">
        <v>13.22</v>
      </c>
    </row>
    <row r="333" spans="1:2">
      <c r="A333" s="17">
        <v>29983</v>
      </c>
      <c r="B333" s="36">
        <v>14.78</v>
      </c>
    </row>
    <row r="334" spans="1:2">
      <c r="A334" s="17">
        <v>30011</v>
      </c>
      <c r="B334" s="36">
        <v>14.68</v>
      </c>
    </row>
    <row r="335" spans="1:2">
      <c r="A335" s="17">
        <v>30042</v>
      </c>
      <c r="B335" s="36">
        <v>14.94</v>
      </c>
    </row>
    <row r="336" spans="1:2">
      <c r="A336" s="17">
        <v>30072</v>
      </c>
      <c r="B336" s="36">
        <v>14.45</v>
      </c>
    </row>
    <row r="337" spans="1:2">
      <c r="A337" s="17">
        <v>30103</v>
      </c>
      <c r="B337" s="36">
        <v>14.15</v>
      </c>
    </row>
    <row r="338" spans="1:2">
      <c r="A338" s="17">
        <v>30133</v>
      </c>
      <c r="B338" s="36">
        <v>12.59</v>
      </c>
    </row>
    <row r="339" spans="1:2">
      <c r="A339" s="17">
        <v>30164</v>
      </c>
      <c r="B339" s="36">
        <v>10.119999999999999</v>
      </c>
    </row>
    <row r="340" spans="1:2">
      <c r="A340" s="17">
        <v>30195</v>
      </c>
      <c r="B340" s="36">
        <v>10.31</v>
      </c>
    </row>
    <row r="341" spans="1:2">
      <c r="A341" s="17">
        <v>30225</v>
      </c>
      <c r="B341" s="36">
        <v>9.7100000000000009</v>
      </c>
    </row>
    <row r="342" spans="1:2">
      <c r="A342" s="17">
        <v>30256</v>
      </c>
      <c r="B342" s="36">
        <v>9.1999999999999993</v>
      </c>
    </row>
    <row r="343" spans="1:2">
      <c r="A343" s="17">
        <v>30286</v>
      </c>
      <c r="B343" s="36">
        <v>8.9499999999999993</v>
      </c>
    </row>
    <row r="344" spans="1:2">
      <c r="A344" s="17">
        <v>30317</v>
      </c>
      <c r="B344" s="36">
        <v>8.68</v>
      </c>
    </row>
    <row r="345" spans="1:2">
      <c r="A345" s="17">
        <v>30348</v>
      </c>
      <c r="B345" s="36">
        <v>8.51</v>
      </c>
    </row>
    <row r="346" spans="1:2">
      <c r="A346" s="17">
        <v>30376</v>
      </c>
      <c r="B346" s="36">
        <v>8.77</v>
      </c>
    </row>
    <row r="347" spans="1:2">
      <c r="A347" s="17">
        <v>30407</v>
      </c>
      <c r="B347" s="36">
        <v>8.8000000000000007</v>
      </c>
    </row>
    <row r="348" spans="1:2">
      <c r="A348" s="17">
        <v>30437</v>
      </c>
      <c r="B348" s="36">
        <v>8.6300000000000008</v>
      </c>
    </row>
    <row r="349" spans="1:2">
      <c r="A349" s="17">
        <v>30468</v>
      </c>
      <c r="B349" s="36">
        <v>8.98</v>
      </c>
    </row>
    <row r="350" spans="1:2">
      <c r="A350" s="17">
        <v>30498</v>
      </c>
      <c r="B350" s="36">
        <v>9.3699999999999992</v>
      </c>
    </row>
    <row r="351" spans="1:2">
      <c r="A351" s="17">
        <v>30529</v>
      </c>
      <c r="B351" s="36">
        <v>9.56</v>
      </c>
    </row>
    <row r="352" spans="1:2">
      <c r="A352" s="17">
        <v>30560</v>
      </c>
      <c r="B352" s="36">
        <v>9.4499999999999993</v>
      </c>
    </row>
    <row r="353" spans="1:2">
      <c r="A353" s="17">
        <v>30590</v>
      </c>
      <c r="B353" s="36">
        <v>9.48</v>
      </c>
    </row>
    <row r="354" spans="1:2">
      <c r="A354" s="17">
        <v>30621</v>
      </c>
      <c r="B354" s="36">
        <v>9.34</v>
      </c>
    </row>
    <row r="355" spans="1:2">
      <c r="A355" s="17">
        <v>30651</v>
      </c>
      <c r="B355" s="36">
        <v>9.4700000000000006</v>
      </c>
    </row>
    <row r="356" spans="1:2">
      <c r="A356" s="17">
        <v>30682</v>
      </c>
      <c r="B356" s="36">
        <v>9.56</v>
      </c>
    </row>
    <row r="357" spans="1:2">
      <c r="A357" s="17">
        <v>30713</v>
      </c>
      <c r="B357" s="36">
        <v>9.59</v>
      </c>
    </row>
    <row r="358" spans="1:2">
      <c r="A358" s="17">
        <v>30742</v>
      </c>
      <c r="B358" s="36">
        <v>9.91</v>
      </c>
    </row>
    <row r="359" spans="1:2">
      <c r="A359" s="17">
        <v>30773</v>
      </c>
      <c r="B359" s="36">
        <v>10.29</v>
      </c>
    </row>
    <row r="360" spans="1:2">
      <c r="A360" s="17">
        <v>30803</v>
      </c>
      <c r="B360" s="36">
        <v>10.32</v>
      </c>
    </row>
    <row r="361" spans="1:2">
      <c r="A361" s="17">
        <v>30834</v>
      </c>
      <c r="B361" s="36">
        <v>11.06</v>
      </c>
    </row>
    <row r="362" spans="1:2">
      <c r="A362" s="17">
        <v>30864</v>
      </c>
      <c r="B362" s="36">
        <v>11.23</v>
      </c>
    </row>
    <row r="363" spans="1:2">
      <c r="A363" s="17">
        <v>30895</v>
      </c>
      <c r="B363" s="36">
        <v>11.64</v>
      </c>
    </row>
    <row r="364" spans="1:2">
      <c r="A364" s="17">
        <v>30926</v>
      </c>
      <c r="B364" s="36">
        <v>11.3</v>
      </c>
    </row>
    <row r="365" spans="1:2">
      <c r="A365" s="17">
        <v>30956</v>
      </c>
      <c r="B365" s="36">
        <v>9.99</v>
      </c>
    </row>
    <row r="366" spans="1:2">
      <c r="A366" s="17">
        <v>30987</v>
      </c>
      <c r="B366" s="36">
        <v>9.43</v>
      </c>
    </row>
    <row r="367" spans="1:2">
      <c r="A367" s="17">
        <v>31017</v>
      </c>
      <c r="B367" s="36">
        <v>8.3800000000000008</v>
      </c>
    </row>
    <row r="368" spans="1:2">
      <c r="A368" s="17">
        <v>31048</v>
      </c>
      <c r="B368" s="36">
        <v>8.35</v>
      </c>
    </row>
    <row r="369" spans="1:2">
      <c r="A369" s="17">
        <v>31079</v>
      </c>
      <c r="B369" s="36">
        <v>8.5</v>
      </c>
    </row>
    <row r="370" spans="1:2">
      <c r="A370" s="17">
        <v>31107</v>
      </c>
      <c r="B370" s="36">
        <v>8.58</v>
      </c>
    </row>
    <row r="371" spans="1:2">
      <c r="A371" s="17">
        <v>31138</v>
      </c>
      <c r="B371" s="36">
        <v>8.27</v>
      </c>
    </row>
    <row r="372" spans="1:2">
      <c r="A372" s="17">
        <v>31168</v>
      </c>
      <c r="B372" s="36">
        <v>7.97</v>
      </c>
    </row>
    <row r="373" spans="1:2">
      <c r="A373" s="17">
        <v>31199</v>
      </c>
      <c r="B373" s="36">
        <v>7.53</v>
      </c>
    </row>
    <row r="374" spans="1:2">
      <c r="A374" s="17">
        <v>31229</v>
      </c>
      <c r="B374" s="36">
        <v>7.88</v>
      </c>
    </row>
    <row r="375" spans="1:2">
      <c r="A375" s="17">
        <v>31260</v>
      </c>
      <c r="B375" s="36">
        <v>7.9</v>
      </c>
    </row>
    <row r="376" spans="1:2">
      <c r="A376" s="17">
        <v>31291</v>
      </c>
      <c r="B376" s="36">
        <v>7.92</v>
      </c>
    </row>
    <row r="377" spans="1:2">
      <c r="A377" s="17">
        <v>31321</v>
      </c>
      <c r="B377" s="36">
        <v>7.99</v>
      </c>
    </row>
    <row r="378" spans="1:2">
      <c r="A378" s="17">
        <v>31352</v>
      </c>
      <c r="B378" s="36">
        <v>8.0500000000000007</v>
      </c>
    </row>
    <row r="379" spans="1:2">
      <c r="A379" s="17">
        <v>31382</v>
      </c>
      <c r="B379" s="36">
        <v>8.27</v>
      </c>
    </row>
    <row r="380" spans="1:2">
      <c r="A380" s="17">
        <v>31413</v>
      </c>
      <c r="B380" s="36">
        <v>8.14</v>
      </c>
    </row>
    <row r="381" spans="1:2">
      <c r="A381" s="17">
        <v>31444</v>
      </c>
      <c r="B381" s="36">
        <v>7.86</v>
      </c>
    </row>
    <row r="382" spans="1:2">
      <c r="A382" s="17">
        <v>31472</v>
      </c>
      <c r="B382" s="36">
        <v>7.48</v>
      </c>
    </row>
    <row r="383" spans="1:2">
      <c r="A383" s="17">
        <v>31503</v>
      </c>
      <c r="B383" s="36">
        <v>6.99</v>
      </c>
    </row>
    <row r="384" spans="1:2">
      <c r="A384" s="17">
        <v>31533</v>
      </c>
      <c r="B384" s="36">
        <v>6.85</v>
      </c>
    </row>
    <row r="385" spans="1:2">
      <c r="A385" s="17">
        <v>31564</v>
      </c>
      <c r="B385" s="36">
        <v>6.92</v>
      </c>
    </row>
    <row r="386" spans="1:2">
      <c r="A386" s="17">
        <v>31594</v>
      </c>
      <c r="B386" s="36">
        <v>6.56</v>
      </c>
    </row>
    <row r="387" spans="1:2">
      <c r="A387" s="17">
        <v>31625</v>
      </c>
      <c r="B387" s="36">
        <v>6.17</v>
      </c>
    </row>
    <row r="388" spans="1:2">
      <c r="A388" s="17">
        <v>31656</v>
      </c>
      <c r="B388" s="36">
        <v>5.89</v>
      </c>
    </row>
    <row r="389" spans="1:2">
      <c r="A389" s="17">
        <v>31686</v>
      </c>
      <c r="B389" s="36">
        <v>5.85</v>
      </c>
    </row>
    <row r="390" spans="1:2">
      <c r="A390" s="17">
        <v>31717</v>
      </c>
      <c r="B390" s="36">
        <v>6.04</v>
      </c>
    </row>
    <row r="391" spans="1:2">
      <c r="A391" s="17">
        <v>31747</v>
      </c>
      <c r="B391" s="36">
        <v>6.91</v>
      </c>
    </row>
    <row r="392" spans="1:2">
      <c r="A392" s="17">
        <v>31778</v>
      </c>
      <c r="B392" s="36">
        <v>6.43</v>
      </c>
    </row>
    <row r="393" spans="1:2">
      <c r="A393" s="17">
        <v>31809</v>
      </c>
      <c r="B393" s="36">
        <v>6.1</v>
      </c>
    </row>
    <row r="394" spans="1:2">
      <c r="A394" s="17">
        <v>31837</v>
      </c>
      <c r="B394" s="36">
        <v>6.13</v>
      </c>
    </row>
    <row r="395" spans="1:2">
      <c r="A395" s="17">
        <v>31868</v>
      </c>
      <c r="B395" s="36">
        <v>6.37</v>
      </c>
    </row>
    <row r="396" spans="1:2">
      <c r="A396" s="17">
        <v>31898</v>
      </c>
      <c r="B396" s="36">
        <v>6.85</v>
      </c>
    </row>
    <row r="397" spans="1:2">
      <c r="A397" s="17">
        <v>31929</v>
      </c>
      <c r="B397" s="36">
        <v>6.73</v>
      </c>
    </row>
    <row r="398" spans="1:2">
      <c r="A398" s="17">
        <v>31959</v>
      </c>
      <c r="B398" s="36">
        <v>6.58</v>
      </c>
    </row>
    <row r="399" spans="1:2">
      <c r="A399" s="17">
        <v>31990</v>
      </c>
      <c r="B399" s="36">
        <v>6.73</v>
      </c>
    </row>
    <row r="400" spans="1:2">
      <c r="A400" s="17">
        <v>32021</v>
      </c>
      <c r="B400" s="36">
        <v>7.22</v>
      </c>
    </row>
    <row r="401" spans="1:2">
      <c r="A401" s="17">
        <v>32051</v>
      </c>
      <c r="B401" s="36">
        <v>7.29</v>
      </c>
    </row>
    <row r="402" spans="1:2">
      <c r="A402" s="17">
        <v>32082</v>
      </c>
      <c r="B402" s="36">
        <v>6.69</v>
      </c>
    </row>
    <row r="403" spans="1:2">
      <c r="A403" s="17">
        <v>32112</v>
      </c>
      <c r="B403" s="36">
        <v>6.77</v>
      </c>
    </row>
    <row r="404" spans="1:2">
      <c r="A404" s="17">
        <v>32143</v>
      </c>
      <c r="B404" s="36">
        <v>6.83</v>
      </c>
    </row>
    <row r="405" spans="1:2">
      <c r="A405" s="17">
        <v>32174</v>
      </c>
      <c r="B405" s="36">
        <v>6.58</v>
      </c>
    </row>
    <row r="406" spans="1:2">
      <c r="A406" s="17">
        <v>32203</v>
      </c>
      <c r="B406" s="36">
        <v>6.58</v>
      </c>
    </row>
    <row r="407" spans="1:2">
      <c r="A407" s="17">
        <v>32234</v>
      </c>
      <c r="B407" s="36">
        <v>6.87</v>
      </c>
    </row>
    <row r="408" spans="1:2">
      <c r="A408" s="17">
        <v>32264</v>
      </c>
      <c r="B408" s="36">
        <v>7.09</v>
      </c>
    </row>
    <row r="409" spans="1:2">
      <c r="A409" s="17">
        <v>32295</v>
      </c>
      <c r="B409" s="36">
        <v>7.51</v>
      </c>
    </row>
    <row r="410" spans="1:2">
      <c r="A410" s="17">
        <v>32325</v>
      </c>
      <c r="B410" s="36">
        <v>7.75</v>
      </c>
    </row>
    <row r="411" spans="1:2">
      <c r="A411" s="17">
        <v>32356</v>
      </c>
      <c r="B411" s="36">
        <v>8.01</v>
      </c>
    </row>
    <row r="412" spans="1:2">
      <c r="A412" s="17">
        <v>32387</v>
      </c>
      <c r="B412" s="36">
        <v>8.19</v>
      </c>
    </row>
    <row r="413" spans="1:2">
      <c r="A413" s="17">
        <v>32417</v>
      </c>
      <c r="B413" s="36">
        <v>8.3000000000000007</v>
      </c>
    </row>
    <row r="414" spans="1:2">
      <c r="A414" s="17">
        <v>32448</v>
      </c>
      <c r="B414" s="36">
        <v>8.35</v>
      </c>
    </row>
    <row r="415" spans="1:2">
      <c r="A415" s="17">
        <v>32478</v>
      </c>
      <c r="B415" s="36">
        <v>8.76</v>
      </c>
    </row>
    <row r="416" spans="1:2">
      <c r="A416" s="17">
        <v>32509</v>
      </c>
      <c r="B416" s="36">
        <v>9.1199999999999992</v>
      </c>
    </row>
    <row r="417" spans="1:2">
      <c r="A417" s="17">
        <v>32540</v>
      </c>
      <c r="B417" s="36">
        <v>9.36</v>
      </c>
    </row>
    <row r="418" spans="1:2">
      <c r="A418" s="17">
        <v>32568</v>
      </c>
      <c r="B418" s="36">
        <v>9.85</v>
      </c>
    </row>
    <row r="419" spans="1:2">
      <c r="A419" s="17">
        <v>32599</v>
      </c>
      <c r="B419" s="36">
        <v>9.84</v>
      </c>
    </row>
    <row r="420" spans="1:2">
      <c r="A420" s="17">
        <v>32629</v>
      </c>
      <c r="B420" s="36">
        <v>9.81</v>
      </c>
    </row>
    <row r="421" spans="1:2">
      <c r="A421" s="17">
        <v>32660</v>
      </c>
      <c r="B421" s="36">
        <v>9.5299999999999994</v>
      </c>
    </row>
    <row r="422" spans="1:2">
      <c r="A422" s="17">
        <v>32690</v>
      </c>
      <c r="B422" s="36">
        <v>9.24</v>
      </c>
    </row>
    <row r="423" spans="1:2">
      <c r="A423" s="17">
        <v>32721</v>
      </c>
      <c r="B423" s="36">
        <v>8.99</v>
      </c>
    </row>
    <row r="424" spans="1:2">
      <c r="A424" s="17">
        <v>32752</v>
      </c>
      <c r="B424" s="36">
        <v>9.02</v>
      </c>
    </row>
    <row r="425" spans="1:2">
      <c r="A425" s="17">
        <v>32782</v>
      </c>
      <c r="B425" s="36">
        <v>8.84</v>
      </c>
    </row>
    <row r="426" spans="1:2">
      <c r="A426" s="17">
        <v>32813</v>
      </c>
      <c r="B426" s="36">
        <v>8.5500000000000007</v>
      </c>
    </row>
    <row r="427" spans="1:2">
      <c r="A427" s="17">
        <v>32843</v>
      </c>
      <c r="B427" s="36">
        <v>8.4499999999999993</v>
      </c>
    </row>
    <row r="428" spans="1:2">
      <c r="A428" s="17">
        <v>32874</v>
      </c>
      <c r="B428" s="36">
        <v>8.23</v>
      </c>
    </row>
    <row r="429" spans="1:2">
      <c r="A429" s="17">
        <v>32905</v>
      </c>
      <c r="B429" s="36">
        <v>8.24</v>
      </c>
    </row>
    <row r="430" spans="1:2">
      <c r="A430" s="17">
        <v>32933</v>
      </c>
      <c r="B430" s="36">
        <v>8.2799999999999994</v>
      </c>
    </row>
    <row r="431" spans="1:2">
      <c r="A431" s="17">
        <v>32964</v>
      </c>
      <c r="B431" s="36">
        <v>8.26</v>
      </c>
    </row>
    <row r="432" spans="1:2">
      <c r="A432" s="17">
        <v>32994</v>
      </c>
      <c r="B432" s="36">
        <v>8.18</v>
      </c>
    </row>
    <row r="433" spans="1:2">
      <c r="A433" s="17">
        <v>33025</v>
      </c>
      <c r="B433" s="36">
        <v>8.2899999999999991</v>
      </c>
    </row>
    <row r="434" spans="1:2">
      <c r="A434" s="17">
        <v>33055</v>
      </c>
      <c r="B434" s="36">
        <v>8.15</v>
      </c>
    </row>
    <row r="435" spans="1:2">
      <c r="A435" s="17">
        <v>33086</v>
      </c>
      <c r="B435" s="36">
        <v>8.1300000000000008</v>
      </c>
    </row>
    <row r="436" spans="1:2">
      <c r="A436" s="17">
        <v>33117</v>
      </c>
      <c r="B436" s="36">
        <v>8.1999999999999993</v>
      </c>
    </row>
    <row r="437" spans="1:2">
      <c r="A437" s="17">
        <v>33147</v>
      </c>
      <c r="B437" s="36">
        <v>8.11</v>
      </c>
    </row>
    <row r="438" spans="1:2">
      <c r="A438" s="17">
        <v>33178</v>
      </c>
      <c r="B438" s="36">
        <v>7.81</v>
      </c>
    </row>
    <row r="439" spans="1:2">
      <c r="A439" s="17">
        <v>33208</v>
      </c>
      <c r="B439" s="36">
        <v>7.31</v>
      </c>
    </row>
    <row r="440" spans="1:2">
      <c r="A440" s="17">
        <v>33239</v>
      </c>
      <c r="B440" s="36">
        <v>6.91</v>
      </c>
    </row>
    <row r="441" spans="1:2">
      <c r="A441" s="17">
        <v>33270</v>
      </c>
      <c r="B441" s="36">
        <v>6.25</v>
      </c>
    </row>
    <row r="442" spans="1:2">
      <c r="A442" s="17">
        <v>33298</v>
      </c>
      <c r="B442" s="36">
        <v>6.12</v>
      </c>
    </row>
    <row r="443" spans="1:2">
      <c r="A443" s="17">
        <v>33329</v>
      </c>
      <c r="B443" s="36">
        <v>5.91</v>
      </c>
    </row>
    <row r="444" spans="1:2">
      <c r="A444" s="17">
        <v>33359</v>
      </c>
      <c r="B444" s="36">
        <v>5.78</v>
      </c>
    </row>
    <row r="445" spans="1:2">
      <c r="A445" s="17">
        <v>33390</v>
      </c>
      <c r="B445" s="36">
        <v>5.9</v>
      </c>
    </row>
    <row r="446" spans="1:2">
      <c r="A446" s="17">
        <v>33420</v>
      </c>
      <c r="B446" s="36">
        <v>5.82</v>
      </c>
    </row>
    <row r="447" spans="1:2">
      <c r="A447" s="17">
        <v>33451</v>
      </c>
      <c r="B447" s="36">
        <v>5.66</v>
      </c>
    </row>
    <row r="448" spans="1:2">
      <c r="A448" s="17">
        <v>33482</v>
      </c>
      <c r="B448" s="36">
        <v>5.45</v>
      </c>
    </row>
    <row r="449" spans="1:2">
      <c r="A449" s="17">
        <v>33512</v>
      </c>
      <c r="B449" s="36">
        <v>5.21</v>
      </c>
    </row>
    <row r="450" spans="1:2">
      <c r="A450" s="17">
        <v>33543</v>
      </c>
      <c r="B450" s="36">
        <v>4.8099999999999996</v>
      </c>
    </row>
    <row r="451" spans="1:2">
      <c r="A451" s="17">
        <v>33573</v>
      </c>
      <c r="B451" s="36">
        <v>4.43</v>
      </c>
    </row>
    <row r="452" spans="1:2">
      <c r="A452" s="17">
        <v>33604</v>
      </c>
      <c r="B452" s="36">
        <v>4.03</v>
      </c>
    </row>
    <row r="453" spans="1:2">
      <c r="A453" s="17">
        <v>33635</v>
      </c>
      <c r="B453" s="36">
        <v>4.0599999999999996</v>
      </c>
    </row>
    <row r="454" spans="1:2">
      <c r="A454" s="17">
        <v>33664</v>
      </c>
      <c r="B454" s="36">
        <v>3.98</v>
      </c>
    </row>
    <row r="455" spans="1:2">
      <c r="A455" s="17">
        <v>33695</v>
      </c>
      <c r="B455" s="36">
        <v>3.73</v>
      </c>
    </row>
    <row r="456" spans="1:2">
      <c r="A456" s="17">
        <v>33725</v>
      </c>
      <c r="B456" s="36">
        <v>3.82</v>
      </c>
    </row>
    <row r="457" spans="1:2">
      <c r="A457" s="17">
        <v>33756</v>
      </c>
      <c r="B457" s="36">
        <v>3.76</v>
      </c>
    </row>
    <row r="458" spans="1:2">
      <c r="A458" s="17">
        <v>33786</v>
      </c>
      <c r="B458" s="36">
        <v>3.25</v>
      </c>
    </row>
    <row r="459" spans="1:2">
      <c r="A459" s="17">
        <v>33817</v>
      </c>
      <c r="B459" s="36">
        <v>3.3</v>
      </c>
    </row>
    <row r="460" spans="1:2">
      <c r="A460" s="17">
        <v>33848</v>
      </c>
      <c r="B460" s="36">
        <v>3.22</v>
      </c>
    </row>
    <row r="461" spans="1:2">
      <c r="A461" s="17">
        <v>33878</v>
      </c>
      <c r="B461" s="36">
        <v>3.1</v>
      </c>
    </row>
    <row r="462" spans="1:2">
      <c r="A462" s="17">
        <v>33909</v>
      </c>
      <c r="B462" s="36">
        <v>3.09</v>
      </c>
    </row>
    <row r="463" spans="1:2">
      <c r="A463" s="17">
        <v>33939</v>
      </c>
      <c r="B463" s="36">
        <v>2.92</v>
      </c>
    </row>
    <row r="464" spans="1:2">
      <c r="A464" s="17">
        <v>33970</v>
      </c>
      <c r="B464" s="36">
        <v>3.02</v>
      </c>
    </row>
    <row r="465" spans="1:2">
      <c r="A465" s="17">
        <v>34001</v>
      </c>
      <c r="B465" s="36">
        <v>3.03</v>
      </c>
    </row>
    <row r="466" spans="1:2">
      <c r="A466" s="17">
        <v>34029</v>
      </c>
      <c r="B466" s="36">
        <v>3.07</v>
      </c>
    </row>
    <row r="467" spans="1:2">
      <c r="A467" s="17">
        <v>34060</v>
      </c>
      <c r="B467" s="36">
        <v>2.96</v>
      </c>
    </row>
    <row r="468" spans="1:2">
      <c r="A468" s="17">
        <v>34090</v>
      </c>
      <c r="B468" s="36">
        <v>3</v>
      </c>
    </row>
    <row r="469" spans="1:2">
      <c r="A469" s="17">
        <v>34121</v>
      </c>
      <c r="B469" s="36">
        <v>3.04</v>
      </c>
    </row>
    <row r="470" spans="1:2">
      <c r="A470" s="17">
        <v>34151</v>
      </c>
      <c r="B470" s="36">
        <v>3.06</v>
      </c>
    </row>
    <row r="471" spans="1:2">
      <c r="A471" s="17">
        <v>34182</v>
      </c>
      <c r="B471" s="36">
        <v>3.03</v>
      </c>
    </row>
    <row r="472" spans="1:2">
      <c r="A472" s="17">
        <v>34213</v>
      </c>
      <c r="B472" s="36">
        <v>3.09</v>
      </c>
    </row>
    <row r="473" spans="1:2">
      <c r="A473" s="17">
        <v>34243</v>
      </c>
      <c r="B473" s="36">
        <v>2.99</v>
      </c>
    </row>
    <row r="474" spans="1:2">
      <c r="A474" s="17">
        <v>34274</v>
      </c>
      <c r="B474" s="36">
        <v>3.02</v>
      </c>
    </row>
    <row r="475" spans="1:2">
      <c r="A475" s="17">
        <v>34304</v>
      </c>
      <c r="B475" s="36">
        <v>2.96</v>
      </c>
    </row>
    <row r="476" spans="1:2">
      <c r="A476" s="17">
        <v>34335</v>
      </c>
      <c r="B476" s="36">
        <v>3.05</v>
      </c>
    </row>
    <row r="477" spans="1:2">
      <c r="A477" s="17">
        <v>34366</v>
      </c>
      <c r="B477" s="36">
        <v>3.25</v>
      </c>
    </row>
    <row r="478" spans="1:2">
      <c r="A478" s="17">
        <v>34394</v>
      </c>
      <c r="B478" s="36">
        <v>3.34</v>
      </c>
    </row>
    <row r="479" spans="1:2">
      <c r="A479" s="17">
        <v>34425</v>
      </c>
      <c r="B479" s="36">
        <v>3.56</v>
      </c>
    </row>
    <row r="480" spans="1:2">
      <c r="A480" s="17">
        <v>34455</v>
      </c>
      <c r="B480" s="36">
        <v>4.01</v>
      </c>
    </row>
    <row r="481" spans="1:2">
      <c r="A481" s="17">
        <v>34486</v>
      </c>
      <c r="B481" s="36">
        <v>4.25</v>
      </c>
    </row>
    <row r="482" spans="1:2">
      <c r="A482" s="17">
        <v>34516</v>
      </c>
      <c r="B482" s="36">
        <v>4.26</v>
      </c>
    </row>
    <row r="483" spans="1:2">
      <c r="A483" s="17">
        <v>34547</v>
      </c>
      <c r="B483" s="36">
        <v>4.47</v>
      </c>
    </row>
    <row r="484" spans="1:2">
      <c r="A484" s="17">
        <v>34578</v>
      </c>
      <c r="B484" s="36">
        <v>4.7300000000000004</v>
      </c>
    </row>
    <row r="485" spans="1:2">
      <c r="A485" s="17">
        <v>34608</v>
      </c>
      <c r="B485" s="36">
        <v>4.76</v>
      </c>
    </row>
    <row r="486" spans="1:2">
      <c r="A486" s="17">
        <v>34639</v>
      </c>
      <c r="B486" s="36">
        <v>5.29</v>
      </c>
    </row>
    <row r="487" spans="1:2">
      <c r="A487" s="17">
        <v>34669</v>
      </c>
      <c r="B487" s="36">
        <v>5.45</v>
      </c>
    </row>
    <row r="488" spans="1:2">
      <c r="A488" s="17">
        <v>34700</v>
      </c>
      <c r="B488" s="36">
        <v>5.53</v>
      </c>
    </row>
    <row r="489" spans="1:2">
      <c r="A489" s="17">
        <v>34731</v>
      </c>
      <c r="B489" s="36">
        <v>5.92</v>
      </c>
    </row>
    <row r="490" spans="1:2">
      <c r="A490" s="17">
        <v>34759</v>
      </c>
      <c r="B490" s="36">
        <v>5.98</v>
      </c>
    </row>
    <row r="491" spans="1:2">
      <c r="A491" s="17">
        <v>34790</v>
      </c>
      <c r="B491" s="36">
        <v>6.05</v>
      </c>
    </row>
    <row r="492" spans="1:2">
      <c r="A492" s="17">
        <v>34820</v>
      </c>
      <c r="B492" s="36">
        <v>6.01</v>
      </c>
    </row>
    <row r="493" spans="1:2">
      <c r="A493" s="17">
        <v>34851</v>
      </c>
      <c r="B493" s="36">
        <v>6</v>
      </c>
    </row>
    <row r="494" spans="1:2">
      <c r="A494" s="17">
        <v>34881</v>
      </c>
      <c r="B494" s="36">
        <v>5.85</v>
      </c>
    </row>
    <row r="495" spans="1:2">
      <c r="A495" s="17">
        <v>34912</v>
      </c>
      <c r="B495" s="36">
        <v>5.74</v>
      </c>
    </row>
    <row r="496" spans="1:2">
      <c r="A496" s="17">
        <v>34943</v>
      </c>
      <c r="B496" s="36">
        <v>5.8</v>
      </c>
    </row>
    <row r="497" spans="1:2">
      <c r="A497" s="17">
        <v>34973</v>
      </c>
      <c r="B497" s="36">
        <v>5.76</v>
      </c>
    </row>
    <row r="498" spans="1:2">
      <c r="A498" s="17">
        <v>35004</v>
      </c>
      <c r="B498" s="36">
        <v>5.8</v>
      </c>
    </row>
    <row r="499" spans="1:2">
      <c r="A499" s="17">
        <v>35034</v>
      </c>
      <c r="B499" s="36">
        <v>5.6</v>
      </c>
    </row>
    <row r="500" spans="1:2">
      <c r="A500" s="17">
        <v>35065</v>
      </c>
      <c r="B500" s="36">
        <v>5.56</v>
      </c>
    </row>
    <row r="501" spans="1:2">
      <c r="A501" s="17">
        <v>35096</v>
      </c>
      <c r="B501" s="36">
        <v>5.22</v>
      </c>
    </row>
    <row r="502" spans="1:2">
      <c r="A502" s="17">
        <v>35125</v>
      </c>
      <c r="B502" s="36">
        <v>5.31</v>
      </c>
    </row>
    <row r="503" spans="1:2">
      <c r="A503" s="17">
        <v>35156</v>
      </c>
      <c r="B503" s="36">
        <v>5.22</v>
      </c>
    </row>
    <row r="504" spans="1:2">
      <c r="A504" s="17">
        <v>35186</v>
      </c>
      <c r="B504" s="36">
        <v>5.24</v>
      </c>
    </row>
    <row r="505" spans="1:2">
      <c r="A505" s="17">
        <v>35217</v>
      </c>
      <c r="B505" s="36">
        <v>5.27</v>
      </c>
    </row>
    <row r="506" spans="1:2">
      <c r="A506" s="17">
        <v>35247</v>
      </c>
      <c r="B506" s="36">
        <v>5.4</v>
      </c>
    </row>
    <row r="507" spans="1:2">
      <c r="A507" s="17">
        <v>35278</v>
      </c>
      <c r="B507" s="36">
        <v>5.22</v>
      </c>
    </row>
    <row r="508" spans="1:2">
      <c r="A508" s="17">
        <v>35309</v>
      </c>
      <c r="B508" s="36">
        <v>5.3</v>
      </c>
    </row>
    <row r="509" spans="1:2">
      <c r="A509" s="17">
        <v>35339</v>
      </c>
      <c r="B509" s="36">
        <v>5.24</v>
      </c>
    </row>
    <row r="510" spans="1:2">
      <c r="A510" s="17">
        <v>35370</v>
      </c>
      <c r="B510" s="36">
        <v>5.31</v>
      </c>
    </row>
    <row r="511" spans="1:2">
      <c r="A511" s="17">
        <v>35400</v>
      </c>
      <c r="B511" s="36">
        <v>5.29</v>
      </c>
    </row>
    <row r="512" spans="1:2">
      <c r="A512" s="17">
        <v>35431</v>
      </c>
      <c r="B512" s="36">
        <v>5.25</v>
      </c>
    </row>
    <row r="513" spans="1:2">
      <c r="A513" s="17">
        <v>35462</v>
      </c>
      <c r="B513" s="36">
        <v>5.19</v>
      </c>
    </row>
    <row r="514" spans="1:2">
      <c r="A514" s="17">
        <v>35490</v>
      </c>
      <c r="B514" s="36">
        <v>5.39</v>
      </c>
    </row>
    <row r="515" spans="1:2">
      <c r="A515" s="17">
        <v>35521</v>
      </c>
      <c r="B515" s="36">
        <v>5.51</v>
      </c>
    </row>
    <row r="516" spans="1:2">
      <c r="A516" s="17">
        <v>35551</v>
      </c>
      <c r="B516" s="36">
        <v>5.5</v>
      </c>
    </row>
    <row r="517" spans="1:2">
      <c r="A517" s="17">
        <v>35582</v>
      </c>
      <c r="B517" s="36">
        <v>5.56</v>
      </c>
    </row>
    <row r="518" spans="1:2">
      <c r="A518" s="17">
        <v>35612</v>
      </c>
      <c r="B518" s="36">
        <v>5.52</v>
      </c>
    </row>
    <row r="519" spans="1:2">
      <c r="A519" s="17">
        <v>35643</v>
      </c>
      <c r="B519" s="36">
        <v>5.54</v>
      </c>
    </row>
    <row r="520" spans="1:2">
      <c r="A520" s="17">
        <v>35674</v>
      </c>
      <c r="B520" s="36">
        <v>5.54</v>
      </c>
    </row>
    <row r="521" spans="1:2">
      <c r="A521" s="17">
        <v>35704</v>
      </c>
      <c r="B521" s="36">
        <v>5.5</v>
      </c>
    </row>
    <row r="522" spans="1:2">
      <c r="A522" s="17">
        <v>35735</v>
      </c>
      <c r="B522" s="36">
        <v>5.52</v>
      </c>
    </row>
    <row r="523" spans="1:2">
      <c r="A523" s="17">
        <v>35765</v>
      </c>
      <c r="B523" s="36">
        <v>5.5</v>
      </c>
    </row>
    <row r="524" spans="1:2">
      <c r="A524" s="17">
        <v>35796</v>
      </c>
      <c r="B524" s="36">
        <v>5.56</v>
      </c>
    </row>
    <row r="525" spans="1:2">
      <c r="A525" s="17">
        <v>35827</v>
      </c>
      <c r="B525" s="36">
        <v>5.51</v>
      </c>
    </row>
    <row r="526" spans="1:2">
      <c r="A526" s="17">
        <v>35855</v>
      </c>
      <c r="B526" s="36">
        <v>5.49</v>
      </c>
    </row>
    <row r="527" spans="1:2">
      <c r="A527" s="17">
        <v>35886</v>
      </c>
      <c r="B527" s="36">
        <v>5.45</v>
      </c>
    </row>
    <row r="528" spans="1:2">
      <c r="A528" s="17">
        <v>35916</v>
      </c>
      <c r="B528" s="36">
        <v>5.49</v>
      </c>
    </row>
    <row r="529" spans="1:2">
      <c r="A529" s="17">
        <v>35947</v>
      </c>
      <c r="B529" s="36">
        <v>5.56</v>
      </c>
    </row>
    <row r="530" spans="1:2">
      <c r="A530" s="17">
        <v>35977</v>
      </c>
      <c r="B530" s="36">
        <v>5.54</v>
      </c>
    </row>
    <row r="531" spans="1:2">
      <c r="A531" s="17">
        <v>36008</v>
      </c>
      <c r="B531" s="36">
        <v>5.55</v>
      </c>
    </row>
    <row r="532" spans="1:2">
      <c r="A532" s="17">
        <v>36039</v>
      </c>
      <c r="B532" s="36">
        <v>5.51</v>
      </c>
    </row>
    <row r="533" spans="1:2">
      <c r="A533" s="17">
        <v>36069</v>
      </c>
      <c r="B533" s="36">
        <v>5.07</v>
      </c>
    </row>
    <row r="534" spans="1:2">
      <c r="A534" s="17">
        <v>36100</v>
      </c>
      <c r="B534" s="36">
        <v>4.83</v>
      </c>
    </row>
    <row r="535" spans="1:2">
      <c r="A535" s="17">
        <v>36130</v>
      </c>
      <c r="B535" s="36">
        <v>4.68</v>
      </c>
    </row>
    <row r="536" spans="1:2">
      <c r="A536" s="17">
        <v>36161</v>
      </c>
      <c r="B536" s="36">
        <v>4.63</v>
      </c>
    </row>
    <row r="537" spans="1:2">
      <c r="A537" s="17">
        <v>36192</v>
      </c>
      <c r="B537" s="36">
        <v>4.76</v>
      </c>
    </row>
    <row r="538" spans="1:2">
      <c r="A538" s="17">
        <v>36220</v>
      </c>
      <c r="B538" s="36">
        <v>4.8099999999999996</v>
      </c>
    </row>
    <row r="539" spans="1:2">
      <c r="A539" s="17">
        <v>36251</v>
      </c>
      <c r="B539" s="36">
        <v>4.74</v>
      </c>
    </row>
    <row r="540" spans="1:2">
      <c r="A540" s="17">
        <v>36281</v>
      </c>
      <c r="B540" s="36">
        <v>4.74</v>
      </c>
    </row>
    <row r="541" spans="1:2">
      <c r="A541" s="17">
        <v>36312</v>
      </c>
      <c r="B541" s="36">
        <v>4.76</v>
      </c>
    </row>
    <row r="542" spans="1:2">
      <c r="A542" s="17">
        <v>36342</v>
      </c>
      <c r="B542" s="36">
        <v>4.99</v>
      </c>
    </row>
    <row r="543" spans="1:2">
      <c r="A543" s="17">
        <v>36373</v>
      </c>
      <c r="B543" s="36">
        <v>5.07</v>
      </c>
    </row>
    <row r="544" spans="1:2">
      <c r="A544" s="17">
        <v>36404</v>
      </c>
      <c r="B544" s="36">
        <v>5.22</v>
      </c>
    </row>
    <row r="545" spans="1:2">
      <c r="A545" s="17">
        <v>36434</v>
      </c>
      <c r="B545" s="36">
        <v>5.2</v>
      </c>
    </row>
    <row r="546" spans="1:2">
      <c r="A546" s="17">
        <v>36465</v>
      </c>
      <c r="B546" s="36">
        <v>5.42</v>
      </c>
    </row>
    <row r="547" spans="1:2">
      <c r="A547" s="17">
        <v>36495</v>
      </c>
      <c r="B547" s="36">
        <v>5.3</v>
      </c>
    </row>
    <row r="548" spans="1:2">
      <c r="A548" s="17">
        <v>36526</v>
      </c>
      <c r="B548" s="36">
        <v>5.45</v>
      </c>
    </row>
    <row r="549" spans="1:2">
      <c r="A549" s="17">
        <v>36557</v>
      </c>
      <c r="B549" s="36">
        <v>5.73</v>
      </c>
    </row>
    <row r="550" spans="1:2">
      <c r="A550" s="17">
        <v>36586</v>
      </c>
      <c r="B550" s="36">
        <v>5.85</v>
      </c>
    </row>
    <row r="551" spans="1:2">
      <c r="A551" s="17">
        <v>36617</v>
      </c>
      <c r="B551" s="36">
        <v>6.02</v>
      </c>
    </row>
    <row r="552" spans="1:2">
      <c r="A552" s="17">
        <v>36647</v>
      </c>
      <c r="B552" s="36">
        <v>6.27</v>
      </c>
    </row>
    <row r="553" spans="1:2">
      <c r="A553" s="17">
        <v>36678</v>
      </c>
      <c r="B553" s="36">
        <v>6.53</v>
      </c>
    </row>
    <row r="554" spans="1:2">
      <c r="A554" s="17">
        <v>36708</v>
      </c>
      <c r="B554" s="36">
        <v>6.54</v>
      </c>
    </row>
    <row r="555" spans="1:2">
      <c r="A555" s="17">
        <v>36739</v>
      </c>
      <c r="B555" s="36">
        <v>6.5</v>
      </c>
    </row>
    <row r="556" spans="1:2">
      <c r="A556" s="17">
        <v>36770</v>
      </c>
      <c r="B556" s="36">
        <v>6.52</v>
      </c>
    </row>
    <row r="557" spans="1:2">
      <c r="A557" s="17">
        <v>36800</v>
      </c>
      <c r="B557" s="36">
        <v>6.51</v>
      </c>
    </row>
    <row r="558" spans="1:2">
      <c r="A558" s="17">
        <v>36831</v>
      </c>
      <c r="B558" s="36">
        <v>6.51</v>
      </c>
    </row>
    <row r="559" spans="1:2">
      <c r="A559" s="17">
        <v>36861</v>
      </c>
      <c r="B559" s="36">
        <v>6.4</v>
      </c>
    </row>
    <row r="560" spans="1:2">
      <c r="A560" s="17">
        <v>36892</v>
      </c>
      <c r="B560" s="36">
        <v>5.98</v>
      </c>
    </row>
    <row r="561" spans="1:2">
      <c r="A561" s="17">
        <v>36923</v>
      </c>
      <c r="B561" s="36">
        <v>5.49</v>
      </c>
    </row>
    <row r="562" spans="1:2">
      <c r="A562" s="17">
        <v>36951</v>
      </c>
      <c r="B562" s="36">
        <v>5.31</v>
      </c>
    </row>
    <row r="563" spans="1:2">
      <c r="A563" s="17">
        <v>36982</v>
      </c>
      <c r="B563" s="36">
        <v>4.8</v>
      </c>
    </row>
    <row r="564" spans="1:2">
      <c r="A564" s="17">
        <v>37012</v>
      </c>
      <c r="B564" s="36">
        <v>4.21</v>
      </c>
    </row>
    <row r="565" spans="1:2">
      <c r="A565" s="17">
        <v>37043</v>
      </c>
      <c r="B565" s="36">
        <v>3.97</v>
      </c>
    </row>
    <row r="566" spans="1:2">
      <c r="A566" s="17">
        <v>37073</v>
      </c>
      <c r="B566" s="36">
        <v>3.77</v>
      </c>
    </row>
    <row r="567" spans="1:2">
      <c r="A567" s="17">
        <v>37104</v>
      </c>
      <c r="B567" s="36">
        <v>3.65</v>
      </c>
    </row>
    <row r="568" spans="1:2">
      <c r="A568" s="17">
        <v>37135</v>
      </c>
      <c r="B568" s="36">
        <v>3.07</v>
      </c>
    </row>
    <row r="569" spans="1:2">
      <c r="A569" s="17">
        <v>37165</v>
      </c>
      <c r="B569" s="36">
        <v>2.4900000000000002</v>
      </c>
    </row>
    <row r="570" spans="1:2">
      <c r="A570" s="17">
        <v>37196</v>
      </c>
      <c r="B570" s="36">
        <v>2.09</v>
      </c>
    </row>
    <row r="571" spans="1:2">
      <c r="A571" s="17">
        <v>37226</v>
      </c>
      <c r="B571" s="36">
        <v>1.82</v>
      </c>
    </row>
    <row r="572" spans="1:2">
      <c r="A572" s="17">
        <v>37257</v>
      </c>
      <c r="B572" s="36">
        <v>1.73</v>
      </c>
    </row>
    <row r="573" spans="1:2">
      <c r="A573" s="17">
        <v>37288</v>
      </c>
      <c r="B573" s="36">
        <v>1.74</v>
      </c>
    </row>
    <row r="574" spans="1:2">
      <c r="A574" s="17">
        <v>37316</v>
      </c>
      <c r="B574" s="36">
        <v>1.73</v>
      </c>
    </row>
    <row r="575" spans="1:2">
      <c r="A575" s="17">
        <v>37347</v>
      </c>
      <c r="B575" s="36">
        <v>1.75</v>
      </c>
    </row>
    <row r="576" spans="1:2">
      <c r="A576" s="17">
        <v>37377</v>
      </c>
      <c r="B576" s="36">
        <v>1.75</v>
      </c>
    </row>
    <row r="577" spans="1:2">
      <c r="A577" s="17">
        <v>37408</v>
      </c>
      <c r="B577" s="36">
        <v>1.75</v>
      </c>
    </row>
    <row r="578" spans="1:2">
      <c r="A578" s="17">
        <v>37438</v>
      </c>
      <c r="B578" s="36">
        <v>1.73</v>
      </c>
    </row>
    <row r="579" spans="1:2">
      <c r="A579" s="17">
        <v>37469</v>
      </c>
      <c r="B579" s="36">
        <v>1.74</v>
      </c>
    </row>
    <row r="580" spans="1:2">
      <c r="A580" s="17">
        <v>37500</v>
      </c>
      <c r="B580" s="36">
        <v>1.75</v>
      </c>
    </row>
    <row r="581" spans="1:2">
      <c r="A581" s="17">
        <v>37530</v>
      </c>
      <c r="B581" s="36">
        <v>1.75</v>
      </c>
    </row>
    <row r="582" spans="1:2">
      <c r="A582" s="17">
        <v>37561</v>
      </c>
      <c r="B582" s="36">
        <v>1.34</v>
      </c>
    </row>
    <row r="583" spans="1:2">
      <c r="A583" s="17">
        <v>37591</v>
      </c>
      <c r="B583" s="36">
        <v>1.24</v>
      </c>
    </row>
    <row r="584" spans="1:2">
      <c r="A584" s="17">
        <v>37622</v>
      </c>
      <c r="B584" s="36">
        <v>1.24</v>
      </c>
    </row>
    <row r="585" spans="1:2">
      <c r="A585" s="17">
        <v>37653</v>
      </c>
      <c r="B585" s="36">
        <v>1.26</v>
      </c>
    </row>
    <row r="586" spans="1:2">
      <c r="A586" s="17">
        <v>37681</v>
      </c>
      <c r="B586" s="36">
        <v>1.25</v>
      </c>
    </row>
    <row r="587" spans="1:2">
      <c r="A587" s="17">
        <v>37712</v>
      </c>
      <c r="B587" s="36">
        <v>1.26</v>
      </c>
    </row>
    <row r="588" spans="1:2">
      <c r="A588" s="17">
        <v>37742</v>
      </c>
      <c r="B588" s="36">
        <v>1.26</v>
      </c>
    </row>
    <row r="589" spans="1:2">
      <c r="A589" s="17">
        <v>37773</v>
      </c>
      <c r="B589" s="36">
        <v>1.22</v>
      </c>
    </row>
    <row r="590" spans="1:2">
      <c r="A590" s="17">
        <v>37803</v>
      </c>
      <c r="B590" s="36">
        <v>1.01</v>
      </c>
    </row>
    <row r="591" spans="1:2">
      <c r="A591" s="17">
        <v>37834</v>
      </c>
      <c r="B591" s="36">
        <v>1.03</v>
      </c>
    </row>
    <row r="592" spans="1:2">
      <c r="A592" s="17">
        <v>37865</v>
      </c>
      <c r="B592" s="36">
        <v>1.01</v>
      </c>
    </row>
    <row r="593" spans="1:2">
      <c r="A593" s="17">
        <v>37895</v>
      </c>
      <c r="B593" s="36">
        <v>1.01</v>
      </c>
    </row>
    <row r="594" spans="1:2">
      <c r="A594" s="17">
        <v>37926</v>
      </c>
      <c r="B594" s="36">
        <v>1</v>
      </c>
    </row>
    <row r="595" spans="1:2">
      <c r="A595" s="17">
        <v>37956</v>
      </c>
      <c r="B595" s="36">
        <v>0.98</v>
      </c>
    </row>
    <row r="596" spans="1:2">
      <c r="A596" s="17">
        <v>37987</v>
      </c>
      <c r="B596" s="36">
        <v>1</v>
      </c>
    </row>
    <row r="597" spans="1:2">
      <c r="A597" s="17">
        <v>38018</v>
      </c>
      <c r="B597" s="36">
        <v>1.01</v>
      </c>
    </row>
    <row r="598" spans="1:2">
      <c r="A598" s="17">
        <v>38047</v>
      </c>
      <c r="B598" s="36">
        <v>1</v>
      </c>
    </row>
    <row r="599" spans="1:2">
      <c r="A599" s="17">
        <v>38078</v>
      </c>
      <c r="B599" s="36">
        <v>1</v>
      </c>
    </row>
    <row r="600" spans="1:2">
      <c r="A600" s="17">
        <v>38108</v>
      </c>
      <c r="B600" s="36">
        <v>1</v>
      </c>
    </row>
    <row r="601" spans="1:2">
      <c r="A601" s="17">
        <v>38139</v>
      </c>
      <c r="B601" s="36">
        <v>1.03</v>
      </c>
    </row>
    <row r="602" spans="1:2">
      <c r="A602" s="17">
        <v>38169</v>
      </c>
      <c r="B602" s="36">
        <v>1.26</v>
      </c>
    </row>
    <row r="603" spans="1:2">
      <c r="A603" s="17">
        <v>38200</v>
      </c>
      <c r="B603" s="36">
        <v>1.43</v>
      </c>
    </row>
    <row r="604" spans="1:2">
      <c r="A604" s="17">
        <v>38231</v>
      </c>
      <c r="B604" s="36">
        <v>1.61</v>
      </c>
    </row>
    <row r="605" spans="1:2">
      <c r="A605" s="17">
        <v>38261</v>
      </c>
      <c r="B605" s="36">
        <v>1.76</v>
      </c>
    </row>
    <row r="606" spans="1:2">
      <c r="A606" s="17">
        <v>38292</v>
      </c>
      <c r="B606" s="36">
        <v>1.93</v>
      </c>
    </row>
    <row r="607" spans="1:2">
      <c r="A607" s="17">
        <v>38322</v>
      </c>
      <c r="B607" s="36">
        <v>2.16</v>
      </c>
    </row>
    <row r="608" spans="1:2">
      <c r="A608" s="17">
        <v>38353</v>
      </c>
      <c r="B608" s="36">
        <v>2.2799999999999998</v>
      </c>
    </row>
    <row r="609" spans="1:2">
      <c r="A609" s="17">
        <v>38384</v>
      </c>
      <c r="B609" s="36">
        <v>2.5</v>
      </c>
    </row>
    <row r="610" spans="1:2">
      <c r="A610" s="17">
        <v>38412</v>
      </c>
      <c r="B610" s="36">
        <v>2.63</v>
      </c>
    </row>
    <row r="611" spans="1:2">
      <c r="A611" s="17">
        <v>38443</v>
      </c>
      <c r="B611" s="36">
        <v>2.79</v>
      </c>
    </row>
    <row r="612" spans="1:2">
      <c r="A612" s="17">
        <v>38473</v>
      </c>
      <c r="B612" s="36">
        <v>3</v>
      </c>
    </row>
    <row r="613" spans="1:2">
      <c r="A613" s="17">
        <v>38504</v>
      </c>
      <c r="B613" s="36">
        <v>3.04</v>
      </c>
    </row>
    <row r="614" spans="1:2">
      <c r="A614" s="17">
        <v>38534</v>
      </c>
      <c r="B614" s="36">
        <v>3.26</v>
      </c>
    </row>
    <row r="615" spans="1:2">
      <c r="A615" s="17">
        <v>38565</v>
      </c>
      <c r="B615" s="36">
        <v>3.5</v>
      </c>
    </row>
    <row r="616" spans="1:2">
      <c r="A616" s="17">
        <v>38596</v>
      </c>
      <c r="B616" s="36">
        <v>3.62</v>
      </c>
    </row>
    <row r="617" spans="1:2">
      <c r="A617" s="17">
        <v>38626</v>
      </c>
      <c r="B617" s="36">
        <v>3.78</v>
      </c>
    </row>
    <row r="618" spans="1:2">
      <c r="A618" s="17">
        <v>38657</v>
      </c>
      <c r="B618" s="36">
        <v>4</v>
      </c>
    </row>
    <row r="619" spans="1:2">
      <c r="A619" s="17">
        <v>38687</v>
      </c>
      <c r="B619" s="36">
        <v>4.16</v>
      </c>
    </row>
    <row r="620" spans="1:2">
      <c r="A620" s="17">
        <v>38718</v>
      </c>
      <c r="B620" s="36">
        <v>4.29</v>
      </c>
    </row>
    <row r="621" spans="1:2">
      <c r="A621" s="17">
        <v>38749</v>
      </c>
      <c r="B621" s="36">
        <v>4.49</v>
      </c>
    </row>
    <row r="622" spans="1:2">
      <c r="A622" s="17">
        <v>38777</v>
      </c>
      <c r="B622" s="36">
        <v>4.59</v>
      </c>
    </row>
    <row r="623" spans="1:2">
      <c r="A623" s="17">
        <v>38808</v>
      </c>
      <c r="B623" s="36">
        <v>4.79</v>
      </c>
    </row>
    <row r="624" spans="1:2">
      <c r="A624" s="17">
        <v>38838</v>
      </c>
      <c r="B624" s="36">
        <v>4.9400000000000004</v>
      </c>
    </row>
    <row r="625" spans="1:2">
      <c r="A625" s="17">
        <v>38869</v>
      </c>
      <c r="B625" s="36">
        <v>4.99</v>
      </c>
    </row>
    <row r="626" spans="1:2">
      <c r="A626" s="17">
        <v>38899</v>
      </c>
      <c r="B626" s="36">
        <v>5.24</v>
      </c>
    </row>
    <row r="627" spans="1:2">
      <c r="A627" s="17">
        <v>38930</v>
      </c>
      <c r="B627" s="36">
        <v>5.25</v>
      </c>
    </row>
    <row r="628" spans="1:2">
      <c r="A628" s="17">
        <v>38961</v>
      </c>
      <c r="B628" s="36">
        <v>5.25</v>
      </c>
    </row>
    <row r="629" spans="1:2">
      <c r="A629" s="17">
        <v>38991</v>
      </c>
      <c r="B629" s="36">
        <v>5.25</v>
      </c>
    </row>
    <row r="630" spans="1:2">
      <c r="A630" s="17">
        <v>39022</v>
      </c>
      <c r="B630" s="36">
        <v>5.25</v>
      </c>
    </row>
    <row r="631" spans="1:2">
      <c r="A631" s="17">
        <v>39052</v>
      </c>
      <c r="B631" s="36">
        <v>5.24</v>
      </c>
    </row>
    <row r="632" spans="1:2">
      <c r="A632" s="17">
        <v>39083</v>
      </c>
      <c r="B632" s="36">
        <v>5.25</v>
      </c>
    </row>
    <row r="633" spans="1:2">
      <c r="A633" s="17">
        <v>39114</v>
      </c>
      <c r="B633" s="36">
        <v>5.26</v>
      </c>
    </row>
    <row r="634" spans="1:2">
      <c r="A634" s="17">
        <v>39142</v>
      </c>
      <c r="B634" s="36">
        <v>5.26</v>
      </c>
    </row>
    <row r="635" spans="1:2">
      <c r="A635" s="17">
        <v>39173</v>
      </c>
      <c r="B635" s="36">
        <v>5.25</v>
      </c>
    </row>
    <row r="636" spans="1:2">
      <c r="A636" s="17">
        <v>39203</v>
      </c>
      <c r="B636" s="36">
        <v>5.25</v>
      </c>
    </row>
    <row r="637" spans="1:2">
      <c r="A637" s="17">
        <v>39234</v>
      </c>
      <c r="B637" s="36">
        <v>5.25</v>
      </c>
    </row>
    <row r="638" spans="1:2">
      <c r="A638" s="17">
        <v>39264</v>
      </c>
      <c r="B638" s="36">
        <v>5.26</v>
      </c>
    </row>
    <row r="639" spans="1:2">
      <c r="A639" s="17">
        <v>39295</v>
      </c>
      <c r="B639" s="36">
        <v>5.0199999999999996</v>
      </c>
    </row>
    <row r="640" spans="1:2">
      <c r="A640" s="17">
        <v>39326</v>
      </c>
      <c r="B640" s="36">
        <v>4.9400000000000004</v>
      </c>
    </row>
    <row r="641" spans="1:2">
      <c r="A641" s="17">
        <v>39356</v>
      </c>
      <c r="B641" s="36">
        <v>4.76</v>
      </c>
    </row>
    <row r="642" spans="1:2">
      <c r="A642" s="17">
        <v>39387</v>
      </c>
      <c r="B642" s="36">
        <v>4.49</v>
      </c>
    </row>
    <row r="643" spans="1:2">
      <c r="A643" s="17">
        <v>39417</v>
      </c>
      <c r="B643" s="36">
        <v>4.24</v>
      </c>
    </row>
    <row r="644" spans="1:2">
      <c r="A644" s="17">
        <v>39448</v>
      </c>
      <c r="B644" s="36">
        <v>3.94</v>
      </c>
    </row>
    <row r="645" spans="1:2">
      <c r="A645" s="17">
        <v>39479</v>
      </c>
      <c r="B645" s="36">
        <v>2.98</v>
      </c>
    </row>
    <row r="646" spans="1:2">
      <c r="A646" s="17">
        <v>39508</v>
      </c>
      <c r="B646" s="36">
        <v>2.61</v>
      </c>
    </row>
    <row r="647" spans="1:2">
      <c r="A647" s="17">
        <v>39539</v>
      </c>
      <c r="B647" s="36">
        <v>2.2799999999999998</v>
      </c>
    </row>
    <row r="648" spans="1:2">
      <c r="A648" s="17">
        <v>39569</v>
      </c>
      <c r="B648" s="36">
        <v>1.98</v>
      </c>
    </row>
    <row r="649" spans="1:2">
      <c r="A649" s="17">
        <v>39600</v>
      </c>
      <c r="B649" s="36">
        <v>2</v>
      </c>
    </row>
    <row r="650" spans="1:2">
      <c r="A650" s="17">
        <v>39630</v>
      </c>
      <c r="B650" s="36">
        <v>2.0099999999999998</v>
      </c>
    </row>
    <row r="651" spans="1:2">
      <c r="A651" s="17">
        <v>39661</v>
      </c>
      <c r="B651" s="36">
        <v>2</v>
      </c>
    </row>
    <row r="652" spans="1:2">
      <c r="A652" s="17">
        <v>39692</v>
      </c>
      <c r="B652" s="36">
        <v>1.81</v>
      </c>
    </row>
    <row r="653" spans="1:2">
      <c r="A653" s="17">
        <v>39722</v>
      </c>
      <c r="B653" s="36">
        <v>0.97</v>
      </c>
    </row>
    <row r="654" spans="1:2">
      <c r="A654" s="17">
        <v>39753</v>
      </c>
      <c r="B654" s="36">
        <v>0.39</v>
      </c>
    </row>
    <row r="655" spans="1:2">
      <c r="A655" s="17">
        <v>39783</v>
      </c>
      <c r="B655" s="36">
        <v>0.16</v>
      </c>
    </row>
    <row r="656" spans="1:2">
      <c r="A656" s="17">
        <v>39814</v>
      </c>
      <c r="B656" s="36">
        <v>0.15</v>
      </c>
    </row>
    <row r="657" spans="1:2">
      <c r="A657" s="17">
        <v>39845</v>
      </c>
      <c r="B657" s="36">
        <v>0.22</v>
      </c>
    </row>
    <row r="658" spans="1:2">
      <c r="A658" s="17">
        <v>39873</v>
      </c>
      <c r="B658" s="36">
        <v>0.18</v>
      </c>
    </row>
    <row r="659" spans="1:2">
      <c r="A659" s="17">
        <v>39904</v>
      </c>
      <c r="B659" s="36">
        <v>0.15</v>
      </c>
    </row>
    <row r="660" spans="1:2">
      <c r="A660" s="17">
        <v>39934</v>
      </c>
      <c r="B660" s="36">
        <v>0.18</v>
      </c>
    </row>
    <row r="661" spans="1:2">
      <c r="A661" s="17">
        <v>39965</v>
      </c>
      <c r="B661" s="36">
        <v>0.21</v>
      </c>
    </row>
    <row r="662" spans="1:2">
      <c r="A662" s="17">
        <v>39995</v>
      </c>
      <c r="B662" s="36">
        <v>0.16</v>
      </c>
    </row>
    <row r="663" spans="1:2">
      <c r="A663" s="17">
        <v>40026</v>
      </c>
      <c r="B663" s="36">
        <v>0.16</v>
      </c>
    </row>
    <row r="664" spans="1:2">
      <c r="A664" s="17">
        <v>40057</v>
      </c>
      <c r="B664" s="36">
        <v>0.15</v>
      </c>
    </row>
    <row r="665" spans="1:2">
      <c r="A665" s="17">
        <v>40087</v>
      </c>
      <c r="B665" s="36">
        <v>0.12</v>
      </c>
    </row>
    <row r="666" spans="1:2">
      <c r="A666" s="17">
        <v>40118</v>
      </c>
      <c r="B666" s="36">
        <v>0.12</v>
      </c>
    </row>
    <row r="667" spans="1:2">
      <c r="A667" s="17">
        <v>40148</v>
      </c>
      <c r="B667" s="36">
        <v>0.12</v>
      </c>
    </row>
    <row r="668" spans="1:2">
      <c r="A668" s="17">
        <v>40179</v>
      </c>
      <c r="B668" s="36">
        <v>0.11</v>
      </c>
    </row>
    <row r="669" spans="1:2">
      <c r="A669" s="17">
        <v>40210</v>
      </c>
      <c r="B669" s="36">
        <v>0.13</v>
      </c>
    </row>
    <row r="670" spans="1:2">
      <c r="A670" s="17">
        <v>40238</v>
      </c>
      <c r="B670" s="36">
        <v>0.16</v>
      </c>
    </row>
    <row r="671" spans="1:2">
      <c r="A671" s="17">
        <v>40269</v>
      </c>
      <c r="B671" s="36">
        <v>0.2</v>
      </c>
    </row>
    <row r="672" spans="1:2">
      <c r="A672" s="17">
        <v>40299</v>
      </c>
      <c r="B672" s="36">
        <v>0.2</v>
      </c>
    </row>
    <row r="673" spans="1:2">
      <c r="A673" s="17">
        <v>40330</v>
      </c>
      <c r="B673" s="36">
        <v>0.18</v>
      </c>
    </row>
    <row r="674" spans="1:2">
      <c r="A674" s="17">
        <v>40360</v>
      </c>
      <c r="B674" s="36">
        <v>0.18</v>
      </c>
    </row>
    <row r="675" spans="1:2">
      <c r="A675" s="17">
        <v>40391</v>
      </c>
      <c r="B675" s="36">
        <v>0.19</v>
      </c>
    </row>
    <row r="676" spans="1:2">
      <c r="A676" s="17">
        <v>40422</v>
      </c>
      <c r="B676" s="36">
        <v>0.19</v>
      </c>
    </row>
    <row r="677" spans="1:2">
      <c r="A677" s="17">
        <v>40452</v>
      </c>
      <c r="B677" s="36">
        <v>0.19</v>
      </c>
    </row>
    <row r="678" spans="1:2">
      <c r="A678" s="17">
        <v>40483</v>
      </c>
      <c r="B678" s="36">
        <v>0.19</v>
      </c>
    </row>
    <row r="679" spans="1:2">
      <c r="A679" s="17">
        <v>40513</v>
      </c>
      <c r="B679" s="36">
        <v>0.18</v>
      </c>
    </row>
    <row r="680" spans="1:2">
      <c r="A680" s="17">
        <v>40544</v>
      </c>
      <c r="B680" s="36">
        <v>0.17</v>
      </c>
    </row>
    <row r="681" spans="1:2">
      <c r="A681" s="17">
        <v>40575</v>
      </c>
      <c r="B681" s="36">
        <v>0.16</v>
      </c>
    </row>
    <row r="682" spans="1:2">
      <c r="A682" s="17">
        <v>40603</v>
      </c>
      <c r="B682" s="36">
        <v>0.14000000000000001</v>
      </c>
    </row>
    <row r="683" spans="1:2">
      <c r="A683" s="17">
        <v>40634</v>
      </c>
      <c r="B683" s="36">
        <v>0.1</v>
      </c>
    </row>
    <row r="684" spans="1:2">
      <c r="A684" s="17">
        <v>40664</v>
      </c>
      <c r="B684" s="36">
        <v>0.09</v>
      </c>
    </row>
    <row r="685" spans="1:2">
      <c r="A685" s="17">
        <v>40695</v>
      </c>
      <c r="B685" s="36">
        <v>0.09</v>
      </c>
    </row>
    <row r="686" spans="1:2">
      <c r="A686" s="17">
        <v>40725</v>
      </c>
      <c r="B686" s="36">
        <v>7.0000000000000007E-2</v>
      </c>
    </row>
    <row r="687" spans="1:2">
      <c r="A687" s="17">
        <v>40756</v>
      </c>
      <c r="B687" s="36">
        <v>0.1</v>
      </c>
    </row>
    <row r="688" spans="1:2">
      <c r="A688" s="17">
        <v>40787</v>
      </c>
      <c r="B688" s="36">
        <v>0.08</v>
      </c>
    </row>
    <row r="689" spans="1:2">
      <c r="A689" s="17">
        <v>40817</v>
      </c>
      <c r="B689" s="36">
        <v>7.0000000000000007E-2</v>
      </c>
    </row>
    <row r="690" spans="1:2">
      <c r="A690" s="17">
        <v>40848</v>
      </c>
      <c r="B690" s="36">
        <v>0.08</v>
      </c>
    </row>
    <row r="691" spans="1:2">
      <c r="A691" s="17">
        <v>40878</v>
      </c>
      <c r="B691" s="36">
        <v>7.0000000000000007E-2</v>
      </c>
    </row>
    <row r="692" spans="1:2">
      <c r="A692" s="17">
        <v>40909</v>
      </c>
      <c r="B692" s="36">
        <v>0.08</v>
      </c>
    </row>
    <row r="693" spans="1:2">
      <c r="A693" s="17">
        <v>40940</v>
      </c>
      <c r="B693" s="36">
        <v>0.1</v>
      </c>
    </row>
    <row r="694" spans="1:2">
      <c r="A694" s="17">
        <v>40969</v>
      </c>
      <c r="B694" s="36">
        <v>0.13</v>
      </c>
    </row>
    <row r="695" spans="1:2">
      <c r="A695" s="17">
        <v>41000</v>
      </c>
      <c r="B695" s="36">
        <v>0.14000000000000001</v>
      </c>
    </row>
    <row r="696" spans="1:2">
      <c r="A696" s="17">
        <v>41030</v>
      </c>
      <c r="B696" s="36">
        <v>0.16</v>
      </c>
    </row>
    <row r="697" spans="1:2">
      <c r="A697" s="17">
        <v>41061</v>
      </c>
      <c r="B697" s="36">
        <v>0.16</v>
      </c>
    </row>
    <row r="698" spans="1:2">
      <c r="A698" s="17">
        <v>41091</v>
      </c>
      <c r="B698" s="36">
        <v>0.16</v>
      </c>
    </row>
    <row r="699" spans="1:2">
      <c r="A699" s="17">
        <v>41122</v>
      </c>
      <c r="B699" s="36">
        <v>0.13</v>
      </c>
    </row>
    <row r="700" spans="1:2">
      <c r="A700" s="17">
        <v>41153</v>
      </c>
      <c r="B700" s="36">
        <v>0.14000000000000001</v>
      </c>
    </row>
    <row r="701" spans="1:2">
      <c r="A701" s="17">
        <v>41183</v>
      </c>
      <c r="B701" s="36">
        <v>0.16</v>
      </c>
    </row>
    <row r="702" spans="1:2">
      <c r="A702" s="17">
        <v>41214</v>
      </c>
      <c r="B702" s="36">
        <v>0.16</v>
      </c>
    </row>
    <row r="703" spans="1:2">
      <c r="A703" s="17">
        <v>41244</v>
      </c>
      <c r="B703" s="36">
        <v>0.16</v>
      </c>
    </row>
    <row r="704" spans="1:2">
      <c r="A704" s="17">
        <v>41275</v>
      </c>
      <c r="B704" s="36">
        <v>0.14000000000000001</v>
      </c>
    </row>
    <row r="705" spans="1:2">
      <c r="A705" s="17">
        <v>41306</v>
      </c>
      <c r="B705" s="36">
        <v>0.15</v>
      </c>
    </row>
    <row r="706" spans="1:2">
      <c r="A706" s="17">
        <v>41334</v>
      </c>
      <c r="B706" s="36">
        <v>0.14000000000000001</v>
      </c>
    </row>
    <row r="707" spans="1:2">
      <c r="A707" s="17">
        <v>41365</v>
      </c>
      <c r="B707" s="36">
        <v>0.15</v>
      </c>
    </row>
    <row r="708" spans="1:2">
      <c r="A708" s="17">
        <v>41395</v>
      </c>
      <c r="B708" s="36">
        <v>0.11</v>
      </c>
    </row>
    <row r="709" spans="1:2">
      <c r="A709" s="17">
        <v>41426</v>
      </c>
      <c r="B709" s="36">
        <v>0.09</v>
      </c>
    </row>
    <row r="710" spans="1:2">
      <c r="A710" s="17">
        <v>41456</v>
      </c>
      <c r="B710" s="36">
        <v>0.09</v>
      </c>
    </row>
    <row r="711" spans="1:2">
      <c r="A711" s="17">
        <v>41487</v>
      </c>
      <c r="B711" s="36">
        <v>0.08</v>
      </c>
    </row>
    <row r="712" spans="1:2">
      <c r="A712" s="17">
        <v>41518</v>
      </c>
      <c r="B712" s="36">
        <v>0.08</v>
      </c>
    </row>
    <row r="713" spans="1:2">
      <c r="A713" s="17">
        <v>41548</v>
      </c>
      <c r="B713" s="36">
        <v>0.09</v>
      </c>
    </row>
    <row r="714" spans="1:2">
      <c r="A714" s="17">
        <v>41579</v>
      </c>
      <c r="B714" s="36">
        <v>0.08</v>
      </c>
    </row>
    <row r="715" spans="1:2">
      <c r="A715" s="17">
        <v>41609</v>
      </c>
      <c r="B715" s="36">
        <v>0.09</v>
      </c>
    </row>
    <row r="716" spans="1:2">
      <c r="A716" s="17">
        <v>41640</v>
      </c>
      <c r="B716" s="36">
        <v>7.0000000000000007E-2</v>
      </c>
    </row>
    <row r="717" spans="1:2">
      <c r="A717" s="17">
        <v>41671</v>
      </c>
      <c r="B717" s="36">
        <v>7.0000000000000007E-2</v>
      </c>
    </row>
    <row r="718" spans="1:2">
      <c r="A718" s="17">
        <v>41699</v>
      </c>
      <c r="B718" s="36">
        <v>0.08</v>
      </c>
    </row>
    <row r="719" spans="1:2">
      <c r="A719" s="17">
        <v>41730</v>
      </c>
      <c r="B719" s="36">
        <v>0.09</v>
      </c>
    </row>
    <row r="720" spans="1:2">
      <c r="A720" s="17">
        <v>41760</v>
      </c>
      <c r="B720" s="36">
        <v>0.09</v>
      </c>
    </row>
    <row r="721" spans="1:2">
      <c r="A721" s="17">
        <v>41791</v>
      </c>
      <c r="B721" s="36">
        <v>0.1</v>
      </c>
    </row>
    <row r="722" spans="1:2">
      <c r="A722" s="17">
        <v>41821</v>
      </c>
      <c r="B722" s="36">
        <v>0.09</v>
      </c>
    </row>
    <row r="723" spans="1:2">
      <c r="A723" s="17">
        <v>41852</v>
      </c>
      <c r="B723" s="36">
        <v>0.09</v>
      </c>
    </row>
    <row r="724" spans="1:2">
      <c r="A724" s="17">
        <v>41883</v>
      </c>
      <c r="B724" s="36">
        <v>0.09</v>
      </c>
    </row>
    <row r="725" spans="1:2">
      <c r="A725" s="17">
        <v>41913</v>
      </c>
      <c r="B725" s="36">
        <v>0.09</v>
      </c>
    </row>
    <row r="726" spans="1:2">
      <c r="A726" s="17">
        <v>41944</v>
      </c>
      <c r="B726" s="36">
        <v>0.09</v>
      </c>
    </row>
    <row r="727" spans="1:2">
      <c r="A727" s="17">
        <v>41974</v>
      </c>
      <c r="B727" s="36">
        <v>0.12</v>
      </c>
    </row>
    <row r="728" spans="1:2">
      <c r="A728" s="17">
        <v>42005</v>
      </c>
      <c r="B728" s="36">
        <v>0.11</v>
      </c>
    </row>
    <row r="729" spans="1:2">
      <c r="A729" s="17">
        <v>42036</v>
      </c>
      <c r="B729" s="36">
        <v>0.11</v>
      </c>
    </row>
    <row r="730" spans="1:2">
      <c r="A730" s="17">
        <v>42064</v>
      </c>
      <c r="B730" s="36">
        <v>0.11</v>
      </c>
    </row>
    <row r="731" spans="1:2">
      <c r="A731" s="17">
        <v>42095</v>
      </c>
      <c r="B731" s="36">
        <v>0.12</v>
      </c>
    </row>
    <row r="732" spans="1:2">
      <c r="A732" s="17">
        <v>42125</v>
      </c>
      <c r="B732" s="36">
        <v>0.12</v>
      </c>
    </row>
    <row r="733" spans="1:2">
      <c r="A733" s="17">
        <v>42156</v>
      </c>
      <c r="B733" s="36">
        <v>0.13</v>
      </c>
    </row>
    <row r="734" spans="1:2">
      <c r="A734" s="17">
        <v>42186</v>
      </c>
      <c r="B734" s="36">
        <v>0.13</v>
      </c>
    </row>
    <row r="735" spans="1:2">
      <c r="A735" s="17">
        <v>42217</v>
      </c>
      <c r="B735" s="36">
        <v>0.14000000000000001</v>
      </c>
    </row>
    <row r="736" spans="1:2">
      <c r="A736" s="17">
        <v>42248</v>
      </c>
      <c r="B736" s="36">
        <v>0.14000000000000001</v>
      </c>
    </row>
    <row r="737" spans="1:2">
      <c r="A737" s="17">
        <v>42278</v>
      </c>
      <c r="B737" s="36">
        <v>0.12</v>
      </c>
    </row>
    <row r="738" spans="1:2">
      <c r="A738" s="17">
        <v>42309</v>
      </c>
      <c r="B738" s="36">
        <v>0.12</v>
      </c>
    </row>
    <row r="739" spans="1:2">
      <c r="A739" s="17">
        <v>42339</v>
      </c>
      <c r="B739" s="36">
        <v>0.24</v>
      </c>
    </row>
    <row r="740" spans="1:2">
      <c r="A740" s="17">
        <v>42370</v>
      </c>
      <c r="B740" s="36">
        <v>0.34</v>
      </c>
    </row>
    <row r="741" spans="1:2">
      <c r="A741" s="17">
        <v>42401</v>
      </c>
      <c r="B741" s="36">
        <v>0.38</v>
      </c>
    </row>
    <row r="742" spans="1:2">
      <c r="A742" s="17">
        <v>42430</v>
      </c>
      <c r="B742" s="36">
        <v>0.36</v>
      </c>
    </row>
    <row r="743" spans="1:2">
      <c r="A743" s="17">
        <v>42461</v>
      </c>
      <c r="B743" s="36">
        <v>0.37</v>
      </c>
    </row>
    <row r="744" spans="1:2">
      <c r="A744" s="17">
        <v>42491</v>
      </c>
      <c r="B744" s="36">
        <v>0.37</v>
      </c>
    </row>
    <row r="745" spans="1:2">
      <c r="A745" s="17">
        <v>42522</v>
      </c>
      <c r="B745" s="36">
        <v>0.38</v>
      </c>
    </row>
    <row r="746" spans="1:2">
      <c r="A746" s="17">
        <v>42552</v>
      </c>
      <c r="B746" s="36">
        <v>0.39</v>
      </c>
    </row>
    <row r="747" spans="1:2">
      <c r="A747" s="17">
        <v>42583</v>
      </c>
      <c r="B747" s="36">
        <v>0.4</v>
      </c>
    </row>
    <row r="748" spans="1:2">
      <c r="A748" s="17">
        <v>42614</v>
      </c>
      <c r="B748" s="36">
        <v>0.4</v>
      </c>
    </row>
    <row r="749" spans="1:2">
      <c r="A749" s="17">
        <v>42644</v>
      </c>
      <c r="B749" s="36">
        <v>0.4</v>
      </c>
    </row>
    <row r="750" spans="1:2">
      <c r="A750" s="17">
        <v>42675</v>
      </c>
      <c r="B750" s="36">
        <v>0.41</v>
      </c>
    </row>
    <row r="751" spans="1:2">
      <c r="A751" s="17">
        <v>42705</v>
      </c>
      <c r="B751" s="36">
        <v>0.54</v>
      </c>
    </row>
    <row r="752" spans="1:2">
      <c r="A752" s="17">
        <v>42736</v>
      </c>
      <c r="B752" s="36">
        <v>0.65</v>
      </c>
    </row>
    <row r="753" spans="1:2">
      <c r="A753" s="17">
        <v>42767</v>
      </c>
      <c r="B753" s="36">
        <v>0.66</v>
      </c>
    </row>
    <row r="754" spans="1:2">
      <c r="A754" s="17">
        <v>42795</v>
      </c>
      <c r="B754" s="36">
        <v>0.79</v>
      </c>
    </row>
    <row r="755" spans="1:2">
      <c r="A755" s="17">
        <v>42826</v>
      </c>
      <c r="B755" s="36">
        <v>0.9</v>
      </c>
    </row>
    <row r="756" spans="1:2">
      <c r="A756" s="17">
        <v>42856</v>
      </c>
      <c r="B756" s="36">
        <v>0.91</v>
      </c>
    </row>
    <row r="757" spans="1:2">
      <c r="A757" s="17">
        <v>42887</v>
      </c>
      <c r="B757" s="36">
        <v>1.04</v>
      </c>
    </row>
    <row r="758" spans="1:2">
      <c r="A758" s="17">
        <v>42917</v>
      </c>
      <c r="B758" s="36">
        <v>1.1499999999999999</v>
      </c>
    </row>
    <row r="759" spans="1:2">
      <c r="A759" s="17">
        <v>42948</v>
      </c>
      <c r="B759" s="36">
        <v>1.1599999999999999</v>
      </c>
    </row>
    <row r="760" spans="1:2">
      <c r="A760" s="17">
        <v>42979</v>
      </c>
      <c r="B760" s="36">
        <v>1.1499999999999999</v>
      </c>
    </row>
    <row r="761" spans="1:2">
      <c r="A761" s="17">
        <v>43009</v>
      </c>
      <c r="B761" s="36">
        <v>1.1499999999999999</v>
      </c>
    </row>
    <row r="762" spans="1:2">
      <c r="A762" s="17">
        <v>43040</v>
      </c>
      <c r="B762" s="36">
        <v>1.1599999999999999</v>
      </c>
    </row>
    <row r="763" spans="1:2">
      <c r="A763" s="17">
        <v>43070</v>
      </c>
      <c r="B763" s="36">
        <v>1.3</v>
      </c>
    </row>
    <row r="764" spans="1:2">
      <c r="A764" s="17">
        <v>43101</v>
      </c>
      <c r="B764" s="36">
        <v>1.41</v>
      </c>
    </row>
    <row r="765" spans="1:2">
      <c r="A765" s="17">
        <v>43132</v>
      </c>
      <c r="B765" s="36">
        <v>1.42</v>
      </c>
    </row>
    <row r="766" spans="1:2">
      <c r="A766" s="17">
        <v>43160</v>
      </c>
      <c r="B766" s="36">
        <v>1.51</v>
      </c>
    </row>
    <row r="767" spans="1:2">
      <c r="A767" s="17">
        <v>43191</v>
      </c>
      <c r="B767" s="36">
        <v>1.69</v>
      </c>
    </row>
    <row r="768" spans="1:2">
      <c r="A768" s="17">
        <v>43221</v>
      </c>
      <c r="B768" s="36">
        <v>1.7</v>
      </c>
    </row>
    <row r="769" spans="1:2">
      <c r="A769" s="17">
        <v>43252</v>
      </c>
      <c r="B769" s="36">
        <v>1.82</v>
      </c>
    </row>
    <row r="770" spans="1:2">
      <c r="A770" s="17">
        <v>43282</v>
      </c>
      <c r="B770" s="36">
        <v>1.91</v>
      </c>
    </row>
    <row r="771" spans="1:2">
      <c r="A771" s="17">
        <v>43313</v>
      </c>
      <c r="B771" s="36">
        <v>1.91</v>
      </c>
    </row>
    <row r="772" spans="1:2">
      <c r="A772" s="17">
        <v>43344</v>
      </c>
      <c r="B772" s="36">
        <v>1.95</v>
      </c>
    </row>
    <row r="773" spans="1:2">
      <c r="A773" s="17">
        <v>43374</v>
      </c>
      <c r="B773" s="36">
        <v>2.19</v>
      </c>
    </row>
    <row r="774" spans="1:2">
      <c r="A774" s="17">
        <v>43405</v>
      </c>
      <c r="B774" s="36">
        <v>2.2000000000000002</v>
      </c>
    </row>
    <row r="775" spans="1:2">
      <c r="A775" s="17">
        <v>43435</v>
      </c>
      <c r="B775" s="36">
        <v>2.27</v>
      </c>
    </row>
    <row r="776" spans="1:2">
      <c r="A776" s="17">
        <v>43466</v>
      </c>
      <c r="B776" s="36">
        <v>2.4</v>
      </c>
    </row>
    <row r="777" spans="1:2">
      <c r="A777" s="17">
        <v>43497</v>
      </c>
      <c r="B777" s="36">
        <v>2.4</v>
      </c>
    </row>
    <row r="778" spans="1:2">
      <c r="A778" s="17">
        <v>43525</v>
      </c>
      <c r="B778" s="36">
        <v>2.41</v>
      </c>
    </row>
    <row r="779" spans="1:2">
      <c r="A779" s="17">
        <v>43556</v>
      </c>
      <c r="B779" s="36">
        <v>2.42</v>
      </c>
    </row>
    <row r="780" spans="1:2">
      <c r="A780" s="17">
        <v>43586</v>
      </c>
      <c r="B780" s="36">
        <v>2.39</v>
      </c>
    </row>
    <row r="781" spans="1:2">
      <c r="A781" s="17">
        <v>43617</v>
      </c>
      <c r="B781" s="36">
        <v>2.38</v>
      </c>
    </row>
    <row r="782" spans="1:2">
      <c r="A782" s="17">
        <v>43647</v>
      </c>
      <c r="B782" s="36">
        <v>2.4</v>
      </c>
    </row>
    <row r="783" spans="1:2">
      <c r="A783" s="17">
        <v>43678</v>
      </c>
      <c r="B783" s="36">
        <v>2.13</v>
      </c>
    </row>
    <row r="784" spans="1:2">
      <c r="A784" s="17">
        <v>43709</v>
      </c>
      <c r="B784" s="36">
        <v>2.04</v>
      </c>
    </row>
    <row r="785" spans="1:2">
      <c r="A785" s="17">
        <v>43739</v>
      </c>
      <c r="B785" s="36">
        <v>1.83</v>
      </c>
    </row>
    <row r="786" spans="1:2">
      <c r="A786" s="17">
        <v>43770</v>
      </c>
      <c r="B786" s="36">
        <v>1.55</v>
      </c>
    </row>
    <row r="787" spans="1:2">
      <c r="A787" s="17">
        <v>43800</v>
      </c>
      <c r="B787" s="36">
        <v>1.55</v>
      </c>
    </row>
    <row r="788" spans="1:2">
      <c r="A788" s="17">
        <v>43831</v>
      </c>
      <c r="B788" s="36">
        <v>1.55</v>
      </c>
    </row>
    <row r="789" spans="1:2">
      <c r="A789" s="17">
        <v>43862</v>
      </c>
      <c r="B789" s="36">
        <v>1.58</v>
      </c>
    </row>
    <row r="790" spans="1:2">
      <c r="A790" s="17">
        <v>43891</v>
      </c>
      <c r="B790" s="36">
        <v>0.65</v>
      </c>
    </row>
    <row r="791" spans="1:2">
      <c r="A791" s="17">
        <v>43922</v>
      </c>
      <c r="B791" s="36">
        <v>0.05</v>
      </c>
    </row>
    <row r="792" spans="1:2">
      <c r="A792" s="17">
        <v>43952</v>
      </c>
      <c r="B792" s="36">
        <v>0.05</v>
      </c>
    </row>
    <row r="793" spans="1:2">
      <c r="A793" s="17">
        <v>43983</v>
      </c>
      <c r="B793" s="36">
        <v>0.08</v>
      </c>
    </row>
    <row r="794" spans="1:2">
      <c r="A794" s="17">
        <v>44013</v>
      </c>
      <c r="B794" s="36">
        <v>0.09</v>
      </c>
    </row>
    <row r="795" spans="1:2">
      <c r="A795" s="17">
        <v>44044</v>
      </c>
      <c r="B795" s="36">
        <v>0.1</v>
      </c>
    </row>
    <row r="796" spans="1:2">
      <c r="A796" s="17">
        <v>44075</v>
      </c>
      <c r="B796" s="36">
        <v>0.09</v>
      </c>
    </row>
    <row r="797" spans="1:2">
      <c r="A797" s="17">
        <v>44105</v>
      </c>
      <c r="B797" s="36">
        <v>0.09</v>
      </c>
    </row>
    <row r="798" spans="1:2">
      <c r="A798" s="17">
        <v>44136</v>
      </c>
      <c r="B798" s="36">
        <v>0.09</v>
      </c>
    </row>
    <row r="799" spans="1:2">
      <c r="A799" s="17">
        <v>44166</v>
      </c>
      <c r="B799" s="36">
        <v>0.09</v>
      </c>
    </row>
    <row r="800" spans="1:2">
      <c r="A800" s="17">
        <v>44197</v>
      </c>
      <c r="B800" s="36">
        <v>0.09</v>
      </c>
    </row>
    <row r="801" spans="1:2">
      <c r="A801" s="17">
        <v>44228</v>
      </c>
      <c r="B801" s="36">
        <v>0.08</v>
      </c>
    </row>
    <row r="802" spans="1:2">
      <c r="A802" s="17">
        <v>44256</v>
      </c>
      <c r="B802" s="36">
        <v>7.0000000000000007E-2</v>
      </c>
    </row>
    <row r="803" spans="1:2">
      <c r="A803" s="17">
        <v>44287</v>
      </c>
      <c r="B803" s="36">
        <v>7.0000000000000007E-2</v>
      </c>
    </row>
    <row r="804" spans="1:2">
      <c r="A804" s="17">
        <v>44317</v>
      </c>
      <c r="B804" s="36">
        <v>0.06</v>
      </c>
    </row>
    <row r="805" spans="1:2">
      <c r="A805" s="17">
        <v>44348</v>
      </c>
      <c r="B805" s="36">
        <v>0.08</v>
      </c>
    </row>
    <row r="806" spans="1:2">
      <c r="A806" s="17">
        <v>44378</v>
      </c>
      <c r="B806" s="36">
        <v>0.1</v>
      </c>
    </row>
    <row r="807" spans="1:2">
      <c r="A807" s="17">
        <v>44409</v>
      </c>
      <c r="B807" s="36">
        <v>0.09</v>
      </c>
    </row>
    <row r="808" spans="1:2">
      <c r="A808" s="17">
        <v>44440</v>
      </c>
      <c r="B808" s="36">
        <v>0.08</v>
      </c>
    </row>
    <row r="809" spans="1:2">
      <c r="A809" s="17">
        <v>44470</v>
      </c>
      <c r="B809" s="36">
        <v>0.08</v>
      </c>
    </row>
    <row r="810" spans="1:2">
      <c r="A810" s="17">
        <v>44501</v>
      </c>
      <c r="B810" s="36">
        <v>0.08</v>
      </c>
    </row>
    <row r="811" spans="1:2">
      <c r="A811" s="17">
        <v>44531</v>
      </c>
      <c r="B811" s="36">
        <v>0.08</v>
      </c>
    </row>
    <row r="812" spans="1:2">
      <c r="A812" s="17">
        <v>44562</v>
      </c>
      <c r="B812" s="36">
        <v>0.08</v>
      </c>
    </row>
    <row r="813" spans="1:2">
      <c r="A813" s="17">
        <v>44593</v>
      </c>
      <c r="B813" s="36">
        <v>0.08</v>
      </c>
    </row>
  </sheetData>
  <hyperlinks>
    <hyperlink ref="D1" r:id="rId1" display="https://fred.stlouisfed.org/series/FEDFUNDS" xr:uid="{CDDBD2ED-C38F-4756-82EE-9414099D2179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7B908-2C60-4008-B567-7E19293622A4}">
  <sheetPr>
    <tabColor rgb="FF70AD47"/>
  </sheetPr>
  <dimension ref="A1:E265"/>
  <sheetViews>
    <sheetView workbookViewId="0">
      <selection activeCell="E1" sqref="E1"/>
    </sheetView>
  </sheetViews>
  <sheetFormatPr defaultRowHeight="12.75"/>
  <cols>
    <col min="1" max="1" width="10.140625" bestFit="1" customWidth="1"/>
    <col min="2" max="2" width="21.140625" style="34" bestFit="1" customWidth="1"/>
  </cols>
  <sheetData>
    <row r="1" spans="1:5">
      <c r="A1" t="s">
        <v>1</v>
      </c>
      <c r="B1" s="36" t="s">
        <v>64</v>
      </c>
      <c r="E1" s="18" t="s">
        <v>320</v>
      </c>
    </row>
    <row r="2" spans="1:5" ht="15">
      <c r="A2" s="17">
        <v>36526</v>
      </c>
      <c r="B2" s="39">
        <v>227329</v>
      </c>
    </row>
    <row r="3" spans="1:5" ht="15">
      <c r="A3" s="17">
        <v>36557</v>
      </c>
      <c r="B3" s="39">
        <v>228781</v>
      </c>
    </row>
    <row r="4" spans="1:5" ht="15">
      <c r="A4" s="17">
        <v>36586</v>
      </c>
      <c r="B4" s="39">
        <v>230218</v>
      </c>
    </row>
    <row r="5" spans="1:5" ht="15">
      <c r="A5" s="17">
        <v>36617</v>
      </c>
      <c r="B5" s="39">
        <v>229039</v>
      </c>
    </row>
    <row r="6" spans="1:5" ht="15">
      <c r="A6" s="17">
        <v>36647</v>
      </c>
      <c r="B6" s="39">
        <v>229684</v>
      </c>
    </row>
    <row r="7" spans="1:5" ht="15">
      <c r="A7" s="17">
        <v>36678</v>
      </c>
      <c r="B7" s="39">
        <v>229837</v>
      </c>
    </row>
    <row r="8" spans="1:5" ht="15">
      <c r="A8" s="17">
        <v>36708</v>
      </c>
      <c r="B8" s="39">
        <v>228776</v>
      </c>
    </row>
    <row r="9" spans="1:5" ht="15">
      <c r="A9" s="17">
        <v>36739</v>
      </c>
      <c r="B9" s="39">
        <v>229311</v>
      </c>
    </row>
    <row r="10" spans="1:5" ht="15">
      <c r="A10" s="17">
        <v>36770</v>
      </c>
      <c r="B10" s="39">
        <v>230960</v>
      </c>
    </row>
    <row r="11" spans="1:5" ht="15">
      <c r="A11" s="17">
        <v>36800</v>
      </c>
      <c r="B11" s="39">
        <v>230484</v>
      </c>
    </row>
    <row r="12" spans="1:5" ht="15">
      <c r="A12" s="17">
        <v>36831</v>
      </c>
      <c r="B12" s="39">
        <v>229738</v>
      </c>
    </row>
    <row r="13" spans="1:5" ht="15">
      <c r="A13" s="17">
        <v>36861</v>
      </c>
      <c r="B13" s="39">
        <v>224618</v>
      </c>
    </row>
    <row r="14" spans="1:5" ht="15">
      <c r="A14" s="17">
        <v>36892</v>
      </c>
      <c r="B14" s="39">
        <v>231440</v>
      </c>
    </row>
    <row r="15" spans="1:5" ht="15">
      <c r="A15" s="17">
        <v>36923</v>
      </c>
      <c r="B15" s="39">
        <v>230594</v>
      </c>
    </row>
    <row r="16" spans="1:5" ht="15">
      <c r="A16" s="17">
        <v>36951</v>
      </c>
      <c r="B16" s="39">
        <v>231213</v>
      </c>
    </row>
    <row r="17" spans="1:2" ht="15">
      <c r="A17" s="17">
        <v>36982</v>
      </c>
      <c r="B17" s="39">
        <v>232979</v>
      </c>
    </row>
    <row r="18" spans="1:2" ht="15">
      <c r="A18" s="17">
        <v>37012</v>
      </c>
      <c r="B18" s="39">
        <v>232128</v>
      </c>
    </row>
    <row r="19" spans="1:2" ht="15">
      <c r="A19" s="17">
        <v>37043</v>
      </c>
      <c r="B19" s="39">
        <v>231532</v>
      </c>
    </row>
    <row r="20" spans="1:2" ht="15">
      <c r="A20" s="17">
        <v>37073</v>
      </c>
      <c r="B20" s="39">
        <v>233068</v>
      </c>
    </row>
    <row r="21" spans="1:2" ht="15">
      <c r="A21" s="17">
        <v>37104</v>
      </c>
      <c r="B21" s="39">
        <v>233241</v>
      </c>
    </row>
    <row r="22" spans="1:2" ht="15">
      <c r="A22" s="17">
        <v>37135</v>
      </c>
      <c r="B22" s="39">
        <v>232258</v>
      </c>
    </row>
    <row r="23" spans="1:2" ht="15">
      <c r="A23" s="17">
        <v>37165</v>
      </c>
      <c r="B23" s="39">
        <v>233640</v>
      </c>
    </row>
    <row r="24" spans="1:2" ht="15">
      <c r="A24" s="17">
        <v>37196</v>
      </c>
      <c r="B24" s="39">
        <v>236645</v>
      </c>
    </row>
    <row r="25" spans="1:2" ht="15">
      <c r="A25" s="17">
        <v>37226</v>
      </c>
      <c r="B25" s="39">
        <v>237073</v>
      </c>
    </row>
    <row r="26" spans="1:2" ht="15">
      <c r="A26" s="17">
        <v>37257</v>
      </c>
      <c r="B26" s="39">
        <v>236600</v>
      </c>
    </row>
    <row r="27" spans="1:2" ht="15">
      <c r="A27" s="17">
        <v>37288</v>
      </c>
      <c r="B27" s="39">
        <v>238042</v>
      </c>
    </row>
    <row r="28" spans="1:2" ht="15">
      <c r="A28" s="17">
        <v>37316</v>
      </c>
      <c r="B28" s="39">
        <v>235856</v>
      </c>
    </row>
    <row r="29" spans="1:2" ht="15">
      <c r="A29" s="17">
        <v>37347</v>
      </c>
      <c r="B29" s="39">
        <v>236362</v>
      </c>
    </row>
    <row r="30" spans="1:2" ht="15">
      <c r="A30" s="17">
        <v>37377</v>
      </c>
      <c r="B30" s="39">
        <v>237339</v>
      </c>
    </row>
    <row r="31" spans="1:2" ht="15">
      <c r="A31" s="17">
        <v>37408</v>
      </c>
      <c r="B31" s="39">
        <v>238066</v>
      </c>
    </row>
    <row r="32" spans="1:2" ht="15">
      <c r="A32" s="17">
        <v>37438</v>
      </c>
      <c r="B32" s="39">
        <v>237691</v>
      </c>
    </row>
    <row r="33" spans="1:2" ht="15">
      <c r="A33" s="17">
        <v>37469</v>
      </c>
      <c r="B33" s="39">
        <v>239426</v>
      </c>
    </row>
    <row r="34" spans="1:2" ht="15">
      <c r="A34" s="17">
        <v>37500</v>
      </c>
      <c r="B34" s="39">
        <v>239707</v>
      </c>
    </row>
    <row r="35" spans="1:2" ht="15">
      <c r="A35" s="17">
        <v>37530</v>
      </c>
      <c r="B35" s="39">
        <v>237719</v>
      </c>
    </row>
    <row r="36" spans="1:2" ht="15">
      <c r="A36" s="17">
        <v>37561</v>
      </c>
      <c r="B36" s="39">
        <v>238163</v>
      </c>
    </row>
    <row r="37" spans="1:2" ht="15">
      <c r="A37" s="17">
        <v>37591</v>
      </c>
      <c r="B37" s="39">
        <v>240769</v>
      </c>
    </row>
    <row r="38" spans="1:2" ht="15">
      <c r="A38" s="17">
        <v>37622</v>
      </c>
      <c r="B38" s="39">
        <v>238890</v>
      </c>
    </row>
    <row r="39" spans="1:2" ht="15">
      <c r="A39" s="17">
        <v>37653</v>
      </c>
      <c r="B39" s="39">
        <v>233494</v>
      </c>
    </row>
    <row r="40" spans="1:2" ht="15">
      <c r="A40" s="17">
        <v>37681</v>
      </c>
      <c r="B40" s="39">
        <v>237132</v>
      </c>
    </row>
    <row r="41" spans="1:2" ht="15">
      <c r="A41" s="17">
        <v>37712</v>
      </c>
      <c r="B41" s="39">
        <v>237970</v>
      </c>
    </row>
    <row r="42" spans="1:2" ht="15">
      <c r="A42" s="17">
        <v>37742</v>
      </c>
      <c r="B42" s="39">
        <v>239765</v>
      </c>
    </row>
    <row r="43" spans="1:2" ht="15">
      <c r="A43" s="17">
        <v>37773</v>
      </c>
      <c r="B43" s="39">
        <v>241490</v>
      </c>
    </row>
    <row r="44" spans="1:2" ht="15">
      <c r="A44" s="17">
        <v>37803</v>
      </c>
      <c r="B44" s="39">
        <v>243233</v>
      </c>
    </row>
    <row r="45" spans="1:2" ht="15">
      <c r="A45" s="17">
        <v>37834</v>
      </c>
      <c r="B45" s="39">
        <v>242836</v>
      </c>
    </row>
    <row r="46" spans="1:2" ht="15">
      <c r="A46" s="17">
        <v>37865</v>
      </c>
      <c r="B46" s="39">
        <v>243278</v>
      </c>
    </row>
    <row r="47" spans="1:2" ht="15">
      <c r="A47" s="17">
        <v>37895</v>
      </c>
      <c r="B47" s="39">
        <v>245119</v>
      </c>
    </row>
    <row r="48" spans="1:2" ht="15">
      <c r="A48" s="17">
        <v>37926</v>
      </c>
      <c r="B48" s="39">
        <v>243515</v>
      </c>
    </row>
    <row r="49" spans="1:2" ht="15">
      <c r="A49" s="17">
        <v>37956</v>
      </c>
      <c r="B49" s="39">
        <v>243707</v>
      </c>
    </row>
    <row r="50" spans="1:2" ht="15">
      <c r="A50" s="17">
        <v>37987</v>
      </c>
      <c r="B50" s="39">
        <v>243679</v>
      </c>
    </row>
    <row r="51" spans="1:2" ht="15">
      <c r="A51" s="17">
        <v>38018</v>
      </c>
      <c r="B51" s="39">
        <v>244643</v>
      </c>
    </row>
    <row r="52" spans="1:2" ht="15">
      <c r="A52" s="17">
        <v>38047</v>
      </c>
      <c r="B52" s="39">
        <v>248888</v>
      </c>
    </row>
    <row r="53" spans="1:2" ht="15">
      <c r="A53" s="17">
        <v>38078</v>
      </c>
      <c r="B53" s="39">
        <v>248206</v>
      </c>
    </row>
    <row r="54" spans="1:2" ht="15">
      <c r="A54" s="17">
        <v>38108</v>
      </c>
      <c r="B54" s="39">
        <v>246208</v>
      </c>
    </row>
    <row r="55" spans="1:2" ht="15">
      <c r="A55" s="17">
        <v>38139</v>
      </c>
      <c r="B55" s="39">
        <v>245116</v>
      </c>
    </row>
    <row r="56" spans="1:2" ht="15">
      <c r="A56" s="17">
        <v>38169</v>
      </c>
      <c r="B56" s="39">
        <v>247511</v>
      </c>
    </row>
    <row r="57" spans="1:2" ht="15">
      <c r="A57" s="17">
        <v>38200</v>
      </c>
      <c r="B57" s="39">
        <v>247589</v>
      </c>
    </row>
    <row r="58" spans="1:2" ht="15">
      <c r="A58" s="17">
        <v>38231</v>
      </c>
      <c r="B58" s="39">
        <v>247593</v>
      </c>
    </row>
    <row r="59" spans="1:2" ht="15">
      <c r="A59" s="17">
        <v>38261</v>
      </c>
      <c r="B59" s="39">
        <v>247924</v>
      </c>
    </row>
    <row r="60" spans="1:2" ht="15">
      <c r="A60" s="17">
        <v>38292</v>
      </c>
      <c r="B60" s="39">
        <v>247789</v>
      </c>
    </row>
    <row r="61" spans="1:2" ht="15">
      <c r="A61" s="17">
        <v>38322</v>
      </c>
      <c r="B61" s="39">
        <v>248677</v>
      </c>
    </row>
    <row r="62" spans="1:2" ht="15">
      <c r="A62" s="17">
        <v>38353</v>
      </c>
      <c r="B62" s="39">
        <v>247698</v>
      </c>
    </row>
    <row r="63" spans="1:2" ht="15">
      <c r="A63" s="17">
        <v>38384</v>
      </c>
      <c r="B63" s="39">
        <v>249930</v>
      </c>
    </row>
    <row r="64" spans="1:2" ht="15">
      <c r="A64" s="17">
        <v>38412</v>
      </c>
      <c r="B64" s="39">
        <v>249274</v>
      </c>
    </row>
    <row r="65" spans="1:2" ht="15">
      <c r="A65" s="17">
        <v>38443</v>
      </c>
      <c r="B65" s="39">
        <v>248960</v>
      </c>
    </row>
    <row r="66" spans="1:2" ht="15">
      <c r="A66" s="17">
        <v>38473</v>
      </c>
      <c r="B66" s="39">
        <v>250660</v>
      </c>
    </row>
    <row r="67" spans="1:2" ht="15">
      <c r="A67" s="17">
        <v>38504</v>
      </c>
      <c r="B67" s="39">
        <v>251245</v>
      </c>
    </row>
    <row r="68" spans="1:2" ht="15">
      <c r="A68" s="17">
        <v>38534</v>
      </c>
      <c r="B68" s="39">
        <v>250784</v>
      </c>
    </row>
    <row r="69" spans="1:2" ht="15">
      <c r="A69" s="17">
        <v>38565</v>
      </c>
      <c r="B69" s="39">
        <v>249458</v>
      </c>
    </row>
    <row r="70" spans="1:2" ht="15">
      <c r="A70" s="17">
        <v>38596</v>
      </c>
      <c r="B70" s="39">
        <v>245656</v>
      </c>
    </row>
    <row r="71" spans="1:2" ht="15">
      <c r="A71" s="17">
        <v>38626</v>
      </c>
      <c r="B71" s="39">
        <v>245924</v>
      </c>
    </row>
    <row r="72" spans="1:2" ht="15">
      <c r="A72" s="17">
        <v>38657</v>
      </c>
      <c r="B72" s="39">
        <v>250790</v>
      </c>
    </row>
    <row r="73" spans="1:2" ht="15">
      <c r="A73" s="17">
        <v>38687</v>
      </c>
      <c r="B73" s="39">
        <v>250335</v>
      </c>
    </row>
    <row r="74" spans="1:2" ht="15">
      <c r="A74" s="17">
        <v>38718</v>
      </c>
      <c r="B74" s="39">
        <v>255737</v>
      </c>
    </row>
    <row r="75" spans="1:2" ht="15">
      <c r="A75" s="17">
        <v>38749</v>
      </c>
      <c r="B75" s="39">
        <v>250695</v>
      </c>
    </row>
    <row r="76" spans="1:2" ht="15">
      <c r="A76" s="17">
        <v>38777</v>
      </c>
      <c r="B76" s="39">
        <v>250875</v>
      </c>
    </row>
    <row r="77" spans="1:2" ht="15">
      <c r="A77" s="17">
        <v>38808</v>
      </c>
      <c r="B77" s="39">
        <v>250702</v>
      </c>
    </row>
    <row r="78" spans="1:2" ht="15">
      <c r="A78" s="17">
        <v>38838</v>
      </c>
      <c r="B78" s="39">
        <v>249990</v>
      </c>
    </row>
    <row r="79" spans="1:2" ht="15">
      <c r="A79" s="17">
        <v>38869</v>
      </c>
      <c r="B79" s="39">
        <v>250339</v>
      </c>
    </row>
    <row r="80" spans="1:2" ht="15">
      <c r="A80" s="17">
        <v>38899</v>
      </c>
      <c r="B80" s="39">
        <v>249126</v>
      </c>
    </row>
    <row r="81" spans="1:2" ht="15">
      <c r="A81" s="17">
        <v>38930</v>
      </c>
      <c r="B81" s="39">
        <v>249422</v>
      </c>
    </row>
    <row r="82" spans="1:2" ht="15">
      <c r="A82" s="17">
        <v>38961</v>
      </c>
      <c r="B82" s="39">
        <v>250314</v>
      </c>
    </row>
    <row r="83" spans="1:2" ht="15">
      <c r="A83" s="17">
        <v>38991</v>
      </c>
      <c r="B83" s="39">
        <v>251578</v>
      </c>
    </row>
    <row r="84" spans="1:2" ht="15">
      <c r="A84" s="17">
        <v>39022</v>
      </c>
      <c r="B84" s="39">
        <v>252656</v>
      </c>
    </row>
    <row r="85" spans="1:2" ht="15">
      <c r="A85" s="17">
        <v>39052</v>
      </c>
      <c r="B85" s="39">
        <v>254096</v>
      </c>
    </row>
    <row r="86" spans="1:2" ht="15">
      <c r="A86" s="17">
        <v>39083</v>
      </c>
      <c r="B86" s="39">
        <v>254557</v>
      </c>
    </row>
    <row r="87" spans="1:2" ht="15">
      <c r="A87" s="17">
        <v>39114</v>
      </c>
      <c r="B87" s="39">
        <v>249284</v>
      </c>
    </row>
    <row r="88" spans="1:2" ht="15">
      <c r="A88" s="17">
        <v>39142</v>
      </c>
      <c r="B88" s="39">
        <v>254364</v>
      </c>
    </row>
    <row r="89" spans="1:2" ht="15">
      <c r="A89" s="17">
        <v>39173</v>
      </c>
      <c r="B89" s="39">
        <v>251473</v>
      </c>
    </row>
    <row r="90" spans="1:2" ht="15">
      <c r="A90" s="17">
        <v>39203</v>
      </c>
      <c r="B90" s="39">
        <v>253998</v>
      </c>
    </row>
    <row r="91" spans="1:2" ht="15">
      <c r="A91" s="17">
        <v>39234</v>
      </c>
      <c r="B91" s="39">
        <v>253184</v>
      </c>
    </row>
    <row r="92" spans="1:2" ht="15">
      <c r="A92" s="17">
        <v>39264</v>
      </c>
      <c r="B92" s="39">
        <v>252550</v>
      </c>
    </row>
    <row r="93" spans="1:2" ht="15">
      <c r="A93" s="17">
        <v>39295</v>
      </c>
      <c r="B93" s="39">
        <v>254017</v>
      </c>
    </row>
    <row r="94" spans="1:2" ht="15">
      <c r="A94" s="17">
        <v>39326</v>
      </c>
      <c r="B94" s="39">
        <v>253379</v>
      </c>
    </row>
    <row r="95" spans="1:2" ht="15">
      <c r="A95" s="17">
        <v>39356</v>
      </c>
      <c r="B95" s="39">
        <v>253720</v>
      </c>
    </row>
    <row r="96" spans="1:2" ht="15">
      <c r="A96" s="17">
        <v>39387</v>
      </c>
      <c r="B96" s="39">
        <v>252066</v>
      </c>
    </row>
    <row r="97" spans="1:2" ht="15">
      <c r="A97" s="17">
        <v>39417</v>
      </c>
      <c r="B97" s="39">
        <v>247443</v>
      </c>
    </row>
    <row r="98" spans="1:2" ht="15">
      <c r="A98" s="17">
        <v>39448</v>
      </c>
      <c r="B98" s="39">
        <v>253312</v>
      </c>
    </row>
    <row r="99" spans="1:2" ht="15">
      <c r="A99" s="17">
        <v>39479</v>
      </c>
      <c r="B99" s="39">
        <v>250472</v>
      </c>
    </row>
    <row r="100" spans="1:2" ht="15">
      <c r="A100" s="17">
        <v>39508</v>
      </c>
      <c r="B100" s="39">
        <v>249271</v>
      </c>
    </row>
    <row r="101" spans="1:2" ht="15">
      <c r="A101" s="17">
        <v>39539</v>
      </c>
      <c r="B101" s="39">
        <v>249139</v>
      </c>
    </row>
    <row r="102" spans="1:2" ht="15">
      <c r="A102" s="17">
        <v>39569</v>
      </c>
      <c r="B102" s="39">
        <v>248256</v>
      </c>
    </row>
    <row r="103" spans="1:2" ht="15">
      <c r="A103" s="17">
        <v>39600</v>
      </c>
      <c r="B103" s="39">
        <v>246811</v>
      </c>
    </row>
    <row r="104" spans="1:2" ht="15">
      <c r="A104" s="17">
        <v>39630</v>
      </c>
      <c r="B104" s="39">
        <v>245532</v>
      </c>
    </row>
    <row r="105" spans="1:2" ht="15">
      <c r="A105" s="17">
        <v>39661</v>
      </c>
      <c r="B105" s="39">
        <v>244719</v>
      </c>
    </row>
    <row r="106" spans="1:2" ht="15">
      <c r="A106" s="17">
        <v>39692</v>
      </c>
      <c r="B106" s="39">
        <v>246108</v>
      </c>
    </row>
    <row r="107" spans="1:2" ht="15">
      <c r="A107" s="17">
        <v>39722</v>
      </c>
      <c r="B107" s="39">
        <v>246608</v>
      </c>
    </row>
    <row r="108" spans="1:2" ht="15">
      <c r="A108" s="17">
        <v>39753</v>
      </c>
      <c r="B108" s="39">
        <v>246228</v>
      </c>
    </row>
    <row r="109" spans="1:2" ht="15">
      <c r="A109" s="17">
        <v>39783</v>
      </c>
      <c r="B109" s="39">
        <v>246808</v>
      </c>
    </row>
    <row r="110" spans="1:2" ht="15">
      <c r="A110" s="17">
        <v>39814</v>
      </c>
      <c r="B110" s="39">
        <v>245866</v>
      </c>
    </row>
    <row r="111" spans="1:2" ht="15">
      <c r="A111" s="17">
        <v>39845</v>
      </c>
      <c r="B111" s="39">
        <v>248351</v>
      </c>
    </row>
    <row r="112" spans="1:2" ht="15">
      <c r="A112" s="17">
        <v>39873</v>
      </c>
      <c r="B112" s="39">
        <v>245368</v>
      </c>
    </row>
    <row r="113" spans="1:2" ht="15">
      <c r="A113" s="17">
        <v>39904</v>
      </c>
      <c r="B113" s="39">
        <v>247686</v>
      </c>
    </row>
    <row r="114" spans="1:2" ht="15">
      <c r="A114" s="17">
        <v>39934</v>
      </c>
      <c r="B114" s="39">
        <v>246930</v>
      </c>
    </row>
    <row r="115" spans="1:2" ht="15">
      <c r="A115" s="17">
        <v>39965</v>
      </c>
      <c r="B115" s="39">
        <v>246560</v>
      </c>
    </row>
    <row r="116" spans="1:2" ht="15">
      <c r="A116" s="17">
        <v>39995</v>
      </c>
      <c r="B116" s="39">
        <v>247359</v>
      </c>
    </row>
    <row r="117" spans="1:2" ht="15">
      <c r="A117" s="17">
        <v>40026</v>
      </c>
      <c r="B117" s="39">
        <v>247052</v>
      </c>
    </row>
    <row r="118" spans="1:2" ht="15">
      <c r="A118" s="17">
        <v>40057</v>
      </c>
      <c r="B118" s="39">
        <v>246467</v>
      </c>
    </row>
    <row r="119" spans="1:2" ht="15">
      <c r="A119" s="17">
        <v>40087</v>
      </c>
      <c r="B119" s="39">
        <v>243961</v>
      </c>
    </row>
    <row r="120" spans="1:2" ht="15">
      <c r="A120" s="17">
        <v>40118</v>
      </c>
      <c r="B120" s="39">
        <v>246360</v>
      </c>
    </row>
    <row r="121" spans="1:2" ht="15">
      <c r="A121" s="17">
        <v>40148</v>
      </c>
      <c r="B121" s="39">
        <v>244471</v>
      </c>
    </row>
    <row r="122" spans="1:2" ht="15">
      <c r="A122" s="17">
        <v>40179</v>
      </c>
      <c r="B122" s="39">
        <v>242644</v>
      </c>
    </row>
    <row r="123" spans="1:2" ht="15">
      <c r="A123" s="17">
        <v>40210</v>
      </c>
      <c r="B123" s="39">
        <v>241735</v>
      </c>
    </row>
    <row r="124" spans="1:2" ht="15">
      <c r="A124" s="17">
        <v>40238</v>
      </c>
      <c r="B124" s="39">
        <v>248290</v>
      </c>
    </row>
    <row r="125" spans="1:2" ht="15">
      <c r="A125" s="17">
        <v>40269</v>
      </c>
      <c r="B125" s="39">
        <v>249085</v>
      </c>
    </row>
    <row r="126" spans="1:2" ht="15">
      <c r="A126" s="17">
        <v>40299</v>
      </c>
      <c r="B126" s="39">
        <v>247100</v>
      </c>
    </row>
    <row r="127" spans="1:2" ht="15">
      <c r="A127" s="17">
        <v>40330</v>
      </c>
      <c r="B127" s="39">
        <v>247744</v>
      </c>
    </row>
    <row r="128" spans="1:2" ht="15">
      <c r="A128" s="17">
        <v>40360</v>
      </c>
      <c r="B128" s="39">
        <v>249123</v>
      </c>
    </row>
    <row r="129" spans="1:2" ht="15">
      <c r="A129" s="17">
        <v>40391</v>
      </c>
      <c r="B129" s="39">
        <v>249447</v>
      </c>
    </row>
    <row r="130" spans="1:2" ht="15">
      <c r="A130" s="17">
        <v>40422</v>
      </c>
      <c r="B130" s="39">
        <v>248851</v>
      </c>
    </row>
    <row r="131" spans="1:2" ht="15">
      <c r="A131" s="17">
        <v>40452</v>
      </c>
      <c r="B131" s="39">
        <v>249573</v>
      </c>
    </row>
    <row r="132" spans="1:2" ht="15">
      <c r="A132" s="17">
        <v>40483</v>
      </c>
      <c r="B132" s="39">
        <v>247707</v>
      </c>
    </row>
    <row r="133" spans="1:2" ht="15">
      <c r="A133" s="17">
        <v>40513</v>
      </c>
      <c r="B133" s="39">
        <v>244742</v>
      </c>
    </row>
    <row r="134" spans="1:2" ht="15">
      <c r="A134" s="17">
        <v>40544</v>
      </c>
      <c r="B134" s="39">
        <v>246883</v>
      </c>
    </row>
    <row r="135" spans="1:2" ht="15">
      <c r="A135" s="17">
        <v>40575</v>
      </c>
      <c r="B135" s="39">
        <v>245196</v>
      </c>
    </row>
    <row r="136" spans="1:2" ht="15">
      <c r="A136" s="17">
        <v>40603</v>
      </c>
      <c r="B136" s="39">
        <v>246595</v>
      </c>
    </row>
    <row r="137" spans="1:2" ht="15">
      <c r="A137" s="17">
        <v>40634</v>
      </c>
      <c r="B137" s="39">
        <v>245624</v>
      </c>
    </row>
    <row r="138" spans="1:2" ht="15">
      <c r="A138" s="17">
        <v>40664</v>
      </c>
      <c r="B138" s="39">
        <v>243379</v>
      </c>
    </row>
    <row r="139" spans="1:2" ht="15">
      <c r="A139" s="17">
        <v>40695</v>
      </c>
      <c r="B139" s="39">
        <v>245526</v>
      </c>
    </row>
    <row r="140" spans="1:2" ht="15">
      <c r="A140" s="17">
        <v>40725</v>
      </c>
      <c r="B140" s="39">
        <v>245273</v>
      </c>
    </row>
    <row r="141" spans="1:2" ht="15">
      <c r="A141" s="17">
        <v>40756</v>
      </c>
      <c r="B141" s="39">
        <v>244654</v>
      </c>
    </row>
    <row r="142" spans="1:2" ht="15">
      <c r="A142" s="17">
        <v>40787</v>
      </c>
      <c r="B142" s="39">
        <v>245287</v>
      </c>
    </row>
    <row r="143" spans="1:2" ht="15">
      <c r="A143" s="17">
        <v>40817</v>
      </c>
      <c r="B143" s="39">
        <v>246063</v>
      </c>
    </row>
    <row r="144" spans="1:2" ht="15">
      <c r="A144" s="17">
        <v>40848</v>
      </c>
      <c r="B144" s="39">
        <v>246656</v>
      </c>
    </row>
    <row r="145" spans="1:2" ht="15">
      <c r="A145" s="17">
        <v>40878</v>
      </c>
      <c r="B145" s="39">
        <v>249689</v>
      </c>
    </row>
    <row r="146" spans="1:2" ht="15">
      <c r="A146" s="17">
        <v>40909</v>
      </c>
      <c r="B146" s="39">
        <v>249776</v>
      </c>
    </row>
    <row r="147" spans="1:2" ht="15">
      <c r="A147" s="17">
        <v>40940</v>
      </c>
      <c r="B147" s="39">
        <v>250700</v>
      </c>
    </row>
    <row r="148" spans="1:2" ht="15">
      <c r="A148" s="17">
        <v>40969</v>
      </c>
      <c r="B148" s="39">
        <v>249716</v>
      </c>
    </row>
    <row r="149" spans="1:2" ht="15">
      <c r="A149" s="17">
        <v>41000</v>
      </c>
      <c r="B149" s="39">
        <v>246736</v>
      </c>
    </row>
    <row r="150" spans="1:2" ht="15">
      <c r="A150" s="17">
        <v>41030</v>
      </c>
      <c r="B150" s="39">
        <v>248031</v>
      </c>
    </row>
    <row r="151" spans="1:2" ht="15">
      <c r="A151" s="17">
        <v>41061</v>
      </c>
      <c r="B151" s="39">
        <v>247580</v>
      </c>
    </row>
    <row r="152" spans="1:2" ht="15">
      <c r="A152" s="17">
        <v>41091</v>
      </c>
      <c r="B152" s="39">
        <v>245418</v>
      </c>
    </row>
    <row r="153" spans="1:2" ht="15">
      <c r="A153" s="17">
        <v>41122</v>
      </c>
      <c r="B153" s="39">
        <v>246359</v>
      </c>
    </row>
    <row r="154" spans="1:2" ht="15">
      <c r="A154" s="17">
        <v>41153</v>
      </c>
      <c r="B154" s="39">
        <v>245913</v>
      </c>
    </row>
    <row r="155" spans="1:2" ht="15">
      <c r="A155" s="17">
        <v>41183</v>
      </c>
      <c r="B155" s="39">
        <v>245211</v>
      </c>
    </row>
    <row r="156" spans="1:2" ht="15">
      <c r="A156" s="17">
        <v>41214</v>
      </c>
      <c r="B156" s="39">
        <v>247753</v>
      </c>
    </row>
    <row r="157" spans="1:2" ht="15">
      <c r="A157" s="17">
        <v>41244</v>
      </c>
      <c r="B157" s="39">
        <v>245770</v>
      </c>
    </row>
    <row r="158" spans="1:2" ht="15">
      <c r="A158" s="17">
        <v>41275</v>
      </c>
      <c r="B158" s="39">
        <v>249980</v>
      </c>
    </row>
    <row r="159" spans="1:2" ht="15">
      <c r="A159" s="17">
        <v>41306</v>
      </c>
      <c r="B159" s="39">
        <v>249927</v>
      </c>
    </row>
    <row r="160" spans="1:2" ht="15">
      <c r="A160" s="17">
        <v>41334</v>
      </c>
      <c r="B160" s="39">
        <v>248543</v>
      </c>
    </row>
    <row r="161" spans="1:2" ht="15">
      <c r="A161" s="17">
        <v>41365</v>
      </c>
      <c r="B161" s="39">
        <v>247995</v>
      </c>
    </row>
    <row r="162" spans="1:2" ht="15">
      <c r="A162" s="17">
        <v>41395</v>
      </c>
      <c r="B162" s="39">
        <v>248942</v>
      </c>
    </row>
    <row r="163" spans="1:2" ht="15">
      <c r="A163" s="17">
        <v>41426</v>
      </c>
      <c r="B163" s="39">
        <v>249346</v>
      </c>
    </row>
    <row r="164" spans="1:2" ht="15">
      <c r="A164" s="17">
        <v>41456</v>
      </c>
      <c r="B164" s="39">
        <v>247242</v>
      </c>
    </row>
    <row r="165" spans="1:2" ht="15">
      <c r="A165" s="17">
        <v>41487</v>
      </c>
      <c r="B165" s="39">
        <v>250708</v>
      </c>
    </row>
    <row r="166" spans="1:2" ht="15">
      <c r="A166" s="17">
        <v>41518</v>
      </c>
      <c r="B166" s="39">
        <v>249221</v>
      </c>
    </row>
    <row r="167" spans="1:2" ht="15">
      <c r="A167" s="17">
        <v>41548</v>
      </c>
      <c r="B167" s="39">
        <v>249374</v>
      </c>
    </row>
    <row r="168" spans="1:2" ht="15">
      <c r="A168" s="17">
        <v>41579</v>
      </c>
      <c r="B168" s="39">
        <v>249188</v>
      </c>
    </row>
    <row r="169" spans="1:2" ht="15">
      <c r="A169" s="17">
        <v>41609</v>
      </c>
      <c r="B169" s="39">
        <v>246601</v>
      </c>
    </row>
    <row r="170" spans="1:2" ht="15">
      <c r="A170" s="17">
        <v>41640</v>
      </c>
      <c r="B170" s="39">
        <v>246033</v>
      </c>
    </row>
    <row r="171" spans="1:2" ht="15">
      <c r="A171" s="17">
        <v>41671</v>
      </c>
      <c r="B171" s="39">
        <v>249598</v>
      </c>
    </row>
    <row r="172" spans="1:2" ht="15">
      <c r="A172" s="17">
        <v>41699</v>
      </c>
      <c r="B172" s="39">
        <v>251195</v>
      </c>
    </row>
    <row r="173" spans="1:2" ht="15">
      <c r="A173" s="17">
        <v>41730</v>
      </c>
      <c r="B173" s="39">
        <v>252055</v>
      </c>
    </row>
    <row r="174" spans="1:2" ht="15">
      <c r="A174" s="17">
        <v>41760</v>
      </c>
      <c r="B174" s="39">
        <v>252190</v>
      </c>
    </row>
    <row r="175" spans="1:2" ht="15">
      <c r="A175" s="17">
        <v>41791</v>
      </c>
      <c r="B175" s="39">
        <v>252166</v>
      </c>
    </row>
    <row r="176" spans="1:2" ht="15">
      <c r="A176" s="17">
        <v>41821</v>
      </c>
      <c r="B176" s="39">
        <v>251864</v>
      </c>
    </row>
    <row r="177" spans="1:2" ht="15">
      <c r="A177" s="17">
        <v>41852</v>
      </c>
      <c r="B177" s="39">
        <v>252545</v>
      </c>
    </row>
    <row r="178" spans="1:2" ht="15">
      <c r="A178" s="17">
        <v>41883</v>
      </c>
      <c r="B178" s="39">
        <v>253495</v>
      </c>
    </row>
    <row r="179" spans="1:2" ht="15">
      <c r="A179" s="17">
        <v>41913</v>
      </c>
      <c r="B179" s="39">
        <v>253987</v>
      </c>
    </row>
    <row r="180" spans="1:2" ht="15">
      <c r="A180" s="17">
        <v>41944</v>
      </c>
      <c r="B180" s="39">
        <v>253123</v>
      </c>
    </row>
    <row r="181" spans="1:2" ht="15">
      <c r="A181" s="17">
        <v>41974</v>
      </c>
      <c r="B181" s="39">
        <v>255777</v>
      </c>
    </row>
    <row r="182" spans="1:2" ht="15">
      <c r="A182" s="17">
        <v>42005</v>
      </c>
      <c r="B182" s="39">
        <v>254523</v>
      </c>
    </row>
    <row r="183" spans="1:2" ht="15">
      <c r="A183" s="17">
        <v>42036</v>
      </c>
      <c r="B183" s="39">
        <v>254470</v>
      </c>
    </row>
    <row r="184" spans="1:2" ht="15">
      <c r="A184" s="17">
        <v>42064</v>
      </c>
      <c r="B184" s="39">
        <v>255973</v>
      </c>
    </row>
    <row r="185" spans="1:2" ht="15">
      <c r="A185" s="17">
        <v>42095</v>
      </c>
      <c r="B185" s="39">
        <v>257653</v>
      </c>
    </row>
    <row r="186" spans="1:2" ht="15">
      <c r="A186" s="17">
        <v>42125</v>
      </c>
      <c r="B186" s="39">
        <v>257685</v>
      </c>
    </row>
    <row r="187" spans="1:2" ht="15">
      <c r="A187" s="17">
        <v>42156</v>
      </c>
      <c r="B187" s="39">
        <v>258240</v>
      </c>
    </row>
    <row r="188" spans="1:2" ht="15">
      <c r="A188" s="17">
        <v>42186</v>
      </c>
      <c r="B188" s="39">
        <v>257679</v>
      </c>
    </row>
    <row r="189" spans="1:2" ht="15">
      <c r="A189" s="17">
        <v>42217</v>
      </c>
      <c r="B189" s="39">
        <v>259095</v>
      </c>
    </row>
    <row r="190" spans="1:2" ht="15">
      <c r="A190" s="17">
        <v>42248</v>
      </c>
      <c r="B190" s="39">
        <v>258422</v>
      </c>
    </row>
    <row r="191" spans="1:2" ht="15">
      <c r="A191" s="17">
        <v>42278</v>
      </c>
      <c r="B191" s="39">
        <v>257531</v>
      </c>
    </row>
    <row r="192" spans="1:2" ht="15">
      <c r="A192" s="17">
        <v>42309</v>
      </c>
      <c r="B192" s="39">
        <v>260138</v>
      </c>
    </row>
    <row r="193" spans="1:2" ht="15">
      <c r="A193" s="17">
        <v>42339</v>
      </c>
      <c r="B193" s="39">
        <v>262285</v>
      </c>
    </row>
    <row r="194" spans="1:2" ht="15">
      <c r="A194" s="17">
        <v>42370</v>
      </c>
      <c r="B194" s="39">
        <v>262545</v>
      </c>
    </row>
    <row r="195" spans="1:2" ht="15">
      <c r="A195" s="17">
        <v>42401</v>
      </c>
      <c r="B195" s="39">
        <v>261738</v>
      </c>
    </row>
    <row r="196" spans="1:2" ht="15">
      <c r="A196" s="17">
        <v>42430</v>
      </c>
      <c r="B196" s="39">
        <v>262299</v>
      </c>
    </row>
    <row r="197" spans="1:2" ht="15">
      <c r="A197" s="17">
        <v>42461</v>
      </c>
      <c r="B197" s="39">
        <v>264855</v>
      </c>
    </row>
    <row r="198" spans="1:2" ht="15">
      <c r="A198" s="17">
        <v>42491</v>
      </c>
      <c r="B198" s="39">
        <v>264780</v>
      </c>
    </row>
    <row r="199" spans="1:2" ht="15">
      <c r="A199" s="17">
        <v>42522</v>
      </c>
      <c r="B199" s="39">
        <v>264092</v>
      </c>
    </row>
    <row r="200" spans="1:2" ht="15">
      <c r="A200" s="17">
        <v>42552</v>
      </c>
      <c r="B200" s="39">
        <v>265440</v>
      </c>
    </row>
    <row r="201" spans="1:2" ht="15">
      <c r="A201" s="17">
        <v>42583</v>
      </c>
      <c r="B201" s="39">
        <v>264126</v>
      </c>
    </row>
    <row r="202" spans="1:2" ht="15">
      <c r="A202" s="17">
        <v>42614</v>
      </c>
      <c r="B202" s="39">
        <v>263142</v>
      </c>
    </row>
    <row r="203" spans="1:2" ht="15">
      <c r="A203" s="17">
        <v>42644</v>
      </c>
      <c r="B203" s="39">
        <v>266669</v>
      </c>
    </row>
    <row r="204" spans="1:2" ht="15">
      <c r="A204" s="17">
        <v>42675</v>
      </c>
      <c r="B204" s="39">
        <v>265390</v>
      </c>
    </row>
    <row r="205" spans="1:2" ht="15">
      <c r="A205" s="17">
        <v>42705</v>
      </c>
      <c r="B205" s="39">
        <v>267958</v>
      </c>
    </row>
    <row r="206" spans="1:2" ht="15">
      <c r="A206" s="17">
        <v>42736</v>
      </c>
      <c r="B206" s="39">
        <v>266388</v>
      </c>
    </row>
    <row r="207" spans="1:2" ht="15">
      <c r="A207" s="17">
        <v>42767</v>
      </c>
      <c r="B207" s="39">
        <v>265422</v>
      </c>
    </row>
    <row r="208" spans="1:2" ht="15">
      <c r="A208" s="17">
        <v>42795</v>
      </c>
      <c r="B208" s="39">
        <v>264840</v>
      </c>
    </row>
    <row r="209" spans="1:2" ht="15">
      <c r="A209" s="17">
        <v>42826</v>
      </c>
      <c r="B209" s="39">
        <v>270983</v>
      </c>
    </row>
    <row r="210" spans="1:2" ht="15">
      <c r="A210" s="17">
        <v>42856</v>
      </c>
      <c r="B210" s="39">
        <v>266242</v>
      </c>
    </row>
    <row r="211" spans="1:2" ht="15">
      <c r="A211" s="17">
        <v>42887</v>
      </c>
      <c r="B211" s="39">
        <v>266428</v>
      </c>
    </row>
    <row r="212" spans="1:2" ht="15">
      <c r="A212" s="17">
        <v>42917</v>
      </c>
      <c r="B212" s="39">
        <v>268707</v>
      </c>
    </row>
    <row r="213" spans="1:2" ht="15">
      <c r="A213" s="17">
        <v>42948</v>
      </c>
      <c r="B213" s="39">
        <v>267122</v>
      </c>
    </row>
    <row r="214" spans="1:2" ht="15">
      <c r="A214" s="17">
        <v>42979</v>
      </c>
      <c r="B214" s="39">
        <v>265902</v>
      </c>
    </row>
    <row r="215" spans="1:2" ht="15">
      <c r="A215" s="17">
        <v>43009</v>
      </c>
      <c r="B215" s="39">
        <v>268488</v>
      </c>
    </row>
    <row r="216" spans="1:2" ht="15">
      <c r="A216" s="17">
        <v>43040</v>
      </c>
      <c r="B216" s="39">
        <v>268614</v>
      </c>
    </row>
    <row r="217" spans="1:2" ht="15">
      <c r="A217" s="17">
        <v>43070</v>
      </c>
      <c r="B217" s="39">
        <v>273718</v>
      </c>
    </row>
    <row r="218" spans="1:2" ht="15">
      <c r="A218" s="17">
        <v>43101</v>
      </c>
      <c r="B218" s="39">
        <v>267806</v>
      </c>
    </row>
    <row r="219" spans="1:2" ht="15">
      <c r="A219" s="17">
        <v>43132</v>
      </c>
      <c r="B219" s="39">
        <v>268557</v>
      </c>
    </row>
    <row r="220" spans="1:2" ht="15">
      <c r="A220" s="17">
        <v>43160</v>
      </c>
      <c r="B220" s="39">
        <v>268169</v>
      </c>
    </row>
    <row r="221" spans="1:2" ht="15">
      <c r="A221" s="17">
        <v>43191</v>
      </c>
      <c r="B221" s="39">
        <v>273612</v>
      </c>
    </row>
    <row r="222" spans="1:2" ht="15">
      <c r="A222" s="17">
        <v>43221</v>
      </c>
      <c r="B222" s="39">
        <v>267558</v>
      </c>
    </row>
    <row r="223" spans="1:2" ht="15">
      <c r="A223" s="17">
        <v>43252</v>
      </c>
      <c r="B223" s="39">
        <v>269599</v>
      </c>
    </row>
    <row r="224" spans="1:2" ht="15">
      <c r="A224" s="17">
        <v>43282</v>
      </c>
      <c r="B224" s="39">
        <v>269141</v>
      </c>
    </row>
    <row r="225" spans="1:2" ht="15">
      <c r="A225" s="17">
        <v>43313</v>
      </c>
      <c r="B225" s="39">
        <v>267650</v>
      </c>
    </row>
    <row r="226" spans="1:2" ht="15">
      <c r="A226" s="17">
        <v>43344</v>
      </c>
      <c r="B226" s="39">
        <v>269190</v>
      </c>
    </row>
    <row r="227" spans="1:2" ht="15">
      <c r="A227" s="17">
        <v>43374</v>
      </c>
      <c r="B227" s="39">
        <v>269320</v>
      </c>
    </row>
    <row r="228" spans="1:2" ht="15">
      <c r="A228" s="17">
        <v>43405</v>
      </c>
      <c r="B228" s="39">
        <v>270312</v>
      </c>
    </row>
    <row r="229" spans="1:2" ht="15">
      <c r="A229" s="17">
        <v>43435</v>
      </c>
      <c r="B229" s="39">
        <v>279268</v>
      </c>
    </row>
    <row r="230" spans="1:2" ht="15">
      <c r="A230" s="17">
        <v>43466</v>
      </c>
      <c r="B230" s="39">
        <v>272340</v>
      </c>
    </row>
    <row r="231" spans="1:2" ht="15">
      <c r="A231" s="17">
        <v>43497</v>
      </c>
      <c r="B231" s="39">
        <v>273668</v>
      </c>
    </row>
    <row r="232" spans="1:2" ht="15">
      <c r="A232" s="17">
        <v>43525</v>
      </c>
      <c r="B232" s="39">
        <v>270513</v>
      </c>
    </row>
    <row r="233" spans="1:2" ht="15">
      <c r="A233" s="17">
        <v>43556</v>
      </c>
      <c r="B233" s="39">
        <v>272129</v>
      </c>
    </row>
    <row r="234" spans="1:2" ht="15">
      <c r="A234" s="17">
        <v>43586</v>
      </c>
      <c r="B234" s="39">
        <v>271539</v>
      </c>
    </row>
    <row r="235" spans="1:2" ht="15">
      <c r="A235" s="17">
        <v>43617</v>
      </c>
      <c r="B235" s="39">
        <v>269826</v>
      </c>
    </row>
    <row r="236" spans="1:2" ht="15">
      <c r="A236" s="17">
        <v>43647</v>
      </c>
      <c r="B236" s="39">
        <v>267495</v>
      </c>
    </row>
    <row r="237" spans="1:2" ht="15">
      <c r="A237" s="17">
        <v>43678</v>
      </c>
      <c r="B237" s="39">
        <v>276152</v>
      </c>
    </row>
    <row r="238" spans="1:2" ht="15">
      <c r="A238" s="17">
        <v>43709</v>
      </c>
      <c r="B238" s="39">
        <v>273317</v>
      </c>
    </row>
    <row r="239" spans="1:2" ht="15">
      <c r="A239" s="17">
        <v>43739</v>
      </c>
      <c r="B239" s="39">
        <v>271383</v>
      </c>
    </row>
    <row r="240" spans="1:2" ht="15">
      <c r="A240" s="17">
        <v>43770</v>
      </c>
      <c r="B240" s="39">
        <v>271726</v>
      </c>
    </row>
    <row r="241" spans="1:2" ht="15">
      <c r="A241" s="17">
        <v>43800</v>
      </c>
      <c r="B241" s="39">
        <v>271636</v>
      </c>
    </row>
    <row r="242" spans="1:2" ht="15">
      <c r="A242" s="17">
        <v>43831</v>
      </c>
      <c r="B242" s="39">
        <v>283788</v>
      </c>
    </row>
    <row r="243" spans="1:2" ht="15">
      <c r="A243" s="17">
        <v>43862</v>
      </c>
      <c r="B243" s="39">
        <v>286370</v>
      </c>
    </row>
    <row r="244" spans="1:2" ht="15">
      <c r="A244" s="17">
        <v>43891</v>
      </c>
      <c r="B244" s="39">
        <v>224292</v>
      </c>
    </row>
    <row r="245" spans="1:2" ht="15">
      <c r="A245" s="17">
        <v>43922</v>
      </c>
      <c r="B245" s="39">
        <v>166949</v>
      </c>
    </row>
    <row r="246" spans="1:2" ht="15">
      <c r="A246" s="17">
        <v>43952</v>
      </c>
      <c r="B246" s="39">
        <v>204312</v>
      </c>
    </row>
    <row r="247" spans="1:2" ht="15">
      <c r="A247" s="17">
        <v>43983</v>
      </c>
      <c r="B247" s="39">
        <v>236133</v>
      </c>
    </row>
    <row r="248" spans="1:2" ht="15">
      <c r="A248" s="17">
        <v>44013</v>
      </c>
      <c r="B248" s="39">
        <v>239526</v>
      </c>
    </row>
    <row r="249" spans="1:2" ht="15">
      <c r="A249" s="17">
        <v>44044</v>
      </c>
      <c r="B249" s="39">
        <v>251171</v>
      </c>
    </row>
    <row r="250" spans="1:2" ht="15">
      <c r="A250" s="17">
        <v>44075</v>
      </c>
      <c r="B250" s="39">
        <v>253876</v>
      </c>
    </row>
    <row r="251" spans="1:2" ht="15">
      <c r="A251" s="17">
        <v>44105</v>
      </c>
      <c r="B251" s="39">
        <v>254158</v>
      </c>
    </row>
    <row r="252" spans="1:2" ht="15">
      <c r="A252" s="17">
        <v>44136</v>
      </c>
      <c r="B252" s="39">
        <v>251128</v>
      </c>
    </row>
    <row r="253" spans="1:2" ht="15">
      <c r="A253" s="17">
        <v>44166</v>
      </c>
      <c r="B253" s="39">
        <v>251411</v>
      </c>
    </row>
    <row r="254" spans="1:2" ht="15">
      <c r="A254" s="17">
        <v>44197</v>
      </c>
      <c r="B254" s="39">
        <v>256902</v>
      </c>
    </row>
    <row r="255" spans="1:2" ht="15">
      <c r="A255" s="17">
        <v>44228</v>
      </c>
      <c r="B255" s="39">
        <v>256721</v>
      </c>
    </row>
    <row r="256" spans="1:2" ht="15">
      <c r="A256" s="17">
        <v>44256</v>
      </c>
      <c r="B256" s="39">
        <v>265004</v>
      </c>
    </row>
    <row r="257" spans="1:2" ht="15">
      <c r="A257" s="17">
        <v>44287</v>
      </c>
      <c r="B257" s="39">
        <v>259635</v>
      </c>
    </row>
    <row r="258" spans="1:2" ht="15">
      <c r="A258" s="17">
        <v>44317</v>
      </c>
      <c r="B258" s="39">
        <v>268201</v>
      </c>
    </row>
    <row r="259" spans="1:2" ht="15">
      <c r="A259" s="17">
        <v>44348</v>
      </c>
      <c r="B259" s="39">
        <v>271754</v>
      </c>
    </row>
    <row r="260" spans="1:2" ht="15">
      <c r="A260" s="17">
        <v>44378</v>
      </c>
      <c r="B260" s="39">
        <v>271161</v>
      </c>
    </row>
    <row r="261" spans="1:2" ht="15">
      <c r="A261" s="17">
        <v>44409</v>
      </c>
      <c r="B261" s="39">
        <v>272362</v>
      </c>
    </row>
    <row r="262" spans="1:2" ht="15">
      <c r="A262" s="17">
        <v>44440</v>
      </c>
      <c r="B262" s="39">
        <v>273420</v>
      </c>
    </row>
    <row r="263" spans="1:2" ht="15">
      <c r="A263" s="17">
        <v>44470</v>
      </c>
      <c r="B263" s="39">
        <v>274855</v>
      </c>
    </row>
    <row r="264" spans="1:2" ht="15">
      <c r="A264" s="17">
        <v>44501</v>
      </c>
      <c r="B264" s="39">
        <v>279459</v>
      </c>
    </row>
    <row r="265" spans="1:2">
      <c r="A265" s="17">
        <v>44531</v>
      </c>
      <c r="B265" s="34">
        <v>278323</v>
      </c>
    </row>
  </sheetData>
  <hyperlinks>
    <hyperlink ref="E1" r:id="rId1" display="https://fred.stlouisfed.org/series/VMTD11" xr:uid="{5757D9BF-FF2B-4024-B2E6-63E8CDCD9975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99F56-311D-45BD-97E9-4253A5FDB295}">
  <sheetPr>
    <tabColor rgb="FF70AD47"/>
  </sheetPr>
  <dimension ref="A1:D361"/>
  <sheetViews>
    <sheetView workbookViewId="0">
      <selection activeCell="E9" sqref="E9"/>
    </sheetView>
  </sheetViews>
  <sheetFormatPr defaultRowHeight="12.75"/>
  <cols>
    <col min="1" max="1" width="10.140625" bestFit="1" customWidth="1"/>
    <col min="2" max="2" width="14.28515625" bestFit="1" customWidth="1"/>
  </cols>
  <sheetData>
    <row r="1" spans="1:4">
      <c r="A1" t="s">
        <v>1</v>
      </c>
      <c r="B1" s="36" t="s">
        <v>65</v>
      </c>
      <c r="D1" s="18" t="s">
        <v>534</v>
      </c>
    </row>
    <row r="2" spans="1:4" ht="15">
      <c r="A2" s="17">
        <v>33604</v>
      </c>
      <c r="B2" s="32">
        <v>24056</v>
      </c>
    </row>
    <row r="3" spans="1:4" ht="15">
      <c r="A3" s="17">
        <v>33635</v>
      </c>
      <c r="B3" s="32">
        <v>25041</v>
      </c>
    </row>
    <row r="4" spans="1:4" ht="15">
      <c r="A4" s="17">
        <v>33664</v>
      </c>
      <c r="B4" s="32">
        <v>28018</v>
      </c>
    </row>
    <row r="5" spans="1:4" ht="15">
      <c r="A5" s="17">
        <v>33695</v>
      </c>
      <c r="B5" s="32">
        <v>27982</v>
      </c>
    </row>
    <row r="6" spans="1:4" ht="15">
      <c r="A6" s="17">
        <v>33725</v>
      </c>
      <c r="B6" s="32">
        <v>28924</v>
      </c>
    </row>
    <row r="7" spans="1:4" ht="15">
      <c r="A7" s="17">
        <v>33756</v>
      </c>
      <c r="B7" s="32">
        <v>30591</v>
      </c>
    </row>
    <row r="8" spans="1:4" ht="15">
      <c r="A8" s="17">
        <v>33786</v>
      </c>
      <c r="B8" s="32">
        <v>29934</v>
      </c>
    </row>
    <row r="9" spans="1:4" ht="15">
      <c r="A9" s="17">
        <v>33817</v>
      </c>
      <c r="B9" s="32">
        <v>28052</v>
      </c>
    </row>
    <row r="10" spans="1:4" ht="15">
      <c r="A10" s="17">
        <v>33848</v>
      </c>
      <c r="B10" s="32">
        <v>28949</v>
      </c>
    </row>
    <row r="11" spans="1:4" ht="15">
      <c r="A11" s="17">
        <v>33878</v>
      </c>
      <c r="B11" s="32">
        <v>29429</v>
      </c>
    </row>
    <row r="12" spans="1:4" ht="15">
      <c r="A12" s="17">
        <v>33909</v>
      </c>
      <c r="B12" s="32">
        <v>26171</v>
      </c>
    </row>
    <row r="13" spans="1:4" ht="15">
      <c r="A13" s="17">
        <v>33939</v>
      </c>
      <c r="B13" s="32">
        <v>26654</v>
      </c>
    </row>
    <row r="14" spans="1:4" ht="15">
      <c r="A14" s="17">
        <v>33970</v>
      </c>
      <c r="B14" s="32">
        <v>25801</v>
      </c>
    </row>
    <row r="15" spans="1:4" ht="15">
      <c r="A15" s="17">
        <v>34001</v>
      </c>
      <c r="B15" s="32">
        <v>26165</v>
      </c>
    </row>
    <row r="16" spans="1:4" ht="15">
      <c r="A16" s="17">
        <v>34029</v>
      </c>
      <c r="B16" s="32">
        <v>31277</v>
      </c>
    </row>
    <row r="17" spans="1:2" ht="15">
      <c r="A17" s="17">
        <v>34060</v>
      </c>
      <c r="B17" s="32">
        <v>32586</v>
      </c>
    </row>
    <row r="18" spans="1:2" ht="15">
      <c r="A18" s="17">
        <v>34090</v>
      </c>
      <c r="B18" s="32">
        <v>32786</v>
      </c>
    </row>
    <row r="19" spans="1:2" ht="15">
      <c r="A19" s="17">
        <v>34121</v>
      </c>
      <c r="B19" s="32">
        <v>34497</v>
      </c>
    </row>
    <row r="20" spans="1:2" ht="15">
      <c r="A20" s="17">
        <v>34151</v>
      </c>
      <c r="B20" s="32">
        <v>34162</v>
      </c>
    </row>
    <row r="21" spans="1:2" ht="15">
      <c r="A21" s="17">
        <v>34182</v>
      </c>
      <c r="B21" s="32">
        <v>33517</v>
      </c>
    </row>
    <row r="22" spans="1:2" ht="15">
      <c r="A22" s="17">
        <v>34213</v>
      </c>
      <c r="B22" s="32">
        <v>32501</v>
      </c>
    </row>
    <row r="23" spans="1:2" ht="15">
      <c r="A23" s="17">
        <v>34243</v>
      </c>
      <c r="B23" s="32">
        <v>32534</v>
      </c>
    </row>
    <row r="24" spans="1:2" ht="15">
      <c r="A24" s="17">
        <v>34274</v>
      </c>
      <c r="B24" s="32">
        <v>31679</v>
      </c>
    </row>
    <row r="25" spans="1:2" ht="15">
      <c r="A25" s="17">
        <v>34304</v>
      </c>
      <c r="B25" s="32">
        <v>32017</v>
      </c>
    </row>
    <row r="26" spans="1:2" ht="15">
      <c r="A26" s="17">
        <v>34335</v>
      </c>
      <c r="B26" s="32">
        <v>29860</v>
      </c>
    </row>
    <row r="27" spans="1:2" ht="15">
      <c r="A27" s="17">
        <v>34366</v>
      </c>
      <c r="B27" s="32">
        <v>31959</v>
      </c>
    </row>
    <row r="28" spans="1:2" ht="15">
      <c r="A28" s="17">
        <v>34394</v>
      </c>
      <c r="B28" s="32">
        <v>39742</v>
      </c>
    </row>
    <row r="29" spans="1:2" ht="15">
      <c r="A29" s="17">
        <v>34425</v>
      </c>
      <c r="B29" s="32">
        <v>38191</v>
      </c>
    </row>
    <row r="30" spans="1:2" ht="15">
      <c r="A30" s="17">
        <v>34455</v>
      </c>
      <c r="B30" s="32">
        <v>37869</v>
      </c>
    </row>
    <row r="31" spans="1:2" ht="15">
      <c r="A31" s="17">
        <v>34486</v>
      </c>
      <c r="B31" s="32">
        <v>39511</v>
      </c>
    </row>
    <row r="32" spans="1:2" ht="15">
      <c r="A32" s="17">
        <v>34516</v>
      </c>
      <c r="B32" s="32">
        <v>36388</v>
      </c>
    </row>
    <row r="33" spans="1:2" ht="15">
      <c r="A33" s="17">
        <v>34547</v>
      </c>
      <c r="B33" s="32">
        <v>38533</v>
      </c>
    </row>
    <row r="34" spans="1:2" ht="15">
      <c r="A34" s="17">
        <v>34578</v>
      </c>
      <c r="B34" s="32">
        <v>37385</v>
      </c>
    </row>
    <row r="35" spans="1:2" ht="15">
      <c r="A35" s="17">
        <v>34608</v>
      </c>
      <c r="B35" s="32">
        <v>36654</v>
      </c>
    </row>
    <row r="36" spans="1:2" ht="15">
      <c r="A36" s="17">
        <v>34639</v>
      </c>
      <c r="B36" s="32">
        <v>35170</v>
      </c>
    </row>
    <row r="37" spans="1:2" ht="15">
      <c r="A37" s="17">
        <v>34669</v>
      </c>
      <c r="B37" s="32">
        <v>34399</v>
      </c>
    </row>
    <row r="38" spans="1:2" ht="15">
      <c r="A38" s="17">
        <v>34700</v>
      </c>
      <c r="B38" s="32">
        <v>32778</v>
      </c>
    </row>
    <row r="39" spans="1:2" ht="15">
      <c r="A39" s="17">
        <v>34731</v>
      </c>
      <c r="B39" s="32">
        <v>33412</v>
      </c>
    </row>
    <row r="40" spans="1:2" ht="15">
      <c r="A40" s="17">
        <v>34759</v>
      </c>
      <c r="B40" s="32">
        <v>41374</v>
      </c>
    </row>
    <row r="41" spans="1:2" ht="15">
      <c r="A41" s="17">
        <v>34790</v>
      </c>
      <c r="B41" s="32">
        <v>38132</v>
      </c>
    </row>
    <row r="42" spans="1:2" ht="15">
      <c r="A42" s="17">
        <v>34820</v>
      </c>
      <c r="B42" s="32">
        <v>42309</v>
      </c>
    </row>
    <row r="43" spans="1:2" ht="15">
      <c r="A43" s="17">
        <v>34851</v>
      </c>
      <c r="B43" s="32">
        <v>43957</v>
      </c>
    </row>
    <row r="44" spans="1:2" ht="15">
      <c r="A44" s="17">
        <v>34881</v>
      </c>
      <c r="B44" s="32">
        <v>39540</v>
      </c>
    </row>
    <row r="45" spans="1:2" ht="15">
      <c r="A45" s="17">
        <v>34912</v>
      </c>
      <c r="B45" s="32">
        <v>42592</v>
      </c>
    </row>
    <row r="46" spans="1:2" ht="15">
      <c r="A46" s="17">
        <v>34943</v>
      </c>
      <c r="B46" s="32">
        <v>38978</v>
      </c>
    </row>
    <row r="47" spans="1:2" ht="15">
      <c r="A47" s="17">
        <v>34973</v>
      </c>
      <c r="B47" s="32">
        <v>38834</v>
      </c>
    </row>
    <row r="48" spans="1:2" ht="15">
      <c r="A48" s="17">
        <v>35004</v>
      </c>
      <c r="B48" s="32">
        <v>37202</v>
      </c>
    </row>
    <row r="49" spans="1:2" ht="15">
      <c r="A49" s="17">
        <v>35034</v>
      </c>
      <c r="B49" s="32">
        <v>35534</v>
      </c>
    </row>
    <row r="50" spans="1:2" ht="15">
      <c r="A50" s="17">
        <v>35065</v>
      </c>
      <c r="B50" s="32">
        <v>36390</v>
      </c>
    </row>
    <row r="51" spans="1:2" ht="15">
      <c r="A51" s="17">
        <v>35096</v>
      </c>
      <c r="B51" s="32">
        <v>40087</v>
      </c>
    </row>
    <row r="52" spans="1:2" ht="15">
      <c r="A52" s="17">
        <v>35125</v>
      </c>
      <c r="B52" s="32">
        <v>44798</v>
      </c>
    </row>
    <row r="53" spans="1:2" ht="15">
      <c r="A53" s="17">
        <v>35156</v>
      </c>
      <c r="B53" s="32">
        <v>42745</v>
      </c>
    </row>
    <row r="54" spans="1:2" ht="15">
      <c r="A54" s="17">
        <v>35186</v>
      </c>
      <c r="B54" s="32">
        <v>46525</v>
      </c>
    </row>
    <row r="55" spans="1:2" ht="15">
      <c r="A55" s="17">
        <v>35217</v>
      </c>
      <c r="B55" s="32">
        <v>43649</v>
      </c>
    </row>
    <row r="56" spans="1:2" ht="15">
      <c r="A56" s="17">
        <v>35247</v>
      </c>
      <c r="B56" s="32">
        <v>43833</v>
      </c>
    </row>
    <row r="57" spans="1:2" ht="15">
      <c r="A57" s="17">
        <v>35278</v>
      </c>
      <c r="B57" s="32">
        <v>44020</v>
      </c>
    </row>
    <row r="58" spans="1:2" ht="15">
      <c r="A58" s="17">
        <v>35309</v>
      </c>
      <c r="B58" s="32">
        <v>41252</v>
      </c>
    </row>
    <row r="59" spans="1:2" ht="15">
      <c r="A59" s="17">
        <v>35339</v>
      </c>
      <c r="B59" s="32">
        <v>43454</v>
      </c>
    </row>
    <row r="60" spans="1:2" ht="15">
      <c r="A60" s="17">
        <v>35370</v>
      </c>
      <c r="B60" s="32">
        <v>38484</v>
      </c>
    </row>
    <row r="61" spans="1:2" ht="15">
      <c r="A61" s="17">
        <v>35400</v>
      </c>
      <c r="B61" s="32">
        <v>37103</v>
      </c>
    </row>
    <row r="62" spans="1:2" ht="15">
      <c r="A62" s="17">
        <v>35431</v>
      </c>
      <c r="B62" s="32">
        <v>38950</v>
      </c>
    </row>
    <row r="63" spans="1:2" ht="15">
      <c r="A63" s="17">
        <v>35462</v>
      </c>
      <c r="B63" s="32">
        <v>40036</v>
      </c>
    </row>
    <row r="64" spans="1:2" ht="15">
      <c r="A64" s="17">
        <v>35490</v>
      </c>
      <c r="B64" s="32">
        <v>45967</v>
      </c>
    </row>
    <row r="65" spans="1:2" ht="15">
      <c r="A65" s="17">
        <v>35521</v>
      </c>
      <c r="B65" s="32">
        <v>44106</v>
      </c>
    </row>
    <row r="66" spans="1:2" ht="15">
      <c r="A66" s="17">
        <v>35551</v>
      </c>
      <c r="B66" s="32">
        <v>45673</v>
      </c>
    </row>
    <row r="67" spans="1:2" ht="15">
      <c r="A67" s="17">
        <v>35582</v>
      </c>
      <c r="B67" s="32">
        <v>45196</v>
      </c>
    </row>
    <row r="68" spans="1:2" ht="15">
      <c r="A68" s="17">
        <v>35612</v>
      </c>
      <c r="B68" s="32">
        <v>46093</v>
      </c>
    </row>
    <row r="69" spans="1:2" ht="15">
      <c r="A69" s="17">
        <v>35643</v>
      </c>
      <c r="B69" s="32">
        <v>46085</v>
      </c>
    </row>
    <row r="70" spans="1:2" ht="15">
      <c r="A70" s="17">
        <v>35674</v>
      </c>
      <c r="B70" s="32">
        <v>43626</v>
      </c>
    </row>
    <row r="71" spans="1:2" ht="15">
      <c r="A71" s="17">
        <v>35704</v>
      </c>
      <c r="B71" s="32">
        <v>44122</v>
      </c>
    </row>
    <row r="72" spans="1:2" ht="15">
      <c r="A72" s="17">
        <v>35735</v>
      </c>
      <c r="B72" s="32">
        <v>38649</v>
      </c>
    </row>
    <row r="73" spans="1:2" ht="15">
      <c r="A73" s="17">
        <v>35765</v>
      </c>
      <c r="B73" s="32">
        <v>40469</v>
      </c>
    </row>
    <row r="74" spans="1:2" ht="15">
      <c r="A74" s="17">
        <v>35796</v>
      </c>
      <c r="B74" s="32">
        <v>39690</v>
      </c>
    </row>
    <row r="75" spans="1:2" ht="15">
      <c r="A75" s="17">
        <v>35827</v>
      </c>
      <c r="B75" s="32">
        <v>39936</v>
      </c>
    </row>
    <row r="76" spans="1:2" ht="15">
      <c r="A76" s="17">
        <v>35855</v>
      </c>
      <c r="B76" s="32">
        <v>47249</v>
      </c>
    </row>
    <row r="77" spans="1:2" ht="15">
      <c r="A77" s="17">
        <v>35886</v>
      </c>
      <c r="B77" s="32">
        <v>47084</v>
      </c>
    </row>
    <row r="78" spans="1:2" ht="15">
      <c r="A78" s="17">
        <v>35916</v>
      </c>
      <c r="B78" s="32">
        <v>48972</v>
      </c>
    </row>
    <row r="79" spans="1:2" ht="15">
      <c r="A79" s="17">
        <v>35947</v>
      </c>
      <c r="B79" s="32">
        <v>51217</v>
      </c>
    </row>
    <row r="80" spans="1:2" ht="15">
      <c r="A80" s="17">
        <v>35977</v>
      </c>
      <c r="B80" s="32">
        <v>46220</v>
      </c>
    </row>
    <row r="81" spans="1:2" ht="15">
      <c r="A81" s="17">
        <v>36008</v>
      </c>
      <c r="B81" s="32">
        <v>44965</v>
      </c>
    </row>
    <row r="82" spans="1:2" ht="15">
      <c r="A82" s="17">
        <v>36039</v>
      </c>
      <c r="B82" s="32">
        <v>44560</v>
      </c>
    </row>
    <row r="83" spans="1:2" ht="15">
      <c r="A83" s="17">
        <v>36069</v>
      </c>
      <c r="B83" s="32">
        <v>46742</v>
      </c>
    </row>
    <row r="84" spans="1:2" ht="15">
      <c r="A84" s="17">
        <v>36100</v>
      </c>
      <c r="B84" s="32">
        <v>41949</v>
      </c>
    </row>
    <row r="85" spans="1:2" ht="15">
      <c r="A85" s="17">
        <v>36130</v>
      </c>
      <c r="B85" s="32">
        <v>43975</v>
      </c>
    </row>
    <row r="86" spans="1:2" ht="15">
      <c r="A86" s="17">
        <v>36161</v>
      </c>
      <c r="B86" s="32">
        <v>42042</v>
      </c>
    </row>
    <row r="87" spans="1:2" ht="15">
      <c r="A87" s="17">
        <v>36192</v>
      </c>
      <c r="B87" s="32">
        <v>45230</v>
      </c>
    </row>
    <row r="88" spans="1:2" ht="15">
      <c r="A88" s="17">
        <v>36220</v>
      </c>
      <c r="B88" s="32">
        <v>53840</v>
      </c>
    </row>
    <row r="89" spans="1:2" ht="15">
      <c r="A89" s="17">
        <v>36251</v>
      </c>
      <c r="B89" s="32">
        <v>50680</v>
      </c>
    </row>
    <row r="90" spans="1:2" ht="15">
      <c r="A90" s="17">
        <v>36281</v>
      </c>
      <c r="B90" s="32">
        <v>53277</v>
      </c>
    </row>
    <row r="91" spans="1:2" ht="15">
      <c r="A91" s="17">
        <v>36312</v>
      </c>
      <c r="B91" s="32">
        <v>54565</v>
      </c>
    </row>
    <row r="92" spans="1:2" ht="15">
      <c r="A92" s="17">
        <v>36342</v>
      </c>
      <c r="B92" s="32">
        <v>54023</v>
      </c>
    </row>
    <row r="93" spans="1:2" ht="15">
      <c r="A93" s="17">
        <v>36373</v>
      </c>
      <c r="B93" s="32">
        <v>55555</v>
      </c>
    </row>
    <row r="94" spans="1:2" ht="15">
      <c r="A94" s="17">
        <v>36404</v>
      </c>
      <c r="B94" s="32">
        <v>51570</v>
      </c>
    </row>
    <row r="95" spans="1:2" ht="15">
      <c r="A95" s="17">
        <v>36434</v>
      </c>
      <c r="B95" s="32">
        <v>49379</v>
      </c>
    </row>
    <row r="96" spans="1:2" ht="15">
      <c r="A96" s="17">
        <v>36465</v>
      </c>
      <c r="B96" s="32">
        <v>47695</v>
      </c>
    </row>
    <row r="97" spans="1:2" ht="15">
      <c r="A97" s="17">
        <v>36495</v>
      </c>
      <c r="B97" s="32">
        <v>48311</v>
      </c>
    </row>
    <row r="98" spans="1:2" ht="15">
      <c r="A98" s="17">
        <v>36526</v>
      </c>
      <c r="B98" s="32">
        <v>47032</v>
      </c>
    </row>
    <row r="99" spans="1:2" ht="15">
      <c r="A99" s="17">
        <v>36557</v>
      </c>
      <c r="B99" s="32">
        <v>53501</v>
      </c>
    </row>
    <row r="100" spans="1:2" ht="15">
      <c r="A100" s="17">
        <v>36586</v>
      </c>
      <c r="B100" s="32">
        <v>59381</v>
      </c>
    </row>
    <row r="101" spans="1:2" ht="15">
      <c r="A101" s="17">
        <v>36617</v>
      </c>
      <c r="B101" s="32">
        <v>51683</v>
      </c>
    </row>
    <row r="102" spans="1:2" ht="15">
      <c r="A102" s="17">
        <v>36647</v>
      </c>
      <c r="B102" s="32">
        <v>57481</v>
      </c>
    </row>
    <row r="103" spans="1:2" ht="15">
      <c r="A103" s="17">
        <v>36678</v>
      </c>
      <c r="B103" s="32">
        <v>57235</v>
      </c>
    </row>
    <row r="104" spans="1:2" ht="15">
      <c r="A104" s="17">
        <v>36708</v>
      </c>
      <c r="B104" s="32">
        <v>52953</v>
      </c>
    </row>
    <row r="105" spans="1:2" ht="15">
      <c r="A105" s="17">
        <v>36739</v>
      </c>
      <c r="B105" s="32">
        <v>56931</v>
      </c>
    </row>
    <row r="106" spans="1:2" ht="15">
      <c r="A106" s="17">
        <v>36770</v>
      </c>
      <c r="B106" s="32">
        <v>52112</v>
      </c>
    </row>
    <row r="107" spans="1:2" ht="15">
      <c r="A107" s="17">
        <v>36800</v>
      </c>
      <c r="B107" s="32">
        <v>50745</v>
      </c>
    </row>
    <row r="108" spans="1:2" ht="15">
      <c r="A108" s="17">
        <v>36831</v>
      </c>
      <c r="B108" s="32">
        <v>46458</v>
      </c>
    </row>
    <row r="109" spans="1:2" ht="15">
      <c r="A109" s="17">
        <v>36861</v>
      </c>
      <c r="B109" s="32">
        <v>44611</v>
      </c>
    </row>
    <row r="110" spans="1:2" ht="15">
      <c r="A110" s="17">
        <v>36892</v>
      </c>
      <c r="B110" s="32">
        <v>47306</v>
      </c>
    </row>
    <row r="111" spans="1:2" ht="15">
      <c r="A111" s="17">
        <v>36923</v>
      </c>
      <c r="B111" s="32">
        <v>49251</v>
      </c>
    </row>
    <row r="112" spans="1:2" ht="15">
      <c r="A112" s="17">
        <v>36951</v>
      </c>
      <c r="B112" s="32">
        <v>56675</v>
      </c>
    </row>
    <row r="113" spans="1:2" ht="15">
      <c r="A113" s="17">
        <v>36982</v>
      </c>
      <c r="B113" s="32">
        <v>52336</v>
      </c>
    </row>
    <row r="114" spans="1:2" ht="15">
      <c r="A114" s="17">
        <v>37012</v>
      </c>
      <c r="B114" s="32">
        <v>58144</v>
      </c>
    </row>
    <row r="115" spans="1:2" ht="15">
      <c r="A115" s="17">
        <v>37043</v>
      </c>
      <c r="B115" s="32">
        <v>57024</v>
      </c>
    </row>
    <row r="116" spans="1:2" ht="15">
      <c r="A116" s="17">
        <v>37073</v>
      </c>
      <c r="B116" s="32">
        <v>54088</v>
      </c>
    </row>
    <row r="117" spans="1:2" ht="15">
      <c r="A117" s="17">
        <v>37104</v>
      </c>
      <c r="B117" s="32">
        <v>58125</v>
      </c>
    </row>
    <row r="118" spans="1:2" ht="15">
      <c r="A118" s="17">
        <v>37135</v>
      </c>
      <c r="B118" s="32">
        <v>48652</v>
      </c>
    </row>
    <row r="119" spans="1:2" ht="15">
      <c r="A119" s="17">
        <v>37165</v>
      </c>
      <c r="B119" s="32">
        <v>65947</v>
      </c>
    </row>
    <row r="120" spans="1:2" ht="15">
      <c r="A120" s="17">
        <v>37196</v>
      </c>
      <c r="B120" s="32">
        <v>52687</v>
      </c>
    </row>
    <row r="121" spans="1:2" ht="15">
      <c r="A121" s="17">
        <v>37226</v>
      </c>
      <c r="B121" s="32">
        <v>49178</v>
      </c>
    </row>
    <row r="122" spans="1:2" ht="15">
      <c r="A122" s="17">
        <v>37257</v>
      </c>
      <c r="B122" s="32">
        <v>48146</v>
      </c>
    </row>
    <row r="123" spans="1:2" ht="15">
      <c r="A123" s="17">
        <v>37288</v>
      </c>
      <c r="B123" s="32">
        <v>49591</v>
      </c>
    </row>
    <row r="124" spans="1:2" ht="15">
      <c r="A124" s="17">
        <v>37316</v>
      </c>
      <c r="B124" s="32">
        <v>54904</v>
      </c>
    </row>
    <row r="125" spans="1:2" ht="15">
      <c r="A125" s="17">
        <v>37347</v>
      </c>
      <c r="B125" s="32">
        <v>54982</v>
      </c>
    </row>
    <row r="126" spans="1:2" ht="15">
      <c r="A126" s="17">
        <v>37377</v>
      </c>
      <c r="B126" s="32">
        <v>55678</v>
      </c>
    </row>
    <row r="127" spans="1:2" ht="15">
      <c r="A127" s="17">
        <v>37408</v>
      </c>
      <c r="B127" s="32">
        <v>55376</v>
      </c>
    </row>
    <row r="128" spans="1:2" ht="15">
      <c r="A128" s="17">
        <v>37438</v>
      </c>
      <c r="B128" s="32">
        <v>60595</v>
      </c>
    </row>
    <row r="129" spans="1:2" ht="15">
      <c r="A129" s="17">
        <v>37469</v>
      </c>
      <c r="B129" s="32">
        <v>63686</v>
      </c>
    </row>
    <row r="130" spans="1:2" ht="15">
      <c r="A130" s="17">
        <v>37500</v>
      </c>
      <c r="B130" s="32">
        <v>51582</v>
      </c>
    </row>
    <row r="131" spans="1:2" ht="15">
      <c r="A131" s="17">
        <v>37530</v>
      </c>
      <c r="B131" s="32">
        <v>52271</v>
      </c>
    </row>
    <row r="132" spans="1:2" ht="15">
      <c r="A132" s="17">
        <v>37561</v>
      </c>
      <c r="B132" s="32">
        <v>47747</v>
      </c>
    </row>
    <row r="133" spans="1:2" ht="15">
      <c r="A133" s="17">
        <v>37591</v>
      </c>
      <c r="B133" s="32">
        <v>51201</v>
      </c>
    </row>
    <row r="134" spans="1:2" ht="15">
      <c r="A134" s="17">
        <v>37622</v>
      </c>
      <c r="B134" s="32">
        <v>49170</v>
      </c>
    </row>
    <row r="135" spans="1:2" ht="15">
      <c r="A135" s="17">
        <v>37653</v>
      </c>
      <c r="B135" s="32">
        <v>47673</v>
      </c>
    </row>
    <row r="136" spans="1:2" ht="15">
      <c r="A136" s="17">
        <v>37681</v>
      </c>
      <c r="B136" s="32">
        <v>56000</v>
      </c>
    </row>
    <row r="137" spans="1:2" ht="15">
      <c r="A137" s="17">
        <v>37712</v>
      </c>
      <c r="B137" s="32">
        <v>55764</v>
      </c>
    </row>
    <row r="138" spans="1:2" ht="15">
      <c r="A138" s="17">
        <v>37742</v>
      </c>
      <c r="B138" s="32">
        <v>59506</v>
      </c>
    </row>
    <row r="139" spans="1:2" ht="15">
      <c r="A139" s="17">
        <v>37773</v>
      </c>
      <c r="B139" s="32">
        <v>58090</v>
      </c>
    </row>
    <row r="140" spans="1:2" ht="15">
      <c r="A140" s="17">
        <v>37803</v>
      </c>
      <c r="B140" s="32">
        <v>61433</v>
      </c>
    </row>
    <row r="141" spans="1:2" ht="15">
      <c r="A141" s="17">
        <v>37834</v>
      </c>
      <c r="B141" s="32">
        <v>61356</v>
      </c>
    </row>
    <row r="142" spans="1:2" ht="15">
      <c r="A142" s="17">
        <v>37865</v>
      </c>
      <c r="B142" s="32">
        <v>55297</v>
      </c>
    </row>
    <row r="143" spans="1:2" ht="15">
      <c r="A143" s="17">
        <v>37895</v>
      </c>
      <c r="B143" s="32">
        <v>53065</v>
      </c>
    </row>
    <row r="144" spans="1:2" ht="15">
      <c r="A144" s="17">
        <v>37926</v>
      </c>
      <c r="B144" s="32">
        <v>48537</v>
      </c>
    </row>
    <row r="145" spans="1:2" ht="15">
      <c r="A145" s="17">
        <v>37956</v>
      </c>
      <c r="B145" s="32">
        <v>53314</v>
      </c>
    </row>
    <row r="146" spans="1:2" ht="15">
      <c r="A146" s="17">
        <v>37987</v>
      </c>
      <c r="B146" s="32">
        <v>47864</v>
      </c>
    </row>
    <row r="147" spans="1:2" ht="15">
      <c r="A147" s="17">
        <v>38018</v>
      </c>
      <c r="B147" s="32">
        <v>50584</v>
      </c>
    </row>
    <row r="148" spans="1:2" ht="15">
      <c r="A148" s="17">
        <v>38047</v>
      </c>
      <c r="B148" s="32">
        <v>60638</v>
      </c>
    </row>
    <row r="149" spans="1:2" ht="15">
      <c r="A149" s="17">
        <v>38078</v>
      </c>
      <c r="B149" s="32">
        <v>55578</v>
      </c>
    </row>
    <row r="150" spans="1:2" ht="15">
      <c r="A150" s="17">
        <v>38108</v>
      </c>
      <c r="B150" s="32">
        <v>59332</v>
      </c>
    </row>
    <row r="151" spans="1:2" ht="15">
      <c r="A151" s="17">
        <v>38139</v>
      </c>
      <c r="B151" s="32">
        <v>57264</v>
      </c>
    </row>
    <row r="152" spans="1:2" ht="15">
      <c r="A152" s="17">
        <v>38169</v>
      </c>
      <c r="B152" s="32">
        <v>60858</v>
      </c>
    </row>
    <row r="153" spans="1:2" ht="15">
      <c r="A153" s="17">
        <v>38200</v>
      </c>
      <c r="B153" s="32">
        <v>59246</v>
      </c>
    </row>
    <row r="154" spans="1:2" ht="15">
      <c r="A154" s="17">
        <v>38231</v>
      </c>
      <c r="B154" s="32">
        <v>57973</v>
      </c>
    </row>
    <row r="155" spans="1:2" ht="15">
      <c r="A155" s="17">
        <v>38261</v>
      </c>
      <c r="B155" s="32">
        <v>53128</v>
      </c>
    </row>
    <row r="156" spans="1:2" ht="15">
      <c r="A156" s="17">
        <v>38292</v>
      </c>
      <c r="B156" s="32">
        <v>50718</v>
      </c>
    </row>
    <row r="157" spans="1:2" ht="15">
      <c r="A157" s="17">
        <v>38322</v>
      </c>
      <c r="B157" s="32">
        <v>57370</v>
      </c>
    </row>
    <row r="158" spans="1:2" ht="15">
      <c r="A158" s="17">
        <v>38353</v>
      </c>
      <c r="B158" s="32">
        <v>47706</v>
      </c>
    </row>
    <row r="159" spans="1:2" ht="15">
      <c r="A159" s="17">
        <v>38384</v>
      </c>
      <c r="B159" s="32">
        <v>50927</v>
      </c>
    </row>
    <row r="160" spans="1:2" ht="15">
      <c r="A160" s="17">
        <v>38412</v>
      </c>
      <c r="B160" s="32">
        <v>61437</v>
      </c>
    </row>
    <row r="161" spans="1:2" ht="15">
      <c r="A161" s="17">
        <v>38443</v>
      </c>
      <c r="B161" s="32">
        <v>58535</v>
      </c>
    </row>
    <row r="162" spans="1:2" ht="15">
      <c r="A162" s="17">
        <v>38473</v>
      </c>
      <c r="B162" s="32">
        <v>59474</v>
      </c>
    </row>
    <row r="163" spans="1:2" ht="15">
      <c r="A163" s="17">
        <v>38504</v>
      </c>
      <c r="B163" s="32">
        <v>65585</v>
      </c>
    </row>
    <row r="164" spans="1:2" ht="15">
      <c r="A164" s="17">
        <v>38534</v>
      </c>
      <c r="B164" s="32">
        <v>69231</v>
      </c>
    </row>
    <row r="165" spans="1:2" ht="15">
      <c r="A165" s="17">
        <v>38565</v>
      </c>
      <c r="B165" s="32">
        <v>62506</v>
      </c>
    </row>
    <row r="166" spans="1:2" ht="15">
      <c r="A166" s="17">
        <v>38596</v>
      </c>
      <c r="B166" s="32">
        <v>53141</v>
      </c>
    </row>
    <row r="167" spans="1:2" ht="15">
      <c r="A167" s="17">
        <v>38626</v>
      </c>
      <c r="B167" s="32">
        <v>47958</v>
      </c>
    </row>
    <row r="168" spans="1:2" ht="15">
      <c r="A168" s="17">
        <v>38657</v>
      </c>
      <c r="B168" s="32">
        <v>49730</v>
      </c>
    </row>
    <row r="169" spans="1:2" ht="15">
      <c r="A169" s="17">
        <v>38687</v>
      </c>
      <c r="B169" s="32">
        <v>55717</v>
      </c>
    </row>
    <row r="170" spans="1:2" ht="15">
      <c r="A170" s="17">
        <v>38718</v>
      </c>
      <c r="B170" s="32">
        <v>50629</v>
      </c>
    </row>
    <row r="171" spans="1:2" ht="15">
      <c r="A171" s="17">
        <v>38749</v>
      </c>
      <c r="B171" s="32">
        <v>51314</v>
      </c>
    </row>
    <row r="172" spans="1:2" ht="15">
      <c r="A172" s="17">
        <v>38777</v>
      </c>
      <c r="B172" s="32">
        <v>62921</v>
      </c>
    </row>
    <row r="173" spans="1:2" ht="15">
      <c r="A173" s="17">
        <v>38808</v>
      </c>
      <c r="B173" s="32">
        <v>56863</v>
      </c>
    </row>
    <row r="174" spans="1:2" ht="15">
      <c r="A174" s="17">
        <v>38838</v>
      </c>
      <c r="B174" s="32">
        <v>61023</v>
      </c>
    </row>
    <row r="175" spans="1:2" ht="15">
      <c r="A175" s="17">
        <v>38869</v>
      </c>
      <c r="B175" s="32">
        <v>60477</v>
      </c>
    </row>
    <row r="176" spans="1:2" ht="15">
      <c r="A176" s="17">
        <v>38899</v>
      </c>
      <c r="B176" s="32">
        <v>61957</v>
      </c>
    </row>
    <row r="177" spans="1:2" ht="15">
      <c r="A177" s="17">
        <v>38930</v>
      </c>
      <c r="B177" s="32">
        <v>63872</v>
      </c>
    </row>
    <row r="178" spans="1:2" ht="15">
      <c r="A178" s="17">
        <v>38961</v>
      </c>
      <c r="B178" s="32">
        <v>55786</v>
      </c>
    </row>
    <row r="179" spans="1:2" ht="15">
      <c r="A179" s="17">
        <v>38991</v>
      </c>
      <c r="B179" s="32">
        <v>53468</v>
      </c>
    </row>
    <row r="180" spans="1:2" ht="15">
      <c r="A180" s="17">
        <v>39022</v>
      </c>
      <c r="B180" s="32">
        <v>51710</v>
      </c>
    </row>
    <row r="181" spans="1:2" ht="15">
      <c r="A181" s="17">
        <v>39052</v>
      </c>
      <c r="B181" s="32">
        <v>55602</v>
      </c>
    </row>
    <row r="182" spans="1:2" ht="15">
      <c r="A182" s="17">
        <v>39083</v>
      </c>
      <c r="B182" s="32">
        <v>50920</v>
      </c>
    </row>
    <row r="183" spans="1:2" ht="15">
      <c r="A183" s="17">
        <v>39114</v>
      </c>
      <c r="B183" s="32">
        <v>53146</v>
      </c>
    </row>
    <row r="184" spans="1:2" ht="15">
      <c r="A184" s="17">
        <v>39142</v>
      </c>
      <c r="B184" s="32">
        <v>63462</v>
      </c>
    </row>
    <row r="185" spans="1:2" ht="15">
      <c r="A185" s="17">
        <v>39173</v>
      </c>
      <c r="B185" s="32">
        <v>57632</v>
      </c>
    </row>
    <row r="186" spans="1:2" ht="15">
      <c r="A186" s="17">
        <v>39203</v>
      </c>
      <c r="B186" s="32">
        <v>63279</v>
      </c>
    </row>
    <row r="187" spans="1:2" ht="15">
      <c r="A187" s="17">
        <v>39234</v>
      </c>
      <c r="B187" s="32">
        <v>59095</v>
      </c>
    </row>
    <row r="188" spans="1:2" ht="15">
      <c r="A188" s="17">
        <v>39264</v>
      </c>
      <c r="B188" s="32">
        <v>59393</v>
      </c>
    </row>
    <row r="189" spans="1:2" ht="15">
      <c r="A189" s="17">
        <v>39295</v>
      </c>
      <c r="B189" s="32">
        <v>64017</v>
      </c>
    </row>
    <row r="190" spans="1:2" ht="15">
      <c r="A190" s="17">
        <v>39326</v>
      </c>
      <c r="B190" s="32">
        <v>55806</v>
      </c>
    </row>
    <row r="191" spans="1:2" ht="15">
      <c r="A191" s="17">
        <v>39356</v>
      </c>
      <c r="B191" s="32">
        <v>56263</v>
      </c>
    </row>
    <row r="192" spans="1:2" ht="15">
      <c r="A192" s="17">
        <v>39387</v>
      </c>
      <c r="B192" s="32">
        <v>51284</v>
      </c>
    </row>
    <row r="193" spans="1:2" ht="15">
      <c r="A193" s="17">
        <v>39417</v>
      </c>
      <c r="B193" s="32">
        <v>53410</v>
      </c>
    </row>
    <row r="194" spans="1:2" ht="15">
      <c r="A194" s="17">
        <v>39448</v>
      </c>
      <c r="B194" s="32">
        <v>49775</v>
      </c>
    </row>
    <row r="195" spans="1:2" ht="15">
      <c r="A195" s="17">
        <v>39479</v>
      </c>
      <c r="B195" s="32">
        <v>51502</v>
      </c>
    </row>
    <row r="196" spans="1:2" ht="15">
      <c r="A196" s="17">
        <v>39508</v>
      </c>
      <c r="B196" s="32">
        <v>57091</v>
      </c>
    </row>
    <row r="197" spans="1:2" ht="15">
      <c r="A197" s="17">
        <v>39539</v>
      </c>
      <c r="B197" s="32">
        <v>53864</v>
      </c>
    </row>
    <row r="198" spans="1:2" ht="15">
      <c r="A198" s="17">
        <v>39569</v>
      </c>
      <c r="B198" s="32">
        <v>55396</v>
      </c>
    </row>
    <row r="199" spans="1:2" ht="15">
      <c r="A199" s="17">
        <v>39600</v>
      </c>
      <c r="B199" s="32">
        <v>49500</v>
      </c>
    </row>
    <row r="200" spans="1:2" ht="15">
      <c r="A200" s="17">
        <v>39630</v>
      </c>
      <c r="B200" s="32">
        <v>50236</v>
      </c>
    </row>
    <row r="201" spans="1:2" ht="15">
      <c r="A201" s="17">
        <v>39661</v>
      </c>
      <c r="B201" s="32">
        <v>51435</v>
      </c>
    </row>
    <row r="202" spans="1:2" ht="15">
      <c r="A202" s="17">
        <v>39692</v>
      </c>
      <c r="B202" s="32">
        <v>44333</v>
      </c>
    </row>
    <row r="203" spans="1:2" ht="15">
      <c r="A203" s="17">
        <v>39722</v>
      </c>
      <c r="B203" s="32">
        <v>39272</v>
      </c>
    </row>
    <row r="204" spans="1:2" ht="15">
      <c r="A204" s="17">
        <v>39753</v>
      </c>
      <c r="B204" s="32">
        <v>34535</v>
      </c>
    </row>
    <row r="205" spans="1:2" ht="15">
      <c r="A205" s="17">
        <v>39783</v>
      </c>
      <c r="B205" s="32">
        <v>38654</v>
      </c>
    </row>
    <row r="206" spans="1:2" ht="15">
      <c r="A206" s="17">
        <v>39814</v>
      </c>
      <c r="B206" s="32">
        <v>36015</v>
      </c>
    </row>
    <row r="207" spans="1:2" ht="15">
      <c r="A207" s="17">
        <v>39845</v>
      </c>
      <c r="B207" s="32">
        <v>35243</v>
      </c>
    </row>
    <row r="208" spans="1:2" ht="15">
      <c r="A208" s="17">
        <v>39873</v>
      </c>
      <c r="B208" s="32">
        <v>40565</v>
      </c>
    </row>
    <row r="209" spans="1:2" ht="15">
      <c r="A209" s="17">
        <v>39904</v>
      </c>
      <c r="B209" s="32">
        <v>39441</v>
      </c>
    </row>
    <row r="210" spans="1:2" ht="15">
      <c r="A210" s="17">
        <v>39934</v>
      </c>
      <c r="B210" s="32">
        <v>41068</v>
      </c>
    </row>
    <row r="211" spans="1:2" ht="15">
      <c r="A211" s="17">
        <v>39965</v>
      </c>
      <c r="B211" s="32">
        <v>42442</v>
      </c>
    </row>
    <row r="212" spans="1:2" ht="15">
      <c r="A212" s="17">
        <v>39995</v>
      </c>
      <c r="B212" s="32">
        <v>45635</v>
      </c>
    </row>
    <row r="213" spans="1:2" ht="15">
      <c r="A213" s="17">
        <v>40026</v>
      </c>
      <c r="B213" s="32">
        <v>49947</v>
      </c>
    </row>
    <row r="214" spans="1:2" ht="15">
      <c r="A214" s="17">
        <v>40057</v>
      </c>
      <c r="B214" s="32">
        <v>37120</v>
      </c>
    </row>
    <row r="215" spans="1:2" ht="15">
      <c r="A215" s="17">
        <v>40087</v>
      </c>
      <c r="B215" s="32">
        <v>40085</v>
      </c>
    </row>
    <row r="216" spans="1:2" ht="15">
      <c r="A216" s="17">
        <v>40118</v>
      </c>
      <c r="B216" s="32">
        <v>36810</v>
      </c>
    </row>
    <row r="217" spans="1:2" ht="15">
      <c r="A217" s="17">
        <v>40148</v>
      </c>
      <c r="B217" s="32">
        <v>42194</v>
      </c>
    </row>
    <row r="218" spans="1:2" ht="15">
      <c r="A218" s="17">
        <v>40179</v>
      </c>
      <c r="B218" s="32">
        <v>37035</v>
      </c>
    </row>
    <row r="219" spans="1:2" ht="15">
      <c r="A219" s="17">
        <v>40210</v>
      </c>
      <c r="B219" s="32">
        <v>37155</v>
      </c>
    </row>
    <row r="220" spans="1:2" ht="15">
      <c r="A220" s="17">
        <v>40238</v>
      </c>
      <c r="B220" s="32">
        <v>49926</v>
      </c>
    </row>
    <row r="221" spans="1:2" ht="15">
      <c r="A221" s="17">
        <v>40269</v>
      </c>
      <c r="B221" s="32">
        <v>47053</v>
      </c>
    </row>
    <row r="222" spans="1:2" ht="15">
      <c r="A222" s="17">
        <v>40299</v>
      </c>
      <c r="B222" s="32">
        <v>48346</v>
      </c>
    </row>
    <row r="223" spans="1:2" ht="15">
      <c r="A223" s="17">
        <v>40330</v>
      </c>
      <c r="B223" s="32">
        <v>46879</v>
      </c>
    </row>
    <row r="224" spans="1:2" ht="15">
      <c r="A224" s="17">
        <v>40360</v>
      </c>
      <c r="B224" s="32">
        <v>49697</v>
      </c>
    </row>
    <row r="225" spans="1:2" ht="15">
      <c r="A225" s="17">
        <v>40391</v>
      </c>
      <c r="B225" s="32">
        <v>48858</v>
      </c>
    </row>
    <row r="226" spans="1:2" ht="15">
      <c r="A226" s="17">
        <v>40422</v>
      </c>
      <c r="B226" s="32">
        <v>45610</v>
      </c>
    </row>
    <row r="227" spans="1:2" ht="15">
      <c r="A227" s="17">
        <v>40452</v>
      </c>
      <c r="B227" s="32">
        <v>45366</v>
      </c>
    </row>
    <row r="228" spans="1:2" ht="15">
      <c r="A228" s="17">
        <v>40483</v>
      </c>
      <c r="B228" s="32">
        <v>43813</v>
      </c>
    </row>
    <row r="229" spans="1:2" ht="15">
      <c r="A229" s="17">
        <v>40513</v>
      </c>
      <c r="B229" s="32">
        <v>49735</v>
      </c>
    </row>
    <row r="230" spans="1:2" ht="15">
      <c r="A230" s="17">
        <v>40544</v>
      </c>
      <c r="B230" s="32">
        <v>43739</v>
      </c>
    </row>
    <row r="231" spans="1:2" ht="15">
      <c r="A231" s="17">
        <v>40575</v>
      </c>
      <c r="B231" s="32">
        <v>46318</v>
      </c>
    </row>
    <row r="232" spans="1:2" ht="15">
      <c r="A232" s="17">
        <v>40603</v>
      </c>
      <c r="B232" s="32">
        <v>55952</v>
      </c>
    </row>
    <row r="233" spans="1:2" ht="15">
      <c r="A233" s="17">
        <v>40634</v>
      </c>
      <c r="B233" s="32">
        <v>51777</v>
      </c>
    </row>
    <row r="234" spans="1:2" ht="15">
      <c r="A234" s="17">
        <v>40664</v>
      </c>
      <c r="B234" s="32">
        <v>51278</v>
      </c>
    </row>
    <row r="235" spans="1:2" ht="15">
      <c r="A235" s="17">
        <v>40695</v>
      </c>
      <c r="B235" s="32">
        <v>51281</v>
      </c>
    </row>
    <row r="236" spans="1:2" ht="15">
      <c r="A236" s="17">
        <v>40725</v>
      </c>
      <c r="B236" s="32">
        <v>51208</v>
      </c>
    </row>
    <row r="237" spans="1:2" ht="15">
      <c r="A237" s="17">
        <v>40756</v>
      </c>
      <c r="B237" s="32">
        <v>52919</v>
      </c>
    </row>
    <row r="238" spans="1:2" ht="15">
      <c r="A238" s="17">
        <v>40787</v>
      </c>
      <c r="B238" s="32">
        <v>50292</v>
      </c>
    </row>
    <row r="239" spans="1:2" ht="15">
      <c r="A239" s="17">
        <v>40817</v>
      </c>
      <c r="B239" s="32">
        <v>49873</v>
      </c>
    </row>
    <row r="240" spans="1:2" ht="15">
      <c r="A240" s="17">
        <v>40848</v>
      </c>
      <c r="B240" s="32">
        <v>48662</v>
      </c>
    </row>
    <row r="241" spans="1:2" ht="15">
      <c r="A241" s="17">
        <v>40878</v>
      </c>
      <c r="B241" s="32">
        <v>55489</v>
      </c>
    </row>
    <row r="242" spans="1:2" ht="15">
      <c r="A242" s="17">
        <v>40909</v>
      </c>
      <c r="B242" s="32">
        <v>47096</v>
      </c>
    </row>
    <row r="243" spans="1:2" ht="15">
      <c r="A243" s="17">
        <v>40940</v>
      </c>
      <c r="B243" s="32">
        <v>52611</v>
      </c>
    </row>
    <row r="244" spans="1:2" ht="15">
      <c r="A244" s="17">
        <v>40969</v>
      </c>
      <c r="B244" s="32">
        <v>61036</v>
      </c>
    </row>
    <row r="245" spans="1:2" ht="15">
      <c r="A245" s="17">
        <v>41000</v>
      </c>
      <c r="B245" s="32">
        <v>54942</v>
      </c>
    </row>
    <row r="246" spans="1:2" ht="15">
      <c r="A246" s="17">
        <v>41030</v>
      </c>
      <c r="B246" s="32">
        <v>60389</v>
      </c>
    </row>
    <row r="247" spans="1:2" ht="15">
      <c r="A247" s="17">
        <v>41061</v>
      </c>
      <c r="B247" s="32">
        <v>56669</v>
      </c>
    </row>
    <row r="248" spans="1:2" ht="15">
      <c r="A248" s="17">
        <v>41091</v>
      </c>
      <c r="B248" s="32">
        <v>56948</v>
      </c>
    </row>
    <row r="249" spans="1:2" ht="15">
      <c r="A249" s="17">
        <v>41122</v>
      </c>
      <c r="B249" s="32">
        <v>61184</v>
      </c>
    </row>
    <row r="250" spans="1:2" ht="15">
      <c r="A250" s="17">
        <v>41153</v>
      </c>
      <c r="B250" s="32">
        <v>54451</v>
      </c>
    </row>
    <row r="251" spans="1:2" ht="15">
      <c r="A251" s="17">
        <v>41183</v>
      </c>
      <c r="B251" s="32">
        <v>54854</v>
      </c>
    </row>
    <row r="252" spans="1:2" ht="15">
      <c r="A252" s="17">
        <v>41214</v>
      </c>
      <c r="B252" s="32">
        <v>53618</v>
      </c>
    </row>
    <row r="253" spans="1:2" ht="15">
      <c r="A253" s="17">
        <v>41244</v>
      </c>
      <c r="B253" s="32">
        <v>58752</v>
      </c>
    </row>
    <row r="254" spans="1:2" ht="15">
      <c r="A254" s="17">
        <v>41275</v>
      </c>
      <c r="B254" s="32">
        <v>53205</v>
      </c>
    </row>
    <row r="255" spans="1:2" ht="15">
      <c r="A255" s="17">
        <v>41306</v>
      </c>
      <c r="B255" s="32">
        <v>54771</v>
      </c>
    </row>
    <row r="256" spans="1:2" ht="15">
      <c r="A256" s="17">
        <v>41334</v>
      </c>
      <c r="B256" s="32">
        <v>63412</v>
      </c>
    </row>
    <row r="257" spans="1:2" ht="15">
      <c r="A257" s="17">
        <v>41365</v>
      </c>
      <c r="B257" s="32">
        <v>61553</v>
      </c>
    </row>
    <row r="258" spans="1:2" ht="15">
      <c r="A258" s="17">
        <v>41395</v>
      </c>
      <c r="B258" s="32">
        <v>65942</v>
      </c>
    </row>
    <row r="259" spans="1:2" ht="15">
      <c r="A259" s="17">
        <v>41426</v>
      </c>
      <c r="B259" s="32">
        <v>62723</v>
      </c>
    </row>
    <row r="260" spans="1:2" ht="15">
      <c r="A260" s="17">
        <v>41456</v>
      </c>
      <c r="B260" s="32">
        <v>66302</v>
      </c>
    </row>
    <row r="261" spans="1:2" ht="15">
      <c r="A261" s="17">
        <v>41487</v>
      </c>
      <c r="B261" s="32">
        <v>68513</v>
      </c>
    </row>
    <row r="262" spans="1:2" ht="15">
      <c r="A262" s="17">
        <v>41518</v>
      </c>
      <c r="B262" s="32">
        <v>58264</v>
      </c>
    </row>
    <row r="263" spans="1:2" ht="15">
      <c r="A263" s="17">
        <v>41548</v>
      </c>
      <c r="B263" s="32">
        <v>60591</v>
      </c>
    </row>
    <row r="264" spans="1:2" ht="15">
      <c r="A264" s="17">
        <v>41579</v>
      </c>
      <c r="B264" s="32">
        <v>58914</v>
      </c>
    </row>
    <row r="265" spans="1:2">
      <c r="A265" s="17">
        <v>41609</v>
      </c>
      <c r="B265">
        <v>62963</v>
      </c>
    </row>
    <row r="266" spans="1:2">
      <c r="A266" s="17">
        <v>41640</v>
      </c>
      <c r="B266">
        <v>54772</v>
      </c>
    </row>
    <row r="267" spans="1:2">
      <c r="A267" s="17">
        <v>41671</v>
      </c>
      <c r="B267">
        <v>56533</v>
      </c>
    </row>
    <row r="268" spans="1:2">
      <c r="A268" s="17">
        <v>41699</v>
      </c>
      <c r="B268">
        <v>69342</v>
      </c>
    </row>
    <row r="269" spans="1:2">
      <c r="A269" s="17">
        <v>41730</v>
      </c>
      <c r="B269">
        <v>67230</v>
      </c>
    </row>
    <row r="270" spans="1:2">
      <c r="A270" s="17">
        <v>41760</v>
      </c>
      <c r="B270">
        <v>71679</v>
      </c>
    </row>
    <row r="271" spans="1:2">
      <c r="A271" s="17">
        <v>41791</v>
      </c>
      <c r="B271">
        <v>65946</v>
      </c>
    </row>
    <row r="272" spans="1:2">
      <c r="A272" s="17">
        <v>41821</v>
      </c>
      <c r="B272">
        <v>70344</v>
      </c>
    </row>
    <row r="273" spans="1:2">
      <c r="A273" s="17">
        <v>41852</v>
      </c>
      <c r="B273">
        <v>72415</v>
      </c>
    </row>
    <row r="274" spans="1:2">
      <c r="A274" s="17">
        <v>41883</v>
      </c>
      <c r="B274">
        <v>64100</v>
      </c>
    </row>
    <row r="275" spans="1:2">
      <c r="A275" s="17">
        <v>41913</v>
      </c>
      <c r="B275">
        <v>64863</v>
      </c>
    </row>
    <row r="276" spans="1:2">
      <c r="A276" s="17">
        <v>41944</v>
      </c>
      <c r="B276">
        <v>62143</v>
      </c>
    </row>
    <row r="277" spans="1:2">
      <c r="A277" s="17">
        <v>41974</v>
      </c>
      <c r="B277">
        <v>69671</v>
      </c>
    </row>
    <row r="278" spans="1:2">
      <c r="A278" s="17">
        <v>42005</v>
      </c>
      <c r="B278">
        <v>61368</v>
      </c>
    </row>
    <row r="279" spans="1:2">
      <c r="A279" s="17">
        <v>42036</v>
      </c>
      <c r="B279">
        <v>60223</v>
      </c>
    </row>
    <row r="280" spans="1:2">
      <c r="A280" s="17">
        <v>42064</v>
      </c>
      <c r="B280">
        <v>73806</v>
      </c>
    </row>
    <row r="281" spans="1:2">
      <c r="A281" s="17">
        <v>42095</v>
      </c>
      <c r="B281">
        <v>71017</v>
      </c>
    </row>
    <row r="282" spans="1:2">
      <c r="A282" s="17">
        <v>42125</v>
      </c>
      <c r="B282">
        <v>74882</v>
      </c>
    </row>
    <row r="283" spans="1:2">
      <c r="A283" s="17">
        <v>42156</v>
      </c>
      <c r="B283">
        <v>71952</v>
      </c>
    </row>
    <row r="284" spans="1:2">
      <c r="A284" s="17">
        <v>42186</v>
      </c>
      <c r="B284">
        <v>75574</v>
      </c>
    </row>
    <row r="285" spans="1:2">
      <c r="A285" s="17">
        <v>42217</v>
      </c>
      <c r="B285">
        <v>76687</v>
      </c>
    </row>
    <row r="286" spans="1:2">
      <c r="A286" s="17">
        <v>42248</v>
      </c>
      <c r="B286">
        <v>70953</v>
      </c>
    </row>
    <row r="287" spans="1:2">
      <c r="A287" s="17">
        <v>42278</v>
      </c>
      <c r="B287">
        <v>70410</v>
      </c>
    </row>
    <row r="288" spans="1:2">
      <c r="A288" s="17">
        <v>42309</v>
      </c>
      <c r="B288">
        <v>66478</v>
      </c>
    </row>
    <row r="289" spans="1:2">
      <c r="A289" s="17">
        <v>42339</v>
      </c>
      <c r="B289">
        <v>75068</v>
      </c>
    </row>
    <row r="290" spans="1:2">
      <c r="A290" s="17">
        <v>42370</v>
      </c>
      <c r="B290">
        <v>62569</v>
      </c>
    </row>
    <row r="291" spans="1:2">
      <c r="A291" s="17">
        <v>42401</v>
      </c>
      <c r="B291">
        <v>67800</v>
      </c>
    </row>
    <row r="292" spans="1:2">
      <c r="A292" s="17">
        <v>42430</v>
      </c>
      <c r="B292">
        <v>76194</v>
      </c>
    </row>
    <row r="293" spans="1:2">
      <c r="A293" s="17">
        <v>42461</v>
      </c>
      <c r="B293">
        <v>73798</v>
      </c>
    </row>
    <row r="294" spans="1:2">
      <c r="A294" s="17">
        <v>42491</v>
      </c>
      <c r="B294">
        <v>75336</v>
      </c>
    </row>
    <row r="295" spans="1:2">
      <c r="A295" s="17">
        <v>42522</v>
      </c>
      <c r="B295">
        <v>73973</v>
      </c>
    </row>
    <row r="296" spans="1:2">
      <c r="A296" s="17">
        <v>42552</v>
      </c>
      <c r="B296">
        <v>76669</v>
      </c>
    </row>
    <row r="297" spans="1:2">
      <c r="A297" s="17">
        <v>42583</v>
      </c>
      <c r="B297">
        <v>80417</v>
      </c>
    </row>
    <row r="298" spans="1:2">
      <c r="A298" s="17">
        <v>42614</v>
      </c>
      <c r="B298">
        <v>73954</v>
      </c>
    </row>
    <row r="299" spans="1:2">
      <c r="A299" s="17">
        <v>42644</v>
      </c>
      <c r="B299">
        <v>71517</v>
      </c>
    </row>
    <row r="300" spans="1:2">
      <c r="A300" s="17">
        <v>42675</v>
      </c>
      <c r="B300">
        <v>70724</v>
      </c>
    </row>
    <row r="301" spans="1:2">
      <c r="A301" s="17">
        <v>42705</v>
      </c>
      <c r="B301">
        <v>80614</v>
      </c>
    </row>
    <row r="302" spans="1:2">
      <c r="A302" s="17">
        <v>42736</v>
      </c>
      <c r="B302">
        <v>65936</v>
      </c>
    </row>
    <row r="303" spans="1:2">
      <c r="A303" s="17">
        <v>42767</v>
      </c>
      <c r="B303">
        <v>67908</v>
      </c>
    </row>
    <row r="304" spans="1:2">
      <c r="A304" s="17">
        <v>42795</v>
      </c>
      <c r="B304">
        <v>79946</v>
      </c>
    </row>
    <row r="305" spans="1:2">
      <c r="A305" s="17">
        <v>42826</v>
      </c>
      <c r="B305">
        <v>72863</v>
      </c>
    </row>
    <row r="306" spans="1:2">
      <c r="A306" s="17">
        <v>42856</v>
      </c>
      <c r="B306">
        <v>79723</v>
      </c>
    </row>
    <row r="307" spans="1:2">
      <c r="A307" s="17">
        <v>42887</v>
      </c>
      <c r="B307">
        <v>76450</v>
      </c>
    </row>
    <row r="308" spans="1:2">
      <c r="A308" s="17">
        <v>42917</v>
      </c>
      <c r="B308">
        <v>77677</v>
      </c>
    </row>
    <row r="309" spans="1:2">
      <c r="A309" s="17">
        <v>42948</v>
      </c>
      <c r="B309">
        <v>80177</v>
      </c>
    </row>
    <row r="310" spans="1:2">
      <c r="A310" s="17">
        <v>42979</v>
      </c>
      <c r="B310">
        <v>77024</v>
      </c>
    </row>
    <row r="311" spans="1:2">
      <c r="A311" s="17">
        <v>43009</v>
      </c>
      <c r="B311">
        <v>75083</v>
      </c>
    </row>
    <row r="312" spans="1:2">
      <c r="A312" s="17">
        <v>43040</v>
      </c>
      <c r="B312">
        <v>73878</v>
      </c>
    </row>
    <row r="313" spans="1:2">
      <c r="A313" s="17">
        <v>43070</v>
      </c>
      <c r="B313">
        <v>79822</v>
      </c>
    </row>
    <row r="314" spans="1:2">
      <c r="A314" s="17">
        <v>43101</v>
      </c>
      <c r="B314">
        <v>67879</v>
      </c>
    </row>
    <row r="315" spans="1:2">
      <c r="A315" s="17">
        <v>43132</v>
      </c>
      <c r="B315">
        <v>67635</v>
      </c>
    </row>
    <row r="316" spans="1:2">
      <c r="A316" s="17">
        <v>43160</v>
      </c>
      <c r="B316">
        <v>83075</v>
      </c>
    </row>
    <row r="317" spans="1:2">
      <c r="A317" s="17">
        <v>43191</v>
      </c>
      <c r="B317">
        <v>74595</v>
      </c>
    </row>
    <row r="318" spans="1:2">
      <c r="A318" s="17">
        <v>43221</v>
      </c>
      <c r="B318">
        <v>82342</v>
      </c>
    </row>
    <row r="319" spans="1:2">
      <c r="A319" s="17">
        <v>43252</v>
      </c>
      <c r="B319">
        <v>78485</v>
      </c>
    </row>
    <row r="320" spans="1:2">
      <c r="A320" s="17">
        <v>43282</v>
      </c>
      <c r="B320">
        <v>78428</v>
      </c>
    </row>
    <row r="321" spans="1:2">
      <c r="A321" s="17">
        <v>43313</v>
      </c>
      <c r="B321">
        <v>82340</v>
      </c>
    </row>
    <row r="322" spans="1:2">
      <c r="A322" s="17">
        <v>43344</v>
      </c>
      <c r="B322">
        <v>73197</v>
      </c>
    </row>
    <row r="323" spans="1:2">
      <c r="A323" s="17">
        <v>43374</v>
      </c>
      <c r="B323">
        <v>75794</v>
      </c>
    </row>
    <row r="324" spans="1:2">
      <c r="A324" s="17">
        <v>43405</v>
      </c>
      <c r="B324">
        <v>73608</v>
      </c>
    </row>
    <row r="325" spans="1:2">
      <c r="A325" s="17">
        <v>43435</v>
      </c>
      <c r="B325">
        <v>80750</v>
      </c>
    </row>
    <row r="326" spans="1:2">
      <c r="A326" s="17">
        <v>43466</v>
      </c>
      <c r="B326">
        <v>67012</v>
      </c>
    </row>
    <row r="327" spans="1:2">
      <c r="A327" s="17">
        <v>43497</v>
      </c>
      <c r="B327">
        <v>67456</v>
      </c>
    </row>
    <row r="328" spans="1:2">
      <c r="A328" s="17">
        <v>43525</v>
      </c>
      <c r="B328">
        <v>82564</v>
      </c>
    </row>
    <row r="329" spans="1:2">
      <c r="A329" s="17">
        <v>43556</v>
      </c>
      <c r="B329">
        <v>76907</v>
      </c>
    </row>
    <row r="330" spans="1:2">
      <c r="A330" s="17">
        <v>43586</v>
      </c>
      <c r="B330">
        <v>83937</v>
      </c>
    </row>
    <row r="331" spans="1:2">
      <c r="A331" s="17">
        <v>43617</v>
      </c>
      <c r="B331">
        <v>78207</v>
      </c>
    </row>
    <row r="332" spans="1:2">
      <c r="A332" s="17">
        <v>43647</v>
      </c>
      <c r="B332">
        <v>82550</v>
      </c>
    </row>
    <row r="333" spans="1:2">
      <c r="A333" s="17">
        <v>43678</v>
      </c>
      <c r="B333">
        <v>88148</v>
      </c>
    </row>
    <row r="334" spans="1:2">
      <c r="A334" s="17">
        <v>43709</v>
      </c>
      <c r="B334">
        <v>76300</v>
      </c>
    </row>
    <row r="335" spans="1:2">
      <c r="A335" s="17">
        <v>43739</v>
      </c>
      <c r="B335">
        <v>79728</v>
      </c>
    </row>
    <row r="336" spans="1:2">
      <c r="A336" s="17">
        <v>43770</v>
      </c>
      <c r="B336">
        <v>78776</v>
      </c>
    </row>
    <row r="337" spans="1:2">
      <c r="A337" s="17">
        <v>43800</v>
      </c>
      <c r="B337">
        <v>82739</v>
      </c>
    </row>
    <row r="338" spans="1:2">
      <c r="A338" s="17">
        <v>43831</v>
      </c>
      <c r="B338">
        <v>72074</v>
      </c>
    </row>
    <row r="339" spans="1:2">
      <c r="A339" s="17">
        <v>43862</v>
      </c>
      <c r="B339">
        <v>74360</v>
      </c>
    </row>
    <row r="340" spans="1:2">
      <c r="A340" s="17">
        <v>43891</v>
      </c>
      <c r="B340">
        <v>59487</v>
      </c>
    </row>
    <row r="341" spans="1:2">
      <c r="A341" s="17">
        <v>43922</v>
      </c>
      <c r="B341">
        <v>50131</v>
      </c>
    </row>
    <row r="342" spans="1:2">
      <c r="A342" s="17">
        <v>43952</v>
      </c>
      <c r="B342">
        <v>77773</v>
      </c>
    </row>
    <row r="343" spans="1:2">
      <c r="A343" s="17">
        <v>43983</v>
      </c>
      <c r="B343">
        <v>81593</v>
      </c>
    </row>
    <row r="344" spans="1:2">
      <c r="A344" s="17">
        <v>44013</v>
      </c>
      <c r="B344">
        <v>84691</v>
      </c>
    </row>
    <row r="345" spans="1:2">
      <c r="A345" s="17">
        <v>44044</v>
      </c>
      <c r="B345">
        <v>86015</v>
      </c>
    </row>
    <row r="346" spans="1:2">
      <c r="A346" s="17">
        <v>44075</v>
      </c>
      <c r="B346">
        <v>85909</v>
      </c>
    </row>
    <row r="347" spans="1:2">
      <c r="A347" s="17">
        <v>44105</v>
      </c>
      <c r="B347">
        <v>87522</v>
      </c>
    </row>
    <row r="348" spans="1:2">
      <c r="A348" s="17">
        <v>44136</v>
      </c>
      <c r="B348">
        <v>79269</v>
      </c>
    </row>
    <row r="349" spans="1:2">
      <c r="A349" s="17">
        <v>44166</v>
      </c>
      <c r="B349">
        <v>92388</v>
      </c>
    </row>
    <row r="350" spans="1:2">
      <c r="A350" s="17">
        <v>44197</v>
      </c>
      <c r="B350">
        <v>79954</v>
      </c>
    </row>
    <row r="351" spans="1:2">
      <c r="A351" s="17">
        <v>44228</v>
      </c>
      <c r="B351">
        <v>77194</v>
      </c>
    </row>
    <row r="352" spans="1:2">
      <c r="A352" s="17">
        <v>44256</v>
      </c>
      <c r="B352">
        <v>107329</v>
      </c>
    </row>
    <row r="353" spans="1:2">
      <c r="A353" s="17">
        <v>44287</v>
      </c>
      <c r="B353">
        <v>105362</v>
      </c>
    </row>
    <row r="354" spans="1:2">
      <c r="A354" s="17">
        <v>44317</v>
      </c>
      <c r="B354">
        <v>105868</v>
      </c>
    </row>
    <row r="355" spans="1:2">
      <c r="A355" s="17">
        <v>44348</v>
      </c>
      <c r="B355">
        <v>100052</v>
      </c>
    </row>
    <row r="356" spans="1:2">
      <c r="A356" s="17">
        <v>44378</v>
      </c>
      <c r="B356">
        <v>98633</v>
      </c>
    </row>
    <row r="357" spans="1:2">
      <c r="A357" s="17">
        <v>44409</v>
      </c>
      <c r="B357">
        <v>93126</v>
      </c>
    </row>
    <row r="358" spans="1:2">
      <c r="A358" s="17">
        <v>44440</v>
      </c>
      <c r="B358">
        <v>89210</v>
      </c>
    </row>
    <row r="359" spans="1:2">
      <c r="A359" s="17">
        <v>44470</v>
      </c>
      <c r="B359">
        <v>90324</v>
      </c>
    </row>
    <row r="360" spans="1:2">
      <c r="A360" s="17">
        <v>44501</v>
      </c>
      <c r="B360">
        <v>88409</v>
      </c>
    </row>
    <row r="361" spans="1:2">
      <c r="A361" s="17">
        <v>44531</v>
      </c>
      <c r="B361">
        <v>95849</v>
      </c>
    </row>
  </sheetData>
  <hyperlinks>
    <hyperlink ref="D1" r:id="rId1" display="https://fred.stlouisfed.org/series/MRTSSM44111USN" xr:uid="{5D416CDB-CDCD-4266-B9E0-7B9CD8BCA38D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FB12A-A8C0-4F35-8FF0-BFB473B32154}">
  <sheetPr>
    <tabColor theme="9" tint="0.79998168889431442"/>
  </sheetPr>
  <dimension ref="A1:G2894"/>
  <sheetViews>
    <sheetView workbookViewId="0">
      <selection activeCell="N26" sqref="N26:N27"/>
    </sheetView>
  </sheetViews>
  <sheetFormatPr defaultRowHeight="12.75"/>
  <cols>
    <col min="1" max="1" width="10.140625" bestFit="1" customWidth="1"/>
    <col min="2" max="2" width="20.28515625" bestFit="1" customWidth="1"/>
  </cols>
  <sheetData>
    <row r="1" spans="1:7">
      <c r="A1" t="s">
        <v>1</v>
      </c>
      <c r="B1" t="s">
        <v>110</v>
      </c>
      <c r="G1" t="s">
        <v>111</v>
      </c>
    </row>
    <row r="2" spans="1:7">
      <c r="A2" s="17">
        <v>40540</v>
      </c>
      <c r="B2">
        <v>38980</v>
      </c>
    </row>
    <row r="3" spans="1:7">
      <c r="A3" s="17">
        <v>40541</v>
      </c>
      <c r="B3">
        <v>38980</v>
      </c>
    </row>
    <row r="4" spans="1:7">
      <c r="A4" s="17">
        <v>40542</v>
      </c>
      <c r="B4">
        <v>38980</v>
      </c>
    </row>
    <row r="5" spans="1:7">
      <c r="A5" s="17">
        <v>40543</v>
      </c>
      <c r="B5">
        <v>38980</v>
      </c>
    </row>
    <row r="6" spans="1:7">
      <c r="A6" s="17">
        <v>40546</v>
      </c>
      <c r="B6">
        <v>38980</v>
      </c>
    </row>
    <row r="7" spans="1:7">
      <c r="A7" s="17">
        <v>40547</v>
      </c>
      <c r="B7">
        <v>39620</v>
      </c>
    </row>
    <row r="8" spans="1:7">
      <c r="A8" s="17">
        <v>40548</v>
      </c>
      <c r="B8">
        <v>39620</v>
      </c>
    </row>
    <row r="9" spans="1:7">
      <c r="A9" s="17">
        <v>40549</v>
      </c>
      <c r="B9">
        <v>39620</v>
      </c>
    </row>
    <row r="10" spans="1:7">
      <c r="A10" s="17">
        <v>40550</v>
      </c>
      <c r="B10">
        <v>39620</v>
      </c>
    </row>
    <row r="11" spans="1:7">
      <c r="A11" s="17">
        <v>40553</v>
      </c>
      <c r="B11">
        <v>39620</v>
      </c>
    </row>
    <row r="12" spans="1:7">
      <c r="A12" s="17">
        <v>40554</v>
      </c>
      <c r="B12">
        <v>38973</v>
      </c>
    </row>
    <row r="13" spans="1:7">
      <c r="A13" s="17">
        <v>40555</v>
      </c>
      <c r="B13">
        <v>38973</v>
      </c>
    </row>
    <row r="14" spans="1:7">
      <c r="A14" s="17">
        <v>40556</v>
      </c>
      <c r="B14">
        <v>38973</v>
      </c>
    </row>
    <row r="15" spans="1:7">
      <c r="A15" s="17">
        <v>40557</v>
      </c>
      <c r="B15">
        <v>38973</v>
      </c>
    </row>
    <row r="16" spans="1:7">
      <c r="A16" s="17">
        <v>40560</v>
      </c>
      <c r="B16">
        <v>38973</v>
      </c>
    </row>
    <row r="17" spans="1:2">
      <c r="A17" s="17">
        <v>40561</v>
      </c>
      <c r="B17">
        <v>41604</v>
      </c>
    </row>
    <row r="18" spans="1:2">
      <c r="A18" s="17">
        <v>40562</v>
      </c>
      <c r="B18">
        <v>41604</v>
      </c>
    </row>
    <row r="19" spans="1:2">
      <c r="A19" s="17">
        <v>40563</v>
      </c>
      <c r="B19">
        <v>41604</v>
      </c>
    </row>
    <row r="20" spans="1:2">
      <c r="A20" s="17">
        <v>40564</v>
      </c>
      <c r="B20">
        <v>41604</v>
      </c>
    </row>
    <row r="21" spans="1:2">
      <c r="A21" s="17">
        <v>40567</v>
      </c>
      <c r="B21">
        <v>41604</v>
      </c>
    </row>
    <row r="22" spans="1:2">
      <c r="A22" s="17">
        <v>40568</v>
      </c>
      <c r="B22">
        <v>41995</v>
      </c>
    </row>
    <row r="23" spans="1:2">
      <c r="A23" s="17">
        <v>40569</v>
      </c>
      <c r="B23">
        <v>41995</v>
      </c>
    </row>
    <row r="24" spans="1:2">
      <c r="A24" s="17">
        <v>40570</v>
      </c>
      <c r="B24">
        <v>41995</v>
      </c>
    </row>
    <row r="25" spans="1:2">
      <c r="A25" s="17">
        <v>40571</v>
      </c>
      <c r="B25">
        <v>41995</v>
      </c>
    </row>
    <row r="26" spans="1:2">
      <c r="A26" s="17">
        <v>40574</v>
      </c>
      <c r="B26">
        <v>41995</v>
      </c>
    </row>
    <row r="27" spans="1:2">
      <c r="A27" s="17">
        <v>40575</v>
      </c>
      <c r="B27">
        <v>42483</v>
      </c>
    </row>
    <row r="28" spans="1:2">
      <c r="A28" s="17">
        <v>40576</v>
      </c>
      <c r="B28">
        <v>42483</v>
      </c>
    </row>
    <row r="29" spans="1:2">
      <c r="A29" s="17">
        <v>40577</v>
      </c>
      <c r="B29">
        <v>42483</v>
      </c>
    </row>
    <row r="30" spans="1:2">
      <c r="A30" s="17">
        <v>40578</v>
      </c>
      <c r="B30">
        <v>42483</v>
      </c>
    </row>
    <row r="31" spans="1:2">
      <c r="A31" s="17">
        <v>40581</v>
      </c>
      <c r="B31">
        <v>42483</v>
      </c>
    </row>
    <row r="32" spans="1:2">
      <c r="A32" s="17">
        <v>40582</v>
      </c>
      <c r="B32">
        <v>43810</v>
      </c>
    </row>
    <row r="33" spans="1:2">
      <c r="A33" s="17">
        <v>40583</v>
      </c>
      <c r="B33">
        <v>43810</v>
      </c>
    </row>
    <row r="34" spans="1:2">
      <c r="A34" s="17">
        <v>40584</v>
      </c>
      <c r="B34">
        <v>43810</v>
      </c>
    </row>
    <row r="35" spans="1:2">
      <c r="A35" s="17">
        <v>40585</v>
      </c>
      <c r="B35">
        <v>43810</v>
      </c>
    </row>
    <row r="36" spans="1:2">
      <c r="A36" s="17">
        <v>40588</v>
      </c>
      <c r="B36">
        <v>43810</v>
      </c>
    </row>
    <row r="37" spans="1:2">
      <c r="A37" s="17">
        <v>40589</v>
      </c>
      <c r="B37">
        <v>41375</v>
      </c>
    </row>
    <row r="38" spans="1:2">
      <c r="A38" s="17">
        <v>40590</v>
      </c>
      <c r="B38">
        <v>41375</v>
      </c>
    </row>
    <row r="39" spans="1:2">
      <c r="A39" s="17">
        <v>40591</v>
      </c>
      <c r="B39">
        <v>41375</v>
      </c>
    </row>
    <row r="40" spans="1:2">
      <c r="A40" s="17">
        <v>40592</v>
      </c>
      <c r="B40">
        <v>41375</v>
      </c>
    </row>
    <row r="41" spans="1:2">
      <c r="A41" s="17">
        <v>40595</v>
      </c>
      <c r="B41">
        <v>41375</v>
      </c>
    </row>
    <row r="42" spans="1:2">
      <c r="A42" s="17">
        <v>40596</v>
      </c>
      <c r="B42">
        <v>41700</v>
      </c>
    </row>
    <row r="43" spans="1:2">
      <c r="A43" s="17">
        <v>40597</v>
      </c>
      <c r="B43">
        <v>41700</v>
      </c>
    </row>
    <row r="44" spans="1:2">
      <c r="A44" s="17">
        <v>40598</v>
      </c>
      <c r="B44">
        <v>41700</v>
      </c>
    </row>
    <row r="45" spans="1:2">
      <c r="A45" s="17">
        <v>40599</v>
      </c>
      <c r="B45">
        <v>41700</v>
      </c>
    </row>
    <row r="46" spans="1:2">
      <c r="A46" s="17">
        <v>40602</v>
      </c>
      <c r="B46">
        <v>41700</v>
      </c>
    </row>
    <row r="47" spans="1:2">
      <c r="A47" s="17">
        <v>40603</v>
      </c>
      <c r="B47">
        <v>41621</v>
      </c>
    </row>
    <row r="48" spans="1:2">
      <c r="A48" s="17">
        <v>40604</v>
      </c>
      <c r="B48">
        <v>41621</v>
      </c>
    </row>
    <row r="49" spans="1:2">
      <c r="A49" s="17">
        <v>40605</v>
      </c>
      <c r="B49">
        <v>41621</v>
      </c>
    </row>
    <row r="50" spans="1:2">
      <c r="A50" s="17">
        <v>40606</v>
      </c>
      <c r="B50">
        <v>41621</v>
      </c>
    </row>
    <row r="51" spans="1:2">
      <c r="A51" s="17">
        <v>40609</v>
      </c>
      <c r="B51">
        <v>41621</v>
      </c>
    </row>
    <row r="52" spans="1:2">
      <c r="A52" s="17">
        <v>40610</v>
      </c>
      <c r="B52">
        <v>39640</v>
      </c>
    </row>
    <row r="53" spans="1:2">
      <c r="A53" s="17">
        <v>40611</v>
      </c>
      <c r="B53">
        <v>39640</v>
      </c>
    </row>
    <row r="54" spans="1:2">
      <c r="A54" s="17">
        <v>40612</v>
      </c>
      <c r="B54">
        <v>39640</v>
      </c>
    </row>
    <row r="55" spans="1:2">
      <c r="A55" s="17">
        <v>40613</v>
      </c>
      <c r="B55">
        <v>39640</v>
      </c>
    </row>
    <row r="56" spans="1:2">
      <c r="A56" s="17">
        <v>40616</v>
      </c>
      <c r="B56">
        <v>39640</v>
      </c>
    </row>
    <row r="57" spans="1:2">
      <c r="A57" s="17">
        <v>40617</v>
      </c>
      <c r="B57">
        <v>35584</v>
      </c>
    </row>
    <row r="58" spans="1:2">
      <c r="A58" s="17">
        <v>40618</v>
      </c>
      <c r="B58">
        <v>35584</v>
      </c>
    </row>
    <row r="59" spans="1:2">
      <c r="A59" s="17">
        <v>40619</v>
      </c>
      <c r="B59">
        <v>35584</v>
      </c>
    </row>
    <row r="60" spans="1:2">
      <c r="A60" s="17">
        <v>40620</v>
      </c>
      <c r="B60">
        <v>35584</v>
      </c>
    </row>
    <row r="61" spans="1:2">
      <c r="A61" s="17">
        <v>40623</v>
      </c>
      <c r="B61">
        <v>35584</v>
      </c>
    </row>
    <row r="62" spans="1:2">
      <c r="A62" s="17">
        <v>40624</v>
      </c>
      <c r="B62">
        <v>32752</v>
      </c>
    </row>
    <row r="63" spans="1:2">
      <c r="A63" s="17">
        <v>40625</v>
      </c>
      <c r="B63">
        <v>32752</v>
      </c>
    </row>
    <row r="64" spans="1:2">
      <c r="A64" s="17">
        <v>40626</v>
      </c>
      <c r="B64">
        <v>32752</v>
      </c>
    </row>
    <row r="65" spans="1:2">
      <c r="A65" s="17">
        <v>40627</v>
      </c>
      <c r="B65">
        <v>32752</v>
      </c>
    </row>
    <row r="66" spans="1:2">
      <c r="A66" s="17">
        <v>40630</v>
      </c>
      <c r="B66">
        <v>32752</v>
      </c>
    </row>
    <row r="67" spans="1:2">
      <c r="A67" s="17">
        <v>40631</v>
      </c>
      <c r="B67">
        <v>32556</v>
      </c>
    </row>
    <row r="68" spans="1:2">
      <c r="A68" s="17">
        <v>40632</v>
      </c>
      <c r="B68">
        <v>32556</v>
      </c>
    </row>
    <row r="69" spans="1:2">
      <c r="A69" s="17">
        <v>40633</v>
      </c>
      <c r="B69">
        <v>32556</v>
      </c>
    </row>
    <row r="70" spans="1:2">
      <c r="A70" s="17">
        <v>40634</v>
      </c>
      <c r="B70">
        <v>32556</v>
      </c>
    </row>
    <row r="71" spans="1:2">
      <c r="A71" s="17">
        <v>40637</v>
      </c>
      <c r="B71">
        <v>32556</v>
      </c>
    </row>
    <row r="72" spans="1:2">
      <c r="A72" s="17">
        <v>40638</v>
      </c>
      <c r="B72">
        <v>33967</v>
      </c>
    </row>
    <row r="73" spans="1:2">
      <c r="A73" s="17">
        <v>40639</v>
      </c>
      <c r="B73">
        <v>33967</v>
      </c>
    </row>
    <row r="74" spans="1:2">
      <c r="A74" s="17">
        <v>40640</v>
      </c>
      <c r="B74">
        <v>33967</v>
      </c>
    </row>
    <row r="75" spans="1:2">
      <c r="A75" s="17">
        <v>40641</v>
      </c>
      <c r="B75">
        <v>33967</v>
      </c>
    </row>
    <row r="76" spans="1:2">
      <c r="A76" s="17">
        <v>40644</v>
      </c>
      <c r="B76">
        <v>33967</v>
      </c>
    </row>
    <row r="77" spans="1:2">
      <c r="A77" s="17">
        <v>40645</v>
      </c>
      <c r="B77">
        <v>35727</v>
      </c>
    </row>
    <row r="78" spans="1:2">
      <c r="A78" s="17">
        <v>40646</v>
      </c>
      <c r="B78">
        <v>35727</v>
      </c>
    </row>
    <row r="79" spans="1:2">
      <c r="A79" s="17">
        <v>40647</v>
      </c>
      <c r="B79">
        <v>35727</v>
      </c>
    </row>
    <row r="80" spans="1:2">
      <c r="A80" s="17">
        <v>40648</v>
      </c>
      <c r="B80">
        <v>35727</v>
      </c>
    </row>
    <row r="81" spans="1:2">
      <c r="A81" s="17">
        <v>40651</v>
      </c>
      <c r="B81">
        <v>35727</v>
      </c>
    </row>
    <row r="82" spans="1:2">
      <c r="A82" s="17">
        <v>40652</v>
      </c>
      <c r="B82">
        <v>35352</v>
      </c>
    </row>
    <row r="83" spans="1:2">
      <c r="A83" s="17">
        <v>40653</v>
      </c>
      <c r="B83">
        <v>35352</v>
      </c>
    </row>
    <row r="84" spans="1:2">
      <c r="A84" s="17">
        <v>40654</v>
      </c>
      <c r="B84">
        <v>35352</v>
      </c>
    </row>
    <row r="85" spans="1:2">
      <c r="A85" s="17">
        <v>40655</v>
      </c>
      <c r="B85">
        <v>35352</v>
      </c>
    </row>
    <row r="86" spans="1:2">
      <c r="A86" s="17">
        <v>40658</v>
      </c>
      <c r="B86">
        <v>35352</v>
      </c>
    </row>
    <row r="87" spans="1:2">
      <c r="A87" s="17">
        <v>40659</v>
      </c>
      <c r="B87">
        <v>37110</v>
      </c>
    </row>
    <row r="88" spans="1:2">
      <c r="A88" s="17">
        <v>40660</v>
      </c>
      <c r="B88">
        <v>37110</v>
      </c>
    </row>
    <row r="89" spans="1:2">
      <c r="A89" s="17">
        <v>40661</v>
      </c>
      <c r="B89">
        <v>37110</v>
      </c>
    </row>
    <row r="90" spans="1:2">
      <c r="A90" s="17">
        <v>40662</v>
      </c>
      <c r="B90">
        <v>37110</v>
      </c>
    </row>
    <row r="91" spans="1:2">
      <c r="A91" s="17">
        <v>40665</v>
      </c>
      <c r="B91">
        <v>37110</v>
      </c>
    </row>
    <row r="92" spans="1:2">
      <c r="A92" s="17">
        <v>40666</v>
      </c>
      <c r="B92">
        <v>40279</v>
      </c>
    </row>
    <row r="93" spans="1:2">
      <c r="A93" s="17">
        <v>40667</v>
      </c>
      <c r="B93">
        <v>40279</v>
      </c>
    </row>
    <row r="94" spans="1:2">
      <c r="A94" s="17">
        <v>40668</v>
      </c>
      <c r="B94">
        <v>40279</v>
      </c>
    </row>
    <row r="95" spans="1:2">
      <c r="A95" s="17">
        <v>40669</v>
      </c>
      <c r="B95">
        <v>40279</v>
      </c>
    </row>
    <row r="96" spans="1:2">
      <c r="A96" s="17">
        <v>40672</v>
      </c>
      <c r="B96">
        <v>40279</v>
      </c>
    </row>
    <row r="97" spans="1:2">
      <c r="A97" s="17">
        <v>40673</v>
      </c>
      <c r="B97">
        <v>36391</v>
      </c>
    </row>
    <row r="98" spans="1:2">
      <c r="A98" s="17">
        <v>40674</v>
      </c>
      <c r="B98">
        <v>36391</v>
      </c>
    </row>
    <row r="99" spans="1:2">
      <c r="A99" s="17">
        <v>40675</v>
      </c>
      <c r="B99">
        <v>36391</v>
      </c>
    </row>
    <row r="100" spans="1:2">
      <c r="A100" s="17">
        <v>40676</v>
      </c>
      <c r="B100">
        <v>36391</v>
      </c>
    </row>
    <row r="101" spans="1:2">
      <c r="A101" s="17">
        <v>40679</v>
      </c>
      <c r="B101">
        <v>36391</v>
      </c>
    </row>
    <row r="102" spans="1:2">
      <c r="A102" s="17">
        <v>40680</v>
      </c>
      <c r="B102">
        <v>35215</v>
      </c>
    </row>
    <row r="103" spans="1:2">
      <c r="A103" s="17">
        <v>40681</v>
      </c>
      <c r="B103">
        <v>35215</v>
      </c>
    </row>
    <row r="104" spans="1:2">
      <c r="A104" s="17">
        <v>40682</v>
      </c>
      <c r="B104">
        <v>35215</v>
      </c>
    </row>
    <row r="105" spans="1:2">
      <c r="A105" s="17">
        <v>40683</v>
      </c>
      <c r="B105">
        <v>35215</v>
      </c>
    </row>
    <row r="106" spans="1:2">
      <c r="A106" s="17">
        <v>40686</v>
      </c>
      <c r="B106">
        <v>35215</v>
      </c>
    </row>
    <row r="107" spans="1:2">
      <c r="A107" s="17">
        <v>40687</v>
      </c>
      <c r="B107">
        <v>34956</v>
      </c>
    </row>
    <row r="108" spans="1:2">
      <c r="A108" s="17">
        <v>40688</v>
      </c>
      <c r="B108">
        <v>34956</v>
      </c>
    </row>
    <row r="109" spans="1:2">
      <c r="A109" s="17">
        <v>40689</v>
      </c>
      <c r="B109">
        <v>34956</v>
      </c>
    </row>
    <row r="110" spans="1:2">
      <c r="A110" s="17">
        <v>40690</v>
      </c>
      <c r="B110">
        <v>34956</v>
      </c>
    </row>
    <row r="111" spans="1:2">
      <c r="A111" s="17">
        <v>40693</v>
      </c>
      <c r="B111">
        <v>34956</v>
      </c>
    </row>
    <row r="112" spans="1:2">
      <c r="A112" s="17">
        <v>40694</v>
      </c>
      <c r="B112">
        <v>35121</v>
      </c>
    </row>
    <row r="113" spans="1:2">
      <c r="A113" s="17">
        <v>40695</v>
      </c>
      <c r="B113">
        <v>35121</v>
      </c>
    </row>
    <row r="114" spans="1:2">
      <c r="A114" s="17">
        <v>40696</v>
      </c>
      <c r="B114">
        <v>35121</v>
      </c>
    </row>
    <row r="115" spans="1:2">
      <c r="A115" s="17">
        <v>40697</v>
      </c>
      <c r="B115">
        <v>35121</v>
      </c>
    </row>
    <row r="116" spans="1:2">
      <c r="A116" s="17">
        <v>40700</v>
      </c>
      <c r="B116">
        <v>35121</v>
      </c>
    </row>
    <row r="117" spans="1:2">
      <c r="A117" s="17">
        <v>40701</v>
      </c>
      <c r="B117">
        <v>36399</v>
      </c>
    </row>
    <row r="118" spans="1:2">
      <c r="A118" s="17">
        <v>40702</v>
      </c>
      <c r="B118">
        <v>36399</v>
      </c>
    </row>
    <row r="119" spans="1:2">
      <c r="A119" s="17">
        <v>40703</v>
      </c>
      <c r="B119">
        <v>36399</v>
      </c>
    </row>
    <row r="120" spans="1:2">
      <c r="A120" s="17">
        <v>40704</v>
      </c>
      <c r="B120">
        <v>36399</v>
      </c>
    </row>
    <row r="121" spans="1:2">
      <c r="A121" s="17">
        <v>40707</v>
      </c>
      <c r="B121">
        <v>36399</v>
      </c>
    </row>
    <row r="122" spans="1:2">
      <c r="A122" s="17">
        <v>40708</v>
      </c>
      <c r="B122">
        <v>37506</v>
      </c>
    </row>
    <row r="123" spans="1:2">
      <c r="A123" s="17">
        <v>40709</v>
      </c>
      <c r="B123">
        <v>37506</v>
      </c>
    </row>
    <row r="124" spans="1:2">
      <c r="A124" s="17">
        <v>40710</v>
      </c>
      <c r="B124">
        <v>37506</v>
      </c>
    </row>
    <row r="125" spans="1:2">
      <c r="A125" s="17">
        <v>40711</v>
      </c>
      <c r="B125">
        <v>37506</v>
      </c>
    </row>
    <row r="126" spans="1:2">
      <c r="A126" s="17">
        <v>40714</v>
      </c>
      <c r="B126">
        <v>37506</v>
      </c>
    </row>
    <row r="127" spans="1:2">
      <c r="A127" s="17">
        <v>40715</v>
      </c>
      <c r="B127">
        <v>35659</v>
      </c>
    </row>
    <row r="128" spans="1:2">
      <c r="A128" s="17">
        <v>40716</v>
      </c>
      <c r="B128">
        <v>35659</v>
      </c>
    </row>
    <row r="129" spans="1:2">
      <c r="A129" s="17">
        <v>40717</v>
      </c>
      <c r="B129">
        <v>35659</v>
      </c>
    </row>
    <row r="130" spans="1:2">
      <c r="A130" s="17">
        <v>40718</v>
      </c>
      <c r="B130">
        <v>35659</v>
      </c>
    </row>
    <row r="131" spans="1:2">
      <c r="A131" s="17">
        <v>40721</v>
      </c>
      <c r="B131">
        <v>35659</v>
      </c>
    </row>
    <row r="132" spans="1:2">
      <c r="A132" s="17">
        <v>40722</v>
      </c>
      <c r="B132">
        <v>30935</v>
      </c>
    </row>
    <row r="133" spans="1:2">
      <c r="A133" s="17">
        <v>40723</v>
      </c>
      <c r="B133">
        <v>30935</v>
      </c>
    </row>
    <row r="134" spans="1:2">
      <c r="A134" s="17">
        <v>40724</v>
      </c>
      <c r="B134">
        <v>30935</v>
      </c>
    </row>
    <row r="135" spans="1:2">
      <c r="A135" s="17">
        <v>40725</v>
      </c>
      <c r="B135">
        <v>30935</v>
      </c>
    </row>
    <row r="136" spans="1:2">
      <c r="A136" s="17">
        <v>40728</v>
      </c>
      <c r="B136">
        <v>30935</v>
      </c>
    </row>
    <row r="137" spans="1:2">
      <c r="A137" s="17">
        <v>40729</v>
      </c>
      <c r="B137">
        <v>31245</v>
      </c>
    </row>
    <row r="138" spans="1:2">
      <c r="A138" s="17">
        <v>40730</v>
      </c>
      <c r="B138">
        <v>31245</v>
      </c>
    </row>
    <row r="139" spans="1:2">
      <c r="A139" s="17">
        <v>40731</v>
      </c>
      <c r="B139">
        <v>31245</v>
      </c>
    </row>
    <row r="140" spans="1:2">
      <c r="A140" s="17">
        <v>40732</v>
      </c>
      <c r="B140">
        <v>31245</v>
      </c>
    </row>
    <row r="141" spans="1:2">
      <c r="A141" s="17">
        <v>40735</v>
      </c>
      <c r="B141">
        <v>31245</v>
      </c>
    </row>
    <row r="142" spans="1:2">
      <c r="A142" s="17">
        <v>40736</v>
      </c>
      <c r="B142">
        <v>31373</v>
      </c>
    </row>
    <row r="143" spans="1:2">
      <c r="A143" s="17">
        <v>40737</v>
      </c>
      <c r="B143">
        <v>31373</v>
      </c>
    </row>
    <row r="144" spans="1:2">
      <c r="A144" s="17">
        <v>40738</v>
      </c>
      <c r="B144">
        <v>31373</v>
      </c>
    </row>
    <row r="145" spans="1:2">
      <c r="A145" s="17">
        <v>40739</v>
      </c>
      <c r="B145">
        <v>31373</v>
      </c>
    </row>
    <row r="146" spans="1:2">
      <c r="A146" s="17">
        <v>40742</v>
      </c>
      <c r="B146">
        <v>31373</v>
      </c>
    </row>
    <row r="147" spans="1:2">
      <c r="A147" s="17">
        <v>40743</v>
      </c>
      <c r="B147">
        <v>31999</v>
      </c>
    </row>
    <row r="148" spans="1:2">
      <c r="A148" s="17">
        <v>40744</v>
      </c>
      <c r="B148">
        <v>31999</v>
      </c>
    </row>
    <row r="149" spans="1:2">
      <c r="A149" s="17">
        <v>40745</v>
      </c>
      <c r="B149">
        <v>31999</v>
      </c>
    </row>
    <row r="150" spans="1:2">
      <c r="A150" s="17">
        <v>40746</v>
      </c>
      <c r="B150">
        <v>31999</v>
      </c>
    </row>
    <row r="151" spans="1:2">
      <c r="A151" s="17">
        <v>40749</v>
      </c>
      <c r="B151">
        <v>31999</v>
      </c>
    </row>
    <row r="152" spans="1:2">
      <c r="A152" s="17">
        <v>40750</v>
      </c>
      <c r="B152">
        <v>33843</v>
      </c>
    </row>
    <row r="153" spans="1:2">
      <c r="A153" s="17">
        <v>40751</v>
      </c>
      <c r="B153">
        <v>33843</v>
      </c>
    </row>
    <row r="154" spans="1:2">
      <c r="A154" s="17">
        <v>40752</v>
      </c>
      <c r="B154">
        <v>33843</v>
      </c>
    </row>
    <row r="155" spans="1:2">
      <c r="A155" s="17">
        <v>40753</v>
      </c>
      <c r="B155">
        <v>33843</v>
      </c>
    </row>
    <row r="156" spans="1:2">
      <c r="A156" s="17">
        <v>40756</v>
      </c>
      <c r="B156">
        <v>33843</v>
      </c>
    </row>
    <row r="157" spans="1:2">
      <c r="A157" s="17">
        <v>40757</v>
      </c>
      <c r="B157">
        <v>35099</v>
      </c>
    </row>
    <row r="158" spans="1:2">
      <c r="A158" s="17">
        <v>40758</v>
      </c>
      <c r="B158">
        <v>35099</v>
      </c>
    </row>
    <row r="159" spans="1:2">
      <c r="A159" s="17">
        <v>40759</v>
      </c>
      <c r="B159">
        <v>35099</v>
      </c>
    </row>
    <row r="160" spans="1:2">
      <c r="A160" s="17">
        <v>40760</v>
      </c>
      <c r="B160">
        <v>35099</v>
      </c>
    </row>
    <row r="161" spans="1:2">
      <c r="A161" s="17">
        <v>40763</v>
      </c>
      <c r="B161">
        <v>35099</v>
      </c>
    </row>
    <row r="162" spans="1:2">
      <c r="A162" s="17">
        <v>40764</v>
      </c>
      <c r="B162">
        <v>36046</v>
      </c>
    </row>
    <row r="163" spans="1:2">
      <c r="A163" s="17">
        <v>40765</v>
      </c>
      <c r="B163">
        <v>36046</v>
      </c>
    </row>
    <row r="164" spans="1:2">
      <c r="A164" s="17">
        <v>40766</v>
      </c>
      <c r="B164">
        <v>36046</v>
      </c>
    </row>
    <row r="165" spans="1:2">
      <c r="A165" s="17">
        <v>40767</v>
      </c>
      <c r="B165">
        <v>36046</v>
      </c>
    </row>
    <row r="166" spans="1:2">
      <c r="A166" s="17">
        <v>40770</v>
      </c>
      <c r="B166">
        <v>36046</v>
      </c>
    </row>
    <row r="167" spans="1:2">
      <c r="A167" s="17">
        <v>40771</v>
      </c>
      <c r="B167">
        <v>36041</v>
      </c>
    </row>
    <row r="168" spans="1:2">
      <c r="A168" s="17">
        <v>40772</v>
      </c>
      <c r="B168">
        <v>36041</v>
      </c>
    </row>
    <row r="169" spans="1:2">
      <c r="A169" s="17">
        <v>40773</v>
      </c>
      <c r="B169">
        <v>36041</v>
      </c>
    </row>
    <row r="170" spans="1:2">
      <c r="A170" s="17">
        <v>40774</v>
      </c>
      <c r="B170">
        <v>36041</v>
      </c>
    </row>
    <row r="171" spans="1:2">
      <c r="A171" s="17">
        <v>40777</v>
      </c>
      <c r="B171">
        <v>36041</v>
      </c>
    </row>
    <row r="172" spans="1:2">
      <c r="A172" s="17">
        <v>40778</v>
      </c>
      <c r="B172">
        <v>40688</v>
      </c>
    </row>
    <row r="173" spans="1:2">
      <c r="A173" s="17">
        <v>40779</v>
      </c>
      <c r="B173">
        <v>40688</v>
      </c>
    </row>
    <row r="174" spans="1:2">
      <c r="A174" s="17">
        <v>40780</v>
      </c>
      <c r="B174">
        <v>40688</v>
      </c>
    </row>
    <row r="175" spans="1:2">
      <c r="A175" s="17">
        <v>40781</v>
      </c>
      <c r="B175">
        <v>40688</v>
      </c>
    </row>
    <row r="176" spans="1:2">
      <c r="A176" s="17">
        <v>40784</v>
      </c>
      <c r="B176">
        <v>40688</v>
      </c>
    </row>
    <row r="177" spans="1:2">
      <c r="A177" s="17">
        <v>40785</v>
      </c>
      <c r="B177">
        <v>39104</v>
      </c>
    </row>
    <row r="178" spans="1:2">
      <c r="A178" s="17">
        <v>40786</v>
      </c>
      <c r="B178">
        <v>39104</v>
      </c>
    </row>
    <row r="179" spans="1:2">
      <c r="A179" s="17">
        <v>40787</v>
      </c>
      <c r="B179">
        <v>39104</v>
      </c>
    </row>
    <row r="180" spans="1:2">
      <c r="A180" s="17">
        <v>40788</v>
      </c>
      <c r="B180">
        <v>39104</v>
      </c>
    </row>
    <row r="181" spans="1:2">
      <c r="A181" s="17">
        <v>40791</v>
      </c>
      <c r="B181">
        <v>39104</v>
      </c>
    </row>
    <row r="182" spans="1:2">
      <c r="A182" s="17">
        <v>40792</v>
      </c>
      <c r="B182">
        <v>42146</v>
      </c>
    </row>
    <row r="183" spans="1:2">
      <c r="A183" s="17">
        <v>40793</v>
      </c>
      <c r="B183">
        <v>42146</v>
      </c>
    </row>
    <row r="184" spans="1:2">
      <c r="A184" s="17">
        <v>40794</v>
      </c>
      <c r="B184">
        <v>42146</v>
      </c>
    </row>
    <row r="185" spans="1:2">
      <c r="A185" s="17">
        <v>40795</v>
      </c>
      <c r="B185">
        <v>42146</v>
      </c>
    </row>
    <row r="186" spans="1:2">
      <c r="A186" s="17">
        <v>40798</v>
      </c>
      <c r="B186">
        <v>42146</v>
      </c>
    </row>
    <row r="187" spans="1:2">
      <c r="A187" s="17">
        <v>40799</v>
      </c>
      <c r="B187">
        <v>41298</v>
      </c>
    </row>
    <row r="188" spans="1:2">
      <c r="A188" s="17">
        <v>40800</v>
      </c>
      <c r="B188">
        <v>41298</v>
      </c>
    </row>
    <row r="189" spans="1:2">
      <c r="A189" s="17">
        <v>40801</v>
      </c>
      <c r="B189">
        <v>41298</v>
      </c>
    </row>
    <row r="190" spans="1:2">
      <c r="A190" s="17">
        <v>40802</v>
      </c>
      <c r="B190">
        <v>41298</v>
      </c>
    </row>
    <row r="191" spans="1:2">
      <c r="A191" s="17">
        <v>40805</v>
      </c>
      <c r="B191">
        <v>41298</v>
      </c>
    </row>
    <row r="192" spans="1:2">
      <c r="A192" s="17">
        <v>40806</v>
      </c>
      <c r="B192">
        <v>38408</v>
      </c>
    </row>
    <row r="193" spans="1:2">
      <c r="A193" s="17">
        <v>40807</v>
      </c>
      <c r="B193">
        <v>38408</v>
      </c>
    </row>
    <row r="194" spans="1:2">
      <c r="A194" s="17">
        <v>40808</v>
      </c>
      <c r="B194">
        <v>38408</v>
      </c>
    </row>
    <row r="195" spans="1:2">
      <c r="A195" s="17">
        <v>40809</v>
      </c>
      <c r="B195">
        <v>38408</v>
      </c>
    </row>
    <row r="196" spans="1:2">
      <c r="A196" s="17">
        <v>40812</v>
      </c>
      <c r="B196">
        <v>38408</v>
      </c>
    </row>
    <row r="197" spans="1:2">
      <c r="A197" s="17">
        <v>40813</v>
      </c>
      <c r="B197">
        <v>37708</v>
      </c>
    </row>
    <row r="198" spans="1:2">
      <c r="A198" s="17">
        <v>40814</v>
      </c>
      <c r="B198">
        <v>37708</v>
      </c>
    </row>
    <row r="199" spans="1:2">
      <c r="A199" s="17">
        <v>40815</v>
      </c>
      <c r="B199">
        <v>37708</v>
      </c>
    </row>
    <row r="200" spans="1:2">
      <c r="A200" s="17">
        <v>40816</v>
      </c>
      <c r="B200">
        <v>37708</v>
      </c>
    </row>
    <row r="201" spans="1:2">
      <c r="A201" s="17">
        <v>40819</v>
      </c>
      <c r="B201">
        <v>37708</v>
      </c>
    </row>
    <row r="202" spans="1:2">
      <c r="A202" s="17">
        <v>40820</v>
      </c>
      <c r="B202">
        <v>38401</v>
      </c>
    </row>
    <row r="203" spans="1:2">
      <c r="A203" s="17">
        <v>40821</v>
      </c>
      <c r="B203">
        <v>38401</v>
      </c>
    </row>
    <row r="204" spans="1:2">
      <c r="A204" s="17">
        <v>40822</v>
      </c>
      <c r="B204">
        <v>38401</v>
      </c>
    </row>
    <row r="205" spans="1:2">
      <c r="A205" s="17">
        <v>40823</v>
      </c>
      <c r="B205">
        <v>38401</v>
      </c>
    </row>
    <row r="206" spans="1:2">
      <c r="A206" s="17">
        <v>40826</v>
      </c>
      <c r="B206">
        <v>38401</v>
      </c>
    </row>
    <row r="207" spans="1:2">
      <c r="A207" s="17">
        <v>40827</v>
      </c>
      <c r="B207">
        <v>38519</v>
      </c>
    </row>
    <row r="208" spans="1:2">
      <c r="A208" s="17">
        <v>40828</v>
      </c>
      <c r="B208">
        <v>38519</v>
      </c>
    </row>
    <row r="209" spans="1:2">
      <c r="A209" s="17">
        <v>40829</v>
      </c>
      <c r="B209">
        <v>38519</v>
      </c>
    </row>
    <row r="210" spans="1:2">
      <c r="A210" s="17">
        <v>40830</v>
      </c>
      <c r="B210">
        <v>38519</v>
      </c>
    </row>
    <row r="211" spans="1:2">
      <c r="A211" s="17">
        <v>40833</v>
      </c>
      <c r="B211">
        <v>38519</v>
      </c>
    </row>
    <row r="212" spans="1:2">
      <c r="A212" s="17">
        <v>40834</v>
      </c>
      <c r="B212">
        <v>37657</v>
      </c>
    </row>
    <row r="213" spans="1:2">
      <c r="A213" s="17">
        <v>40835</v>
      </c>
      <c r="B213">
        <v>37657</v>
      </c>
    </row>
    <row r="214" spans="1:2">
      <c r="A214" s="17">
        <v>40836</v>
      </c>
      <c r="B214">
        <v>37657</v>
      </c>
    </row>
    <row r="215" spans="1:2">
      <c r="A215" s="17">
        <v>40837</v>
      </c>
      <c r="B215">
        <v>37657</v>
      </c>
    </row>
    <row r="216" spans="1:2">
      <c r="A216" s="17">
        <v>40840</v>
      </c>
      <c r="B216">
        <v>37657</v>
      </c>
    </row>
    <row r="217" spans="1:2">
      <c r="A217" s="17">
        <v>40841</v>
      </c>
      <c r="B217">
        <v>37291</v>
      </c>
    </row>
    <row r="218" spans="1:2">
      <c r="A218" s="17">
        <v>40842</v>
      </c>
      <c r="B218">
        <v>37291</v>
      </c>
    </row>
    <row r="219" spans="1:2">
      <c r="A219" s="17">
        <v>40843</v>
      </c>
      <c r="B219">
        <v>37291</v>
      </c>
    </row>
    <row r="220" spans="1:2">
      <c r="A220" s="17">
        <v>40844</v>
      </c>
      <c r="B220">
        <v>37291</v>
      </c>
    </row>
    <row r="221" spans="1:2">
      <c r="A221" s="17">
        <v>40847</v>
      </c>
      <c r="B221">
        <v>37291</v>
      </c>
    </row>
    <row r="222" spans="1:2">
      <c r="A222" s="17">
        <v>40848</v>
      </c>
      <c r="B222">
        <v>37948</v>
      </c>
    </row>
    <row r="223" spans="1:2">
      <c r="A223" s="17">
        <v>40849</v>
      </c>
      <c r="B223">
        <v>37948</v>
      </c>
    </row>
    <row r="224" spans="1:2">
      <c r="A224" s="17">
        <v>40850</v>
      </c>
      <c r="B224">
        <v>37948</v>
      </c>
    </row>
    <row r="225" spans="1:2">
      <c r="A225" s="17">
        <v>40851</v>
      </c>
      <c r="B225">
        <v>37948</v>
      </c>
    </row>
    <row r="226" spans="1:2">
      <c r="A226" s="17">
        <v>40854</v>
      </c>
      <c r="B226">
        <v>37948</v>
      </c>
    </row>
    <row r="227" spans="1:2">
      <c r="A227" s="17">
        <v>40855</v>
      </c>
      <c r="B227">
        <v>38852</v>
      </c>
    </row>
    <row r="228" spans="1:2">
      <c r="A228" s="17">
        <v>40856</v>
      </c>
      <c r="B228">
        <v>38852</v>
      </c>
    </row>
    <row r="229" spans="1:2">
      <c r="A229" s="17">
        <v>40857</v>
      </c>
      <c r="B229">
        <v>38852</v>
      </c>
    </row>
    <row r="230" spans="1:2">
      <c r="A230" s="17">
        <v>40858</v>
      </c>
      <c r="B230">
        <v>38852</v>
      </c>
    </row>
    <row r="231" spans="1:2">
      <c r="A231" s="17">
        <v>40861</v>
      </c>
      <c r="B231">
        <v>38852</v>
      </c>
    </row>
    <row r="232" spans="1:2">
      <c r="A232" s="17">
        <v>40862</v>
      </c>
      <c r="B232">
        <v>38552</v>
      </c>
    </row>
    <row r="233" spans="1:2">
      <c r="A233" s="17">
        <v>40863</v>
      </c>
      <c r="B233">
        <v>38552</v>
      </c>
    </row>
    <row r="234" spans="1:2">
      <c r="A234" s="17">
        <v>40864</v>
      </c>
      <c r="B234">
        <v>38552</v>
      </c>
    </row>
    <row r="235" spans="1:2">
      <c r="A235" s="17">
        <v>40865</v>
      </c>
      <c r="B235">
        <v>38552</v>
      </c>
    </row>
    <row r="236" spans="1:2">
      <c r="A236" s="17">
        <v>40868</v>
      </c>
      <c r="B236">
        <v>38552</v>
      </c>
    </row>
    <row r="237" spans="1:2">
      <c r="A237" s="17">
        <v>40869</v>
      </c>
      <c r="B237">
        <v>38807</v>
      </c>
    </row>
    <row r="238" spans="1:2">
      <c r="A238" s="17">
        <v>40870</v>
      </c>
      <c r="B238">
        <v>38807</v>
      </c>
    </row>
    <row r="239" spans="1:2">
      <c r="A239" s="17">
        <v>40871</v>
      </c>
      <c r="B239">
        <v>38807</v>
      </c>
    </row>
    <row r="240" spans="1:2">
      <c r="A240" s="17">
        <v>40872</v>
      </c>
      <c r="B240">
        <v>38807</v>
      </c>
    </row>
    <row r="241" spans="1:2">
      <c r="A241" s="17">
        <v>40875</v>
      </c>
      <c r="B241">
        <v>38807</v>
      </c>
    </row>
    <row r="242" spans="1:2">
      <c r="A242" s="17">
        <v>40876</v>
      </c>
      <c r="B242">
        <v>38820</v>
      </c>
    </row>
    <row r="243" spans="1:2">
      <c r="A243" s="17">
        <v>40877</v>
      </c>
      <c r="B243">
        <v>38820</v>
      </c>
    </row>
    <row r="244" spans="1:2">
      <c r="A244" s="17">
        <v>40878</v>
      </c>
      <c r="B244">
        <v>38820</v>
      </c>
    </row>
    <row r="245" spans="1:2">
      <c r="A245" s="17">
        <v>40879</v>
      </c>
      <c r="B245">
        <v>38820</v>
      </c>
    </row>
    <row r="246" spans="1:2">
      <c r="A246" s="17">
        <v>40882</v>
      </c>
      <c r="B246">
        <v>38820</v>
      </c>
    </row>
    <row r="247" spans="1:2">
      <c r="A247" s="17">
        <v>40883</v>
      </c>
      <c r="B247">
        <v>41893</v>
      </c>
    </row>
    <row r="248" spans="1:2">
      <c r="A248" s="17">
        <v>40884</v>
      </c>
      <c r="B248">
        <v>41893</v>
      </c>
    </row>
    <row r="249" spans="1:2">
      <c r="A249" s="17">
        <v>40885</v>
      </c>
      <c r="B249">
        <v>41893</v>
      </c>
    </row>
    <row r="250" spans="1:2">
      <c r="A250" s="17">
        <v>40886</v>
      </c>
      <c r="B250">
        <v>41893</v>
      </c>
    </row>
    <row r="251" spans="1:2">
      <c r="A251" s="17">
        <v>40889</v>
      </c>
      <c r="B251">
        <v>41893</v>
      </c>
    </row>
    <row r="252" spans="1:2">
      <c r="A252" s="17">
        <v>40890</v>
      </c>
      <c r="B252">
        <v>43600</v>
      </c>
    </row>
    <row r="253" spans="1:2">
      <c r="A253" s="17">
        <v>40891</v>
      </c>
      <c r="B253">
        <v>43600</v>
      </c>
    </row>
    <row r="254" spans="1:2">
      <c r="A254" s="17">
        <v>40892</v>
      </c>
      <c r="B254">
        <v>43600</v>
      </c>
    </row>
    <row r="255" spans="1:2">
      <c r="A255" s="17">
        <v>40893</v>
      </c>
      <c r="B255">
        <v>43600</v>
      </c>
    </row>
    <row r="256" spans="1:2">
      <c r="A256" s="17">
        <v>40896</v>
      </c>
      <c r="B256">
        <v>43600</v>
      </c>
    </row>
    <row r="257" spans="1:2">
      <c r="A257" s="17">
        <v>40897</v>
      </c>
      <c r="B257">
        <v>43456</v>
      </c>
    </row>
    <row r="258" spans="1:2">
      <c r="A258" s="17">
        <v>40898</v>
      </c>
      <c r="B258">
        <v>43456</v>
      </c>
    </row>
    <row r="259" spans="1:2">
      <c r="A259" s="17">
        <v>40899</v>
      </c>
      <c r="B259">
        <v>43456</v>
      </c>
    </row>
    <row r="260" spans="1:2">
      <c r="A260" s="17">
        <v>40900</v>
      </c>
      <c r="B260">
        <v>43456</v>
      </c>
    </row>
    <row r="261" spans="1:2">
      <c r="A261" s="17">
        <v>40903</v>
      </c>
      <c r="B261">
        <v>43456</v>
      </c>
    </row>
    <row r="262" spans="1:2">
      <c r="A262" s="17">
        <v>40904</v>
      </c>
      <c r="B262">
        <v>42938</v>
      </c>
    </row>
    <row r="263" spans="1:2">
      <c r="A263" s="17">
        <v>40905</v>
      </c>
      <c r="B263">
        <v>42938</v>
      </c>
    </row>
    <row r="264" spans="1:2">
      <c r="A264" s="17">
        <v>40906</v>
      </c>
      <c r="B264">
        <v>42938</v>
      </c>
    </row>
    <row r="265" spans="1:2">
      <c r="A265" s="17">
        <v>40907</v>
      </c>
      <c r="B265">
        <v>42938</v>
      </c>
    </row>
    <row r="266" spans="1:2">
      <c r="A266" s="17">
        <v>40910</v>
      </c>
      <c r="B266">
        <v>42938</v>
      </c>
    </row>
    <row r="267" spans="1:2">
      <c r="A267" s="17">
        <v>40911</v>
      </c>
      <c r="B267">
        <v>42476</v>
      </c>
    </row>
    <row r="268" spans="1:2">
      <c r="A268" s="17">
        <v>40912</v>
      </c>
      <c r="B268">
        <v>42476</v>
      </c>
    </row>
    <row r="269" spans="1:2">
      <c r="A269" s="17">
        <v>40913</v>
      </c>
      <c r="B269">
        <v>42476</v>
      </c>
    </row>
    <row r="270" spans="1:2">
      <c r="A270" s="17">
        <v>40914</v>
      </c>
      <c r="B270">
        <v>42476</v>
      </c>
    </row>
    <row r="271" spans="1:2">
      <c r="A271" s="17">
        <v>40917</v>
      </c>
      <c r="B271">
        <v>42476</v>
      </c>
    </row>
    <row r="272" spans="1:2">
      <c r="A272" s="17">
        <v>40918</v>
      </c>
      <c r="B272">
        <v>43692</v>
      </c>
    </row>
    <row r="273" spans="1:2">
      <c r="A273" s="17">
        <v>40919</v>
      </c>
      <c r="B273">
        <v>43692</v>
      </c>
    </row>
    <row r="274" spans="1:2">
      <c r="A274" s="17">
        <v>40920</v>
      </c>
      <c r="B274">
        <v>43692</v>
      </c>
    </row>
    <row r="275" spans="1:2">
      <c r="A275" s="17">
        <v>40921</v>
      </c>
      <c r="B275">
        <v>43692</v>
      </c>
    </row>
    <row r="276" spans="1:2">
      <c r="A276" s="17">
        <v>40924</v>
      </c>
      <c r="B276">
        <v>43692</v>
      </c>
    </row>
    <row r="277" spans="1:2">
      <c r="A277" s="17">
        <v>40925</v>
      </c>
      <c r="B277">
        <v>43849</v>
      </c>
    </row>
    <row r="278" spans="1:2">
      <c r="A278" s="17">
        <v>40926</v>
      </c>
      <c r="B278">
        <v>43849</v>
      </c>
    </row>
    <row r="279" spans="1:2">
      <c r="A279" s="17">
        <v>40927</v>
      </c>
      <c r="B279">
        <v>43849</v>
      </c>
    </row>
    <row r="280" spans="1:2">
      <c r="A280" s="17">
        <v>40928</v>
      </c>
      <c r="B280">
        <v>43849</v>
      </c>
    </row>
    <row r="281" spans="1:2">
      <c r="A281" s="17">
        <v>40931</v>
      </c>
      <c r="B281">
        <v>43849</v>
      </c>
    </row>
    <row r="282" spans="1:2">
      <c r="A282" s="17">
        <v>40932</v>
      </c>
      <c r="B282">
        <v>44105</v>
      </c>
    </row>
    <row r="283" spans="1:2">
      <c r="A283" s="17">
        <v>40933</v>
      </c>
      <c r="B283">
        <v>44105</v>
      </c>
    </row>
    <row r="284" spans="1:2">
      <c r="A284" s="17">
        <v>40934</v>
      </c>
      <c r="B284">
        <v>44105</v>
      </c>
    </row>
    <row r="285" spans="1:2">
      <c r="A285" s="17">
        <v>40935</v>
      </c>
      <c r="B285">
        <v>44105</v>
      </c>
    </row>
    <row r="286" spans="1:2">
      <c r="A286" s="17">
        <v>40938</v>
      </c>
      <c r="B286">
        <v>44105</v>
      </c>
    </row>
    <row r="287" spans="1:2">
      <c r="A287" s="17">
        <v>40939</v>
      </c>
      <c r="B287">
        <v>45030</v>
      </c>
    </row>
    <row r="288" spans="1:2">
      <c r="A288" s="17">
        <v>40940</v>
      </c>
      <c r="B288">
        <v>45030</v>
      </c>
    </row>
    <row r="289" spans="1:2">
      <c r="A289" s="17">
        <v>40941</v>
      </c>
      <c r="B289">
        <v>45030</v>
      </c>
    </row>
    <row r="290" spans="1:2">
      <c r="A290" s="17">
        <v>40942</v>
      </c>
      <c r="B290">
        <v>45030</v>
      </c>
    </row>
    <row r="291" spans="1:2">
      <c r="A291" s="17">
        <v>40945</v>
      </c>
      <c r="B291">
        <v>45030</v>
      </c>
    </row>
    <row r="292" spans="1:2">
      <c r="A292" s="17">
        <v>40946</v>
      </c>
      <c r="B292">
        <v>44584</v>
      </c>
    </row>
    <row r="293" spans="1:2">
      <c r="A293" s="17">
        <v>40947</v>
      </c>
      <c r="B293">
        <v>44584</v>
      </c>
    </row>
    <row r="294" spans="1:2">
      <c r="A294" s="17">
        <v>40948</v>
      </c>
      <c r="B294">
        <v>44584</v>
      </c>
    </row>
    <row r="295" spans="1:2">
      <c r="A295" s="17">
        <v>40949</v>
      </c>
      <c r="B295">
        <v>44584</v>
      </c>
    </row>
    <row r="296" spans="1:2">
      <c r="A296" s="17">
        <v>40952</v>
      </c>
      <c r="B296">
        <v>44584</v>
      </c>
    </row>
    <row r="297" spans="1:2">
      <c r="A297" s="17">
        <v>40953</v>
      </c>
      <c r="B297">
        <v>44020</v>
      </c>
    </row>
    <row r="298" spans="1:2">
      <c r="A298" s="17">
        <v>40954</v>
      </c>
      <c r="B298">
        <v>44020</v>
      </c>
    </row>
    <row r="299" spans="1:2">
      <c r="A299" s="17">
        <v>40955</v>
      </c>
      <c r="B299">
        <v>44020</v>
      </c>
    </row>
    <row r="300" spans="1:2">
      <c r="A300" s="17">
        <v>40956</v>
      </c>
      <c r="B300">
        <v>44020</v>
      </c>
    </row>
    <row r="301" spans="1:2">
      <c r="A301" s="17">
        <v>40959</v>
      </c>
      <c r="B301">
        <v>44020</v>
      </c>
    </row>
    <row r="302" spans="1:2">
      <c r="A302" s="17">
        <v>40960</v>
      </c>
      <c r="B302">
        <v>44580</v>
      </c>
    </row>
    <row r="303" spans="1:2">
      <c r="A303" s="17">
        <v>40961</v>
      </c>
      <c r="B303">
        <v>44580</v>
      </c>
    </row>
    <row r="304" spans="1:2">
      <c r="A304" s="17">
        <v>40962</v>
      </c>
      <c r="B304">
        <v>44580</v>
      </c>
    </row>
    <row r="305" spans="1:2">
      <c r="A305" s="17">
        <v>40963</v>
      </c>
      <c r="B305">
        <v>44580</v>
      </c>
    </row>
    <row r="306" spans="1:2">
      <c r="A306" s="17">
        <v>40966</v>
      </c>
      <c r="B306">
        <v>44580</v>
      </c>
    </row>
    <row r="307" spans="1:2">
      <c r="A307" s="17">
        <v>40967</v>
      </c>
      <c r="B307">
        <v>45337</v>
      </c>
    </row>
    <row r="308" spans="1:2">
      <c r="A308" s="17">
        <v>40968</v>
      </c>
      <c r="B308">
        <v>45337</v>
      </c>
    </row>
    <row r="309" spans="1:2">
      <c r="A309" s="17">
        <v>40969</v>
      </c>
      <c r="B309">
        <v>45337</v>
      </c>
    </row>
    <row r="310" spans="1:2">
      <c r="A310" s="17">
        <v>40970</v>
      </c>
      <c r="B310">
        <v>45337</v>
      </c>
    </row>
    <row r="311" spans="1:2">
      <c r="A311" s="17">
        <v>40973</v>
      </c>
      <c r="B311">
        <v>45337</v>
      </c>
    </row>
    <row r="312" spans="1:2">
      <c r="A312" s="17">
        <v>40974</v>
      </c>
      <c r="B312">
        <v>42850</v>
      </c>
    </row>
    <row r="313" spans="1:2">
      <c r="A313" s="17">
        <v>40975</v>
      </c>
      <c r="B313">
        <v>42850</v>
      </c>
    </row>
    <row r="314" spans="1:2">
      <c r="A314" s="17">
        <v>40976</v>
      </c>
      <c r="B314">
        <v>42850</v>
      </c>
    </row>
    <row r="315" spans="1:2">
      <c r="A315" s="17">
        <v>40977</v>
      </c>
      <c r="B315">
        <v>42850</v>
      </c>
    </row>
    <row r="316" spans="1:2">
      <c r="A316" s="17">
        <v>40980</v>
      </c>
      <c r="B316">
        <v>42850</v>
      </c>
    </row>
    <row r="317" spans="1:2">
      <c r="A317" s="17">
        <v>40981</v>
      </c>
      <c r="B317">
        <v>43268</v>
      </c>
    </row>
    <row r="318" spans="1:2">
      <c r="A318" s="17">
        <v>40982</v>
      </c>
      <c r="B318">
        <v>43268</v>
      </c>
    </row>
    <row r="319" spans="1:2">
      <c r="A319" s="17">
        <v>40983</v>
      </c>
      <c r="B319">
        <v>43268</v>
      </c>
    </row>
    <row r="320" spans="1:2">
      <c r="A320" s="17">
        <v>40984</v>
      </c>
      <c r="B320">
        <v>43268</v>
      </c>
    </row>
    <row r="321" spans="1:2">
      <c r="A321" s="17">
        <v>40987</v>
      </c>
      <c r="B321">
        <v>43268</v>
      </c>
    </row>
    <row r="322" spans="1:2">
      <c r="A322" s="17">
        <v>40988</v>
      </c>
      <c r="B322">
        <v>43502</v>
      </c>
    </row>
    <row r="323" spans="1:2">
      <c r="A323" s="17">
        <v>40989</v>
      </c>
      <c r="B323">
        <v>43502</v>
      </c>
    </row>
    <row r="324" spans="1:2">
      <c r="A324" s="17">
        <v>40990</v>
      </c>
      <c r="B324">
        <v>43502</v>
      </c>
    </row>
    <row r="325" spans="1:2">
      <c r="A325" s="17">
        <v>40991</v>
      </c>
      <c r="B325">
        <v>43502</v>
      </c>
    </row>
    <row r="326" spans="1:2">
      <c r="A326" s="17">
        <v>40994</v>
      </c>
      <c r="B326">
        <v>43502</v>
      </c>
    </row>
    <row r="327" spans="1:2">
      <c r="A327" s="17">
        <v>40995</v>
      </c>
      <c r="B327">
        <v>41855</v>
      </c>
    </row>
    <row r="328" spans="1:2">
      <c r="A328" s="17">
        <v>40996</v>
      </c>
      <c r="B328">
        <v>41855</v>
      </c>
    </row>
    <row r="329" spans="1:2">
      <c r="A329" s="17">
        <v>40997</v>
      </c>
      <c r="B329">
        <v>41855</v>
      </c>
    </row>
    <row r="330" spans="1:2">
      <c r="A330" s="17">
        <v>40998</v>
      </c>
      <c r="B330">
        <v>41855</v>
      </c>
    </row>
    <row r="331" spans="1:2">
      <c r="A331" s="17">
        <v>41001</v>
      </c>
      <c r="B331">
        <v>41855</v>
      </c>
    </row>
    <row r="332" spans="1:2">
      <c r="A332" s="17">
        <v>41002</v>
      </c>
      <c r="B332">
        <v>40490</v>
      </c>
    </row>
    <row r="333" spans="1:2">
      <c r="A333" s="17">
        <v>41003</v>
      </c>
      <c r="B333">
        <v>40490</v>
      </c>
    </row>
    <row r="334" spans="1:2">
      <c r="A334" s="17">
        <v>41004</v>
      </c>
      <c r="B334">
        <v>40490</v>
      </c>
    </row>
    <row r="335" spans="1:2">
      <c r="A335" s="17">
        <v>41005</v>
      </c>
      <c r="B335">
        <v>40490</v>
      </c>
    </row>
    <row r="336" spans="1:2">
      <c r="A336" s="17">
        <v>41008</v>
      </c>
      <c r="B336">
        <v>40490</v>
      </c>
    </row>
    <row r="337" spans="1:2">
      <c r="A337" s="17">
        <v>41009</v>
      </c>
      <c r="B337">
        <v>39814</v>
      </c>
    </row>
    <row r="338" spans="1:2">
      <c r="A338" s="17">
        <v>41010</v>
      </c>
      <c r="B338">
        <v>39814</v>
      </c>
    </row>
    <row r="339" spans="1:2">
      <c r="A339" s="17">
        <v>41011</v>
      </c>
      <c r="B339">
        <v>39814</v>
      </c>
    </row>
    <row r="340" spans="1:2">
      <c r="A340" s="17">
        <v>41012</v>
      </c>
      <c r="B340">
        <v>39814</v>
      </c>
    </row>
    <row r="341" spans="1:2">
      <c r="A341" s="17">
        <v>41015</v>
      </c>
      <c r="B341">
        <v>39814</v>
      </c>
    </row>
    <row r="342" spans="1:2">
      <c r="A342" s="17">
        <v>41016</v>
      </c>
      <c r="B342">
        <v>40585</v>
      </c>
    </row>
    <row r="343" spans="1:2">
      <c r="A343" s="17">
        <v>41017</v>
      </c>
      <c r="B343">
        <v>40585</v>
      </c>
    </row>
    <row r="344" spans="1:2">
      <c r="A344" s="17">
        <v>41018</v>
      </c>
      <c r="B344">
        <v>40585</v>
      </c>
    </row>
    <row r="345" spans="1:2">
      <c r="A345" s="17">
        <v>41019</v>
      </c>
      <c r="B345">
        <v>40585</v>
      </c>
    </row>
    <row r="346" spans="1:2">
      <c r="A346" s="17">
        <v>41022</v>
      </c>
      <c r="B346">
        <v>40585</v>
      </c>
    </row>
    <row r="347" spans="1:2">
      <c r="A347" s="17">
        <v>41023</v>
      </c>
      <c r="B347">
        <v>40823</v>
      </c>
    </row>
    <row r="348" spans="1:2">
      <c r="A348" s="17">
        <v>41024</v>
      </c>
      <c r="B348">
        <v>40823</v>
      </c>
    </row>
    <row r="349" spans="1:2">
      <c r="A349" s="17">
        <v>41025</v>
      </c>
      <c r="B349">
        <v>40823</v>
      </c>
    </row>
    <row r="350" spans="1:2">
      <c r="A350" s="17">
        <v>41026</v>
      </c>
      <c r="B350">
        <v>40823</v>
      </c>
    </row>
    <row r="351" spans="1:2">
      <c r="A351" s="17">
        <v>41029</v>
      </c>
      <c r="B351">
        <v>40823</v>
      </c>
    </row>
    <row r="352" spans="1:2">
      <c r="A352" s="17">
        <v>41030</v>
      </c>
      <c r="B352">
        <v>41810</v>
      </c>
    </row>
    <row r="353" spans="1:2">
      <c r="A353" s="17">
        <v>41031</v>
      </c>
      <c r="B353">
        <v>41810</v>
      </c>
    </row>
    <row r="354" spans="1:2">
      <c r="A354" s="17">
        <v>41032</v>
      </c>
      <c r="B354">
        <v>41810</v>
      </c>
    </row>
    <row r="355" spans="1:2">
      <c r="A355" s="17">
        <v>41033</v>
      </c>
      <c r="B355">
        <v>41810</v>
      </c>
    </row>
    <row r="356" spans="1:2">
      <c r="A356" s="17">
        <v>41036</v>
      </c>
      <c r="B356">
        <v>41810</v>
      </c>
    </row>
    <row r="357" spans="1:2">
      <c r="A357" s="17">
        <v>41037</v>
      </c>
      <c r="B357">
        <v>43091</v>
      </c>
    </row>
    <row r="358" spans="1:2">
      <c r="A358" s="17">
        <v>41038</v>
      </c>
      <c r="B358">
        <v>43091</v>
      </c>
    </row>
    <row r="359" spans="1:2">
      <c r="A359" s="17">
        <v>41039</v>
      </c>
      <c r="B359">
        <v>43091</v>
      </c>
    </row>
    <row r="360" spans="1:2">
      <c r="A360" s="17">
        <v>41040</v>
      </c>
      <c r="B360">
        <v>43091</v>
      </c>
    </row>
    <row r="361" spans="1:2">
      <c r="A361" s="17">
        <v>41043</v>
      </c>
      <c r="B361">
        <v>43091</v>
      </c>
    </row>
    <row r="362" spans="1:2">
      <c r="A362" s="17">
        <v>41044</v>
      </c>
      <c r="B362">
        <v>45020</v>
      </c>
    </row>
    <row r="363" spans="1:2">
      <c r="A363" s="17">
        <v>41045</v>
      </c>
      <c r="B363">
        <v>45020</v>
      </c>
    </row>
    <row r="364" spans="1:2">
      <c r="A364" s="17">
        <v>41046</v>
      </c>
      <c r="B364">
        <v>45020</v>
      </c>
    </row>
    <row r="365" spans="1:2">
      <c r="A365" s="17">
        <v>41047</v>
      </c>
      <c r="B365">
        <v>45020</v>
      </c>
    </row>
    <row r="366" spans="1:2">
      <c r="A366" s="17">
        <v>41050</v>
      </c>
      <c r="B366">
        <v>45020</v>
      </c>
    </row>
    <row r="367" spans="1:2">
      <c r="A367" s="17">
        <v>41051</v>
      </c>
      <c r="B367">
        <v>47012</v>
      </c>
    </row>
    <row r="368" spans="1:2">
      <c r="A368" s="17">
        <v>41052</v>
      </c>
      <c r="B368">
        <v>47012</v>
      </c>
    </row>
    <row r="369" spans="1:2">
      <c r="A369" s="17">
        <v>41053</v>
      </c>
      <c r="B369">
        <v>47012</v>
      </c>
    </row>
    <row r="370" spans="1:2">
      <c r="A370" s="17">
        <v>41054</v>
      </c>
      <c r="B370">
        <v>47012</v>
      </c>
    </row>
    <row r="371" spans="1:2">
      <c r="A371" s="17">
        <v>41057</v>
      </c>
      <c r="B371">
        <v>47012</v>
      </c>
    </row>
    <row r="372" spans="1:2">
      <c r="A372" s="17">
        <v>41058</v>
      </c>
      <c r="B372">
        <v>48449</v>
      </c>
    </row>
    <row r="373" spans="1:2">
      <c r="A373" s="17">
        <v>41059</v>
      </c>
      <c r="B373">
        <v>48449</v>
      </c>
    </row>
    <row r="374" spans="1:2">
      <c r="A374" s="17">
        <v>41060</v>
      </c>
      <c r="B374">
        <v>48449</v>
      </c>
    </row>
    <row r="375" spans="1:2">
      <c r="A375" s="17">
        <v>41061</v>
      </c>
      <c r="B375">
        <v>48449</v>
      </c>
    </row>
    <row r="376" spans="1:2">
      <c r="A376" s="17">
        <v>41064</v>
      </c>
      <c r="B376">
        <v>48449</v>
      </c>
    </row>
    <row r="377" spans="1:2">
      <c r="A377" s="17">
        <v>41065</v>
      </c>
      <c r="B377">
        <v>49838</v>
      </c>
    </row>
    <row r="378" spans="1:2">
      <c r="A378" s="17">
        <v>41066</v>
      </c>
      <c r="B378">
        <v>49838</v>
      </c>
    </row>
    <row r="379" spans="1:2">
      <c r="A379" s="17">
        <v>41067</v>
      </c>
      <c r="B379">
        <v>49838</v>
      </c>
    </row>
    <row r="380" spans="1:2">
      <c r="A380" s="17">
        <v>41068</v>
      </c>
      <c r="B380">
        <v>49838</v>
      </c>
    </row>
    <row r="381" spans="1:2">
      <c r="A381" s="17">
        <v>41071</v>
      </c>
      <c r="B381">
        <v>49838</v>
      </c>
    </row>
    <row r="382" spans="1:2">
      <c r="A382" s="17">
        <v>41072</v>
      </c>
      <c r="B382">
        <v>50036</v>
      </c>
    </row>
    <row r="383" spans="1:2">
      <c r="A383" s="17">
        <v>41073</v>
      </c>
      <c r="B383">
        <v>50036</v>
      </c>
    </row>
    <row r="384" spans="1:2">
      <c r="A384" s="17">
        <v>41074</v>
      </c>
      <c r="B384">
        <v>50036</v>
      </c>
    </row>
    <row r="385" spans="1:2">
      <c r="A385" s="17">
        <v>41075</v>
      </c>
      <c r="B385">
        <v>50036</v>
      </c>
    </row>
    <row r="386" spans="1:2">
      <c r="A386" s="17">
        <v>41078</v>
      </c>
      <c r="B386">
        <v>50036</v>
      </c>
    </row>
    <row r="387" spans="1:2">
      <c r="A387" s="17">
        <v>41079</v>
      </c>
      <c r="B387">
        <v>51831</v>
      </c>
    </row>
    <row r="388" spans="1:2">
      <c r="A388" s="17">
        <v>41080</v>
      </c>
      <c r="B388">
        <v>51831</v>
      </c>
    </row>
    <row r="389" spans="1:2">
      <c r="A389" s="17">
        <v>41081</v>
      </c>
      <c r="B389">
        <v>51831</v>
      </c>
    </row>
    <row r="390" spans="1:2">
      <c r="A390" s="17">
        <v>41082</v>
      </c>
      <c r="B390">
        <v>51831</v>
      </c>
    </row>
    <row r="391" spans="1:2">
      <c r="A391" s="17">
        <v>41085</v>
      </c>
      <c r="B391">
        <v>51831</v>
      </c>
    </row>
    <row r="392" spans="1:2">
      <c r="A392" s="17">
        <v>41086</v>
      </c>
      <c r="B392">
        <v>50349</v>
      </c>
    </row>
    <row r="393" spans="1:2">
      <c r="A393" s="17">
        <v>41087</v>
      </c>
      <c r="B393">
        <v>50349</v>
      </c>
    </row>
    <row r="394" spans="1:2">
      <c r="A394" s="17">
        <v>41088</v>
      </c>
      <c r="B394">
        <v>50349</v>
      </c>
    </row>
    <row r="395" spans="1:2">
      <c r="A395" s="17">
        <v>41089</v>
      </c>
      <c r="B395">
        <v>50349</v>
      </c>
    </row>
    <row r="396" spans="1:2">
      <c r="A396" s="17">
        <v>41092</v>
      </c>
      <c r="B396">
        <v>50349</v>
      </c>
    </row>
    <row r="397" spans="1:2">
      <c r="A397" s="17">
        <v>41093</v>
      </c>
      <c r="B397">
        <v>49442</v>
      </c>
    </row>
    <row r="398" spans="1:2">
      <c r="A398" s="17">
        <v>41094</v>
      </c>
      <c r="B398">
        <v>49442</v>
      </c>
    </row>
    <row r="399" spans="1:2">
      <c r="A399" s="17">
        <v>41095</v>
      </c>
      <c r="B399">
        <v>49442</v>
      </c>
    </row>
    <row r="400" spans="1:2">
      <c r="A400" s="17">
        <v>41096</v>
      </c>
      <c r="B400">
        <v>49442</v>
      </c>
    </row>
    <row r="401" spans="1:2">
      <c r="A401" s="17">
        <v>41099</v>
      </c>
      <c r="B401">
        <v>49442</v>
      </c>
    </row>
    <row r="402" spans="1:2">
      <c r="A402" s="17">
        <v>41100</v>
      </c>
      <c r="B402">
        <v>48715</v>
      </c>
    </row>
    <row r="403" spans="1:2">
      <c r="A403" s="17">
        <v>41101</v>
      </c>
      <c r="B403">
        <v>48715</v>
      </c>
    </row>
    <row r="404" spans="1:2">
      <c r="A404" s="17">
        <v>41102</v>
      </c>
      <c r="B404">
        <v>48715</v>
      </c>
    </row>
    <row r="405" spans="1:2">
      <c r="A405" s="17">
        <v>41103</v>
      </c>
      <c r="B405">
        <v>48715</v>
      </c>
    </row>
    <row r="406" spans="1:2">
      <c r="A406" s="17">
        <v>41106</v>
      </c>
      <c r="B406">
        <v>48715</v>
      </c>
    </row>
    <row r="407" spans="1:2">
      <c r="A407" s="17">
        <v>41107</v>
      </c>
      <c r="B407">
        <v>49929</v>
      </c>
    </row>
    <row r="408" spans="1:2">
      <c r="A408" s="17">
        <v>41108</v>
      </c>
      <c r="B408">
        <v>49929</v>
      </c>
    </row>
    <row r="409" spans="1:2">
      <c r="A409" s="17">
        <v>41109</v>
      </c>
      <c r="B409">
        <v>49929</v>
      </c>
    </row>
    <row r="410" spans="1:2">
      <c r="A410" s="17">
        <v>41110</v>
      </c>
      <c r="B410">
        <v>49929</v>
      </c>
    </row>
    <row r="411" spans="1:2">
      <c r="A411" s="17">
        <v>41113</v>
      </c>
      <c r="B411">
        <v>49929</v>
      </c>
    </row>
    <row r="412" spans="1:2">
      <c r="A412" s="17">
        <v>41114</v>
      </c>
      <c r="B412">
        <v>51043</v>
      </c>
    </row>
    <row r="413" spans="1:2">
      <c r="A413" s="17">
        <v>41115</v>
      </c>
      <c r="B413">
        <v>51043</v>
      </c>
    </row>
    <row r="414" spans="1:2">
      <c r="A414" s="17">
        <v>41116</v>
      </c>
      <c r="B414">
        <v>51043</v>
      </c>
    </row>
    <row r="415" spans="1:2">
      <c r="A415" s="17">
        <v>41117</v>
      </c>
      <c r="B415">
        <v>51043</v>
      </c>
    </row>
    <row r="416" spans="1:2">
      <c r="A416" s="17">
        <v>41120</v>
      </c>
      <c r="B416">
        <v>51043</v>
      </c>
    </row>
    <row r="417" spans="1:2">
      <c r="A417" s="17">
        <v>41121</v>
      </c>
      <c r="B417">
        <v>52220</v>
      </c>
    </row>
    <row r="418" spans="1:2">
      <c r="A418" s="17">
        <v>41122</v>
      </c>
      <c r="B418">
        <v>52220</v>
      </c>
    </row>
    <row r="419" spans="1:2">
      <c r="A419" s="17">
        <v>41123</v>
      </c>
      <c r="B419">
        <v>52220</v>
      </c>
    </row>
    <row r="420" spans="1:2">
      <c r="A420" s="17">
        <v>41124</v>
      </c>
      <c r="B420">
        <v>52220</v>
      </c>
    </row>
    <row r="421" spans="1:2">
      <c r="A421" s="17">
        <v>41127</v>
      </c>
      <c r="B421">
        <v>52220</v>
      </c>
    </row>
    <row r="422" spans="1:2">
      <c r="A422" s="17">
        <v>41128</v>
      </c>
      <c r="B422">
        <v>53246</v>
      </c>
    </row>
    <row r="423" spans="1:2">
      <c r="A423" s="17">
        <v>41129</v>
      </c>
      <c r="B423">
        <v>53246</v>
      </c>
    </row>
    <row r="424" spans="1:2">
      <c r="A424" s="17">
        <v>41130</v>
      </c>
      <c r="B424">
        <v>53246</v>
      </c>
    </row>
    <row r="425" spans="1:2">
      <c r="A425" s="17">
        <v>41131</v>
      </c>
      <c r="B425">
        <v>53246</v>
      </c>
    </row>
    <row r="426" spans="1:2">
      <c r="A426" s="17">
        <v>41134</v>
      </c>
      <c r="B426">
        <v>53246</v>
      </c>
    </row>
    <row r="427" spans="1:2">
      <c r="A427" s="17">
        <v>41135</v>
      </c>
      <c r="B427">
        <v>54074</v>
      </c>
    </row>
    <row r="428" spans="1:2">
      <c r="A428" s="17">
        <v>41136</v>
      </c>
      <c r="B428">
        <v>54074</v>
      </c>
    </row>
    <row r="429" spans="1:2">
      <c r="A429" s="17">
        <v>41137</v>
      </c>
      <c r="B429">
        <v>54074</v>
      </c>
    </row>
    <row r="430" spans="1:2">
      <c r="A430" s="17">
        <v>41138</v>
      </c>
      <c r="B430">
        <v>54074</v>
      </c>
    </row>
    <row r="431" spans="1:2">
      <c r="A431" s="17">
        <v>41141</v>
      </c>
      <c r="B431">
        <v>54074</v>
      </c>
    </row>
    <row r="432" spans="1:2">
      <c r="A432" s="17">
        <v>41142</v>
      </c>
      <c r="B432">
        <v>54526</v>
      </c>
    </row>
    <row r="433" spans="1:2">
      <c r="A433" s="17">
        <v>41143</v>
      </c>
      <c r="B433">
        <v>54526</v>
      </c>
    </row>
    <row r="434" spans="1:2">
      <c r="A434" s="17">
        <v>41144</v>
      </c>
      <c r="B434">
        <v>54526</v>
      </c>
    </row>
    <row r="435" spans="1:2">
      <c r="A435" s="17">
        <v>41145</v>
      </c>
      <c r="B435">
        <v>54526</v>
      </c>
    </row>
    <row r="436" spans="1:2">
      <c r="A436" s="17">
        <v>41148</v>
      </c>
      <c r="B436">
        <v>54526</v>
      </c>
    </row>
    <row r="437" spans="1:2">
      <c r="A437" s="17">
        <v>41149</v>
      </c>
      <c r="B437">
        <v>54458</v>
      </c>
    </row>
    <row r="438" spans="1:2">
      <c r="A438" s="17">
        <v>41150</v>
      </c>
      <c r="B438">
        <v>54458</v>
      </c>
    </row>
    <row r="439" spans="1:2">
      <c r="A439" s="17">
        <v>41151</v>
      </c>
      <c r="B439">
        <v>54458</v>
      </c>
    </row>
    <row r="440" spans="1:2">
      <c r="A440" s="17">
        <v>41152</v>
      </c>
      <c r="B440">
        <v>54458</v>
      </c>
    </row>
    <row r="441" spans="1:2">
      <c r="A441" s="17">
        <v>41155</v>
      </c>
      <c r="B441">
        <v>54458</v>
      </c>
    </row>
    <row r="442" spans="1:2">
      <c r="A442" s="17">
        <v>41156</v>
      </c>
      <c r="B442">
        <v>54977</v>
      </c>
    </row>
    <row r="443" spans="1:2">
      <c r="A443" s="17">
        <v>41157</v>
      </c>
      <c r="B443">
        <v>54977</v>
      </c>
    </row>
    <row r="444" spans="1:2">
      <c r="A444" s="17">
        <v>41158</v>
      </c>
      <c r="B444">
        <v>54977</v>
      </c>
    </row>
    <row r="445" spans="1:2">
      <c r="A445" s="17">
        <v>41159</v>
      </c>
      <c r="B445">
        <v>54977</v>
      </c>
    </row>
    <row r="446" spans="1:2">
      <c r="A446" s="17">
        <v>41162</v>
      </c>
      <c r="B446">
        <v>54977</v>
      </c>
    </row>
    <row r="447" spans="1:2">
      <c r="A447" s="17">
        <v>41163</v>
      </c>
      <c r="B447">
        <v>56375</v>
      </c>
    </row>
    <row r="448" spans="1:2">
      <c r="A448" s="17">
        <v>41164</v>
      </c>
      <c r="B448">
        <v>56375</v>
      </c>
    </row>
    <row r="449" spans="1:2">
      <c r="A449" s="17">
        <v>41165</v>
      </c>
      <c r="B449">
        <v>56375</v>
      </c>
    </row>
    <row r="450" spans="1:2">
      <c r="A450" s="17">
        <v>41166</v>
      </c>
      <c r="B450">
        <v>56375</v>
      </c>
    </row>
    <row r="451" spans="1:2">
      <c r="A451" s="17">
        <v>41169</v>
      </c>
      <c r="B451">
        <v>56375</v>
      </c>
    </row>
    <row r="452" spans="1:2">
      <c r="A452" s="17">
        <v>41170</v>
      </c>
      <c r="B452">
        <v>57118</v>
      </c>
    </row>
    <row r="453" spans="1:2">
      <c r="A453" s="17">
        <v>41171</v>
      </c>
      <c r="B453">
        <v>57118</v>
      </c>
    </row>
    <row r="454" spans="1:2">
      <c r="A454" s="17">
        <v>41172</v>
      </c>
      <c r="B454">
        <v>57118</v>
      </c>
    </row>
    <row r="455" spans="1:2">
      <c r="A455" s="17">
        <v>41173</v>
      </c>
      <c r="B455">
        <v>57118</v>
      </c>
    </row>
    <row r="456" spans="1:2">
      <c r="A456" s="17">
        <v>41176</v>
      </c>
      <c r="B456">
        <v>57118</v>
      </c>
    </row>
    <row r="457" spans="1:2">
      <c r="A457" s="17">
        <v>41177</v>
      </c>
      <c r="B457">
        <v>58824</v>
      </c>
    </row>
    <row r="458" spans="1:2">
      <c r="A458" s="17">
        <v>41178</v>
      </c>
      <c r="B458">
        <v>58824</v>
      </c>
    </row>
    <row r="459" spans="1:2">
      <c r="A459" s="17">
        <v>41179</v>
      </c>
      <c r="B459">
        <v>58824</v>
      </c>
    </row>
    <row r="460" spans="1:2">
      <c r="A460" s="17">
        <v>41180</v>
      </c>
      <c r="B460">
        <v>58824</v>
      </c>
    </row>
    <row r="461" spans="1:2">
      <c r="A461" s="17">
        <v>41183</v>
      </c>
      <c r="B461">
        <v>58824</v>
      </c>
    </row>
    <row r="462" spans="1:2">
      <c r="A462" s="17">
        <v>41184</v>
      </c>
      <c r="B462">
        <v>60889</v>
      </c>
    </row>
    <row r="463" spans="1:2">
      <c r="A463" s="17">
        <v>41185</v>
      </c>
      <c r="B463">
        <v>60889</v>
      </c>
    </row>
    <row r="464" spans="1:2">
      <c r="A464" s="17">
        <v>41186</v>
      </c>
      <c r="B464">
        <v>60889</v>
      </c>
    </row>
    <row r="465" spans="1:2">
      <c r="A465" s="17">
        <v>41187</v>
      </c>
      <c r="B465">
        <v>60889</v>
      </c>
    </row>
    <row r="466" spans="1:2">
      <c r="A466" s="17">
        <v>41190</v>
      </c>
      <c r="B466">
        <v>60889</v>
      </c>
    </row>
    <row r="467" spans="1:2">
      <c r="A467" s="17">
        <v>41191</v>
      </c>
      <c r="B467">
        <v>64674</v>
      </c>
    </row>
    <row r="468" spans="1:2">
      <c r="A468" s="17">
        <v>41192</v>
      </c>
      <c r="B468">
        <v>64674</v>
      </c>
    </row>
    <row r="469" spans="1:2">
      <c r="A469" s="17">
        <v>41193</v>
      </c>
      <c r="B469">
        <v>64674</v>
      </c>
    </row>
    <row r="470" spans="1:2">
      <c r="A470" s="17">
        <v>41194</v>
      </c>
      <c r="B470">
        <v>64674</v>
      </c>
    </row>
    <row r="471" spans="1:2">
      <c r="A471" s="17">
        <v>41197</v>
      </c>
      <c r="B471">
        <v>64674</v>
      </c>
    </row>
    <row r="472" spans="1:2">
      <c r="A472" s="17">
        <v>41198</v>
      </c>
      <c r="B472">
        <v>64707</v>
      </c>
    </row>
    <row r="473" spans="1:2">
      <c r="A473" s="17">
        <v>41199</v>
      </c>
      <c r="B473">
        <v>64707</v>
      </c>
    </row>
    <row r="474" spans="1:2">
      <c r="A474" s="17">
        <v>41200</v>
      </c>
      <c r="B474">
        <v>64707</v>
      </c>
    </row>
    <row r="475" spans="1:2">
      <c r="A475" s="17">
        <v>41201</v>
      </c>
      <c r="B475">
        <v>64707</v>
      </c>
    </row>
    <row r="476" spans="1:2">
      <c r="A476" s="17">
        <v>41204</v>
      </c>
      <c r="B476">
        <v>64707</v>
      </c>
    </row>
    <row r="477" spans="1:2">
      <c r="A477" s="17">
        <v>41205</v>
      </c>
      <c r="B477">
        <v>62200</v>
      </c>
    </row>
    <row r="478" spans="1:2">
      <c r="A478" s="17">
        <v>41206</v>
      </c>
      <c r="B478">
        <v>62200</v>
      </c>
    </row>
    <row r="479" spans="1:2">
      <c r="A479" s="17">
        <v>41207</v>
      </c>
      <c r="B479">
        <v>62200</v>
      </c>
    </row>
    <row r="480" spans="1:2">
      <c r="A480" s="17">
        <v>41208</v>
      </c>
      <c r="B480">
        <v>62200</v>
      </c>
    </row>
    <row r="481" spans="1:2">
      <c r="A481" s="17">
        <v>41211</v>
      </c>
      <c r="B481">
        <v>62200</v>
      </c>
    </row>
    <row r="482" spans="1:2">
      <c r="A482" s="17">
        <v>41212</v>
      </c>
      <c r="B482">
        <v>61449</v>
      </c>
    </row>
    <row r="483" spans="1:2">
      <c r="A483" s="17">
        <v>41213</v>
      </c>
      <c r="B483">
        <v>61449</v>
      </c>
    </row>
    <row r="484" spans="1:2">
      <c r="A484" s="17">
        <v>41214</v>
      </c>
      <c r="B484">
        <v>61449</v>
      </c>
    </row>
    <row r="485" spans="1:2">
      <c r="A485" s="17">
        <v>41215</v>
      </c>
      <c r="B485">
        <v>61449</v>
      </c>
    </row>
    <row r="486" spans="1:2">
      <c r="A486" s="17">
        <v>41218</v>
      </c>
      <c r="B486">
        <v>61449</v>
      </c>
    </row>
    <row r="487" spans="1:2">
      <c r="A487" s="17">
        <v>41219</v>
      </c>
      <c r="B487">
        <v>60132</v>
      </c>
    </row>
    <row r="488" spans="1:2">
      <c r="A488" s="17">
        <v>41220</v>
      </c>
      <c r="B488">
        <v>60132</v>
      </c>
    </row>
    <row r="489" spans="1:2">
      <c r="A489" s="17">
        <v>41221</v>
      </c>
      <c r="B489">
        <v>60132</v>
      </c>
    </row>
    <row r="490" spans="1:2">
      <c r="A490" s="17">
        <v>41222</v>
      </c>
      <c r="B490">
        <v>60132</v>
      </c>
    </row>
    <row r="491" spans="1:2">
      <c r="A491" s="17">
        <v>41225</v>
      </c>
      <c r="B491">
        <v>60132</v>
      </c>
    </row>
    <row r="492" spans="1:2">
      <c r="A492" s="17">
        <v>41226</v>
      </c>
      <c r="B492">
        <v>60470</v>
      </c>
    </row>
    <row r="493" spans="1:2">
      <c r="A493" s="17">
        <v>41227</v>
      </c>
      <c r="B493">
        <v>60470</v>
      </c>
    </row>
    <row r="494" spans="1:2">
      <c r="A494" s="17">
        <v>41228</v>
      </c>
      <c r="B494">
        <v>60470</v>
      </c>
    </row>
    <row r="495" spans="1:2">
      <c r="A495" s="17">
        <v>41229</v>
      </c>
      <c r="B495">
        <v>60470</v>
      </c>
    </row>
    <row r="496" spans="1:2">
      <c r="A496" s="17">
        <v>41232</v>
      </c>
      <c r="B496">
        <v>60470</v>
      </c>
    </row>
    <row r="497" spans="1:2">
      <c r="A497" s="17">
        <v>41233</v>
      </c>
      <c r="B497">
        <v>59533</v>
      </c>
    </row>
    <row r="498" spans="1:2">
      <c r="A498" s="17">
        <v>41234</v>
      </c>
      <c r="B498">
        <v>59533</v>
      </c>
    </row>
    <row r="499" spans="1:2">
      <c r="A499" s="17">
        <v>41235</v>
      </c>
      <c r="B499">
        <v>59533</v>
      </c>
    </row>
    <row r="500" spans="1:2">
      <c r="A500" s="17">
        <v>41236</v>
      </c>
      <c r="B500">
        <v>59533</v>
      </c>
    </row>
    <row r="501" spans="1:2">
      <c r="A501" s="17">
        <v>41239</v>
      </c>
      <c r="B501">
        <v>59533</v>
      </c>
    </row>
    <row r="502" spans="1:2">
      <c r="A502" s="17">
        <v>41240</v>
      </c>
      <c r="B502">
        <v>61261</v>
      </c>
    </row>
    <row r="503" spans="1:2">
      <c r="A503" s="17">
        <v>41241</v>
      </c>
      <c r="B503">
        <v>61261</v>
      </c>
    </row>
    <row r="504" spans="1:2">
      <c r="A504" s="17">
        <v>41242</v>
      </c>
      <c r="B504">
        <v>61261</v>
      </c>
    </row>
    <row r="505" spans="1:2">
      <c r="A505" s="17">
        <v>41243</v>
      </c>
      <c r="B505">
        <v>61261</v>
      </c>
    </row>
    <row r="506" spans="1:2">
      <c r="A506" s="17">
        <v>41246</v>
      </c>
      <c r="B506">
        <v>61261</v>
      </c>
    </row>
    <row r="507" spans="1:2">
      <c r="A507" s="17">
        <v>41247</v>
      </c>
      <c r="B507">
        <v>61309</v>
      </c>
    </row>
    <row r="508" spans="1:2">
      <c r="A508" s="17">
        <v>41248</v>
      </c>
      <c r="B508">
        <v>61309</v>
      </c>
    </row>
    <row r="509" spans="1:2">
      <c r="A509" s="17">
        <v>41249</v>
      </c>
      <c r="B509">
        <v>61309</v>
      </c>
    </row>
    <row r="510" spans="1:2">
      <c r="A510" s="17">
        <v>41250</v>
      </c>
      <c r="B510">
        <v>61309</v>
      </c>
    </row>
    <row r="511" spans="1:2">
      <c r="A511" s="17">
        <v>41253</v>
      </c>
      <c r="B511">
        <v>61309</v>
      </c>
    </row>
    <row r="512" spans="1:2">
      <c r="A512" s="17">
        <v>41254</v>
      </c>
      <c r="B512">
        <v>63805</v>
      </c>
    </row>
    <row r="513" spans="1:2">
      <c r="A513" s="17">
        <v>41255</v>
      </c>
      <c r="B513">
        <v>63805</v>
      </c>
    </row>
    <row r="514" spans="1:2">
      <c r="A514" s="17">
        <v>41256</v>
      </c>
      <c r="B514">
        <v>63805</v>
      </c>
    </row>
    <row r="515" spans="1:2">
      <c r="A515" s="17">
        <v>41257</v>
      </c>
      <c r="B515">
        <v>63805</v>
      </c>
    </row>
    <row r="516" spans="1:2">
      <c r="A516" s="17">
        <v>41260</v>
      </c>
      <c r="B516">
        <v>63805</v>
      </c>
    </row>
    <row r="517" spans="1:2">
      <c r="A517" s="17">
        <v>41261</v>
      </c>
      <c r="B517">
        <v>64501</v>
      </c>
    </row>
    <row r="518" spans="1:2">
      <c r="A518" s="17">
        <v>41262</v>
      </c>
      <c r="B518">
        <v>64501</v>
      </c>
    </row>
    <row r="519" spans="1:2">
      <c r="A519" s="17">
        <v>41263</v>
      </c>
      <c r="B519">
        <v>64501</v>
      </c>
    </row>
    <row r="520" spans="1:2">
      <c r="A520" s="17">
        <v>41264</v>
      </c>
      <c r="B520">
        <v>64501</v>
      </c>
    </row>
    <row r="521" spans="1:2">
      <c r="A521" s="17">
        <v>41267</v>
      </c>
      <c r="B521">
        <v>64501</v>
      </c>
    </row>
    <row r="522" spans="1:2">
      <c r="A522" s="17">
        <v>41268</v>
      </c>
      <c r="B522">
        <v>62466</v>
      </c>
    </row>
    <row r="523" spans="1:2">
      <c r="A523" s="17">
        <v>41269</v>
      </c>
      <c r="B523">
        <v>62466</v>
      </c>
    </row>
    <row r="524" spans="1:2">
      <c r="A524" s="17">
        <v>41270</v>
      </c>
      <c r="B524">
        <v>62466</v>
      </c>
    </row>
    <row r="525" spans="1:2">
      <c r="A525" s="17">
        <v>41271</v>
      </c>
      <c r="B525">
        <v>62466</v>
      </c>
    </row>
    <row r="526" spans="1:2">
      <c r="A526" s="17">
        <v>41274</v>
      </c>
      <c r="B526">
        <v>62466</v>
      </c>
    </row>
    <row r="527" spans="1:2">
      <c r="A527" s="17">
        <v>41275</v>
      </c>
      <c r="B527">
        <v>59593</v>
      </c>
    </row>
    <row r="528" spans="1:2">
      <c r="A528" s="17">
        <v>41276</v>
      </c>
      <c r="B528">
        <v>59593</v>
      </c>
    </row>
    <row r="529" spans="1:2">
      <c r="A529" s="17">
        <v>41277</v>
      </c>
      <c r="B529">
        <v>59593</v>
      </c>
    </row>
    <row r="530" spans="1:2">
      <c r="A530" s="17">
        <v>41278</v>
      </c>
      <c r="B530">
        <v>59593</v>
      </c>
    </row>
    <row r="531" spans="1:2">
      <c r="A531" s="17">
        <v>41281</v>
      </c>
      <c r="B531">
        <v>59593</v>
      </c>
    </row>
    <row r="532" spans="1:2">
      <c r="A532" s="17">
        <v>41282</v>
      </c>
      <c r="B532">
        <v>62313</v>
      </c>
    </row>
    <row r="533" spans="1:2">
      <c r="A533" s="17">
        <v>41283</v>
      </c>
      <c r="B533">
        <v>62313</v>
      </c>
    </row>
    <row r="534" spans="1:2">
      <c r="A534" s="17">
        <v>41284</v>
      </c>
      <c r="B534">
        <v>62313</v>
      </c>
    </row>
    <row r="535" spans="1:2">
      <c r="A535" s="17">
        <v>41285</v>
      </c>
      <c r="B535">
        <v>62313</v>
      </c>
    </row>
    <row r="536" spans="1:2">
      <c r="A536" s="17">
        <v>41288</v>
      </c>
      <c r="B536">
        <v>62313</v>
      </c>
    </row>
    <row r="537" spans="1:2">
      <c r="A537" s="17">
        <v>41289</v>
      </c>
      <c r="B537">
        <v>63266</v>
      </c>
    </row>
    <row r="538" spans="1:2">
      <c r="A538" s="17">
        <v>41290</v>
      </c>
      <c r="B538">
        <v>63266</v>
      </c>
    </row>
    <row r="539" spans="1:2">
      <c r="A539" s="17">
        <v>41291</v>
      </c>
      <c r="B539">
        <v>63266</v>
      </c>
    </row>
    <row r="540" spans="1:2">
      <c r="A540" s="17">
        <v>41292</v>
      </c>
      <c r="B540">
        <v>63266</v>
      </c>
    </row>
    <row r="541" spans="1:2">
      <c r="A541" s="17">
        <v>41295</v>
      </c>
      <c r="B541">
        <v>63266</v>
      </c>
    </row>
    <row r="542" spans="1:2">
      <c r="A542" s="17">
        <v>41296</v>
      </c>
      <c r="B542">
        <v>64784</v>
      </c>
    </row>
    <row r="543" spans="1:2">
      <c r="A543" s="17">
        <v>41297</v>
      </c>
      <c r="B543">
        <v>64784</v>
      </c>
    </row>
    <row r="544" spans="1:2">
      <c r="A544" s="17">
        <v>41298</v>
      </c>
      <c r="B544">
        <v>64784</v>
      </c>
    </row>
    <row r="545" spans="1:2">
      <c r="A545" s="17">
        <v>41299</v>
      </c>
      <c r="B545">
        <v>64784</v>
      </c>
    </row>
    <row r="546" spans="1:2">
      <c r="A546" s="17">
        <v>41302</v>
      </c>
      <c r="B546">
        <v>64784</v>
      </c>
    </row>
    <row r="547" spans="1:2">
      <c r="A547" s="17">
        <v>41303</v>
      </c>
      <c r="B547">
        <v>68157</v>
      </c>
    </row>
    <row r="548" spans="1:2">
      <c r="A548" s="17">
        <v>41304</v>
      </c>
      <c r="B548">
        <v>68157</v>
      </c>
    </row>
    <row r="549" spans="1:2">
      <c r="A549" s="17">
        <v>41305</v>
      </c>
      <c r="B549">
        <v>68157</v>
      </c>
    </row>
    <row r="550" spans="1:2">
      <c r="A550" s="17">
        <v>41306</v>
      </c>
      <c r="B550">
        <v>68157</v>
      </c>
    </row>
    <row r="551" spans="1:2">
      <c r="A551" s="17">
        <v>41309</v>
      </c>
      <c r="B551">
        <v>68157</v>
      </c>
    </row>
    <row r="552" spans="1:2">
      <c r="A552" s="17">
        <v>41310</v>
      </c>
      <c r="B552">
        <v>71955</v>
      </c>
    </row>
    <row r="553" spans="1:2">
      <c r="A553" s="17">
        <v>41311</v>
      </c>
      <c r="B553">
        <v>71955</v>
      </c>
    </row>
    <row r="554" spans="1:2">
      <c r="A554" s="17">
        <v>41312</v>
      </c>
      <c r="B554">
        <v>71955</v>
      </c>
    </row>
    <row r="555" spans="1:2">
      <c r="A555" s="17">
        <v>41313</v>
      </c>
      <c r="B555">
        <v>71955</v>
      </c>
    </row>
    <row r="556" spans="1:2">
      <c r="A556" s="17">
        <v>41316</v>
      </c>
      <c r="B556">
        <v>71955</v>
      </c>
    </row>
    <row r="557" spans="1:2">
      <c r="A557" s="17">
        <v>41317</v>
      </c>
      <c r="B557">
        <v>73657</v>
      </c>
    </row>
    <row r="558" spans="1:2">
      <c r="A558" s="17">
        <v>41318</v>
      </c>
      <c r="B558">
        <v>73657</v>
      </c>
    </row>
    <row r="559" spans="1:2">
      <c r="A559" s="17">
        <v>41319</v>
      </c>
      <c r="B559">
        <v>73657</v>
      </c>
    </row>
    <row r="560" spans="1:2">
      <c r="A560" s="17">
        <v>41320</v>
      </c>
      <c r="B560">
        <v>73657</v>
      </c>
    </row>
    <row r="561" spans="1:2">
      <c r="A561" s="17">
        <v>41323</v>
      </c>
      <c r="B561">
        <v>73657</v>
      </c>
    </row>
    <row r="562" spans="1:2">
      <c r="A562" s="17">
        <v>41324</v>
      </c>
      <c r="B562">
        <v>72215</v>
      </c>
    </row>
    <row r="563" spans="1:2">
      <c r="A563" s="17">
        <v>41325</v>
      </c>
      <c r="B563">
        <v>72215</v>
      </c>
    </row>
    <row r="564" spans="1:2">
      <c r="A564" s="17">
        <v>41326</v>
      </c>
      <c r="B564">
        <v>72215</v>
      </c>
    </row>
    <row r="565" spans="1:2">
      <c r="A565" s="17">
        <v>41327</v>
      </c>
      <c r="B565">
        <v>72215</v>
      </c>
    </row>
    <row r="566" spans="1:2">
      <c r="A566" s="17">
        <v>41330</v>
      </c>
      <c r="B566">
        <v>72215</v>
      </c>
    </row>
    <row r="567" spans="1:2">
      <c r="A567" s="17">
        <v>41331</v>
      </c>
      <c r="B567">
        <v>66162</v>
      </c>
    </row>
    <row r="568" spans="1:2">
      <c r="A568" s="17">
        <v>41332</v>
      </c>
      <c r="B568">
        <v>66162</v>
      </c>
    </row>
    <row r="569" spans="1:2">
      <c r="A569" s="17">
        <v>41333</v>
      </c>
      <c r="B569">
        <v>66162</v>
      </c>
    </row>
    <row r="570" spans="1:2">
      <c r="A570" s="17">
        <v>41334</v>
      </c>
      <c r="B570">
        <v>66162</v>
      </c>
    </row>
    <row r="571" spans="1:2">
      <c r="A571" s="17">
        <v>41337</v>
      </c>
      <c r="B571">
        <v>66162</v>
      </c>
    </row>
    <row r="572" spans="1:2">
      <c r="A572" s="17">
        <v>41338</v>
      </c>
      <c r="B572">
        <v>64689</v>
      </c>
    </row>
    <row r="573" spans="1:2">
      <c r="A573" s="17">
        <v>41339</v>
      </c>
      <c r="B573">
        <v>64689</v>
      </c>
    </row>
    <row r="574" spans="1:2">
      <c r="A574" s="17">
        <v>41340</v>
      </c>
      <c r="B574">
        <v>64689</v>
      </c>
    </row>
    <row r="575" spans="1:2">
      <c r="A575" s="17">
        <v>41341</v>
      </c>
      <c r="B575">
        <v>64689</v>
      </c>
    </row>
    <row r="576" spans="1:2">
      <c r="A576" s="17">
        <v>41344</v>
      </c>
      <c r="B576">
        <v>64689</v>
      </c>
    </row>
    <row r="577" spans="1:2">
      <c r="A577" s="17">
        <v>41345</v>
      </c>
      <c r="B577">
        <v>65079</v>
      </c>
    </row>
    <row r="578" spans="1:2">
      <c r="A578" s="17">
        <v>41346</v>
      </c>
      <c r="B578">
        <v>65079</v>
      </c>
    </row>
    <row r="579" spans="1:2">
      <c r="A579" s="17">
        <v>41347</v>
      </c>
      <c r="B579">
        <v>65079</v>
      </c>
    </row>
    <row r="580" spans="1:2">
      <c r="A580" s="17">
        <v>41348</v>
      </c>
      <c r="B580">
        <v>65079</v>
      </c>
    </row>
    <row r="581" spans="1:2">
      <c r="A581" s="17">
        <v>41351</v>
      </c>
      <c r="B581">
        <v>65079</v>
      </c>
    </row>
    <row r="582" spans="1:2">
      <c r="A582" s="17">
        <v>41352</v>
      </c>
      <c r="B582">
        <v>64670</v>
      </c>
    </row>
    <row r="583" spans="1:2">
      <c r="A583" s="17">
        <v>41353</v>
      </c>
      <c r="B583">
        <v>64670</v>
      </c>
    </row>
    <row r="584" spans="1:2">
      <c r="A584" s="17">
        <v>41354</v>
      </c>
      <c r="B584">
        <v>64670</v>
      </c>
    </row>
    <row r="585" spans="1:2">
      <c r="A585" s="17">
        <v>41355</v>
      </c>
      <c r="B585">
        <v>64670</v>
      </c>
    </row>
    <row r="586" spans="1:2">
      <c r="A586" s="17">
        <v>41358</v>
      </c>
      <c r="B586">
        <v>64670</v>
      </c>
    </row>
    <row r="587" spans="1:2">
      <c r="A587" s="17">
        <v>41359</v>
      </c>
      <c r="B587">
        <v>65542</v>
      </c>
    </row>
    <row r="588" spans="1:2">
      <c r="A588" s="17">
        <v>41360</v>
      </c>
      <c r="B588">
        <v>65542</v>
      </c>
    </row>
    <row r="589" spans="1:2">
      <c r="A589" s="17">
        <v>41361</v>
      </c>
      <c r="B589">
        <v>65542</v>
      </c>
    </row>
    <row r="590" spans="1:2">
      <c r="A590" s="17">
        <v>41362</v>
      </c>
      <c r="B590">
        <v>65542</v>
      </c>
    </row>
    <row r="591" spans="1:2">
      <c r="A591" s="17">
        <v>41365</v>
      </c>
      <c r="B591">
        <v>65542</v>
      </c>
    </row>
    <row r="592" spans="1:2">
      <c r="A592" s="17">
        <v>41366</v>
      </c>
      <c r="B592">
        <v>63829</v>
      </c>
    </row>
    <row r="593" spans="1:2">
      <c r="A593" s="17">
        <v>41367</v>
      </c>
      <c r="B593">
        <v>63829</v>
      </c>
    </row>
    <row r="594" spans="1:2">
      <c r="A594" s="17">
        <v>41368</v>
      </c>
      <c r="B594">
        <v>63829</v>
      </c>
    </row>
    <row r="595" spans="1:2">
      <c r="A595" s="17">
        <v>41369</v>
      </c>
      <c r="B595">
        <v>63829</v>
      </c>
    </row>
    <row r="596" spans="1:2">
      <c r="A596" s="17">
        <v>41372</v>
      </c>
      <c r="B596">
        <v>63829</v>
      </c>
    </row>
    <row r="597" spans="1:2">
      <c r="A597" s="17">
        <v>41373</v>
      </c>
      <c r="B597">
        <v>64905</v>
      </c>
    </row>
    <row r="598" spans="1:2">
      <c r="A598" s="17">
        <v>41374</v>
      </c>
      <c r="B598">
        <v>64905</v>
      </c>
    </row>
    <row r="599" spans="1:2">
      <c r="A599" s="17">
        <v>41375</v>
      </c>
      <c r="B599">
        <v>64905</v>
      </c>
    </row>
    <row r="600" spans="1:2">
      <c r="A600" s="17">
        <v>41376</v>
      </c>
      <c r="B600">
        <v>64905</v>
      </c>
    </row>
    <row r="601" spans="1:2">
      <c r="A601" s="17">
        <v>41379</v>
      </c>
      <c r="B601">
        <v>64905</v>
      </c>
    </row>
    <row r="602" spans="1:2">
      <c r="A602" s="17">
        <v>41380</v>
      </c>
      <c r="B602">
        <v>61946</v>
      </c>
    </row>
    <row r="603" spans="1:2">
      <c r="A603" s="17">
        <v>41381</v>
      </c>
      <c r="B603">
        <v>61946</v>
      </c>
    </row>
    <row r="604" spans="1:2">
      <c r="A604" s="17">
        <v>41382</v>
      </c>
      <c r="B604">
        <v>61946</v>
      </c>
    </row>
    <row r="605" spans="1:2">
      <c r="A605" s="17">
        <v>41383</v>
      </c>
      <c r="B605">
        <v>61946</v>
      </c>
    </row>
    <row r="606" spans="1:2">
      <c r="A606" s="17">
        <v>41386</v>
      </c>
      <c r="B606">
        <v>61946</v>
      </c>
    </row>
    <row r="607" spans="1:2">
      <c r="A607" s="17">
        <v>41387</v>
      </c>
      <c r="B607">
        <v>62976</v>
      </c>
    </row>
    <row r="608" spans="1:2">
      <c r="A608" s="17">
        <v>41388</v>
      </c>
      <c r="B608">
        <v>62976</v>
      </c>
    </row>
    <row r="609" spans="1:2">
      <c r="A609" s="17">
        <v>41389</v>
      </c>
      <c r="B609">
        <v>62976</v>
      </c>
    </row>
    <row r="610" spans="1:2">
      <c r="A610" s="17">
        <v>41390</v>
      </c>
      <c r="B610">
        <v>62976</v>
      </c>
    </row>
    <row r="611" spans="1:2">
      <c r="A611" s="17">
        <v>41393</v>
      </c>
      <c r="B611">
        <v>62976</v>
      </c>
    </row>
    <row r="612" spans="1:2">
      <c r="A612" s="17">
        <v>41394</v>
      </c>
      <c r="B612">
        <v>62692</v>
      </c>
    </row>
    <row r="613" spans="1:2">
      <c r="A613" s="17">
        <v>41395</v>
      </c>
      <c r="B613">
        <v>62692</v>
      </c>
    </row>
    <row r="614" spans="1:2">
      <c r="A614" s="17">
        <v>41396</v>
      </c>
      <c r="B614">
        <v>62692</v>
      </c>
    </row>
    <row r="615" spans="1:2">
      <c r="A615" s="17">
        <v>41397</v>
      </c>
      <c r="B615">
        <v>62692</v>
      </c>
    </row>
    <row r="616" spans="1:2">
      <c r="A616" s="17">
        <v>41400</v>
      </c>
      <c r="B616">
        <v>62692</v>
      </c>
    </row>
    <row r="617" spans="1:2">
      <c r="A617" s="17">
        <v>41401</v>
      </c>
      <c r="B617">
        <v>63701</v>
      </c>
    </row>
    <row r="618" spans="1:2">
      <c r="A618" s="17">
        <v>41402</v>
      </c>
      <c r="B618">
        <v>63701</v>
      </c>
    </row>
    <row r="619" spans="1:2">
      <c r="A619" s="17">
        <v>41403</v>
      </c>
      <c r="B619">
        <v>63701</v>
      </c>
    </row>
    <row r="620" spans="1:2">
      <c r="A620" s="17">
        <v>41404</v>
      </c>
      <c r="B620">
        <v>63701</v>
      </c>
    </row>
    <row r="621" spans="1:2">
      <c r="A621" s="17">
        <v>41407</v>
      </c>
      <c r="B621">
        <v>63701</v>
      </c>
    </row>
    <row r="622" spans="1:2">
      <c r="A622" s="17">
        <v>41408</v>
      </c>
      <c r="B622">
        <v>63509</v>
      </c>
    </row>
    <row r="623" spans="1:2">
      <c r="A623" s="17">
        <v>41409</v>
      </c>
      <c r="B623">
        <v>63509</v>
      </c>
    </row>
    <row r="624" spans="1:2">
      <c r="A624" s="17">
        <v>41410</v>
      </c>
      <c r="B624">
        <v>63509</v>
      </c>
    </row>
    <row r="625" spans="1:2">
      <c r="A625" s="17">
        <v>41411</v>
      </c>
      <c r="B625">
        <v>63509</v>
      </c>
    </row>
    <row r="626" spans="1:2">
      <c r="A626" s="17">
        <v>41414</v>
      </c>
      <c r="B626">
        <v>63509</v>
      </c>
    </row>
    <row r="627" spans="1:2">
      <c r="A627" s="17">
        <v>41415</v>
      </c>
      <c r="B627">
        <v>63518</v>
      </c>
    </row>
    <row r="628" spans="1:2">
      <c r="A628" s="17">
        <v>41416</v>
      </c>
      <c r="B628">
        <v>63518</v>
      </c>
    </row>
    <row r="629" spans="1:2">
      <c r="A629" s="17">
        <v>41417</v>
      </c>
      <c r="B629">
        <v>63518</v>
      </c>
    </row>
    <row r="630" spans="1:2">
      <c r="A630" s="17">
        <v>41418</v>
      </c>
      <c r="B630">
        <v>63518</v>
      </c>
    </row>
    <row r="631" spans="1:2">
      <c r="A631" s="17">
        <v>41421</v>
      </c>
      <c r="B631">
        <v>63518</v>
      </c>
    </row>
    <row r="632" spans="1:2">
      <c r="A632" s="17">
        <v>41422</v>
      </c>
      <c r="B632">
        <v>63619</v>
      </c>
    </row>
    <row r="633" spans="1:2">
      <c r="A633" s="17">
        <v>41423</v>
      </c>
      <c r="B633">
        <v>63619</v>
      </c>
    </row>
    <row r="634" spans="1:2">
      <c r="A634" s="17">
        <v>41424</v>
      </c>
      <c r="B634">
        <v>63619</v>
      </c>
    </row>
    <row r="635" spans="1:2">
      <c r="A635" s="17">
        <v>41425</v>
      </c>
      <c r="B635">
        <v>63619</v>
      </c>
    </row>
    <row r="636" spans="1:2">
      <c r="A636" s="17">
        <v>41428</v>
      </c>
      <c r="B636">
        <v>63619</v>
      </c>
    </row>
    <row r="637" spans="1:2">
      <c r="A637" s="17">
        <v>41429</v>
      </c>
      <c r="B637">
        <v>61991</v>
      </c>
    </row>
    <row r="638" spans="1:2">
      <c r="A638" s="17">
        <v>41430</v>
      </c>
      <c r="B638">
        <v>61991</v>
      </c>
    </row>
    <row r="639" spans="1:2">
      <c r="A639" s="17">
        <v>41431</v>
      </c>
      <c r="B639">
        <v>61991</v>
      </c>
    </row>
    <row r="640" spans="1:2">
      <c r="A640" s="17">
        <v>41432</v>
      </c>
      <c r="B640">
        <v>61991</v>
      </c>
    </row>
    <row r="641" spans="1:2">
      <c r="A641" s="17">
        <v>41435</v>
      </c>
      <c r="B641">
        <v>61991</v>
      </c>
    </row>
    <row r="642" spans="1:2">
      <c r="A642" s="17">
        <v>41436</v>
      </c>
      <c r="B642">
        <v>62964</v>
      </c>
    </row>
    <row r="643" spans="1:2">
      <c r="A643" s="17">
        <v>41437</v>
      </c>
      <c r="B643">
        <v>62964</v>
      </c>
    </row>
    <row r="644" spans="1:2">
      <c r="A644" s="17">
        <v>41438</v>
      </c>
      <c r="B644">
        <v>62964</v>
      </c>
    </row>
    <row r="645" spans="1:2">
      <c r="A645" s="17">
        <v>41439</v>
      </c>
      <c r="B645">
        <v>62964</v>
      </c>
    </row>
    <row r="646" spans="1:2">
      <c r="A646" s="17">
        <v>41442</v>
      </c>
      <c r="B646">
        <v>62964</v>
      </c>
    </row>
    <row r="647" spans="1:2">
      <c r="A647" s="17">
        <v>41443</v>
      </c>
      <c r="B647">
        <v>62677</v>
      </c>
    </row>
    <row r="648" spans="1:2">
      <c r="A648" s="17">
        <v>41444</v>
      </c>
      <c r="B648">
        <v>62677</v>
      </c>
    </row>
    <row r="649" spans="1:2">
      <c r="A649" s="17">
        <v>41445</v>
      </c>
      <c r="B649">
        <v>62677</v>
      </c>
    </row>
    <row r="650" spans="1:2">
      <c r="A650" s="17">
        <v>41446</v>
      </c>
      <c r="B650">
        <v>62677</v>
      </c>
    </row>
    <row r="651" spans="1:2">
      <c r="A651" s="17">
        <v>41449</v>
      </c>
      <c r="B651">
        <v>62677</v>
      </c>
    </row>
    <row r="652" spans="1:2">
      <c r="A652" s="17">
        <v>41450</v>
      </c>
      <c r="B652">
        <v>63824</v>
      </c>
    </row>
    <row r="653" spans="1:2">
      <c r="A653" s="17">
        <v>41451</v>
      </c>
      <c r="B653">
        <v>63824</v>
      </c>
    </row>
    <row r="654" spans="1:2">
      <c r="A654" s="17">
        <v>41452</v>
      </c>
      <c r="B654">
        <v>63824</v>
      </c>
    </row>
    <row r="655" spans="1:2">
      <c r="A655" s="17">
        <v>41453</v>
      </c>
      <c r="B655">
        <v>63824</v>
      </c>
    </row>
    <row r="656" spans="1:2">
      <c r="A656" s="17">
        <v>41456</v>
      </c>
      <c r="B656">
        <v>63824</v>
      </c>
    </row>
    <row r="657" spans="1:2">
      <c r="A657" s="17">
        <v>41457</v>
      </c>
      <c r="B657">
        <v>61248</v>
      </c>
    </row>
    <row r="658" spans="1:2">
      <c r="A658" s="17">
        <v>41458</v>
      </c>
      <c r="B658">
        <v>61248</v>
      </c>
    </row>
    <row r="659" spans="1:2">
      <c r="A659" s="17">
        <v>41459</v>
      </c>
      <c r="B659">
        <v>61248</v>
      </c>
    </row>
    <row r="660" spans="1:2">
      <c r="A660" s="17">
        <v>41460</v>
      </c>
      <c r="B660">
        <v>61248</v>
      </c>
    </row>
    <row r="661" spans="1:2">
      <c r="A661" s="17">
        <v>41463</v>
      </c>
      <c r="B661">
        <v>61248</v>
      </c>
    </row>
    <row r="662" spans="1:2">
      <c r="A662" s="17">
        <v>41464</v>
      </c>
      <c r="B662">
        <v>61593</v>
      </c>
    </row>
    <row r="663" spans="1:2">
      <c r="A663" s="17">
        <v>41465</v>
      </c>
      <c r="B663">
        <v>61593</v>
      </c>
    </row>
    <row r="664" spans="1:2">
      <c r="A664" s="17">
        <v>41466</v>
      </c>
      <c r="B664">
        <v>61593</v>
      </c>
    </row>
    <row r="665" spans="1:2">
      <c r="A665" s="17">
        <v>41467</v>
      </c>
      <c r="B665">
        <v>61593</v>
      </c>
    </row>
    <row r="666" spans="1:2">
      <c r="A666" s="17">
        <v>41470</v>
      </c>
      <c r="B666">
        <v>61593</v>
      </c>
    </row>
    <row r="667" spans="1:2">
      <c r="A667" s="17">
        <v>41471</v>
      </c>
      <c r="B667">
        <v>60670</v>
      </c>
    </row>
    <row r="668" spans="1:2">
      <c r="A668" s="17">
        <v>41472</v>
      </c>
      <c r="B668">
        <v>60670</v>
      </c>
    </row>
    <row r="669" spans="1:2">
      <c r="A669" s="17">
        <v>41473</v>
      </c>
      <c r="B669">
        <v>60670</v>
      </c>
    </row>
    <row r="670" spans="1:2">
      <c r="A670" s="17">
        <v>41474</v>
      </c>
      <c r="B670">
        <v>60670</v>
      </c>
    </row>
    <row r="671" spans="1:2">
      <c r="A671" s="17">
        <v>41477</v>
      </c>
      <c r="B671">
        <v>60670</v>
      </c>
    </row>
    <row r="672" spans="1:2">
      <c r="A672" s="17">
        <v>41478</v>
      </c>
      <c r="B672">
        <v>62923</v>
      </c>
    </row>
    <row r="673" spans="1:2">
      <c r="A673" s="17">
        <v>41479</v>
      </c>
      <c r="B673">
        <v>62923</v>
      </c>
    </row>
    <row r="674" spans="1:2">
      <c r="A674" s="17">
        <v>41480</v>
      </c>
      <c r="B674">
        <v>62923</v>
      </c>
    </row>
    <row r="675" spans="1:2">
      <c r="A675" s="17">
        <v>41481</v>
      </c>
      <c r="B675">
        <v>62923</v>
      </c>
    </row>
    <row r="676" spans="1:2">
      <c r="A676" s="17">
        <v>41484</v>
      </c>
      <c r="B676">
        <v>62923</v>
      </c>
    </row>
    <row r="677" spans="1:2">
      <c r="A677" s="17">
        <v>41485</v>
      </c>
      <c r="B677">
        <v>63811</v>
      </c>
    </row>
    <row r="678" spans="1:2">
      <c r="A678" s="17">
        <v>41486</v>
      </c>
      <c r="B678">
        <v>63811</v>
      </c>
    </row>
    <row r="679" spans="1:2">
      <c r="A679" s="17">
        <v>41487</v>
      </c>
      <c r="B679">
        <v>63811</v>
      </c>
    </row>
    <row r="680" spans="1:2">
      <c r="A680" s="17">
        <v>41488</v>
      </c>
      <c r="B680">
        <v>63811</v>
      </c>
    </row>
    <row r="681" spans="1:2">
      <c r="A681" s="17">
        <v>41491</v>
      </c>
      <c r="B681">
        <v>63811</v>
      </c>
    </row>
    <row r="682" spans="1:2">
      <c r="A682" s="17">
        <v>41492</v>
      </c>
      <c r="B682">
        <v>64066</v>
      </c>
    </row>
    <row r="683" spans="1:2">
      <c r="A683" s="17">
        <v>41493</v>
      </c>
      <c r="B683">
        <v>64066</v>
      </c>
    </row>
    <row r="684" spans="1:2">
      <c r="A684" s="17">
        <v>41494</v>
      </c>
      <c r="B684">
        <v>64066</v>
      </c>
    </row>
    <row r="685" spans="1:2">
      <c r="A685" s="17">
        <v>41495</v>
      </c>
      <c r="B685">
        <v>64066</v>
      </c>
    </row>
    <row r="686" spans="1:2">
      <c r="A686" s="17">
        <v>41498</v>
      </c>
      <c r="B686">
        <v>64066</v>
      </c>
    </row>
    <row r="687" spans="1:2">
      <c r="A687" s="17">
        <v>41499</v>
      </c>
      <c r="B687">
        <v>64953</v>
      </c>
    </row>
    <row r="688" spans="1:2">
      <c r="A688" s="17">
        <v>41500</v>
      </c>
      <c r="B688">
        <v>64953</v>
      </c>
    </row>
    <row r="689" spans="1:2">
      <c r="A689" s="17">
        <v>41501</v>
      </c>
      <c r="B689">
        <v>64953</v>
      </c>
    </row>
    <row r="690" spans="1:2">
      <c r="A690" s="17">
        <v>41502</v>
      </c>
      <c r="B690">
        <v>64953</v>
      </c>
    </row>
    <row r="691" spans="1:2">
      <c r="A691" s="17">
        <v>41505</v>
      </c>
      <c r="B691">
        <v>64953</v>
      </c>
    </row>
    <row r="692" spans="1:2">
      <c r="A692" s="17">
        <v>41506</v>
      </c>
      <c r="B692">
        <v>65710</v>
      </c>
    </row>
    <row r="693" spans="1:2">
      <c r="A693" s="17">
        <v>41507</v>
      </c>
      <c r="B693">
        <v>65710</v>
      </c>
    </row>
    <row r="694" spans="1:2">
      <c r="A694" s="17">
        <v>41508</v>
      </c>
      <c r="B694">
        <v>65710</v>
      </c>
    </row>
    <row r="695" spans="1:2">
      <c r="A695" s="17">
        <v>41509</v>
      </c>
      <c r="B695">
        <v>65710</v>
      </c>
    </row>
    <row r="696" spans="1:2">
      <c r="A696" s="17">
        <v>41512</v>
      </c>
      <c r="B696">
        <v>65710</v>
      </c>
    </row>
    <row r="697" spans="1:2">
      <c r="A697" s="17">
        <v>41513</v>
      </c>
      <c r="B697">
        <v>66996</v>
      </c>
    </row>
    <row r="698" spans="1:2">
      <c r="A698" s="17">
        <v>41514</v>
      </c>
      <c r="B698">
        <v>66996</v>
      </c>
    </row>
    <row r="699" spans="1:2">
      <c r="A699" s="17">
        <v>41515</v>
      </c>
      <c r="B699">
        <v>66996</v>
      </c>
    </row>
    <row r="700" spans="1:2">
      <c r="A700" s="17">
        <v>41516</v>
      </c>
      <c r="B700">
        <v>66996</v>
      </c>
    </row>
    <row r="701" spans="1:2">
      <c r="A701" s="17">
        <v>41519</v>
      </c>
      <c r="B701">
        <v>66996</v>
      </c>
    </row>
    <row r="702" spans="1:2">
      <c r="A702" s="17">
        <v>41520</v>
      </c>
      <c r="B702">
        <v>66585</v>
      </c>
    </row>
    <row r="703" spans="1:2">
      <c r="A703" s="17">
        <v>41521</v>
      </c>
      <c r="B703">
        <v>66585</v>
      </c>
    </row>
    <row r="704" spans="1:2">
      <c r="A704" s="17">
        <v>41522</v>
      </c>
      <c r="B704">
        <v>66585</v>
      </c>
    </row>
    <row r="705" spans="1:2">
      <c r="A705" s="17">
        <v>41523</v>
      </c>
      <c r="B705">
        <v>66585</v>
      </c>
    </row>
    <row r="706" spans="1:2">
      <c r="A706" s="17">
        <v>41526</v>
      </c>
      <c r="B706">
        <v>66585</v>
      </c>
    </row>
    <row r="707" spans="1:2">
      <c r="A707" s="17">
        <v>41527</v>
      </c>
      <c r="B707">
        <v>63223</v>
      </c>
    </row>
    <row r="708" spans="1:2">
      <c r="A708" s="17">
        <v>41528</v>
      </c>
      <c r="B708">
        <v>63223</v>
      </c>
    </row>
    <row r="709" spans="1:2">
      <c r="A709" s="17">
        <v>41529</v>
      </c>
      <c r="B709">
        <v>63223</v>
      </c>
    </row>
    <row r="710" spans="1:2">
      <c r="A710" s="17">
        <v>41530</v>
      </c>
      <c r="B710">
        <v>63223</v>
      </c>
    </row>
    <row r="711" spans="1:2">
      <c r="A711" s="17">
        <v>41533</v>
      </c>
      <c r="B711">
        <v>63223</v>
      </c>
    </row>
    <row r="712" spans="1:2">
      <c r="A712" s="17">
        <v>41534</v>
      </c>
      <c r="B712">
        <v>61006</v>
      </c>
    </row>
    <row r="713" spans="1:2">
      <c r="A713" s="17">
        <v>41535</v>
      </c>
      <c r="B713">
        <v>61006</v>
      </c>
    </row>
    <row r="714" spans="1:2">
      <c r="A714" s="17">
        <v>41536</v>
      </c>
      <c r="B714">
        <v>61006</v>
      </c>
    </row>
    <row r="715" spans="1:2">
      <c r="A715" s="17">
        <v>41537</v>
      </c>
      <c r="B715">
        <v>61006</v>
      </c>
    </row>
    <row r="716" spans="1:2">
      <c r="A716" s="17">
        <v>41540</v>
      </c>
      <c r="B716">
        <v>61006</v>
      </c>
    </row>
    <row r="717" spans="1:2">
      <c r="A717" s="17">
        <v>41541</v>
      </c>
      <c r="B717">
        <v>59279</v>
      </c>
    </row>
    <row r="718" spans="1:2">
      <c r="A718" s="17">
        <v>41542</v>
      </c>
      <c r="B718">
        <v>59279</v>
      </c>
    </row>
    <row r="719" spans="1:2">
      <c r="A719" s="17">
        <v>41543</v>
      </c>
      <c r="B719">
        <v>59279</v>
      </c>
    </row>
    <row r="720" spans="1:2">
      <c r="A720" s="17">
        <v>41544</v>
      </c>
      <c r="B720">
        <v>59279</v>
      </c>
    </row>
    <row r="721" spans="1:2">
      <c r="A721" s="17">
        <v>41547</v>
      </c>
      <c r="B721">
        <v>59279</v>
      </c>
    </row>
    <row r="722" spans="1:2">
      <c r="A722" s="17">
        <v>41548</v>
      </c>
      <c r="B722">
        <v>59708</v>
      </c>
    </row>
    <row r="723" spans="1:2">
      <c r="A723" s="17">
        <v>41549</v>
      </c>
      <c r="B723">
        <v>59708</v>
      </c>
    </row>
    <row r="724" spans="1:2">
      <c r="A724" s="17">
        <v>41550</v>
      </c>
      <c r="B724">
        <v>59708</v>
      </c>
    </row>
    <row r="725" spans="1:2">
      <c r="A725" s="17">
        <v>41551</v>
      </c>
      <c r="B725">
        <v>59708</v>
      </c>
    </row>
    <row r="726" spans="1:2">
      <c r="A726" s="17">
        <v>41554</v>
      </c>
      <c r="B726">
        <v>59708</v>
      </c>
    </row>
    <row r="727" spans="1:2">
      <c r="A727" s="17">
        <v>41555</v>
      </c>
      <c r="B727">
        <v>60888</v>
      </c>
    </row>
    <row r="728" spans="1:2">
      <c r="A728" s="17">
        <v>41556</v>
      </c>
      <c r="B728">
        <v>60888</v>
      </c>
    </row>
    <row r="729" spans="1:2">
      <c r="A729" s="17">
        <v>41557</v>
      </c>
      <c r="B729">
        <v>60888</v>
      </c>
    </row>
    <row r="730" spans="1:2">
      <c r="A730" s="17">
        <v>41558</v>
      </c>
      <c r="B730">
        <v>60888</v>
      </c>
    </row>
    <row r="731" spans="1:2">
      <c r="A731" s="17">
        <v>41561</v>
      </c>
      <c r="B731">
        <v>60888</v>
      </c>
    </row>
    <row r="732" spans="1:2">
      <c r="A732" s="17">
        <v>41562</v>
      </c>
      <c r="B732">
        <v>60716</v>
      </c>
    </row>
    <row r="733" spans="1:2">
      <c r="A733" s="17">
        <v>41563</v>
      </c>
      <c r="B733">
        <v>60716</v>
      </c>
    </row>
    <row r="734" spans="1:2">
      <c r="A734" s="17">
        <v>41564</v>
      </c>
      <c r="B734">
        <v>60716</v>
      </c>
    </row>
    <row r="735" spans="1:2">
      <c r="A735" s="17">
        <v>41565</v>
      </c>
      <c r="B735">
        <v>60716</v>
      </c>
    </row>
    <row r="736" spans="1:2">
      <c r="A736" s="17">
        <v>41568</v>
      </c>
      <c r="B736">
        <v>60716</v>
      </c>
    </row>
    <row r="737" spans="1:2">
      <c r="A737" s="17">
        <v>41569</v>
      </c>
      <c r="B737">
        <v>58993</v>
      </c>
    </row>
    <row r="738" spans="1:2">
      <c r="A738" s="17">
        <v>41570</v>
      </c>
      <c r="B738">
        <v>58993</v>
      </c>
    </row>
    <row r="739" spans="1:2">
      <c r="A739" s="17">
        <v>41571</v>
      </c>
      <c r="B739">
        <v>58993</v>
      </c>
    </row>
    <row r="740" spans="1:2">
      <c r="A740" s="17">
        <v>41572</v>
      </c>
      <c r="B740">
        <v>58993</v>
      </c>
    </row>
    <row r="741" spans="1:2">
      <c r="A741" s="17">
        <v>41575</v>
      </c>
      <c r="B741">
        <v>58993</v>
      </c>
    </row>
    <row r="742" spans="1:2">
      <c r="A742" s="17">
        <v>41576</v>
      </c>
      <c r="B742">
        <v>57827</v>
      </c>
    </row>
    <row r="743" spans="1:2">
      <c r="A743" s="17">
        <v>41577</v>
      </c>
      <c r="B743">
        <v>57827</v>
      </c>
    </row>
    <row r="744" spans="1:2">
      <c r="A744" s="17">
        <v>41578</v>
      </c>
      <c r="B744">
        <v>57827</v>
      </c>
    </row>
    <row r="745" spans="1:2">
      <c r="A745" s="17">
        <v>41579</v>
      </c>
      <c r="B745">
        <v>57827</v>
      </c>
    </row>
    <row r="746" spans="1:2">
      <c r="A746" s="17">
        <v>41582</v>
      </c>
      <c r="B746">
        <v>57827</v>
      </c>
    </row>
    <row r="747" spans="1:2">
      <c r="A747" s="17">
        <v>41583</v>
      </c>
      <c r="B747">
        <v>58319</v>
      </c>
    </row>
    <row r="748" spans="1:2">
      <c r="A748" s="17">
        <v>41584</v>
      </c>
      <c r="B748">
        <v>58319</v>
      </c>
    </row>
    <row r="749" spans="1:2">
      <c r="A749" s="17">
        <v>41585</v>
      </c>
      <c r="B749">
        <v>58319</v>
      </c>
    </row>
    <row r="750" spans="1:2">
      <c r="A750" s="17">
        <v>41586</v>
      </c>
      <c r="B750">
        <v>58319</v>
      </c>
    </row>
    <row r="751" spans="1:2">
      <c r="A751" s="17">
        <v>41589</v>
      </c>
      <c r="B751">
        <v>58319</v>
      </c>
    </row>
    <row r="752" spans="1:2">
      <c r="A752" s="17">
        <v>41590</v>
      </c>
      <c r="B752">
        <v>59048</v>
      </c>
    </row>
    <row r="753" spans="1:2">
      <c r="A753" s="17">
        <v>41591</v>
      </c>
      <c r="B753">
        <v>59048</v>
      </c>
    </row>
    <row r="754" spans="1:2">
      <c r="A754" s="17">
        <v>41592</v>
      </c>
      <c r="B754">
        <v>59048</v>
      </c>
    </row>
    <row r="755" spans="1:2">
      <c r="A755" s="17">
        <v>41593</v>
      </c>
      <c r="B755">
        <v>59048</v>
      </c>
    </row>
    <row r="756" spans="1:2">
      <c r="A756" s="17">
        <v>41596</v>
      </c>
      <c r="B756">
        <v>59048</v>
      </c>
    </row>
    <row r="757" spans="1:2">
      <c r="A757" s="17">
        <v>41597</v>
      </c>
      <c r="B757">
        <v>58571</v>
      </c>
    </row>
    <row r="758" spans="1:2">
      <c r="A758" s="17">
        <v>41598</v>
      </c>
      <c r="B758">
        <v>58571</v>
      </c>
    </row>
    <row r="759" spans="1:2">
      <c r="A759" s="17">
        <v>41599</v>
      </c>
      <c r="B759">
        <v>58571</v>
      </c>
    </row>
    <row r="760" spans="1:2">
      <c r="A760" s="17">
        <v>41600</v>
      </c>
      <c r="B760">
        <v>58571</v>
      </c>
    </row>
    <row r="761" spans="1:2">
      <c r="A761" s="17">
        <v>41603</v>
      </c>
      <c r="B761">
        <v>58571</v>
      </c>
    </row>
    <row r="762" spans="1:2">
      <c r="A762" s="17">
        <v>41604</v>
      </c>
      <c r="B762">
        <v>61034</v>
      </c>
    </row>
    <row r="763" spans="1:2">
      <c r="A763" s="17">
        <v>41605</v>
      </c>
      <c r="B763">
        <v>61034</v>
      </c>
    </row>
    <row r="764" spans="1:2">
      <c r="A764" s="17">
        <v>41606</v>
      </c>
      <c r="B764">
        <v>61034</v>
      </c>
    </row>
    <row r="765" spans="1:2">
      <c r="A765" s="17">
        <v>41607</v>
      </c>
      <c r="B765">
        <v>61034</v>
      </c>
    </row>
    <row r="766" spans="1:2">
      <c r="A766" s="17">
        <v>41610</v>
      </c>
      <c r="B766">
        <v>61034</v>
      </c>
    </row>
    <row r="767" spans="1:2">
      <c r="A767" s="17">
        <v>41611</v>
      </c>
      <c r="B767">
        <v>61351</v>
      </c>
    </row>
    <row r="768" spans="1:2">
      <c r="A768" s="17">
        <v>41612</v>
      </c>
      <c r="B768">
        <v>61351</v>
      </c>
    </row>
    <row r="769" spans="1:2">
      <c r="A769" s="17">
        <v>41613</v>
      </c>
      <c r="B769">
        <v>61351</v>
      </c>
    </row>
    <row r="770" spans="1:2">
      <c r="A770" s="17">
        <v>41614</v>
      </c>
      <c r="B770">
        <v>61351</v>
      </c>
    </row>
    <row r="771" spans="1:2">
      <c r="A771" s="17">
        <v>41617</v>
      </c>
      <c r="B771">
        <v>61351</v>
      </c>
    </row>
    <row r="772" spans="1:2">
      <c r="A772" s="17">
        <v>41618</v>
      </c>
      <c r="B772">
        <v>62152</v>
      </c>
    </row>
    <row r="773" spans="1:2">
      <c r="A773" s="17">
        <v>41619</v>
      </c>
      <c r="B773">
        <v>62152</v>
      </c>
    </row>
    <row r="774" spans="1:2">
      <c r="A774" s="17">
        <v>41620</v>
      </c>
      <c r="B774">
        <v>62152</v>
      </c>
    </row>
    <row r="775" spans="1:2">
      <c r="A775" s="17">
        <v>41621</v>
      </c>
      <c r="B775">
        <v>62152</v>
      </c>
    </row>
    <row r="776" spans="1:2">
      <c r="A776" s="17">
        <v>41624</v>
      </c>
      <c r="B776">
        <v>62152</v>
      </c>
    </row>
    <row r="777" spans="1:2">
      <c r="A777" s="17">
        <v>41625</v>
      </c>
      <c r="B777">
        <v>64211</v>
      </c>
    </row>
    <row r="778" spans="1:2">
      <c r="A778" s="17">
        <v>41626</v>
      </c>
      <c r="B778">
        <v>64211</v>
      </c>
    </row>
    <row r="779" spans="1:2">
      <c r="A779" s="17">
        <v>41627</v>
      </c>
      <c r="B779">
        <v>64211</v>
      </c>
    </row>
    <row r="780" spans="1:2">
      <c r="A780" s="17">
        <v>41628</v>
      </c>
      <c r="B780">
        <v>64211</v>
      </c>
    </row>
    <row r="781" spans="1:2">
      <c r="A781" s="17">
        <v>41631</v>
      </c>
      <c r="B781">
        <v>64211</v>
      </c>
    </row>
    <row r="782" spans="1:2">
      <c r="A782" s="17">
        <v>41632</v>
      </c>
      <c r="B782">
        <v>64199</v>
      </c>
    </row>
    <row r="783" spans="1:2">
      <c r="A783" s="17">
        <v>41633</v>
      </c>
      <c r="B783">
        <v>64199</v>
      </c>
    </row>
    <row r="784" spans="1:2">
      <c r="A784" s="17">
        <v>41634</v>
      </c>
      <c r="B784">
        <v>64199</v>
      </c>
    </row>
    <row r="785" spans="1:2">
      <c r="A785" s="17">
        <v>41635</v>
      </c>
      <c r="B785">
        <v>64199</v>
      </c>
    </row>
    <row r="786" spans="1:2">
      <c r="A786" s="17">
        <v>41638</v>
      </c>
      <c r="B786">
        <v>64199</v>
      </c>
    </row>
    <row r="787" spans="1:2">
      <c r="A787" s="17">
        <v>41639</v>
      </c>
      <c r="B787">
        <v>62037</v>
      </c>
    </row>
    <row r="788" spans="1:2">
      <c r="A788" s="17">
        <v>41640</v>
      </c>
      <c r="B788">
        <v>62037</v>
      </c>
    </row>
    <row r="789" spans="1:2">
      <c r="A789" s="17">
        <v>41641</v>
      </c>
      <c r="B789">
        <v>62037</v>
      </c>
    </row>
    <row r="790" spans="1:2">
      <c r="A790" s="17">
        <v>41642</v>
      </c>
      <c r="B790">
        <v>62037</v>
      </c>
    </row>
    <row r="791" spans="1:2">
      <c r="A791" s="17">
        <v>41645</v>
      </c>
      <c r="B791">
        <v>62037</v>
      </c>
    </row>
    <row r="792" spans="1:2">
      <c r="A792" s="17">
        <v>41646</v>
      </c>
      <c r="B792">
        <v>59561</v>
      </c>
    </row>
    <row r="793" spans="1:2">
      <c r="A793" s="17">
        <v>41647</v>
      </c>
      <c r="B793">
        <v>59561</v>
      </c>
    </row>
    <row r="794" spans="1:2">
      <c r="A794" s="17">
        <v>41648</v>
      </c>
      <c r="B794">
        <v>59561</v>
      </c>
    </row>
    <row r="795" spans="1:2">
      <c r="A795" s="17">
        <v>41649</v>
      </c>
      <c r="B795">
        <v>59561</v>
      </c>
    </row>
    <row r="796" spans="1:2">
      <c r="A796" s="17">
        <v>41652</v>
      </c>
      <c r="B796">
        <v>59561</v>
      </c>
    </row>
    <row r="797" spans="1:2">
      <c r="A797" s="17">
        <v>41653</v>
      </c>
      <c r="B797">
        <v>58636</v>
      </c>
    </row>
    <row r="798" spans="1:2">
      <c r="A798" s="17">
        <v>41654</v>
      </c>
      <c r="B798">
        <v>58636</v>
      </c>
    </row>
    <row r="799" spans="1:2">
      <c r="A799" s="17">
        <v>41655</v>
      </c>
      <c r="B799">
        <v>58636</v>
      </c>
    </row>
    <row r="800" spans="1:2">
      <c r="A800" s="17">
        <v>41656</v>
      </c>
      <c r="B800">
        <v>58636</v>
      </c>
    </row>
    <row r="801" spans="1:2">
      <c r="A801" s="17">
        <v>41659</v>
      </c>
      <c r="B801">
        <v>58636</v>
      </c>
    </row>
    <row r="802" spans="1:2">
      <c r="A802" s="17">
        <v>41660</v>
      </c>
      <c r="B802">
        <v>60358</v>
      </c>
    </row>
    <row r="803" spans="1:2">
      <c r="A803" s="17">
        <v>41661</v>
      </c>
      <c r="B803">
        <v>60358</v>
      </c>
    </row>
    <row r="804" spans="1:2">
      <c r="A804" s="17">
        <v>41662</v>
      </c>
      <c r="B804">
        <v>60358</v>
      </c>
    </row>
    <row r="805" spans="1:2">
      <c r="A805" s="17">
        <v>41663</v>
      </c>
      <c r="B805">
        <v>60358</v>
      </c>
    </row>
    <row r="806" spans="1:2">
      <c r="A806" s="17">
        <v>41666</v>
      </c>
      <c r="B806">
        <v>60358</v>
      </c>
    </row>
    <row r="807" spans="1:2">
      <c r="A807" s="17">
        <v>41667</v>
      </c>
      <c r="B807">
        <v>60923</v>
      </c>
    </row>
    <row r="808" spans="1:2">
      <c r="A808" s="17">
        <v>41668</v>
      </c>
      <c r="B808">
        <v>60923</v>
      </c>
    </row>
    <row r="809" spans="1:2">
      <c r="A809" s="17">
        <v>41669</v>
      </c>
      <c r="B809">
        <v>60923</v>
      </c>
    </row>
    <row r="810" spans="1:2">
      <c r="A810" s="17">
        <v>41670</v>
      </c>
      <c r="B810">
        <v>60923</v>
      </c>
    </row>
    <row r="811" spans="1:2">
      <c r="A811" s="17">
        <v>41673</v>
      </c>
      <c r="B811">
        <v>60923</v>
      </c>
    </row>
    <row r="812" spans="1:2">
      <c r="A812" s="17">
        <v>41674</v>
      </c>
      <c r="B812">
        <v>61388</v>
      </c>
    </row>
    <row r="813" spans="1:2">
      <c r="A813" s="17">
        <v>41675</v>
      </c>
      <c r="B813">
        <v>61388</v>
      </c>
    </row>
    <row r="814" spans="1:2">
      <c r="A814" s="17">
        <v>41676</v>
      </c>
      <c r="B814">
        <v>61388</v>
      </c>
    </row>
    <row r="815" spans="1:2">
      <c r="A815" s="17">
        <v>41677</v>
      </c>
      <c r="B815">
        <v>61388</v>
      </c>
    </row>
    <row r="816" spans="1:2">
      <c r="A816" s="17">
        <v>41680</v>
      </c>
      <c r="B816">
        <v>61388</v>
      </c>
    </row>
    <row r="817" spans="1:2">
      <c r="A817" s="17">
        <v>41681</v>
      </c>
      <c r="B817">
        <v>63300</v>
      </c>
    </row>
    <row r="818" spans="1:2">
      <c r="A818" s="17">
        <v>41682</v>
      </c>
      <c r="B818">
        <v>63300</v>
      </c>
    </row>
    <row r="819" spans="1:2">
      <c r="A819" s="17">
        <v>41683</v>
      </c>
      <c r="B819">
        <v>63300</v>
      </c>
    </row>
    <row r="820" spans="1:2">
      <c r="A820" s="17">
        <v>41684</v>
      </c>
      <c r="B820">
        <v>63300</v>
      </c>
    </row>
    <row r="821" spans="1:2">
      <c r="A821" s="17">
        <v>41687</v>
      </c>
      <c r="B821">
        <v>63300</v>
      </c>
    </row>
    <row r="822" spans="1:2">
      <c r="A822" s="17">
        <v>41688</v>
      </c>
      <c r="B822">
        <v>63376</v>
      </c>
    </row>
    <row r="823" spans="1:2">
      <c r="A823" s="17">
        <v>41689</v>
      </c>
      <c r="B823">
        <v>63376</v>
      </c>
    </row>
    <row r="824" spans="1:2">
      <c r="A824" s="17">
        <v>41690</v>
      </c>
      <c r="B824">
        <v>63376</v>
      </c>
    </row>
    <row r="825" spans="1:2">
      <c r="A825" s="17">
        <v>41691</v>
      </c>
      <c r="B825">
        <v>63376</v>
      </c>
    </row>
    <row r="826" spans="1:2">
      <c r="A826" s="17">
        <v>41694</v>
      </c>
      <c r="B826">
        <v>63376</v>
      </c>
    </row>
    <row r="827" spans="1:2">
      <c r="A827" s="17">
        <v>41695</v>
      </c>
      <c r="B827">
        <v>64653</v>
      </c>
    </row>
    <row r="828" spans="1:2">
      <c r="A828" s="17">
        <v>41696</v>
      </c>
      <c r="B828">
        <v>64653</v>
      </c>
    </row>
    <row r="829" spans="1:2">
      <c r="A829" s="17">
        <v>41697</v>
      </c>
      <c r="B829">
        <v>64653</v>
      </c>
    </row>
    <row r="830" spans="1:2">
      <c r="A830" s="17">
        <v>41698</v>
      </c>
      <c r="B830">
        <v>64653</v>
      </c>
    </row>
    <row r="831" spans="1:2">
      <c r="A831" s="17">
        <v>41701</v>
      </c>
      <c r="B831">
        <v>64653</v>
      </c>
    </row>
    <row r="832" spans="1:2">
      <c r="A832" s="17">
        <v>41702</v>
      </c>
      <c r="B832">
        <v>66158</v>
      </c>
    </row>
    <row r="833" spans="1:2">
      <c r="A833" s="17">
        <v>41703</v>
      </c>
      <c r="B833">
        <v>66158</v>
      </c>
    </row>
    <row r="834" spans="1:2">
      <c r="A834" s="17">
        <v>41704</v>
      </c>
      <c r="B834">
        <v>66158</v>
      </c>
    </row>
    <row r="835" spans="1:2">
      <c r="A835" s="17">
        <v>41705</v>
      </c>
      <c r="B835">
        <v>66158</v>
      </c>
    </row>
    <row r="836" spans="1:2">
      <c r="A836" s="17">
        <v>41708</v>
      </c>
      <c r="B836">
        <v>66158</v>
      </c>
    </row>
    <row r="837" spans="1:2">
      <c r="A837" s="17">
        <v>41709</v>
      </c>
      <c r="B837">
        <v>69748</v>
      </c>
    </row>
    <row r="838" spans="1:2">
      <c r="A838" s="17">
        <v>41710</v>
      </c>
      <c r="B838">
        <v>69748</v>
      </c>
    </row>
    <row r="839" spans="1:2">
      <c r="A839" s="17">
        <v>41711</v>
      </c>
      <c r="B839">
        <v>69748</v>
      </c>
    </row>
    <row r="840" spans="1:2">
      <c r="A840" s="17">
        <v>41712</v>
      </c>
      <c r="B840">
        <v>69748</v>
      </c>
    </row>
    <row r="841" spans="1:2">
      <c r="A841" s="17">
        <v>41715</v>
      </c>
      <c r="B841">
        <v>69748</v>
      </c>
    </row>
    <row r="842" spans="1:2">
      <c r="A842" s="17">
        <v>41716</v>
      </c>
      <c r="B842">
        <v>71251</v>
      </c>
    </row>
    <row r="843" spans="1:2">
      <c r="A843" s="17">
        <v>41717</v>
      </c>
      <c r="B843">
        <v>71251</v>
      </c>
    </row>
    <row r="844" spans="1:2">
      <c r="A844" s="17">
        <v>41718</v>
      </c>
      <c r="B844">
        <v>71251</v>
      </c>
    </row>
    <row r="845" spans="1:2">
      <c r="A845" s="17">
        <v>41719</v>
      </c>
      <c r="B845">
        <v>71251</v>
      </c>
    </row>
    <row r="846" spans="1:2">
      <c r="A846" s="17">
        <v>41722</v>
      </c>
      <c r="B846">
        <v>71251</v>
      </c>
    </row>
    <row r="847" spans="1:2">
      <c r="A847" s="17">
        <v>41723</v>
      </c>
      <c r="B847">
        <v>69810</v>
      </c>
    </row>
    <row r="848" spans="1:2">
      <c r="A848" s="17">
        <v>41724</v>
      </c>
      <c r="B848">
        <v>69810</v>
      </c>
    </row>
    <row r="849" spans="1:2">
      <c r="A849" s="17">
        <v>41725</v>
      </c>
      <c r="B849">
        <v>69810</v>
      </c>
    </row>
    <row r="850" spans="1:2">
      <c r="A850" s="17">
        <v>41726</v>
      </c>
      <c r="B850">
        <v>69810</v>
      </c>
    </row>
    <row r="851" spans="1:2">
      <c r="A851" s="17">
        <v>41729</v>
      </c>
      <c r="B851">
        <v>69810</v>
      </c>
    </row>
    <row r="852" spans="1:2">
      <c r="A852" s="17">
        <v>41730</v>
      </c>
      <c r="B852">
        <v>66562</v>
      </c>
    </row>
    <row r="853" spans="1:2">
      <c r="A853" s="17">
        <v>41731</v>
      </c>
      <c r="B853">
        <v>66562</v>
      </c>
    </row>
    <row r="854" spans="1:2">
      <c r="A854" s="17">
        <v>41732</v>
      </c>
      <c r="B854">
        <v>66562</v>
      </c>
    </row>
    <row r="855" spans="1:2">
      <c r="A855" s="17">
        <v>41733</v>
      </c>
      <c r="B855">
        <v>66562</v>
      </c>
    </row>
    <row r="856" spans="1:2">
      <c r="A856" s="17">
        <v>41736</v>
      </c>
      <c r="B856">
        <v>66562</v>
      </c>
    </row>
    <row r="857" spans="1:2">
      <c r="A857" s="17">
        <v>41737</v>
      </c>
      <c r="B857">
        <v>66928</v>
      </c>
    </row>
    <row r="858" spans="1:2">
      <c r="A858" s="17">
        <v>41738</v>
      </c>
      <c r="B858">
        <v>66928</v>
      </c>
    </row>
    <row r="859" spans="1:2">
      <c r="A859" s="17">
        <v>41739</v>
      </c>
      <c r="B859">
        <v>66928</v>
      </c>
    </row>
    <row r="860" spans="1:2">
      <c r="A860" s="17">
        <v>41740</v>
      </c>
      <c r="B860">
        <v>66928</v>
      </c>
    </row>
    <row r="861" spans="1:2">
      <c r="A861" s="17">
        <v>41743</v>
      </c>
      <c r="B861">
        <v>66928</v>
      </c>
    </row>
    <row r="862" spans="1:2">
      <c r="A862" s="17">
        <v>41744</v>
      </c>
      <c r="B862">
        <v>67064</v>
      </c>
    </row>
    <row r="863" spans="1:2">
      <c r="A863" s="17">
        <v>41745</v>
      </c>
      <c r="B863">
        <v>67064</v>
      </c>
    </row>
    <row r="864" spans="1:2">
      <c r="A864" s="17">
        <v>41746</v>
      </c>
      <c r="B864">
        <v>67064</v>
      </c>
    </row>
    <row r="865" spans="1:2">
      <c r="A865" s="17">
        <v>41747</v>
      </c>
      <c r="B865">
        <v>67064</v>
      </c>
    </row>
    <row r="866" spans="1:2">
      <c r="A866" s="17">
        <v>41750</v>
      </c>
      <c r="B866">
        <v>67064</v>
      </c>
    </row>
    <row r="867" spans="1:2">
      <c r="A867" s="17">
        <v>41751</v>
      </c>
      <c r="B867">
        <v>63645</v>
      </c>
    </row>
    <row r="868" spans="1:2">
      <c r="A868" s="17">
        <v>41752</v>
      </c>
      <c r="B868">
        <v>63645</v>
      </c>
    </row>
    <row r="869" spans="1:2">
      <c r="A869" s="17">
        <v>41753</v>
      </c>
      <c r="B869">
        <v>63645</v>
      </c>
    </row>
    <row r="870" spans="1:2">
      <c r="A870" s="17">
        <v>41754</v>
      </c>
      <c r="B870">
        <v>63645</v>
      </c>
    </row>
    <row r="871" spans="1:2">
      <c r="A871" s="17">
        <v>41757</v>
      </c>
      <c r="B871">
        <v>63645</v>
      </c>
    </row>
    <row r="872" spans="1:2">
      <c r="A872" s="17">
        <v>41758</v>
      </c>
      <c r="B872">
        <v>63427</v>
      </c>
    </row>
    <row r="873" spans="1:2">
      <c r="A873" s="17">
        <v>41759</v>
      </c>
      <c r="B873">
        <v>63427</v>
      </c>
    </row>
    <row r="874" spans="1:2">
      <c r="A874" s="17">
        <v>41760</v>
      </c>
      <c r="B874">
        <v>63427</v>
      </c>
    </row>
    <row r="875" spans="1:2">
      <c r="A875" s="17">
        <v>41761</v>
      </c>
      <c r="B875">
        <v>63427</v>
      </c>
    </row>
    <row r="876" spans="1:2">
      <c r="A876" s="17">
        <v>41764</v>
      </c>
      <c r="B876">
        <v>63427</v>
      </c>
    </row>
    <row r="877" spans="1:2">
      <c r="A877" s="17">
        <v>41765</v>
      </c>
      <c r="B877">
        <v>64939</v>
      </c>
    </row>
    <row r="878" spans="1:2">
      <c r="A878" s="17">
        <v>41766</v>
      </c>
      <c r="B878">
        <v>64939</v>
      </c>
    </row>
    <row r="879" spans="1:2">
      <c r="A879" s="17">
        <v>41767</v>
      </c>
      <c r="B879">
        <v>64939</v>
      </c>
    </row>
    <row r="880" spans="1:2">
      <c r="A880" s="17">
        <v>41768</v>
      </c>
      <c r="B880">
        <v>64939</v>
      </c>
    </row>
    <row r="881" spans="1:2">
      <c r="A881" s="17">
        <v>41771</v>
      </c>
      <c r="B881">
        <v>64939</v>
      </c>
    </row>
    <row r="882" spans="1:2">
      <c r="A882" s="17">
        <v>41772</v>
      </c>
      <c r="B882">
        <v>67432</v>
      </c>
    </row>
    <row r="883" spans="1:2">
      <c r="A883" s="17">
        <v>41773</v>
      </c>
      <c r="B883">
        <v>67432</v>
      </c>
    </row>
    <row r="884" spans="1:2">
      <c r="A884" s="17">
        <v>41774</v>
      </c>
      <c r="B884">
        <v>67432</v>
      </c>
    </row>
    <row r="885" spans="1:2">
      <c r="A885" s="17">
        <v>41775</v>
      </c>
      <c r="B885">
        <v>67432</v>
      </c>
    </row>
    <row r="886" spans="1:2">
      <c r="A886" s="17">
        <v>41778</v>
      </c>
      <c r="B886">
        <v>67432</v>
      </c>
    </row>
    <row r="887" spans="1:2">
      <c r="A887" s="17">
        <v>41779</v>
      </c>
      <c r="B887">
        <v>70109</v>
      </c>
    </row>
    <row r="888" spans="1:2">
      <c r="A888" s="17">
        <v>41780</v>
      </c>
      <c r="B888">
        <v>70109</v>
      </c>
    </row>
    <row r="889" spans="1:2">
      <c r="A889" s="17">
        <v>41781</v>
      </c>
      <c r="B889">
        <v>70109</v>
      </c>
    </row>
    <row r="890" spans="1:2">
      <c r="A890" s="17">
        <v>41782</v>
      </c>
      <c r="B890">
        <v>70109</v>
      </c>
    </row>
    <row r="891" spans="1:2">
      <c r="A891" s="17">
        <v>41785</v>
      </c>
      <c r="B891">
        <v>70109</v>
      </c>
    </row>
    <row r="892" spans="1:2">
      <c r="A892" s="17">
        <v>41786</v>
      </c>
      <c r="B892">
        <v>70304</v>
      </c>
    </row>
    <row r="893" spans="1:2">
      <c r="A893" s="17">
        <v>41787</v>
      </c>
      <c r="B893">
        <v>70304</v>
      </c>
    </row>
    <row r="894" spans="1:2">
      <c r="A894" s="17">
        <v>41788</v>
      </c>
      <c r="B894">
        <v>70304</v>
      </c>
    </row>
    <row r="895" spans="1:2">
      <c r="A895" s="17">
        <v>41789</v>
      </c>
      <c r="B895">
        <v>70304</v>
      </c>
    </row>
    <row r="896" spans="1:2">
      <c r="A896" s="17">
        <v>41792</v>
      </c>
      <c r="B896">
        <v>70304</v>
      </c>
    </row>
    <row r="897" spans="1:2">
      <c r="A897" s="17">
        <v>41793</v>
      </c>
      <c r="B897">
        <v>69875</v>
      </c>
    </row>
    <row r="898" spans="1:2">
      <c r="A898" s="17">
        <v>41794</v>
      </c>
      <c r="B898">
        <v>69875</v>
      </c>
    </row>
    <row r="899" spans="1:2">
      <c r="A899" s="17">
        <v>41795</v>
      </c>
      <c r="B899">
        <v>69875</v>
      </c>
    </row>
    <row r="900" spans="1:2">
      <c r="A900" s="17">
        <v>41796</v>
      </c>
      <c r="B900">
        <v>69875</v>
      </c>
    </row>
    <row r="901" spans="1:2">
      <c r="A901" s="17">
        <v>41799</v>
      </c>
      <c r="B901">
        <v>69875</v>
      </c>
    </row>
    <row r="902" spans="1:2">
      <c r="A902" s="17">
        <v>41800</v>
      </c>
      <c r="B902">
        <v>69756</v>
      </c>
    </row>
    <row r="903" spans="1:2">
      <c r="A903" s="17">
        <v>41801</v>
      </c>
      <c r="B903">
        <v>69756</v>
      </c>
    </row>
    <row r="904" spans="1:2">
      <c r="A904" s="17">
        <v>41802</v>
      </c>
      <c r="B904">
        <v>69756</v>
      </c>
    </row>
    <row r="905" spans="1:2">
      <c r="A905" s="17">
        <v>41803</v>
      </c>
      <c r="B905">
        <v>69756</v>
      </c>
    </row>
    <row r="906" spans="1:2">
      <c r="A906" s="17">
        <v>41806</v>
      </c>
      <c r="B906">
        <v>69756</v>
      </c>
    </row>
    <row r="907" spans="1:2">
      <c r="A907" s="17">
        <v>41807</v>
      </c>
      <c r="B907">
        <v>67854</v>
      </c>
    </row>
    <row r="908" spans="1:2">
      <c r="A908" s="17">
        <v>41808</v>
      </c>
      <c r="B908">
        <v>67854</v>
      </c>
    </row>
    <row r="909" spans="1:2">
      <c r="A909" s="17">
        <v>41809</v>
      </c>
      <c r="B909">
        <v>67854</v>
      </c>
    </row>
    <row r="910" spans="1:2">
      <c r="A910" s="17">
        <v>41810</v>
      </c>
      <c r="B910">
        <v>67854</v>
      </c>
    </row>
    <row r="911" spans="1:2">
      <c r="A911" s="17">
        <v>41813</v>
      </c>
      <c r="B911">
        <v>67854</v>
      </c>
    </row>
    <row r="912" spans="1:2">
      <c r="A912" s="17">
        <v>41814</v>
      </c>
      <c r="B912">
        <v>65525</v>
      </c>
    </row>
    <row r="913" spans="1:2">
      <c r="A913" s="17">
        <v>41815</v>
      </c>
      <c r="B913">
        <v>65525</v>
      </c>
    </row>
    <row r="914" spans="1:2">
      <c r="A914" s="17">
        <v>41816</v>
      </c>
      <c r="B914">
        <v>65525</v>
      </c>
    </row>
    <row r="915" spans="1:2">
      <c r="A915" s="17">
        <v>41817</v>
      </c>
      <c r="B915">
        <v>65525</v>
      </c>
    </row>
    <row r="916" spans="1:2">
      <c r="A916" s="17">
        <v>41820</v>
      </c>
      <c r="B916">
        <v>65525</v>
      </c>
    </row>
    <row r="917" spans="1:2">
      <c r="A917" s="17">
        <v>41821</v>
      </c>
      <c r="B917">
        <v>69466</v>
      </c>
    </row>
    <row r="918" spans="1:2">
      <c r="A918" s="17">
        <v>41822</v>
      </c>
      <c r="B918">
        <v>69466</v>
      </c>
    </row>
    <row r="919" spans="1:2">
      <c r="A919" s="17">
        <v>41823</v>
      </c>
      <c r="B919">
        <v>69466</v>
      </c>
    </row>
    <row r="920" spans="1:2">
      <c r="A920" s="17">
        <v>41824</v>
      </c>
      <c r="B920">
        <v>69466</v>
      </c>
    </row>
    <row r="921" spans="1:2">
      <c r="A921" s="17">
        <v>41827</v>
      </c>
      <c r="B921">
        <v>69466</v>
      </c>
    </row>
    <row r="922" spans="1:2">
      <c r="A922" s="17">
        <v>41828</v>
      </c>
      <c r="B922">
        <v>72928</v>
      </c>
    </row>
    <row r="923" spans="1:2">
      <c r="A923" s="17">
        <v>41829</v>
      </c>
      <c r="B923">
        <v>72928</v>
      </c>
    </row>
    <row r="924" spans="1:2">
      <c r="A924" s="17">
        <v>41830</v>
      </c>
      <c r="B924">
        <v>72928</v>
      </c>
    </row>
    <row r="925" spans="1:2">
      <c r="A925" s="17">
        <v>41831</v>
      </c>
      <c r="B925">
        <v>72928</v>
      </c>
    </row>
    <row r="926" spans="1:2">
      <c r="A926" s="17">
        <v>41834</v>
      </c>
      <c r="B926">
        <v>72928</v>
      </c>
    </row>
    <row r="927" spans="1:2">
      <c r="A927" s="17">
        <v>41835</v>
      </c>
      <c r="B927">
        <v>72433</v>
      </c>
    </row>
    <row r="928" spans="1:2">
      <c r="A928" s="17">
        <v>41836</v>
      </c>
      <c r="B928">
        <v>72433</v>
      </c>
    </row>
    <row r="929" spans="1:2">
      <c r="A929" s="17">
        <v>41837</v>
      </c>
      <c r="B929">
        <v>72433</v>
      </c>
    </row>
    <row r="930" spans="1:2">
      <c r="A930" s="17">
        <v>41838</v>
      </c>
      <c r="B930">
        <v>72433</v>
      </c>
    </row>
    <row r="931" spans="1:2">
      <c r="A931" s="17">
        <v>41841</v>
      </c>
      <c r="B931">
        <v>72433</v>
      </c>
    </row>
    <row r="932" spans="1:2">
      <c r="A932" s="17">
        <v>41842</v>
      </c>
      <c r="B932">
        <v>70716</v>
      </c>
    </row>
    <row r="933" spans="1:2">
      <c r="A933" s="17">
        <v>41843</v>
      </c>
      <c r="B933">
        <v>70716</v>
      </c>
    </row>
    <row r="934" spans="1:2">
      <c r="A934" s="17">
        <v>41844</v>
      </c>
      <c r="B934">
        <v>70716</v>
      </c>
    </row>
    <row r="935" spans="1:2">
      <c r="A935" s="17">
        <v>41845</v>
      </c>
      <c r="B935">
        <v>70716</v>
      </c>
    </row>
    <row r="936" spans="1:2">
      <c r="A936" s="17">
        <v>41848</v>
      </c>
      <c r="B936">
        <v>70716</v>
      </c>
    </row>
    <row r="937" spans="1:2">
      <c r="A937" s="17">
        <v>41849</v>
      </c>
      <c r="B937">
        <v>69593</v>
      </c>
    </row>
    <row r="938" spans="1:2">
      <c r="A938" s="17">
        <v>41850</v>
      </c>
      <c r="B938">
        <v>69593</v>
      </c>
    </row>
    <row r="939" spans="1:2">
      <c r="A939" s="17">
        <v>41851</v>
      </c>
      <c r="B939">
        <v>69593</v>
      </c>
    </row>
    <row r="940" spans="1:2">
      <c r="A940" s="17">
        <v>41852</v>
      </c>
      <c r="B940">
        <v>69593</v>
      </c>
    </row>
    <row r="941" spans="1:2">
      <c r="A941" s="17">
        <v>41855</v>
      </c>
      <c r="B941">
        <v>69593</v>
      </c>
    </row>
    <row r="942" spans="1:2">
      <c r="A942" s="17">
        <v>41856</v>
      </c>
      <c r="B942">
        <v>66836</v>
      </c>
    </row>
    <row r="943" spans="1:2">
      <c r="A943" s="17">
        <v>41857</v>
      </c>
      <c r="B943">
        <v>66836</v>
      </c>
    </row>
    <row r="944" spans="1:2">
      <c r="A944" s="17">
        <v>41858</v>
      </c>
      <c r="B944">
        <v>66836</v>
      </c>
    </row>
    <row r="945" spans="1:2">
      <c r="A945" s="17">
        <v>41859</v>
      </c>
      <c r="B945">
        <v>66836</v>
      </c>
    </row>
    <row r="946" spans="1:2">
      <c r="A946" s="17">
        <v>41862</v>
      </c>
      <c r="B946">
        <v>66836</v>
      </c>
    </row>
    <row r="947" spans="1:2">
      <c r="A947" s="17">
        <v>41863</v>
      </c>
      <c r="B947">
        <v>64763</v>
      </c>
    </row>
    <row r="948" spans="1:2">
      <c r="A948" s="17">
        <v>41864</v>
      </c>
      <c r="B948">
        <v>64763</v>
      </c>
    </row>
    <row r="949" spans="1:2">
      <c r="A949" s="17">
        <v>41865</v>
      </c>
      <c r="B949">
        <v>64763</v>
      </c>
    </row>
    <row r="950" spans="1:2">
      <c r="A950" s="17">
        <v>41866</v>
      </c>
      <c r="B950">
        <v>64763</v>
      </c>
    </row>
    <row r="951" spans="1:2">
      <c r="A951" s="17">
        <v>41869</v>
      </c>
      <c r="B951">
        <v>64763</v>
      </c>
    </row>
    <row r="952" spans="1:2">
      <c r="A952" s="17">
        <v>41870</v>
      </c>
      <c r="B952">
        <v>63846</v>
      </c>
    </row>
    <row r="953" spans="1:2">
      <c r="A953" s="17">
        <v>41871</v>
      </c>
      <c r="B953">
        <v>63846</v>
      </c>
    </row>
    <row r="954" spans="1:2">
      <c r="A954" s="17">
        <v>41872</v>
      </c>
      <c r="B954">
        <v>63846</v>
      </c>
    </row>
    <row r="955" spans="1:2">
      <c r="A955" s="17">
        <v>41873</v>
      </c>
      <c r="B955">
        <v>63846</v>
      </c>
    </row>
    <row r="956" spans="1:2">
      <c r="A956" s="17">
        <v>41876</v>
      </c>
      <c r="B956">
        <v>63846</v>
      </c>
    </row>
    <row r="957" spans="1:2">
      <c r="A957" s="17">
        <v>41877</v>
      </c>
      <c r="B957">
        <v>63225</v>
      </c>
    </row>
    <row r="958" spans="1:2">
      <c r="A958" s="17">
        <v>41878</v>
      </c>
      <c r="B958">
        <v>63225</v>
      </c>
    </row>
    <row r="959" spans="1:2">
      <c r="A959" s="17">
        <v>41879</v>
      </c>
      <c r="B959">
        <v>63225</v>
      </c>
    </row>
    <row r="960" spans="1:2">
      <c r="A960" s="17">
        <v>41880</v>
      </c>
      <c r="B960">
        <v>63225</v>
      </c>
    </row>
    <row r="961" spans="1:2">
      <c r="A961" s="17">
        <v>41883</v>
      </c>
      <c r="B961">
        <v>63225</v>
      </c>
    </row>
    <row r="962" spans="1:2">
      <c r="A962" s="17">
        <v>41884</v>
      </c>
      <c r="B962">
        <v>65015</v>
      </c>
    </row>
    <row r="963" spans="1:2">
      <c r="A963" s="17">
        <v>41885</v>
      </c>
      <c r="B963">
        <v>65015</v>
      </c>
    </row>
    <row r="964" spans="1:2">
      <c r="A964" s="17">
        <v>41886</v>
      </c>
      <c r="B964">
        <v>65015</v>
      </c>
    </row>
    <row r="965" spans="1:2">
      <c r="A965" s="17">
        <v>41887</v>
      </c>
      <c r="B965">
        <v>65015</v>
      </c>
    </row>
    <row r="966" spans="1:2">
      <c r="A966" s="17">
        <v>41890</v>
      </c>
      <c r="B966">
        <v>65015</v>
      </c>
    </row>
    <row r="967" spans="1:2">
      <c r="A967" s="17">
        <v>41891</v>
      </c>
      <c r="B967">
        <v>66449</v>
      </c>
    </row>
    <row r="968" spans="1:2">
      <c r="A968" s="17">
        <v>41892</v>
      </c>
      <c r="B968">
        <v>66449</v>
      </c>
    </row>
    <row r="969" spans="1:2">
      <c r="A969" s="17">
        <v>41893</v>
      </c>
      <c r="B969">
        <v>66449</v>
      </c>
    </row>
    <row r="970" spans="1:2">
      <c r="A970" s="17">
        <v>41894</v>
      </c>
      <c r="B970">
        <v>66449</v>
      </c>
    </row>
    <row r="971" spans="1:2">
      <c r="A971" s="17">
        <v>41897</v>
      </c>
      <c r="B971">
        <v>66449</v>
      </c>
    </row>
    <row r="972" spans="1:2">
      <c r="A972" s="17">
        <v>41898</v>
      </c>
      <c r="B972">
        <v>64542</v>
      </c>
    </row>
    <row r="973" spans="1:2">
      <c r="A973" s="17">
        <v>41899</v>
      </c>
      <c r="B973">
        <v>64542</v>
      </c>
    </row>
    <row r="974" spans="1:2">
      <c r="A974" s="17">
        <v>41900</v>
      </c>
      <c r="B974">
        <v>64542</v>
      </c>
    </row>
    <row r="975" spans="1:2">
      <c r="A975" s="17">
        <v>41901</v>
      </c>
      <c r="B975">
        <v>64542</v>
      </c>
    </row>
    <row r="976" spans="1:2">
      <c r="A976" s="17">
        <v>41904</v>
      </c>
      <c r="B976">
        <v>64542</v>
      </c>
    </row>
    <row r="977" spans="1:2">
      <c r="A977" s="17">
        <v>41905</v>
      </c>
      <c r="B977">
        <v>64712</v>
      </c>
    </row>
    <row r="978" spans="1:2">
      <c r="A978" s="17">
        <v>41906</v>
      </c>
      <c r="B978">
        <v>64712</v>
      </c>
    </row>
    <row r="979" spans="1:2">
      <c r="A979" s="17">
        <v>41907</v>
      </c>
      <c r="B979">
        <v>64712</v>
      </c>
    </row>
    <row r="980" spans="1:2">
      <c r="A980" s="17">
        <v>41908</v>
      </c>
      <c r="B980">
        <v>64712</v>
      </c>
    </row>
    <row r="981" spans="1:2">
      <c r="A981" s="17">
        <v>41911</v>
      </c>
      <c r="B981">
        <v>64712</v>
      </c>
    </row>
    <row r="982" spans="1:2">
      <c r="A982" s="17">
        <v>41912</v>
      </c>
      <c r="B982">
        <v>59192</v>
      </c>
    </row>
    <row r="983" spans="1:2">
      <c r="A983" s="17">
        <v>41913</v>
      </c>
      <c r="B983">
        <v>59192</v>
      </c>
    </row>
    <row r="984" spans="1:2">
      <c r="A984" s="17">
        <v>41914</v>
      </c>
      <c r="B984">
        <v>59192</v>
      </c>
    </row>
    <row r="985" spans="1:2">
      <c r="A985" s="17">
        <v>41915</v>
      </c>
      <c r="B985">
        <v>59192</v>
      </c>
    </row>
    <row r="986" spans="1:2">
      <c r="A986" s="17">
        <v>41918</v>
      </c>
      <c r="B986">
        <v>59192</v>
      </c>
    </row>
    <row r="987" spans="1:2">
      <c r="A987" s="17">
        <v>41919</v>
      </c>
      <c r="B987">
        <v>59560</v>
      </c>
    </row>
    <row r="988" spans="1:2">
      <c r="A988" s="17">
        <v>41920</v>
      </c>
      <c r="B988">
        <v>59560</v>
      </c>
    </row>
    <row r="989" spans="1:2">
      <c r="A989" s="17">
        <v>41921</v>
      </c>
      <c r="B989">
        <v>59560</v>
      </c>
    </row>
    <row r="990" spans="1:2">
      <c r="A990" s="17">
        <v>41922</v>
      </c>
      <c r="B990">
        <v>59560</v>
      </c>
    </row>
    <row r="991" spans="1:2">
      <c r="A991" s="17">
        <v>41925</v>
      </c>
      <c r="B991">
        <v>59560</v>
      </c>
    </row>
    <row r="992" spans="1:2">
      <c r="A992" s="17">
        <v>41926</v>
      </c>
      <c r="B992">
        <v>58569</v>
      </c>
    </row>
    <row r="993" spans="1:2">
      <c r="A993" s="17">
        <v>41927</v>
      </c>
      <c r="B993">
        <v>58569</v>
      </c>
    </row>
    <row r="994" spans="1:2">
      <c r="A994" s="17">
        <v>41928</v>
      </c>
      <c r="B994">
        <v>58569</v>
      </c>
    </row>
    <row r="995" spans="1:2">
      <c r="A995" s="17">
        <v>41929</v>
      </c>
      <c r="B995">
        <v>58569</v>
      </c>
    </row>
    <row r="996" spans="1:2">
      <c r="A996" s="17">
        <v>41932</v>
      </c>
      <c r="B996">
        <v>58569</v>
      </c>
    </row>
    <row r="997" spans="1:2">
      <c r="A997" s="17">
        <v>41933</v>
      </c>
      <c r="B997">
        <v>59865</v>
      </c>
    </row>
    <row r="998" spans="1:2">
      <c r="A998" s="17">
        <v>41934</v>
      </c>
      <c r="B998">
        <v>59865</v>
      </c>
    </row>
    <row r="999" spans="1:2">
      <c r="A999" s="17">
        <v>41935</v>
      </c>
      <c r="B999">
        <v>59865</v>
      </c>
    </row>
    <row r="1000" spans="1:2">
      <c r="A1000" s="17">
        <v>41936</v>
      </c>
      <c r="B1000">
        <v>59865</v>
      </c>
    </row>
    <row r="1001" spans="1:2">
      <c r="A1001" s="17">
        <v>41939</v>
      </c>
      <c r="B1001">
        <v>59865</v>
      </c>
    </row>
    <row r="1002" spans="1:2">
      <c r="A1002" s="17">
        <v>41940</v>
      </c>
      <c r="B1002">
        <v>60695</v>
      </c>
    </row>
    <row r="1003" spans="1:2">
      <c r="A1003" s="17">
        <v>41941</v>
      </c>
      <c r="B1003">
        <v>60695</v>
      </c>
    </row>
    <row r="1004" spans="1:2">
      <c r="A1004" s="17">
        <v>41942</v>
      </c>
      <c r="B1004">
        <v>60695</v>
      </c>
    </row>
    <row r="1005" spans="1:2">
      <c r="A1005" s="17">
        <v>41943</v>
      </c>
      <c r="B1005">
        <v>60695</v>
      </c>
    </row>
    <row r="1006" spans="1:2">
      <c r="A1006" s="17">
        <v>41946</v>
      </c>
      <c r="B1006">
        <v>60695</v>
      </c>
    </row>
    <row r="1007" spans="1:2">
      <c r="A1007" s="17">
        <v>41947</v>
      </c>
      <c r="B1007">
        <v>60012</v>
      </c>
    </row>
    <row r="1008" spans="1:2">
      <c r="A1008" s="17">
        <v>41948</v>
      </c>
      <c r="B1008">
        <v>60012</v>
      </c>
    </row>
    <row r="1009" spans="1:2">
      <c r="A1009" s="17">
        <v>41949</v>
      </c>
      <c r="B1009">
        <v>60012</v>
      </c>
    </row>
    <row r="1010" spans="1:2">
      <c r="A1010" s="17">
        <v>41950</v>
      </c>
      <c r="B1010">
        <v>60012</v>
      </c>
    </row>
    <row r="1011" spans="1:2">
      <c r="A1011" s="17">
        <v>41953</v>
      </c>
      <c r="B1011">
        <v>60012</v>
      </c>
    </row>
    <row r="1012" spans="1:2">
      <c r="A1012" s="17">
        <v>41954</v>
      </c>
      <c r="B1012">
        <v>60167</v>
      </c>
    </row>
    <row r="1013" spans="1:2">
      <c r="A1013" s="17">
        <v>41955</v>
      </c>
      <c r="B1013">
        <v>60167</v>
      </c>
    </row>
    <row r="1014" spans="1:2">
      <c r="A1014" s="17">
        <v>41956</v>
      </c>
      <c r="B1014">
        <v>60167</v>
      </c>
    </row>
    <row r="1015" spans="1:2">
      <c r="A1015" s="17">
        <v>41957</v>
      </c>
      <c r="B1015">
        <v>60167</v>
      </c>
    </row>
    <row r="1016" spans="1:2">
      <c r="A1016" s="17">
        <v>41960</v>
      </c>
      <c r="B1016">
        <v>60167</v>
      </c>
    </row>
    <row r="1017" spans="1:2">
      <c r="A1017" s="17">
        <v>41961</v>
      </c>
      <c r="B1017">
        <v>62442</v>
      </c>
    </row>
    <row r="1018" spans="1:2">
      <c r="A1018" s="17">
        <v>41962</v>
      </c>
      <c r="B1018">
        <v>62442</v>
      </c>
    </row>
    <row r="1019" spans="1:2">
      <c r="A1019" s="17">
        <v>41963</v>
      </c>
      <c r="B1019">
        <v>62442</v>
      </c>
    </row>
    <row r="1020" spans="1:2">
      <c r="A1020" s="17">
        <v>41964</v>
      </c>
      <c r="B1020">
        <v>62442</v>
      </c>
    </row>
    <row r="1021" spans="1:2">
      <c r="A1021" s="17">
        <v>41967</v>
      </c>
      <c r="B1021">
        <v>62442</v>
      </c>
    </row>
    <row r="1022" spans="1:2">
      <c r="A1022" s="17">
        <v>41968</v>
      </c>
      <c r="B1022">
        <v>64042</v>
      </c>
    </row>
    <row r="1023" spans="1:2">
      <c r="A1023" s="17">
        <v>41969</v>
      </c>
      <c r="B1023">
        <v>64042</v>
      </c>
    </row>
    <row r="1024" spans="1:2">
      <c r="A1024" s="17">
        <v>41970</v>
      </c>
      <c r="B1024">
        <v>64042</v>
      </c>
    </row>
    <row r="1025" spans="1:2">
      <c r="A1025" s="17">
        <v>41971</v>
      </c>
      <c r="B1025">
        <v>64042</v>
      </c>
    </row>
    <row r="1026" spans="1:2">
      <c r="A1026" s="17">
        <v>41974</v>
      </c>
      <c r="B1026">
        <v>64042</v>
      </c>
    </row>
    <row r="1027" spans="1:2">
      <c r="A1027" s="17">
        <v>41975</v>
      </c>
      <c r="B1027">
        <v>63522</v>
      </c>
    </row>
    <row r="1028" spans="1:2">
      <c r="A1028" s="17">
        <v>41976</v>
      </c>
      <c r="B1028">
        <v>63522</v>
      </c>
    </row>
    <row r="1029" spans="1:2">
      <c r="A1029" s="17">
        <v>41977</v>
      </c>
      <c r="B1029">
        <v>63522</v>
      </c>
    </row>
    <row r="1030" spans="1:2">
      <c r="A1030" s="17">
        <v>41978</v>
      </c>
      <c r="B1030">
        <v>63522</v>
      </c>
    </row>
    <row r="1031" spans="1:2">
      <c r="A1031" s="17">
        <v>41981</v>
      </c>
      <c r="B1031">
        <v>63522</v>
      </c>
    </row>
    <row r="1032" spans="1:2">
      <c r="A1032" s="17">
        <v>41982</v>
      </c>
      <c r="B1032">
        <v>65138</v>
      </c>
    </row>
    <row r="1033" spans="1:2">
      <c r="A1033" s="17">
        <v>41983</v>
      </c>
      <c r="B1033">
        <v>65138</v>
      </c>
    </row>
    <row r="1034" spans="1:2">
      <c r="A1034" s="17">
        <v>41984</v>
      </c>
      <c r="B1034">
        <v>65138</v>
      </c>
    </row>
    <row r="1035" spans="1:2">
      <c r="A1035" s="17">
        <v>41985</v>
      </c>
      <c r="B1035">
        <v>65138</v>
      </c>
    </row>
    <row r="1036" spans="1:2">
      <c r="A1036" s="17">
        <v>41988</v>
      </c>
      <c r="B1036">
        <v>65138</v>
      </c>
    </row>
    <row r="1037" spans="1:2">
      <c r="A1037" s="17">
        <v>41989</v>
      </c>
      <c r="B1037">
        <v>66810</v>
      </c>
    </row>
    <row r="1038" spans="1:2">
      <c r="A1038" s="17">
        <v>41990</v>
      </c>
      <c r="B1038">
        <v>66810</v>
      </c>
    </row>
    <row r="1039" spans="1:2">
      <c r="A1039" s="17">
        <v>41991</v>
      </c>
      <c r="B1039">
        <v>66810</v>
      </c>
    </row>
    <row r="1040" spans="1:2">
      <c r="A1040" s="17">
        <v>41992</v>
      </c>
      <c r="B1040">
        <v>66810</v>
      </c>
    </row>
    <row r="1041" spans="1:2">
      <c r="A1041" s="17">
        <v>41995</v>
      </c>
      <c r="B1041">
        <v>66810</v>
      </c>
    </row>
    <row r="1042" spans="1:2">
      <c r="A1042" s="17">
        <v>41996</v>
      </c>
      <c r="B1042">
        <v>66799</v>
      </c>
    </row>
    <row r="1043" spans="1:2">
      <c r="A1043" s="17">
        <v>41997</v>
      </c>
      <c r="B1043">
        <v>66799</v>
      </c>
    </row>
    <row r="1044" spans="1:2">
      <c r="A1044" s="17">
        <v>41998</v>
      </c>
      <c r="B1044">
        <v>66799</v>
      </c>
    </row>
    <row r="1045" spans="1:2">
      <c r="A1045" s="17">
        <v>41999</v>
      </c>
      <c r="B1045">
        <v>66799</v>
      </c>
    </row>
    <row r="1046" spans="1:2">
      <c r="A1046" s="17">
        <v>42002</v>
      </c>
      <c r="B1046">
        <v>66799</v>
      </c>
    </row>
    <row r="1047" spans="1:2">
      <c r="A1047" s="17">
        <v>42003</v>
      </c>
      <c r="B1047">
        <v>64175</v>
      </c>
    </row>
    <row r="1048" spans="1:2">
      <c r="A1048" s="17">
        <v>42004</v>
      </c>
      <c r="B1048">
        <v>64175</v>
      </c>
    </row>
    <row r="1049" spans="1:2">
      <c r="A1049" s="17">
        <v>42005</v>
      </c>
      <c r="B1049">
        <v>64175</v>
      </c>
    </row>
    <row r="1050" spans="1:2">
      <c r="A1050" s="17">
        <v>42006</v>
      </c>
      <c r="B1050">
        <v>64175</v>
      </c>
    </row>
    <row r="1051" spans="1:2">
      <c r="A1051" s="17">
        <v>42009</v>
      </c>
      <c r="B1051">
        <v>64175</v>
      </c>
    </row>
    <row r="1052" spans="1:2">
      <c r="A1052" s="17">
        <v>42010</v>
      </c>
      <c r="B1052">
        <v>66275</v>
      </c>
    </row>
    <row r="1053" spans="1:2">
      <c r="A1053" s="17">
        <v>42011</v>
      </c>
      <c r="B1053">
        <v>66275</v>
      </c>
    </row>
    <row r="1054" spans="1:2">
      <c r="A1054" s="17">
        <v>42012</v>
      </c>
      <c r="B1054">
        <v>66275</v>
      </c>
    </row>
    <row r="1055" spans="1:2">
      <c r="A1055" s="17">
        <v>42013</v>
      </c>
      <c r="B1055">
        <v>66275</v>
      </c>
    </row>
    <row r="1056" spans="1:2">
      <c r="A1056" s="17">
        <v>42016</v>
      </c>
      <c r="B1056">
        <v>66275</v>
      </c>
    </row>
    <row r="1057" spans="1:2">
      <c r="A1057" s="17">
        <v>42017</v>
      </c>
      <c r="B1057">
        <v>66358</v>
      </c>
    </row>
    <row r="1058" spans="1:2">
      <c r="A1058" s="17">
        <v>42018</v>
      </c>
      <c r="B1058">
        <v>66358</v>
      </c>
    </row>
    <row r="1059" spans="1:2">
      <c r="A1059" s="17">
        <v>42019</v>
      </c>
      <c r="B1059">
        <v>66358</v>
      </c>
    </row>
    <row r="1060" spans="1:2">
      <c r="A1060" s="17">
        <v>42020</v>
      </c>
      <c r="B1060">
        <v>66358</v>
      </c>
    </row>
    <row r="1061" spans="1:2">
      <c r="A1061" s="17">
        <v>42023</v>
      </c>
      <c r="B1061">
        <v>66358</v>
      </c>
    </row>
    <row r="1062" spans="1:2">
      <c r="A1062" s="17">
        <v>42024</v>
      </c>
      <c r="B1062">
        <v>67945</v>
      </c>
    </row>
    <row r="1063" spans="1:2">
      <c r="A1063" s="17">
        <v>42025</v>
      </c>
      <c r="B1063">
        <v>67945</v>
      </c>
    </row>
    <row r="1064" spans="1:2">
      <c r="A1064" s="17">
        <v>42026</v>
      </c>
      <c r="B1064">
        <v>67945</v>
      </c>
    </row>
    <row r="1065" spans="1:2">
      <c r="A1065" s="17">
        <v>42027</v>
      </c>
      <c r="B1065">
        <v>67945</v>
      </c>
    </row>
    <row r="1066" spans="1:2">
      <c r="A1066" s="17">
        <v>42030</v>
      </c>
      <c r="B1066">
        <v>67945</v>
      </c>
    </row>
    <row r="1067" spans="1:2">
      <c r="A1067" s="17">
        <v>42031</v>
      </c>
      <c r="B1067">
        <v>65908</v>
      </c>
    </row>
    <row r="1068" spans="1:2">
      <c r="A1068" s="17">
        <v>42032</v>
      </c>
      <c r="B1068">
        <v>65908</v>
      </c>
    </row>
    <row r="1069" spans="1:2">
      <c r="A1069" s="17">
        <v>42033</v>
      </c>
      <c r="B1069">
        <v>65908</v>
      </c>
    </row>
    <row r="1070" spans="1:2">
      <c r="A1070" s="17">
        <v>42034</v>
      </c>
      <c r="B1070">
        <v>65908</v>
      </c>
    </row>
    <row r="1071" spans="1:2">
      <c r="A1071" s="17">
        <v>42037</v>
      </c>
      <c r="B1071">
        <v>65908</v>
      </c>
    </row>
    <row r="1072" spans="1:2">
      <c r="A1072" s="17">
        <v>42038</v>
      </c>
      <c r="B1072">
        <v>64831</v>
      </c>
    </row>
    <row r="1073" spans="1:2">
      <c r="A1073" s="17">
        <v>42039</v>
      </c>
      <c r="B1073">
        <v>64831</v>
      </c>
    </row>
    <row r="1074" spans="1:2">
      <c r="A1074" s="17">
        <v>42040</v>
      </c>
      <c r="B1074">
        <v>64831</v>
      </c>
    </row>
    <row r="1075" spans="1:2">
      <c r="A1075" s="17">
        <v>42041</v>
      </c>
      <c r="B1075">
        <v>64831</v>
      </c>
    </row>
    <row r="1076" spans="1:2">
      <c r="A1076" s="17">
        <v>42044</v>
      </c>
      <c r="B1076">
        <v>64831</v>
      </c>
    </row>
    <row r="1077" spans="1:2">
      <c r="A1077" s="17">
        <v>42045</v>
      </c>
      <c r="B1077">
        <v>64849</v>
      </c>
    </row>
    <row r="1078" spans="1:2">
      <c r="A1078" s="17">
        <v>42046</v>
      </c>
      <c r="B1078">
        <v>64849</v>
      </c>
    </row>
    <row r="1079" spans="1:2">
      <c r="A1079" s="17">
        <v>42047</v>
      </c>
      <c r="B1079">
        <v>64849</v>
      </c>
    </row>
    <row r="1080" spans="1:2">
      <c r="A1080" s="17">
        <v>42048</v>
      </c>
      <c r="B1080">
        <v>64849</v>
      </c>
    </row>
    <row r="1081" spans="1:2">
      <c r="A1081" s="17">
        <v>42051</v>
      </c>
      <c r="B1081">
        <v>64849</v>
      </c>
    </row>
    <row r="1082" spans="1:2">
      <c r="A1082" s="17">
        <v>42052</v>
      </c>
      <c r="B1082">
        <v>67715</v>
      </c>
    </row>
    <row r="1083" spans="1:2">
      <c r="A1083" s="17">
        <v>42053</v>
      </c>
      <c r="B1083">
        <v>67715</v>
      </c>
    </row>
    <row r="1084" spans="1:2">
      <c r="A1084" s="17">
        <v>42054</v>
      </c>
      <c r="B1084">
        <v>67715</v>
      </c>
    </row>
    <row r="1085" spans="1:2">
      <c r="A1085" s="17">
        <v>42055</v>
      </c>
      <c r="B1085">
        <v>67715</v>
      </c>
    </row>
    <row r="1086" spans="1:2">
      <c r="A1086" s="17">
        <v>42058</v>
      </c>
      <c r="B1086">
        <v>67715</v>
      </c>
    </row>
    <row r="1087" spans="1:2">
      <c r="A1087" s="17">
        <v>42059</v>
      </c>
      <c r="B1087">
        <v>69019</v>
      </c>
    </row>
    <row r="1088" spans="1:2">
      <c r="A1088" s="17">
        <v>42060</v>
      </c>
      <c r="B1088">
        <v>69019</v>
      </c>
    </row>
    <row r="1089" spans="1:2">
      <c r="A1089" s="17">
        <v>42061</v>
      </c>
      <c r="B1089">
        <v>69019</v>
      </c>
    </row>
    <row r="1090" spans="1:2">
      <c r="A1090" s="17">
        <v>42062</v>
      </c>
      <c r="B1090">
        <v>69019</v>
      </c>
    </row>
    <row r="1091" spans="1:2">
      <c r="A1091" s="17">
        <v>42065</v>
      </c>
      <c r="B1091">
        <v>69019</v>
      </c>
    </row>
    <row r="1092" spans="1:2">
      <c r="A1092" s="17">
        <v>42066</v>
      </c>
      <c r="B1092">
        <v>68794</v>
      </c>
    </row>
    <row r="1093" spans="1:2">
      <c r="A1093" s="17">
        <v>42067</v>
      </c>
      <c r="B1093">
        <v>68794</v>
      </c>
    </row>
    <row r="1094" spans="1:2">
      <c r="A1094" s="17">
        <v>42068</v>
      </c>
      <c r="B1094">
        <v>68794</v>
      </c>
    </row>
    <row r="1095" spans="1:2">
      <c r="A1095" s="17">
        <v>42069</v>
      </c>
      <c r="B1095">
        <v>68794</v>
      </c>
    </row>
    <row r="1096" spans="1:2">
      <c r="A1096" s="17">
        <v>42072</v>
      </c>
      <c r="B1096">
        <v>68794</v>
      </c>
    </row>
    <row r="1097" spans="1:2">
      <c r="A1097" s="17">
        <v>42073</v>
      </c>
      <c r="B1097">
        <v>69341</v>
      </c>
    </row>
    <row r="1098" spans="1:2">
      <c r="A1098" s="17">
        <v>42074</v>
      </c>
      <c r="B1098">
        <v>69341</v>
      </c>
    </row>
    <row r="1099" spans="1:2">
      <c r="A1099" s="17">
        <v>42075</v>
      </c>
      <c r="B1099">
        <v>69341</v>
      </c>
    </row>
    <row r="1100" spans="1:2">
      <c r="A1100" s="17">
        <v>42076</v>
      </c>
      <c r="B1100">
        <v>69341</v>
      </c>
    </row>
    <row r="1101" spans="1:2">
      <c r="A1101" s="17">
        <v>42079</v>
      </c>
      <c r="B1101">
        <v>69341</v>
      </c>
    </row>
    <row r="1102" spans="1:2">
      <c r="A1102" s="17">
        <v>42080</v>
      </c>
      <c r="B1102">
        <v>72020</v>
      </c>
    </row>
    <row r="1103" spans="1:2">
      <c r="A1103" s="17">
        <v>42081</v>
      </c>
      <c r="B1103">
        <v>72020</v>
      </c>
    </row>
    <row r="1104" spans="1:2">
      <c r="A1104" s="17">
        <v>42082</v>
      </c>
      <c r="B1104">
        <v>72020</v>
      </c>
    </row>
    <row r="1105" spans="1:2">
      <c r="A1105" s="17">
        <v>42083</v>
      </c>
      <c r="B1105">
        <v>72020</v>
      </c>
    </row>
    <row r="1106" spans="1:2">
      <c r="A1106" s="17">
        <v>42086</v>
      </c>
      <c r="B1106">
        <v>72020</v>
      </c>
    </row>
    <row r="1107" spans="1:2">
      <c r="A1107" s="17">
        <v>42087</v>
      </c>
      <c r="B1107">
        <v>72949</v>
      </c>
    </row>
    <row r="1108" spans="1:2">
      <c r="A1108" s="17">
        <v>42088</v>
      </c>
      <c r="B1108">
        <v>72949</v>
      </c>
    </row>
    <row r="1109" spans="1:2">
      <c r="A1109" s="17">
        <v>42089</v>
      </c>
      <c r="B1109">
        <v>72949</v>
      </c>
    </row>
    <row r="1110" spans="1:2">
      <c r="A1110" s="17">
        <v>42090</v>
      </c>
      <c r="B1110">
        <v>72949</v>
      </c>
    </row>
    <row r="1111" spans="1:2">
      <c r="A1111" s="17">
        <v>42093</v>
      </c>
      <c r="B1111">
        <v>72949</v>
      </c>
    </row>
    <row r="1112" spans="1:2">
      <c r="A1112" s="17">
        <v>42094</v>
      </c>
      <c r="B1112">
        <v>68848</v>
      </c>
    </row>
    <row r="1113" spans="1:2">
      <c r="A1113" s="17">
        <v>42095</v>
      </c>
      <c r="B1113">
        <v>68848</v>
      </c>
    </row>
    <row r="1114" spans="1:2">
      <c r="A1114" s="17">
        <v>42096</v>
      </c>
      <c r="B1114">
        <v>68848</v>
      </c>
    </row>
    <row r="1115" spans="1:2">
      <c r="A1115" s="17">
        <v>42097</v>
      </c>
      <c r="B1115">
        <v>68848</v>
      </c>
    </row>
    <row r="1116" spans="1:2">
      <c r="A1116" s="17">
        <v>42100</v>
      </c>
      <c r="B1116">
        <v>68848</v>
      </c>
    </row>
    <row r="1117" spans="1:2">
      <c r="A1117" s="17">
        <v>42101</v>
      </c>
      <c r="B1117">
        <v>68260</v>
      </c>
    </row>
    <row r="1118" spans="1:2">
      <c r="A1118" s="17">
        <v>42102</v>
      </c>
      <c r="B1118">
        <v>68260</v>
      </c>
    </row>
    <row r="1119" spans="1:2">
      <c r="A1119" s="17">
        <v>42103</v>
      </c>
      <c r="B1119">
        <v>68260</v>
      </c>
    </row>
    <row r="1120" spans="1:2">
      <c r="A1120" s="17">
        <v>42104</v>
      </c>
      <c r="B1120">
        <v>68260</v>
      </c>
    </row>
    <row r="1121" spans="1:2">
      <c r="A1121" s="17">
        <v>42107</v>
      </c>
      <c r="B1121">
        <v>68260</v>
      </c>
    </row>
    <row r="1122" spans="1:2">
      <c r="A1122" s="17">
        <v>42108</v>
      </c>
      <c r="B1122">
        <v>68699</v>
      </c>
    </row>
    <row r="1123" spans="1:2">
      <c r="A1123" s="17">
        <v>42109</v>
      </c>
      <c r="B1123">
        <v>68699</v>
      </c>
    </row>
    <row r="1124" spans="1:2">
      <c r="A1124" s="17">
        <v>42110</v>
      </c>
      <c r="B1124">
        <v>68699</v>
      </c>
    </row>
    <row r="1125" spans="1:2">
      <c r="A1125" s="17">
        <v>42111</v>
      </c>
      <c r="B1125">
        <v>68699</v>
      </c>
    </row>
    <row r="1126" spans="1:2">
      <c r="A1126" s="17">
        <v>42114</v>
      </c>
      <c r="B1126">
        <v>68699</v>
      </c>
    </row>
    <row r="1127" spans="1:2">
      <c r="A1127" s="17">
        <v>42115</v>
      </c>
      <c r="B1127">
        <v>68668</v>
      </c>
    </row>
    <row r="1128" spans="1:2">
      <c r="A1128" s="17">
        <v>42116</v>
      </c>
      <c r="B1128">
        <v>68668</v>
      </c>
    </row>
    <row r="1129" spans="1:2">
      <c r="A1129" s="17">
        <v>42117</v>
      </c>
      <c r="B1129">
        <v>68668</v>
      </c>
    </row>
    <row r="1130" spans="1:2">
      <c r="A1130" s="17">
        <v>42118</v>
      </c>
      <c r="B1130">
        <v>68668</v>
      </c>
    </row>
    <row r="1131" spans="1:2">
      <c r="A1131" s="17">
        <v>42121</v>
      </c>
      <c r="B1131">
        <v>68668</v>
      </c>
    </row>
    <row r="1132" spans="1:2">
      <c r="A1132" s="17">
        <v>42122</v>
      </c>
      <c r="B1132">
        <v>70799</v>
      </c>
    </row>
    <row r="1133" spans="1:2">
      <c r="A1133" s="17">
        <v>42123</v>
      </c>
      <c r="B1133">
        <v>70799</v>
      </c>
    </row>
    <row r="1134" spans="1:2">
      <c r="A1134" s="17">
        <v>42124</v>
      </c>
      <c r="B1134">
        <v>70799</v>
      </c>
    </row>
    <row r="1135" spans="1:2">
      <c r="A1135" s="17">
        <v>42125</v>
      </c>
      <c r="B1135">
        <v>70799</v>
      </c>
    </row>
    <row r="1136" spans="1:2">
      <c r="A1136" s="17">
        <v>42128</v>
      </c>
      <c r="B1136">
        <v>70799</v>
      </c>
    </row>
    <row r="1137" spans="1:2">
      <c r="A1137" s="17">
        <v>42129</v>
      </c>
      <c r="B1137">
        <v>70063</v>
      </c>
    </row>
    <row r="1138" spans="1:2">
      <c r="A1138" s="17">
        <v>42130</v>
      </c>
      <c r="B1138">
        <v>70063</v>
      </c>
    </row>
    <row r="1139" spans="1:2">
      <c r="A1139" s="17">
        <v>42131</v>
      </c>
      <c r="B1139">
        <v>70063</v>
      </c>
    </row>
    <row r="1140" spans="1:2">
      <c r="A1140" s="17">
        <v>42132</v>
      </c>
      <c r="B1140">
        <v>70063</v>
      </c>
    </row>
    <row r="1141" spans="1:2">
      <c r="A1141" s="17">
        <v>42135</v>
      </c>
      <c r="B1141">
        <v>70063</v>
      </c>
    </row>
    <row r="1142" spans="1:2">
      <c r="A1142" s="17">
        <v>42136</v>
      </c>
      <c r="B1142">
        <v>71688</v>
      </c>
    </row>
    <row r="1143" spans="1:2">
      <c r="A1143" s="17">
        <v>42137</v>
      </c>
      <c r="B1143">
        <v>71688</v>
      </c>
    </row>
    <row r="1144" spans="1:2">
      <c r="A1144" s="17">
        <v>42138</v>
      </c>
      <c r="B1144">
        <v>71688</v>
      </c>
    </row>
    <row r="1145" spans="1:2">
      <c r="A1145" s="17">
        <v>42139</v>
      </c>
      <c r="B1145">
        <v>71688</v>
      </c>
    </row>
    <row r="1146" spans="1:2">
      <c r="A1146" s="17">
        <v>42142</v>
      </c>
      <c r="B1146">
        <v>71688</v>
      </c>
    </row>
    <row r="1147" spans="1:2">
      <c r="A1147" s="17">
        <v>42143</v>
      </c>
      <c r="B1147">
        <v>70841</v>
      </c>
    </row>
    <row r="1148" spans="1:2">
      <c r="A1148" s="17">
        <v>42144</v>
      </c>
      <c r="B1148">
        <v>70841</v>
      </c>
    </row>
    <row r="1149" spans="1:2">
      <c r="A1149" s="17">
        <v>42145</v>
      </c>
      <c r="B1149">
        <v>70841</v>
      </c>
    </row>
    <row r="1150" spans="1:2">
      <c r="A1150" s="17">
        <v>42146</v>
      </c>
      <c r="B1150">
        <v>70841</v>
      </c>
    </row>
    <row r="1151" spans="1:2">
      <c r="A1151" s="17">
        <v>42149</v>
      </c>
      <c r="B1151">
        <v>70841</v>
      </c>
    </row>
    <row r="1152" spans="1:2">
      <c r="A1152" s="17">
        <v>42150</v>
      </c>
      <c r="B1152">
        <v>72424</v>
      </c>
    </row>
    <row r="1153" spans="1:2">
      <c r="A1153" s="17">
        <v>42151</v>
      </c>
      <c r="B1153">
        <v>72424</v>
      </c>
    </row>
    <row r="1154" spans="1:2">
      <c r="A1154" s="17">
        <v>42152</v>
      </c>
      <c r="B1154">
        <v>72424</v>
      </c>
    </row>
    <row r="1155" spans="1:2">
      <c r="A1155" s="17">
        <v>42153</v>
      </c>
      <c r="B1155">
        <v>72424</v>
      </c>
    </row>
    <row r="1156" spans="1:2">
      <c r="A1156" s="17">
        <v>42156</v>
      </c>
      <c r="B1156">
        <v>72424</v>
      </c>
    </row>
    <row r="1157" spans="1:2">
      <c r="A1157" s="17">
        <v>42157</v>
      </c>
      <c r="B1157">
        <v>76650</v>
      </c>
    </row>
    <row r="1158" spans="1:2">
      <c r="A1158" s="17">
        <v>42158</v>
      </c>
      <c r="B1158">
        <v>76650</v>
      </c>
    </row>
    <row r="1159" spans="1:2">
      <c r="A1159" s="17">
        <v>42159</v>
      </c>
      <c r="B1159">
        <v>76650</v>
      </c>
    </row>
    <row r="1160" spans="1:2">
      <c r="A1160" s="17">
        <v>42160</v>
      </c>
      <c r="B1160">
        <v>76650</v>
      </c>
    </row>
    <row r="1161" spans="1:2">
      <c r="A1161" s="17">
        <v>42163</v>
      </c>
      <c r="B1161">
        <v>76650</v>
      </c>
    </row>
    <row r="1162" spans="1:2">
      <c r="A1162" s="17">
        <v>42164</v>
      </c>
      <c r="B1162">
        <v>77304</v>
      </c>
    </row>
    <row r="1163" spans="1:2">
      <c r="A1163" s="17">
        <v>42165</v>
      </c>
      <c r="B1163">
        <v>77304</v>
      </c>
    </row>
    <row r="1164" spans="1:2">
      <c r="A1164" s="17">
        <v>42166</v>
      </c>
      <c r="B1164">
        <v>77304</v>
      </c>
    </row>
    <row r="1165" spans="1:2">
      <c r="A1165" s="17">
        <v>42167</v>
      </c>
      <c r="B1165">
        <v>77304</v>
      </c>
    </row>
    <row r="1166" spans="1:2">
      <c r="A1166" s="17">
        <v>42170</v>
      </c>
      <c r="B1166">
        <v>77304</v>
      </c>
    </row>
    <row r="1167" spans="1:2">
      <c r="A1167" s="17">
        <v>42171</v>
      </c>
      <c r="B1167">
        <v>82478</v>
      </c>
    </row>
    <row r="1168" spans="1:2">
      <c r="A1168" s="17">
        <v>42172</v>
      </c>
      <c r="B1168">
        <v>82478</v>
      </c>
    </row>
    <row r="1169" spans="1:2">
      <c r="A1169" s="17">
        <v>42173</v>
      </c>
      <c r="B1169">
        <v>82478</v>
      </c>
    </row>
    <row r="1170" spans="1:2">
      <c r="A1170" s="17">
        <v>42174</v>
      </c>
      <c r="B1170">
        <v>82478</v>
      </c>
    </row>
    <row r="1171" spans="1:2">
      <c r="A1171" s="17">
        <v>42177</v>
      </c>
      <c r="B1171">
        <v>82478</v>
      </c>
    </row>
    <row r="1172" spans="1:2">
      <c r="A1172" s="17">
        <v>42178</v>
      </c>
      <c r="B1172">
        <v>84121</v>
      </c>
    </row>
    <row r="1173" spans="1:2">
      <c r="A1173" s="17">
        <v>42179</v>
      </c>
      <c r="B1173">
        <v>84121</v>
      </c>
    </row>
    <row r="1174" spans="1:2">
      <c r="A1174" s="17">
        <v>42180</v>
      </c>
      <c r="B1174">
        <v>84121</v>
      </c>
    </row>
    <row r="1175" spans="1:2">
      <c r="A1175" s="17">
        <v>42181</v>
      </c>
      <c r="B1175">
        <v>84121</v>
      </c>
    </row>
    <row r="1176" spans="1:2">
      <c r="A1176" s="17">
        <v>42184</v>
      </c>
      <c r="B1176">
        <v>84121</v>
      </c>
    </row>
    <row r="1177" spans="1:2">
      <c r="A1177" s="17">
        <v>42185</v>
      </c>
      <c r="B1177">
        <v>77670</v>
      </c>
    </row>
    <row r="1178" spans="1:2">
      <c r="A1178" s="17">
        <v>42186</v>
      </c>
      <c r="B1178">
        <v>77670</v>
      </c>
    </row>
    <row r="1179" spans="1:2">
      <c r="A1179" s="17">
        <v>42187</v>
      </c>
      <c r="B1179">
        <v>77670</v>
      </c>
    </row>
    <row r="1180" spans="1:2">
      <c r="A1180" s="17">
        <v>42188</v>
      </c>
      <c r="B1180">
        <v>77670</v>
      </c>
    </row>
    <row r="1181" spans="1:2">
      <c r="A1181" s="17">
        <v>42191</v>
      </c>
      <c r="B1181">
        <v>77670</v>
      </c>
    </row>
    <row r="1182" spans="1:2">
      <c r="A1182" s="17">
        <v>42192</v>
      </c>
      <c r="B1182">
        <v>78321</v>
      </c>
    </row>
    <row r="1183" spans="1:2">
      <c r="A1183" s="17">
        <v>42193</v>
      </c>
      <c r="B1183">
        <v>78321</v>
      </c>
    </row>
    <row r="1184" spans="1:2">
      <c r="A1184" s="17">
        <v>42194</v>
      </c>
      <c r="B1184">
        <v>78321</v>
      </c>
    </row>
    <row r="1185" spans="1:2">
      <c r="A1185" s="17">
        <v>42195</v>
      </c>
      <c r="B1185">
        <v>78321</v>
      </c>
    </row>
    <row r="1186" spans="1:2">
      <c r="A1186" s="17">
        <v>42198</v>
      </c>
      <c r="B1186">
        <v>78321</v>
      </c>
    </row>
    <row r="1187" spans="1:2">
      <c r="A1187" s="17">
        <v>42199</v>
      </c>
      <c r="B1187">
        <v>79889</v>
      </c>
    </row>
    <row r="1188" spans="1:2">
      <c r="A1188" s="17">
        <v>42200</v>
      </c>
      <c r="B1188">
        <v>79889</v>
      </c>
    </row>
    <row r="1189" spans="1:2">
      <c r="A1189" s="17">
        <v>42201</v>
      </c>
      <c r="B1189">
        <v>79889</v>
      </c>
    </row>
    <row r="1190" spans="1:2">
      <c r="A1190" s="17">
        <v>42202</v>
      </c>
      <c r="B1190">
        <v>79889</v>
      </c>
    </row>
    <row r="1191" spans="1:2">
      <c r="A1191" s="17">
        <v>42205</v>
      </c>
      <c r="B1191">
        <v>79889</v>
      </c>
    </row>
    <row r="1192" spans="1:2">
      <c r="A1192" s="17">
        <v>42206</v>
      </c>
      <c r="B1192">
        <v>80783</v>
      </c>
    </row>
    <row r="1193" spans="1:2">
      <c r="A1193" s="17">
        <v>42207</v>
      </c>
      <c r="B1193">
        <v>80783</v>
      </c>
    </row>
    <row r="1194" spans="1:2">
      <c r="A1194" s="17">
        <v>42208</v>
      </c>
      <c r="B1194">
        <v>80783</v>
      </c>
    </row>
    <row r="1195" spans="1:2">
      <c r="A1195" s="17">
        <v>42209</v>
      </c>
      <c r="B1195">
        <v>80783</v>
      </c>
    </row>
    <row r="1196" spans="1:2">
      <c r="A1196" s="17">
        <v>42212</v>
      </c>
      <c r="B1196">
        <v>80783</v>
      </c>
    </row>
    <row r="1197" spans="1:2">
      <c r="A1197" s="17">
        <v>42213</v>
      </c>
      <c r="B1197">
        <v>79079</v>
      </c>
    </row>
    <row r="1198" spans="1:2">
      <c r="A1198" s="17">
        <v>42214</v>
      </c>
      <c r="B1198">
        <v>79079</v>
      </c>
    </row>
    <row r="1199" spans="1:2">
      <c r="A1199" s="17">
        <v>42215</v>
      </c>
      <c r="B1199">
        <v>79079</v>
      </c>
    </row>
    <row r="1200" spans="1:2">
      <c r="A1200" s="17">
        <v>42216</v>
      </c>
      <c r="B1200">
        <v>79079</v>
      </c>
    </row>
    <row r="1201" spans="1:2">
      <c r="A1201" s="17">
        <v>42219</v>
      </c>
      <c r="B1201">
        <v>79079</v>
      </c>
    </row>
    <row r="1202" spans="1:2">
      <c r="A1202" s="17">
        <v>42220</v>
      </c>
      <c r="B1202">
        <v>79763</v>
      </c>
    </row>
    <row r="1203" spans="1:2">
      <c r="A1203" s="17">
        <v>42221</v>
      </c>
      <c r="B1203">
        <v>79763</v>
      </c>
    </row>
    <row r="1204" spans="1:2">
      <c r="A1204" s="17">
        <v>42222</v>
      </c>
      <c r="B1204">
        <v>79763</v>
      </c>
    </row>
    <row r="1205" spans="1:2">
      <c r="A1205" s="17">
        <v>42223</v>
      </c>
      <c r="B1205">
        <v>79763</v>
      </c>
    </row>
    <row r="1206" spans="1:2">
      <c r="A1206" s="17">
        <v>42226</v>
      </c>
      <c r="B1206">
        <v>79763</v>
      </c>
    </row>
    <row r="1207" spans="1:2">
      <c r="A1207" s="17">
        <v>42227</v>
      </c>
      <c r="B1207">
        <v>78884</v>
      </c>
    </row>
    <row r="1208" spans="1:2">
      <c r="A1208" s="17">
        <v>42228</v>
      </c>
      <c r="B1208">
        <v>78884</v>
      </c>
    </row>
    <row r="1209" spans="1:2">
      <c r="A1209" s="17">
        <v>42229</v>
      </c>
      <c r="B1209">
        <v>78884</v>
      </c>
    </row>
    <row r="1210" spans="1:2">
      <c r="A1210" s="17">
        <v>42230</v>
      </c>
      <c r="B1210">
        <v>78884</v>
      </c>
    </row>
    <row r="1211" spans="1:2">
      <c r="A1211" s="17">
        <v>42233</v>
      </c>
      <c r="B1211">
        <v>78884</v>
      </c>
    </row>
    <row r="1212" spans="1:2">
      <c r="A1212" s="17">
        <v>42234</v>
      </c>
      <c r="B1212">
        <v>78564</v>
      </c>
    </row>
    <row r="1213" spans="1:2">
      <c r="A1213" s="17">
        <v>42235</v>
      </c>
      <c r="B1213">
        <v>78564</v>
      </c>
    </row>
    <row r="1214" spans="1:2">
      <c r="A1214" s="17">
        <v>42236</v>
      </c>
      <c r="B1214">
        <v>78564</v>
      </c>
    </row>
    <row r="1215" spans="1:2">
      <c r="A1215" s="17">
        <v>42237</v>
      </c>
      <c r="B1215">
        <v>78564</v>
      </c>
    </row>
    <row r="1216" spans="1:2">
      <c r="A1216" s="17">
        <v>42240</v>
      </c>
      <c r="B1216">
        <v>78564</v>
      </c>
    </row>
    <row r="1217" spans="1:2">
      <c r="A1217" s="17">
        <v>42241</v>
      </c>
      <c r="B1217">
        <v>74149</v>
      </c>
    </row>
    <row r="1218" spans="1:2">
      <c r="A1218" s="17">
        <v>42242</v>
      </c>
      <c r="B1218">
        <v>74149</v>
      </c>
    </row>
    <row r="1219" spans="1:2">
      <c r="A1219" s="17">
        <v>42243</v>
      </c>
      <c r="B1219">
        <v>74149</v>
      </c>
    </row>
    <row r="1220" spans="1:2">
      <c r="A1220" s="17">
        <v>42244</v>
      </c>
      <c r="B1220">
        <v>74149</v>
      </c>
    </row>
    <row r="1221" spans="1:2">
      <c r="A1221" s="17">
        <v>42247</v>
      </c>
      <c r="B1221">
        <v>74149</v>
      </c>
    </row>
    <row r="1222" spans="1:2">
      <c r="A1222" s="17">
        <v>42248</v>
      </c>
      <c r="B1222">
        <v>69973</v>
      </c>
    </row>
    <row r="1223" spans="1:2">
      <c r="A1223" s="17">
        <v>42249</v>
      </c>
      <c r="B1223">
        <v>69973</v>
      </c>
    </row>
    <row r="1224" spans="1:2">
      <c r="A1224" s="17">
        <v>42250</v>
      </c>
      <c r="B1224">
        <v>69973</v>
      </c>
    </row>
    <row r="1225" spans="1:2">
      <c r="A1225" s="17">
        <v>42251</v>
      </c>
      <c r="B1225">
        <v>69973</v>
      </c>
    </row>
    <row r="1226" spans="1:2">
      <c r="A1226" s="17">
        <v>42254</v>
      </c>
      <c r="B1226">
        <v>69973</v>
      </c>
    </row>
    <row r="1227" spans="1:2">
      <c r="A1227" s="17">
        <v>42255</v>
      </c>
      <c r="B1227">
        <v>70035</v>
      </c>
    </row>
    <row r="1228" spans="1:2">
      <c r="A1228" s="17">
        <v>42256</v>
      </c>
      <c r="B1228">
        <v>70035</v>
      </c>
    </row>
    <row r="1229" spans="1:2">
      <c r="A1229" s="17">
        <v>42257</v>
      </c>
      <c r="B1229">
        <v>70035</v>
      </c>
    </row>
    <row r="1230" spans="1:2">
      <c r="A1230" s="17">
        <v>42258</v>
      </c>
      <c r="B1230">
        <v>70035</v>
      </c>
    </row>
    <row r="1231" spans="1:2">
      <c r="A1231" s="17">
        <v>42261</v>
      </c>
      <c r="B1231">
        <v>70035</v>
      </c>
    </row>
    <row r="1232" spans="1:2">
      <c r="A1232" s="17">
        <v>42262</v>
      </c>
      <c r="B1232">
        <v>73784</v>
      </c>
    </row>
    <row r="1233" spans="1:2">
      <c r="A1233" s="17">
        <v>42263</v>
      </c>
      <c r="B1233">
        <v>73784</v>
      </c>
    </row>
    <row r="1234" spans="1:2">
      <c r="A1234" s="17">
        <v>42264</v>
      </c>
      <c r="B1234">
        <v>73784</v>
      </c>
    </row>
    <row r="1235" spans="1:2">
      <c r="A1235" s="17">
        <v>42265</v>
      </c>
      <c r="B1235">
        <v>73784</v>
      </c>
    </row>
    <row r="1236" spans="1:2">
      <c r="A1236" s="17">
        <v>42268</v>
      </c>
      <c r="B1236">
        <v>73784</v>
      </c>
    </row>
    <row r="1237" spans="1:2">
      <c r="A1237" s="17">
        <v>42269</v>
      </c>
      <c r="B1237">
        <v>79193</v>
      </c>
    </row>
    <row r="1238" spans="1:2">
      <c r="A1238" s="17">
        <v>42270</v>
      </c>
      <c r="B1238">
        <v>79193</v>
      </c>
    </row>
    <row r="1239" spans="1:2">
      <c r="A1239" s="17">
        <v>42271</v>
      </c>
      <c r="B1239">
        <v>79193</v>
      </c>
    </row>
    <row r="1240" spans="1:2">
      <c r="A1240" s="17">
        <v>42272</v>
      </c>
      <c r="B1240">
        <v>79193</v>
      </c>
    </row>
    <row r="1241" spans="1:2">
      <c r="A1241" s="17">
        <v>42275</v>
      </c>
      <c r="B1241">
        <v>79193</v>
      </c>
    </row>
    <row r="1242" spans="1:2">
      <c r="A1242" s="17">
        <v>42276</v>
      </c>
      <c r="B1242">
        <v>75469</v>
      </c>
    </row>
    <row r="1243" spans="1:2">
      <c r="A1243" s="17">
        <v>42277</v>
      </c>
      <c r="B1243">
        <v>75469</v>
      </c>
    </row>
    <row r="1244" spans="1:2">
      <c r="A1244" s="17">
        <v>42278</v>
      </c>
      <c r="B1244">
        <v>75469</v>
      </c>
    </row>
    <row r="1245" spans="1:2">
      <c r="A1245" s="17">
        <v>42279</v>
      </c>
      <c r="B1245">
        <v>75469</v>
      </c>
    </row>
    <row r="1246" spans="1:2">
      <c r="A1246" s="17">
        <v>42282</v>
      </c>
      <c r="B1246">
        <v>75469</v>
      </c>
    </row>
    <row r="1247" spans="1:2">
      <c r="A1247" s="17">
        <v>42283</v>
      </c>
      <c r="B1247">
        <v>74919</v>
      </c>
    </row>
    <row r="1248" spans="1:2">
      <c r="A1248" s="17">
        <v>42284</v>
      </c>
      <c r="B1248">
        <v>74919</v>
      </c>
    </row>
    <row r="1249" spans="1:2">
      <c r="A1249" s="17">
        <v>42285</v>
      </c>
      <c r="B1249">
        <v>74919</v>
      </c>
    </row>
    <row r="1250" spans="1:2">
      <c r="A1250" s="17">
        <v>42286</v>
      </c>
      <c r="B1250">
        <v>74919</v>
      </c>
    </row>
    <row r="1251" spans="1:2">
      <c r="A1251" s="17">
        <v>42289</v>
      </c>
      <c r="B1251">
        <v>74919</v>
      </c>
    </row>
    <row r="1252" spans="1:2">
      <c r="A1252" s="17">
        <v>42290</v>
      </c>
      <c r="B1252">
        <v>71682</v>
      </c>
    </row>
    <row r="1253" spans="1:2">
      <c r="A1253" s="17">
        <v>42291</v>
      </c>
      <c r="B1253">
        <v>71682</v>
      </c>
    </row>
    <row r="1254" spans="1:2">
      <c r="A1254" s="17">
        <v>42292</v>
      </c>
      <c r="B1254">
        <v>71682</v>
      </c>
    </row>
    <row r="1255" spans="1:2">
      <c r="A1255" s="17">
        <v>42293</v>
      </c>
      <c r="B1255">
        <v>71682</v>
      </c>
    </row>
    <row r="1256" spans="1:2">
      <c r="A1256" s="17">
        <v>42296</v>
      </c>
      <c r="B1256">
        <v>71682</v>
      </c>
    </row>
    <row r="1257" spans="1:2">
      <c r="A1257" s="17">
        <v>42297</v>
      </c>
      <c r="B1257">
        <v>70469</v>
      </c>
    </row>
    <row r="1258" spans="1:2">
      <c r="A1258" s="17">
        <v>42298</v>
      </c>
      <c r="B1258">
        <v>70469</v>
      </c>
    </row>
    <row r="1259" spans="1:2">
      <c r="A1259" s="17">
        <v>42299</v>
      </c>
      <c r="B1259">
        <v>70469</v>
      </c>
    </row>
    <row r="1260" spans="1:2">
      <c r="A1260" s="17">
        <v>42300</v>
      </c>
      <c r="B1260">
        <v>70469</v>
      </c>
    </row>
    <row r="1261" spans="1:2">
      <c r="A1261" s="17">
        <v>42303</v>
      </c>
      <c r="B1261">
        <v>70469</v>
      </c>
    </row>
    <row r="1262" spans="1:2">
      <c r="A1262" s="17">
        <v>42304</v>
      </c>
      <c r="B1262">
        <v>71052</v>
      </c>
    </row>
    <row r="1263" spans="1:2">
      <c r="A1263" s="17">
        <v>42305</v>
      </c>
      <c r="B1263">
        <v>71052</v>
      </c>
    </row>
    <row r="1264" spans="1:2">
      <c r="A1264" s="17">
        <v>42306</v>
      </c>
      <c r="B1264">
        <v>71052</v>
      </c>
    </row>
    <row r="1265" spans="1:2">
      <c r="A1265" s="17">
        <v>42307</v>
      </c>
      <c r="B1265">
        <v>71052</v>
      </c>
    </row>
    <row r="1266" spans="1:2">
      <c r="A1266" s="17">
        <v>42310</v>
      </c>
      <c r="B1266">
        <v>71052</v>
      </c>
    </row>
    <row r="1267" spans="1:2">
      <c r="A1267" s="17">
        <v>42311</v>
      </c>
      <c r="B1267">
        <v>70053</v>
      </c>
    </row>
    <row r="1268" spans="1:2">
      <c r="A1268" s="17">
        <v>42312</v>
      </c>
      <c r="B1268">
        <v>70053</v>
      </c>
    </row>
    <row r="1269" spans="1:2">
      <c r="A1269" s="17">
        <v>42313</v>
      </c>
      <c r="B1269">
        <v>70053</v>
      </c>
    </row>
    <row r="1270" spans="1:2">
      <c r="A1270" s="17">
        <v>42314</v>
      </c>
      <c r="B1270">
        <v>70053</v>
      </c>
    </row>
    <row r="1271" spans="1:2">
      <c r="A1271" s="17">
        <v>42317</v>
      </c>
      <c r="B1271">
        <v>70053</v>
      </c>
    </row>
    <row r="1272" spans="1:2">
      <c r="A1272" s="17">
        <v>42318</v>
      </c>
      <c r="B1272">
        <v>71115</v>
      </c>
    </row>
    <row r="1273" spans="1:2">
      <c r="A1273" s="17">
        <v>42319</v>
      </c>
      <c r="B1273">
        <v>71115</v>
      </c>
    </row>
    <row r="1274" spans="1:2">
      <c r="A1274" s="17">
        <v>42320</v>
      </c>
      <c r="B1274">
        <v>71115</v>
      </c>
    </row>
    <row r="1275" spans="1:2">
      <c r="A1275" s="17">
        <v>42321</v>
      </c>
      <c r="B1275">
        <v>71115</v>
      </c>
    </row>
    <row r="1276" spans="1:2">
      <c r="A1276" s="17">
        <v>42324</v>
      </c>
      <c r="B1276">
        <v>71115</v>
      </c>
    </row>
    <row r="1277" spans="1:2">
      <c r="A1277" s="17">
        <v>42325</v>
      </c>
      <c r="B1277">
        <v>74144</v>
      </c>
    </row>
    <row r="1278" spans="1:2">
      <c r="A1278" s="17">
        <v>42326</v>
      </c>
      <c r="B1278">
        <v>74144</v>
      </c>
    </row>
    <row r="1279" spans="1:2">
      <c r="A1279" s="17">
        <v>42327</v>
      </c>
      <c r="B1279">
        <v>74144</v>
      </c>
    </row>
    <row r="1280" spans="1:2">
      <c r="A1280" s="17">
        <v>42328</v>
      </c>
      <c r="B1280">
        <v>74144</v>
      </c>
    </row>
    <row r="1281" spans="1:2">
      <c r="A1281" s="17">
        <v>42331</v>
      </c>
      <c r="B1281">
        <v>74144</v>
      </c>
    </row>
    <row r="1282" spans="1:2">
      <c r="A1282" s="17">
        <v>42332</v>
      </c>
      <c r="B1282">
        <v>75570</v>
      </c>
    </row>
    <row r="1283" spans="1:2">
      <c r="A1283" s="17">
        <v>42333</v>
      </c>
      <c r="B1283">
        <v>75570</v>
      </c>
    </row>
    <row r="1284" spans="1:2">
      <c r="A1284" s="17">
        <v>42334</v>
      </c>
      <c r="B1284">
        <v>75570</v>
      </c>
    </row>
    <row r="1285" spans="1:2">
      <c r="A1285" s="17">
        <v>42335</v>
      </c>
      <c r="B1285">
        <v>75570</v>
      </c>
    </row>
    <row r="1286" spans="1:2">
      <c r="A1286" s="17">
        <v>42338</v>
      </c>
      <c r="B1286">
        <v>75570</v>
      </c>
    </row>
    <row r="1287" spans="1:2">
      <c r="A1287" s="17">
        <v>42339</v>
      </c>
      <c r="B1287">
        <v>76282</v>
      </c>
    </row>
    <row r="1288" spans="1:2">
      <c r="A1288" s="17">
        <v>42340</v>
      </c>
      <c r="B1288">
        <v>76282</v>
      </c>
    </row>
    <row r="1289" spans="1:2">
      <c r="A1289" s="17">
        <v>42341</v>
      </c>
      <c r="B1289">
        <v>76282</v>
      </c>
    </row>
    <row r="1290" spans="1:2">
      <c r="A1290" s="17">
        <v>42342</v>
      </c>
      <c r="B1290">
        <v>76282</v>
      </c>
    </row>
    <row r="1291" spans="1:2">
      <c r="A1291" s="17">
        <v>42345</v>
      </c>
      <c r="B1291">
        <v>76282</v>
      </c>
    </row>
    <row r="1292" spans="1:2">
      <c r="A1292" s="17">
        <v>42346</v>
      </c>
      <c r="B1292">
        <v>76192</v>
      </c>
    </row>
    <row r="1293" spans="1:2">
      <c r="A1293" s="17">
        <v>42347</v>
      </c>
      <c r="B1293">
        <v>76192</v>
      </c>
    </row>
    <row r="1294" spans="1:2">
      <c r="A1294" s="17">
        <v>42348</v>
      </c>
      <c r="B1294">
        <v>76192</v>
      </c>
    </row>
    <row r="1295" spans="1:2">
      <c r="A1295" s="17">
        <v>42349</v>
      </c>
      <c r="B1295">
        <v>76192</v>
      </c>
    </row>
    <row r="1296" spans="1:2">
      <c r="A1296" s="17">
        <v>42352</v>
      </c>
      <c r="B1296">
        <v>76192</v>
      </c>
    </row>
    <row r="1297" spans="1:2">
      <c r="A1297" s="17">
        <v>42353</v>
      </c>
      <c r="B1297">
        <v>76027</v>
      </c>
    </row>
    <row r="1298" spans="1:2">
      <c r="A1298" s="17">
        <v>42354</v>
      </c>
      <c r="B1298">
        <v>76027</v>
      </c>
    </row>
    <row r="1299" spans="1:2">
      <c r="A1299" s="17">
        <v>42355</v>
      </c>
      <c r="B1299">
        <v>76027</v>
      </c>
    </row>
    <row r="1300" spans="1:2">
      <c r="A1300" s="17">
        <v>42356</v>
      </c>
      <c r="B1300">
        <v>76027</v>
      </c>
    </row>
    <row r="1301" spans="1:2">
      <c r="A1301" s="17">
        <v>42359</v>
      </c>
      <c r="B1301">
        <v>76027</v>
      </c>
    </row>
    <row r="1302" spans="1:2">
      <c r="A1302" s="17">
        <v>42360</v>
      </c>
      <c r="B1302">
        <v>69653</v>
      </c>
    </row>
    <row r="1303" spans="1:2">
      <c r="A1303" s="17">
        <v>42361</v>
      </c>
      <c r="B1303">
        <v>69653</v>
      </c>
    </row>
    <row r="1304" spans="1:2">
      <c r="A1304" s="17">
        <v>42362</v>
      </c>
      <c r="B1304">
        <v>69653</v>
      </c>
    </row>
    <row r="1305" spans="1:2">
      <c r="A1305" s="17">
        <v>42363</v>
      </c>
      <c r="B1305">
        <v>69653</v>
      </c>
    </row>
    <row r="1306" spans="1:2">
      <c r="A1306" s="17">
        <v>42366</v>
      </c>
      <c r="B1306">
        <v>69653</v>
      </c>
    </row>
    <row r="1307" spans="1:2">
      <c r="A1307" s="17">
        <v>42367</v>
      </c>
      <c r="B1307">
        <v>66584</v>
      </c>
    </row>
    <row r="1308" spans="1:2">
      <c r="A1308" s="17">
        <v>42368</v>
      </c>
      <c r="B1308">
        <v>66584</v>
      </c>
    </row>
    <row r="1309" spans="1:2">
      <c r="A1309" s="17">
        <v>42369</v>
      </c>
      <c r="B1309">
        <v>66584</v>
      </c>
    </row>
    <row r="1310" spans="1:2">
      <c r="A1310" s="17">
        <v>42370</v>
      </c>
      <c r="B1310">
        <v>66584</v>
      </c>
    </row>
    <row r="1311" spans="1:2">
      <c r="A1311" s="17">
        <v>42373</v>
      </c>
      <c r="B1311">
        <v>66584</v>
      </c>
    </row>
    <row r="1312" spans="1:2">
      <c r="A1312" s="17">
        <v>42374</v>
      </c>
      <c r="B1312">
        <v>65506</v>
      </c>
    </row>
    <row r="1313" spans="1:2">
      <c r="A1313" s="17">
        <v>42375</v>
      </c>
      <c r="B1313">
        <v>65506</v>
      </c>
    </row>
    <row r="1314" spans="1:2">
      <c r="A1314" s="17">
        <v>42376</v>
      </c>
      <c r="B1314">
        <v>65506</v>
      </c>
    </row>
    <row r="1315" spans="1:2">
      <c r="A1315" s="17">
        <v>42377</v>
      </c>
      <c r="B1315">
        <v>65506</v>
      </c>
    </row>
    <row r="1316" spans="1:2">
      <c r="A1316" s="17">
        <v>42380</v>
      </c>
      <c r="B1316">
        <v>65506</v>
      </c>
    </row>
    <row r="1317" spans="1:2">
      <c r="A1317" s="17">
        <v>42381</v>
      </c>
      <c r="B1317">
        <v>69088</v>
      </c>
    </row>
    <row r="1318" spans="1:2">
      <c r="A1318" s="17">
        <v>42382</v>
      </c>
      <c r="B1318">
        <v>69088</v>
      </c>
    </row>
    <row r="1319" spans="1:2">
      <c r="A1319" s="17">
        <v>42383</v>
      </c>
      <c r="B1319">
        <v>69088</v>
      </c>
    </row>
    <row r="1320" spans="1:2">
      <c r="A1320" s="17">
        <v>42384</v>
      </c>
      <c r="B1320">
        <v>69088</v>
      </c>
    </row>
    <row r="1321" spans="1:2">
      <c r="A1321" s="17">
        <v>42387</v>
      </c>
      <c r="B1321">
        <v>69088</v>
      </c>
    </row>
    <row r="1322" spans="1:2">
      <c r="A1322" s="17">
        <v>42388</v>
      </c>
      <c r="B1322">
        <v>70000</v>
      </c>
    </row>
    <row r="1323" spans="1:2">
      <c r="A1323" s="17">
        <v>42389</v>
      </c>
      <c r="B1323">
        <v>70000</v>
      </c>
    </row>
    <row r="1324" spans="1:2">
      <c r="A1324" s="17">
        <v>42390</v>
      </c>
      <c r="B1324">
        <v>70000</v>
      </c>
    </row>
    <row r="1325" spans="1:2">
      <c r="A1325" s="17">
        <v>42391</v>
      </c>
      <c r="B1325">
        <v>70000</v>
      </c>
    </row>
    <row r="1326" spans="1:2">
      <c r="A1326" s="17">
        <v>42394</v>
      </c>
      <c r="B1326">
        <v>70000</v>
      </c>
    </row>
    <row r="1327" spans="1:2">
      <c r="A1327" s="17">
        <v>42395</v>
      </c>
      <c r="B1327">
        <v>67395</v>
      </c>
    </row>
    <row r="1328" spans="1:2">
      <c r="A1328" s="17">
        <v>42396</v>
      </c>
      <c r="B1328">
        <v>67395</v>
      </c>
    </row>
    <row r="1329" spans="1:2">
      <c r="A1329" s="17">
        <v>42397</v>
      </c>
      <c r="B1329">
        <v>67395</v>
      </c>
    </row>
    <row r="1330" spans="1:2">
      <c r="A1330" s="17">
        <v>42398</v>
      </c>
      <c r="B1330">
        <v>67395</v>
      </c>
    </row>
    <row r="1331" spans="1:2">
      <c r="A1331" s="17">
        <v>42401</v>
      </c>
      <c r="B1331">
        <v>67395</v>
      </c>
    </row>
    <row r="1332" spans="1:2">
      <c r="A1332" s="17">
        <v>42402</v>
      </c>
      <c r="B1332">
        <v>66265</v>
      </c>
    </row>
    <row r="1333" spans="1:2">
      <c r="A1333" s="17">
        <v>42403</v>
      </c>
      <c r="B1333">
        <v>66265</v>
      </c>
    </row>
    <row r="1334" spans="1:2">
      <c r="A1334" s="17">
        <v>42404</v>
      </c>
      <c r="B1334">
        <v>66265</v>
      </c>
    </row>
    <row r="1335" spans="1:2">
      <c r="A1335" s="17">
        <v>42405</v>
      </c>
      <c r="B1335">
        <v>66265</v>
      </c>
    </row>
    <row r="1336" spans="1:2">
      <c r="A1336" s="17">
        <v>42408</v>
      </c>
      <c r="B1336">
        <v>66265</v>
      </c>
    </row>
    <row r="1337" spans="1:2">
      <c r="A1337" s="17">
        <v>42409</v>
      </c>
      <c r="B1337">
        <v>65426</v>
      </c>
    </row>
    <row r="1338" spans="1:2">
      <c r="A1338" s="17">
        <v>42410</v>
      </c>
      <c r="B1338">
        <v>65426</v>
      </c>
    </row>
    <row r="1339" spans="1:2">
      <c r="A1339" s="17">
        <v>42411</v>
      </c>
      <c r="B1339">
        <v>65426</v>
      </c>
    </row>
    <row r="1340" spans="1:2">
      <c r="A1340" s="17">
        <v>42412</v>
      </c>
      <c r="B1340">
        <v>65426</v>
      </c>
    </row>
    <row r="1341" spans="1:2">
      <c r="A1341" s="17">
        <v>42415</v>
      </c>
      <c r="B1341">
        <v>65426</v>
      </c>
    </row>
    <row r="1342" spans="1:2">
      <c r="A1342" s="17">
        <v>42416</v>
      </c>
      <c r="B1342">
        <v>64876</v>
      </c>
    </row>
    <row r="1343" spans="1:2">
      <c r="A1343" s="17">
        <v>42417</v>
      </c>
      <c r="B1343">
        <v>64876</v>
      </c>
    </row>
    <row r="1344" spans="1:2">
      <c r="A1344" s="17">
        <v>42418</v>
      </c>
      <c r="B1344">
        <v>64876</v>
      </c>
    </row>
    <row r="1345" spans="1:2">
      <c r="A1345" s="17">
        <v>42419</v>
      </c>
      <c r="B1345">
        <v>64876</v>
      </c>
    </row>
    <row r="1346" spans="1:2">
      <c r="A1346" s="17">
        <v>42422</v>
      </c>
      <c r="B1346">
        <v>64876</v>
      </c>
    </row>
    <row r="1347" spans="1:2">
      <c r="A1347" s="17">
        <v>42423</v>
      </c>
      <c r="B1347">
        <v>64316</v>
      </c>
    </row>
    <row r="1348" spans="1:2">
      <c r="A1348" s="17">
        <v>42424</v>
      </c>
      <c r="B1348">
        <v>64316</v>
      </c>
    </row>
    <row r="1349" spans="1:2">
      <c r="A1349" s="17">
        <v>42425</v>
      </c>
      <c r="B1349">
        <v>64316</v>
      </c>
    </row>
    <row r="1350" spans="1:2">
      <c r="A1350" s="17">
        <v>42426</v>
      </c>
      <c r="B1350">
        <v>64316</v>
      </c>
    </row>
    <row r="1351" spans="1:2">
      <c r="A1351" s="17">
        <v>42429</v>
      </c>
      <c r="B1351">
        <v>64316</v>
      </c>
    </row>
    <row r="1352" spans="1:2">
      <c r="A1352" s="17">
        <v>42430</v>
      </c>
      <c r="B1352">
        <v>66211</v>
      </c>
    </row>
    <row r="1353" spans="1:2">
      <c r="A1353" s="17">
        <v>42431</v>
      </c>
      <c r="B1353">
        <v>66211</v>
      </c>
    </row>
    <row r="1354" spans="1:2">
      <c r="A1354" s="17">
        <v>42432</v>
      </c>
      <c r="B1354">
        <v>66211</v>
      </c>
    </row>
    <row r="1355" spans="1:2">
      <c r="A1355" s="17">
        <v>42433</v>
      </c>
      <c r="B1355">
        <v>66211</v>
      </c>
    </row>
    <row r="1356" spans="1:2">
      <c r="A1356" s="17">
        <v>42436</v>
      </c>
      <c r="B1356">
        <v>66211</v>
      </c>
    </row>
    <row r="1357" spans="1:2">
      <c r="A1357" s="17">
        <v>42437</v>
      </c>
      <c r="B1357">
        <v>64142</v>
      </c>
    </row>
    <row r="1358" spans="1:2">
      <c r="A1358" s="17">
        <v>42438</v>
      </c>
      <c r="B1358">
        <v>64142</v>
      </c>
    </row>
    <row r="1359" spans="1:2">
      <c r="A1359" s="17">
        <v>42439</v>
      </c>
      <c r="B1359">
        <v>64142</v>
      </c>
    </row>
    <row r="1360" spans="1:2">
      <c r="A1360" s="17">
        <v>42440</v>
      </c>
      <c r="B1360">
        <v>64142</v>
      </c>
    </row>
    <row r="1361" spans="1:2">
      <c r="A1361" s="17">
        <v>42443</v>
      </c>
      <c r="B1361">
        <v>64142</v>
      </c>
    </row>
    <row r="1362" spans="1:2">
      <c r="A1362" s="17">
        <v>42444</v>
      </c>
      <c r="B1362">
        <v>63234</v>
      </c>
    </row>
    <row r="1363" spans="1:2">
      <c r="A1363" s="17">
        <v>42445</v>
      </c>
      <c r="B1363">
        <v>63234</v>
      </c>
    </row>
    <row r="1364" spans="1:2">
      <c r="A1364" s="17">
        <v>42446</v>
      </c>
      <c r="B1364">
        <v>63234</v>
      </c>
    </row>
    <row r="1365" spans="1:2">
      <c r="A1365" s="17">
        <v>42447</v>
      </c>
      <c r="B1365">
        <v>63234</v>
      </c>
    </row>
    <row r="1366" spans="1:2">
      <c r="A1366" s="17">
        <v>42450</v>
      </c>
      <c r="B1366">
        <v>63234</v>
      </c>
    </row>
    <row r="1367" spans="1:2">
      <c r="A1367" s="17">
        <v>42451</v>
      </c>
      <c r="B1367">
        <v>62649</v>
      </c>
    </row>
    <row r="1368" spans="1:2">
      <c r="A1368" s="17">
        <v>42452</v>
      </c>
      <c r="B1368">
        <v>62649</v>
      </c>
    </row>
    <row r="1369" spans="1:2">
      <c r="A1369" s="17">
        <v>42453</v>
      </c>
      <c r="B1369">
        <v>62649</v>
      </c>
    </row>
    <row r="1370" spans="1:2">
      <c r="A1370" s="17">
        <v>42454</v>
      </c>
      <c r="B1370">
        <v>62649</v>
      </c>
    </row>
    <row r="1371" spans="1:2">
      <c r="A1371" s="17">
        <v>42457</v>
      </c>
      <c r="B1371">
        <v>62649</v>
      </c>
    </row>
    <row r="1372" spans="1:2">
      <c r="A1372" s="17">
        <v>42458</v>
      </c>
      <c r="B1372">
        <v>58313</v>
      </c>
    </row>
    <row r="1373" spans="1:2">
      <c r="A1373" s="17">
        <v>42459</v>
      </c>
      <c r="B1373">
        <v>58313</v>
      </c>
    </row>
    <row r="1374" spans="1:2">
      <c r="A1374" s="17">
        <v>42460</v>
      </c>
      <c r="B1374">
        <v>58313</v>
      </c>
    </row>
    <row r="1375" spans="1:2">
      <c r="A1375" s="17">
        <v>42461</v>
      </c>
      <c r="B1375">
        <v>58313</v>
      </c>
    </row>
    <row r="1376" spans="1:2">
      <c r="A1376" s="17">
        <v>42464</v>
      </c>
      <c r="B1376">
        <v>58313</v>
      </c>
    </row>
    <row r="1377" spans="1:2">
      <c r="A1377" s="17">
        <v>42465</v>
      </c>
      <c r="B1377">
        <v>55898</v>
      </c>
    </row>
    <row r="1378" spans="1:2">
      <c r="A1378" s="17">
        <v>42466</v>
      </c>
      <c r="B1378">
        <v>55898</v>
      </c>
    </row>
    <row r="1379" spans="1:2">
      <c r="A1379" s="17">
        <v>42467</v>
      </c>
      <c r="B1379">
        <v>55898</v>
      </c>
    </row>
    <row r="1380" spans="1:2">
      <c r="A1380" s="17">
        <v>42468</v>
      </c>
      <c r="B1380">
        <v>55898</v>
      </c>
    </row>
    <row r="1381" spans="1:2">
      <c r="A1381" s="17">
        <v>42471</v>
      </c>
      <c r="B1381">
        <v>55898</v>
      </c>
    </row>
    <row r="1382" spans="1:2">
      <c r="A1382" s="17">
        <v>42472</v>
      </c>
      <c r="B1382">
        <v>56899</v>
      </c>
    </row>
    <row r="1383" spans="1:2">
      <c r="A1383" s="17">
        <v>42473</v>
      </c>
      <c r="B1383">
        <v>56899</v>
      </c>
    </row>
    <row r="1384" spans="1:2">
      <c r="A1384" s="17">
        <v>42474</v>
      </c>
      <c r="B1384">
        <v>56899</v>
      </c>
    </row>
    <row r="1385" spans="1:2">
      <c r="A1385" s="17">
        <v>42475</v>
      </c>
      <c r="B1385">
        <v>56899</v>
      </c>
    </row>
    <row r="1386" spans="1:2">
      <c r="A1386" s="17">
        <v>42478</v>
      </c>
      <c r="B1386">
        <v>56899</v>
      </c>
    </row>
    <row r="1387" spans="1:2">
      <c r="A1387" s="17">
        <v>42479</v>
      </c>
      <c r="B1387">
        <v>60387</v>
      </c>
    </row>
    <row r="1388" spans="1:2">
      <c r="A1388" s="17">
        <v>42480</v>
      </c>
      <c r="B1388">
        <v>60387</v>
      </c>
    </row>
    <row r="1389" spans="1:2">
      <c r="A1389" s="17">
        <v>42481</v>
      </c>
      <c r="B1389">
        <v>60387</v>
      </c>
    </row>
    <row r="1390" spans="1:2">
      <c r="A1390" s="17">
        <v>42482</v>
      </c>
      <c r="B1390">
        <v>60387</v>
      </c>
    </row>
    <row r="1391" spans="1:2">
      <c r="A1391" s="17">
        <v>42485</v>
      </c>
      <c r="B1391">
        <v>60387</v>
      </c>
    </row>
    <row r="1392" spans="1:2">
      <c r="A1392" s="17">
        <v>42486</v>
      </c>
      <c r="B1392">
        <v>62482</v>
      </c>
    </row>
    <row r="1393" spans="1:2">
      <c r="A1393" s="17">
        <v>42487</v>
      </c>
      <c r="B1393">
        <v>62482</v>
      </c>
    </row>
    <row r="1394" spans="1:2">
      <c r="A1394" s="17">
        <v>42488</v>
      </c>
      <c r="B1394">
        <v>62482</v>
      </c>
    </row>
    <row r="1395" spans="1:2">
      <c r="A1395" s="17">
        <v>42489</v>
      </c>
      <c r="B1395">
        <v>62482</v>
      </c>
    </row>
    <row r="1396" spans="1:2">
      <c r="A1396" s="17">
        <v>42492</v>
      </c>
      <c r="B1396">
        <v>62482</v>
      </c>
    </row>
    <row r="1397" spans="1:2">
      <c r="A1397" s="17">
        <v>42493</v>
      </c>
      <c r="B1397">
        <v>64158</v>
      </c>
    </row>
    <row r="1398" spans="1:2">
      <c r="A1398" s="17">
        <v>42494</v>
      </c>
      <c r="B1398">
        <v>64158</v>
      </c>
    </row>
    <row r="1399" spans="1:2">
      <c r="A1399" s="17">
        <v>42495</v>
      </c>
      <c r="B1399">
        <v>64158</v>
      </c>
    </row>
    <row r="1400" spans="1:2">
      <c r="A1400" s="17">
        <v>42496</v>
      </c>
      <c r="B1400">
        <v>64158</v>
      </c>
    </row>
    <row r="1401" spans="1:2">
      <c r="A1401" s="17">
        <v>42499</v>
      </c>
      <c r="B1401">
        <v>64158</v>
      </c>
    </row>
    <row r="1402" spans="1:2">
      <c r="A1402" s="17">
        <v>42500</v>
      </c>
      <c r="B1402">
        <v>65493</v>
      </c>
    </row>
    <row r="1403" spans="1:2">
      <c r="A1403" s="17">
        <v>42501</v>
      </c>
      <c r="B1403">
        <v>65493</v>
      </c>
    </row>
    <row r="1404" spans="1:2">
      <c r="A1404" s="17">
        <v>42502</v>
      </c>
      <c r="B1404">
        <v>65493</v>
      </c>
    </row>
    <row r="1405" spans="1:2">
      <c r="A1405" s="17">
        <v>42503</v>
      </c>
      <c r="B1405">
        <v>65493</v>
      </c>
    </row>
    <row r="1406" spans="1:2">
      <c r="A1406" s="17">
        <v>42506</v>
      </c>
      <c r="B1406">
        <v>65493</v>
      </c>
    </row>
    <row r="1407" spans="1:2">
      <c r="A1407" s="17">
        <v>42507</v>
      </c>
      <c r="B1407">
        <v>66689</v>
      </c>
    </row>
    <row r="1408" spans="1:2">
      <c r="A1408" s="17">
        <v>42508</v>
      </c>
      <c r="B1408">
        <v>66689</v>
      </c>
    </row>
    <row r="1409" spans="1:2">
      <c r="A1409" s="17">
        <v>42509</v>
      </c>
      <c r="B1409">
        <v>66689</v>
      </c>
    </row>
    <row r="1410" spans="1:2">
      <c r="A1410" s="17">
        <v>42510</v>
      </c>
      <c r="B1410">
        <v>66689</v>
      </c>
    </row>
    <row r="1411" spans="1:2">
      <c r="A1411" s="17">
        <v>42513</v>
      </c>
      <c r="B1411">
        <v>66689</v>
      </c>
    </row>
    <row r="1412" spans="1:2">
      <c r="A1412" s="17">
        <v>42514</v>
      </c>
      <c r="B1412">
        <v>64186</v>
      </c>
    </row>
    <row r="1413" spans="1:2">
      <c r="A1413" s="17">
        <v>42515</v>
      </c>
      <c r="B1413">
        <v>64186</v>
      </c>
    </row>
    <row r="1414" spans="1:2">
      <c r="A1414" s="17">
        <v>42516</v>
      </c>
      <c r="B1414">
        <v>64186</v>
      </c>
    </row>
    <row r="1415" spans="1:2">
      <c r="A1415" s="17">
        <v>42517</v>
      </c>
      <c r="B1415">
        <v>64186</v>
      </c>
    </row>
    <row r="1416" spans="1:2">
      <c r="A1416" s="17">
        <v>42520</v>
      </c>
      <c r="B1416">
        <v>64186</v>
      </c>
    </row>
    <row r="1417" spans="1:2">
      <c r="A1417" s="17">
        <v>42521</v>
      </c>
      <c r="B1417">
        <v>61795</v>
      </c>
    </row>
    <row r="1418" spans="1:2">
      <c r="A1418" s="17">
        <v>42522</v>
      </c>
      <c r="B1418">
        <v>61795</v>
      </c>
    </row>
    <row r="1419" spans="1:2">
      <c r="A1419" s="17">
        <v>42523</v>
      </c>
      <c r="B1419">
        <v>61795</v>
      </c>
    </row>
    <row r="1420" spans="1:2">
      <c r="A1420" s="17">
        <v>42524</v>
      </c>
      <c r="B1420">
        <v>61795</v>
      </c>
    </row>
    <row r="1421" spans="1:2">
      <c r="A1421" s="17">
        <v>42527</v>
      </c>
      <c r="B1421">
        <v>61795</v>
      </c>
    </row>
    <row r="1422" spans="1:2">
      <c r="A1422" s="17">
        <v>42528</v>
      </c>
      <c r="B1422">
        <v>63185</v>
      </c>
    </row>
    <row r="1423" spans="1:2">
      <c r="A1423" s="17">
        <v>42529</v>
      </c>
      <c r="B1423">
        <v>63185</v>
      </c>
    </row>
    <row r="1424" spans="1:2">
      <c r="A1424" s="17">
        <v>42530</v>
      </c>
      <c r="B1424">
        <v>63185</v>
      </c>
    </row>
    <row r="1425" spans="1:2">
      <c r="A1425" s="17">
        <v>42531</v>
      </c>
      <c r="B1425">
        <v>63185</v>
      </c>
    </row>
    <row r="1426" spans="1:2">
      <c r="A1426" s="17">
        <v>42534</v>
      </c>
      <c r="B1426">
        <v>63185</v>
      </c>
    </row>
    <row r="1427" spans="1:2">
      <c r="A1427" s="17">
        <v>42535</v>
      </c>
      <c r="B1427">
        <v>66103</v>
      </c>
    </row>
    <row r="1428" spans="1:2">
      <c r="A1428" s="17">
        <v>42536</v>
      </c>
      <c r="B1428">
        <v>66103</v>
      </c>
    </row>
    <row r="1429" spans="1:2">
      <c r="A1429" s="17">
        <v>42537</v>
      </c>
      <c r="B1429">
        <v>66103</v>
      </c>
    </row>
    <row r="1430" spans="1:2">
      <c r="A1430" s="17">
        <v>42538</v>
      </c>
      <c r="B1430">
        <v>66103</v>
      </c>
    </row>
    <row r="1431" spans="1:2">
      <c r="A1431" s="17">
        <v>42541</v>
      </c>
      <c r="B1431">
        <v>66103</v>
      </c>
    </row>
    <row r="1432" spans="1:2">
      <c r="A1432" s="17">
        <v>42542</v>
      </c>
      <c r="B1432">
        <v>64950</v>
      </c>
    </row>
    <row r="1433" spans="1:2">
      <c r="A1433" s="17">
        <v>42543</v>
      </c>
      <c r="B1433">
        <v>64950</v>
      </c>
    </row>
    <row r="1434" spans="1:2">
      <c r="A1434" s="17">
        <v>42544</v>
      </c>
      <c r="B1434">
        <v>64950</v>
      </c>
    </row>
    <row r="1435" spans="1:2">
      <c r="A1435" s="17">
        <v>42545</v>
      </c>
      <c r="B1435">
        <v>64950</v>
      </c>
    </row>
    <row r="1436" spans="1:2">
      <c r="A1436" s="17">
        <v>42548</v>
      </c>
      <c r="B1436">
        <v>64950</v>
      </c>
    </row>
    <row r="1437" spans="1:2">
      <c r="A1437" s="17">
        <v>42549</v>
      </c>
      <c r="B1437">
        <v>62873</v>
      </c>
    </row>
    <row r="1438" spans="1:2">
      <c r="A1438" s="17">
        <v>42550</v>
      </c>
      <c r="B1438">
        <v>62873</v>
      </c>
    </row>
    <row r="1439" spans="1:2">
      <c r="A1439" s="17">
        <v>42551</v>
      </c>
      <c r="B1439">
        <v>62873</v>
      </c>
    </row>
    <row r="1440" spans="1:2">
      <c r="A1440" s="17">
        <v>42552</v>
      </c>
      <c r="B1440">
        <v>62873</v>
      </c>
    </row>
    <row r="1441" spans="1:2">
      <c r="A1441" s="17">
        <v>42555</v>
      </c>
      <c r="B1441">
        <v>62873</v>
      </c>
    </row>
    <row r="1442" spans="1:2">
      <c r="A1442" s="17">
        <v>42556</v>
      </c>
      <c r="B1442">
        <v>63840</v>
      </c>
    </row>
    <row r="1443" spans="1:2">
      <c r="A1443" s="17">
        <v>42557</v>
      </c>
      <c r="B1443">
        <v>63840</v>
      </c>
    </row>
    <row r="1444" spans="1:2">
      <c r="A1444" s="17">
        <v>42558</v>
      </c>
      <c r="B1444">
        <v>63840</v>
      </c>
    </row>
    <row r="1445" spans="1:2">
      <c r="A1445" s="17">
        <v>42559</v>
      </c>
      <c r="B1445">
        <v>63840</v>
      </c>
    </row>
    <row r="1446" spans="1:2">
      <c r="A1446" s="17">
        <v>42562</v>
      </c>
      <c r="B1446">
        <v>63840</v>
      </c>
    </row>
    <row r="1447" spans="1:2">
      <c r="A1447" s="17">
        <v>42563</v>
      </c>
      <c r="B1447">
        <v>70300</v>
      </c>
    </row>
    <row r="1448" spans="1:2">
      <c r="A1448" s="17">
        <v>42564</v>
      </c>
      <c r="B1448">
        <v>70300</v>
      </c>
    </row>
    <row r="1449" spans="1:2">
      <c r="A1449" s="17">
        <v>42565</v>
      </c>
      <c r="B1449">
        <v>70300</v>
      </c>
    </row>
    <row r="1450" spans="1:2">
      <c r="A1450" s="17">
        <v>42566</v>
      </c>
      <c r="B1450">
        <v>70300</v>
      </c>
    </row>
    <row r="1451" spans="1:2">
      <c r="A1451" s="17">
        <v>42569</v>
      </c>
      <c r="B1451">
        <v>70300</v>
      </c>
    </row>
    <row r="1452" spans="1:2">
      <c r="A1452" s="17">
        <v>42570</v>
      </c>
      <c r="B1452">
        <v>74782</v>
      </c>
    </row>
    <row r="1453" spans="1:2">
      <c r="A1453" s="17">
        <v>42571</v>
      </c>
      <c r="B1453">
        <v>74782</v>
      </c>
    </row>
    <row r="1454" spans="1:2">
      <c r="A1454" s="17">
        <v>42572</v>
      </c>
      <c r="B1454">
        <v>74782</v>
      </c>
    </row>
    <row r="1455" spans="1:2">
      <c r="A1455" s="17">
        <v>42573</v>
      </c>
      <c r="B1455">
        <v>74782</v>
      </c>
    </row>
    <row r="1456" spans="1:2">
      <c r="A1456" s="17">
        <v>42576</v>
      </c>
      <c r="B1456">
        <v>74782</v>
      </c>
    </row>
    <row r="1457" spans="1:2">
      <c r="A1457" s="17">
        <v>42577</v>
      </c>
      <c r="B1457">
        <v>77014</v>
      </c>
    </row>
    <row r="1458" spans="1:2">
      <c r="A1458" s="17">
        <v>42578</v>
      </c>
      <c r="B1458">
        <v>77014</v>
      </c>
    </row>
    <row r="1459" spans="1:2">
      <c r="A1459" s="17">
        <v>42579</v>
      </c>
      <c r="B1459">
        <v>77014</v>
      </c>
    </row>
    <row r="1460" spans="1:2">
      <c r="A1460" s="17">
        <v>42580</v>
      </c>
      <c r="B1460">
        <v>77014</v>
      </c>
    </row>
    <row r="1461" spans="1:2">
      <c r="A1461" s="17">
        <v>42583</v>
      </c>
      <c r="B1461">
        <v>77014</v>
      </c>
    </row>
    <row r="1462" spans="1:2">
      <c r="A1462" s="17">
        <v>42584</v>
      </c>
      <c r="B1462">
        <v>79541</v>
      </c>
    </row>
    <row r="1463" spans="1:2">
      <c r="A1463" s="17">
        <v>42585</v>
      </c>
      <c r="B1463">
        <v>79541</v>
      </c>
    </row>
    <row r="1464" spans="1:2">
      <c r="A1464" s="17">
        <v>42586</v>
      </c>
      <c r="B1464">
        <v>79541</v>
      </c>
    </row>
    <row r="1465" spans="1:2">
      <c r="A1465" s="17">
        <v>42587</v>
      </c>
      <c r="B1465">
        <v>79541</v>
      </c>
    </row>
    <row r="1466" spans="1:2">
      <c r="A1466" s="17">
        <v>42590</v>
      </c>
      <c r="B1466">
        <v>79541</v>
      </c>
    </row>
    <row r="1467" spans="1:2">
      <c r="A1467" s="17">
        <v>42591</v>
      </c>
      <c r="B1467">
        <v>80645</v>
      </c>
    </row>
    <row r="1468" spans="1:2">
      <c r="A1468" s="17">
        <v>42592</v>
      </c>
      <c r="B1468">
        <v>80645</v>
      </c>
    </row>
    <row r="1469" spans="1:2">
      <c r="A1469" s="17">
        <v>42593</v>
      </c>
      <c r="B1469">
        <v>80645</v>
      </c>
    </row>
    <row r="1470" spans="1:2">
      <c r="A1470" s="17">
        <v>42594</v>
      </c>
      <c r="B1470">
        <v>80645</v>
      </c>
    </row>
    <row r="1471" spans="1:2">
      <c r="A1471" s="17">
        <v>42597</v>
      </c>
      <c r="B1471">
        <v>80645</v>
      </c>
    </row>
    <row r="1472" spans="1:2">
      <c r="A1472" s="17">
        <v>42598</v>
      </c>
      <c r="B1472">
        <v>80960</v>
      </c>
    </row>
    <row r="1473" spans="1:2">
      <c r="A1473" s="17">
        <v>42599</v>
      </c>
      <c r="B1473">
        <v>80960</v>
      </c>
    </row>
    <row r="1474" spans="1:2">
      <c r="A1474" s="17">
        <v>42600</v>
      </c>
      <c r="B1474">
        <v>80960</v>
      </c>
    </row>
    <row r="1475" spans="1:2">
      <c r="A1475" s="17">
        <v>42601</v>
      </c>
      <c r="B1475">
        <v>80960</v>
      </c>
    </row>
    <row r="1476" spans="1:2">
      <c r="A1476" s="17">
        <v>42604</v>
      </c>
      <c r="B1476">
        <v>80960</v>
      </c>
    </row>
    <row r="1477" spans="1:2">
      <c r="A1477" s="17">
        <v>42605</v>
      </c>
      <c r="B1477">
        <v>81801</v>
      </c>
    </row>
    <row r="1478" spans="1:2">
      <c r="A1478" s="17">
        <v>42606</v>
      </c>
      <c r="B1478">
        <v>81801</v>
      </c>
    </row>
    <row r="1479" spans="1:2">
      <c r="A1479" s="17">
        <v>42607</v>
      </c>
      <c r="B1479">
        <v>81801</v>
      </c>
    </row>
    <row r="1480" spans="1:2">
      <c r="A1480" s="17">
        <v>42608</v>
      </c>
      <c r="B1480">
        <v>81801</v>
      </c>
    </row>
    <row r="1481" spans="1:2">
      <c r="A1481" s="17">
        <v>42611</v>
      </c>
      <c r="B1481">
        <v>81801</v>
      </c>
    </row>
    <row r="1482" spans="1:2">
      <c r="A1482" s="17">
        <v>42612</v>
      </c>
      <c r="B1482">
        <v>79543</v>
      </c>
    </row>
    <row r="1483" spans="1:2">
      <c r="A1483" s="17">
        <v>42613</v>
      </c>
      <c r="B1483">
        <v>79543</v>
      </c>
    </row>
    <row r="1484" spans="1:2">
      <c r="A1484" s="17">
        <v>42614</v>
      </c>
      <c r="B1484">
        <v>79543</v>
      </c>
    </row>
    <row r="1485" spans="1:2">
      <c r="A1485" s="17">
        <v>42615</v>
      </c>
      <c r="B1485">
        <v>79543</v>
      </c>
    </row>
    <row r="1486" spans="1:2">
      <c r="A1486" s="17">
        <v>42618</v>
      </c>
      <c r="B1486">
        <v>79543</v>
      </c>
    </row>
    <row r="1487" spans="1:2">
      <c r="A1487" s="17">
        <v>42619</v>
      </c>
      <c r="B1487">
        <v>77629</v>
      </c>
    </row>
    <row r="1488" spans="1:2">
      <c r="A1488" s="17">
        <v>42620</v>
      </c>
      <c r="B1488">
        <v>77629</v>
      </c>
    </row>
    <row r="1489" spans="1:2">
      <c r="A1489" s="17">
        <v>42621</v>
      </c>
      <c r="B1489">
        <v>77629</v>
      </c>
    </row>
    <row r="1490" spans="1:2">
      <c r="A1490" s="17">
        <v>42622</v>
      </c>
      <c r="B1490">
        <v>77629</v>
      </c>
    </row>
    <row r="1491" spans="1:2">
      <c r="A1491" s="17">
        <v>42625</v>
      </c>
      <c r="B1491">
        <v>77629</v>
      </c>
    </row>
    <row r="1492" spans="1:2">
      <c r="A1492" s="17">
        <v>42626</v>
      </c>
      <c r="B1492">
        <v>76199</v>
      </c>
    </row>
    <row r="1493" spans="1:2">
      <c r="A1493" s="17">
        <v>42627</v>
      </c>
      <c r="B1493">
        <v>76199</v>
      </c>
    </row>
    <row r="1494" spans="1:2">
      <c r="A1494" s="17">
        <v>42628</v>
      </c>
      <c r="B1494">
        <v>76199</v>
      </c>
    </row>
    <row r="1495" spans="1:2">
      <c r="A1495" s="17">
        <v>42629</v>
      </c>
      <c r="B1495">
        <v>76199</v>
      </c>
    </row>
    <row r="1496" spans="1:2">
      <c r="A1496" s="17">
        <v>42632</v>
      </c>
      <c r="B1496">
        <v>76199</v>
      </c>
    </row>
    <row r="1497" spans="1:2">
      <c r="A1497" s="17">
        <v>42633</v>
      </c>
      <c r="B1497">
        <v>74671</v>
      </c>
    </row>
    <row r="1498" spans="1:2">
      <c r="A1498" s="17">
        <v>42634</v>
      </c>
      <c r="B1498">
        <v>74671</v>
      </c>
    </row>
    <row r="1499" spans="1:2">
      <c r="A1499" s="17">
        <v>42635</v>
      </c>
      <c r="B1499">
        <v>74671</v>
      </c>
    </row>
    <row r="1500" spans="1:2">
      <c r="A1500" s="17">
        <v>42636</v>
      </c>
      <c r="B1500">
        <v>74671</v>
      </c>
    </row>
    <row r="1501" spans="1:2">
      <c r="A1501" s="17">
        <v>42639</v>
      </c>
      <c r="B1501">
        <v>74671</v>
      </c>
    </row>
    <row r="1502" spans="1:2">
      <c r="A1502" s="17">
        <v>42640</v>
      </c>
      <c r="B1502">
        <v>70394</v>
      </c>
    </row>
    <row r="1503" spans="1:2">
      <c r="A1503" s="17">
        <v>42641</v>
      </c>
      <c r="B1503">
        <v>70394</v>
      </c>
    </row>
    <row r="1504" spans="1:2">
      <c r="A1504" s="17">
        <v>42642</v>
      </c>
      <c r="B1504">
        <v>70394</v>
      </c>
    </row>
    <row r="1505" spans="1:2">
      <c r="A1505" s="17">
        <v>42643</v>
      </c>
      <c r="B1505">
        <v>70394</v>
      </c>
    </row>
    <row r="1506" spans="1:2">
      <c r="A1506" s="17">
        <v>42646</v>
      </c>
      <c r="B1506">
        <v>70394</v>
      </c>
    </row>
    <row r="1507" spans="1:2">
      <c r="A1507" s="17">
        <v>42647</v>
      </c>
      <c r="B1507">
        <v>69695</v>
      </c>
    </row>
    <row r="1508" spans="1:2">
      <c r="A1508" s="17">
        <v>42648</v>
      </c>
      <c r="B1508">
        <v>69695</v>
      </c>
    </row>
    <row r="1509" spans="1:2">
      <c r="A1509" s="17">
        <v>42649</v>
      </c>
      <c r="B1509">
        <v>69695</v>
      </c>
    </row>
    <row r="1510" spans="1:2">
      <c r="A1510" s="17">
        <v>42650</v>
      </c>
      <c r="B1510">
        <v>69695</v>
      </c>
    </row>
    <row r="1511" spans="1:2">
      <c r="A1511" s="17">
        <v>42653</v>
      </c>
      <c r="B1511">
        <v>69695</v>
      </c>
    </row>
    <row r="1512" spans="1:2">
      <c r="A1512" s="17">
        <v>42654</v>
      </c>
      <c r="B1512">
        <v>69710</v>
      </c>
    </row>
    <row r="1513" spans="1:2">
      <c r="A1513" s="17">
        <v>42655</v>
      </c>
      <c r="B1513">
        <v>69710</v>
      </c>
    </row>
    <row r="1514" spans="1:2">
      <c r="A1514" s="17">
        <v>42656</v>
      </c>
      <c r="B1514">
        <v>69710</v>
      </c>
    </row>
    <row r="1515" spans="1:2">
      <c r="A1515" s="17">
        <v>42657</v>
      </c>
      <c r="B1515">
        <v>69710</v>
      </c>
    </row>
    <row r="1516" spans="1:2">
      <c r="A1516" s="17">
        <v>42660</v>
      </c>
      <c r="B1516">
        <v>69710</v>
      </c>
    </row>
    <row r="1517" spans="1:2">
      <c r="A1517" s="17">
        <v>42661</v>
      </c>
      <c r="B1517">
        <v>69494</v>
      </c>
    </row>
    <row r="1518" spans="1:2">
      <c r="A1518" s="17">
        <v>42662</v>
      </c>
      <c r="B1518">
        <v>69494</v>
      </c>
    </row>
    <row r="1519" spans="1:2">
      <c r="A1519" s="17">
        <v>42663</v>
      </c>
      <c r="B1519">
        <v>69494</v>
      </c>
    </row>
    <row r="1520" spans="1:2">
      <c r="A1520" s="17">
        <v>42664</v>
      </c>
      <c r="B1520">
        <v>69494</v>
      </c>
    </row>
    <row r="1521" spans="1:2">
      <c r="A1521" s="17">
        <v>42667</v>
      </c>
      <c r="B1521">
        <v>69494</v>
      </c>
    </row>
    <row r="1522" spans="1:2">
      <c r="A1522" s="17">
        <v>42668</v>
      </c>
      <c r="B1522">
        <v>70383</v>
      </c>
    </row>
    <row r="1523" spans="1:2">
      <c r="A1523" s="17">
        <v>42669</v>
      </c>
      <c r="B1523">
        <v>70383</v>
      </c>
    </row>
    <row r="1524" spans="1:2">
      <c r="A1524" s="17">
        <v>42670</v>
      </c>
      <c r="B1524">
        <v>70383</v>
      </c>
    </row>
    <row r="1525" spans="1:2">
      <c r="A1525" s="17">
        <v>42671</v>
      </c>
      <c r="B1525">
        <v>70383</v>
      </c>
    </row>
    <row r="1526" spans="1:2">
      <c r="A1526" s="17">
        <v>42674</v>
      </c>
      <c r="B1526">
        <v>70383</v>
      </c>
    </row>
    <row r="1527" spans="1:2">
      <c r="A1527" s="17">
        <v>42675</v>
      </c>
      <c r="B1527">
        <v>71112</v>
      </c>
    </row>
    <row r="1528" spans="1:2">
      <c r="A1528" s="17">
        <v>42676</v>
      </c>
      <c r="B1528">
        <v>71112</v>
      </c>
    </row>
    <row r="1529" spans="1:2">
      <c r="A1529" s="17">
        <v>42677</v>
      </c>
      <c r="B1529">
        <v>71112</v>
      </c>
    </row>
    <row r="1530" spans="1:2">
      <c r="A1530" s="17">
        <v>42678</v>
      </c>
      <c r="B1530">
        <v>71112</v>
      </c>
    </row>
    <row r="1531" spans="1:2">
      <c r="A1531" s="17">
        <v>42681</v>
      </c>
      <c r="B1531">
        <v>71112</v>
      </c>
    </row>
    <row r="1532" spans="1:2">
      <c r="A1532" s="17">
        <v>42682</v>
      </c>
      <c r="B1532">
        <v>66469</v>
      </c>
    </row>
    <row r="1533" spans="1:2">
      <c r="A1533" s="17">
        <v>42683</v>
      </c>
      <c r="B1533">
        <v>66469</v>
      </c>
    </row>
    <row r="1534" spans="1:2">
      <c r="A1534" s="17">
        <v>42684</v>
      </c>
      <c r="B1534">
        <v>66469</v>
      </c>
    </row>
    <row r="1535" spans="1:2">
      <c r="A1535" s="17">
        <v>42685</v>
      </c>
      <c r="B1535">
        <v>66469</v>
      </c>
    </row>
    <row r="1536" spans="1:2">
      <c r="A1536" s="17">
        <v>42688</v>
      </c>
      <c r="B1536">
        <v>66469</v>
      </c>
    </row>
    <row r="1537" spans="1:2">
      <c r="A1537" s="17">
        <v>42689</v>
      </c>
      <c r="B1537">
        <v>63255</v>
      </c>
    </row>
    <row r="1538" spans="1:2">
      <c r="A1538" s="17">
        <v>42690</v>
      </c>
      <c r="B1538">
        <v>63255</v>
      </c>
    </row>
    <row r="1539" spans="1:2">
      <c r="A1539" s="17">
        <v>42691</v>
      </c>
      <c r="B1539">
        <v>63255</v>
      </c>
    </row>
    <row r="1540" spans="1:2">
      <c r="A1540" s="17">
        <v>42692</v>
      </c>
      <c r="B1540">
        <v>63255</v>
      </c>
    </row>
    <row r="1541" spans="1:2">
      <c r="A1541" s="17">
        <v>42695</v>
      </c>
      <c r="B1541">
        <v>63255</v>
      </c>
    </row>
    <row r="1542" spans="1:2">
      <c r="A1542" s="17">
        <v>42696</v>
      </c>
      <c r="B1542">
        <v>65403</v>
      </c>
    </row>
    <row r="1543" spans="1:2">
      <c r="A1543" s="17">
        <v>42697</v>
      </c>
      <c r="B1543">
        <v>65403</v>
      </c>
    </row>
    <row r="1544" spans="1:2">
      <c r="A1544" s="17">
        <v>42698</v>
      </c>
      <c r="B1544">
        <v>65403</v>
      </c>
    </row>
    <row r="1545" spans="1:2">
      <c r="A1545" s="17">
        <v>42699</v>
      </c>
      <c r="B1545">
        <v>65403</v>
      </c>
    </row>
    <row r="1546" spans="1:2">
      <c r="A1546" s="17">
        <v>42702</v>
      </c>
      <c r="B1546">
        <v>65403</v>
      </c>
    </row>
    <row r="1547" spans="1:2">
      <c r="A1547" s="17">
        <v>42703</v>
      </c>
      <c r="B1547">
        <v>69551</v>
      </c>
    </row>
    <row r="1548" spans="1:2">
      <c r="A1548" s="17">
        <v>42704</v>
      </c>
      <c r="B1548">
        <v>69551</v>
      </c>
    </row>
    <row r="1549" spans="1:2">
      <c r="A1549" s="17">
        <v>42705</v>
      </c>
      <c r="B1549">
        <v>69551</v>
      </c>
    </row>
    <row r="1550" spans="1:2">
      <c r="A1550" s="17">
        <v>42706</v>
      </c>
      <c r="B1550">
        <v>69551</v>
      </c>
    </row>
    <row r="1551" spans="1:2">
      <c r="A1551" s="17">
        <v>42709</v>
      </c>
      <c r="B1551">
        <v>69551</v>
      </c>
    </row>
    <row r="1552" spans="1:2">
      <c r="A1552" s="17">
        <v>42710</v>
      </c>
      <c r="B1552">
        <v>67342</v>
      </c>
    </row>
    <row r="1553" spans="1:2">
      <c r="A1553" s="17">
        <v>42711</v>
      </c>
      <c r="B1553">
        <v>67342</v>
      </c>
    </row>
    <row r="1554" spans="1:2">
      <c r="A1554" s="17">
        <v>42712</v>
      </c>
      <c r="B1554">
        <v>67342</v>
      </c>
    </row>
    <row r="1555" spans="1:2">
      <c r="A1555" s="17">
        <v>42713</v>
      </c>
      <c r="B1555">
        <v>67342</v>
      </c>
    </row>
    <row r="1556" spans="1:2">
      <c r="A1556" s="17">
        <v>42716</v>
      </c>
      <c r="B1556">
        <v>67342</v>
      </c>
    </row>
    <row r="1557" spans="1:2">
      <c r="A1557" s="17">
        <v>42717</v>
      </c>
      <c r="B1557">
        <v>66814</v>
      </c>
    </row>
    <row r="1558" spans="1:2">
      <c r="A1558" s="17">
        <v>42718</v>
      </c>
      <c r="B1558">
        <v>66814</v>
      </c>
    </row>
    <row r="1559" spans="1:2">
      <c r="A1559" s="17">
        <v>42719</v>
      </c>
      <c r="B1559">
        <v>66814</v>
      </c>
    </row>
    <row r="1560" spans="1:2">
      <c r="A1560" s="17">
        <v>42720</v>
      </c>
      <c r="B1560">
        <v>66814</v>
      </c>
    </row>
    <row r="1561" spans="1:2">
      <c r="A1561" s="17">
        <v>42723</v>
      </c>
      <c r="B1561">
        <v>66814</v>
      </c>
    </row>
    <row r="1562" spans="1:2">
      <c r="A1562" s="17">
        <v>42724</v>
      </c>
      <c r="B1562">
        <v>64352</v>
      </c>
    </row>
    <row r="1563" spans="1:2">
      <c r="A1563" s="17">
        <v>42725</v>
      </c>
      <c r="B1563">
        <v>64352</v>
      </c>
    </row>
    <row r="1564" spans="1:2">
      <c r="A1564" s="17">
        <v>42726</v>
      </c>
      <c r="B1564">
        <v>64352</v>
      </c>
    </row>
    <row r="1565" spans="1:2">
      <c r="A1565" s="17">
        <v>42727</v>
      </c>
      <c r="B1565">
        <v>64352</v>
      </c>
    </row>
    <row r="1566" spans="1:2">
      <c r="A1566" s="17">
        <v>42730</v>
      </c>
      <c r="B1566">
        <v>64352</v>
      </c>
    </row>
    <row r="1567" spans="1:2">
      <c r="A1567" s="17">
        <v>42731</v>
      </c>
      <c r="B1567">
        <v>63714</v>
      </c>
    </row>
    <row r="1568" spans="1:2">
      <c r="A1568" s="17">
        <v>42732</v>
      </c>
      <c r="B1568">
        <v>63714</v>
      </c>
    </row>
    <row r="1569" spans="1:2">
      <c r="A1569" s="17">
        <v>42733</v>
      </c>
      <c r="B1569">
        <v>63714</v>
      </c>
    </row>
    <row r="1570" spans="1:2">
      <c r="A1570" s="17">
        <v>42734</v>
      </c>
      <c r="B1570">
        <v>63714</v>
      </c>
    </row>
    <row r="1571" spans="1:2">
      <c r="A1571" s="17">
        <v>42737</v>
      </c>
      <c r="B1571">
        <v>63714</v>
      </c>
    </row>
    <row r="1572" spans="1:2">
      <c r="A1572" s="17">
        <v>42738</v>
      </c>
      <c r="B1572">
        <v>64102</v>
      </c>
    </row>
    <row r="1573" spans="1:2">
      <c r="A1573" s="17">
        <v>42739</v>
      </c>
      <c r="B1573">
        <v>64102</v>
      </c>
    </row>
    <row r="1574" spans="1:2">
      <c r="A1574" s="17">
        <v>42740</v>
      </c>
      <c r="B1574">
        <v>64102</v>
      </c>
    </row>
    <row r="1575" spans="1:2">
      <c r="A1575" s="17">
        <v>42741</v>
      </c>
      <c r="B1575">
        <v>64102</v>
      </c>
    </row>
    <row r="1576" spans="1:2">
      <c r="A1576" s="17">
        <v>42744</v>
      </c>
      <c r="B1576">
        <v>64102</v>
      </c>
    </row>
    <row r="1577" spans="1:2">
      <c r="A1577" s="17">
        <v>42745</v>
      </c>
      <c r="B1577">
        <v>62061</v>
      </c>
    </row>
    <row r="1578" spans="1:2">
      <c r="A1578" s="17">
        <v>42746</v>
      </c>
      <c r="B1578">
        <v>62061</v>
      </c>
    </row>
    <row r="1579" spans="1:2">
      <c r="A1579" s="17">
        <v>42747</v>
      </c>
      <c r="B1579">
        <v>62061</v>
      </c>
    </row>
    <row r="1580" spans="1:2">
      <c r="A1580" s="17">
        <v>42748</v>
      </c>
      <c r="B1580">
        <v>62061</v>
      </c>
    </row>
    <row r="1581" spans="1:2">
      <c r="A1581" s="17">
        <v>42751</v>
      </c>
      <c r="B1581">
        <v>62061</v>
      </c>
    </row>
    <row r="1582" spans="1:2">
      <c r="A1582" s="17">
        <v>42752</v>
      </c>
      <c r="B1582">
        <v>63219</v>
      </c>
    </row>
    <row r="1583" spans="1:2">
      <c r="A1583" s="17">
        <v>42753</v>
      </c>
      <c r="B1583">
        <v>63219</v>
      </c>
    </row>
    <row r="1584" spans="1:2">
      <c r="A1584" s="17">
        <v>42754</v>
      </c>
      <c r="B1584">
        <v>63219</v>
      </c>
    </row>
    <row r="1585" spans="1:2">
      <c r="A1585" s="17">
        <v>42755</v>
      </c>
      <c r="B1585">
        <v>63219</v>
      </c>
    </row>
    <row r="1586" spans="1:2">
      <c r="A1586" s="17">
        <v>42758</v>
      </c>
      <c r="B1586">
        <v>63219</v>
      </c>
    </row>
    <row r="1587" spans="1:2">
      <c r="A1587" s="17">
        <v>42759</v>
      </c>
      <c r="B1587">
        <v>62823</v>
      </c>
    </row>
    <row r="1588" spans="1:2">
      <c r="A1588" s="17">
        <v>42760</v>
      </c>
      <c r="B1588">
        <v>62823</v>
      </c>
    </row>
    <row r="1589" spans="1:2">
      <c r="A1589" s="17">
        <v>42761</v>
      </c>
      <c r="B1589">
        <v>62823</v>
      </c>
    </row>
    <row r="1590" spans="1:2">
      <c r="A1590" s="17">
        <v>42762</v>
      </c>
      <c r="B1590">
        <v>62823</v>
      </c>
    </row>
    <row r="1591" spans="1:2">
      <c r="A1591" s="17">
        <v>42765</v>
      </c>
      <c r="B1591">
        <v>62823</v>
      </c>
    </row>
    <row r="1592" spans="1:2">
      <c r="A1592" s="17">
        <v>42766</v>
      </c>
      <c r="B1592">
        <v>64552</v>
      </c>
    </row>
    <row r="1593" spans="1:2">
      <c r="A1593" s="17">
        <v>42767</v>
      </c>
      <c r="B1593">
        <v>64552</v>
      </c>
    </row>
    <row r="1594" spans="1:2">
      <c r="A1594" s="17">
        <v>42768</v>
      </c>
      <c r="B1594">
        <v>64552</v>
      </c>
    </row>
    <row r="1595" spans="1:2">
      <c r="A1595" s="17">
        <v>42769</v>
      </c>
      <c r="B1595">
        <v>64552</v>
      </c>
    </row>
    <row r="1596" spans="1:2">
      <c r="A1596" s="17">
        <v>42772</v>
      </c>
      <c r="B1596">
        <v>64552</v>
      </c>
    </row>
    <row r="1597" spans="1:2">
      <c r="A1597" s="17">
        <v>42773</v>
      </c>
      <c r="B1597">
        <v>64811</v>
      </c>
    </row>
    <row r="1598" spans="1:2">
      <c r="A1598" s="17">
        <v>42774</v>
      </c>
      <c r="B1598">
        <v>64811</v>
      </c>
    </row>
    <row r="1599" spans="1:2">
      <c r="A1599" s="17">
        <v>42775</v>
      </c>
      <c r="B1599">
        <v>64811</v>
      </c>
    </row>
    <row r="1600" spans="1:2">
      <c r="A1600" s="17">
        <v>42776</v>
      </c>
      <c r="B1600">
        <v>64811</v>
      </c>
    </row>
    <row r="1601" spans="1:2">
      <c r="A1601" s="17">
        <v>42779</v>
      </c>
      <c r="B1601">
        <v>64811</v>
      </c>
    </row>
    <row r="1602" spans="1:2">
      <c r="A1602" s="17">
        <v>42780</v>
      </c>
      <c r="B1602">
        <v>65179</v>
      </c>
    </row>
    <row r="1603" spans="1:2">
      <c r="A1603" s="17">
        <v>42781</v>
      </c>
      <c r="B1603">
        <v>65179</v>
      </c>
    </row>
    <row r="1604" spans="1:2">
      <c r="A1604" s="17">
        <v>42782</v>
      </c>
      <c r="B1604">
        <v>65179</v>
      </c>
    </row>
    <row r="1605" spans="1:2">
      <c r="A1605" s="17">
        <v>42783</v>
      </c>
      <c r="B1605">
        <v>65179</v>
      </c>
    </row>
    <row r="1606" spans="1:2">
      <c r="A1606" s="17">
        <v>42786</v>
      </c>
      <c r="B1606">
        <v>65179</v>
      </c>
    </row>
    <row r="1607" spans="1:2">
      <c r="A1607" s="17">
        <v>42787</v>
      </c>
      <c r="B1607">
        <v>65938</v>
      </c>
    </row>
    <row r="1608" spans="1:2">
      <c r="A1608" s="17">
        <v>42788</v>
      </c>
      <c r="B1608">
        <v>65938</v>
      </c>
    </row>
    <row r="1609" spans="1:2">
      <c r="A1609" s="17">
        <v>42789</v>
      </c>
      <c r="B1609">
        <v>65938</v>
      </c>
    </row>
    <row r="1610" spans="1:2">
      <c r="A1610" s="17">
        <v>42790</v>
      </c>
      <c r="B1610">
        <v>65938</v>
      </c>
    </row>
    <row r="1611" spans="1:2">
      <c r="A1611" s="17">
        <v>42793</v>
      </c>
      <c r="B1611">
        <v>65938</v>
      </c>
    </row>
    <row r="1612" spans="1:2">
      <c r="A1612" s="17">
        <v>42794</v>
      </c>
      <c r="B1612">
        <v>71200</v>
      </c>
    </row>
    <row r="1613" spans="1:2">
      <c r="A1613" s="17">
        <v>42795</v>
      </c>
      <c r="B1613">
        <v>71200</v>
      </c>
    </row>
    <row r="1614" spans="1:2">
      <c r="A1614" s="17">
        <v>42796</v>
      </c>
      <c r="B1614">
        <v>71200</v>
      </c>
    </row>
    <row r="1615" spans="1:2">
      <c r="A1615" s="17">
        <v>42797</v>
      </c>
      <c r="B1615">
        <v>71200</v>
      </c>
    </row>
    <row r="1616" spans="1:2">
      <c r="A1616" s="17">
        <v>42800</v>
      </c>
      <c r="B1616">
        <v>71200</v>
      </c>
    </row>
    <row r="1617" spans="1:2">
      <c r="A1617" s="17">
        <v>42801</v>
      </c>
      <c r="B1617">
        <v>68200</v>
      </c>
    </row>
    <row r="1618" spans="1:2">
      <c r="A1618" s="17">
        <v>42802</v>
      </c>
      <c r="B1618">
        <v>68200</v>
      </c>
    </row>
    <row r="1619" spans="1:2">
      <c r="A1619" s="17">
        <v>42803</v>
      </c>
      <c r="B1619">
        <v>68200</v>
      </c>
    </row>
    <row r="1620" spans="1:2">
      <c r="A1620" s="17">
        <v>42804</v>
      </c>
      <c r="B1620">
        <v>68200</v>
      </c>
    </row>
    <row r="1621" spans="1:2">
      <c r="A1621" s="17">
        <v>42807</v>
      </c>
      <c r="B1621">
        <v>68200</v>
      </c>
    </row>
    <row r="1622" spans="1:2">
      <c r="A1622" s="17">
        <v>42808</v>
      </c>
      <c r="B1622">
        <v>66039</v>
      </c>
    </row>
    <row r="1623" spans="1:2">
      <c r="A1623" s="17">
        <v>42809</v>
      </c>
      <c r="B1623">
        <v>66039</v>
      </c>
    </row>
    <row r="1624" spans="1:2">
      <c r="A1624" s="17">
        <v>42810</v>
      </c>
      <c r="B1624">
        <v>66039</v>
      </c>
    </row>
    <row r="1625" spans="1:2">
      <c r="A1625" s="17">
        <v>42811</v>
      </c>
      <c r="B1625">
        <v>66039</v>
      </c>
    </row>
    <row r="1626" spans="1:2">
      <c r="A1626" s="17">
        <v>42814</v>
      </c>
      <c r="B1626">
        <v>66039</v>
      </c>
    </row>
    <row r="1627" spans="1:2">
      <c r="A1627" s="17">
        <v>42815</v>
      </c>
      <c r="B1627">
        <v>67455</v>
      </c>
    </row>
    <row r="1628" spans="1:2">
      <c r="A1628" s="17">
        <v>42816</v>
      </c>
      <c r="B1628">
        <v>67455</v>
      </c>
    </row>
    <row r="1629" spans="1:2">
      <c r="A1629" s="17">
        <v>42817</v>
      </c>
      <c r="B1629">
        <v>67455</v>
      </c>
    </row>
    <row r="1630" spans="1:2">
      <c r="A1630" s="17">
        <v>42818</v>
      </c>
      <c r="B1630">
        <v>67455</v>
      </c>
    </row>
    <row r="1631" spans="1:2">
      <c r="A1631" s="17">
        <v>42821</v>
      </c>
      <c r="B1631">
        <v>67455</v>
      </c>
    </row>
    <row r="1632" spans="1:2">
      <c r="A1632" s="17">
        <v>42822</v>
      </c>
      <c r="B1632">
        <v>66094</v>
      </c>
    </row>
    <row r="1633" spans="1:2">
      <c r="A1633" s="17">
        <v>42823</v>
      </c>
      <c r="B1633">
        <v>66094</v>
      </c>
    </row>
    <row r="1634" spans="1:2">
      <c r="A1634" s="17">
        <v>42824</v>
      </c>
      <c r="B1634">
        <v>66094</v>
      </c>
    </row>
    <row r="1635" spans="1:2">
      <c r="A1635" s="17">
        <v>42825</v>
      </c>
      <c r="B1635">
        <v>66094</v>
      </c>
    </row>
    <row r="1636" spans="1:2">
      <c r="A1636" s="17">
        <v>42828</v>
      </c>
      <c r="B1636">
        <v>66094</v>
      </c>
    </row>
    <row r="1637" spans="1:2">
      <c r="A1637" s="17">
        <v>42829</v>
      </c>
      <c r="B1637">
        <v>63741</v>
      </c>
    </row>
    <row r="1638" spans="1:2">
      <c r="A1638" s="17">
        <v>42830</v>
      </c>
      <c r="B1638">
        <v>63741</v>
      </c>
    </row>
    <row r="1639" spans="1:2">
      <c r="A1639" s="17">
        <v>42831</v>
      </c>
      <c r="B1639">
        <v>63741</v>
      </c>
    </row>
    <row r="1640" spans="1:2">
      <c r="A1640" s="17">
        <v>42832</v>
      </c>
      <c r="B1640">
        <v>63741</v>
      </c>
    </row>
    <row r="1641" spans="1:2">
      <c r="A1641" s="17">
        <v>42835</v>
      </c>
      <c r="B1641">
        <v>63741</v>
      </c>
    </row>
    <row r="1642" spans="1:2">
      <c r="A1642" s="17">
        <v>42836</v>
      </c>
      <c r="B1642">
        <v>64829</v>
      </c>
    </row>
    <row r="1643" spans="1:2">
      <c r="A1643" s="17">
        <v>42837</v>
      </c>
      <c r="B1643">
        <v>64829</v>
      </c>
    </row>
    <row r="1644" spans="1:2">
      <c r="A1644" s="17">
        <v>42838</v>
      </c>
      <c r="B1644">
        <v>64829</v>
      </c>
    </row>
    <row r="1645" spans="1:2">
      <c r="A1645" s="17">
        <v>42839</v>
      </c>
      <c r="B1645">
        <v>64829</v>
      </c>
    </row>
    <row r="1646" spans="1:2">
      <c r="A1646" s="17">
        <v>42842</v>
      </c>
      <c r="B1646">
        <v>64829</v>
      </c>
    </row>
    <row r="1647" spans="1:2">
      <c r="A1647" s="17">
        <v>42843</v>
      </c>
      <c r="B1647">
        <v>66022</v>
      </c>
    </row>
    <row r="1648" spans="1:2">
      <c r="A1648" s="17">
        <v>42844</v>
      </c>
      <c r="B1648">
        <v>66022</v>
      </c>
    </row>
    <row r="1649" spans="1:2">
      <c r="A1649" s="17">
        <v>42845</v>
      </c>
      <c r="B1649">
        <v>66022</v>
      </c>
    </row>
    <row r="1650" spans="1:2">
      <c r="A1650" s="17">
        <v>42846</v>
      </c>
      <c r="B1650">
        <v>66022</v>
      </c>
    </row>
    <row r="1651" spans="1:2">
      <c r="A1651" s="17">
        <v>42849</v>
      </c>
      <c r="B1651">
        <v>66022</v>
      </c>
    </row>
    <row r="1652" spans="1:2">
      <c r="A1652" s="17">
        <v>42850</v>
      </c>
      <c r="B1652">
        <v>65327</v>
      </c>
    </row>
    <row r="1653" spans="1:2">
      <c r="A1653" s="17">
        <v>42851</v>
      </c>
      <c r="B1653">
        <v>65327</v>
      </c>
    </row>
    <row r="1654" spans="1:2">
      <c r="A1654" s="17">
        <v>42852</v>
      </c>
      <c r="B1654">
        <v>65327</v>
      </c>
    </row>
    <row r="1655" spans="1:2">
      <c r="A1655" s="17">
        <v>42853</v>
      </c>
      <c r="B1655">
        <v>65327</v>
      </c>
    </row>
    <row r="1656" spans="1:2">
      <c r="A1656" s="17">
        <v>42856</v>
      </c>
      <c r="B1656">
        <v>65327</v>
      </c>
    </row>
    <row r="1657" spans="1:2">
      <c r="A1657" s="17">
        <v>42857</v>
      </c>
      <c r="B1657">
        <v>71757</v>
      </c>
    </row>
    <row r="1658" spans="1:2">
      <c r="A1658" s="17">
        <v>42858</v>
      </c>
      <c r="B1658">
        <v>71757</v>
      </c>
    </row>
    <row r="1659" spans="1:2">
      <c r="A1659" s="17">
        <v>42859</v>
      </c>
      <c r="B1659">
        <v>71757</v>
      </c>
    </row>
    <row r="1660" spans="1:2">
      <c r="A1660" s="17">
        <v>42860</v>
      </c>
      <c r="B1660">
        <v>71757</v>
      </c>
    </row>
    <row r="1661" spans="1:2">
      <c r="A1661" s="17">
        <v>42863</v>
      </c>
      <c r="B1661">
        <v>71757</v>
      </c>
    </row>
    <row r="1662" spans="1:2">
      <c r="A1662" s="17">
        <v>42864</v>
      </c>
      <c r="B1662">
        <v>76104</v>
      </c>
    </row>
    <row r="1663" spans="1:2">
      <c r="A1663" s="17">
        <v>42865</v>
      </c>
      <c r="B1663">
        <v>76104</v>
      </c>
    </row>
    <row r="1664" spans="1:2">
      <c r="A1664" s="17">
        <v>42866</v>
      </c>
      <c r="B1664">
        <v>76104</v>
      </c>
    </row>
    <row r="1665" spans="1:2">
      <c r="A1665" s="17">
        <v>42867</v>
      </c>
      <c r="B1665">
        <v>76104</v>
      </c>
    </row>
    <row r="1666" spans="1:2">
      <c r="A1666" s="17">
        <v>42870</v>
      </c>
      <c r="B1666">
        <v>76104</v>
      </c>
    </row>
    <row r="1667" spans="1:2">
      <c r="A1667" s="17">
        <v>42871</v>
      </c>
      <c r="B1667">
        <v>74421</v>
      </c>
    </row>
    <row r="1668" spans="1:2">
      <c r="A1668" s="17">
        <v>42872</v>
      </c>
      <c r="B1668">
        <v>74421</v>
      </c>
    </row>
    <row r="1669" spans="1:2">
      <c r="A1669" s="17">
        <v>42873</v>
      </c>
      <c r="B1669">
        <v>74421</v>
      </c>
    </row>
    <row r="1670" spans="1:2">
      <c r="A1670" s="17">
        <v>42874</v>
      </c>
      <c r="B1670">
        <v>74421</v>
      </c>
    </row>
    <row r="1671" spans="1:2">
      <c r="A1671" s="17">
        <v>42877</v>
      </c>
      <c r="B1671">
        <v>74421</v>
      </c>
    </row>
    <row r="1672" spans="1:2">
      <c r="A1672" s="17">
        <v>42878</v>
      </c>
      <c r="B1672">
        <v>70625</v>
      </c>
    </row>
    <row r="1673" spans="1:2">
      <c r="A1673" s="17">
        <v>42879</v>
      </c>
      <c r="B1673">
        <v>70625</v>
      </c>
    </row>
    <row r="1674" spans="1:2">
      <c r="A1674" s="17">
        <v>42880</v>
      </c>
      <c r="B1674">
        <v>70625</v>
      </c>
    </row>
    <row r="1675" spans="1:2">
      <c r="A1675" s="17">
        <v>42881</v>
      </c>
      <c r="B1675">
        <v>70625</v>
      </c>
    </row>
    <row r="1676" spans="1:2">
      <c r="A1676" s="17">
        <v>42884</v>
      </c>
      <c r="B1676">
        <v>70625</v>
      </c>
    </row>
    <row r="1677" spans="1:2">
      <c r="A1677" s="17">
        <v>42885</v>
      </c>
      <c r="B1677">
        <v>69380</v>
      </c>
    </row>
    <row r="1678" spans="1:2">
      <c r="A1678" s="17">
        <v>42886</v>
      </c>
      <c r="B1678">
        <v>69380</v>
      </c>
    </row>
    <row r="1679" spans="1:2">
      <c r="A1679" s="17">
        <v>42887</v>
      </c>
      <c r="B1679">
        <v>69380</v>
      </c>
    </row>
    <row r="1680" spans="1:2">
      <c r="A1680" s="17">
        <v>42888</v>
      </c>
      <c r="B1680">
        <v>69380</v>
      </c>
    </row>
    <row r="1681" spans="1:2">
      <c r="A1681" s="17">
        <v>42891</v>
      </c>
      <c r="B1681">
        <v>69380</v>
      </c>
    </row>
    <row r="1682" spans="1:2">
      <c r="A1682" s="17">
        <v>42892</v>
      </c>
      <c r="B1682">
        <v>69495</v>
      </c>
    </row>
    <row r="1683" spans="1:2">
      <c r="A1683" s="17">
        <v>42893</v>
      </c>
      <c r="B1683">
        <v>69495</v>
      </c>
    </row>
    <row r="1684" spans="1:2">
      <c r="A1684" s="17">
        <v>42894</v>
      </c>
      <c r="B1684">
        <v>69495</v>
      </c>
    </row>
    <row r="1685" spans="1:2">
      <c r="A1685" s="17">
        <v>42895</v>
      </c>
      <c r="B1685">
        <v>69495</v>
      </c>
    </row>
    <row r="1686" spans="1:2">
      <c r="A1686" s="17">
        <v>42898</v>
      </c>
      <c r="B1686">
        <v>69495</v>
      </c>
    </row>
    <row r="1687" spans="1:2">
      <c r="A1687" s="17">
        <v>42899</v>
      </c>
      <c r="B1687">
        <v>76040</v>
      </c>
    </row>
    <row r="1688" spans="1:2">
      <c r="A1688" s="17">
        <v>42900</v>
      </c>
      <c r="B1688">
        <v>76040</v>
      </c>
    </row>
    <row r="1689" spans="1:2">
      <c r="A1689" s="17">
        <v>42901</v>
      </c>
      <c r="B1689">
        <v>76040</v>
      </c>
    </row>
    <row r="1690" spans="1:2">
      <c r="A1690" s="17">
        <v>42902</v>
      </c>
      <c r="B1690">
        <v>76040</v>
      </c>
    </row>
    <row r="1691" spans="1:2">
      <c r="A1691" s="17">
        <v>42905</v>
      </c>
      <c r="B1691">
        <v>76040</v>
      </c>
    </row>
    <row r="1692" spans="1:2">
      <c r="A1692" s="17">
        <v>42906</v>
      </c>
      <c r="B1692">
        <v>75380</v>
      </c>
    </row>
    <row r="1693" spans="1:2">
      <c r="A1693" s="17">
        <v>42907</v>
      </c>
      <c r="B1693">
        <v>75380</v>
      </c>
    </row>
    <row r="1694" spans="1:2">
      <c r="A1694" s="17">
        <v>42908</v>
      </c>
      <c r="B1694">
        <v>75380</v>
      </c>
    </row>
    <row r="1695" spans="1:2">
      <c r="A1695" s="17">
        <v>42909</v>
      </c>
      <c r="B1695">
        <v>75380</v>
      </c>
    </row>
    <row r="1696" spans="1:2">
      <c r="A1696" s="17">
        <v>42912</v>
      </c>
      <c r="B1696">
        <v>75380</v>
      </c>
    </row>
    <row r="1697" spans="1:2">
      <c r="A1697" s="17">
        <v>42913</v>
      </c>
      <c r="B1697">
        <v>76578</v>
      </c>
    </row>
    <row r="1698" spans="1:2">
      <c r="A1698" s="17">
        <v>42914</v>
      </c>
      <c r="B1698">
        <v>76578</v>
      </c>
    </row>
    <row r="1699" spans="1:2">
      <c r="A1699" s="17">
        <v>42915</v>
      </c>
      <c r="B1699">
        <v>76578</v>
      </c>
    </row>
    <row r="1700" spans="1:2">
      <c r="A1700" s="17">
        <v>42916</v>
      </c>
      <c r="B1700">
        <v>76578</v>
      </c>
    </row>
    <row r="1701" spans="1:2">
      <c r="A1701" s="17">
        <v>42919</v>
      </c>
      <c r="B1701">
        <v>76578</v>
      </c>
    </row>
    <row r="1702" spans="1:2">
      <c r="A1702" s="17">
        <v>42920</v>
      </c>
      <c r="B1702">
        <v>72797</v>
      </c>
    </row>
    <row r="1703" spans="1:2">
      <c r="A1703" s="17">
        <v>42921</v>
      </c>
      <c r="B1703">
        <v>72797</v>
      </c>
    </row>
    <row r="1704" spans="1:2">
      <c r="A1704" s="17">
        <v>42922</v>
      </c>
      <c r="B1704">
        <v>72797</v>
      </c>
    </row>
    <row r="1705" spans="1:2">
      <c r="A1705" s="17">
        <v>42923</v>
      </c>
      <c r="B1705">
        <v>72797</v>
      </c>
    </row>
    <row r="1706" spans="1:2">
      <c r="A1706" s="17">
        <v>42926</v>
      </c>
      <c r="B1706">
        <v>72797</v>
      </c>
    </row>
    <row r="1707" spans="1:2">
      <c r="A1707" s="17">
        <v>42927</v>
      </c>
      <c r="B1707">
        <v>74471</v>
      </c>
    </row>
    <row r="1708" spans="1:2">
      <c r="A1708" s="17">
        <v>42928</v>
      </c>
      <c r="B1708">
        <v>74471</v>
      </c>
    </row>
    <row r="1709" spans="1:2">
      <c r="A1709" s="17">
        <v>42929</v>
      </c>
      <c r="B1709">
        <v>74471</v>
      </c>
    </row>
    <row r="1710" spans="1:2">
      <c r="A1710" s="17">
        <v>42930</v>
      </c>
      <c r="B1710">
        <v>74471</v>
      </c>
    </row>
    <row r="1711" spans="1:2">
      <c r="A1711" s="17">
        <v>42933</v>
      </c>
      <c r="B1711">
        <v>74471</v>
      </c>
    </row>
    <row r="1712" spans="1:2">
      <c r="A1712" s="17">
        <v>42934</v>
      </c>
      <c r="B1712">
        <v>72456</v>
      </c>
    </row>
    <row r="1713" spans="1:2">
      <c r="A1713" s="17">
        <v>42935</v>
      </c>
      <c r="B1713">
        <v>72456</v>
      </c>
    </row>
    <row r="1714" spans="1:2">
      <c r="A1714" s="17">
        <v>42936</v>
      </c>
      <c r="B1714">
        <v>72456</v>
      </c>
    </row>
    <row r="1715" spans="1:2">
      <c r="A1715" s="17">
        <v>42937</v>
      </c>
      <c r="B1715">
        <v>72456</v>
      </c>
    </row>
    <row r="1716" spans="1:2">
      <c r="A1716" s="17">
        <v>42940</v>
      </c>
      <c r="B1716">
        <v>72456</v>
      </c>
    </row>
    <row r="1717" spans="1:2">
      <c r="A1717" s="17">
        <v>42941</v>
      </c>
      <c r="B1717">
        <v>71062</v>
      </c>
    </row>
    <row r="1718" spans="1:2">
      <c r="A1718" s="17">
        <v>42942</v>
      </c>
      <c r="B1718">
        <v>71062</v>
      </c>
    </row>
    <row r="1719" spans="1:2">
      <c r="A1719" s="17">
        <v>42943</v>
      </c>
      <c r="B1719">
        <v>71062</v>
      </c>
    </row>
    <row r="1720" spans="1:2">
      <c r="A1720" s="17">
        <v>42944</v>
      </c>
      <c r="B1720">
        <v>71062</v>
      </c>
    </row>
    <row r="1721" spans="1:2">
      <c r="A1721" s="17">
        <v>42947</v>
      </c>
      <c r="B1721">
        <v>71062</v>
      </c>
    </row>
    <row r="1722" spans="1:2">
      <c r="A1722" s="17">
        <v>42948</v>
      </c>
      <c r="B1722">
        <v>72421</v>
      </c>
    </row>
    <row r="1723" spans="1:2">
      <c r="A1723" s="17">
        <v>42949</v>
      </c>
      <c r="B1723">
        <v>72421</v>
      </c>
    </row>
    <row r="1724" spans="1:2">
      <c r="A1724" s="17">
        <v>42950</v>
      </c>
      <c r="B1724">
        <v>72421</v>
      </c>
    </row>
    <row r="1725" spans="1:2">
      <c r="A1725" s="17">
        <v>42951</v>
      </c>
      <c r="B1725">
        <v>72421</v>
      </c>
    </row>
    <row r="1726" spans="1:2">
      <c r="A1726" s="17">
        <v>42954</v>
      </c>
      <c r="B1726">
        <v>72421</v>
      </c>
    </row>
    <row r="1727" spans="1:2">
      <c r="A1727" s="17">
        <v>42955</v>
      </c>
      <c r="B1727">
        <v>70550</v>
      </c>
    </row>
    <row r="1728" spans="1:2">
      <c r="A1728" s="17">
        <v>42956</v>
      </c>
      <c r="B1728">
        <v>70550</v>
      </c>
    </row>
    <row r="1729" spans="1:2">
      <c r="A1729" s="17">
        <v>42957</v>
      </c>
      <c r="B1729">
        <v>70550</v>
      </c>
    </row>
    <row r="1730" spans="1:2">
      <c r="A1730" s="17">
        <v>42958</v>
      </c>
      <c r="B1730">
        <v>70550</v>
      </c>
    </row>
    <row r="1731" spans="1:2">
      <c r="A1731" s="17">
        <v>42961</v>
      </c>
      <c r="B1731">
        <v>70550</v>
      </c>
    </row>
    <row r="1732" spans="1:2">
      <c r="A1732" s="17">
        <v>42962</v>
      </c>
      <c r="B1732">
        <v>70177</v>
      </c>
    </row>
    <row r="1733" spans="1:2">
      <c r="A1733" s="17">
        <v>42963</v>
      </c>
      <c r="B1733">
        <v>70177</v>
      </c>
    </row>
    <row r="1734" spans="1:2">
      <c r="A1734" s="17">
        <v>42964</v>
      </c>
      <c r="B1734">
        <v>70177</v>
      </c>
    </row>
    <row r="1735" spans="1:2">
      <c r="A1735" s="17">
        <v>42965</v>
      </c>
      <c r="B1735">
        <v>70177</v>
      </c>
    </row>
    <row r="1736" spans="1:2">
      <c r="A1736" s="17">
        <v>42968</v>
      </c>
      <c r="B1736">
        <v>70177</v>
      </c>
    </row>
    <row r="1737" spans="1:2">
      <c r="A1737" s="17">
        <v>42969</v>
      </c>
      <c r="B1737">
        <v>71946</v>
      </c>
    </row>
    <row r="1738" spans="1:2">
      <c r="A1738" s="17">
        <v>42970</v>
      </c>
      <c r="B1738">
        <v>71946</v>
      </c>
    </row>
    <row r="1739" spans="1:2">
      <c r="A1739" s="17">
        <v>42971</v>
      </c>
      <c r="B1739">
        <v>71946</v>
      </c>
    </row>
    <row r="1740" spans="1:2">
      <c r="A1740" s="17">
        <v>42972</v>
      </c>
      <c r="B1740">
        <v>71946</v>
      </c>
    </row>
    <row r="1741" spans="1:2">
      <c r="A1741" s="17">
        <v>42975</v>
      </c>
      <c r="B1741">
        <v>71946</v>
      </c>
    </row>
    <row r="1742" spans="1:2">
      <c r="A1742" s="17">
        <v>42976</v>
      </c>
      <c r="B1742">
        <v>75270</v>
      </c>
    </row>
    <row r="1743" spans="1:2">
      <c r="A1743" s="17">
        <v>42977</v>
      </c>
      <c r="B1743">
        <v>75270</v>
      </c>
    </row>
    <row r="1744" spans="1:2">
      <c r="A1744" s="17">
        <v>42978</v>
      </c>
      <c r="B1744">
        <v>75270</v>
      </c>
    </row>
    <row r="1745" spans="1:2">
      <c r="A1745" s="17">
        <v>42979</v>
      </c>
      <c r="B1745">
        <v>75270</v>
      </c>
    </row>
    <row r="1746" spans="1:2">
      <c r="A1746" s="17">
        <v>42982</v>
      </c>
      <c r="B1746">
        <v>75270</v>
      </c>
    </row>
    <row r="1747" spans="1:2">
      <c r="A1747" s="17">
        <v>42983</v>
      </c>
      <c r="B1747">
        <v>79308</v>
      </c>
    </row>
    <row r="1748" spans="1:2">
      <c r="A1748" s="17">
        <v>42984</v>
      </c>
      <c r="B1748">
        <v>79308</v>
      </c>
    </row>
    <row r="1749" spans="1:2">
      <c r="A1749" s="17">
        <v>42985</v>
      </c>
      <c r="B1749">
        <v>79308</v>
      </c>
    </row>
    <row r="1750" spans="1:2">
      <c r="A1750" s="17">
        <v>42986</v>
      </c>
      <c r="B1750">
        <v>79308</v>
      </c>
    </row>
    <row r="1751" spans="1:2">
      <c r="A1751" s="17">
        <v>42989</v>
      </c>
      <c r="B1751">
        <v>79308</v>
      </c>
    </row>
    <row r="1752" spans="1:2">
      <c r="A1752" s="17">
        <v>42990</v>
      </c>
      <c r="B1752">
        <v>80477</v>
      </c>
    </row>
    <row r="1753" spans="1:2">
      <c r="A1753" s="17">
        <v>42991</v>
      </c>
      <c r="B1753">
        <v>80477</v>
      </c>
    </row>
    <row r="1754" spans="1:2">
      <c r="A1754" s="17">
        <v>42992</v>
      </c>
      <c r="B1754">
        <v>80477</v>
      </c>
    </row>
    <row r="1755" spans="1:2">
      <c r="A1755" s="17">
        <v>42993</v>
      </c>
      <c r="B1755">
        <v>80477</v>
      </c>
    </row>
    <row r="1756" spans="1:2">
      <c r="A1756" s="17">
        <v>42996</v>
      </c>
      <c r="B1756">
        <v>80477</v>
      </c>
    </row>
    <row r="1757" spans="1:2">
      <c r="A1757" s="17">
        <v>42997</v>
      </c>
      <c r="B1757">
        <v>76633</v>
      </c>
    </row>
    <row r="1758" spans="1:2">
      <c r="A1758" s="17">
        <v>42998</v>
      </c>
      <c r="B1758">
        <v>76633</v>
      </c>
    </row>
    <row r="1759" spans="1:2">
      <c r="A1759" s="17">
        <v>42999</v>
      </c>
      <c r="B1759">
        <v>76633</v>
      </c>
    </row>
    <row r="1760" spans="1:2">
      <c r="A1760" s="17">
        <v>43000</v>
      </c>
      <c r="B1760">
        <v>76633</v>
      </c>
    </row>
    <row r="1761" spans="1:2">
      <c r="A1761" s="17">
        <v>43003</v>
      </c>
      <c r="B1761">
        <v>76633</v>
      </c>
    </row>
    <row r="1762" spans="1:2">
      <c r="A1762" s="17">
        <v>43004</v>
      </c>
      <c r="B1762">
        <v>70987</v>
      </c>
    </row>
    <row r="1763" spans="1:2">
      <c r="A1763" s="17">
        <v>43005</v>
      </c>
      <c r="B1763">
        <v>70987</v>
      </c>
    </row>
    <row r="1764" spans="1:2">
      <c r="A1764" s="17">
        <v>43006</v>
      </c>
      <c r="B1764">
        <v>70987</v>
      </c>
    </row>
    <row r="1765" spans="1:2">
      <c r="A1765" s="17">
        <v>43007</v>
      </c>
      <c r="B1765">
        <v>70987</v>
      </c>
    </row>
    <row r="1766" spans="1:2">
      <c r="A1766" s="17">
        <v>43010</v>
      </c>
      <c r="B1766">
        <v>70987</v>
      </c>
    </row>
    <row r="1767" spans="1:2">
      <c r="A1767" s="17">
        <v>43011</v>
      </c>
      <c r="B1767">
        <v>71860</v>
      </c>
    </row>
    <row r="1768" spans="1:2">
      <c r="A1768" s="17">
        <v>43012</v>
      </c>
      <c r="B1768">
        <v>71860</v>
      </c>
    </row>
    <row r="1769" spans="1:2">
      <c r="A1769" s="17">
        <v>43013</v>
      </c>
      <c r="B1769">
        <v>71860</v>
      </c>
    </row>
    <row r="1770" spans="1:2">
      <c r="A1770" s="17">
        <v>43014</v>
      </c>
      <c r="B1770">
        <v>71860</v>
      </c>
    </row>
    <row r="1771" spans="1:2">
      <c r="A1771" s="17">
        <v>43017</v>
      </c>
      <c r="B1771">
        <v>71860</v>
      </c>
    </row>
    <row r="1772" spans="1:2">
      <c r="A1772" s="17">
        <v>43018</v>
      </c>
      <c r="B1772">
        <v>75931</v>
      </c>
    </row>
    <row r="1773" spans="1:2">
      <c r="A1773" s="17">
        <v>43019</v>
      </c>
      <c r="B1773">
        <v>75931</v>
      </c>
    </row>
    <row r="1774" spans="1:2">
      <c r="A1774" s="17">
        <v>43020</v>
      </c>
      <c r="B1774">
        <v>75931</v>
      </c>
    </row>
    <row r="1775" spans="1:2">
      <c r="A1775" s="17">
        <v>43021</v>
      </c>
      <c r="B1775">
        <v>75931</v>
      </c>
    </row>
    <row r="1776" spans="1:2">
      <c r="A1776" s="17">
        <v>43024</v>
      </c>
      <c r="B1776">
        <v>75931</v>
      </c>
    </row>
    <row r="1777" spans="1:2">
      <c r="A1777" s="17">
        <v>43025</v>
      </c>
      <c r="B1777">
        <v>75448</v>
      </c>
    </row>
    <row r="1778" spans="1:2">
      <c r="A1778" s="17">
        <v>43026</v>
      </c>
      <c r="B1778">
        <v>75448</v>
      </c>
    </row>
    <row r="1779" spans="1:2">
      <c r="A1779" s="17">
        <v>43027</v>
      </c>
      <c r="B1779">
        <v>75448</v>
      </c>
    </row>
    <row r="1780" spans="1:2">
      <c r="A1780" s="17">
        <v>43028</v>
      </c>
      <c r="B1780">
        <v>75448</v>
      </c>
    </row>
    <row r="1781" spans="1:2">
      <c r="A1781" s="17">
        <v>43031</v>
      </c>
      <c r="B1781">
        <v>75448</v>
      </c>
    </row>
    <row r="1782" spans="1:2">
      <c r="A1782" s="17">
        <v>43032</v>
      </c>
      <c r="B1782">
        <v>75692</v>
      </c>
    </row>
    <row r="1783" spans="1:2">
      <c r="A1783" s="17">
        <v>43033</v>
      </c>
      <c r="B1783">
        <v>75692</v>
      </c>
    </row>
    <row r="1784" spans="1:2">
      <c r="A1784" s="17">
        <v>43034</v>
      </c>
      <c r="B1784">
        <v>75692</v>
      </c>
    </row>
    <row r="1785" spans="1:2">
      <c r="A1785" s="17">
        <v>43035</v>
      </c>
      <c r="B1785">
        <v>75692</v>
      </c>
    </row>
    <row r="1786" spans="1:2">
      <c r="A1786" s="17">
        <v>43038</v>
      </c>
      <c r="B1786">
        <v>75692</v>
      </c>
    </row>
    <row r="1787" spans="1:2">
      <c r="A1787" s="17">
        <v>43039</v>
      </c>
      <c r="B1787">
        <v>77828</v>
      </c>
    </row>
    <row r="1788" spans="1:2">
      <c r="A1788" s="17">
        <v>43040</v>
      </c>
      <c r="B1788">
        <v>77828</v>
      </c>
    </row>
    <row r="1789" spans="1:2">
      <c r="A1789" s="17">
        <v>43041</v>
      </c>
      <c r="B1789">
        <v>77828</v>
      </c>
    </row>
    <row r="1790" spans="1:2">
      <c r="A1790" s="17">
        <v>43042</v>
      </c>
      <c r="B1790">
        <v>77828</v>
      </c>
    </row>
    <row r="1791" spans="1:2">
      <c r="A1791" s="17">
        <v>43045</v>
      </c>
      <c r="B1791">
        <v>77828</v>
      </c>
    </row>
    <row r="1792" spans="1:2">
      <c r="A1792" s="17">
        <v>43046</v>
      </c>
      <c r="B1792">
        <v>78380</v>
      </c>
    </row>
    <row r="1793" spans="1:2">
      <c r="A1793" s="17">
        <v>43047</v>
      </c>
      <c r="B1793">
        <v>78380</v>
      </c>
    </row>
    <row r="1794" spans="1:2">
      <c r="A1794" s="17">
        <v>43048</v>
      </c>
      <c r="B1794">
        <v>78380</v>
      </c>
    </row>
    <row r="1795" spans="1:2">
      <c r="A1795" s="17">
        <v>43049</v>
      </c>
      <c r="B1795">
        <v>78380</v>
      </c>
    </row>
    <row r="1796" spans="1:2">
      <c r="A1796" s="17">
        <v>43052</v>
      </c>
      <c r="B1796">
        <v>78380</v>
      </c>
    </row>
    <row r="1797" spans="1:2">
      <c r="A1797" s="17">
        <v>43053</v>
      </c>
      <c r="B1797">
        <v>78974</v>
      </c>
    </row>
    <row r="1798" spans="1:2">
      <c r="A1798" s="17">
        <v>43054</v>
      </c>
      <c r="B1798">
        <v>78974</v>
      </c>
    </row>
    <row r="1799" spans="1:2">
      <c r="A1799" s="17">
        <v>43055</v>
      </c>
      <c r="B1799">
        <v>78974</v>
      </c>
    </row>
    <row r="1800" spans="1:2">
      <c r="A1800" s="17">
        <v>43056</v>
      </c>
      <c r="B1800">
        <v>78974</v>
      </c>
    </row>
    <row r="1801" spans="1:2">
      <c r="A1801" s="17">
        <v>43059</v>
      </c>
      <c r="B1801">
        <v>78974</v>
      </c>
    </row>
    <row r="1802" spans="1:2">
      <c r="A1802" s="17">
        <v>43060</v>
      </c>
      <c r="B1802">
        <v>77941</v>
      </c>
    </row>
    <row r="1803" spans="1:2">
      <c r="A1803" s="17">
        <v>43061</v>
      </c>
      <c r="B1803">
        <v>77941</v>
      </c>
    </row>
    <row r="1804" spans="1:2">
      <c r="A1804" s="17">
        <v>43062</v>
      </c>
      <c r="B1804">
        <v>77941</v>
      </c>
    </row>
    <row r="1805" spans="1:2">
      <c r="A1805" s="17">
        <v>43063</v>
      </c>
      <c r="B1805">
        <v>77941</v>
      </c>
    </row>
    <row r="1806" spans="1:2">
      <c r="A1806" s="17">
        <v>43066</v>
      </c>
      <c r="B1806">
        <v>77941</v>
      </c>
    </row>
    <row r="1807" spans="1:2">
      <c r="A1807" s="17">
        <v>43067</v>
      </c>
      <c r="B1807">
        <v>78435</v>
      </c>
    </row>
    <row r="1808" spans="1:2">
      <c r="A1808" s="17">
        <v>43068</v>
      </c>
      <c r="B1808">
        <v>78435</v>
      </c>
    </row>
    <row r="1809" spans="1:2">
      <c r="A1809" s="17">
        <v>43069</v>
      </c>
      <c r="B1809">
        <v>78435</v>
      </c>
    </row>
    <row r="1810" spans="1:2">
      <c r="A1810" s="17">
        <v>43070</v>
      </c>
      <c r="B1810">
        <v>78435</v>
      </c>
    </row>
    <row r="1811" spans="1:2">
      <c r="A1811" s="17">
        <v>43073</v>
      </c>
      <c r="B1811">
        <v>78435</v>
      </c>
    </row>
    <row r="1812" spans="1:2">
      <c r="A1812" s="17">
        <v>43074</v>
      </c>
      <c r="B1812">
        <v>78993</v>
      </c>
    </row>
    <row r="1813" spans="1:2">
      <c r="A1813" s="17">
        <v>43075</v>
      </c>
      <c r="B1813">
        <v>78993</v>
      </c>
    </row>
    <row r="1814" spans="1:2">
      <c r="A1814" s="17">
        <v>43076</v>
      </c>
      <c r="B1814">
        <v>78993</v>
      </c>
    </row>
    <row r="1815" spans="1:2">
      <c r="A1815" s="17">
        <v>43077</v>
      </c>
      <c r="B1815">
        <v>78993</v>
      </c>
    </row>
    <row r="1816" spans="1:2">
      <c r="A1816" s="17">
        <v>43080</v>
      </c>
      <c r="B1816">
        <v>78993</v>
      </c>
    </row>
    <row r="1817" spans="1:2">
      <c r="A1817" s="17">
        <v>43081</v>
      </c>
      <c r="B1817">
        <v>88076</v>
      </c>
    </row>
    <row r="1818" spans="1:2">
      <c r="A1818" s="17">
        <v>43082</v>
      </c>
      <c r="B1818">
        <v>88076</v>
      </c>
    </row>
    <row r="1819" spans="1:2">
      <c r="A1819" s="17">
        <v>43083</v>
      </c>
      <c r="B1819">
        <v>88076</v>
      </c>
    </row>
    <row r="1820" spans="1:2">
      <c r="A1820" s="17">
        <v>43084</v>
      </c>
      <c r="B1820">
        <v>88076</v>
      </c>
    </row>
    <row r="1821" spans="1:2">
      <c r="A1821" s="17">
        <v>43087</v>
      </c>
      <c r="B1821">
        <v>88076</v>
      </c>
    </row>
    <row r="1822" spans="1:2">
      <c r="A1822" s="17">
        <v>43088</v>
      </c>
      <c r="B1822">
        <v>87329</v>
      </c>
    </row>
    <row r="1823" spans="1:2">
      <c r="A1823" s="17">
        <v>43089</v>
      </c>
      <c r="B1823">
        <v>87329</v>
      </c>
    </row>
    <row r="1824" spans="1:2">
      <c r="A1824" s="17">
        <v>43090</v>
      </c>
      <c r="B1824">
        <v>87329</v>
      </c>
    </row>
    <row r="1825" spans="1:2">
      <c r="A1825" s="17">
        <v>43091</v>
      </c>
      <c r="B1825">
        <v>87329</v>
      </c>
    </row>
    <row r="1826" spans="1:2">
      <c r="A1826" s="17">
        <v>43094</v>
      </c>
      <c r="B1826">
        <v>87329</v>
      </c>
    </row>
    <row r="1827" spans="1:2">
      <c r="A1827" s="17">
        <v>43095</v>
      </c>
      <c r="B1827">
        <v>85616</v>
      </c>
    </row>
    <row r="1828" spans="1:2">
      <c r="A1828" s="17">
        <v>43096</v>
      </c>
      <c r="B1828">
        <v>85616</v>
      </c>
    </row>
    <row r="1829" spans="1:2">
      <c r="A1829" s="17">
        <v>43097</v>
      </c>
      <c r="B1829">
        <v>85616</v>
      </c>
    </row>
    <row r="1830" spans="1:2">
      <c r="A1830" s="17">
        <v>43098</v>
      </c>
      <c r="B1830">
        <v>85616</v>
      </c>
    </row>
    <row r="1831" spans="1:2">
      <c r="A1831" s="17">
        <v>43101</v>
      </c>
      <c r="B1831">
        <v>85616</v>
      </c>
    </row>
    <row r="1832" spans="1:2">
      <c r="A1832" s="17">
        <v>43102</v>
      </c>
      <c r="B1832">
        <v>81677</v>
      </c>
    </row>
    <row r="1833" spans="1:2">
      <c r="A1833" s="17">
        <v>43103</v>
      </c>
      <c r="B1833">
        <v>81677</v>
      </c>
    </row>
    <row r="1834" spans="1:2">
      <c r="A1834" s="17">
        <v>43104</v>
      </c>
      <c r="B1834">
        <v>81677</v>
      </c>
    </row>
    <row r="1835" spans="1:2">
      <c r="A1835" s="17">
        <v>43105</v>
      </c>
      <c r="B1835">
        <v>81677</v>
      </c>
    </row>
    <row r="1836" spans="1:2">
      <c r="A1836" s="17">
        <v>43108</v>
      </c>
      <c r="B1836">
        <v>81677</v>
      </c>
    </row>
    <row r="1837" spans="1:2">
      <c r="A1837" s="17">
        <v>43109</v>
      </c>
      <c r="B1837">
        <v>80569</v>
      </c>
    </row>
    <row r="1838" spans="1:2">
      <c r="A1838" s="17">
        <v>43110</v>
      </c>
      <c r="B1838">
        <v>80569</v>
      </c>
    </row>
    <row r="1839" spans="1:2">
      <c r="A1839" s="17">
        <v>43111</v>
      </c>
      <c r="B1839">
        <v>80569</v>
      </c>
    </row>
    <row r="1840" spans="1:2">
      <c r="A1840" s="17">
        <v>43112</v>
      </c>
      <c r="B1840">
        <v>80569</v>
      </c>
    </row>
    <row r="1841" spans="1:2">
      <c r="A1841" s="17">
        <v>43115</v>
      </c>
      <c r="B1841">
        <v>80569</v>
      </c>
    </row>
    <row r="1842" spans="1:2">
      <c r="A1842" s="17">
        <v>43116</v>
      </c>
      <c r="B1842">
        <v>85179</v>
      </c>
    </row>
    <row r="1843" spans="1:2">
      <c r="A1843" s="17">
        <v>43117</v>
      </c>
      <c r="B1843">
        <v>85179</v>
      </c>
    </row>
    <row r="1844" spans="1:2">
      <c r="A1844" s="17">
        <v>43118</v>
      </c>
      <c r="B1844">
        <v>85179</v>
      </c>
    </row>
    <row r="1845" spans="1:2">
      <c r="A1845" s="17">
        <v>43119</v>
      </c>
      <c r="B1845">
        <v>85179</v>
      </c>
    </row>
    <row r="1846" spans="1:2">
      <c r="A1846" s="17">
        <v>43122</v>
      </c>
      <c r="B1846">
        <v>85179</v>
      </c>
    </row>
    <row r="1847" spans="1:2">
      <c r="A1847" s="17">
        <v>43123</v>
      </c>
      <c r="B1847">
        <v>90494</v>
      </c>
    </row>
    <row r="1848" spans="1:2">
      <c r="A1848" s="17">
        <v>43124</v>
      </c>
      <c r="B1848">
        <v>90494</v>
      </c>
    </row>
    <row r="1849" spans="1:2">
      <c r="A1849" s="17">
        <v>43125</v>
      </c>
      <c r="B1849">
        <v>90494</v>
      </c>
    </row>
    <row r="1850" spans="1:2">
      <c r="A1850" s="17">
        <v>43126</v>
      </c>
      <c r="B1850">
        <v>90494</v>
      </c>
    </row>
    <row r="1851" spans="1:2">
      <c r="A1851" s="17">
        <v>43129</v>
      </c>
      <c r="B1851">
        <v>90494</v>
      </c>
    </row>
    <row r="1852" spans="1:2">
      <c r="A1852" s="17">
        <v>43130</v>
      </c>
      <c r="B1852">
        <v>92167</v>
      </c>
    </row>
    <row r="1853" spans="1:2">
      <c r="A1853" s="17">
        <v>43131</v>
      </c>
      <c r="B1853">
        <v>92167</v>
      </c>
    </row>
    <row r="1854" spans="1:2">
      <c r="A1854" s="17">
        <v>43132</v>
      </c>
      <c r="B1854">
        <v>92167</v>
      </c>
    </row>
    <row r="1855" spans="1:2">
      <c r="A1855" s="17">
        <v>43133</v>
      </c>
      <c r="B1855">
        <v>92167</v>
      </c>
    </row>
    <row r="1856" spans="1:2">
      <c r="A1856" s="17">
        <v>43136</v>
      </c>
      <c r="B1856">
        <v>92167</v>
      </c>
    </row>
    <row r="1857" spans="1:2">
      <c r="A1857" s="17">
        <v>43137</v>
      </c>
      <c r="B1857">
        <v>90932</v>
      </c>
    </row>
    <row r="1858" spans="1:2">
      <c r="A1858" s="17">
        <v>43138</v>
      </c>
      <c r="B1858">
        <v>90932</v>
      </c>
    </row>
    <row r="1859" spans="1:2">
      <c r="A1859" s="17">
        <v>43139</v>
      </c>
      <c r="B1859">
        <v>90932</v>
      </c>
    </row>
    <row r="1860" spans="1:2">
      <c r="A1860" s="17">
        <v>43140</v>
      </c>
      <c r="B1860">
        <v>90932</v>
      </c>
    </row>
    <row r="1861" spans="1:2">
      <c r="A1861" s="17">
        <v>43143</v>
      </c>
      <c r="B1861">
        <v>90932</v>
      </c>
    </row>
    <row r="1862" spans="1:2">
      <c r="A1862" s="17">
        <v>43144</v>
      </c>
      <c r="B1862">
        <v>84126</v>
      </c>
    </row>
    <row r="1863" spans="1:2">
      <c r="A1863" s="17">
        <v>43145</v>
      </c>
      <c r="B1863">
        <v>84126</v>
      </c>
    </row>
    <row r="1864" spans="1:2">
      <c r="A1864" s="17">
        <v>43146</v>
      </c>
      <c r="B1864">
        <v>84126</v>
      </c>
    </row>
    <row r="1865" spans="1:2">
      <c r="A1865" s="17">
        <v>43147</v>
      </c>
      <c r="B1865">
        <v>84126</v>
      </c>
    </row>
    <row r="1866" spans="1:2">
      <c r="A1866" s="17">
        <v>43150</v>
      </c>
      <c r="B1866">
        <v>84126</v>
      </c>
    </row>
    <row r="1867" spans="1:2">
      <c r="A1867" s="17">
        <v>43151</v>
      </c>
      <c r="B1867">
        <v>85249</v>
      </c>
    </row>
    <row r="1868" spans="1:2">
      <c r="A1868" s="17">
        <v>43152</v>
      </c>
      <c r="B1868">
        <v>85249</v>
      </c>
    </row>
    <row r="1869" spans="1:2">
      <c r="A1869" s="17">
        <v>43153</v>
      </c>
      <c r="B1869">
        <v>85249</v>
      </c>
    </row>
    <row r="1870" spans="1:2">
      <c r="A1870" s="17">
        <v>43154</v>
      </c>
      <c r="B1870">
        <v>85249</v>
      </c>
    </row>
    <row r="1871" spans="1:2">
      <c r="A1871" s="17">
        <v>43157</v>
      </c>
      <c r="B1871">
        <v>85249</v>
      </c>
    </row>
    <row r="1872" spans="1:2">
      <c r="A1872" s="17">
        <v>43158</v>
      </c>
      <c r="B1872">
        <v>85924</v>
      </c>
    </row>
    <row r="1873" spans="1:2">
      <c r="A1873" s="17">
        <v>43159</v>
      </c>
      <c r="B1873">
        <v>85924</v>
      </c>
    </row>
    <row r="1874" spans="1:2">
      <c r="A1874" s="17">
        <v>43160</v>
      </c>
      <c r="B1874">
        <v>85924</v>
      </c>
    </row>
    <row r="1875" spans="1:2">
      <c r="A1875" s="17">
        <v>43161</v>
      </c>
      <c r="B1875">
        <v>85924</v>
      </c>
    </row>
    <row r="1876" spans="1:2">
      <c r="A1876" s="17">
        <v>43164</v>
      </c>
      <c r="B1876">
        <v>85924</v>
      </c>
    </row>
    <row r="1877" spans="1:2">
      <c r="A1877" s="17">
        <v>43165</v>
      </c>
      <c r="B1877">
        <v>80653</v>
      </c>
    </row>
    <row r="1878" spans="1:2">
      <c r="A1878" s="17">
        <v>43166</v>
      </c>
      <c r="B1878">
        <v>80653</v>
      </c>
    </row>
    <row r="1879" spans="1:2">
      <c r="A1879" s="17">
        <v>43167</v>
      </c>
      <c r="B1879">
        <v>80653</v>
      </c>
    </row>
    <row r="1880" spans="1:2">
      <c r="A1880" s="17">
        <v>43168</v>
      </c>
      <c r="B1880">
        <v>80653</v>
      </c>
    </row>
    <row r="1881" spans="1:2">
      <c r="A1881" s="17">
        <v>43171</v>
      </c>
      <c r="B1881">
        <v>80653</v>
      </c>
    </row>
    <row r="1882" spans="1:2">
      <c r="A1882" s="17">
        <v>43172</v>
      </c>
      <c r="B1882">
        <v>79225</v>
      </c>
    </row>
    <row r="1883" spans="1:2">
      <c r="A1883" s="17">
        <v>43173</v>
      </c>
      <c r="B1883">
        <v>79225</v>
      </c>
    </row>
    <row r="1884" spans="1:2">
      <c r="A1884" s="17">
        <v>43174</v>
      </c>
      <c r="B1884">
        <v>79225</v>
      </c>
    </row>
    <row r="1885" spans="1:2">
      <c r="A1885" s="17">
        <v>43175</v>
      </c>
      <c r="B1885">
        <v>79225</v>
      </c>
    </row>
    <row r="1886" spans="1:2">
      <c r="A1886" s="17">
        <v>43178</v>
      </c>
      <c r="B1886">
        <v>79225</v>
      </c>
    </row>
    <row r="1887" spans="1:2">
      <c r="A1887" s="17">
        <v>43179</v>
      </c>
      <c r="B1887">
        <v>78021</v>
      </c>
    </row>
    <row r="1888" spans="1:2">
      <c r="A1888" s="17">
        <v>43180</v>
      </c>
      <c r="B1888">
        <v>78021</v>
      </c>
    </row>
    <row r="1889" spans="1:2">
      <c r="A1889" s="17">
        <v>43181</v>
      </c>
      <c r="B1889">
        <v>78021</v>
      </c>
    </row>
    <row r="1890" spans="1:2">
      <c r="A1890" s="17">
        <v>43182</v>
      </c>
      <c r="B1890">
        <v>78021</v>
      </c>
    </row>
    <row r="1891" spans="1:2">
      <c r="A1891" s="17">
        <v>43185</v>
      </c>
      <c r="B1891">
        <v>78021</v>
      </c>
    </row>
    <row r="1892" spans="1:2">
      <c r="A1892" s="17">
        <v>43186</v>
      </c>
      <c r="B1892">
        <v>76610</v>
      </c>
    </row>
    <row r="1893" spans="1:2">
      <c r="A1893" s="17">
        <v>43187</v>
      </c>
      <c r="B1893">
        <v>76610</v>
      </c>
    </row>
    <row r="1894" spans="1:2">
      <c r="A1894" s="17">
        <v>43188</v>
      </c>
      <c r="B1894">
        <v>76610</v>
      </c>
    </row>
    <row r="1895" spans="1:2">
      <c r="A1895" s="17">
        <v>43189</v>
      </c>
      <c r="B1895">
        <v>76610</v>
      </c>
    </row>
    <row r="1896" spans="1:2">
      <c r="A1896" s="17">
        <v>43192</v>
      </c>
      <c r="B1896">
        <v>76610</v>
      </c>
    </row>
    <row r="1897" spans="1:2">
      <c r="A1897" s="17">
        <v>43193</v>
      </c>
      <c r="B1897">
        <v>75757</v>
      </c>
    </row>
    <row r="1898" spans="1:2">
      <c r="A1898" s="17">
        <v>43194</v>
      </c>
      <c r="B1898">
        <v>75757</v>
      </c>
    </row>
    <row r="1899" spans="1:2">
      <c r="A1899" s="17">
        <v>43195</v>
      </c>
      <c r="B1899">
        <v>75757</v>
      </c>
    </row>
    <row r="1900" spans="1:2">
      <c r="A1900" s="17">
        <v>43196</v>
      </c>
      <c r="B1900">
        <v>75757</v>
      </c>
    </row>
    <row r="1901" spans="1:2">
      <c r="A1901" s="17">
        <v>43199</v>
      </c>
      <c r="B1901">
        <v>75757</v>
      </c>
    </row>
    <row r="1902" spans="1:2">
      <c r="A1902" s="17">
        <v>43200</v>
      </c>
      <c r="B1902">
        <v>76230</v>
      </c>
    </row>
    <row r="1903" spans="1:2">
      <c r="A1903" s="17">
        <v>43201</v>
      </c>
      <c r="B1903">
        <v>76230</v>
      </c>
    </row>
    <row r="1904" spans="1:2">
      <c r="A1904" s="17">
        <v>43202</v>
      </c>
      <c r="B1904">
        <v>76230</v>
      </c>
    </row>
    <row r="1905" spans="1:2">
      <c r="A1905" s="17">
        <v>43203</v>
      </c>
      <c r="B1905">
        <v>76230</v>
      </c>
    </row>
    <row r="1906" spans="1:2">
      <c r="A1906" s="17">
        <v>43206</v>
      </c>
      <c r="B1906">
        <v>76230</v>
      </c>
    </row>
    <row r="1907" spans="1:2">
      <c r="A1907" s="17">
        <v>43207</v>
      </c>
      <c r="B1907">
        <v>76193</v>
      </c>
    </row>
    <row r="1908" spans="1:2">
      <c r="A1908" s="17">
        <v>43208</v>
      </c>
      <c r="B1908">
        <v>76193</v>
      </c>
    </row>
    <row r="1909" spans="1:2">
      <c r="A1909" s="17">
        <v>43209</v>
      </c>
      <c r="B1909">
        <v>76193</v>
      </c>
    </row>
    <row r="1910" spans="1:2">
      <c r="A1910" s="17">
        <v>43210</v>
      </c>
      <c r="B1910">
        <v>76193</v>
      </c>
    </row>
    <row r="1911" spans="1:2">
      <c r="A1911" s="17">
        <v>43213</v>
      </c>
      <c r="B1911">
        <v>76193</v>
      </c>
    </row>
    <row r="1912" spans="1:2">
      <c r="A1912" s="17">
        <v>43214</v>
      </c>
      <c r="B1912">
        <v>76044</v>
      </c>
    </row>
    <row r="1913" spans="1:2">
      <c r="A1913" s="17">
        <v>43215</v>
      </c>
      <c r="B1913">
        <v>76044</v>
      </c>
    </row>
    <row r="1914" spans="1:2">
      <c r="A1914" s="17">
        <v>43216</v>
      </c>
      <c r="B1914">
        <v>76044</v>
      </c>
    </row>
    <row r="1915" spans="1:2">
      <c r="A1915" s="17">
        <v>43217</v>
      </c>
      <c r="B1915">
        <v>76044</v>
      </c>
    </row>
    <row r="1916" spans="1:2">
      <c r="A1916" s="17">
        <v>43220</v>
      </c>
      <c r="B1916">
        <v>76044</v>
      </c>
    </row>
    <row r="1917" spans="1:2">
      <c r="A1917" s="17">
        <v>43221</v>
      </c>
      <c r="B1917">
        <v>80633</v>
      </c>
    </row>
    <row r="1918" spans="1:2">
      <c r="A1918" s="17">
        <v>43222</v>
      </c>
      <c r="B1918">
        <v>80633</v>
      </c>
    </row>
    <row r="1919" spans="1:2">
      <c r="A1919" s="17">
        <v>43223</v>
      </c>
      <c r="B1919">
        <v>80633</v>
      </c>
    </row>
    <row r="1920" spans="1:2">
      <c r="A1920" s="17">
        <v>43224</v>
      </c>
      <c r="B1920">
        <v>80633</v>
      </c>
    </row>
    <row r="1921" spans="1:2">
      <c r="A1921" s="17">
        <v>43227</v>
      </c>
      <c r="B1921">
        <v>80633</v>
      </c>
    </row>
    <row r="1922" spans="1:2">
      <c r="A1922" s="17">
        <v>43228</v>
      </c>
      <c r="B1922">
        <v>80411</v>
      </c>
    </row>
    <row r="1923" spans="1:2">
      <c r="A1923" s="17">
        <v>43229</v>
      </c>
      <c r="B1923">
        <v>80411</v>
      </c>
    </row>
    <row r="1924" spans="1:2">
      <c r="A1924" s="17">
        <v>43230</v>
      </c>
      <c r="B1924">
        <v>80411</v>
      </c>
    </row>
    <row r="1925" spans="1:2">
      <c r="A1925" s="17">
        <v>43231</v>
      </c>
      <c r="B1925">
        <v>80411</v>
      </c>
    </row>
    <row r="1926" spans="1:2">
      <c r="A1926" s="17">
        <v>43234</v>
      </c>
      <c r="B1926">
        <v>80411</v>
      </c>
    </row>
    <row r="1927" spans="1:2">
      <c r="A1927" s="17">
        <v>43235</v>
      </c>
      <c r="B1927">
        <v>80140</v>
      </c>
    </row>
    <row r="1928" spans="1:2">
      <c r="A1928" s="17">
        <v>43236</v>
      </c>
      <c r="B1928">
        <v>80140</v>
      </c>
    </row>
    <row r="1929" spans="1:2">
      <c r="A1929" s="17">
        <v>43237</v>
      </c>
      <c r="B1929">
        <v>80140</v>
      </c>
    </row>
    <row r="1930" spans="1:2">
      <c r="A1930" s="17">
        <v>43238</v>
      </c>
      <c r="B1930">
        <v>80140</v>
      </c>
    </row>
    <row r="1931" spans="1:2">
      <c r="A1931" s="17">
        <v>43241</v>
      </c>
      <c r="B1931">
        <v>80140</v>
      </c>
    </row>
    <row r="1932" spans="1:2">
      <c r="A1932" s="17">
        <v>43242</v>
      </c>
      <c r="B1932">
        <v>80393</v>
      </c>
    </row>
    <row r="1933" spans="1:2">
      <c r="A1933" s="17">
        <v>43243</v>
      </c>
      <c r="B1933">
        <v>80393</v>
      </c>
    </row>
    <row r="1934" spans="1:2">
      <c r="A1934" s="17">
        <v>43244</v>
      </c>
      <c r="B1934">
        <v>80393</v>
      </c>
    </row>
    <row r="1935" spans="1:2">
      <c r="A1935" s="17">
        <v>43245</v>
      </c>
      <c r="B1935">
        <v>80393</v>
      </c>
    </row>
    <row r="1936" spans="1:2">
      <c r="A1936" s="17">
        <v>43248</v>
      </c>
      <c r="B1936">
        <v>80393</v>
      </c>
    </row>
    <row r="1937" spans="1:2">
      <c r="A1937" s="17">
        <v>43249</v>
      </c>
      <c r="B1937">
        <v>81357</v>
      </c>
    </row>
    <row r="1938" spans="1:2">
      <c r="A1938" s="17">
        <v>43250</v>
      </c>
      <c r="B1938">
        <v>81357</v>
      </c>
    </row>
    <row r="1939" spans="1:2">
      <c r="A1939" s="17">
        <v>43251</v>
      </c>
      <c r="B1939">
        <v>81357</v>
      </c>
    </row>
    <row r="1940" spans="1:2">
      <c r="A1940" s="17">
        <v>43252</v>
      </c>
      <c r="B1940">
        <v>81357</v>
      </c>
    </row>
    <row r="1941" spans="1:2">
      <c r="A1941" s="17">
        <v>43255</v>
      </c>
      <c r="B1941">
        <v>81357</v>
      </c>
    </row>
    <row r="1942" spans="1:2">
      <c r="A1942" s="17">
        <v>43256</v>
      </c>
      <c r="B1942">
        <v>84484</v>
      </c>
    </row>
    <row r="1943" spans="1:2">
      <c r="A1943" s="17">
        <v>43257</v>
      </c>
      <c r="B1943">
        <v>84484</v>
      </c>
    </row>
    <row r="1944" spans="1:2">
      <c r="A1944" s="17">
        <v>43258</v>
      </c>
      <c r="B1944">
        <v>84484</v>
      </c>
    </row>
    <row r="1945" spans="1:2">
      <c r="A1945" s="17">
        <v>43259</v>
      </c>
      <c r="B1945">
        <v>84484</v>
      </c>
    </row>
    <row r="1946" spans="1:2">
      <c r="A1946" s="17">
        <v>43262</v>
      </c>
      <c r="B1946">
        <v>84484</v>
      </c>
    </row>
    <row r="1947" spans="1:2">
      <c r="A1947" s="17">
        <v>43263</v>
      </c>
      <c r="B1947">
        <v>85886</v>
      </c>
    </row>
    <row r="1948" spans="1:2">
      <c r="A1948" s="17">
        <v>43264</v>
      </c>
      <c r="B1948">
        <v>85886</v>
      </c>
    </row>
    <row r="1949" spans="1:2">
      <c r="A1949" s="17">
        <v>43265</v>
      </c>
      <c r="B1949">
        <v>85886</v>
      </c>
    </row>
    <row r="1950" spans="1:2">
      <c r="A1950" s="17">
        <v>43266</v>
      </c>
      <c r="B1950">
        <v>85886</v>
      </c>
    </row>
    <row r="1951" spans="1:2">
      <c r="A1951" s="17">
        <v>43269</v>
      </c>
      <c r="B1951">
        <v>85886</v>
      </c>
    </row>
    <row r="1952" spans="1:2">
      <c r="A1952" s="17">
        <v>43270</v>
      </c>
      <c r="B1952">
        <v>88852</v>
      </c>
    </row>
    <row r="1953" spans="1:2">
      <c r="A1953" s="17">
        <v>43271</v>
      </c>
      <c r="B1953">
        <v>88852</v>
      </c>
    </row>
    <row r="1954" spans="1:2">
      <c r="A1954" s="17">
        <v>43272</v>
      </c>
      <c r="B1954">
        <v>88852</v>
      </c>
    </row>
    <row r="1955" spans="1:2">
      <c r="A1955" s="17">
        <v>43273</v>
      </c>
      <c r="B1955">
        <v>88852</v>
      </c>
    </row>
    <row r="1956" spans="1:2">
      <c r="A1956" s="17">
        <v>43276</v>
      </c>
      <c r="B1956">
        <v>88852</v>
      </c>
    </row>
    <row r="1957" spans="1:2">
      <c r="A1957" s="17">
        <v>43277</v>
      </c>
      <c r="B1957">
        <v>86452</v>
      </c>
    </row>
    <row r="1958" spans="1:2">
      <c r="A1958" s="17">
        <v>43278</v>
      </c>
      <c r="B1958">
        <v>86452</v>
      </c>
    </row>
    <row r="1959" spans="1:2">
      <c r="A1959" s="17">
        <v>43279</v>
      </c>
      <c r="B1959">
        <v>86452</v>
      </c>
    </row>
    <row r="1960" spans="1:2">
      <c r="A1960" s="17">
        <v>43280</v>
      </c>
      <c r="B1960">
        <v>86452</v>
      </c>
    </row>
    <row r="1961" spans="1:2">
      <c r="A1961" s="17">
        <v>43283</v>
      </c>
      <c r="B1961">
        <v>86452</v>
      </c>
    </row>
    <row r="1962" spans="1:2">
      <c r="A1962" s="17">
        <v>43284</v>
      </c>
      <c r="B1962">
        <v>83561</v>
      </c>
    </row>
    <row r="1963" spans="1:2">
      <c r="A1963" s="17">
        <v>43285</v>
      </c>
      <c r="B1963">
        <v>83561</v>
      </c>
    </row>
    <row r="1964" spans="1:2">
      <c r="A1964" s="17">
        <v>43286</v>
      </c>
      <c r="B1964">
        <v>83561</v>
      </c>
    </row>
    <row r="1965" spans="1:2">
      <c r="A1965" s="17">
        <v>43287</v>
      </c>
      <c r="B1965">
        <v>83561</v>
      </c>
    </row>
    <row r="1966" spans="1:2">
      <c r="A1966" s="17">
        <v>43290</v>
      </c>
      <c r="B1966">
        <v>83561</v>
      </c>
    </row>
    <row r="1967" spans="1:2">
      <c r="A1967" s="17">
        <v>43291</v>
      </c>
      <c r="B1967">
        <v>81535</v>
      </c>
    </row>
    <row r="1968" spans="1:2">
      <c r="A1968" s="17">
        <v>43292</v>
      </c>
      <c r="B1968">
        <v>81535</v>
      </c>
    </row>
    <row r="1969" spans="1:2">
      <c r="A1969" s="17">
        <v>43293</v>
      </c>
      <c r="B1969">
        <v>81535</v>
      </c>
    </row>
    <row r="1970" spans="1:2">
      <c r="A1970" s="17">
        <v>43294</v>
      </c>
      <c r="B1970">
        <v>81535</v>
      </c>
    </row>
    <row r="1971" spans="1:2">
      <c r="A1971" s="17">
        <v>43297</v>
      </c>
      <c r="B1971">
        <v>81535</v>
      </c>
    </row>
    <row r="1972" spans="1:2">
      <c r="A1972" s="17">
        <v>43298</v>
      </c>
      <c r="B1972">
        <v>80785</v>
      </c>
    </row>
    <row r="1973" spans="1:2">
      <c r="A1973" s="17">
        <v>43299</v>
      </c>
      <c r="B1973">
        <v>80785</v>
      </c>
    </row>
    <row r="1974" spans="1:2">
      <c r="A1974" s="17">
        <v>43300</v>
      </c>
      <c r="B1974">
        <v>80785</v>
      </c>
    </row>
    <row r="1975" spans="1:2">
      <c r="A1975" s="17">
        <v>43301</v>
      </c>
      <c r="B1975">
        <v>80785</v>
      </c>
    </row>
    <row r="1976" spans="1:2">
      <c r="A1976" s="17">
        <v>43304</v>
      </c>
      <c r="B1976">
        <v>80785</v>
      </c>
    </row>
    <row r="1977" spans="1:2">
      <c r="A1977" s="17">
        <v>43305</v>
      </c>
      <c r="B1977">
        <v>80021</v>
      </c>
    </row>
    <row r="1978" spans="1:2">
      <c r="A1978" s="17">
        <v>43306</v>
      </c>
      <c r="B1978">
        <v>80021</v>
      </c>
    </row>
    <row r="1979" spans="1:2">
      <c r="A1979" s="17">
        <v>43307</v>
      </c>
      <c r="B1979">
        <v>80021</v>
      </c>
    </row>
    <row r="1980" spans="1:2">
      <c r="A1980" s="17">
        <v>43308</v>
      </c>
      <c r="B1980">
        <v>80021</v>
      </c>
    </row>
    <row r="1981" spans="1:2">
      <c r="A1981" s="17">
        <v>43311</v>
      </c>
      <c r="B1981">
        <v>80021</v>
      </c>
    </row>
    <row r="1982" spans="1:2">
      <c r="A1982" s="17">
        <v>43312</v>
      </c>
      <c r="B1982">
        <v>82139</v>
      </c>
    </row>
    <row r="1983" spans="1:2">
      <c r="A1983" s="17">
        <v>43313</v>
      </c>
      <c r="B1983">
        <v>82139</v>
      </c>
    </row>
    <row r="1984" spans="1:2">
      <c r="A1984" s="17">
        <v>43314</v>
      </c>
      <c r="B1984">
        <v>82139</v>
      </c>
    </row>
    <row r="1985" spans="1:2">
      <c r="A1985" s="17">
        <v>43315</v>
      </c>
      <c r="B1985">
        <v>82139</v>
      </c>
    </row>
    <row r="1986" spans="1:2">
      <c r="A1986" s="17">
        <v>43318</v>
      </c>
      <c r="B1986">
        <v>82139</v>
      </c>
    </row>
    <row r="1987" spans="1:2">
      <c r="A1987" s="17">
        <v>43319</v>
      </c>
      <c r="B1987">
        <v>79082</v>
      </c>
    </row>
    <row r="1988" spans="1:2">
      <c r="A1988" s="17">
        <v>43320</v>
      </c>
      <c r="B1988">
        <v>79082</v>
      </c>
    </row>
    <row r="1989" spans="1:2">
      <c r="A1989" s="17">
        <v>43321</v>
      </c>
      <c r="B1989">
        <v>79082</v>
      </c>
    </row>
    <row r="1990" spans="1:2">
      <c r="A1990" s="17">
        <v>43322</v>
      </c>
      <c r="B1990">
        <v>79082</v>
      </c>
    </row>
    <row r="1991" spans="1:2">
      <c r="A1991" s="17">
        <v>43325</v>
      </c>
      <c r="B1991">
        <v>79082</v>
      </c>
    </row>
    <row r="1992" spans="1:2">
      <c r="A1992" s="17">
        <v>43326</v>
      </c>
      <c r="B1992">
        <v>83991</v>
      </c>
    </row>
    <row r="1993" spans="1:2">
      <c r="A1993" s="17">
        <v>43327</v>
      </c>
      <c r="B1993">
        <v>83991</v>
      </c>
    </row>
    <row r="1994" spans="1:2">
      <c r="A1994" s="17">
        <v>43328</v>
      </c>
      <c r="B1994">
        <v>83991</v>
      </c>
    </row>
    <row r="1995" spans="1:2">
      <c r="A1995" s="17">
        <v>43329</v>
      </c>
      <c r="B1995">
        <v>83991</v>
      </c>
    </row>
    <row r="1996" spans="1:2">
      <c r="A1996" s="17">
        <v>43332</v>
      </c>
      <c r="B1996">
        <v>83991</v>
      </c>
    </row>
    <row r="1997" spans="1:2">
      <c r="A1997" s="17">
        <v>43333</v>
      </c>
      <c r="B1997">
        <v>84057</v>
      </c>
    </row>
    <row r="1998" spans="1:2">
      <c r="A1998" s="17">
        <v>43334</v>
      </c>
      <c r="B1998">
        <v>84057</v>
      </c>
    </row>
    <row r="1999" spans="1:2">
      <c r="A1999" s="17">
        <v>43335</v>
      </c>
      <c r="B1999">
        <v>84057</v>
      </c>
    </row>
    <row r="2000" spans="1:2">
      <c r="A2000" s="17">
        <v>43336</v>
      </c>
      <c r="B2000">
        <v>84057</v>
      </c>
    </row>
    <row r="2001" spans="1:2">
      <c r="A2001" s="17">
        <v>43339</v>
      </c>
      <c r="B2001">
        <v>84057</v>
      </c>
    </row>
    <row r="2002" spans="1:2">
      <c r="A2002" s="17">
        <v>43340</v>
      </c>
      <c r="B2002">
        <v>85221</v>
      </c>
    </row>
    <row r="2003" spans="1:2">
      <c r="A2003" s="17">
        <v>43341</v>
      </c>
      <c r="B2003">
        <v>85221</v>
      </c>
    </row>
    <row r="2004" spans="1:2">
      <c r="A2004" s="17">
        <v>43342</v>
      </c>
      <c r="B2004">
        <v>85221</v>
      </c>
    </row>
    <row r="2005" spans="1:2">
      <c r="A2005" s="17">
        <v>43343</v>
      </c>
      <c r="B2005">
        <v>85221</v>
      </c>
    </row>
    <row r="2006" spans="1:2">
      <c r="A2006" s="17">
        <v>43346</v>
      </c>
      <c r="B2006">
        <v>85221</v>
      </c>
    </row>
    <row r="2007" spans="1:2">
      <c r="A2007" s="17">
        <v>43347</v>
      </c>
      <c r="B2007">
        <v>89546</v>
      </c>
    </row>
    <row r="2008" spans="1:2">
      <c r="A2008" s="17">
        <v>43348</v>
      </c>
      <c r="B2008">
        <v>89546</v>
      </c>
    </row>
    <row r="2009" spans="1:2">
      <c r="A2009" s="17">
        <v>43349</v>
      </c>
      <c r="B2009">
        <v>89546</v>
      </c>
    </row>
    <row r="2010" spans="1:2">
      <c r="A2010" s="17">
        <v>43350</v>
      </c>
      <c r="B2010">
        <v>89546</v>
      </c>
    </row>
    <row r="2011" spans="1:2">
      <c r="A2011" s="17">
        <v>43353</v>
      </c>
      <c r="B2011">
        <v>89546</v>
      </c>
    </row>
    <row r="2012" spans="1:2">
      <c r="A2012" s="17">
        <v>43354</v>
      </c>
      <c r="B2012">
        <v>93273</v>
      </c>
    </row>
    <row r="2013" spans="1:2">
      <c r="A2013" s="17">
        <v>43355</v>
      </c>
      <c r="B2013">
        <v>93273</v>
      </c>
    </row>
    <row r="2014" spans="1:2">
      <c r="A2014" s="17">
        <v>43356</v>
      </c>
      <c r="B2014">
        <v>93273</v>
      </c>
    </row>
    <row r="2015" spans="1:2">
      <c r="A2015" s="17">
        <v>43357</v>
      </c>
      <c r="B2015">
        <v>93273</v>
      </c>
    </row>
    <row r="2016" spans="1:2">
      <c r="A2016" s="17">
        <v>43360</v>
      </c>
      <c r="B2016">
        <v>93273</v>
      </c>
    </row>
    <row r="2017" spans="1:2">
      <c r="A2017" s="17">
        <v>43361</v>
      </c>
      <c r="B2017">
        <v>88533</v>
      </c>
    </row>
    <row r="2018" spans="1:2">
      <c r="A2018" s="17">
        <v>43362</v>
      </c>
      <c r="B2018">
        <v>88533</v>
      </c>
    </row>
    <row r="2019" spans="1:2">
      <c r="A2019" s="17">
        <v>43363</v>
      </c>
      <c r="B2019">
        <v>88533</v>
      </c>
    </row>
    <row r="2020" spans="1:2">
      <c r="A2020" s="17">
        <v>43364</v>
      </c>
      <c r="B2020">
        <v>88533</v>
      </c>
    </row>
    <row r="2021" spans="1:2">
      <c r="A2021" s="17">
        <v>43367</v>
      </c>
      <c r="B2021">
        <v>88533</v>
      </c>
    </row>
    <row r="2022" spans="1:2">
      <c r="A2022" s="17">
        <v>43368</v>
      </c>
      <c r="B2022">
        <v>75991</v>
      </c>
    </row>
    <row r="2023" spans="1:2">
      <c r="A2023" s="17">
        <v>43369</v>
      </c>
      <c r="B2023">
        <v>75991</v>
      </c>
    </row>
    <row r="2024" spans="1:2">
      <c r="A2024" s="17">
        <v>43370</v>
      </c>
      <c r="B2024">
        <v>75991</v>
      </c>
    </row>
    <row r="2025" spans="1:2">
      <c r="A2025" s="17">
        <v>43371</v>
      </c>
      <c r="B2025">
        <v>75991</v>
      </c>
    </row>
    <row r="2026" spans="1:2">
      <c r="A2026" s="17">
        <v>43374</v>
      </c>
      <c r="B2026">
        <v>75991</v>
      </c>
    </row>
    <row r="2027" spans="1:2">
      <c r="A2027" s="17">
        <v>43375</v>
      </c>
      <c r="B2027">
        <v>73139</v>
      </c>
    </row>
    <row r="2028" spans="1:2">
      <c r="A2028" s="17">
        <v>43376</v>
      </c>
      <c r="B2028">
        <v>73139</v>
      </c>
    </row>
    <row r="2029" spans="1:2">
      <c r="A2029" s="17">
        <v>43377</v>
      </c>
      <c r="B2029">
        <v>73139</v>
      </c>
    </row>
    <row r="2030" spans="1:2">
      <c r="A2030" s="17">
        <v>43378</v>
      </c>
      <c r="B2030">
        <v>73139</v>
      </c>
    </row>
    <row r="2031" spans="1:2">
      <c r="A2031" s="17">
        <v>43381</v>
      </c>
      <c r="B2031">
        <v>73139</v>
      </c>
    </row>
    <row r="2032" spans="1:2">
      <c r="A2032" s="17">
        <v>43382</v>
      </c>
      <c r="B2032">
        <v>74067</v>
      </c>
    </row>
    <row r="2033" spans="1:2">
      <c r="A2033" s="17">
        <v>43383</v>
      </c>
      <c r="B2033">
        <v>74067</v>
      </c>
    </row>
    <row r="2034" spans="1:2">
      <c r="A2034" s="17">
        <v>43384</v>
      </c>
      <c r="B2034">
        <v>74067</v>
      </c>
    </row>
    <row r="2035" spans="1:2">
      <c r="A2035" s="17">
        <v>43385</v>
      </c>
      <c r="B2035">
        <v>74067</v>
      </c>
    </row>
    <row r="2036" spans="1:2">
      <c r="A2036" s="17">
        <v>43388</v>
      </c>
      <c r="B2036">
        <v>74067</v>
      </c>
    </row>
    <row r="2037" spans="1:2">
      <c r="A2037" s="17">
        <v>43389</v>
      </c>
      <c r="B2037">
        <v>75547</v>
      </c>
    </row>
    <row r="2038" spans="1:2">
      <c r="A2038" s="17">
        <v>43390</v>
      </c>
      <c r="B2038">
        <v>75547</v>
      </c>
    </row>
    <row r="2039" spans="1:2">
      <c r="A2039" s="17">
        <v>43391</v>
      </c>
      <c r="B2039">
        <v>75547</v>
      </c>
    </row>
    <row r="2040" spans="1:2">
      <c r="A2040" s="17">
        <v>43392</v>
      </c>
      <c r="B2040">
        <v>75547</v>
      </c>
    </row>
    <row r="2041" spans="1:2">
      <c r="A2041" s="17">
        <v>43395</v>
      </c>
      <c r="B2041">
        <v>75547</v>
      </c>
    </row>
    <row r="2042" spans="1:2">
      <c r="A2042" s="17">
        <v>43396</v>
      </c>
      <c r="B2042">
        <v>74436</v>
      </c>
    </row>
    <row r="2043" spans="1:2">
      <c r="A2043" s="17">
        <v>43397</v>
      </c>
      <c r="B2043">
        <v>74436</v>
      </c>
    </row>
    <row r="2044" spans="1:2">
      <c r="A2044" s="17">
        <v>43398</v>
      </c>
      <c r="B2044">
        <v>74436</v>
      </c>
    </row>
    <row r="2045" spans="1:2">
      <c r="A2045" s="17">
        <v>43399</v>
      </c>
      <c r="B2045">
        <v>74436</v>
      </c>
    </row>
    <row r="2046" spans="1:2">
      <c r="A2046" s="17">
        <v>43402</v>
      </c>
      <c r="B2046">
        <v>74436</v>
      </c>
    </row>
    <row r="2047" spans="1:2">
      <c r="A2047" s="17">
        <v>43403</v>
      </c>
      <c r="B2047">
        <v>75001</v>
      </c>
    </row>
    <row r="2048" spans="1:2">
      <c r="A2048" s="17">
        <v>43404</v>
      </c>
      <c r="B2048">
        <v>75001</v>
      </c>
    </row>
    <row r="2049" spans="1:2">
      <c r="A2049" s="17">
        <v>43405</v>
      </c>
      <c r="B2049">
        <v>75001</v>
      </c>
    </row>
    <row r="2050" spans="1:2">
      <c r="A2050" s="17">
        <v>43406</v>
      </c>
      <c r="B2050">
        <v>75001</v>
      </c>
    </row>
    <row r="2051" spans="1:2">
      <c r="A2051" s="17">
        <v>43409</v>
      </c>
      <c r="B2051">
        <v>75001</v>
      </c>
    </row>
    <row r="2052" spans="1:2">
      <c r="A2052" s="17">
        <v>43410</v>
      </c>
      <c r="B2052">
        <v>74364</v>
      </c>
    </row>
    <row r="2053" spans="1:2">
      <c r="A2053" s="17">
        <v>43411</v>
      </c>
      <c r="B2053">
        <v>74364</v>
      </c>
    </row>
    <row r="2054" spans="1:2">
      <c r="A2054" s="17">
        <v>43412</v>
      </c>
      <c r="B2054">
        <v>74364</v>
      </c>
    </row>
    <row r="2055" spans="1:2">
      <c r="A2055" s="17">
        <v>43413</v>
      </c>
      <c r="B2055">
        <v>74364</v>
      </c>
    </row>
    <row r="2056" spans="1:2">
      <c r="A2056" s="17">
        <v>43416</v>
      </c>
      <c r="B2056">
        <v>74364</v>
      </c>
    </row>
    <row r="2057" spans="1:2">
      <c r="A2057" s="17">
        <v>43417</v>
      </c>
      <c r="B2057">
        <v>70152</v>
      </c>
    </row>
    <row r="2058" spans="1:2">
      <c r="A2058" s="17">
        <v>43418</v>
      </c>
      <c r="B2058">
        <v>70152</v>
      </c>
    </row>
    <row r="2059" spans="1:2">
      <c r="A2059" s="17">
        <v>43419</v>
      </c>
      <c r="B2059">
        <v>70152</v>
      </c>
    </row>
    <row r="2060" spans="1:2">
      <c r="A2060" s="17">
        <v>43420</v>
      </c>
      <c r="B2060">
        <v>70152</v>
      </c>
    </row>
    <row r="2061" spans="1:2">
      <c r="A2061" s="17">
        <v>43423</v>
      </c>
      <c r="B2061">
        <v>70152</v>
      </c>
    </row>
    <row r="2062" spans="1:2">
      <c r="A2062" s="17">
        <v>43424</v>
      </c>
      <c r="B2062">
        <v>69800</v>
      </c>
    </row>
    <row r="2063" spans="1:2">
      <c r="A2063" s="17">
        <v>43425</v>
      </c>
      <c r="B2063">
        <v>69800</v>
      </c>
    </row>
    <row r="2064" spans="1:2">
      <c r="A2064" s="17">
        <v>43426</v>
      </c>
      <c r="B2064">
        <v>69800</v>
      </c>
    </row>
    <row r="2065" spans="1:2">
      <c r="A2065" s="17">
        <v>43427</v>
      </c>
      <c r="B2065">
        <v>69800</v>
      </c>
    </row>
    <row r="2066" spans="1:2">
      <c r="A2066" s="17">
        <v>43430</v>
      </c>
      <c r="B2066">
        <v>69800</v>
      </c>
    </row>
    <row r="2067" spans="1:2">
      <c r="A2067" s="17">
        <v>43431</v>
      </c>
      <c r="B2067">
        <v>72373</v>
      </c>
    </row>
    <row r="2068" spans="1:2">
      <c r="A2068" s="17">
        <v>43432</v>
      </c>
      <c r="B2068">
        <v>72373</v>
      </c>
    </row>
    <row r="2069" spans="1:2">
      <c r="A2069" s="17">
        <v>43433</v>
      </c>
      <c r="B2069">
        <v>72373</v>
      </c>
    </row>
    <row r="2070" spans="1:2">
      <c r="A2070" s="17">
        <v>43434</v>
      </c>
      <c r="B2070">
        <v>72373</v>
      </c>
    </row>
    <row r="2071" spans="1:2">
      <c r="A2071" s="17">
        <v>43437</v>
      </c>
      <c r="B2071">
        <v>72373</v>
      </c>
    </row>
    <row r="2072" spans="1:2">
      <c r="A2072" s="17">
        <v>43438</v>
      </c>
      <c r="B2072">
        <v>76828</v>
      </c>
    </row>
    <row r="2073" spans="1:2">
      <c r="A2073" s="17">
        <v>43439</v>
      </c>
      <c r="B2073">
        <v>76828</v>
      </c>
    </row>
    <row r="2074" spans="1:2">
      <c r="A2074" s="17">
        <v>43440</v>
      </c>
      <c r="B2074">
        <v>76828</v>
      </c>
    </row>
    <row r="2075" spans="1:2">
      <c r="A2075" s="17">
        <v>43441</v>
      </c>
      <c r="B2075">
        <v>76828</v>
      </c>
    </row>
    <row r="2076" spans="1:2">
      <c r="A2076" s="17">
        <v>43444</v>
      </c>
      <c r="B2076">
        <v>76828</v>
      </c>
    </row>
    <row r="2077" spans="1:2">
      <c r="A2077" s="17">
        <v>43445</v>
      </c>
      <c r="B2077">
        <v>82550</v>
      </c>
    </row>
    <row r="2078" spans="1:2">
      <c r="A2078" s="17">
        <v>43446</v>
      </c>
      <c r="B2078">
        <v>82550</v>
      </c>
    </row>
    <row r="2079" spans="1:2">
      <c r="A2079" s="17">
        <v>43447</v>
      </c>
      <c r="B2079">
        <v>82550</v>
      </c>
    </row>
    <row r="2080" spans="1:2">
      <c r="A2080" s="17">
        <v>43448</v>
      </c>
      <c r="B2080">
        <v>82550</v>
      </c>
    </row>
    <row r="2081" spans="1:2">
      <c r="A2081" s="17">
        <v>43451</v>
      </c>
      <c r="B2081">
        <v>82550</v>
      </c>
    </row>
    <row r="2082" spans="1:2">
      <c r="A2082" s="17">
        <v>43452</v>
      </c>
      <c r="B2082">
        <v>82939</v>
      </c>
    </row>
    <row r="2083" spans="1:2">
      <c r="A2083" s="17">
        <v>43453</v>
      </c>
      <c r="B2083">
        <v>82939</v>
      </c>
    </row>
    <row r="2084" spans="1:2">
      <c r="A2084" s="17">
        <v>43454</v>
      </c>
      <c r="B2084">
        <v>82939</v>
      </c>
    </row>
    <row r="2085" spans="1:2">
      <c r="A2085" s="17">
        <v>43455</v>
      </c>
      <c r="B2085">
        <v>82939</v>
      </c>
    </row>
    <row r="2086" spans="1:2">
      <c r="A2086" s="17">
        <v>43458</v>
      </c>
      <c r="B2086">
        <v>82939</v>
      </c>
    </row>
    <row r="2087" spans="1:2">
      <c r="A2087" s="17">
        <v>43459</v>
      </c>
      <c r="B2087">
        <v>81640</v>
      </c>
    </row>
    <row r="2088" spans="1:2">
      <c r="A2088" s="17">
        <v>43460</v>
      </c>
      <c r="B2088">
        <v>81640</v>
      </c>
    </row>
    <row r="2089" spans="1:2">
      <c r="A2089" s="17">
        <v>43461</v>
      </c>
      <c r="B2089">
        <v>81640</v>
      </c>
    </row>
    <row r="2090" spans="1:2">
      <c r="A2090" s="17">
        <v>43462</v>
      </c>
      <c r="B2090">
        <v>81640</v>
      </c>
    </row>
    <row r="2091" spans="1:2">
      <c r="A2091" s="17">
        <v>43465</v>
      </c>
      <c r="B2091">
        <v>81640</v>
      </c>
    </row>
    <row r="2092" spans="1:2">
      <c r="A2092" s="17">
        <v>43466</v>
      </c>
      <c r="B2092">
        <v>82828</v>
      </c>
    </row>
    <row r="2093" spans="1:2">
      <c r="A2093" s="17">
        <v>43467</v>
      </c>
      <c r="B2093">
        <v>82828</v>
      </c>
    </row>
    <row r="2094" spans="1:2">
      <c r="A2094" s="17">
        <v>43468</v>
      </c>
      <c r="B2094">
        <v>82828</v>
      </c>
    </row>
    <row r="2095" spans="1:2">
      <c r="A2095" s="17">
        <v>43469</v>
      </c>
      <c r="B2095">
        <v>82828</v>
      </c>
    </row>
    <row r="2096" spans="1:2">
      <c r="A2096" s="17">
        <v>43472</v>
      </c>
      <c r="B2096">
        <v>82828</v>
      </c>
    </row>
    <row r="2097" spans="1:2">
      <c r="A2097" s="17">
        <v>43473</v>
      </c>
      <c r="B2097">
        <v>86645</v>
      </c>
    </row>
    <row r="2098" spans="1:2">
      <c r="A2098" s="17">
        <v>43474</v>
      </c>
      <c r="B2098">
        <v>86645</v>
      </c>
    </row>
    <row r="2099" spans="1:2">
      <c r="A2099" s="17">
        <v>43475</v>
      </c>
      <c r="B2099">
        <v>86645</v>
      </c>
    </row>
    <row r="2100" spans="1:2">
      <c r="A2100" s="17">
        <v>43476</v>
      </c>
      <c r="B2100">
        <v>86645</v>
      </c>
    </row>
    <row r="2101" spans="1:2">
      <c r="A2101" s="17">
        <v>43479</v>
      </c>
      <c r="B2101">
        <v>86645</v>
      </c>
    </row>
    <row r="2102" spans="1:2">
      <c r="A2102" s="17">
        <v>43480</v>
      </c>
      <c r="B2102">
        <v>83822</v>
      </c>
    </row>
    <row r="2103" spans="1:2">
      <c r="A2103" s="17">
        <v>43481</v>
      </c>
      <c r="B2103">
        <v>83822</v>
      </c>
    </row>
    <row r="2104" spans="1:2">
      <c r="A2104" s="17">
        <v>43482</v>
      </c>
      <c r="B2104">
        <v>83822</v>
      </c>
    </row>
    <row r="2105" spans="1:2">
      <c r="A2105" s="17">
        <v>43483</v>
      </c>
      <c r="B2105">
        <v>83822</v>
      </c>
    </row>
    <row r="2106" spans="1:2">
      <c r="A2106" s="17">
        <v>43486</v>
      </c>
      <c r="B2106">
        <v>83822</v>
      </c>
    </row>
    <row r="2107" spans="1:2">
      <c r="A2107" s="17">
        <v>43487</v>
      </c>
      <c r="B2107">
        <v>85889</v>
      </c>
    </row>
    <row r="2108" spans="1:2">
      <c r="A2108" s="17">
        <v>43488</v>
      </c>
      <c r="B2108">
        <v>85889</v>
      </c>
    </row>
    <row r="2109" spans="1:2">
      <c r="A2109" s="17">
        <v>43489</v>
      </c>
      <c r="B2109">
        <v>85889</v>
      </c>
    </row>
    <row r="2110" spans="1:2">
      <c r="A2110" s="17">
        <v>43490</v>
      </c>
      <c r="B2110">
        <v>85889</v>
      </c>
    </row>
    <row r="2111" spans="1:2">
      <c r="A2111" s="17">
        <v>43493</v>
      </c>
      <c r="B2111">
        <v>85889</v>
      </c>
    </row>
    <row r="2112" spans="1:2">
      <c r="A2112" s="17">
        <v>43494</v>
      </c>
      <c r="B2112">
        <v>82259</v>
      </c>
    </row>
    <row r="2113" spans="1:2">
      <c r="A2113" s="17">
        <v>43495</v>
      </c>
      <c r="B2113">
        <v>82259</v>
      </c>
    </row>
    <row r="2114" spans="1:2">
      <c r="A2114" s="17">
        <v>43496</v>
      </c>
      <c r="B2114">
        <v>82259</v>
      </c>
    </row>
    <row r="2115" spans="1:2">
      <c r="A2115" s="17">
        <v>43497</v>
      </c>
      <c r="B2115">
        <v>82259</v>
      </c>
    </row>
    <row r="2116" spans="1:2">
      <c r="A2116" s="17">
        <v>43500</v>
      </c>
      <c r="B2116">
        <v>82259</v>
      </c>
    </row>
    <row r="2117" spans="1:2">
      <c r="A2117" s="17">
        <v>43501</v>
      </c>
      <c r="B2117">
        <v>80894</v>
      </c>
    </row>
    <row r="2118" spans="1:2">
      <c r="A2118" s="17">
        <v>43502</v>
      </c>
      <c r="B2118">
        <v>80894</v>
      </c>
    </row>
    <row r="2119" spans="1:2">
      <c r="A2119" s="17">
        <v>43503</v>
      </c>
      <c r="B2119">
        <v>80894</v>
      </c>
    </row>
    <row r="2120" spans="1:2">
      <c r="A2120" s="17">
        <v>43504</v>
      </c>
      <c r="B2120">
        <v>80894</v>
      </c>
    </row>
    <row r="2121" spans="1:2">
      <c r="A2121" s="17">
        <v>43507</v>
      </c>
      <c r="B2121">
        <v>80894</v>
      </c>
    </row>
    <row r="2122" spans="1:2">
      <c r="A2122" s="17">
        <v>43508</v>
      </c>
      <c r="B2122">
        <v>85394</v>
      </c>
    </row>
    <row r="2123" spans="1:2">
      <c r="A2123" s="17">
        <v>43509</v>
      </c>
      <c r="B2123">
        <v>85394</v>
      </c>
    </row>
    <row r="2124" spans="1:2">
      <c r="A2124" s="17">
        <v>43510</v>
      </c>
      <c r="B2124">
        <v>85394</v>
      </c>
    </row>
    <row r="2125" spans="1:2">
      <c r="A2125" s="17">
        <v>43511</v>
      </c>
      <c r="B2125">
        <v>85394</v>
      </c>
    </row>
    <row r="2126" spans="1:2">
      <c r="A2126" s="17">
        <v>43514</v>
      </c>
      <c r="B2126">
        <v>85394</v>
      </c>
    </row>
    <row r="2127" spans="1:2">
      <c r="A2127" s="17">
        <v>43515</v>
      </c>
      <c r="B2127">
        <v>83413</v>
      </c>
    </row>
    <row r="2128" spans="1:2">
      <c r="A2128" s="17">
        <v>43516</v>
      </c>
      <c r="B2128">
        <v>83413</v>
      </c>
    </row>
    <row r="2129" spans="1:2">
      <c r="A2129" s="17">
        <v>43517</v>
      </c>
      <c r="B2129">
        <v>83413</v>
      </c>
    </row>
    <row r="2130" spans="1:2">
      <c r="A2130" s="17">
        <v>43518</v>
      </c>
      <c r="B2130">
        <v>83413</v>
      </c>
    </row>
    <row r="2131" spans="1:2">
      <c r="A2131" s="17">
        <v>43521</v>
      </c>
      <c r="B2131">
        <v>83413</v>
      </c>
    </row>
    <row r="2132" spans="1:2">
      <c r="A2132" s="17">
        <v>43522</v>
      </c>
      <c r="B2132">
        <v>79606</v>
      </c>
    </row>
    <row r="2133" spans="1:2">
      <c r="A2133" s="17">
        <v>43523</v>
      </c>
      <c r="B2133">
        <v>79606</v>
      </c>
    </row>
    <row r="2134" spans="1:2">
      <c r="A2134" s="17">
        <v>43524</v>
      </c>
      <c r="B2134">
        <v>79606</v>
      </c>
    </row>
    <row r="2135" spans="1:2">
      <c r="A2135" s="17">
        <v>43525</v>
      </c>
      <c r="B2135">
        <v>79606</v>
      </c>
    </row>
    <row r="2136" spans="1:2">
      <c r="A2136" s="17">
        <v>43528</v>
      </c>
      <c r="B2136">
        <v>79606</v>
      </c>
    </row>
    <row r="2137" spans="1:2">
      <c r="A2137" s="17">
        <v>43529</v>
      </c>
      <c r="B2137">
        <v>77483</v>
      </c>
    </row>
    <row r="2138" spans="1:2">
      <c r="A2138" s="17">
        <v>43530</v>
      </c>
      <c r="B2138">
        <v>77483</v>
      </c>
    </row>
    <row r="2139" spans="1:2">
      <c r="A2139" s="17">
        <v>43531</v>
      </c>
      <c r="B2139">
        <v>77483</v>
      </c>
    </row>
    <row r="2140" spans="1:2">
      <c r="A2140" s="17">
        <v>43532</v>
      </c>
      <c r="B2140">
        <v>77483</v>
      </c>
    </row>
    <row r="2141" spans="1:2">
      <c r="A2141" s="17">
        <v>43535</v>
      </c>
      <c r="B2141">
        <v>77483</v>
      </c>
    </row>
    <row r="2142" spans="1:2">
      <c r="A2142" s="17">
        <v>43536</v>
      </c>
      <c r="B2142">
        <v>77461</v>
      </c>
    </row>
    <row r="2143" spans="1:2">
      <c r="A2143" s="17">
        <v>43537</v>
      </c>
      <c r="B2143">
        <v>77461</v>
      </c>
    </row>
    <row r="2144" spans="1:2">
      <c r="A2144" s="17">
        <v>43538</v>
      </c>
      <c r="B2144">
        <v>77461</v>
      </c>
    </row>
    <row r="2145" spans="1:2">
      <c r="A2145" s="17">
        <v>43539</v>
      </c>
      <c r="B2145">
        <v>77461</v>
      </c>
    </row>
    <row r="2146" spans="1:2">
      <c r="A2146" s="17">
        <v>43542</v>
      </c>
      <c r="B2146">
        <v>77461</v>
      </c>
    </row>
    <row r="2147" spans="1:2">
      <c r="A2147" s="17">
        <v>43543</v>
      </c>
      <c r="B2147">
        <v>75915</v>
      </c>
    </row>
    <row r="2148" spans="1:2">
      <c r="A2148" s="17">
        <v>43544</v>
      </c>
      <c r="B2148">
        <v>75915</v>
      </c>
    </row>
    <row r="2149" spans="1:2">
      <c r="A2149" s="17">
        <v>43545</v>
      </c>
      <c r="B2149">
        <v>75915</v>
      </c>
    </row>
    <row r="2150" spans="1:2">
      <c r="A2150" s="17">
        <v>43546</v>
      </c>
      <c r="B2150">
        <v>75915</v>
      </c>
    </row>
    <row r="2151" spans="1:2">
      <c r="A2151" s="17">
        <v>43549</v>
      </c>
      <c r="B2151">
        <v>75915</v>
      </c>
    </row>
    <row r="2152" spans="1:2">
      <c r="A2152" s="17">
        <v>43550</v>
      </c>
      <c r="B2152">
        <v>72073</v>
      </c>
    </row>
    <row r="2153" spans="1:2">
      <c r="A2153" s="17">
        <v>43551</v>
      </c>
      <c r="B2153">
        <v>72073</v>
      </c>
    </row>
    <row r="2154" spans="1:2">
      <c r="A2154" s="17">
        <v>43552</v>
      </c>
      <c r="B2154">
        <v>72073</v>
      </c>
    </row>
    <row r="2155" spans="1:2">
      <c r="A2155" s="17">
        <v>43553</v>
      </c>
      <c r="B2155">
        <v>72073</v>
      </c>
    </row>
    <row r="2156" spans="1:2">
      <c r="A2156" s="17">
        <v>43556</v>
      </c>
      <c r="B2156">
        <v>72073</v>
      </c>
    </row>
    <row r="2157" spans="1:2">
      <c r="A2157" s="17">
        <v>43557</v>
      </c>
      <c r="B2157">
        <v>68064</v>
      </c>
    </row>
    <row r="2158" spans="1:2">
      <c r="A2158" s="17">
        <v>43558</v>
      </c>
      <c r="B2158">
        <v>68064</v>
      </c>
    </row>
    <row r="2159" spans="1:2">
      <c r="A2159" s="17">
        <v>43559</v>
      </c>
      <c r="B2159">
        <v>68064</v>
      </c>
    </row>
    <row r="2160" spans="1:2">
      <c r="A2160" s="17">
        <v>43560</v>
      </c>
      <c r="B2160">
        <v>68064</v>
      </c>
    </row>
    <row r="2161" spans="1:2">
      <c r="A2161" s="17">
        <v>43563</v>
      </c>
      <c r="B2161">
        <v>68064</v>
      </c>
    </row>
    <row r="2162" spans="1:2">
      <c r="A2162" s="17">
        <v>43564</v>
      </c>
      <c r="B2162">
        <v>74605</v>
      </c>
    </row>
    <row r="2163" spans="1:2">
      <c r="A2163" s="17">
        <v>43565</v>
      </c>
      <c r="B2163">
        <v>74605</v>
      </c>
    </row>
    <row r="2164" spans="1:2">
      <c r="A2164" s="17">
        <v>43566</v>
      </c>
      <c r="B2164">
        <v>74605</v>
      </c>
    </row>
    <row r="2165" spans="1:2">
      <c r="A2165" s="17">
        <v>43567</v>
      </c>
      <c r="B2165">
        <v>74605</v>
      </c>
    </row>
    <row r="2166" spans="1:2">
      <c r="A2166" s="17">
        <v>43570</v>
      </c>
      <c r="B2166">
        <v>74605</v>
      </c>
    </row>
    <row r="2167" spans="1:2">
      <c r="A2167" s="17">
        <v>43571</v>
      </c>
      <c r="B2167">
        <v>73727</v>
      </c>
    </row>
    <row r="2168" spans="1:2">
      <c r="A2168" s="17">
        <v>43572</v>
      </c>
      <c r="B2168">
        <v>73727</v>
      </c>
    </row>
    <row r="2169" spans="1:2">
      <c r="A2169" s="17">
        <v>43573</v>
      </c>
      <c r="B2169">
        <v>73727</v>
      </c>
    </row>
    <row r="2170" spans="1:2">
      <c r="A2170" s="17">
        <v>43574</v>
      </c>
      <c r="B2170">
        <v>73727</v>
      </c>
    </row>
    <row r="2171" spans="1:2">
      <c r="A2171" s="17">
        <v>43577</v>
      </c>
      <c r="B2171">
        <v>73727</v>
      </c>
    </row>
    <row r="2172" spans="1:2">
      <c r="A2172" s="17">
        <v>43578</v>
      </c>
      <c r="B2172">
        <v>75277</v>
      </c>
    </row>
    <row r="2173" spans="1:2">
      <c r="A2173" s="17">
        <v>43579</v>
      </c>
      <c r="B2173">
        <v>75277</v>
      </c>
    </row>
    <row r="2174" spans="1:2">
      <c r="A2174" s="17">
        <v>43580</v>
      </c>
      <c r="B2174">
        <v>75277</v>
      </c>
    </row>
    <row r="2175" spans="1:2">
      <c r="A2175" s="17">
        <v>43581</v>
      </c>
      <c r="B2175">
        <v>75277</v>
      </c>
    </row>
    <row r="2176" spans="1:2">
      <c r="A2176" s="17">
        <v>43584</v>
      </c>
      <c r="B2176">
        <v>75277</v>
      </c>
    </row>
    <row r="2177" spans="1:2">
      <c r="A2177" s="17">
        <v>43585</v>
      </c>
      <c r="B2177">
        <v>75798</v>
      </c>
    </row>
    <row r="2178" spans="1:2">
      <c r="A2178" s="17">
        <v>43586</v>
      </c>
      <c r="B2178">
        <v>75798</v>
      </c>
    </row>
    <row r="2179" spans="1:2">
      <c r="A2179" s="17">
        <v>43587</v>
      </c>
      <c r="B2179">
        <v>75798</v>
      </c>
    </row>
    <row r="2180" spans="1:2">
      <c r="A2180" s="17">
        <v>43588</v>
      </c>
      <c r="B2180">
        <v>75798</v>
      </c>
    </row>
    <row r="2181" spans="1:2">
      <c r="A2181" s="17">
        <v>43591</v>
      </c>
      <c r="B2181">
        <v>75798</v>
      </c>
    </row>
    <row r="2182" spans="1:2">
      <c r="A2182" s="17">
        <v>43592</v>
      </c>
      <c r="B2182">
        <v>74901</v>
      </c>
    </row>
    <row r="2183" spans="1:2">
      <c r="A2183" s="17">
        <v>43593</v>
      </c>
      <c r="B2183">
        <v>74901</v>
      </c>
    </row>
    <row r="2184" spans="1:2">
      <c r="A2184" s="17">
        <v>43594</v>
      </c>
      <c r="B2184">
        <v>74901</v>
      </c>
    </row>
    <row r="2185" spans="1:2">
      <c r="A2185" s="17">
        <v>43595</v>
      </c>
      <c r="B2185">
        <v>74901</v>
      </c>
    </row>
    <row r="2186" spans="1:2">
      <c r="A2186" s="17">
        <v>43598</v>
      </c>
      <c r="B2186">
        <v>74901</v>
      </c>
    </row>
    <row r="2187" spans="1:2">
      <c r="A2187" s="17">
        <v>43599</v>
      </c>
      <c r="B2187">
        <v>75331</v>
      </c>
    </row>
    <row r="2188" spans="1:2">
      <c r="A2188" s="17">
        <v>43600</v>
      </c>
      <c r="B2188">
        <v>75331</v>
      </c>
    </row>
    <row r="2189" spans="1:2">
      <c r="A2189" s="17">
        <v>43601</v>
      </c>
      <c r="B2189">
        <v>75331</v>
      </c>
    </row>
    <row r="2190" spans="1:2">
      <c r="A2190" s="17">
        <v>43602</v>
      </c>
      <c r="B2190">
        <v>75331</v>
      </c>
    </row>
    <row r="2191" spans="1:2">
      <c r="A2191" s="17">
        <v>43605</v>
      </c>
      <c r="B2191">
        <v>75331</v>
      </c>
    </row>
    <row r="2192" spans="1:2">
      <c r="A2192" s="17">
        <v>43606</v>
      </c>
      <c r="B2192">
        <v>78838</v>
      </c>
    </row>
    <row r="2193" spans="1:2">
      <c r="A2193" s="17">
        <v>43607</v>
      </c>
      <c r="B2193">
        <v>78838</v>
      </c>
    </row>
    <row r="2194" spans="1:2">
      <c r="A2194" s="17">
        <v>43608</v>
      </c>
      <c r="B2194">
        <v>78838</v>
      </c>
    </row>
    <row r="2195" spans="1:2">
      <c r="A2195" s="17">
        <v>43609</v>
      </c>
      <c r="B2195">
        <v>78838</v>
      </c>
    </row>
    <row r="2196" spans="1:2">
      <c r="A2196" s="17">
        <v>43612</v>
      </c>
      <c r="B2196">
        <v>78838</v>
      </c>
    </row>
    <row r="2197" spans="1:2">
      <c r="A2197" s="17">
        <v>43613</v>
      </c>
      <c r="B2197">
        <v>83398</v>
      </c>
    </row>
    <row r="2198" spans="1:2">
      <c r="A2198" s="17">
        <v>43614</v>
      </c>
      <c r="B2198">
        <v>83398</v>
      </c>
    </row>
    <row r="2199" spans="1:2">
      <c r="A2199" s="17">
        <v>43615</v>
      </c>
      <c r="B2199">
        <v>83398</v>
      </c>
    </row>
    <row r="2200" spans="1:2">
      <c r="A2200" s="17">
        <v>43616</v>
      </c>
      <c r="B2200">
        <v>83398</v>
      </c>
    </row>
    <row r="2201" spans="1:2">
      <c r="A2201" s="17">
        <v>43619</v>
      </c>
      <c r="B2201">
        <v>83398</v>
      </c>
    </row>
    <row r="2202" spans="1:2">
      <c r="A2202" s="17">
        <v>43620</v>
      </c>
      <c r="B2202">
        <v>83492</v>
      </c>
    </row>
    <row r="2203" spans="1:2">
      <c r="A2203" s="17">
        <v>43621</v>
      </c>
      <c r="B2203">
        <v>83492</v>
      </c>
    </row>
    <row r="2204" spans="1:2">
      <c r="A2204" s="17">
        <v>43622</v>
      </c>
      <c r="B2204">
        <v>83492</v>
      </c>
    </row>
    <row r="2205" spans="1:2">
      <c r="A2205" s="17">
        <v>43623</v>
      </c>
      <c r="B2205">
        <v>83492</v>
      </c>
    </row>
    <row r="2206" spans="1:2">
      <c r="A2206" s="17">
        <v>43626</v>
      </c>
      <c r="B2206">
        <v>83492</v>
      </c>
    </row>
    <row r="2207" spans="1:2">
      <c r="A2207" s="17">
        <v>43627</v>
      </c>
      <c r="B2207">
        <v>86371</v>
      </c>
    </row>
    <row r="2208" spans="1:2">
      <c r="A2208" s="17">
        <v>43628</v>
      </c>
      <c r="B2208">
        <v>86371</v>
      </c>
    </row>
    <row r="2209" spans="1:2">
      <c r="A2209" s="17">
        <v>43629</v>
      </c>
      <c r="B2209">
        <v>86371</v>
      </c>
    </row>
    <row r="2210" spans="1:2">
      <c r="A2210" s="17">
        <v>43630</v>
      </c>
      <c r="B2210">
        <v>86371</v>
      </c>
    </row>
    <row r="2211" spans="1:2">
      <c r="A2211" s="17">
        <v>43633</v>
      </c>
      <c r="B2211">
        <v>86371</v>
      </c>
    </row>
    <row r="2212" spans="1:2">
      <c r="A2212" s="17">
        <v>43634</v>
      </c>
      <c r="B2212">
        <v>90782</v>
      </c>
    </row>
    <row r="2213" spans="1:2">
      <c r="A2213" s="17">
        <v>43635</v>
      </c>
      <c r="B2213">
        <v>90782</v>
      </c>
    </row>
    <row r="2214" spans="1:2">
      <c r="A2214" s="17">
        <v>43636</v>
      </c>
      <c r="B2214">
        <v>90782</v>
      </c>
    </row>
    <row r="2215" spans="1:2">
      <c r="A2215" s="17">
        <v>43637</v>
      </c>
      <c r="B2215">
        <v>90782</v>
      </c>
    </row>
    <row r="2216" spans="1:2">
      <c r="A2216" s="17">
        <v>43640</v>
      </c>
      <c r="B2216">
        <v>90782</v>
      </c>
    </row>
    <row r="2217" spans="1:2">
      <c r="A2217" s="17">
        <v>43641</v>
      </c>
      <c r="B2217">
        <v>88101</v>
      </c>
    </row>
    <row r="2218" spans="1:2">
      <c r="A2218" s="17">
        <v>43642</v>
      </c>
      <c r="B2218">
        <v>88101</v>
      </c>
    </row>
    <row r="2219" spans="1:2">
      <c r="A2219" s="17">
        <v>43643</v>
      </c>
      <c r="B2219">
        <v>88101</v>
      </c>
    </row>
    <row r="2220" spans="1:2">
      <c r="A2220" s="17">
        <v>43644</v>
      </c>
      <c r="B2220">
        <v>88101</v>
      </c>
    </row>
    <row r="2221" spans="1:2">
      <c r="A2221" s="17">
        <v>43647</v>
      </c>
      <c r="B2221">
        <v>88101</v>
      </c>
    </row>
    <row r="2222" spans="1:2">
      <c r="A2222" s="17">
        <v>43648</v>
      </c>
      <c r="B2222">
        <v>80391</v>
      </c>
    </row>
    <row r="2223" spans="1:2">
      <c r="A2223" s="17">
        <v>43649</v>
      </c>
      <c r="B2223">
        <v>80391</v>
      </c>
    </row>
    <row r="2224" spans="1:2">
      <c r="A2224" s="17">
        <v>43650</v>
      </c>
      <c r="B2224">
        <v>80391</v>
      </c>
    </row>
    <row r="2225" spans="1:2">
      <c r="A2225" s="17">
        <v>43651</v>
      </c>
      <c r="B2225">
        <v>80391</v>
      </c>
    </row>
    <row r="2226" spans="1:2">
      <c r="A2226" s="17">
        <v>43654</v>
      </c>
      <c r="B2226">
        <v>80391</v>
      </c>
    </row>
    <row r="2227" spans="1:2">
      <c r="A2227" s="17">
        <v>43655</v>
      </c>
      <c r="B2227">
        <v>78771</v>
      </c>
    </row>
    <row r="2228" spans="1:2">
      <c r="A2228" s="17">
        <v>43656</v>
      </c>
      <c r="B2228">
        <v>78771</v>
      </c>
    </row>
    <row r="2229" spans="1:2">
      <c r="A2229" s="17">
        <v>43657</v>
      </c>
      <c r="B2229">
        <v>78771</v>
      </c>
    </row>
    <row r="2230" spans="1:2">
      <c r="A2230" s="17">
        <v>43658</v>
      </c>
      <c r="B2230">
        <v>78771</v>
      </c>
    </row>
    <row r="2231" spans="1:2">
      <c r="A2231" s="17">
        <v>43661</v>
      </c>
      <c r="B2231">
        <v>78771</v>
      </c>
    </row>
    <row r="2232" spans="1:2">
      <c r="A2232" s="17">
        <v>43662</v>
      </c>
      <c r="B2232">
        <v>76824</v>
      </c>
    </row>
    <row r="2233" spans="1:2">
      <c r="A2233" s="17">
        <v>43663</v>
      </c>
      <c r="B2233">
        <v>76824</v>
      </c>
    </row>
    <row r="2234" spans="1:2">
      <c r="A2234" s="17">
        <v>43664</v>
      </c>
      <c r="B2234">
        <v>76824</v>
      </c>
    </row>
    <row r="2235" spans="1:2">
      <c r="A2235" s="17">
        <v>43665</v>
      </c>
      <c r="B2235">
        <v>76824</v>
      </c>
    </row>
    <row r="2236" spans="1:2">
      <c r="A2236" s="17">
        <v>43668</v>
      </c>
      <c r="B2236">
        <v>76824</v>
      </c>
    </row>
    <row r="2237" spans="1:2">
      <c r="A2237" s="17">
        <v>43669</v>
      </c>
      <c r="B2237">
        <v>77025</v>
      </c>
    </row>
    <row r="2238" spans="1:2">
      <c r="A2238" s="17">
        <v>43670</v>
      </c>
      <c r="B2238">
        <v>77025</v>
      </c>
    </row>
    <row r="2239" spans="1:2">
      <c r="A2239" s="17">
        <v>43671</v>
      </c>
      <c r="B2239">
        <v>77025</v>
      </c>
    </row>
    <row r="2240" spans="1:2">
      <c r="A2240" s="17">
        <v>43672</v>
      </c>
      <c r="B2240">
        <v>77025</v>
      </c>
    </row>
    <row r="2241" spans="1:2">
      <c r="A2241" s="17">
        <v>43675</v>
      </c>
      <c r="B2241">
        <v>77025</v>
      </c>
    </row>
    <row r="2242" spans="1:2">
      <c r="A2242" s="17">
        <v>43676</v>
      </c>
      <c r="B2242">
        <v>76346</v>
      </c>
    </row>
    <row r="2243" spans="1:2">
      <c r="A2243" s="17">
        <v>43677</v>
      </c>
      <c r="B2243">
        <v>76346</v>
      </c>
    </row>
    <row r="2244" spans="1:2">
      <c r="A2244" s="17">
        <v>43678</v>
      </c>
      <c r="B2244">
        <v>76346</v>
      </c>
    </row>
    <row r="2245" spans="1:2">
      <c r="A2245" s="17">
        <v>43679</v>
      </c>
      <c r="B2245">
        <v>76346</v>
      </c>
    </row>
    <row r="2246" spans="1:2">
      <c r="A2246" s="17">
        <v>43682</v>
      </c>
      <c r="B2246">
        <v>76346</v>
      </c>
    </row>
    <row r="2247" spans="1:2">
      <c r="A2247" s="17">
        <v>43683</v>
      </c>
      <c r="B2247">
        <v>75607</v>
      </c>
    </row>
    <row r="2248" spans="1:2">
      <c r="A2248" s="17">
        <v>43684</v>
      </c>
      <c r="B2248">
        <v>75607</v>
      </c>
    </row>
    <row r="2249" spans="1:2">
      <c r="A2249" s="17">
        <v>43685</v>
      </c>
      <c r="B2249">
        <v>75607</v>
      </c>
    </row>
    <row r="2250" spans="1:2">
      <c r="A2250" s="17">
        <v>43686</v>
      </c>
      <c r="B2250">
        <v>75607</v>
      </c>
    </row>
    <row r="2251" spans="1:2">
      <c r="A2251" s="17">
        <v>43689</v>
      </c>
      <c r="B2251">
        <v>75607</v>
      </c>
    </row>
    <row r="2252" spans="1:2">
      <c r="A2252" s="17">
        <v>43690</v>
      </c>
      <c r="B2252">
        <v>77101</v>
      </c>
    </row>
    <row r="2253" spans="1:2">
      <c r="A2253" s="17">
        <v>43691</v>
      </c>
      <c r="B2253">
        <v>77101</v>
      </c>
    </row>
    <row r="2254" spans="1:2">
      <c r="A2254" s="17">
        <v>43692</v>
      </c>
      <c r="B2254">
        <v>77101</v>
      </c>
    </row>
    <row r="2255" spans="1:2">
      <c r="A2255" s="17">
        <v>43693</v>
      </c>
      <c r="B2255">
        <v>77101</v>
      </c>
    </row>
    <row r="2256" spans="1:2">
      <c r="A2256" s="17">
        <v>43696</v>
      </c>
      <c r="B2256">
        <v>77101</v>
      </c>
    </row>
    <row r="2257" spans="1:2">
      <c r="A2257" s="17">
        <v>43697</v>
      </c>
      <c r="B2257">
        <v>77468</v>
      </c>
    </row>
    <row r="2258" spans="1:2">
      <c r="A2258" s="17">
        <v>43698</v>
      </c>
      <c r="B2258">
        <v>77468</v>
      </c>
    </row>
    <row r="2259" spans="1:2">
      <c r="A2259" s="17">
        <v>43699</v>
      </c>
      <c r="B2259">
        <v>77468</v>
      </c>
    </row>
    <row r="2260" spans="1:2">
      <c r="A2260" s="17">
        <v>43700</v>
      </c>
      <c r="B2260">
        <v>77468</v>
      </c>
    </row>
    <row r="2261" spans="1:2">
      <c r="A2261" s="17">
        <v>43703</v>
      </c>
      <c r="B2261">
        <v>77468</v>
      </c>
    </row>
    <row r="2262" spans="1:2">
      <c r="A2262" s="17">
        <v>43704</v>
      </c>
      <c r="B2262">
        <v>78397</v>
      </c>
    </row>
    <row r="2263" spans="1:2">
      <c r="A2263" s="17">
        <v>43705</v>
      </c>
      <c r="B2263">
        <v>78397</v>
      </c>
    </row>
    <row r="2264" spans="1:2">
      <c r="A2264" s="17">
        <v>43706</v>
      </c>
      <c r="B2264">
        <v>78397</v>
      </c>
    </row>
    <row r="2265" spans="1:2">
      <c r="A2265" s="17">
        <v>43707</v>
      </c>
      <c r="B2265">
        <v>78397</v>
      </c>
    </row>
    <row r="2266" spans="1:2">
      <c r="A2266" s="17">
        <v>43710</v>
      </c>
      <c r="B2266">
        <v>78397</v>
      </c>
    </row>
    <row r="2267" spans="1:2">
      <c r="A2267" s="17">
        <v>43711</v>
      </c>
      <c r="B2267">
        <v>88697</v>
      </c>
    </row>
    <row r="2268" spans="1:2">
      <c r="A2268" s="17">
        <v>43712</v>
      </c>
      <c r="B2268">
        <v>88697</v>
      </c>
    </row>
    <row r="2269" spans="1:2">
      <c r="A2269" s="17">
        <v>43713</v>
      </c>
      <c r="B2269">
        <v>88697</v>
      </c>
    </row>
    <row r="2270" spans="1:2">
      <c r="A2270" s="17">
        <v>43714</v>
      </c>
      <c r="B2270">
        <v>88697</v>
      </c>
    </row>
    <row r="2271" spans="1:2">
      <c r="A2271" s="17">
        <v>43717</v>
      </c>
      <c r="B2271">
        <v>88697</v>
      </c>
    </row>
    <row r="2272" spans="1:2">
      <c r="A2272" s="17">
        <v>43718</v>
      </c>
      <c r="B2272">
        <v>94478</v>
      </c>
    </row>
    <row r="2273" spans="1:2">
      <c r="A2273" s="17">
        <v>43719</v>
      </c>
      <c r="B2273">
        <v>94478</v>
      </c>
    </row>
    <row r="2274" spans="1:2">
      <c r="A2274" s="17">
        <v>43720</v>
      </c>
      <c r="B2274">
        <v>94478</v>
      </c>
    </row>
    <row r="2275" spans="1:2">
      <c r="A2275" s="17">
        <v>43721</v>
      </c>
      <c r="B2275">
        <v>94478</v>
      </c>
    </row>
    <row r="2276" spans="1:2">
      <c r="A2276" s="17">
        <v>43724</v>
      </c>
      <c r="B2276">
        <v>94478</v>
      </c>
    </row>
    <row r="2277" spans="1:2">
      <c r="A2277" s="17">
        <v>43725</v>
      </c>
      <c r="B2277">
        <v>98283</v>
      </c>
    </row>
    <row r="2278" spans="1:2">
      <c r="A2278" s="17">
        <v>43726</v>
      </c>
      <c r="B2278">
        <v>98283</v>
      </c>
    </row>
    <row r="2279" spans="1:2">
      <c r="A2279" s="17">
        <v>43727</v>
      </c>
      <c r="B2279">
        <v>98283</v>
      </c>
    </row>
    <row r="2280" spans="1:2">
      <c r="A2280" s="17">
        <v>43728</v>
      </c>
      <c r="B2280">
        <v>98283</v>
      </c>
    </row>
    <row r="2281" spans="1:2">
      <c r="A2281" s="17">
        <v>43731</v>
      </c>
      <c r="B2281">
        <v>98283</v>
      </c>
    </row>
    <row r="2282" spans="1:2">
      <c r="A2282" s="17">
        <v>43732</v>
      </c>
      <c r="B2282">
        <v>91821</v>
      </c>
    </row>
    <row r="2283" spans="1:2">
      <c r="A2283" s="17">
        <v>43733</v>
      </c>
      <c r="B2283">
        <v>91821</v>
      </c>
    </row>
    <row r="2284" spans="1:2">
      <c r="A2284" s="17">
        <v>43734</v>
      </c>
      <c r="B2284">
        <v>91821</v>
      </c>
    </row>
    <row r="2285" spans="1:2">
      <c r="A2285" s="17">
        <v>43735</v>
      </c>
      <c r="B2285">
        <v>91821</v>
      </c>
    </row>
    <row r="2286" spans="1:2">
      <c r="A2286" s="17">
        <v>43738</v>
      </c>
      <c r="B2286">
        <v>91821</v>
      </c>
    </row>
    <row r="2287" spans="1:2">
      <c r="A2287" s="17">
        <v>43739</v>
      </c>
      <c r="B2287">
        <v>85115</v>
      </c>
    </row>
    <row r="2288" spans="1:2">
      <c r="A2288" s="17">
        <v>43740</v>
      </c>
      <c r="B2288">
        <v>85115</v>
      </c>
    </row>
    <row r="2289" spans="1:2">
      <c r="A2289" s="17">
        <v>43741</v>
      </c>
      <c r="B2289">
        <v>85115</v>
      </c>
    </row>
    <row r="2290" spans="1:2">
      <c r="A2290" s="17">
        <v>43742</v>
      </c>
      <c r="B2290">
        <v>85115</v>
      </c>
    </row>
    <row r="2291" spans="1:2">
      <c r="A2291" s="17">
        <v>43745</v>
      </c>
      <c r="B2291">
        <v>85115</v>
      </c>
    </row>
    <row r="2292" spans="1:2">
      <c r="A2292" s="17">
        <v>43746</v>
      </c>
      <c r="B2292">
        <v>84222</v>
      </c>
    </row>
    <row r="2293" spans="1:2">
      <c r="A2293" s="17">
        <v>43747</v>
      </c>
      <c r="B2293">
        <v>84222</v>
      </c>
    </row>
    <row r="2294" spans="1:2">
      <c r="A2294" s="17">
        <v>43748</v>
      </c>
      <c r="B2294">
        <v>84222</v>
      </c>
    </row>
    <row r="2295" spans="1:2">
      <c r="A2295" s="17">
        <v>43749</v>
      </c>
      <c r="B2295">
        <v>84222</v>
      </c>
    </row>
    <row r="2296" spans="1:2">
      <c r="A2296" s="17">
        <v>43752</v>
      </c>
      <c r="B2296">
        <v>84222</v>
      </c>
    </row>
    <row r="2297" spans="1:2">
      <c r="A2297" s="17">
        <v>43753</v>
      </c>
      <c r="B2297">
        <v>85759</v>
      </c>
    </row>
    <row r="2298" spans="1:2">
      <c r="A2298" s="17">
        <v>43754</v>
      </c>
      <c r="B2298">
        <v>85759</v>
      </c>
    </row>
    <row r="2299" spans="1:2">
      <c r="A2299" s="17">
        <v>43755</v>
      </c>
      <c r="B2299">
        <v>85759</v>
      </c>
    </row>
    <row r="2300" spans="1:2">
      <c r="A2300" s="17">
        <v>43756</v>
      </c>
      <c r="B2300">
        <v>85759</v>
      </c>
    </row>
    <row r="2301" spans="1:2">
      <c r="A2301" s="17">
        <v>43759</v>
      </c>
      <c r="B2301">
        <v>85759</v>
      </c>
    </row>
    <row r="2302" spans="1:2">
      <c r="A2302" s="17">
        <v>43760</v>
      </c>
      <c r="B2302">
        <v>86338</v>
      </c>
    </row>
    <row r="2303" spans="1:2">
      <c r="A2303" s="17">
        <v>43761</v>
      </c>
      <c r="B2303">
        <v>86338</v>
      </c>
    </row>
    <row r="2304" spans="1:2">
      <c r="A2304" s="17">
        <v>43762</v>
      </c>
      <c r="B2304">
        <v>86338</v>
      </c>
    </row>
    <row r="2305" spans="1:2">
      <c r="A2305" s="17">
        <v>43763</v>
      </c>
      <c r="B2305">
        <v>86338</v>
      </c>
    </row>
    <row r="2306" spans="1:2">
      <c r="A2306" s="17">
        <v>43766</v>
      </c>
      <c r="B2306">
        <v>86338</v>
      </c>
    </row>
    <row r="2307" spans="1:2">
      <c r="A2307" s="17">
        <v>43767</v>
      </c>
      <c r="B2307">
        <v>88022</v>
      </c>
    </row>
    <row r="2308" spans="1:2">
      <c r="A2308" s="17">
        <v>43768</v>
      </c>
      <c r="B2308">
        <v>88022</v>
      </c>
    </row>
    <row r="2309" spans="1:2">
      <c r="A2309" s="17">
        <v>43769</v>
      </c>
      <c r="B2309">
        <v>88022</v>
      </c>
    </row>
    <row r="2310" spans="1:2">
      <c r="A2310" s="17">
        <v>43770</v>
      </c>
      <c r="B2310">
        <v>88022</v>
      </c>
    </row>
    <row r="2311" spans="1:2">
      <c r="A2311" s="17">
        <v>43773</v>
      </c>
      <c r="B2311">
        <v>88022</v>
      </c>
    </row>
    <row r="2312" spans="1:2">
      <c r="A2312" s="17">
        <v>43774</v>
      </c>
      <c r="B2312">
        <v>91799</v>
      </c>
    </row>
    <row r="2313" spans="1:2">
      <c r="A2313" s="17">
        <v>43775</v>
      </c>
      <c r="B2313">
        <v>91799</v>
      </c>
    </row>
    <row r="2314" spans="1:2">
      <c r="A2314" s="17">
        <v>43776</v>
      </c>
      <c r="B2314">
        <v>91799</v>
      </c>
    </row>
    <row r="2315" spans="1:2">
      <c r="A2315" s="17">
        <v>43777</v>
      </c>
      <c r="B2315">
        <v>91799</v>
      </c>
    </row>
    <row r="2316" spans="1:2">
      <c r="A2316" s="17">
        <v>43780</v>
      </c>
      <c r="B2316">
        <v>91799</v>
      </c>
    </row>
    <row r="2317" spans="1:2">
      <c r="A2317" s="17">
        <v>43781</v>
      </c>
      <c r="B2317">
        <v>90681</v>
      </c>
    </row>
    <row r="2318" spans="1:2">
      <c r="A2318" s="17">
        <v>43782</v>
      </c>
      <c r="B2318">
        <v>90681</v>
      </c>
    </row>
    <row r="2319" spans="1:2">
      <c r="A2319" s="17">
        <v>43783</v>
      </c>
      <c r="B2319">
        <v>90681</v>
      </c>
    </row>
    <row r="2320" spans="1:2">
      <c r="A2320" s="17">
        <v>43784</v>
      </c>
      <c r="B2320">
        <v>90681</v>
      </c>
    </row>
    <row r="2321" spans="1:2">
      <c r="A2321" s="17">
        <v>43787</v>
      </c>
      <c r="B2321">
        <v>90681</v>
      </c>
    </row>
    <row r="2322" spans="1:2">
      <c r="A2322" s="17">
        <v>43788</v>
      </c>
      <c r="B2322">
        <v>88395</v>
      </c>
    </row>
    <row r="2323" spans="1:2">
      <c r="A2323" s="17">
        <v>43789</v>
      </c>
      <c r="B2323">
        <v>88395</v>
      </c>
    </row>
    <row r="2324" spans="1:2">
      <c r="A2324" s="17">
        <v>43790</v>
      </c>
      <c r="B2324">
        <v>88395</v>
      </c>
    </row>
    <row r="2325" spans="1:2">
      <c r="A2325" s="17">
        <v>43791</v>
      </c>
      <c r="B2325">
        <v>88395</v>
      </c>
    </row>
    <row r="2326" spans="1:2">
      <c r="A2326" s="17">
        <v>43794</v>
      </c>
      <c r="B2326">
        <v>88395</v>
      </c>
    </row>
    <row r="2327" spans="1:2">
      <c r="A2327" s="17">
        <v>43795</v>
      </c>
      <c r="B2327">
        <v>90498</v>
      </c>
    </row>
    <row r="2328" spans="1:2">
      <c r="A2328" s="17">
        <v>43796</v>
      </c>
      <c r="B2328">
        <v>90498</v>
      </c>
    </row>
    <row r="2329" spans="1:2">
      <c r="A2329" s="17">
        <v>43797</v>
      </c>
      <c r="B2329">
        <v>90498</v>
      </c>
    </row>
    <row r="2330" spans="1:2">
      <c r="A2330" s="17">
        <v>43798</v>
      </c>
      <c r="B2330">
        <v>90498</v>
      </c>
    </row>
    <row r="2331" spans="1:2">
      <c r="A2331" s="17">
        <v>43801</v>
      </c>
      <c r="B2331">
        <v>90498</v>
      </c>
    </row>
    <row r="2332" spans="1:2">
      <c r="A2332" s="17">
        <v>43802</v>
      </c>
      <c r="B2332">
        <v>90939</v>
      </c>
    </row>
    <row r="2333" spans="1:2">
      <c r="A2333" s="17">
        <v>43803</v>
      </c>
      <c r="B2333">
        <v>90939</v>
      </c>
    </row>
    <row r="2334" spans="1:2">
      <c r="A2334" s="17">
        <v>43804</v>
      </c>
      <c r="B2334">
        <v>90939</v>
      </c>
    </row>
    <row r="2335" spans="1:2">
      <c r="A2335" s="17">
        <v>43805</v>
      </c>
      <c r="B2335">
        <v>90939</v>
      </c>
    </row>
    <row r="2336" spans="1:2">
      <c r="A2336" s="17">
        <v>43808</v>
      </c>
      <c r="B2336">
        <v>90939</v>
      </c>
    </row>
    <row r="2337" spans="1:2">
      <c r="A2337" s="17">
        <v>43809</v>
      </c>
      <c r="B2337">
        <v>94869</v>
      </c>
    </row>
    <row r="2338" spans="1:2">
      <c r="A2338" s="17">
        <v>43810</v>
      </c>
      <c r="B2338">
        <v>94869</v>
      </c>
    </row>
    <row r="2339" spans="1:2">
      <c r="A2339" s="17">
        <v>43811</v>
      </c>
      <c r="B2339">
        <v>94869</v>
      </c>
    </row>
    <row r="2340" spans="1:2">
      <c r="A2340" s="17">
        <v>43812</v>
      </c>
      <c r="B2340">
        <v>94869</v>
      </c>
    </row>
    <row r="2341" spans="1:2">
      <c r="A2341" s="17">
        <v>43815</v>
      </c>
      <c r="B2341">
        <v>94869</v>
      </c>
    </row>
    <row r="2342" spans="1:2">
      <c r="A2342" s="17">
        <v>43816</v>
      </c>
      <c r="B2342">
        <v>98962</v>
      </c>
    </row>
    <row r="2343" spans="1:2">
      <c r="A2343" s="17">
        <v>43817</v>
      </c>
      <c r="B2343">
        <v>98962</v>
      </c>
    </row>
    <row r="2344" spans="1:2">
      <c r="A2344" s="17">
        <v>43818</v>
      </c>
      <c r="B2344">
        <v>98962</v>
      </c>
    </row>
    <row r="2345" spans="1:2">
      <c r="A2345" s="17">
        <v>43819</v>
      </c>
      <c r="B2345">
        <v>98962</v>
      </c>
    </row>
    <row r="2346" spans="1:2">
      <c r="A2346" s="17">
        <v>43822</v>
      </c>
      <c r="B2346">
        <v>98962</v>
      </c>
    </row>
    <row r="2347" spans="1:2">
      <c r="A2347" s="17">
        <v>43823</v>
      </c>
      <c r="B2347">
        <v>98176</v>
      </c>
    </row>
    <row r="2348" spans="1:2">
      <c r="A2348" s="17">
        <v>43824</v>
      </c>
      <c r="B2348">
        <v>98176</v>
      </c>
    </row>
    <row r="2349" spans="1:2">
      <c r="A2349" s="17">
        <v>43825</v>
      </c>
      <c r="B2349">
        <v>98176</v>
      </c>
    </row>
    <row r="2350" spans="1:2">
      <c r="A2350" s="17">
        <v>43826</v>
      </c>
      <c r="B2350">
        <v>98176</v>
      </c>
    </row>
    <row r="2351" spans="1:2">
      <c r="A2351" s="17">
        <v>43829</v>
      </c>
      <c r="B2351">
        <v>98176</v>
      </c>
    </row>
    <row r="2352" spans="1:2">
      <c r="A2352" s="17">
        <v>43830</v>
      </c>
      <c r="B2352">
        <v>99045</v>
      </c>
    </row>
    <row r="2353" spans="1:2">
      <c r="A2353" s="17">
        <v>43831</v>
      </c>
      <c r="B2353">
        <v>99045</v>
      </c>
    </row>
    <row r="2354" spans="1:2">
      <c r="A2354" s="17">
        <v>43832</v>
      </c>
      <c r="B2354">
        <v>99045</v>
      </c>
    </row>
    <row r="2355" spans="1:2">
      <c r="A2355" s="17">
        <v>43833</v>
      </c>
      <c r="B2355">
        <v>99045</v>
      </c>
    </row>
    <row r="2356" spans="1:2">
      <c r="A2356" s="17">
        <v>43836</v>
      </c>
      <c r="B2356">
        <v>99045</v>
      </c>
    </row>
    <row r="2357" spans="1:2">
      <c r="A2357" s="17">
        <v>43837</v>
      </c>
      <c r="B2357">
        <v>102495</v>
      </c>
    </row>
    <row r="2358" spans="1:2">
      <c r="A2358" s="17">
        <v>43838</v>
      </c>
      <c r="B2358">
        <v>102495</v>
      </c>
    </row>
    <row r="2359" spans="1:2">
      <c r="A2359" s="17">
        <v>43839</v>
      </c>
      <c r="B2359">
        <v>102495</v>
      </c>
    </row>
    <row r="2360" spans="1:2">
      <c r="A2360" s="17">
        <v>43840</v>
      </c>
      <c r="B2360">
        <v>102495</v>
      </c>
    </row>
    <row r="2361" spans="1:2">
      <c r="A2361" s="17">
        <v>43843</v>
      </c>
      <c r="B2361">
        <v>102495</v>
      </c>
    </row>
    <row r="2362" spans="1:2">
      <c r="A2362" s="17">
        <v>43844</v>
      </c>
      <c r="B2362">
        <v>104943</v>
      </c>
    </row>
    <row r="2363" spans="1:2">
      <c r="A2363" s="17">
        <v>43845</v>
      </c>
      <c r="B2363">
        <v>104943</v>
      </c>
    </row>
    <row r="2364" spans="1:2">
      <c r="A2364" s="17">
        <v>43846</v>
      </c>
      <c r="B2364">
        <v>104943</v>
      </c>
    </row>
    <row r="2365" spans="1:2">
      <c r="A2365" s="17">
        <v>43847</v>
      </c>
      <c r="B2365">
        <v>104943</v>
      </c>
    </row>
    <row r="2366" spans="1:2">
      <c r="A2366" s="17">
        <v>43850</v>
      </c>
      <c r="B2366">
        <v>104943</v>
      </c>
    </row>
    <row r="2367" spans="1:2">
      <c r="A2367" s="17">
        <v>43851</v>
      </c>
      <c r="B2367">
        <v>105936</v>
      </c>
    </row>
    <row r="2368" spans="1:2">
      <c r="A2368" s="17">
        <v>43852</v>
      </c>
      <c r="B2368">
        <v>105936</v>
      </c>
    </row>
    <row r="2369" spans="1:2">
      <c r="A2369" s="17">
        <v>43853</v>
      </c>
      <c r="B2369">
        <v>105936</v>
      </c>
    </row>
    <row r="2370" spans="1:2">
      <c r="A2370" s="17">
        <v>43854</v>
      </c>
      <c r="B2370">
        <v>105936</v>
      </c>
    </row>
    <row r="2371" spans="1:2">
      <c r="A2371" s="17">
        <v>43857</v>
      </c>
      <c r="B2371">
        <v>105936</v>
      </c>
    </row>
    <row r="2372" spans="1:2">
      <c r="A2372" s="17">
        <v>43858</v>
      </c>
      <c r="B2372">
        <v>105456</v>
      </c>
    </row>
    <row r="2373" spans="1:2">
      <c r="A2373" s="17">
        <v>43859</v>
      </c>
      <c r="B2373">
        <v>105456</v>
      </c>
    </row>
    <row r="2374" spans="1:2">
      <c r="A2374" s="17">
        <v>43860</v>
      </c>
      <c r="B2374">
        <v>105456</v>
      </c>
    </row>
    <row r="2375" spans="1:2">
      <c r="A2375" s="17">
        <v>43861</v>
      </c>
      <c r="B2375">
        <v>105456</v>
      </c>
    </row>
    <row r="2376" spans="1:2">
      <c r="A2376" s="17">
        <v>43864</v>
      </c>
      <c r="B2376">
        <v>105456</v>
      </c>
    </row>
    <row r="2377" spans="1:2">
      <c r="A2377" s="17">
        <v>43865</v>
      </c>
      <c r="B2377">
        <v>101276</v>
      </c>
    </row>
    <row r="2378" spans="1:2">
      <c r="A2378" s="17">
        <v>43866</v>
      </c>
      <c r="B2378">
        <v>101276</v>
      </c>
    </row>
    <row r="2379" spans="1:2">
      <c r="A2379" s="17">
        <v>43867</v>
      </c>
      <c r="B2379">
        <v>101276</v>
      </c>
    </row>
    <row r="2380" spans="1:2">
      <c r="A2380" s="17">
        <v>43868</v>
      </c>
      <c r="B2380">
        <v>101276</v>
      </c>
    </row>
    <row r="2381" spans="1:2">
      <c r="A2381" s="17">
        <v>43871</v>
      </c>
      <c r="B2381">
        <v>101276</v>
      </c>
    </row>
    <row r="2382" spans="1:2">
      <c r="A2382" s="17">
        <v>43872</v>
      </c>
      <c r="B2382">
        <v>100624</v>
      </c>
    </row>
    <row r="2383" spans="1:2">
      <c r="A2383" s="17">
        <v>43873</v>
      </c>
      <c r="B2383">
        <v>100624</v>
      </c>
    </row>
    <row r="2384" spans="1:2">
      <c r="A2384" s="17">
        <v>43874</v>
      </c>
      <c r="B2384">
        <v>100624</v>
      </c>
    </row>
    <row r="2385" spans="1:2">
      <c r="A2385" s="17">
        <v>43875</v>
      </c>
      <c r="B2385">
        <v>100624</v>
      </c>
    </row>
    <row r="2386" spans="1:2">
      <c r="A2386" s="17">
        <v>43878</v>
      </c>
      <c r="B2386">
        <v>100624</v>
      </c>
    </row>
    <row r="2387" spans="1:2">
      <c r="A2387" s="17">
        <v>43879</v>
      </c>
      <c r="B2387">
        <v>102384</v>
      </c>
    </row>
    <row r="2388" spans="1:2">
      <c r="A2388" s="17">
        <v>43880</v>
      </c>
      <c r="B2388">
        <v>102384</v>
      </c>
    </row>
    <row r="2389" spans="1:2">
      <c r="A2389" s="17">
        <v>43881</v>
      </c>
      <c r="B2389">
        <v>102384</v>
      </c>
    </row>
    <row r="2390" spans="1:2">
      <c r="A2390" s="17">
        <v>43882</v>
      </c>
      <c r="B2390">
        <v>102384</v>
      </c>
    </row>
    <row r="2391" spans="1:2">
      <c r="A2391" s="17">
        <v>43885</v>
      </c>
      <c r="B2391">
        <v>102384</v>
      </c>
    </row>
    <row r="2392" spans="1:2">
      <c r="A2392" s="17">
        <v>43886</v>
      </c>
      <c r="B2392">
        <v>97626</v>
      </c>
    </row>
    <row r="2393" spans="1:2">
      <c r="A2393" s="17">
        <v>43887</v>
      </c>
      <c r="B2393">
        <v>97626</v>
      </c>
    </row>
    <row r="2394" spans="1:2">
      <c r="A2394" s="17">
        <v>43888</v>
      </c>
      <c r="B2394">
        <v>97626</v>
      </c>
    </row>
    <row r="2395" spans="1:2">
      <c r="A2395" s="17">
        <v>43889</v>
      </c>
      <c r="B2395">
        <v>97626</v>
      </c>
    </row>
    <row r="2396" spans="1:2">
      <c r="A2396" s="17">
        <v>43892</v>
      </c>
      <c r="B2396">
        <v>97626</v>
      </c>
    </row>
    <row r="2397" spans="1:2">
      <c r="A2397" s="17">
        <v>43893</v>
      </c>
      <c r="B2397">
        <v>82051</v>
      </c>
    </row>
    <row r="2398" spans="1:2">
      <c r="A2398" s="17">
        <v>43894</v>
      </c>
      <c r="B2398">
        <v>82051</v>
      </c>
    </row>
    <row r="2399" spans="1:2">
      <c r="A2399" s="17">
        <v>43895</v>
      </c>
      <c r="B2399">
        <v>82051</v>
      </c>
    </row>
    <row r="2400" spans="1:2">
      <c r="A2400" s="17">
        <v>43896</v>
      </c>
      <c r="B2400">
        <v>82051</v>
      </c>
    </row>
    <row r="2401" spans="1:2">
      <c r="A2401" s="17">
        <v>43899</v>
      </c>
      <c r="B2401">
        <v>82051</v>
      </c>
    </row>
    <row r="2402" spans="1:2">
      <c r="A2402" s="17">
        <v>43900</v>
      </c>
      <c r="B2402">
        <v>76017</v>
      </c>
    </row>
    <row r="2403" spans="1:2">
      <c r="A2403" s="17">
        <v>43901</v>
      </c>
      <c r="B2403">
        <v>76017</v>
      </c>
    </row>
    <row r="2404" spans="1:2">
      <c r="A2404" s="17">
        <v>43902</v>
      </c>
      <c r="B2404">
        <v>76017</v>
      </c>
    </row>
    <row r="2405" spans="1:2">
      <c r="A2405" s="17">
        <v>43903</v>
      </c>
      <c r="B2405">
        <v>76017</v>
      </c>
    </row>
    <row r="2406" spans="1:2">
      <c r="A2406" s="17">
        <v>43906</v>
      </c>
      <c r="B2406">
        <v>76017</v>
      </c>
    </row>
    <row r="2407" spans="1:2">
      <c r="A2407" s="17">
        <v>43907</v>
      </c>
      <c r="B2407">
        <v>66275</v>
      </c>
    </row>
    <row r="2408" spans="1:2">
      <c r="A2408" s="17">
        <v>43908</v>
      </c>
      <c r="B2408">
        <v>66275</v>
      </c>
    </row>
    <row r="2409" spans="1:2">
      <c r="A2409" s="17">
        <v>43909</v>
      </c>
      <c r="B2409">
        <v>66275</v>
      </c>
    </row>
    <row r="2410" spans="1:2">
      <c r="A2410" s="17">
        <v>43910</v>
      </c>
      <c r="B2410">
        <v>66275</v>
      </c>
    </row>
    <row r="2411" spans="1:2">
      <c r="A2411" s="17">
        <v>43913</v>
      </c>
      <c r="B2411">
        <v>66275</v>
      </c>
    </row>
    <row r="2412" spans="1:2">
      <c r="A2412" s="17">
        <v>43914</v>
      </c>
      <c r="B2412">
        <v>63571</v>
      </c>
    </row>
    <row r="2413" spans="1:2">
      <c r="A2413" s="17">
        <v>43915</v>
      </c>
      <c r="B2413">
        <v>63571</v>
      </c>
    </row>
    <row r="2414" spans="1:2">
      <c r="A2414" s="17">
        <v>43916</v>
      </c>
      <c r="B2414">
        <v>63571</v>
      </c>
    </row>
    <row r="2415" spans="1:2">
      <c r="A2415" s="17">
        <v>43917</v>
      </c>
      <c r="B2415">
        <v>63571</v>
      </c>
    </row>
    <row r="2416" spans="1:2">
      <c r="A2416" s="17">
        <v>43920</v>
      </c>
      <c r="B2416">
        <v>63571</v>
      </c>
    </row>
    <row r="2417" spans="1:2">
      <c r="A2417" s="17">
        <v>43921</v>
      </c>
      <c r="B2417">
        <v>54148</v>
      </c>
    </row>
    <row r="2418" spans="1:2">
      <c r="A2418" s="17">
        <v>43922</v>
      </c>
      <c r="B2418">
        <v>54148</v>
      </c>
    </row>
    <row r="2419" spans="1:2">
      <c r="A2419" s="17">
        <v>43923</v>
      </c>
      <c r="B2419">
        <v>54148</v>
      </c>
    </row>
    <row r="2420" spans="1:2">
      <c r="A2420" s="17">
        <v>43924</v>
      </c>
      <c r="B2420">
        <v>54148</v>
      </c>
    </row>
    <row r="2421" spans="1:2">
      <c r="A2421" s="17">
        <v>43927</v>
      </c>
      <c r="B2421">
        <v>54148</v>
      </c>
    </row>
    <row r="2422" spans="1:2">
      <c r="A2422" s="17">
        <v>43928</v>
      </c>
      <c r="B2422">
        <v>54044</v>
      </c>
    </row>
    <row r="2423" spans="1:2">
      <c r="A2423" s="17">
        <v>43929</v>
      </c>
      <c r="B2423">
        <v>54044</v>
      </c>
    </row>
    <row r="2424" spans="1:2">
      <c r="A2424" s="17">
        <v>43930</v>
      </c>
      <c r="B2424">
        <v>54044</v>
      </c>
    </row>
    <row r="2425" spans="1:2">
      <c r="A2425" s="17">
        <v>43931</v>
      </c>
      <c r="B2425">
        <v>54044</v>
      </c>
    </row>
    <row r="2426" spans="1:2">
      <c r="A2426" s="17">
        <v>43934</v>
      </c>
      <c r="B2426">
        <v>54044</v>
      </c>
    </row>
    <row r="2427" spans="1:2">
      <c r="A2427" s="17">
        <v>43935</v>
      </c>
      <c r="B2427">
        <v>53142</v>
      </c>
    </row>
    <row r="2428" spans="1:2">
      <c r="A2428" s="17">
        <v>43936</v>
      </c>
      <c r="B2428">
        <v>53142</v>
      </c>
    </row>
    <row r="2429" spans="1:2">
      <c r="A2429" s="17">
        <v>43937</v>
      </c>
      <c r="B2429">
        <v>53142</v>
      </c>
    </row>
    <row r="2430" spans="1:2">
      <c r="A2430" s="17">
        <v>43938</v>
      </c>
      <c r="B2430">
        <v>53142</v>
      </c>
    </row>
    <row r="2431" spans="1:2">
      <c r="A2431" s="17">
        <v>43941</v>
      </c>
      <c r="B2431">
        <v>53142</v>
      </c>
    </row>
    <row r="2432" spans="1:2">
      <c r="A2432" s="17">
        <v>43942</v>
      </c>
      <c r="B2432">
        <v>49300</v>
      </c>
    </row>
    <row r="2433" spans="1:2">
      <c r="A2433" s="17">
        <v>43943</v>
      </c>
      <c r="B2433">
        <v>49300</v>
      </c>
    </row>
    <row r="2434" spans="1:2">
      <c r="A2434" s="17">
        <v>43944</v>
      </c>
      <c r="B2434">
        <v>49300</v>
      </c>
    </row>
    <row r="2435" spans="1:2">
      <c r="A2435" s="17">
        <v>43945</v>
      </c>
      <c r="B2435">
        <v>49300</v>
      </c>
    </row>
    <row r="2436" spans="1:2">
      <c r="A2436" s="17">
        <v>43948</v>
      </c>
      <c r="B2436">
        <v>49300</v>
      </c>
    </row>
    <row r="2437" spans="1:2">
      <c r="A2437" s="17">
        <v>43949</v>
      </c>
      <c r="B2437">
        <v>50982</v>
      </c>
    </row>
    <row r="2438" spans="1:2">
      <c r="A2438" s="17">
        <v>43950</v>
      </c>
      <c r="B2438">
        <v>50982</v>
      </c>
    </row>
    <row r="2439" spans="1:2">
      <c r="A2439" s="17">
        <v>43951</v>
      </c>
      <c r="B2439">
        <v>50982</v>
      </c>
    </row>
    <row r="2440" spans="1:2">
      <c r="A2440" s="17">
        <v>43952</v>
      </c>
      <c r="B2440">
        <v>50982</v>
      </c>
    </row>
    <row r="2441" spans="1:2">
      <c r="A2441" s="17">
        <v>43955</v>
      </c>
      <c r="B2441">
        <v>50982</v>
      </c>
    </row>
    <row r="2442" spans="1:2">
      <c r="A2442" s="17">
        <v>43956</v>
      </c>
      <c r="B2442">
        <v>50327</v>
      </c>
    </row>
    <row r="2443" spans="1:2">
      <c r="A2443" s="17">
        <v>43957</v>
      </c>
      <c r="B2443">
        <v>50327</v>
      </c>
    </row>
    <row r="2444" spans="1:2">
      <c r="A2444" s="17">
        <v>43958</v>
      </c>
      <c r="B2444">
        <v>50327</v>
      </c>
    </row>
    <row r="2445" spans="1:2">
      <c r="A2445" s="17">
        <v>43959</v>
      </c>
      <c r="B2445">
        <v>50327</v>
      </c>
    </row>
    <row r="2446" spans="1:2">
      <c r="A2446" s="17">
        <v>43962</v>
      </c>
      <c r="B2446">
        <v>50327</v>
      </c>
    </row>
    <row r="2447" spans="1:2">
      <c r="A2447" s="17">
        <v>43963</v>
      </c>
      <c r="B2447">
        <v>49942</v>
      </c>
    </row>
    <row r="2448" spans="1:2">
      <c r="A2448" s="17">
        <v>43964</v>
      </c>
      <c r="B2448">
        <v>49942</v>
      </c>
    </row>
    <row r="2449" spans="1:2">
      <c r="A2449" s="17">
        <v>43965</v>
      </c>
      <c r="B2449">
        <v>49942</v>
      </c>
    </row>
    <row r="2450" spans="1:2">
      <c r="A2450" s="17">
        <v>43966</v>
      </c>
      <c r="B2450">
        <v>49942</v>
      </c>
    </row>
    <row r="2451" spans="1:2">
      <c r="A2451" s="17">
        <v>43969</v>
      </c>
      <c r="B2451">
        <v>49942</v>
      </c>
    </row>
    <row r="2452" spans="1:2">
      <c r="A2452" s="17">
        <v>43970</v>
      </c>
      <c r="B2452">
        <v>51652</v>
      </c>
    </row>
    <row r="2453" spans="1:2">
      <c r="A2453" s="17">
        <v>43971</v>
      </c>
      <c r="B2453">
        <v>51652</v>
      </c>
    </row>
    <row r="2454" spans="1:2">
      <c r="A2454" s="17">
        <v>43972</v>
      </c>
      <c r="B2454">
        <v>51652</v>
      </c>
    </row>
    <row r="2455" spans="1:2">
      <c r="A2455" s="17">
        <v>43973</v>
      </c>
      <c r="B2455">
        <v>51652</v>
      </c>
    </row>
    <row r="2456" spans="1:2">
      <c r="A2456" s="17">
        <v>43976</v>
      </c>
      <c r="B2456">
        <v>51652</v>
      </c>
    </row>
    <row r="2457" spans="1:2">
      <c r="A2457" s="17">
        <v>43977</v>
      </c>
      <c r="B2457">
        <v>51559</v>
      </c>
    </row>
    <row r="2458" spans="1:2">
      <c r="A2458" s="17">
        <v>43978</v>
      </c>
      <c r="B2458">
        <v>51559</v>
      </c>
    </row>
    <row r="2459" spans="1:2">
      <c r="A2459" s="17">
        <v>43979</v>
      </c>
      <c r="B2459">
        <v>51559</v>
      </c>
    </row>
    <row r="2460" spans="1:2">
      <c r="A2460" s="17">
        <v>43980</v>
      </c>
      <c r="B2460">
        <v>51559</v>
      </c>
    </row>
    <row r="2461" spans="1:2">
      <c r="A2461" s="17">
        <v>43983</v>
      </c>
      <c r="B2461">
        <v>51559</v>
      </c>
    </row>
    <row r="2462" spans="1:2">
      <c r="A2462" s="17">
        <v>43984</v>
      </c>
      <c r="B2462">
        <v>52788</v>
      </c>
    </row>
    <row r="2463" spans="1:2">
      <c r="A2463" s="17">
        <v>43985</v>
      </c>
      <c r="B2463">
        <v>52788</v>
      </c>
    </row>
    <row r="2464" spans="1:2">
      <c r="A2464" s="17">
        <v>43986</v>
      </c>
      <c r="B2464">
        <v>52788</v>
      </c>
    </row>
    <row r="2465" spans="1:2">
      <c r="A2465" s="17">
        <v>43987</v>
      </c>
      <c r="B2465">
        <v>52788</v>
      </c>
    </row>
    <row r="2466" spans="1:2">
      <c r="A2466" s="17">
        <v>43990</v>
      </c>
      <c r="B2466">
        <v>52788</v>
      </c>
    </row>
    <row r="2467" spans="1:2">
      <c r="A2467" s="17">
        <v>43991</v>
      </c>
      <c r="B2467">
        <v>50811</v>
      </c>
    </row>
    <row r="2468" spans="1:2">
      <c r="A2468" s="17">
        <v>43992</v>
      </c>
      <c r="B2468">
        <v>50811</v>
      </c>
    </row>
    <row r="2469" spans="1:2">
      <c r="A2469" s="17">
        <v>43993</v>
      </c>
      <c r="B2469">
        <v>50811</v>
      </c>
    </row>
    <row r="2470" spans="1:2">
      <c r="A2470" s="17">
        <v>43994</v>
      </c>
      <c r="B2470">
        <v>50811</v>
      </c>
    </row>
    <row r="2471" spans="1:2">
      <c r="A2471" s="17">
        <v>43997</v>
      </c>
      <c r="B2471">
        <v>50811</v>
      </c>
    </row>
    <row r="2472" spans="1:2">
      <c r="A2472" s="17">
        <v>43998</v>
      </c>
      <c r="B2472">
        <v>49916</v>
      </c>
    </row>
    <row r="2473" spans="1:2">
      <c r="A2473" s="17">
        <v>43999</v>
      </c>
      <c r="B2473">
        <v>49916</v>
      </c>
    </row>
    <row r="2474" spans="1:2">
      <c r="A2474" s="17">
        <v>44000</v>
      </c>
      <c r="B2474">
        <v>49916</v>
      </c>
    </row>
    <row r="2475" spans="1:2">
      <c r="A2475" s="17">
        <v>44001</v>
      </c>
      <c r="B2475">
        <v>49916</v>
      </c>
    </row>
    <row r="2476" spans="1:2">
      <c r="A2476" s="17">
        <v>44004</v>
      </c>
      <c r="B2476">
        <v>49916</v>
      </c>
    </row>
    <row r="2477" spans="1:2">
      <c r="A2477" s="17">
        <v>44005</v>
      </c>
      <c r="B2477">
        <v>47275</v>
      </c>
    </row>
    <row r="2478" spans="1:2">
      <c r="A2478" s="17">
        <v>44006</v>
      </c>
      <c r="B2478">
        <v>47275</v>
      </c>
    </row>
    <row r="2479" spans="1:2">
      <c r="A2479" s="17">
        <v>44007</v>
      </c>
      <c r="B2479">
        <v>47275</v>
      </c>
    </row>
    <row r="2480" spans="1:2">
      <c r="A2480" s="17">
        <v>44008</v>
      </c>
      <c r="B2480">
        <v>47275</v>
      </c>
    </row>
    <row r="2481" spans="1:2">
      <c r="A2481" s="17">
        <v>44011</v>
      </c>
      <c r="B2481">
        <v>47275</v>
      </c>
    </row>
    <row r="2482" spans="1:2">
      <c r="A2482" s="17">
        <v>44012</v>
      </c>
      <c r="B2482">
        <v>47837</v>
      </c>
    </row>
    <row r="2483" spans="1:2">
      <c r="A2483" s="17">
        <v>44013</v>
      </c>
      <c r="B2483">
        <v>47837</v>
      </c>
    </row>
    <row r="2484" spans="1:2">
      <c r="A2484" s="17">
        <v>44014</v>
      </c>
      <c r="B2484">
        <v>47837</v>
      </c>
    </row>
    <row r="2485" spans="1:2">
      <c r="A2485" s="17">
        <v>44015</v>
      </c>
      <c r="B2485">
        <v>47837</v>
      </c>
    </row>
    <row r="2486" spans="1:2">
      <c r="A2486" s="17">
        <v>44018</v>
      </c>
      <c r="B2486">
        <v>47837</v>
      </c>
    </row>
    <row r="2487" spans="1:2">
      <c r="A2487" s="17">
        <v>44019</v>
      </c>
      <c r="B2487">
        <v>49143</v>
      </c>
    </row>
    <row r="2488" spans="1:2">
      <c r="A2488" s="17">
        <v>44020</v>
      </c>
      <c r="B2488">
        <v>49143</v>
      </c>
    </row>
    <row r="2489" spans="1:2">
      <c r="A2489" s="17">
        <v>44021</v>
      </c>
      <c r="B2489">
        <v>49143</v>
      </c>
    </row>
    <row r="2490" spans="1:2">
      <c r="A2490" s="17">
        <v>44022</v>
      </c>
      <c r="B2490">
        <v>49143</v>
      </c>
    </row>
    <row r="2491" spans="1:2">
      <c r="A2491" s="17">
        <v>44025</v>
      </c>
      <c r="B2491">
        <v>49143</v>
      </c>
    </row>
    <row r="2492" spans="1:2">
      <c r="A2492" s="17">
        <v>44026</v>
      </c>
      <c r="B2492">
        <v>48016</v>
      </c>
    </row>
    <row r="2493" spans="1:2">
      <c r="A2493" s="17">
        <v>44027</v>
      </c>
      <c r="B2493">
        <v>48016</v>
      </c>
    </row>
    <row r="2494" spans="1:2">
      <c r="A2494" s="17">
        <v>44028</v>
      </c>
      <c r="B2494">
        <v>48016</v>
      </c>
    </row>
    <row r="2495" spans="1:2">
      <c r="A2495" s="17">
        <v>44029</v>
      </c>
      <c r="B2495">
        <v>48016</v>
      </c>
    </row>
    <row r="2496" spans="1:2">
      <c r="A2496" s="17">
        <v>44032</v>
      </c>
      <c r="B2496">
        <v>48016</v>
      </c>
    </row>
    <row r="2497" spans="1:2">
      <c r="A2497" s="17">
        <v>44033</v>
      </c>
      <c r="B2497">
        <v>52071</v>
      </c>
    </row>
    <row r="2498" spans="1:2">
      <c r="A2498" s="17">
        <v>44034</v>
      </c>
      <c r="B2498">
        <v>52071</v>
      </c>
    </row>
    <row r="2499" spans="1:2">
      <c r="A2499" s="17">
        <v>44035</v>
      </c>
      <c r="B2499">
        <v>52071</v>
      </c>
    </row>
    <row r="2500" spans="1:2">
      <c r="A2500" s="17">
        <v>44036</v>
      </c>
      <c r="B2500">
        <v>52071</v>
      </c>
    </row>
    <row r="2501" spans="1:2">
      <c r="A2501" s="17">
        <v>44039</v>
      </c>
      <c r="B2501">
        <v>52071</v>
      </c>
    </row>
    <row r="2502" spans="1:2">
      <c r="A2502" s="17">
        <v>44040</v>
      </c>
      <c r="B2502">
        <v>54525</v>
      </c>
    </row>
    <row r="2503" spans="1:2">
      <c r="A2503" s="17">
        <v>44041</v>
      </c>
      <c r="B2503">
        <v>54525</v>
      </c>
    </row>
    <row r="2504" spans="1:2">
      <c r="A2504" s="17">
        <v>44042</v>
      </c>
      <c r="B2504">
        <v>54525</v>
      </c>
    </row>
    <row r="2505" spans="1:2">
      <c r="A2505" s="17">
        <v>44043</v>
      </c>
      <c r="B2505">
        <v>54525</v>
      </c>
    </row>
    <row r="2506" spans="1:2">
      <c r="A2506" s="17">
        <v>44046</v>
      </c>
      <c r="B2506">
        <v>54525</v>
      </c>
    </row>
    <row r="2507" spans="1:2">
      <c r="A2507" s="17">
        <v>44047</v>
      </c>
      <c r="B2507">
        <v>55647</v>
      </c>
    </row>
    <row r="2508" spans="1:2">
      <c r="A2508" s="17">
        <v>44048</v>
      </c>
      <c r="B2508">
        <v>55647</v>
      </c>
    </row>
    <row r="2509" spans="1:2">
      <c r="A2509" s="17">
        <v>44049</v>
      </c>
      <c r="B2509">
        <v>55647</v>
      </c>
    </row>
    <row r="2510" spans="1:2">
      <c r="A2510" s="17">
        <v>44050</v>
      </c>
      <c r="B2510">
        <v>55647</v>
      </c>
    </row>
    <row r="2511" spans="1:2">
      <c r="A2511" s="17">
        <v>44053</v>
      </c>
      <c r="B2511">
        <v>55647</v>
      </c>
    </row>
    <row r="2512" spans="1:2">
      <c r="A2512" s="17">
        <v>44054</v>
      </c>
      <c r="B2512">
        <v>56900</v>
      </c>
    </row>
    <row r="2513" spans="1:2">
      <c r="A2513" s="17">
        <v>44055</v>
      </c>
      <c r="B2513">
        <v>56900</v>
      </c>
    </row>
    <row r="2514" spans="1:2">
      <c r="A2514" s="17">
        <v>44056</v>
      </c>
      <c r="B2514">
        <v>56900</v>
      </c>
    </row>
    <row r="2515" spans="1:2">
      <c r="A2515" s="17">
        <v>44057</v>
      </c>
      <c r="B2515">
        <v>56900</v>
      </c>
    </row>
    <row r="2516" spans="1:2">
      <c r="A2516" s="17">
        <v>44060</v>
      </c>
      <c r="B2516">
        <v>56900</v>
      </c>
    </row>
    <row r="2517" spans="1:2">
      <c r="A2517" s="17">
        <v>44061</v>
      </c>
      <c r="B2517">
        <v>58525</v>
      </c>
    </row>
    <row r="2518" spans="1:2">
      <c r="A2518" s="17">
        <v>44062</v>
      </c>
      <c r="B2518">
        <v>58525</v>
      </c>
    </row>
    <row r="2519" spans="1:2">
      <c r="A2519" s="17">
        <v>44063</v>
      </c>
      <c r="B2519">
        <v>58525</v>
      </c>
    </row>
    <row r="2520" spans="1:2">
      <c r="A2520" s="17">
        <v>44064</v>
      </c>
      <c r="B2520">
        <v>58525</v>
      </c>
    </row>
    <row r="2521" spans="1:2">
      <c r="A2521" s="17">
        <v>44067</v>
      </c>
      <c r="B2521">
        <v>58525</v>
      </c>
    </row>
    <row r="2522" spans="1:2">
      <c r="A2522" s="17">
        <v>44068</v>
      </c>
      <c r="B2522">
        <v>57831</v>
      </c>
    </row>
    <row r="2523" spans="1:2">
      <c r="A2523" s="17">
        <v>44069</v>
      </c>
      <c r="B2523">
        <v>57831</v>
      </c>
    </row>
    <row r="2524" spans="1:2">
      <c r="A2524" s="17">
        <v>44070</v>
      </c>
      <c r="B2524">
        <v>57831</v>
      </c>
    </row>
    <row r="2525" spans="1:2">
      <c r="A2525" s="17">
        <v>44071</v>
      </c>
      <c r="B2525">
        <v>57831</v>
      </c>
    </row>
    <row r="2526" spans="1:2">
      <c r="A2526" s="17">
        <v>44074</v>
      </c>
      <c r="B2526">
        <v>57831</v>
      </c>
    </row>
    <row r="2527" spans="1:2">
      <c r="A2527" s="17">
        <v>44075</v>
      </c>
      <c r="B2527">
        <v>60538</v>
      </c>
    </row>
    <row r="2528" spans="1:2">
      <c r="A2528" s="17">
        <v>44076</v>
      </c>
      <c r="B2528">
        <v>60538</v>
      </c>
    </row>
    <row r="2529" spans="1:2">
      <c r="A2529" s="17">
        <v>44077</v>
      </c>
      <c r="B2529">
        <v>60538</v>
      </c>
    </row>
    <row r="2530" spans="1:2">
      <c r="A2530" s="17">
        <v>44078</v>
      </c>
      <c r="B2530">
        <v>60538</v>
      </c>
    </row>
    <row r="2531" spans="1:2">
      <c r="A2531" s="17">
        <v>44081</v>
      </c>
      <c r="B2531">
        <v>60538</v>
      </c>
    </row>
    <row r="2532" spans="1:2">
      <c r="A2532" s="17">
        <v>44082</v>
      </c>
      <c r="B2532">
        <v>59711</v>
      </c>
    </row>
    <row r="2533" spans="1:2">
      <c r="A2533" s="17">
        <v>44083</v>
      </c>
      <c r="B2533">
        <v>59711</v>
      </c>
    </row>
    <row r="2534" spans="1:2">
      <c r="A2534" s="17">
        <v>44084</v>
      </c>
      <c r="B2534">
        <v>59711</v>
      </c>
    </row>
    <row r="2535" spans="1:2">
      <c r="A2535" s="17">
        <v>44085</v>
      </c>
      <c r="B2535">
        <v>59711</v>
      </c>
    </row>
    <row r="2536" spans="1:2">
      <c r="A2536" s="17">
        <v>44088</v>
      </c>
      <c r="B2536">
        <v>59711</v>
      </c>
    </row>
    <row r="2537" spans="1:2">
      <c r="A2537" s="17">
        <v>44089</v>
      </c>
      <c r="B2537">
        <v>61778</v>
      </c>
    </row>
    <row r="2538" spans="1:2">
      <c r="A2538" s="17">
        <v>44090</v>
      </c>
      <c r="B2538">
        <v>61778</v>
      </c>
    </row>
    <row r="2539" spans="1:2">
      <c r="A2539" s="17">
        <v>44091</v>
      </c>
      <c r="B2539">
        <v>61778</v>
      </c>
    </row>
    <row r="2540" spans="1:2">
      <c r="A2540" s="17">
        <v>44092</v>
      </c>
      <c r="B2540">
        <v>61778</v>
      </c>
    </row>
    <row r="2541" spans="1:2">
      <c r="A2541" s="17">
        <v>44095</v>
      </c>
      <c r="B2541">
        <v>61778</v>
      </c>
    </row>
    <row r="2542" spans="1:2">
      <c r="A2542" s="17">
        <v>44096</v>
      </c>
      <c r="B2542">
        <v>60004</v>
      </c>
    </row>
    <row r="2543" spans="1:2">
      <c r="A2543" s="17">
        <v>44097</v>
      </c>
      <c r="B2543">
        <v>60004</v>
      </c>
    </row>
    <row r="2544" spans="1:2">
      <c r="A2544" s="17">
        <v>44098</v>
      </c>
      <c r="B2544">
        <v>60004</v>
      </c>
    </row>
    <row r="2545" spans="1:2">
      <c r="A2545" s="17">
        <v>44099</v>
      </c>
      <c r="B2545">
        <v>60004</v>
      </c>
    </row>
    <row r="2546" spans="1:2">
      <c r="A2546" s="17">
        <v>44102</v>
      </c>
      <c r="B2546">
        <v>60004</v>
      </c>
    </row>
    <row r="2547" spans="1:2">
      <c r="A2547" s="17">
        <v>44103</v>
      </c>
      <c r="B2547">
        <v>55680</v>
      </c>
    </row>
    <row r="2548" spans="1:2">
      <c r="A2548" s="17">
        <v>44104</v>
      </c>
      <c r="B2548">
        <v>55680</v>
      </c>
    </row>
    <row r="2549" spans="1:2">
      <c r="A2549" s="17">
        <v>44105</v>
      </c>
      <c r="B2549">
        <v>55680</v>
      </c>
    </row>
    <row r="2550" spans="1:2">
      <c r="A2550" s="17">
        <v>44106</v>
      </c>
      <c r="B2550">
        <v>55680</v>
      </c>
    </row>
    <row r="2551" spans="1:2">
      <c r="A2551" s="17">
        <v>44109</v>
      </c>
      <c r="B2551">
        <v>55680</v>
      </c>
    </row>
    <row r="2552" spans="1:2">
      <c r="A2552" s="17">
        <v>44110</v>
      </c>
      <c r="B2552">
        <v>51995</v>
      </c>
    </row>
    <row r="2553" spans="1:2">
      <c r="A2553" s="17">
        <v>44111</v>
      </c>
      <c r="B2553">
        <v>51995</v>
      </c>
    </row>
    <row r="2554" spans="1:2">
      <c r="A2554" s="17">
        <v>44112</v>
      </c>
      <c r="B2554">
        <v>51995</v>
      </c>
    </row>
    <row r="2555" spans="1:2">
      <c r="A2555" s="17">
        <v>44113</v>
      </c>
      <c r="B2555">
        <v>51995</v>
      </c>
    </row>
    <row r="2556" spans="1:2">
      <c r="A2556" s="17">
        <v>44116</v>
      </c>
      <c r="B2556">
        <v>51995</v>
      </c>
    </row>
    <row r="2557" spans="1:2">
      <c r="A2557" s="17">
        <v>44117</v>
      </c>
      <c r="B2557">
        <v>51258</v>
      </c>
    </row>
    <row r="2558" spans="1:2">
      <c r="A2558" s="17">
        <v>44118</v>
      </c>
      <c r="B2558">
        <v>51258</v>
      </c>
    </row>
    <row r="2559" spans="1:2">
      <c r="A2559" s="17">
        <v>44119</v>
      </c>
      <c r="B2559">
        <v>51258</v>
      </c>
    </row>
    <row r="2560" spans="1:2">
      <c r="A2560" s="17">
        <v>44120</v>
      </c>
      <c r="B2560">
        <v>51258</v>
      </c>
    </row>
    <row r="2561" spans="1:2">
      <c r="A2561" s="17">
        <v>44123</v>
      </c>
      <c r="B2561">
        <v>51258</v>
      </c>
    </row>
    <row r="2562" spans="1:2">
      <c r="A2562" s="17">
        <v>44124</v>
      </c>
      <c r="B2562">
        <v>52199</v>
      </c>
    </row>
    <row r="2563" spans="1:2">
      <c r="A2563" s="17">
        <v>44125</v>
      </c>
      <c r="B2563">
        <v>52199</v>
      </c>
    </row>
    <row r="2564" spans="1:2">
      <c r="A2564" s="17">
        <v>44126</v>
      </c>
      <c r="B2564">
        <v>52199</v>
      </c>
    </row>
    <row r="2565" spans="1:2">
      <c r="A2565" s="17">
        <v>44127</v>
      </c>
      <c r="B2565">
        <v>52199</v>
      </c>
    </row>
    <row r="2566" spans="1:2">
      <c r="A2566" s="17">
        <v>44130</v>
      </c>
      <c r="B2566">
        <v>52199</v>
      </c>
    </row>
    <row r="2567" spans="1:2">
      <c r="A2567" s="17">
        <v>44131</v>
      </c>
      <c r="B2567">
        <v>52138</v>
      </c>
    </row>
    <row r="2568" spans="1:2">
      <c r="A2568" s="17">
        <v>44132</v>
      </c>
      <c r="B2568">
        <v>52138</v>
      </c>
    </row>
    <row r="2569" spans="1:2">
      <c r="A2569" s="17">
        <v>44133</v>
      </c>
      <c r="B2569">
        <v>52138</v>
      </c>
    </row>
    <row r="2570" spans="1:2">
      <c r="A2570" s="17">
        <v>44134</v>
      </c>
      <c r="B2570">
        <v>52138</v>
      </c>
    </row>
    <row r="2571" spans="1:2">
      <c r="A2571" s="17">
        <v>44137</v>
      </c>
      <c r="B2571">
        <v>52138</v>
      </c>
    </row>
    <row r="2572" spans="1:2">
      <c r="A2572" s="17">
        <v>44138</v>
      </c>
      <c r="B2572">
        <v>51034</v>
      </c>
    </row>
    <row r="2573" spans="1:2">
      <c r="A2573" s="17">
        <v>44139</v>
      </c>
      <c r="B2573">
        <v>51034</v>
      </c>
    </row>
    <row r="2574" spans="1:2">
      <c r="A2574" s="17">
        <v>44140</v>
      </c>
      <c r="B2574">
        <v>51034</v>
      </c>
    </row>
    <row r="2575" spans="1:2">
      <c r="A2575" s="17">
        <v>44141</v>
      </c>
      <c r="B2575">
        <v>51034</v>
      </c>
    </row>
    <row r="2576" spans="1:2">
      <c r="A2576" s="17">
        <v>44144</v>
      </c>
      <c r="B2576">
        <v>51034</v>
      </c>
    </row>
    <row r="2577" spans="1:2">
      <c r="A2577" s="17">
        <v>44145</v>
      </c>
      <c r="B2577">
        <v>51624</v>
      </c>
    </row>
    <row r="2578" spans="1:2">
      <c r="A2578" s="17">
        <v>44146</v>
      </c>
      <c r="B2578">
        <v>51624</v>
      </c>
    </row>
    <row r="2579" spans="1:2">
      <c r="A2579" s="17">
        <v>44147</v>
      </c>
      <c r="B2579">
        <v>51624</v>
      </c>
    </row>
    <row r="2580" spans="1:2">
      <c r="A2580" s="17">
        <v>44148</v>
      </c>
      <c r="B2580">
        <v>51624</v>
      </c>
    </row>
    <row r="2581" spans="1:2">
      <c r="A2581" s="17">
        <v>44151</v>
      </c>
      <c r="B2581">
        <v>51624</v>
      </c>
    </row>
    <row r="2582" spans="1:2">
      <c r="A2582" s="17">
        <v>44152</v>
      </c>
      <c r="B2582">
        <v>54077</v>
      </c>
    </row>
    <row r="2583" spans="1:2">
      <c r="A2583" s="17">
        <v>44153</v>
      </c>
      <c r="B2583">
        <v>54077</v>
      </c>
    </row>
    <row r="2584" spans="1:2">
      <c r="A2584" s="17">
        <v>44154</v>
      </c>
      <c r="B2584">
        <v>54077</v>
      </c>
    </row>
    <row r="2585" spans="1:2">
      <c r="A2585" s="17">
        <v>44155</v>
      </c>
      <c r="B2585">
        <v>54077</v>
      </c>
    </row>
    <row r="2586" spans="1:2">
      <c r="A2586" s="17">
        <v>44158</v>
      </c>
      <c r="B2586">
        <v>54077</v>
      </c>
    </row>
    <row r="2587" spans="1:2">
      <c r="A2587" s="17">
        <v>44159</v>
      </c>
      <c r="B2587">
        <v>54647</v>
      </c>
    </row>
    <row r="2588" spans="1:2">
      <c r="A2588" s="17">
        <v>44160</v>
      </c>
      <c r="B2588">
        <v>54647</v>
      </c>
    </row>
    <row r="2589" spans="1:2">
      <c r="A2589" s="17">
        <v>44161</v>
      </c>
      <c r="B2589">
        <v>54647</v>
      </c>
    </row>
    <row r="2590" spans="1:2">
      <c r="A2590" s="17">
        <v>44162</v>
      </c>
      <c r="B2590">
        <v>54647</v>
      </c>
    </row>
    <row r="2591" spans="1:2">
      <c r="A2591" s="17">
        <v>44165</v>
      </c>
      <c r="B2591">
        <v>54647</v>
      </c>
    </row>
    <row r="2592" spans="1:2">
      <c r="A2592" s="17">
        <v>44166</v>
      </c>
      <c r="B2592">
        <v>57970</v>
      </c>
    </row>
    <row r="2593" spans="1:2">
      <c r="A2593" s="17">
        <v>44167</v>
      </c>
      <c r="B2593">
        <v>57970</v>
      </c>
    </row>
    <row r="2594" spans="1:2">
      <c r="A2594" s="17">
        <v>44168</v>
      </c>
      <c r="B2594">
        <v>57970</v>
      </c>
    </row>
    <row r="2595" spans="1:2">
      <c r="A2595" s="17">
        <v>44169</v>
      </c>
      <c r="B2595">
        <v>57970</v>
      </c>
    </row>
    <row r="2596" spans="1:2">
      <c r="A2596" s="17">
        <v>44172</v>
      </c>
      <c r="B2596">
        <v>57970</v>
      </c>
    </row>
    <row r="2597" spans="1:2">
      <c r="A2597" s="17">
        <v>44173</v>
      </c>
      <c r="B2597">
        <v>63572</v>
      </c>
    </row>
    <row r="2598" spans="1:2">
      <c r="A2598" s="17">
        <v>44174</v>
      </c>
      <c r="B2598">
        <v>63572</v>
      </c>
    </row>
    <row r="2599" spans="1:2">
      <c r="A2599" s="17">
        <v>44175</v>
      </c>
      <c r="B2599">
        <v>63572</v>
      </c>
    </row>
    <row r="2600" spans="1:2">
      <c r="A2600" s="17">
        <v>44176</v>
      </c>
      <c r="B2600">
        <v>63572</v>
      </c>
    </row>
    <row r="2601" spans="1:2">
      <c r="A2601" s="17">
        <v>44179</v>
      </c>
      <c r="B2601">
        <v>63572</v>
      </c>
    </row>
    <row r="2602" spans="1:2">
      <c r="A2602" s="17">
        <v>44180</v>
      </c>
      <c r="B2602">
        <v>65881</v>
      </c>
    </row>
    <row r="2603" spans="1:2">
      <c r="A2603" s="17">
        <v>44181</v>
      </c>
      <c r="B2603">
        <v>65881</v>
      </c>
    </row>
    <row r="2604" spans="1:2">
      <c r="A2604" s="17">
        <v>44182</v>
      </c>
      <c r="B2604">
        <v>65881</v>
      </c>
    </row>
    <row r="2605" spans="1:2">
      <c r="A2605" s="17">
        <v>44183</v>
      </c>
      <c r="B2605">
        <v>65881</v>
      </c>
    </row>
    <row r="2606" spans="1:2">
      <c r="A2606" s="17">
        <v>44186</v>
      </c>
      <c r="B2606">
        <v>65881</v>
      </c>
    </row>
    <row r="2607" spans="1:2">
      <c r="A2607" s="17">
        <v>44187</v>
      </c>
      <c r="B2607">
        <v>65012</v>
      </c>
    </row>
    <row r="2608" spans="1:2">
      <c r="A2608" s="17">
        <v>44188</v>
      </c>
      <c r="B2608">
        <v>65012</v>
      </c>
    </row>
    <row r="2609" spans="1:2">
      <c r="A2609" s="17">
        <v>44189</v>
      </c>
      <c r="B2609">
        <v>65012</v>
      </c>
    </row>
    <row r="2610" spans="1:2">
      <c r="A2610" s="17">
        <v>44190</v>
      </c>
      <c r="B2610">
        <v>65012</v>
      </c>
    </row>
    <row r="2611" spans="1:2">
      <c r="A2611" s="17">
        <v>44193</v>
      </c>
      <c r="B2611">
        <v>65012</v>
      </c>
    </row>
    <row r="2612" spans="1:2">
      <c r="A2612" s="17">
        <v>44194</v>
      </c>
      <c r="B2612">
        <v>59399</v>
      </c>
    </row>
    <row r="2613" spans="1:2">
      <c r="A2613" s="17">
        <v>44195</v>
      </c>
      <c r="B2613">
        <v>59399</v>
      </c>
    </row>
    <row r="2614" spans="1:2">
      <c r="A2614" s="17">
        <v>44196</v>
      </c>
      <c r="B2614">
        <v>59399</v>
      </c>
    </row>
    <row r="2615" spans="1:2">
      <c r="A2615" s="17">
        <v>44197</v>
      </c>
      <c r="B2615">
        <v>59399</v>
      </c>
    </row>
    <row r="2616" spans="1:2">
      <c r="A2616" s="17">
        <v>44200</v>
      </c>
      <c r="B2616">
        <v>59399</v>
      </c>
    </row>
    <row r="2617" spans="1:2">
      <c r="A2617" s="17">
        <v>44201</v>
      </c>
      <c r="B2617">
        <v>61185</v>
      </c>
    </row>
    <row r="2618" spans="1:2">
      <c r="A2618" s="17">
        <v>44202</v>
      </c>
      <c r="B2618">
        <v>61185</v>
      </c>
    </row>
    <row r="2619" spans="1:2">
      <c r="A2619" s="17">
        <v>44203</v>
      </c>
      <c r="B2619">
        <v>61185</v>
      </c>
    </row>
    <row r="2620" spans="1:2">
      <c r="A2620" s="17">
        <v>44204</v>
      </c>
      <c r="B2620">
        <v>61185</v>
      </c>
    </row>
    <row r="2621" spans="1:2">
      <c r="A2621" s="17">
        <v>44207</v>
      </c>
      <c r="B2621">
        <v>61185</v>
      </c>
    </row>
    <row r="2622" spans="1:2">
      <c r="A2622" s="17">
        <v>44208</v>
      </c>
      <c r="B2622">
        <v>59893</v>
      </c>
    </row>
    <row r="2623" spans="1:2">
      <c r="A2623" s="17">
        <v>44209</v>
      </c>
      <c r="B2623">
        <v>59893</v>
      </c>
    </row>
    <row r="2624" spans="1:2">
      <c r="A2624" s="17">
        <v>44210</v>
      </c>
      <c r="B2624">
        <v>59893</v>
      </c>
    </row>
    <row r="2625" spans="1:2">
      <c r="A2625" s="17">
        <v>44211</v>
      </c>
      <c r="B2625">
        <v>59893</v>
      </c>
    </row>
    <row r="2626" spans="1:2">
      <c r="A2626" s="17">
        <v>44214</v>
      </c>
      <c r="B2626">
        <v>59893</v>
      </c>
    </row>
    <row r="2627" spans="1:2">
      <c r="A2627" s="17">
        <v>44215</v>
      </c>
      <c r="B2627">
        <v>59812</v>
      </c>
    </row>
    <row r="2628" spans="1:2">
      <c r="A2628" s="17">
        <v>44216</v>
      </c>
      <c r="B2628">
        <v>59812</v>
      </c>
    </row>
    <row r="2629" spans="1:2">
      <c r="A2629" s="17">
        <v>44217</v>
      </c>
      <c r="B2629">
        <v>59812</v>
      </c>
    </row>
    <row r="2630" spans="1:2">
      <c r="A2630" s="17">
        <v>44218</v>
      </c>
      <c r="B2630">
        <v>59812</v>
      </c>
    </row>
    <row r="2631" spans="1:2">
      <c r="A2631" s="17">
        <v>44221</v>
      </c>
      <c r="B2631">
        <v>59812</v>
      </c>
    </row>
    <row r="2632" spans="1:2">
      <c r="A2632" s="17">
        <v>44222</v>
      </c>
      <c r="B2632">
        <v>62530</v>
      </c>
    </row>
    <row r="2633" spans="1:2">
      <c r="A2633" s="17">
        <v>44223</v>
      </c>
      <c r="B2633">
        <v>62530</v>
      </c>
    </row>
    <row r="2634" spans="1:2">
      <c r="A2634" s="17">
        <v>44224</v>
      </c>
      <c r="B2634">
        <v>62530</v>
      </c>
    </row>
    <row r="2635" spans="1:2">
      <c r="A2635" s="17">
        <v>44225</v>
      </c>
      <c r="B2635">
        <v>62530</v>
      </c>
    </row>
    <row r="2636" spans="1:2">
      <c r="A2636" s="17">
        <v>44228</v>
      </c>
      <c r="B2636">
        <v>62530</v>
      </c>
    </row>
    <row r="2637" spans="1:2">
      <c r="A2637" s="17">
        <v>44229</v>
      </c>
      <c r="B2637">
        <v>64701</v>
      </c>
    </row>
    <row r="2638" spans="1:2">
      <c r="A2638" s="17">
        <v>44230</v>
      </c>
      <c r="B2638">
        <v>64701</v>
      </c>
    </row>
    <row r="2639" spans="1:2">
      <c r="A2639" s="17">
        <v>44231</v>
      </c>
      <c r="B2639">
        <v>64701</v>
      </c>
    </row>
    <row r="2640" spans="1:2">
      <c r="A2640" s="17">
        <v>44232</v>
      </c>
      <c r="B2640">
        <v>64701</v>
      </c>
    </row>
    <row r="2641" spans="1:2">
      <c r="A2641" s="17">
        <v>44235</v>
      </c>
      <c r="B2641">
        <v>64701</v>
      </c>
    </row>
    <row r="2642" spans="1:2">
      <c r="A2642" s="17">
        <v>44236</v>
      </c>
      <c r="B2642">
        <v>72051</v>
      </c>
    </row>
    <row r="2643" spans="1:2">
      <c r="A2643" s="17">
        <v>44237</v>
      </c>
      <c r="B2643">
        <v>72051</v>
      </c>
    </row>
    <row r="2644" spans="1:2">
      <c r="A2644" s="17">
        <v>44238</v>
      </c>
      <c r="B2644">
        <v>72051</v>
      </c>
    </row>
    <row r="2645" spans="1:2">
      <c r="A2645" s="17">
        <v>44239</v>
      </c>
      <c r="B2645">
        <v>72051</v>
      </c>
    </row>
    <row r="2646" spans="1:2">
      <c r="A2646" s="17">
        <v>44242</v>
      </c>
      <c r="B2646">
        <v>72051</v>
      </c>
    </row>
    <row r="2647" spans="1:2">
      <c r="A2647" s="17">
        <v>44243</v>
      </c>
      <c r="B2647">
        <v>74780</v>
      </c>
    </row>
    <row r="2648" spans="1:2">
      <c r="A2648" s="17">
        <v>44244</v>
      </c>
      <c r="B2648">
        <v>74780</v>
      </c>
    </row>
    <row r="2649" spans="1:2">
      <c r="A2649" s="17">
        <v>44245</v>
      </c>
      <c r="B2649">
        <v>74780</v>
      </c>
    </row>
    <row r="2650" spans="1:2">
      <c r="A2650" s="17">
        <v>44246</v>
      </c>
      <c r="B2650">
        <v>74780</v>
      </c>
    </row>
    <row r="2651" spans="1:2">
      <c r="A2651" s="17">
        <v>44249</v>
      </c>
      <c r="B2651">
        <v>74780</v>
      </c>
    </row>
    <row r="2652" spans="1:2">
      <c r="A2652" s="17">
        <v>44250</v>
      </c>
      <c r="B2652">
        <v>73964</v>
      </c>
    </row>
    <row r="2653" spans="1:2">
      <c r="A2653" s="17">
        <v>44251</v>
      </c>
      <c r="B2653">
        <v>73964</v>
      </c>
    </row>
    <row r="2654" spans="1:2">
      <c r="A2654" s="17">
        <v>44252</v>
      </c>
      <c r="B2654">
        <v>73964</v>
      </c>
    </row>
    <row r="2655" spans="1:2">
      <c r="A2655" s="17">
        <v>44253</v>
      </c>
      <c r="B2655">
        <v>73964</v>
      </c>
    </row>
    <row r="2656" spans="1:2">
      <c r="A2656" s="17">
        <v>44256</v>
      </c>
      <c r="B2656">
        <v>73964</v>
      </c>
    </row>
    <row r="2657" spans="1:2">
      <c r="A2657" s="17">
        <v>44257</v>
      </c>
      <c r="B2657">
        <v>72681</v>
      </c>
    </row>
    <row r="2658" spans="1:2">
      <c r="A2658" s="17">
        <v>44258</v>
      </c>
      <c r="B2658">
        <v>72681</v>
      </c>
    </row>
    <row r="2659" spans="1:2">
      <c r="A2659" s="17">
        <v>44259</v>
      </c>
      <c r="B2659">
        <v>72681</v>
      </c>
    </row>
    <row r="2660" spans="1:2">
      <c r="A2660" s="17">
        <v>44260</v>
      </c>
      <c r="B2660">
        <v>72681</v>
      </c>
    </row>
    <row r="2661" spans="1:2">
      <c r="A2661" s="17">
        <v>44263</v>
      </c>
      <c r="B2661">
        <v>72681</v>
      </c>
    </row>
    <row r="2662" spans="1:2">
      <c r="A2662" s="17">
        <v>44264</v>
      </c>
      <c r="B2662">
        <v>71411</v>
      </c>
    </row>
    <row r="2663" spans="1:2">
      <c r="A2663" s="17">
        <v>44265</v>
      </c>
      <c r="B2663">
        <v>71411</v>
      </c>
    </row>
    <row r="2664" spans="1:2">
      <c r="A2664" s="17">
        <v>44266</v>
      </c>
      <c r="B2664">
        <v>71411</v>
      </c>
    </row>
    <row r="2665" spans="1:2">
      <c r="A2665" s="17">
        <v>44267</v>
      </c>
      <c r="B2665">
        <v>71411</v>
      </c>
    </row>
    <row r="2666" spans="1:2">
      <c r="A2666" s="17">
        <v>44270</v>
      </c>
      <c r="B2666">
        <v>71411</v>
      </c>
    </row>
    <row r="2667" spans="1:2">
      <c r="A2667" s="17">
        <v>44271</v>
      </c>
      <c r="B2667">
        <v>74810</v>
      </c>
    </row>
    <row r="2668" spans="1:2">
      <c r="A2668" s="17">
        <v>44272</v>
      </c>
      <c r="B2668">
        <v>74810</v>
      </c>
    </row>
    <row r="2669" spans="1:2">
      <c r="A2669" s="17">
        <v>44273</v>
      </c>
      <c r="B2669">
        <v>74810</v>
      </c>
    </row>
    <row r="2670" spans="1:2">
      <c r="A2670" s="17">
        <v>44274</v>
      </c>
      <c r="B2670">
        <v>74810</v>
      </c>
    </row>
    <row r="2671" spans="1:2">
      <c r="A2671" s="17">
        <v>44277</v>
      </c>
      <c r="B2671">
        <v>74810</v>
      </c>
    </row>
    <row r="2672" spans="1:2">
      <c r="A2672" s="17">
        <v>44278</v>
      </c>
      <c r="B2672">
        <v>73324</v>
      </c>
    </row>
    <row r="2673" spans="1:2">
      <c r="A2673" s="17">
        <v>44279</v>
      </c>
      <c r="B2673">
        <v>73324</v>
      </c>
    </row>
    <row r="2674" spans="1:2">
      <c r="A2674" s="17">
        <v>44280</v>
      </c>
      <c r="B2674">
        <v>73324</v>
      </c>
    </row>
    <row r="2675" spans="1:2">
      <c r="A2675" s="17">
        <v>44281</v>
      </c>
      <c r="B2675">
        <v>73324</v>
      </c>
    </row>
    <row r="2676" spans="1:2">
      <c r="A2676" s="17">
        <v>44284</v>
      </c>
      <c r="B2676">
        <v>73324</v>
      </c>
    </row>
    <row r="2677" spans="1:2">
      <c r="A2677" s="17">
        <v>44285</v>
      </c>
      <c r="B2677">
        <v>67480</v>
      </c>
    </row>
    <row r="2678" spans="1:2">
      <c r="A2678" s="17">
        <v>44286</v>
      </c>
      <c r="B2678">
        <v>67480</v>
      </c>
    </row>
    <row r="2679" spans="1:2">
      <c r="A2679" s="17">
        <v>44287</v>
      </c>
      <c r="B2679">
        <v>67480</v>
      </c>
    </row>
    <row r="2680" spans="1:2">
      <c r="A2680" s="17">
        <v>44288</v>
      </c>
      <c r="B2680">
        <v>67480</v>
      </c>
    </row>
    <row r="2681" spans="1:2">
      <c r="A2681" s="17">
        <v>44291</v>
      </c>
      <c r="B2681">
        <v>67480</v>
      </c>
    </row>
    <row r="2682" spans="1:2">
      <c r="A2682" s="17">
        <v>44292</v>
      </c>
      <c r="B2682">
        <v>68108</v>
      </c>
    </row>
    <row r="2683" spans="1:2">
      <c r="A2683" s="17">
        <v>44293</v>
      </c>
      <c r="B2683">
        <v>68108</v>
      </c>
    </row>
    <row r="2684" spans="1:2">
      <c r="A2684" s="17">
        <v>44294</v>
      </c>
      <c r="B2684">
        <v>68108</v>
      </c>
    </row>
    <row r="2685" spans="1:2">
      <c r="A2685" s="17">
        <v>44295</v>
      </c>
      <c r="B2685">
        <v>68108</v>
      </c>
    </row>
    <row r="2686" spans="1:2">
      <c r="A2686" s="17">
        <v>44298</v>
      </c>
      <c r="B2686">
        <v>68108</v>
      </c>
    </row>
    <row r="2687" spans="1:2">
      <c r="A2687" s="17">
        <v>44299</v>
      </c>
      <c r="B2687">
        <v>65661</v>
      </c>
    </row>
    <row r="2688" spans="1:2">
      <c r="A2688" s="17">
        <v>44300</v>
      </c>
      <c r="B2688">
        <v>65661</v>
      </c>
    </row>
    <row r="2689" spans="1:2">
      <c r="A2689" s="17">
        <v>44301</v>
      </c>
      <c r="B2689">
        <v>65661</v>
      </c>
    </row>
    <row r="2690" spans="1:2">
      <c r="A2690" s="17">
        <v>44302</v>
      </c>
      <c r="B2690">
        <v>65661</v>
      </c>
    </row>
    <row r="2691" spans="1:2">
      <c r="A2691" s="17">
        <v>44305</v>
      </c>
      <c r="B2691">
        <v>65661</v>
      </c>
    </row>
    <row r="2692" spans="1:2">
      <c r="A2692" s="17">
        <v>44306</v>
      </c>
      <c r="B2692">
        <v>63613</v>
      </c>
    </row>
    <row r="2693" spans="1:2">
      <c r="A2693" s="17">
        <v>44307</v>
      </c>
      <c r="B2693">
        <v>63613</v>
      </c>
    </row>
    <row r="2694" spans="1:2">
      <c r="A2694" s="17">
        <v>44308</v>
      </c>
      <c r="B2694">
        <v>63613</v>
      </c>
    </row>
    <row r="2695" spans="1:2">
      <c r="A2695" s="17">
        <v>44309</v>
      </c>
      <c r="B2695">
        <v>63613</v>
      </c>
    </row>
    <row r="2696" spans="1:2">
      <c r="A2696" s="17">
        <v>44312</v>
      </c>
      <c r="B2696">
        <v>63613</v>
      </c>
    </row>
    <row r="2697" spans="1:2">
      <c r="A2697" s="17">
        <v>44313</v>
      </c>
      <c r="B2697">
        <v>65211</v>
      </c>
    </row>
    <row r="2698" spans="1:2">
      <c r="A2698" s="17">
        <v>44314</v>
      </c>
      <c r="B2698">
        <v>65211</v>
      </c>
    </row>
    <row r="2699" spans="1:2">
      <c r="A2699" s="17">
        <v>44315</v>
      </c>
      <c r="B2699">
        <v>65211</v>
      </c>
    </row>
    <row r="2700" spans="1:2">
      <c r="A2700" s="17">
        <v>44316</v>
      </c>
      <c r="B2700">
        <v>65211</v>
      </c>
    </row>
    <row r="2701" spans="1:2">
      <c r="A2701" s="17">
        <v>44319</v>
      </c>
      <c r="B2701">
        <v>65211</v>
      </c>
    </row>
    <row r="2702" spans="1:2">
      <c r="A2702" s="17">
        <v>44320</v>
      </c>
      <c r="B2702">
        <v>64855</v>
      </c>
    </row>
    <row r="2703" spans="1:2">
      <c r="A2703" s="17">
        <v>44321</v>
      </c>
      <c r="B2703">
        <v>64855</v>
      </c>
    </row>
    <row r="2704" spans="1:2">
      <c r="A2704" s="17">
        <v>44322</v>
      </c>
      <c r="B2704">
        <v>64855</v>
      </c>
    </row>
    <row r="2705" spans="1:2">
      <c r="A2705" s="17">
        <v>44323</v>
      </c>
      <c r="B2705">
        <v>64855</v>
      </c>
    </row>
    <row r="2706" spans="1:2">
      <c r="A2706" s="17">
        <v>44326</v>
      </c>
      <c r="B2706">
        <v>64855</v>
      </c>
    </row>
    <row r="2707" spans="1:2">
      <c r="A2707" s="17">
        <v>44327</v>
      </c>
      <c r="B2707">
        <v>66115</v>
      </c>
    </row>
    <row r="2708" spans="1:2">
      <c r="A2708" s="17">
        <v>44328</v>
      </c>
      <c r="B2708">
        <v>66115</v>
      </c>
    </row>
    <row r="2709" spans="1:2">
      <c r="A2709" s="17">
        <v>44329</v>
      </c>
      <c r="B2709">
        <v>66115</v>
      </c>
    </row>
    <row r="2710" spans="1:2">
      <c r="A2710" s="17">
        <v>44330</v>
      </c>
      <c r="B2710">
        <v>66115</v>
      </c>
    </row>
    <row r="2711" spans="1:2">
      <c r="A2711" s="17">
        <v>44333</v>
      </c>
      <c r="B2711">
        <v>66115</v>
      </c>
    </row>
    <row r="2712" spans="1:2">
      <c r="A2712" s="17">
        <v>44334</v>
      </c>
      <c r="B2712">
        <v>66761</v>
      </c>
    </row>
    <row r="2713" spans="1:2">
      <c r="A2713" s="17">
        <v>44335</v>
      </c>
      <c r="B2713">
        <v>66761</v>
      </c>
    </row>
    <row r="2714" spans="1:2">
      <c r="A2714" s="17">
        <v>44336</v>
      </c>
      <c r="B2714">
        <v>66761</v>
      </c>
    </row>
    <row r="2715" spans="1:2">
      <c r="A2715" s="17">
        <v>44337</v>
      </c>
      <c r="B2715">
        <v>66761</v>
      </c>
    </row>
    <row r="2716" spans="1:2">
      <c r="A2716" s="17">
        <v>44340</v>
      </c>
      <c r="B2716">
        <v>66761</v>
      </c>
    </row>
    <row r="2717" spans="1:2">
      <c r="A2717" s="17">
        <v>44341</v>
      </c>
      <c r="B2717">
        <v>67247</v>
      </c>
    </row>
    <row r="2718" spans="1:2">
      <c r="A2718" s="17">
        <v>44342</v>
      </c>
      <c r="B2718">
        <v>67247</v>
      </c>
    </row>
    <row r="2719" spans="1:2">
      <c r="A2719" s="17">
        <v>44343</v>
      </c>
      <c r="B2719">
        <v>67247</v>
      </c>
    </row>
    <row r="2720" spans="1:2">
      <c r="A2720" s="17">
        <v>44344</v>
      </c>
      <c r="B2720">
        <v>67247</v>
      </c>
    </row>
    <row r="2721" spans="1:2">
      <c r="A2721" s="17">
        <v>44347</v>
      </c>
      <c r="B2721">
        <v>67247</v>
      </c>
    </row>
    <row r="2722" spans="1:2">
      <c r="A2722" s="17">
        <v>44348</v>
      </c>
      <c r="B2722">
        <v>67551</v>
      </c>
    </row>
    <row r="2723" spans="1:2">
      <c r="A2723" s="17">
        <v>44349</v>
      </c>
      <c r="B2723">
        <v>67551</v>
      </c>
    </row>
    <row r="2724" spans="1:2">
      <c r="A2724" s="17">
        <v>44350</v>
      </c>
      <c r="B2724">
        <v>67551</v>
      </c>
    </row>
    <row r="2725" spans="1:2">
      <c r="A2725" s="17">
        <v>44351</v>
      </c>
      <c r="B2725">
        <v>67551</v>
      </c>
    </row>
    <row r="2726" spans="1:2">
      <c r="A2726" s="17">
        <v>44354</v>
      </c>
      <c r="B2726">
        <v>67551</v>
      </c>
    </row>
    <row r="2727" spans="1:2">
      <c r="A2727" s="17">
        <v>44355</v>
      </c>
      <c r="B2727">
        <v>66649</v>
      </c>
    </row>
    <row r="2728" spans="1:2">
      <c r="A2728" s="17">
        <v>44356</v>
      </c>
      <c r="B2728">
        <v>66649</v>
      </c>
    </row>
    <row r="2729" spans="1:2">
      <c r="A2729" s="17">
        <v>44357</v>
      </c>
      <c r="B2729">
        <v>66649</v>
      </c>
    </row>
    <row r="2730" spans="1:2">
      <c r="A2730" s="17">
        <v>44358</v>
      </c>
      <c r="B2730">
        <v>66649</v>
      </c>
    </row>
    <row r="2731" spans="1:2">
      <c r="A2731" s="17">
        <v>44361</v>
      </c>
      <c r="B2731">
        <v>66649</v>
      </c>
    </row>
    <row r="2732" spans="1:2">
      <c r="A2732" s="17">
        <v>44362</v>
      </c>
      <c r="B2732">
        <v>64994</v>
      </c>
    </row>
    <row r="2733" spans="1:2">
      <c r="A2733" s="17">
        <v>44363</v>
      </c>
      <c r="B2733">
        <v>64994</v>
      </c>
    </row>
    <row r="2734" spans="1:2">
      <c r="A2734" s="17">
        <v>44364</v>
      </c>
      <c r="B2734">
        <v>64994</v>
      </c>
    </row>
    <row r="2735" spans="1:2">
      <c r="A2735" s="17">
        <v>44365</v>
      </c>
      <c r="B2735">
        <v>64994</v>
      </c>
    </row>
    <row r="2736" spans="1:2">
      <c r="A2736" s="17">
        <v>44368</v>
      </c>
      <c r="B2736">
        <v>64994</v>
      </c>
    </row>
    <row r="2737" spans="1:2">
      <c r="A2737" s="17">
        <v>44369</v>
      </c>
      <c r="B2737">
        <v>63276</v>
      </c>
    </row>
    <row r="2738" spans="1:2">
      <c r="A2738" s="17">
        <v>44370</v>
      </c>
      <c r="B2738">
        <v>63276</v>
      </c>
    </row>
    <row r="2739" spans="1:2">
      <c r="A2739" s="17">
        <v>44371</v>
      </c>
      <c r="B2739">
        <v>63276</v>
      </c>
    </row>
    <row r="2740" spans="1:2">
      <c r="A2740" s="17">
        <v>44372</v>
      </c>
      <c r="B2740">
        <v>63276</v>
      </c>
    </row>
    <row r="2741" spans="1:2">
      <c r="A2741" s="17">
        <v>44375</v>
      </c>
      <c r="B2741">
        <v>63276</v>
      </c>
    </row>
    <row r="2742" spans="1:2">
      <c r="A2742" s="17">
        <v>44376</v>
      </c>
      <c r="B2742">
        <v>58265</v>
      </c>
    </row>
    <row r="2743" spans="1:2">
      <c r="A2743" s="17">
        <v>44377</v>
      </c>
      <c r="B2743">
        <v>58265</v>
      </c>
    </row>
    <row r="2744" spans="1:2">
      <c r="A2744" s="17">
        <v>44378</v>
      </c>
      <c r="B2744">
        <v>58265</v>
      </c>
    </row>
    <row r="2745" spans="1:2">
      <c r="A2745" s="17">
        <v>44379</v>
      </c>
      <c r="B2745">
        <v>58265</v>
      </c>
    </row>
    <row r="2746" spans="1:2">
      <c r="A2746" s="17">
        <v>44382</v>
      </c>
      <c r="B2746">
        <v>58265</v>
      </c>
    </row>
    <row r="2747" spans="1:2">
      <c r="A2747" s="17">
        <v>44383</v>
      </c>
      <c r="B2747">
        <v>55441</v>
      </c>
    </row>
    <row r="2748" spans="1:2">
      <c r="A2748" s="17">
        <v>44384</v>
      </c>
      <c r="B2748">
        <v>55441</v>
      </c>
    </row>
    <row r="2749" spans="1:2">
      <c r="A2749" s="17">
        <v>44385</v>
      </c>
      <c r="B2749">
        <v>55441</v>
      </c>
    </row>
    <row r="2750" spans="1:2">
      <c r="A2750" s="17">
        <v>44386</v>
      </c>
      <c r="B2750">
        <v>55441</v>
      </c>
    </row>
    <row r="2751" spans="1:2">
      <c r="A2751" s="17">
        <v>44389</v>
      </c>
      <c r="B2751">
        <v>55441</v>
      </c>
    </row>
    <row r="2752" spans="1:2">
      <c r="A2752" s="17">
        <v>44390</v>
      </c>
      <c r="B2752">
        <v>56142</v>
      </c>
    </row>
    <row r="2753" spans="1:2">
      <c r="A2753" s="17">
        <v>44391</v>
      </c>
      <c r="B2753">
        <v>56142</v>
      </c>
    </row>
    <row r="2754" spans="1:2">
      <c r="A2754" s="17">
        <v>44392</v>
      </c>
      <c r="B2754">
        <v>56142</v>
      </c>
    </row>
    <row r="2755" spans="1:2">
      <c r="A2755" s="17">
        <v>44393</v>
      </c>
      <c r="B2755">
        <v>56142</v>
      </c>
    </row>
    <row r="2756" spans="1:2">
      <c r="A2756" s="17">
        <v>44396</v>
      </c>
      <c r="B2756">
        <v>56142</v>
      </c>
    </row>
    <row r="2757" spans="1:2">
      <c r="A2757" s="17">
        <v>44397</v>
      </c>
      <c r="B2757">
        <v>57661</v>
      </c>
    </row>
    <row r="2758" spans="1:2">
      <c r="A2758" s="17">
        <v>44398</v>
      </c>
      <c r="B2758">
        <v>57661</v>
      </c>
    </row>
    <row r="2759" spans="1:2">
      <c r="A2759" s="17">
        <v>44399</v>
      </c>
      <c r="B2759">
        <v>57661</v>
      </c>
    </row>
    <row r="2760" spans="1:2">
      <c r="A2760" s="17">
        <v>44400</v>
      </c>
      <c r="B2760">
        <v>57661</v>
      </c>
    </row>
    <row r="2761" spans="1:2">
      <c r="A2761" s="17">
        <v>44403</v>
      </c>
      <c r="B2761">
        <v>57661</v>
      </c>
    </row>
    <row r="2762" spans="1:2">
      <c r="A2762" s="17">
        <v>44404</v>
      </c>
      <c r="B2762">
        <v>59378</v>
      </c>
    </row>
    <row r="2763" spans="1:2">
      <c r="A2763" s="17">
        <v>44405</v>
      </c>
      <c r="B2763">
        <v>59378</v>
      </c>
    </row>
    <row r="2764" spans="1:2">
      <c r="A2764" s="17">
        <v>44406</v>
      </c>
      <c r="B2764">
        <v>59378</v>
      </c>
    </row>
    <row r="2765" spans="1:2">
      <c r="A2765" s="17">
        <v>44407</v>
      </c>
      <c r="B2765">
        <v>59378</v>
      </c>
    </row>
    <row r="2766" spans="1:2">
      <c r="A2766" s="17">
        <v>44410</v>
      </c>
      <c r="B2766">
        <v>59378</v>
      </c>
    </row>
    <row r="2767" spans="1:2">
      <c r="A2767" s="17">
        <v>44411</v>
      </c>
      <c r="B2767">
        <v>61085</v>
      </c>
    </row>
    <row r="2768" spans="1:2">
      <c r="A2768" s="17">
        <v>44412</v>
      </c>
      <c r="B2768">
        <v>61085</v>
      </c>
    </row>
    <row r="2769" spans="1:2">
      <c r="A2769" s="17">
        <v>44413</v>
      </c>
      <c r="B2769">
        <v>61085</v>
      </c>
    </row>
    <row r="2770" spans="1:2">
      <c r="A2770" s="17">
        <v>44414</v>
      </c>
      <c r="B2770">
        <v>61085</v>
      </c>
    </row>
    <row r="2771" spans="1:2">
      <c r="A2771" s="17">
        <v>44417</v>
      </c>
      <c r="B2771">
        <v>61085</v>
      </c>
    </row>
    <row r="2772" spans="1:2">
      <c r="A2772" s="17">
        <v>44418</v>
      </c>
      <c r="B2772">
        <v>64271</v>
      </c>
    </row>
    <row r="2773" spans="1:2">
      <c r="A2773" s="17">
        <v>44419</v>
      </c>
      <c r="B2773">
        <v>64271</v>
      </c>
    </row>
    <row r="2774" spans="1:2">
      <c r="A2774" s="17">
        <v>44420</v>
      </c>
      <c r="B2774">
        <v>64271</v>
      </c>
    </row>
    <row r="2775" spans="1:2">
      <c r="A2775" s="17">
        <v>44421</v>
      </c>
      <c r="B2775">
        <v>64271</v>
      </c>
    </row>
    <row r="2776" spans="1:2">
      <c r="A2776" s="17">
        <v>44424</v>
      </c>
      <c r="B2776">
        <v>64271</v>
      </c>
    </row>
    <row r="2777" spans="1:2">
      <c r="A2777" s="17">
        <v>44425</v>
      </c>
      <c r="B2777">
        <v>62569</v>
      </c>
    </row>
    <row r="2778" spans="1:2">
      <c r="A2778" s="17">
        <v>44426</v>
      </c>
      <c r="B2778">
        <v>62569</v>
      </c>
    </row>
    <row r="2779" spans="1:2">
      <c r="A2779" s="17">
        <v>44427</v>
      </c>
      <c r="B2779">
        <v>62569</v>
      </c>
    </row>
    <row r="2780" spans="1:2">
      <c r="A2780" s="17">
        <v>44428</v>
      </c>
      <c r="B2780">
        <v>62569</v>
      </c>
    </row>
    <row r="2781" spans="1:2">
      <c r="A2781" s="17">
        <v>44431</v>
      </c>
      <c r="B2781">
        <v>62569</v>
      </c>
    </row>
    <row r="2782" spans="1:2">
      <c r="A2782" s="17">
        <v>44432</v>
      </c>
      <c r="B2782">
        <v>63828</v>
      </c>
    </row>
    <row r="2783" spans="1:2">
      <c r="A2783" s="17">
        <v>44433</v>
      </c>
      <c r="B2783">
        <v>63828</v>
      </c>
    </row>
    <row r="2784" spans="1:2">
      <c r="A2784" s="17">
        <v>44434</v>
      </c>
      <c r="B2784">
        <v>63828</v>
      </c>
    </row>
    <row r="2785" spans="1:2">
      <c r="A2785" s="17">
        <v>44435</v>
      </c>
      <c r="B2785">
        <v>63828</v>
      </c>
    </row>
    <row r="2786" spans="1:2">
      <c r="A2786" s="17">
        <v>44438</v>
      </c>
      <c r="B2786">
        <v>63828</v>
      </c>
    </row>
    <row r="2787" spans="1:2">
      <c r="A2787" s="17">
        <v>44439</v>
      </c>
      <c r="B2787">
        <v>67072</v>
      </c>
    </row>
    <row r="2788" spans="1:2">
      <c r="A2788" s="17">
        <v>44440</v>
      </c>
      <c r="B2788">
        <v>67072</v>
      </c>
    </row>
    <row r="2789" spans="1:2">
      <c r="A2789" s="17">
        <v>44441</v>
      </c>
      <c r="B2789">
        <v>67072</v>
      </c>
    </row>
    <row r="2790" spans="1:2">
      <c r="A2790" s="17">
        <v>44442</v>
      </c>
      <c r="B2790">
        <v>67072</v>
      </c>
    </row>
    <row r="2791" spans="1:2">
      <c r="A2791" s="17">
        <v>44445</v>
      </c>
      <c r="B2791">
        <v>67072</v>
      </c>
    </row>
    <row r="2792" spans="1:2">
      <c r="A2792" s="17">
        <v>44446</v>
      </c>
      <c r="B2792">
        <v>69024</v>
      </c>
    </row>
    <row r="2793" spans="1:2">
      <c r="A2793" s="17">
        <v>44447</v>
      </c>
      <c r="B2793">
        <v>69024</v>
      </c>
    </row>
    <row r="2794" spans="1:2">
      <c r="A2794" s="17">
        <v>44448</v>
      </c>
      <c r="B2794">
        <v>69024</v>
      </c>
    </row>
    <row r="2795" spans="1:2">
      <c r="A2795" s="17">
        <v>44449</v>
      </c>
      <c r="B2795">
        <v>69024</v>
      </c>
    </row>
    <row r="2796" spans="1:2">
      <c r="A2796" s="17">
        <v>44452</v>
      </c>
      <c r="B2796">
        <v>69024</v>
      </c>
    </row>
    <row r="2797" spans="1:2">
      <c r="A2797" s="17">
        <v>44453</v>
      </c>
      <c r="B2797">
        <v>75870</v>
      </c>
    </row>
    <row r="2798" spans="1:2">
      <c r="A2798" s="17">
        <v>44454</v>
      </c>
      <c r="B2798">
        <v>75870</v>
      </c>
    </row>
    <row r="2799" spans="1:2">
      <c r="A2799" s="17">
        <v>44455</v>
      </c>
      <c r="B2799">
        <v>75870</v>
      </c>
    </row>
    <row r="2800" spans="1:2">
      <c r="A2800" s="17">
        <v>44456</v>
      </c>
      <c r="B2800">
        <v>75870</v>
      </c>
    </row>
    <row r="2801" spans="1:2">
      <c r="A2801" s="17">
        <v>44459</v>
      </c>
      <c r="B2801">
        <v>75870</v>
      </c>
    </row>
    <row r="2802" spans="1:2">
      <c r="A2802" s="17">
        <v>44460</v>
      </c>
      <c r="B2802">
        <v>73415</v>
      </c>
    </row>
    <row r="2803" spans="1:2">
      <c r="A2803" s="17">
        <v>44461</v>
      </c>
      <c r="B2803">
        <v>73415</v>
      </c>
    </row>
    <row r="2804" spans="1:2">
      <c r="A2804" s="17">
        <v>44462</v>
      </c>
      <c r="B2804">
        <v>73415</v>
      </c>
    </row>
    <row r="2805" spans="1:2">
      <c r="A2805" s="17">
        <v>44463</v>
      </c>
      <c r="B2805">
        <v>73415</v>
      </c>
    </row>
    <row r="2806" spans="1:2">
      <c r="A2806" s="17">
        <v>44466</v>
      </c>
      <c r="B2806">
        <v>73415</v>
      </c>
    </row>
    <row r="2807" spans="1:2">
      <c r="A2807" s="17">
        <v>44467</v>
      </c>
      <c r="B2807">
        <v>62551</v>
      </c>
    </row>
    <row r="2808" spans="1:2">
      <c r="A2808" s="17">
        <v>44468</v>
      </c>
      <c r="B2808">
        <v>62551</v>
      </c>
    </row>
    <row r="2809" spans="1:2">
      <c r="A2809" s="17">
        <v>44469</v>
      </c>
      <c r="B2809">
        <v>62551</v>
      </c>
    </row>
    <row r="2810" spans="1:2">
      <c r="A2810" s="17">
        <v>44470</v>
      </c>
      <c r="B2810">
        <v>62551</v>
      </c>
    </row>
    <row r="2811" spans="1:2">
      <c r="A2811" s="17">
        <v>44473</v>
      </c>
      <c r="B2811">
        <v>62551</v>
      </c>
    </row>
    <row r="2812" spans="1:2">
      <c r="A2812" s="17">
        <v>44474</v>
      </c>
      <c r="B2812">
        <v>62109</v>
      </c>
    </row>
    <row r="2813" spans="1:2">
      <c r="A2813" s="17">
        <v>44475</v>
      </c>
      <c r="B2813">
        <v>62109</v>
      </c>
    </row>
    <row r="2814" spans="1:2">
      <c r="A2814" s="17">
        <v>44476</v>
      </c>
      <c r="B2814">
        <v>62109</v>
      </c>
    </row>
    <row r="2815" spans="1:2">
      <c r="A2815" s="17">
        <v>44477</v>
      </c>
      <c r="B2815">
        <v>62109</v>
      </c>
    </row>
    <row r="2816" spans="1:2">
      <c r="A2816" s="17">
        <v>44480</v>
      </c>
      <c r="B2816">
        <v>62109</v>
      </c>
    </row>
    <row r="2817" spans="1:2">
      <c r="A2817" s="17">
        <v>44481</v>
      </c>
      <c r="B2817">
        <v>59344</v>
      </c>
    </row>
    <row r="2818" spans="1:2">
      <c r="A2818" s="17">
        <v>44482</v>
      </c>
      <c r="B2818">
        <v>59344</v>
      </c>
    </row>
    <row r="2819" spans="1:2">
      <c r="A2819" s="17">
        <v>44483</v>
      </c>
      <c r="B2819">
        <v>59344</v>
      </c>
    </row>
    <row r="2820" spans="1:2">
      <c r="A2820" s="17">
        <v>44484</v>
      </c>
      <c r="B2820">
        <v>59344</v>
      </c>
    </row>
    <row r="2821" spans="1:2">
      <c r="A2821" s="17">
        <v>44487</v>
      </c>
      <c r="B2821">
        <v>59344</v>
      </c>
    </row>
    <row r="2822" spans="1:2">
      <c r="A2822" s="17">
        <v>44488</v>
      </c>
      <c r="B2822">
        <v>58570</v>
      </c>
    </row>
    <row r="2823" spans="1:2">
      <c r="A2823" s="17">
        <v>44489</v>
      </c>
      <c r="B2823">
        <v>58570</v>
      </c>
    </row>
    <row r="2824" spans="1:2">
      <c r="A2824" s="17">
        <v>44490</v>
      </c>
      <c r="B2824">
        <v>58570</v>
      </c>
    </row>
    <row r="2825" spans="1:2">
      <c r="A2825" s="17">
        <v>44491</v>
      </c>
      <c r="B2825">
        <v>58570</v>
      </c>
    </row>
    <row r="2826" spans="1:2">
      <c r="A2826" s="17">
        <v>44494</v>
      </c>
      <c r="B2826">
        <v>58570</v>
      </c>
    </row>
    <row r="2827" spans="1:2">
      <c r="A2827" s="17">
        <v>44495</v>
      </c>
      <c r="B2827">
        <v>58161</v>
      </c>
    </row>
    <row r="2828" spans="1:2">
      <c r="A2828" s="17">
        <v>44496</v>
      </c>
      <c r="B2828">
        <v>58161</v>
      </c>
    </row>
    <row r="2829" spans="1:2">
      <c r="A2829" s="17">
        <v>44497</v>
      </c>
      <c r="B2829">
        <v>58161</v>
      </c>
    </row>
    <row r="2830" spans="1:2">
      <c r="A2830" s="17">
        <v>44498</v>
      </c>
      <c r="B2830">
        <v>58161</v>
      </c>
    </row>
    <row r="2831" spans="1:2">
      <c r="A2831" s="17">
        <v>44501</v>
      </c>
      <c r="B2831">
        <v>58161</v>
      </c>
    </row>
    <row r="2832" spans="1:2">
      <c r="A2832" s="17">
        <v>44502</v>
      </c>
      <c r="B2832">
        <v>56508</v>
      </c>
    </row>
    <row r="2833" spans="1:2">
      <c r="A2833" s="17">
        <v>44503</v>
      </c>
      <c r="B2833">
        <v>56508</v>
      </c>
    </row>
    <row r="2834" spans="1:2">
      <c r="A2834" s="17">
        <v>44504</v>
      </c>
      <c r="B2834">
        <v>56508</v>
      </c>
    </row>
    <row r="2835" spans="1:2">
      <c r="A2835" s="17">
        <v>44505</v>
      </c>
      <c r="B2835">
        <v>56508</v>
      </c>
    </row>
    <row r="2836" spans="1:2">
      <c r="A2836" s="17">
        <v>44508</v>
      </c>
      <c r="B2836">
        <v>56508</v>
      </c>
    </row>
    <row r="2837" spans="1:2">
      <c r="A2837" s="17">
        <v>44509</v>
      </c>
      <c r="B2837">
        <v>57866</v>
      </c>
    </row>
    <row r="2838" spans="1:2">
      <c r="A2838" s="17">
        <v>44510</v>
      </c>
      <c r="B2838">
        <v>57866</v>
      </c>
    </row>
    <row r="2839" spans="1:2">
      <c r="A2839" s="17">
        <v>44511</v>
      </c>
      <c r="B2839">
        <v>57866</v>
      </c>
    </row>
    <row r="2840" spans="1:2">
      <c r="A2840" s="17">
        <v>44512</v>
      </c>
      <c r="B2840">
        <v>57866</v>
      </c>
    </row>
    <row r="2841" spans="1:2">
      <c r="A2841" s="17">
        <v>44515</v>
      </c>
      <c r="B2841">
        <v>57866</v>
      </c>
    </row>
    <row r="2842" spans="1:2">
      <c r="A2842" s="17">
        <v>44516</v>
      </c>
      <c r="B2842">
        <v>62284</v>
      </c>
    </row>
    <row r="2843" spans="1:2">
      <c r="A2843" s="17">
        <v>44517</v>
      </c>
      <c r="B2843">
        <v>62284</v>
      </c>
    </row>
    <row r="2844" spans="1:2">
      <c r="A2844" s="17">
        <v>44518</v>
      </c>
      <c r="B2844">
        <v>62284</v>
      </c>
    </row>
    <row r="2845" spans="1:2">
      <c r="A2845" s="17">
        <v>44519</v>
      </c>
      <c r="B2845">
        <v>62284</v>
      </c>
    </row>
    <row r="2846" spans="1:2">
      <c r="A2846" s="17">
        <v>44522</v>
      </c>
      <c r="B2846">
        <v>62284</v>
      </c>
    </row>
    <row r="2847" spans="1:2">
      <c r="A2847" s="17">
        <v>44523</v>
      </c>
      <c r="B2847">
        <v>61553</v>
      </c>
    </row>
    <row r="2848" spans="1:2">
      <c r="A2848" s="17">
        <v>44524</v>
      </c>
      <c r="B2848">
        <v>61553</v>
      </c>
    </row>
    <row r="2849" spans="1:2">
      <c r="A2849" s="17">
        <v>44525</v>
      </c>
      <c r="B2849">
        <v>61553</v>
      </c>
    </row>
    <row r="2850" spans="1:2">
      <c r="A2850" s="17">
        <v>44526</v>
      </c>
      <c r="B2850">
        <v>61553</v>
      </c>
    </row>
    <row r="2851" spans="1:2">
      <c r="A2851" s="17">
        <v>44529</v>
      </c>
      <c r="B2851">
        <v>61553</v>
      </c>
    </row>
    <row r="2852" spans="1:2">
      <c r="A2852" s="17">
        <v>44530</v>
      </c>
      <c r="B2852">
        <v>62385</v>
      </c>
    </row>
    <row r="2853" spans="1:2">
      <c r="A2853" s="17">
        <v>44531</v>
      </c>
      <c r="B2853">
        <v>62385</v>
      </c>
    </row>
    <row r="2854" spans="1:2">
      <c r="A2854" s="17">
        <v>44532</v>
      </c>
      <c r="B2854">
        <v>62385</v>
      </c>
    </row>
    <row r="2855" spans="1:2">
      <c r="A2855" s="17">
        <v>44533</v>
      </c>
      <c r="B2855">
        <v>62385</v>
      </c>
    </row>
    <row r="2856" spans="1:2">
      <c r="A2856" s="17">
        <v>44536</v>
      </c>
      <c r="B2856">
        <v>62385</v>
      </c>
    </row>
    <row r="2857" spans="1:2">
      <c r="A2857" s="17">
        <v>44537</v>
      </c>
      <c r="B2857">
        <v>65134</v>
      </c>
    </row>
    <row r="2858" spans="1:2">
      <c r="A2858" s="17">
        <v>44538</v>
      </c>
      <c r="B2858">
        <v>65134</v>
      </c>
    </row>
    <row r="2859" spans="1:2">
      <c r="A2859" s="17">
        <v>44539</v>
      </c>
      <c r="B2859">
        <v>65134</v>
      </c>
    </row>
    <row r="2860" spans="1:2">
      <c r="A2860" s="17">
        <v>44540</v>
      </c>
      <c r="B2860">
        <v>65134</v>
      </c>
    </row>
    <row r="2861" spans="1:2">
      <c r="A2861" s="17">
        <v>44543</v>
      </c>
      <c r="B2861">
        <v>65134</v>
      </c>
    </row>
    <row r="2862" spans="1:2">
      <c r="A2862" s="17">
        <v>44544</v>
      </c>
      <c r="B2862">
        <v>66300</v>
      </c>
    </row>
    <row r="2863" spans="1:2">
      <c r="A2863" s="17">
        <v>44545</v>
      </c>
      <c r="B2863">
        <v>66300</v>
      </c>
    </row>
    <row r="2864" spans="1:2">
      <c r="A2864" s="17">
        <v>44546</v>
      </c>
      <c r="B2864">
        <v>66300</v>
      </c>
    </row>
    <row r="2865" spans="1:2">
      <c r="A2865" s="17">
        <v>44547</v>
      </c>
      <c r="B2865">
        <v>66300</v>
      </c>
    </row>
    <row r="2866" spans="1:2">
      <c r="A2866" s="17">
        <v>44550</v>
      </c>
      <c r="B2866">
        <v>66300</v>
      </c>
    </row>
    <row r="2867" spans="1:2">
      <c r="A2867" s="17">
        <v>44551</v>
      </c>
      <c r="B2867">
        <v>64732</v>
      </c>
    </row>
    <row r="2868" spans="1:2">
      <c r="A2868" s="17">
        <v>44552</v>
      </c>
      <c r="B2868">
        <v>64732</v>
      </c>
    </row>
    <row r="2869" spans="1:2">
      <c r="A2869" s="17">
        <v>44553</v>
      </c>
      <c r="B2869">
        <v>64732</v>
      </c>
    </row>
    <row r="2870" spans="1:2">
      <c r="A2870" s="17">
        <v>44554</v>
      </c>
      <c r="B2870">
        <v>64732</v>
      </c>
    </row>
    <row r="2871" spans="1:2">
      <c r="A2871" s="17">
        <v>44557</v>
      </c>
      <c r="B2871">
        <v>64732</v>
      </c>
    </row>
    <row r="2872" spans="1:2">
      <c r="A2872" s="17">
        <v>44558</v>
      </c>
      <c r="B2872">
        <v>60353</v>
      </c>
    </row>
    <row r="2873" spans="1:2">
      <c r="A2873" s="17">
        <v>44559</v>
      </c>
      <c r="B2873">
        <v>60353</v>
      </c>
    </row>
    <row r="2874" spans="1:2">
      <c r="A2874" s="17">
        <v>44560</v>
      </c>
      <c r="B2874">
        <v>60353</v>
      </c>
    </row>
    <row r="2875" spans="1:2">
      <c r="A2875" s="17">
        <v>44561</v>
      </c>
      <c r="B2875">
        <v>60353</v>
      </c>
    </row>
    <row r="2876" spans="1:2">
      <c r="A2876" s="17">
        <v>44564</v>
      </c>
      <c r="B2876">
        <v>60353</v>
      </c>
    </row>
    <row r="2877" spans="1:2">
      <c r="A2877" s="17">
        <v>44565</v>
      </c>
      <c r="B2877">
        <v>58275</v>
      </c>
    </row>
    <row r="2878" spans="1:2">
      <c r="A2878" s="17">
        <v>44566</v>
      </c>
      <c r="B2878">
        <v>58275</v>
      </c>
    </row>
    <row r="2879" spans="1:2">
      <c r="A2879" s="17">
        <v>44567</v>
      </c>
      <c r="B2879">
        <v>58275</v>
      </c>
    </row>
    <row r="2880" spans="1:2">
      <c r="A2880" s="17">
        <v>44568</v>
      </c>
      <c r="B2880">
        <v>58275</v>
      </c>
    </row>
    <row r="2881" spans="1:2">
      <c r="A2881" s="17">
        <v>44571</v>
      </c>
      <c r="B2881">
        <v>58275</v>
      </c>
    </row>
    <row r="2882" spans="1:2">
      <c r="A2882" s="17">
        <v>44572</v>
      </c>
      <c r="B2882">
        <v>59061</v>
      </c>
    </row>
    <row r="2883" spans="1:2">
      <c r="A2883" s="17">
        <v>44573</v>
      </c>
      <c r="B2883">
        <v>59061</v>
      </c>
    </row>
    <row r="2884" spans="1:2">
      <c r="A2884" s="17">
        <v>44574</v>
      </c>
      <c r="B2884">
        <v>59061</v>
      </c>
    </row>
    <row r="2885" spans="1:2">
      <c r="A2885" s="17">
        <v>44575</v>
      </c>
      <c r="B2885">
        <v>59061</v>
      </c>
    </row>
    <row r="2886" spans="1:2">
      <c r="A2886" s="17">
        <v>44578</v>
      </c>
      <c r="B2886">
        <v>59061</v>
      </c>
    </row>
    <row r="2887" spans="1:2">
      <c r="A2887" s="17">
        <v>44579</v>
      </c>
      <c r="B2887">
        <v>57321</v>
      </c>
    </row>
    <row r="2888" spans="1:2">
      <c r="A2888" s="17">
        <v>44580</v>
      </c>
      <c r="B2888">
        <v>57321</v>
      </c>
    </row>
    <row r="2889" spans="1:2">
      <c r="A2889" s="17">
        <v>44581</v>
      </c>
      <c r="B2889">
        <v>57321</v>
      </c>
    </row>
    <row r="2890" spans="1:2">
      <c r="A2890" s="17">
        <v>44582</v>
      </c>
      <c r="B2890">
        <v>57321</v>
      </c>
    </row>
    <row r="2891" spans="1:2">
      <c r="A2891" s="17">
        <v>44585</v>
      </c>
      <c r="B2891">
        <v>57321</v>
      </c>
    </row>
    <row r="2892" spans="1:2">
      <c r="A2892" s="17">
        <v>44586</v>
      </c>
      <c r="B2892">
        <v>57321</v>
      </c>
    </row>
    <row r="2893" spans="1:2">
      <c r="A2893" s="17">
        <v>44587</v>
      </c>
      <c r="B2893">
        <v>57321</v>
      </c>
    </row>
    <row r="2894" spans="1:2">
      <c r="A2894" s="17">
        <v>44588</v>
      </c>
      <c r="B2894">
        <v>57321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D55B0-28E6-438E-B361-3B8047078325}">
  <sheetPr>
    <tabColor theme="9" tint="0.79998168889431442"/>
  </sheetPr>
  <dimension ref="A1:F2894"/>
  <sheetViews>
    <sheetView workbookViewId="0">
      <selection activeCell="F1" sqref="F1"/>
    </sheetView>
  </sheetViews>
  <sheetFormatPr defaultRowHeight="12.75"/>
  <cols>
    <col min="1" max="1" width="10.140625" bestFit="1" customWidth="1"/>
    <col min="2" max="2" width="21.7109375" bestFit="1" customWidth="1"/>
  </cols>
  <sheetData>
    <row r="1" spans="1:6">
      <c r="A1" t="s">
        <v>1</v>
      </c>
      <c r="B1" t="s">
        <v>112</v>
      </c>
      <c r="F1" t="s">
        <v>111</v>
      </c>
    </row>
    <row r="2" spans="1:6">
      <c r="A2" s="17">
        <v>40540</v>
      </c>
      <c r="B2">
        <v>23214</v>
      </c>
    </row>
    <row r="3" spans="1:6">
      <c r="A3" s="17">
        <v>40541</v>
      </c>
      <c r="B3">
        <v>23214</v>
      </c>
    </row>
    <row r="4" spans="1:6">
      <c r="A4" s="17">
        <v>40542</v>
      </c>
      <c r="B4">
        <v>23214</v>
      </c>
    </row>
    <row r="5" spans="1:6">
      <c r="A5" s="17">
        <v>40543</v>
      </c>
      <c r="B5">
        <v>23214</v>
      </c>
    </row>
    <row r="6" spans="1:6">
      <c r="A6" s="17">
        <v>40546</v>
      </c>
      <c r="B6">
        <v>23214</v>
      </c>
    </row>
    <row r="7" spans="1:6">
      <c r="A7" s="17">
        <v>40547</v>
      </c>
      <c r="B7">
        <v>23046</v>
      </c>
    </row>
    <row r="8" spans="1:6">
      <c r="A8" s="17">
        <v>40548</v>
      </c>
      <c r="B8">
        <v>23046</v>
      </c>
    </row>
    <row r="9" spans="1:6">
      <c r="A9" s="17">
        <v>40549</v>
      </c>
      <c r="B9">
        <v>23046</v>
      </c>
    </row>
    <row r="10" spans="1:6">
      <c r="A10" s="17">
        <v>40550</v>
      </c>
      <c r="B10">
        <v>23046</v>
      </c>
    </row>
    <row r="11" spans="1:6">
      <c r="A11" s="17">
        <v>40553</v>
      </c>
      <c r="B11">
        <v>23046</v>
      </c>
    </row>
    <row r="12" spans="1:6">
      <c r="A12" s="17">
        <v>40554</v>
      </c>
      <c r="B12">
        <v>22188</v>
      </c>
    </row>
    <row r="13" spans="1:6">
      <c r="A13" s="17">
        <v>40555</v>
      </c>
      <c r="B13">
        <v>22188</v>
      </c>
    </row>
    <row r="14" spans="1:6">
      <c r="A14" s="17">
        <v>40556</v>
      </c>
      <c r="B14">
        <v>22188</v>
      </c>
    </row>
    <row r="15" spans="1:6">
      <c r="A15" s="17">
        <v>40557</v>
      </c>
      <c r="B15">
        <v>22188</v>
      </c>
    </row>
    <row r="16" spans="1:6">
      <c r="A16" s="17">
        <v>40560</v>
      </c>
      <c r="B16">
        <v>22188</v>
      </c>
    </row>
    <row r="17" spans="1:2">
      <c r="A17" s="17">
        <v>40561</v>
      </c>
      <c r="B17">
        <v>22597</v>
      </c>
    </row>
    <row r="18" spans="1:2">
      <c r="A18" s="17">
        <v>40562</v>
      </c>
      <c r="B18">
        <v>22597</v>
      </c>
    </row>
    <row r="19" spans="1:2">
      <c r="A19" s="17">
        <v>40563</v>
      </c>
      <c r="B19">
        <v>22597</v>
      </c>
    </row>
    <row r="20" spans="1:2">
      <c r="A20" s="17">
        <v>40564</v>
      </c>
      <c r="B20">
        <v>22597</v>
      </c>
    </row>
    <row r="21" spans="1:2">
      <c r="A21" s="17">
        <v>40567</v>
      </c>
      <c r="B21">
        <v>22597</v>
      </c>
    </row>
    <row r="22" spans="1:2">
      <c r="A22" s="17">
        <v>40568</v>
      </c>
      <c r="B22">
        <v>21631</v>
      </c>
    </row>
    <row r="23" spans="1:2">
      <c r="A23" s="17">
        <v>40569</v>
      </c>
      <c r="B23">
        <v>21631</v>
      </c>
    </row>
    <row r="24" spans="1:2">
      <c r="A24" s="17">
        <v>40570</v>
      </c>
      <c r="B24">
        <v>21631</v>
      </c>
    </row>
    <row r="25" spans="1:2">
      <c r="A25" s="17">
        <v>40571</v>
      </c>
      <c r="B25">
        <v>21631</v>
      </c>
    </row>
    <row r="26" spans="1:2">
      <c r="A26" s="17">
        <v>40574</v>
      </c>
      <c r="B26">
        <v>21631</v>
      </c>
    </row>
    <row r="27" spans="1:2">
      <c r="A27" s="17">
        <v>40575</v>
      </c>
      <c r="B27">
        <v>22356</v>
      </c>
    </row>
    <row r="28" spans="1:2">
      <c r="A28" s="17">
        <v>40576</v>
      </c>
      <c r="B28">
        <v>22356</v>
      </c>
    </row>
    <row r="29" spans="1:2">
      <c r="A29" s="17">
        <v>40577</v>
      </c>
      <c r="B29">
        <v>22356</v>
      </c>
    </row>
    <row r="30" spans="1:2">
      <c r="A30" s="17">
        <v>40578</v>
      </c>
      <c r="B30">
        <v>22356</v>
      </c>
    </row>
    <row r="31" spans="1:2">
      <c r="A31" s="17">
        <v>40581</v>
      </c>
      <c r="B31">
        <v>22356</v>
      </c>
    </row>
    <row r="32" spans="1:2">
      <c r="A32" s="17">
        <v>40582</v>
      </c>
      <c r="B32">
        <v>23519</v>
      </c>
    </row>
    <row r="33" spans="1:2">
      <c r="A33" s="17">
        <v>40583</v>
      </c>
      <c r="B33">
        <v>23519</v>
      </c>
    </row>
    <row r="34" spans="1:2">
      <c r="A34" s="17">
        <v>40584</v>
      </c>
      <c r="B34">
        <v>23519</v>
      </c>
    </row>
    <row r="35" spans="1:2">
      <c r="A35" s="17">
        <v>40585</v>
      </c>
      <c r="B35">
        <v>23519</v>
      </c>
    </row>
    <row r="36" spans="1:2">
      <c r="A36" s="17">
        <v>40588</v>
      </c>
      <c r="B36">
        <v>23519</v>
      </c>
    </row>
    <row r="37" spans="1:2">
      <c r="A37" s="17">
        <v>40589</v>
      </c>
      <c r="B37">
        <v>22803</v>
      </c>
    </row>
    <row r="38" spans="1:2">
      <c r="A38" s="17">
        <v>40590</v>
      </c>
      <c r="B38">
        <v>22803</v>
      </c>
    </row>
    <row r="39" spans="1:2">
      <c r="A39" s="17">
        <v>40591</v>
      </c>
      <c r="B39">
        <v>22803</v>
      </c>
    </row>
    <row r="40" spans="1:2">
      <c r="A40" s="17">
        <v>40592</v>
      </c>
      <c r="B40">
        <v>22803</v>
      </c>
    </row>
    <row r="41" spans="1:2">
      <c r="A41" s="17">
        <v>40595</v>
      </c>
      <c r="B41">
        <v>22803</v>
      </c>
    </row>
    <row r="42" spans="1:2">
      <c r="A42" s="17">
        <v>40596</v>
      </c>
      <c r="B42">
        <v>23021</v>
      </c>
    </row>
    <row r="43" spans="1:2">
      <c r="A43" s="17">
        <v>40597</v>
      </c>
      <c r="B43">
        <v>23021</v>
      </c>
    </row>
    <row r="44" spans="1:2">
      <c r="A44" s="17">
        <v>40598</v>
      </c>
      <c r="B44">
        <v>23021</v>
      </c>
    </row>
    <row r="45" spans="1:2">
      <c r="A45" s="17">
        <v>40599</v>
      </c>
      <c r="B45">
        <v>23021</v>
      </c>
    </row>
    <row r="46" spans="1:2">
      <c r="A46" s="17">
        <v>40602</v>
      </c>
      <c r="B46">
        <v>23021</v>
      </c>
    </row>
    <row r="47" spans="1:2">
      <c r="A47" s="17">
        <v>40603</v>
      </c>
      <c r="B47">
        <v>22457</v>
      </c>
    </row>
    <row r="48" spans="1:2">
      <c r="A48" s="17">
        <v>40604</v>
      </c>
      <c r="B48">
        <v>22457</v>
      </c>
    </row>
    <row r="49" spans="1:2">
      <c r="A49" s="17">
        <v>40605</v>
      </c>
      <c r="B49">
        <v>22457</v>
      </c>
    </row>
    <row r="50" spans="1:2">
      <c r="A50" s="17">
        <v>40606</v>
      </c>
      <c r="B50">
        <v>22457</v>
      </c>
    </row>
    <row r="51" spans="1:2">
      <c r="A51" s="17">
        <v>40609</v>
      </c>
      <c r="B51">
        <v>22457</v>
      </c>
    </row>
    <row r="52" spans="1:2">
      <c r="A52" s="17">
        <v>40610</v>
      </c>
      <c r="B52">
        <v>23191</v>
      </c>
    </row>
    <row r="53" spans="1:2">
      <c r="A53" s="17">
        <v>40611</v>
      </c>
      <c r="B53">
        <v>23191</v>
      </c>
    </row>
    <row r="54" spans="1:2">
      <c r="A54" s="17">
        <v>40612</v>
      </c>
      <c r="B54">
        <v>23191</v>
      </c>
    </row>
    <row r="55" spans="1:2">
      <c r="A55" s="17">
        <v>40613</v>
      </c>
      <c r="B55">
        <v>23191</v>
      </c>
    </row>
    <row r="56" spans="1:2">
      <c r="A56" s="17">
        <v>40616</v>
      </c>
      <c r="B56">
        <v>23191</v>
      </c>
    </row>
    <row r="57" spans="1:2">
      <c r="A57" s="17">
        <v>40617</v>
      </c>
      <c r="B57">
        <v>20961</v>
      </c>
    </row>
    <row r="58" spans="1:2">
      <c r="A58" s="17">
        <v>40618</v>
      </c>
      <c r="B58">
        <v>20961</v>
      </c>
    </row>
    <row r="59" spans="1:2">
      <c r="A59" s="17">
        <v>40619</v>
      </c>
      <c r="B59">
        <v>20961</v>
      </c>
    </row>
    <row r="60" spans="1:2">
      <c r="A60" s="17">
        <v>40620</v>
      </c>
      <c r="B60">
        <v>20961</v>
      </c>
    </row>
    <row r="61" spans="1:2">
      <c r="A61" s="17">
        <v>40623</v>
      </c>
      <c r="B61">
        <v>20961</v>
      </c>
    </row>
    <row r="62" spans="1:2">
      <c r="A62" s="17">
        <v>40624</v>
      </c>
      <c r="B62">
        <v>20574</v>
      </c>
    </row>
    <row r="63" spans="1:2">
      <c r="A63" s="17">
        <v>40625</v>
      </c>
      <c r="B63">
        <v>20574</v>
      </c>
    </row>
    <row r="64" spans="1:2">
      <c r="A64" s="17">
        <v>40626</v>
      </c>
      <c r="B64">
        <v>20574</v>
      </c>
    </row>
    <row r="65" spans="1:2">
      <c r="A65" s="17">
        <v>40627</v>
      </c>
      <c r="B65">
        <v>20574</v>
      </c>
    </row>
    <row r="66" spans="1:2">
      <c r="A66" s="17">
        <v>40630</v>
      </c>
      <c r="B66">
        <v>20574</v>
      </c>
    </row>
    <row r="67" spans="1:2">
      <c r="A67" s="17">
        <v>40631</v>
      </c>
      <c r="B67">
        <v>20456</v>
      </c>
    </row>
    <row r="68" spans="1:2">
      <c r="A68" s="17">
        <v>40632</v>
      </c>
      <c r="B68">
        <v>20456</v>
      </c>
    </row>
    <row r="69" spans="1:2">
      <c r="A69" s="17">
        <v>40633</v>
      </c>
      <c r="B69">
        <v>20456</v>
      </c>
    </row>
    <row r="70" spans="1:2">
      <c r="A70" s="17">
        <v>40634</v>
      </c>
      <c r="B70">
        <v>20456</v>
      </c>
    </row>
    <row r="71" spans="1:2">
      <c r="A71" s="17">
        <v>40637</v>
      </c>
      <c r="B71">
        <v>20456</v>
      </c>
    </row>
    <row r="72" spans="1:2">
      <c r="A72" s="17">
        <v>40638</v>
      </c>
      <c r="B72">
        <v>21328</v>
      </c>
    </row>
    <row r="73" spans="1:2">
      <c r="A73" s="17">
        <v>40639</v>
      </c>
      <c r="B73">
        <v>21328</v>
      </c>
    </row>
    <row r="74" spans="1:2">
      <c r="A74" s="17">
        <v>40640</v>
      </c>
      <c r="B74">
        <v>21328</v>
      </c>
    </row>
    <row r="75" spans="1:2">
      <c r="A75" s="17">
        <v>40641</v>
      </c>
      <c r="B75">
        <v>21328</v>
      </c>
    </row>
    <row r="76" spans="1:2">
      <c r="A76" s="17">
        <v>40644</v>
      </c>
      <c r="B76">
        <v>21328</v>
      </c>
    </row>
    <row r="77" spans="1:2">
      <c r="A77" s="17">
        <v>40645</v>
      </c>
      <c r="B77">
        <v>22073</v>
      </c>
    </row>
    <row r="78" spans="1:2">
      <c r="A78" s="17">
        <v>40646</v>
      </c>
      <c r="B78">
        <v>22073</v>
      </c>
    </row>
    <row r="79" spans="1:2">
      <c r="A79" s="17">
        <v>40647</v>
      </c>
      <c r="B79">
        <v>22073</v>
      </c>
    </row>
    <row r="80" spans="1:2">
      <c r="A80" s="17">
        <v>40648</v>
      </c>
      <c r="B80">
        <v>22073</v>
      </c>
    </row>
    <row r="81" spans="1:2">
      <c r="A81" s="17">
        <v>40651</v>
      </c>
      <c r="B81">
        <v>22073</v>
      </c>
    </row>
    <row r="82" spans="1:2">
      <c r="A82" s="17">
        <v>40652</v>
      </c>
      <c r="B82">
        <v>21129</v>
      </c>
    </row>
    <row r="83" spans="1:2">
      <c r="A83" s="17">
        <v>40653</v>
      </c>
      <c r="B83">
        <v>21129</v>
      </c>
    </row>
    <row r="84" spans="1:2">
      <c r="A84" s="17">
        <v>40654</v>
      </c>
      <c r="B84">
        <v>21129</v>
      </c>
    </row>
    <row r="85" spans="1:2">
      <c r="A85" s="17">
        <v>40655</v>
      </c>
      <c r="B85">
        <v>21129</v>
      </c>
    </row>
    <row r="86" spans="1:2">
      <c r="A86" s="17">
        <v>40658</v>
      </c>
      <c r="B86">
        <v>21129</v>
      </c>
    </row>
    <row r="87" spans="1:2">
      <c r="A87" s="17">
        <v>40659</v>
      </c>
      <c r="B87">
        <v>21117</v>
      </c>
    </row>
    <row r="88" spans="1:2">
      <c r="A88" s="17">
        <v>40660</v>
      </c>
      <c r="B88">
        <v>21117</v>
      </c>
    </row>
    <row r="89" spans="1:2">
      <c r="A89" s="17">
        <v>40661</v>
      </c>
      <c r="B89">
        <v>21117</v>
      </c>
    </row>
    <row r="90" spans="1:2">
      <c r="A90" s="17">
        <v>40662</v>
      </c>
      <c r="B90">
        <v>21117</v>
      </c>
    </row>
    <row r="91" spans="1:2">
      <c r="A91" s="17">
        <v>40665</v>
      </c>
      <c r="B91">
        <v>21117</v>
      </c>
    </row>
    <row r="92" spans="1:2">
      <c r="A92" s="17">
        <v>40666</v>
      </c>
      <c r="B92">
        <v>21133</v>
      </c>
    </row>
    <row r="93" spans="1:2">
      <c r="A93" s="17">
        <v>40667</v>
      </c>
      <c r="B93">
        <v>21133</v>
      </c>
    </row>
    <row r="94" spans="1:2">
      <c r="A94" s="17">
        <v>40668</v>
      </c>
      <c r="B94">
        <v>21133</v>
      </c>
    </row>
    <row r="95" spans="1:2">
      <c r="A95" s="17">
        <v>40669</v>
      </c>
      <c r="B95">
        <v>21133</v>
      </c>
    </row>
    <row r="96" spans="1:2">
      <c r="A96" s="17">
        <v>40672</v>
      </c>
      <c r="B96">
        <v>21133</v>
      </c>
    </row>
    <row r="97" spans="1:2">
      <c r="A97" s="17">
        <v>40673</v>
      </c>
      <c r="B97">
        <v>20710</v>
      </c>
    </row>
    <row r="98" spans="1:2">
      <c r="A98" s="17">
        <v>40674</v>
      </c>
      <c r="B98">
        <v>20710</v>
      </c>
    </row>
    <row r="99" spans="1:2">
      <c r="A99" s="17">
        <v>40675</v>
      </c>
      <c r="B99">
        <v>20710</v>
      </c>
    </row>
    <row r="100" spans="1:2">
      <c r="A100" s="17">
        <v>40676</v>
      </c>
      <c r="B100">
        <v>20710</v>
      </c>
    </row>
    <row r="101" spans="1:2">
      <c r="A101" s="17">
        <v>40679</v>
      </c>
      <c r="B101">
        <v>20710</v>
      </c>
    </row>
    <row r="102" spans="1:2">
      <c r="A102" s="17">
        <v>40680</v>
      </c>
      <c r="B102">
        <v>19857</v>
      </c>
    </row>
    <row r="103" spans="1:2">
      <c r="A103" s="17">
        <v>40681</v>
      </c>
      <c r="B103">
        <v>19857</v>
      </c>
    </row>
    <row r="104" spans="1:2">
      <c r="A104" s="17">
        <v>40682</v>
      </c>
      <c r="B104">
        <v>19857</v>
      </c>
    </row>
    <row r="105" spans="1:2">
      <c r="A105" s="17">
        <v>40683</v>
      </c>
      <c r="B105">
        <v>19857</v>
      </c>
    </row>
    <row r="106" spans="1:2">
      <c r="A106" s="17">
        <v>40686</v>
      </c>
      <c r="B106">
        <v>19857</v>
      </c>
    </row>
    <row r="107" spans="1:2">
      <c r="A107" s="17">
        <v>40687</v>
      </c>
      <c r="B107">
        <v>20122</v>
      </c>
    </row>
    <row r="108" spans="1:2">
      <c r="A108" s="17">
        <v>40688</v>
      </c>
      <c r="B108">
        <v>20122</v>
      </c>
    </row>
    <row r="109" spans="1:2">
      <c r="A109" s="17">
        <v>40689</v>
      </c>
      <c r="B109">
        <v>20122</v>
      </c>
    </row>
    <row r="110" spans="1:2">
      <c r="A110" s="17">
        <v>40690</v>
      </c>
      <c r="B110">
        <v>20122</v>
      </c>
    </row>
    <row r="111" spans="1:2">
      <c r="A111" s="17">
        <v>40693</v>
      </c>
      <c r="B111">
        <v>20122</v>
      </c>
    </row>
    <row r="112" spans="1:2">
      <c r="A112" s="17">
        <v>40694</v>
      </c>
      <c r="B112">
        <v>20104</v>
      </c>
    </row>
    <row r="113" spans="1:2">
      <c r="A113" s="17">
        <v>40695</v>
      </c>
      <c r="B113">
        <v>20104</v>
      </c>
    </row>
    <row r="114" spans="1:2">
      <c r="A114" s="17">
        <v>40696</v>
      </c>
      <c r="B114">
        <v>20104</v>
      </c>
    </row>
    <row r="115" spans="1:2">
      <c r="A115" s="17">
        <v>40697</v>
      </c>
      <c r="B115">
        <v>20104</v>
      </c>
    </row>
    <row r="116" spans="1:2">
      <c r="A116" s="17">
        <v>40700</v>
      </c>
      <c r="B116">
        <v>20104</v>
      </c>
    </row>
    <row r="117" spans="1:2">
      <c r="A117" s="17">
        <v>40701</v>
      </c>
      <c r="B117">
        <v>22257</v>
      </c>
    </row>
    <row r="118" spans="1:2">
      <c r="A118" s="17">
        <v>40702</v>
      </c>
      <c r="B118">
        <v>22257</v>
      </c>
    </row>
    <row r="119" spans="1:2">
      <c r="A119" s="17">
        <v>40703</v>
      </c>
      <c r="B119">
        <v>22257</v>
      </c>
    </row>
    <row r="120" spans="1:2">
      <c r="A120" s="17">
        <v>40704</v>
      </c>
      <c r="B120">
        <v>22257</v>
      </c>
    </row>
    <row r="121" spans="1:2">
      <c r="A121" s="17">
        <v>40707</v>
      </c>
      <c r="B121">
        <v>22257</v>
      </c>
    </row>
    <row r="122" spans="1:2">
      <c r="A122" s="17">
        <v>40708</v>
      </c>
      <c r="B122">
        <v>21806</v>
      </c>
    </row>
    <row r="123" spans="1:2">
      <c r="A123" s="17">
        <v>40709</v>
      </c>
      <c r="B123">
        <v>21806</v>
      </c>
    </row>
    <row r="124" spans="1:2">
      <c r="A124" s="17">
        <v>40710</v>
      </c>
      <c r="B124">
        <v>21806</v>
      </c>
    </row>
    <row r="125" spans="1:2">
      <c r="A125" s="17">
        <v>40711</v>
      </c>
      <c r="B125">
        <v>21806</v>
      </c>
    </row>
    <row r="126" spans="1:2">
      <c r="A126" s="17">
        <v>40714</v>
      </c>
      <c r="B126">
        <v>21806</v>
      </c>
    </row>
    <row r="127" spans="1:2">
      <c r="A127" s="17">
        <v>40715</v>
      </c>
      <c r="B127">
        <v>20244</v>
      </c>
    </row>
    <row r="128" spans="1:2">
      <c r="A128" s="17">
        <v>40716</v>
      </c>
      <c r="B128">
        <v>20244</v>
      </c>
    </row>
    <row r="129" spans="1:2">
      <c r="A129" s="17">
        <v>40717</v>
      </c>
      <c r="B129">
        <v>20244</v>
      </c>
    </row>
    <row r="130" spans="1:2">
      <c r="A130" s="17">
        <v>40718</v>
      </c>
      <c r="B130">
        <v>20244</v>
      </c>
    </row>
    <row r="131" spans="1:2">
      <c r="A131" s="17">
        <v>40721</v>
      </c>
      <c r="B131">
        <v>20244</v>
      </c>
    </row>
    <row r="132" spans="1:2">
      <c r="A132" s="17">
        <v>40722</v>
      </c>
      <c r="B132">
        <v>19493</v>
      </c>
    </row>
    <row r="133" spans="1:2">
      <c r="A133" s="17">
        <v>40723</v>
      </c>
      <c r="B133">
        <v>19493</v>
      </c>
    </row>
    <row r="134" spans="1:2">
      <c r="A134" s="17">
        <v>40724</v>
      </c>
      <c r="B134">
        <v>19493</v>
      </c>
    </row>
    <row r="135" spans="1:2">
      <c r="A135" s="17">
        <v>40725</v>
      </c>
      <c r="B135">
        <v>19493</v>
      </c>
    </row>
    <row r="136" spans="1:2">
      <c r="A136" s="17">
        <v>40728</v>
      </c>
      <c r="B136">
        <v>19493</v>
      </c>
    </row>
    <row r="137" spans="1:2">
      <c r="A137" s="17">
        <v>40729</v>
      </c>
      <c r="B137">
        <v>19924</v>
      </c>
    </row>
    <row r="138" spans="1:2">
      <c r="A138" s="17">
        <v>40730</v>
      </c>
      <c r="B138">
        <v>19924</v>
      </c>
    </row>
    <row r="139" spans="1:2">
      <c r="A139" s="17">
        <v>40731</v>
      </c>
      <c r="B139">
        <v>19924</v>
      </c>
    </row>
    <row r="140" spans="1:2">
      <c r="A140" s="17">
        <v>40732</v>
      </c>
      <c r="B140">
        <v>19924</v>
      </c>
    </row>
    <row r="141" spans="1:2">
      <c r="A141" s="17">
        <v>40735</v>
      </c>
      <c r="B141">
        <v>19924</v>
      </c>
    </row>
    <row r="142" spans="1:2">
      <c r="A142" s="17">
        <v>40736</v>
      </c>
      <c r="B142">
        <v>20561</v>
      </c>
    </row>
    <row r="143" spans="1:2">
      <c r="A143" s="17">
        <v>40737</v>
      </c>
      <c r="B143">
        <v>20561</v>
      </c>
    </row>
    <row r="144" spans="1:2">
      <c r="A144" s="17">
        <v>40738</v>
      </c>
      <c r="B144">
        <v>20561</v>
      </c>
    </row>
    <row r="145" spans="1:2">
      <c r="A145" s="17">
        <v>40739</v>
      </c>
      <c r="B145">
        <v>20561</v>
      </c>
    </row>
    <row r="146" spans="1:2">
      <c r="A146" s="17">
        <v>40742</v>
      </c>
      <c r="B146">
        <v>20561</v>
      </c>
    </row>
    <row r="147" spans="1:2">
      <c r="A147" s="17">
        <v>40743</v>
      </c>
      <c r="B147">
        <v>22059</v>
      </c>
    </row>
    <row r="148" spans="1:2">
      <c r="A148" s="17">
        <v>40744</v>
      </c>
      <c r="B148">
        <v>22059</v>
      </c>
    </row>
    <row r="149" spans="1:2">
      <c r="A149" s="17">
        <v>40745</v>
      </c>
      <c r="B149">
        <v>22059</v>
      </c>
    </row>
    <row r="150" spans="1:2">
      <c r="A150" s="17">
        <v>40746</v>
      </c>
      <c r="B150">
        <v>22059</v>
      </c>
    </row>
    <row r="151" spans="1:2">
      <c r="A151" s="17">
        <v>40749</v>
      </c>
      <c r="B151">
        <v>22059</v>
      </c>
    </row>
    <row r="152" spans="1:2">
      <c r="A152" s="17">
        <v>40750</v>
      </c>
      <c r="B152">
        <v>23930</v>
      </c>
    </row>
    <row r="153" spans="1:2">
      <c r="A153" s="17">
        <v>40751</v>
      </c>
      <c r="B153">
        <v>23930</v>
      </c>
    </row>
    <row r="154" spans="1:2">
      <c r="A154" s="17">
        <v>40752</v>
      </c>
      <c r="B154">
        <v>23930</v>
      </c>
    </row>
    <row r="155" spans="1:2">
      <c r="A155" s="17">
        <v>40753</v>
      </c>
      <c r="B155">
        <v>23930</v>
      </c>
    </row>
    <row r="156" spans="1:2">
      <c r="A156" s="17">
        <v>40756</v>
      </c>
      <c r="B156">
        <v>23930</v>
      </c>
    </row>
    <row r="157" spans="1:2">
      <c r="A157" s="17">
        <v>40757</v>
      </c>
      <c r="B157">
        <v>25086</v>
      </c>
    </row>
    <row r="158" spans="1:2">
      <c r="A158" s="17">
        <v>40758</v>
      </c>
      <c r="B158">
        <v>25086</v>
      </c>
    </row>
    <row r="159" spans="1:2">
      <c r="A159" s="17">
        <v>40759</v>
      </c>
      <c r="B159">
        <v>25086</v>
      </c>
    </row>
    <row r="160" spans="1:2">
      <c r="A160" s="17">
        <v>40760</v>
      </c>
      <c r="B160">
        <v>25086</v>
      </c>
    </row>
    <row r="161" spans="1:2">
      <c r="A161" s="17">
        <v>40763</v>
      </c>
      <c r="B161">
        <v>25086</v>
      </c>
    </row>
    <row r="162" spans="1:2">
      <c r="A162" s="17">
        <v>40764</v>
      </c>
      <c r="B162">
        <v>22034</v>
      </c>
    </row>
    <row r="163" spans="1:2">
      <c r="A163" s="17">
        <v>40765</v>
      </c>
      <c r="B163">
        <v>22034</v>
      </c>
    </row>
    <row r="164" spans="1:2">
      <c r="A164" s="17">
        <v>40766</v>
      </c>
      <c r="B164">
        <v>22034</v>
      </c>
    </row>
    <row r="165" spans="1:2">
      <c r="A165" s="17">
        <v>40767</v>
      </c>
      <c r="B165">
        <v>22034</v>
      </c>
    </row>
    <row r="166" spans="1:2">
      <c r="A166" s="17">
        <v>40770</v>
      </c>
      <c r="B166">
        <v>22034</v>
      </c>
    </row>
    <row r="167" spans="1:2">
      <c r="A167" s="17">
        <v>40771</v>
      </c>
      <c r="B167">
        <v>21268</v>
      </c>
    </row>
    <row r="168" spans="1:2">
      <c r="A168" s="17">
        <v>40772</v>
      </c>
      <c r="B168">
        <v>21268</v>
      </c>
    </row>
    <row r="169" spans="1:2">
      <c r="A169" s="17">
        <v>40773</v>
      </c>
      <c r="B169">
        <v>21268</v>
      </c>
    </row>
    <row r="170" spans="1:2">
      <c r="A170" s="17">
        <v>40774</v>
      </c>
      <c r="B170">
        <v>21268</v>
      </c>
    </row>
    <row r="171" spans="1:2">
      <c r="A171" s="17">
        <v>40777</v>
      </c>
      <c r="B171">
        <v>21268</v>
      </c>
    </row>
    <row r="172" spans="1:2">
      <c r="A172" s="17">
        <v>40778</v>
      </c>
      <c r="B172">
        <v>20775</v>
      </c>
    </row>
    <row r="173" spans="1:2">
      <c r="A173" s="17">
        <v>40779</v>
      </c>
      <c r="B173">
        <v>20775</v>
      </c>
    </row>
    <row r="174" spans="1:2">
      <c r="A174" s="17">
        <v>40780</v>
      </c>
      <c r="B174">
        <v>20775</v>
      </c>
    </row>
    <row r="175" spans="1:2">
      <c r="A175" s="17">
        <v>40781</v>
      </c>
      <c r="B175">
        <v>20775</v>
      </c>
    </row>
    <row r="176" spans="1:2">
      <c r="A176" s="17">
        <v>40784</v>
      </c>
      <c r="B176">
        <v>20775</v>
      </c>
    </row>
    <row r="177" spans="1:2">
      <c r="A177" s="17">
        <v>40785</v>
      </c>
      <c r="B177">
        <v>20360</v>
      </c>
    </row>
    <row r="178" spans="1:2">
      <c r="A178" s="17">
        <v>40786</v>
      </c>
      <c r="B178">
        <v>20360</v>
      </c>
    </row>
    <row r="179" spans="1:2">
      <c r="A179" s="17">
        <v>40787</v>
      </c>
      <c r="B179">
        <v>20360</v>
      </c>
    </row>
    <row r="180" spans="1:2">
      <c r="A180" s="17">
        <v>40788</v>
      </c>
      <c r="B180">
        <v>20360</v>
      </c>
    </row>
    <row r="181" spans="1:2">
      <c r="A181" s="17">
        <v>40791</v>
      </c>
      <c r="B181">
        <v>20360</v>
      </c>
    </row>
    <row r="182" spans="1:2">
      <c r="A182" s="17">
        <v>40792</v>
      </c>
      <c r="B182">
        <v>20813</v>
      </c>
    </row>
    <row r="183" spans="1:2">
      <c r="A183" s="17">
        <v>40793</v>
      </c>
      <c r="B183">
        <v>20813</v>
      </c>
    </row>
    <row r="184" spans="1:2">
      <c r="A184" s="17">
        <v>40794</v>
      </c>
      <c r="B184">
        <v>20813</v>
      </c>
    </row>
    <row r="185" spans="1:2">
      <c r="A185" s="17">
        <v>40795</v>
      </c>
      <c r="B185">
        <v>20813</v>
      </c>
    </row>
    <row r="186" spans="1:2">
      <c r="A186" s="17">
        <v>40798</v>
      </c>
      <c r="B186">
        <v>20813</v>
      </c>
    </row>
    <row r="187" spans="1:2">
      <c r="A187" s="17">
        <v>40799</v>
      </c>
      <c r="B187">
        <v>19501</v>
      </c>
    </row>
    <row r="188" spans="1:2">
      <c r="A188" s="17">
        <v>40800</v>
      </c>
      <c r="B188">
        <v>19501</v>
      </c>
    </row>
    <row r="189" spans="1:2">
      <c r="A189" s="17">
        <v>40801</v>
      </c>
      <c r="B189">
        <v>19501</v>
      </c>
    </row>
    <row r="190" spans="1:2">
      <c r="A190" s="17">
        <v>40802</v>
      </c>
      <c r="B190">
        <v>19501</v>
      </c>
    </row>
    <row r="191" spans="1:2">
      <c r="A191" s="17">
        <v>40805</v>
      </c>
      <c r="B191">
        <v>19501</v>
      </c>
    </row>
    <row r="192" spans="1:2">
      <c r="A192" s="17">
        <v>40806</v>
      </c>
      <c r="B192">
        <v>19799</v>
      </c>
    </row>
    <row r="193" spans="1:2">
      <c r="A193" s="17">
        <v>40807</v>
      </c>
      <c r="B193">
        <v>19799</v>
      </c>
    </row>
    <row r="194" spans="1:2">
      <c r="A194" s="17">
        <v>40808</v>
      </c>
      <c r="B194">
        <v>19799</v>
      </c>
    </row>
    <row r="195" spans="1:2">
      <c r="A195" s="17">
        <v>40809</v>
      </c>
      <c r="B195">
        <v>19799</v>
      </c>
    </row>
    <row r="196" spans="1:2">
      <c r="A196" s="17">
        <v>40812</v>
      </c>
      <c r="B196">
        <v>19799</v>
      </c>
    </row>
    <row r="197" spans="1:2">
      <c r="A197" s="17">
        <v>40813</v>
      </c>
      <c r="B197">
        <v>18739</v>
      </c>
    </row>
    <row r="198" spans="1:2">
      <c r="A198" s="17">
        <v>40814</v>
      </c>
      <c r="B198">
        <v>18739</v>
      </c>
    </row>
    <row r="199" spans="1:2">
      <c r="A199" s="17">
        <v>40815</v>
      </c>
      <c r="B199">
        <v>18739</v>
      </c>
    </row>
    <row r="200" spans="1:2">
      <c r="A200" s="17">
        <v>40816</v>
      </c>
      <c r="B200">
        <v>18739</v>
      </c>
    </row>
    <row r="201" spans="1:2">
      <c r="A201" s="17">
        <v>40819</v>
      </c>
      <c r="B201">
        <v>18739</v>
      </c>
    </row>
    <row r="202" spans="1:2">
      <c r="A202" s="17">
        <v>40820</v>
      </c>
      <c r="B202">
        <v>19516</v>
      </c>
    </row>
    <row r="203" spans="1:2">
      <c r="A203" s="17">
        <v>40821</v>
      </c>
      <c r="B203">
        <v>19516</v>
      </c>
    </row>
    <row r="204" spans="1:2">
      <c r="A204" s="17">
        <v>40822</v>
      </c>
      <c r="B204">
        <v>19516</v>
      </c>
    </row>
    <row r="205" spans="1:2">
      <c r="A205" s="17">
        <v>40823</v>
      </c>
      <c r="B205">
        <v>19516</v>
      </c>
    </row>
    <row r="206" spans="1:2">
      <c r="A206" s="17">
        <v>40826</v>
      </c>
      <c r="B206">
        <v>19516</v>
      </c>
    </row>
    <row r="207" spans="1:2">
      <c r="A207" s="17">
        <v>40827</v>
      </c>
      <c r="B207">
        <v>19067</v>
      </c>
    </row>
    <row r="208" spans="1:2">
      <c r="A208" s="17">
        <v>40828</v>
      </c>
      <c r="B208">
        <v>19067</v>
      </c>
    </row>
    <row r="209" spans="1:2">
      <c r="A209" s="17">
        <v>40829</v>
      </c>
      <c r="B209">
        <v>19067</v>
      </c>
    </row>
    <row r="210" spans="1:2">
      <c r="A210" s="17">
        <v>40830</v>
      </c>
      <c r="B210">
        <v>19067</v>
      </c>
    </row>
    <row r="211" spans="1:2">
      <c r="A211" s="17">
        <v>40833</v>
      </c>
      <c r="B211">
        <v>19067</v>
      </c>
    </row>
    <row r="212" spans="1:2">
      <c r="A212" s="17">
        <v>40834</v>
      </c>
      <c r="B212">
        <v>19398</v>
      </c>
    </row>
    <row r="213" spans="1:2">
      <c r="A213" s="17">
        <v>40835</v>
      </c>
      <c r="B213">
        <v>19398</v>
      </c>
    </row>
    <row r="214" spans="1:2">
      <c r="A214" s="17">
        <v>40836</v>
      </c>
      <c r="B214">
        <v>19398</v>
      </c>
    </row>
    <row r="215" spans="1:2">
      <c r="A215" s="17">
        <v>40837</v>
      </c>
      <c r="B215">
        <v>19398</v>
      </c>
    </row>
    <row r="216" spans="1:2">
      <c r="A216" s="17">
        <v>40840</v>
      </c>
      <c r="B216">
        <v>19398</v>
      </c>
    </row>
    <row r="217" spans="1:2">
      <c r="A217" s="17">
        <v>40841</v>
      </c>
      <c r="B217">
        <v>18747</v>
      </c>
    </row>
    <row r="218" spans="1:2">
      <c r="A218" s="17">
        <v>40842</v>
      </c>
      <c r="B218">
        <v>18747</v>
      </c>
    </row>
    <row r="219" spans="1:2">
      <c r="A219" s="17">
        <v>40843</v>
      </c>
      <c r="B219">
        <v>18747</v>
      </c>
    </row>
    <row r="220" spans="1:2">
      <c r="A220" s="17">
        <v>40844</v>
      </c>
      <c r="B220">
        <v>18747</v>
      </c>
    </row>
    <row r="221" spans="1:2">
      <c r="A221" s="17">
        <v>40847</v>
      </c>
      <c r="B221">
        <v>18747</v>
      </c>
    </row>
    <row r="222" spans="1:2">
      <c r="A222" s="17">
        <v>40848</v>
      </c>
      <c r="B222">
        <v>18667</v>
      </c>
    </row>
    <row r="223" spans="1:2">
      <c r="A223" s="17">
        <v>40849</v>
      </c>
      <c r="B223">
        <v>18667</v>
      </c>
    </row>
    <row r="224" spans="1:2">
      <c r="A224" s="17">
        <v>40850</v>
      </c>
      <c r="B224">
        <v>18667</v>
      </c>
    </row>
    <row r="225" spans="1:2">
      <c r="A225" s="17">
        <v>40851</v>
      </c>
      <c r="B225">
        <v>18667</v>
      </c>
    </row>
    <row r="226" spans="1:2">
      <c r="A226" s="17">
        <v>40854</v>
      </c>
      <c r="B226">
        <v>18667</v>
      </c>
    </row>
    <row r="227" spans="1:2">
      <c r="A227" s="17">
        <v>40855</v>
      </c>
      <c r="B227">
        <v>19327</v>
      </c>
    </row>
    <row r="228" spans="1:2">
      <c r="A228" s="17">
        <v>40856</v>
      </c>
      <c r="B228">
        <v>19327</v>
      </c>
    </row>
    <row r="229" spans="1:2">
      <c r="A229" s="17">
        <v>40857</v>
      </c>
      <c r="B229">
        <v>19327</v>
      </c>
    </row>
    <row r="230" spans="1:2">
      <c r="A230" s="17">
        <v>40858</v>
      </c>
      <c r="B230">
        <v>19327</v>
      </c>
    </row>
    <row r="231" spans="1:2">
      <c r="A231" s="17">
        <v>40861</v>
      </c>
      <c r="B231">
        <v>19327</v>
      </c>
    </row>
    <row r="232" spans="1:2">
      <c r="A232" s="17">
        <v>40862</v>
      </c>
      <c r="B232">
        <v>18847</v>
      </c>
    </row>
    <row r="233" spans="1:2">
      <c r="A233" s="17">
        <v>40863</v>
      </c>
      <c r="B233">
        <v>18847</v>
      </c>
    </row>
    <row r="234" spans="1:2">
      <c r="A234" s="17">
        <v>40864</v>
      </c>
      <c r="B234">
        <v>18847</v>
      </c>
    </row>
    <row r="235" spans="1:2">
      <c r="A235" s="17">
        <v>40865</v>
      </c>
      <c r="B235">
        <v>18847</v>
      </c>
    </row>
    <row r="236" spans="1:2">
      <c r="A236" s="17">
        <v>40868</v>
      </c>
      <c r="B236">
        <v>18847</v>
      </c>
    </row>
    <row r="237" spans="1:2">
      <c r="A237" s="17">
        <v>40869</v>
      </c>
      <c r="B237">
        <v>19793</v>
      </c>
    </row>
    <row r="238" spans="1:2">
      <c r="A238" s="17">
        <v>40870</v>
      </c>
      <c r="B238">
        <v>19793</v>
      </c>
    </row>
    <row r="239" spans="1:2">
      <c r="A239" s="17">
        <v>40871</v>
      </c>
      <c r="B239">
        <v>19793</v>
      </c>
    </row>
    <row r="240" spans="1:2">
      <c r="A240" s="17">
        <v>40872</v>
      </c>
      <c r="B240">
        <v>19793</v>
      </c>
    </row>
    <row r="241" spans="1:2">
      <c r="A241" s="17">
        <v>40875</v>
      </c>
      <c r="B241">
        <v>19793</v>
      </c>
    </row>
    <row r="242" spans="1:2">
      <c r="A242" s="17">
        <v>40876</v>
      </c>
      <c r="B242">
        <v>19847</v>
      </c>
    </row>
    <row r="243" spans="1:2">
      <c r="A243" s="17">
        <v>40877</v>
      </c>
      <c r="B243">
        <v>19847</v>
      </c>
    </row>
    <row r="244" spans="1:2">
      <c r="A244" s="17">
        <v>40878</v>
      </c>
      <c r="B244">
        <v>19847</v>
      </c>
    </row>
    <row r="245" spans="1:2">
      <c r="A245" s="17">
        <v>40879</v>
      </c>
      <c r="B245">
        <v>19847</v>
      </c>
    </row>
    <row r="246" spans="1:2">
      <c r="A246" s="17">
        <v>40882</v>
      </c>
      <c r="B246">
        <v>19847</v>
      </c>
    </row>
    <row r="247" spans="1:2">
      <c r="A247" s="17">
        <v>40883</v>
      </c>
      <c r="B247">
        <v>19774</v>
      </c>
    </row>
    <row r="248" spans="1:2">
      <c r="A248" s="17">
        <v>40884</v>
      </c>
      <c r="B248">
        <v>19774</v>
      </c>
    </row>
    <row r="249" spans="1:2">
      <c r="A249" s="17">
        <v>40885</v>
      </c>
      <c r="B249">
        <v>19774</v>
      </c>
    </row>
    <row r="250" spans="1:2">
      <c r="A250" s="17">
        <v>40886</v>
      </c>
      <c r="B250">
        <v>19774</v>
      </c>
    </row>
    <row r="251" spans="1:2">
      <c r="A251" s="17">
        <v>40889</v>
      </c>
      <c r="B251">
        <v>19774</v>
      </c>
    </row>
    <row r="252" spans="1:2">
      <c r="A252" s="17">
        <v>40890</v>
      </c>
      <c r="B252">
        <v>18430</v>
      </c>
    </row>
    <row r="253" spans="1:2">
      <c r="A253" s="17">
        <v>40891</v>
      </c>
      <c r="B253">
        <v>18430</v>
      </c>
    </row>
    <row r="254" spans="1:2">
      <c r="A254" s="17">
        <v>40892</v>
      </c>
      <c r="B254">
        <v>18430</v>
      </c>
    </row>
    <row r="255" spans="1:2">
      <c r="A255" s="17">
        <v>40893</v>
      </c>
      <c r="B255">
        <v>18430</v>
      </c>
    </row>
    <row r="256" spans="1:2">
      <c r="A256" s="17">
        <v>40896</v>
      </c>
      <c r="B256">
        <v>18430</v>
      </c>
    </row>
    <row r="257" spans="1:2">
      <c r="A257" s="17">
        <v>40897</v>
      </c>
      <c r="B257">
        <v>18287</v>
      </c>
    </row>
    <row r="258" spans="1:2">
      <c r="A258" s="17">
        <v>40898</v>
      </c>
      <c r="B258">
        <v>18287</v>
      </c>
    </row>
    <row r="259" spans="1:2">
      <c r="A259" s="17">
        <v>40899</v>
      </c>
      <c r="B259">
        <v>18287</v>
      </c>
    </row>
    <row r="260" spans="1:2">
      <c r="A260" s="17">
        <v>40900</v>
      </c>
      <c r="B260">
        <v>18287</v>
      </c>
    </row>
    <row r="261" spans="1:2">
      <c r="A261" s="17">
        <v>40903</v>
      </c>
      <c r="B261">
        <v>18287</v>
      </c>
    </row>
    <row r="262" spans="1:2">
      <c r="A262" s="17">
        <v>40904</v>
      </c>
      <c r="B262">
        <v>17523</v>
      </c>
    </row>
    <row r="263" spans="1:2">
      <c r="A263" s="17">
        <v>40905</v>
      </c>
      <c r="B263">
        <v>17523</v>
      </c>
    </row>
    <row r="264" spans="1:2">
      <c r="A264" s="17">
        <v>40906</v>
      </c>
      <c r="B264">
        <v>17523</v>
      </c>
    </row>
    <row r="265" spans="1:2">
      <c r="A265" s="17">
        <v>40907</v>
      </c>
      <c r="B265">
        <v>17523</v>
      </c>
    </row>
    <row r="266" spans="1:2">
      <c r="A266" s="17">
        <v>40910</v>
      </c>
      <c r="B266">
        <v>17523</v>
      </c>
    </row>
    <row r="267" spans="1:2">
      <c r="A267" s="17">
        <v>40911</v>
      </c>
      <c r="B267">
        <v>17570</v>
      </c>
    </row>
    <row r="268" spans="1:2">
      <c r="A268" s="17">
        <v>40912</v>
      </c>
      <c r="B268">
        <v>17570</v>
      </c>
    </row>
    <row r="269" spans="1:2">
      <c r="A269" s="17">
        <v>40913</v>
      </c>
      <c r="B269">
        <v>17570</v>
      </c>
    </row>
    <row r="270" spans="1:2">
      <c r="A270" s="17">
        <v>40914</v>
      </c>
      <c r="B270">
        <v>17570</v>
      </c>
    </row>
    <row r="271" spans="1:2">
      <c r="A271" s="17">
        <v>40917</v>
      </c>
      <c r="B271">
        <v>17570</v>
      </c>
    </row>
    <row r="272" spans="1:2">
      <c r="A272" s="17">
        <v>40918</v>
      </c>
      <c r="B272">
        <v>17756</v>
      </c>
    </row>
    <row r="273" spans="1:2">
      <c r="A273" s="17">
        <v>40919</v>
      </c>
      <c r="B273">
        <v>17756</v>
      </c>
    </row>
    <row r="274" spans="1:2">
      <c r="A274" s="17">
        <v>40920</v>
      </c>
      <c r="B274">
        <v>17756</v>
      </c>
    </row>
    <row r="275" spans="1:2">
      <c r="A275" s="17">
        <v>40921</v>
      </c>
      <c r="B275">
        <v>17756</v>
      </c>
    </row>
    <row r="276" spans="1:2">
      <c r="A276" s="17">
        <v>40924</v>
      </c>
      <c r="B276">
        <v>17756</v>
      </c>
    </row>
    <row r="277" spans="1:2">
      <c r="A277" s="17">
        <v>40925</v>
      </c>
      <c r="B277">
        <v>17518</v>
      </c>
    </row>
    <row r="278" spans="1:2">
      <c r="A278" s="17">
        <v>40926</v>
      </c>
      <c r="B278">
        <v>17518</v>
      </c>
    </row>
    <row r="279" spans="1:2">
      <c r="A279" s="17">
        <v>40927</v>
      </c>
      <c r="B279">
        <v>17518</v>
      </c>
    </row>
    <row r="280" spans="1:2">
      <c r="A280" s="17">
        <v>40928</v>
      </c>
      <c r="B280">
        <v>17518</v>
      </c>
    </row>
    <row r="281" spans="1:2">
      <c r="A281" s="17">
        <v>40931</v>
      </c>
      <c r="B281">
        <v>17518</v>
      </c>
    </row>
    <row r="282" spans="1:2">
      <c r="A282" s="17">
        <v>40932</v>
      </c>
      <c r="B282">
        <v>18099</v>
      </c>
    </row>
    <row r="283" spans="1:2">
      <c r="A283" s="17">
        <v>40933</v>
      </c>
      <c r="B283">
        <v>18099</v>
      </c>
    </row>
    <row r="284" spans="1:2">
      <c r="A284" s="17">
        <v>40934</v>
      </c>
      <c r="B284">
        <v>18099</v>
      </c>
    </row>
    <row r="285" spans="1:2">
      <c r="A285" s="17">
        <v>40935</v>
      </c>
      <c r="B285">
        <v>18099</v>
      </c>
    </row>
    <row r="286" spans="1:2">
      <c r="A286" s="17">
        <v>40938</v>
      </c>
      <c r="B286">
        <v>18099</v>
      </c>
    </row>
    <row r="287" spans="1:2">
      <c r="A287" s="17">
        <v>40939</v>
      </c>
      <c r="B287">
        <v>19398</v>
      </c>
    </row>
    <row r="288" spans="1:2">
      <c r="A288" s="17">
        <v>40940</v>
      </c>
      <c r="B288">
        <v>19398</v>
      </c>
    </row>
    <row r="289" spans="1:2">
      <c r="A289" s="17">
        <v>40941</v>
      </c>
      <c r="B289">
        <v>19398</v>
      </c>
    </row>
    <row r="290" spans="1:2">
      <c r="A290" s="17">
        <v>40942</v>
      </c>
      <c r="B290">
        <v>19398</v>
      </c>
    </row>
    <row r="291" spans="1:2">
      <c r="A291" s="17">
        <v>40945</v>
      </c>
      <c r="B291">
        <v>19398</v>
      </c>
    </row>
    <row r="292" spans="1:2">
      <c r="A292" s="17">
        <v>40946</v>
      </c>
      <c r="B292">
        <v>20900</v>
      </c>
    </row>
    <row r="293" spans="1:2">
      <c r="A293" s="17">
        <v>40947</v>
      </c>
      <c r="B293">
        <v>20900</v>
      </c>
    </row>
    <row r="294" spans="1:2">
      <c r="A294" s="17">
        <v>40948</v>
      </c>
      <c r="B294">
        <v>20900</v>
      </c>
    </row>
    <row r="295" spans="1:2">
      <c r="A295" s="17">
        <v>40949</v>
      </c>
      <c r="B295">
        <v>20900</v>
      </c>
    </row>
    <row r="296" spans="1:2">
      <c r="A296" s="17">
        <v>40952</v>
      </c>
      <c r="B296">
        <v>20900</v>
      </c>
    </row>
    <row r="297" spans="1:2">
      <c r="A297" s="17">
        <v>40953</v>
      </c>
      <c r="B297">
        <v>20984</v>
      </c>
    </row>
    <row r="298" spans="1:2">
      <c r="A298" s="17">
        <v>40954</v>
      </c>
      <c r="B298">
        <v>20984</v>
      </c>
    </row>
    <row r="299" spans="1:2">
      <c r="A299" s="17">
        <v>40955</v>
      </c>
      <c r="B299">
        <v>20984</v>
      </c>
    </row>
    <row r="300" spans="1:2">
      <c r="A300" s="17">
        <v>40956</v>
      </c>
      <c r="B300">
        <v>20984</v>
      </c>
    </row>
    <row r="301" spans="1:2">
      <c r="A301" s="17">
        <v>40959</v>
      </c>
      <c r="B301">
        <v>20984</v>
      </c>
    </row>
    <row r="302" spans="1:2">
      <c r="A302" s="17">
        <v>40960</v>
      </c>
      <c r="B302">
        <v>20904</v>
      </c>
    </row>
    <row r="303" spans="1:2">
      <c r="A303" s="17">
        <v>40961</v>
      </c>
      <c r="B303">
        <v>20904</v>
      </c>
    </row>
    <row r="304" spans="1:2">
      <c r="A304" s="17">
        <v>40962</v>
      </c>
      <c r="B304">
        <v>20904</v>
      </c>
    </row>
    <row r="305" spans="1:2">
      <c r="A305" s="17">
        <v>40963</v>
      </c>
      <c r="B305">
        <v>20904</v>
      </c>
    </row>
    <row r="306" spans="1:2">
      <c r="A306" s="17">
        <v>40966</v>
      </c>
      <c r="B306">
        <v>20904</v>
      </c>
    </row>
    <row r="307" spans="1:2">
      <c r="A307" s="17">
        <v>40967</v>
      </c>
      <c r="B307">
        <v>21864</v>
      </c>
    </row>
    <row r="308" spans="1:2">
      <c r="A308" s="17">
        <v>40968</v>
      </c>
      <c r="B308">
        <v>21864</v>
      </c>
    </row>
    <row r="309" spans="1:2">
      <c r="A309" s="17">
        <v>40969</v>
      </c>
      <c r="B309">
        <v>21864</v>
      </c>
    </row>
    <row r="310" spans="1:2">
      <c r="A310" s="17">
        <v>40970</v>
      </c>
      <c r="B310">
        <v>21864</v>
      </c>
    </row>
    <row r="311" spans="1:2">
      <c r="A311" s="17">
        <v>40973</v>
      </c>
      <c r="B311">
        <v>21864</v>
      </c>
    </row>
    <row r="312" spans="1:2">
      <c r="A312" s="17">
        <v>40974</v>
      </c>
      <c r="B312">
        <v>20262</v>
      </c>
    </row>
    <row r="313" spans="1:2">
      <c r="A313" s="17">
        <v>40975</v>
      </c>
      <c r="B313">
        <v>20262</v>
      </c>
    </row>
    <row r="314" spans="1:2">
      <c r="A314" s="17">
        <v>40976</v>
      </c>
      <c r="B314">
        <v>20262</v>
      </c>
    </row>
    <row r="315" spans="1:2">
      <c r="A315" s="17">
        <v>40977</v>
      </c>
      <c r="B315">
        <v>20262</v>
      </c>
    </row>
    <row r="316" spans="1:2">
      <c r="A316" s="17">
        <v>40980</v>
      </c>
      <c r="B316">
        <v>20262</v>
      </c>
    </row>
    <row r="317" spans="1:2">
      <c r="A317" s="17">
        <v>40981</v>
      </c>
      <c r="B317">
        <v>21155</v>
      </c>
    </row>
    <row r="318" spans="1:2">
      <c r="A318" s="17">
        <v>40982</v>
      </c>
      <c r="B318">
        <v>21155</v>
      </c>
    </row>
    <row r="319" spans="1:2">
      <c r="A319" s="17">
        <v>40983</v>
      </c>
      <c r="B319">
        <v>21155</v>
      </c>
    </row>
    <row r="320" spans="1:2">
      <c r="A320" s="17">
        <v>40984</v>
      </c>
      <c r="B320">
        <v>21155</v>
      </c>
    </row>
    <row r="321" spans="1:2">
      <c r="A321" s="17">
        <v>40987</v>
      </c>
      <c r="B321">
        <v>21155</v>
      </c>
    </row>
    <row r="322" spans="1:2">
      <c r="A322" s="17">
        <v>40988</v>
      </c>
      <c r="B322">
        <v>21656</v>
      </c>
    </row>
    <row r="323" spans="1:2">
      <c r="A323" s="17">
        <v>40989</v>
      </c>
      <c r="B323">
        <v>21656</v>
      </c>
    </row>
    <row r="324" spans="1:2">
      <c r="A324" s="17">
        <v>40990</v>
      </c>
      <c r="B324">
        <v>21656</v>
      </c>
    </row>
    <row r="325" spans="1:2">
      <c r="A325" s="17">
        <v>40991</v>
      </c>
      <c r="B325">
        <v>21656</v>
      </c>
    </row>
    <row r="326" spans="1:2">
      <c r="A326" s="17">
        <v>40994</v>
      </c>
      <c r="B326">
        <v>21656</v>
      </c>
    </row>
    <row r="327" spans="1:2">
      <c r="A327" s="17">
        <v>40995</v>
      </c>
      <c r="B327">
        <v>20439</v>
      </c>
    </row>
    <row r="328" spans="1:2">
      <c r="A328" s="17">
        <v>40996</v>
      </c>
      <c r="B328">
        <v>20439</v>
      </c>
    </row>
    <row r="329" spans="1:2">
      <c r="A329" s="17">
        <v>40997</v>
      </c>
      <c r="B329">
        <v>20439</v>
      </c>
    </row>
    <row r="330" spans="1:2">
      <c r="A330" s="17">
        <v>40998</v>
      </c>
      <c r="B330">
        <v>20439</v>
      </c>
    </row>
    <row r="331" spans="1:2">
      <c r="A331" s="17">
        <v>41001</v>
      </c>
      <c r="B331">
        <v>20439</v>
      </c>
    </row>
    <row r="332" spans="1:2">
      <c r="A332" s="17">
        <v>41002</v>
      </c>
      <c r="B332">
        <v>21003</v>
      </c>
    </row>
    <row r="333" spans="1:2">
      <c r="A333" s="17">
        <v>41003</v>
      </c>
      <c r="B333">
        <v>21003</v>
      </c>
    </row>
    <row r="334" spans="1:2">
      <c r="A334" s="17">
        <v>41004</v>
      </c>
      <c r="B334">
        <v>21003</v>
      </c>
    </row>
    <row r="335" spans="1:2">
      <c r="A335" s="17">
        <v>41005</v>
      </c>
      <c r="B335">
        <v>21003</v>
      </c>
    </row>
    <row r="336" spans="1:2">
      <c r="A336" s="17">
        <v>41008</v>
      </c>
      <c r="B336">
        <v>21003</v>
      </c>
    </row>
    <row r="337" spans="1:2">
      <c r="A337" s="17">
        <v>41009</v>
      </c>
      <c r="B337">
        <v>20821</v>
      </c>
    </row>
    <row r="338" spans="1:2">
      <c r="A338" s="17">
        <v>41010</v>
      </c>
      <c r="B338">
        <v>20821</v>
      </c>
    </row>
    <row r="339" spans="1:2">
      <c r="A339" s="17">
        <v>41011</v>
      </c>
      <c r="B339">
        <v>20821</v>
      </c>
    </row>
    <row r="340" spans="1:2">
      <c r="A340" s="17">
        <v>41012</v>
      </c>
      <c r="B340">
        <v>20821</v>
      </c>
    </row>
    <row r="341" spans="1:2">
      <c r="A341" s="17">
        <v>41015</v>
      </c>
      <c r="B341">
        <v>20821</v>
      </c>
    </row>
    <row r="342" spans="1:2">
      <c r="A342" s="17">
        <v>41016</v>
      </c>
      <c r="B342">
        <v>21466</v>
      </c>
    </row>
    <row r="343" spans="1:2">
      <c r="A343" s="17">
        <v>41017</v>
      </c>
      <c r="B343">
        <v>21466</v>
      </c>
    </row>
    <row r="344" spans="1:2">
      <c r="A344" s="17">
        <v>41018</v>
      </c>
      <c r="B344">
        <v>21466</v>
      </c>
    </row>
    <row r="345" spans="1:2">
      <c r="A345" s="17">
        <v>41019</v>
      </c>
      <c r="B345">
        <v>21466</v>
      </c>
    </row>
    <row r="346" spans="1:2">
      <c r="A346" s="17">
        <v>41022</v>
      </c>
      <c r="B346">
        <v>21466</v>
      </c>
    </row>
    <row r="347" spans="1:2">
      <c r="A347" s="17">
        <v>41023</v>
      </c>
      <c r="B347">
        <v>21513</v>
      </c>
    </row>
    <row r="348" spans="1:2">
      <c r="A348" s="17">
        <v>41024</v>
      </c>
      <c r="B348">
        <v>21513</v>
      </c>
    </row>
    <row r="349" spans="1:2">
      <c r="A349" s="17">
        <v>41025</v>
      </c>
      <c r="B349">
        <v>21513</v>
      </c>
    </row>
    <row r="350" spans="1:2">
      <c r="A350" s="17">
        <v>41026</v>
      </c>
      <c r="B350">
        <v>21513</v>
      </c>
    </row>
    <row r="351" spans="1:2">
      <c r="A351" s="17">
        <v>41029</v>
      </c>
      <c r="B351">
        <v>21513</v>
      </c>
    </row>
    <row r="352" spans="1:2">
      <c r="A352" s="17">
        <v>41030</v>
      </c>
      <c r="B352">
        <v>21576</v>
      </c>
    </row>
    <row r="353" spans="1:2">
      <c r="A353" s="17">
        <v>41031</v>
      </c>
      <c r="B353">
        <v>21576</v>
      </c>
    </row>
    <row r="354" spans="1:2">
      <c r="A354" s="17">
        <v>41032</v>
      </c>
      <c r="B354">
        <v>21576</v>
      </c>
    </row>
    <row r="355" spans="1:2">
      <c r="A355" s="17">
        <v>41033</v>
      </c>
      <c r="B355">
        <v>21576</v>
      </c>
    </row>
    <row r="356" spans="1:2">
      <c r="A356" s="17">
        <v>41036</v>
      </c>
      <c r="B356">
        <v>21576</v>
      </c>
    </row>
    <row r="357" spans="1:2">
      <c r="A357" s="17">
        <v>41037</v>
      </c>
      <c r="B357">
        <v>21816</v>
      </c>
    </row>
    <row r="358" spans="1:2">
      <c r="A358" s="17">
        <v>41038</v>
      </c>
      <c r="B358">
        <v>21816</v>
      </c>
    </row>
    <row r="359" spans="1:2">
      <c r="A359" s="17">
        <v>41039</v>
      </c>
      <c r="B359">
        <v>21816</v>
      </c>
    </row>
    <row r="360" spans="1:2">
      <c r="A360" s="17">
        <v>41040</v>
      </c>
      <c r="B360">
        <v>21816</v>
      </c>
    </row>
    <row r="361" spans="1:2">
      <c r="A361" s="17">
        <v>41043</v>
      </c>
      <c r="B361">
        <v>21816</v>
      </c>
    </row>
    <row r="362" spans="1:2">
      <c r="A362" s="17">
        <v>41044</v>
      </c>
      <c r="B362">
        <v>22652</v>
      </c>
    </row>
    <row r="363" spans="1:2">
      <c r="A363" s="17">
        <v>41045</v>
      </c>
      <c r="B363">
        <v>22652</v>
      </c>
    </row>
    <row r="364" spans="1:2">
      <c r="A364" s="17">
        <v>41046</v>
      </c>
      <c r="B364">
        <v>22652</v>
      </c>
    </row>
    <row r="365" spans="1:2">
      <c r="A365" s="17">
        <v>41047</v>
      </c>
      <c r="B365">
        <v>22652</v>
      </c>
    </row>
    <row r="366" spans="1:2">
      <c r="A366" s="17">
        <v>41050</v>
      </c>
      <c r="B366">
        <v>22652</v>
      </c>
    </row>
    <row r="367" spans="1:2">
      <c r="A367" s="17">
        <v>41051</v>
      </c>
      <c r="B367">
        <v>24228</v>
      </c>
    </row>
    <row r="368" spans="1:2">
      <c r="A368" s="17">
        <v>41052</v>
      </c>
      <c r="B368">
        <v>24228</v>
      </c>
    </row>
    <row r="369" spans="1:2">
      <c r="A369" s="17">
        <v>41053</v>
      </c>
      <c r="B369">
        <v>24228</v>
      </c>
    </row>
    <row r="370" spans="1:2">
      <c r="A370" s="17">
        <v>41054</v>
      </c>
      <c r="B370">
        <v>24228</v>
      </c>
    </row>
    <row r="371" spans="1:2">
      <c r="A371" s="17">
        <v>41057</v>
      </c>
      <c r="B371">
        <v>24228</v>
      </c>
    </row>
    <row r="372" spans="1:2">
      <c r="A372" s="17">
        <v>41058</v>
      </c>
      <c r="B372">
        <v>24325</v>
      </c>
    </row>
    <row r="373" spans="1:2">
      <c r="A373" s="17">
        <v>41059</v>
      </c>
      <c r="B373">
        <v>24325</v>
      </c>
    </row>
    <row r="374" spans="1:2">
      <c r="A374" s="17">
        <v>41060</v>
      </c>
      <c r="B374">
        <v>24325</v>
      </c>
    </row>
    <row r="375" spans="1:2">
      <c r="A375" s="17">
        <v>41061</v>
      </c>
      <c r="B375">
        <v>24325</v>
      </c>
    </row>
    <row r="376" spans="1:2">
      <c r="A376" s="17">
        <v>41064</v>
      </c>
      <c r="B376">
        <v>24325</v>
      </c>
    </row>
    <row r="377" spans="1:2">
      <c r="A377" s="17">
        <v>41065</v>
      </c>
      <c r="B377">
        <v>22719</v>
      </c>
    </row>
    <row r="378" spans="1:2">
      <c r="A378" s="17">
        <v>41066</v>
      </c>
      <c r="B378">
        <v>22719</v>
      </c>
    </row>
    <row r="379" spans="1:2">
      <c r="A379" s="17">
        <v>41067</v>
      </c>
      <c r="B379">
        <v>22719</v>
      </c>
    </row>
    <row r="380" spans="1:2">
      <c r="A380" s="17">
        <v>41068</v>
      </c>
      <c r="B380">
        <v>22719</v>
      </c>
    </row>
    <row r="381" spans="1:2">
      <c r="A381" s="17">
        <v>41071</v>
      </c>
      <c r="B381">
        <v>22719</v>
      </c>
    </row>
    <row r="382" spans="1:2">
      <c r="A382" s="17">
        <v>41072</v>
      </c>
      <c r="B382">
        <v>22030</v>
      </c>
    </row>
    <row r="383" spans="1:2">
      <c r="A383" s="17">
        <v>41073</v>
      </c>
      <c r="B383">
        <v>22030</v>
      </c>
    </row>
    <row r="384" spans="1:2">
      <c r="A384" s="17">
        <v>41074</v>
      </c>
      <c r="B384">
        <v>22030</v>
      </c>
    </row>
    <row r="385" spans="1:2">
      <c r="A385" s="17">
        <v>41075</v>
      </c>
      <c r="B385">
        <v>22030</v>
      </c>
    </row>
    <row r="386" spans="1:2">
      <c r="A386" s="17">
        <v>41078</v>
      </c>
      <c r="B386">
        <v>22030</v>
      </c>
    </row>
    <row r="387" spans="1:2">
      <c r="A387" s="17">
        <v>41079</v>
      </c>
      <c r="B387">
        <v>21017</v>
      </c>
    </row>
    <row r="388" spans="1:2">
      <c r="A388" s="17">
        <v>41080</v>
      </c>
      <c r="B388">
        <v>21017</v>
      </c>
    </row>
    <row r="389" spans="1:2">
      <c r="A389" s="17">
        <v>41081</v>
      </c>
      <c r="B389">
        <v>21017</v>
      </c>
    </row>
    <row r="390" spans="1:2">
      <c r="A390" s="17">
        <v>41082</v>
      </c>
      <c r="B390">
        <v>21017</v>
      </c>
    </row>
    <row r="391" spans="1:2">
      <c r="A391" s="17">
        <v>41085</v>
      </c>
      <c r="B391">
        <v>21017</v>
      </c>
    </row>
    <row r="392" spans="1:2">
      <c r="A392" s="17">
        <v>41086</v>
      </c>
      <c r="B392">
        <v>21646</v>
      </c>
    </row>
    <row r="393" spans="1:2">
      <c r="A393" s="17">
        <v>41087</v>
      </c>
      <c r="B393">
        <v>21646</v>
      </c>
    </row>
    <row r="394" spans="1:2">
      <c r="A394" s="17">
        <v>41088</v>
      </c>
      <c r="B394">
        <v>21646</v>
      </c>
    </row>
    <row r="395" spans="1:2">
      <c r="A395" s="17">
        <v>41089</v>
      </c>
      <c r="B395">
        <v>21646</v>
      </c>
    </row>
    <row r="396" spans="1:2">
      <c r="A396" s="17">
        <v>41092</v>
      </c>
      <c r="B396">
        <v>21646</v>
      </c>
    </row>
    <row r="397" spans="1:2">
      <c r="A397" s="17">
        <v>41093</v>
      </c>
      <c r="B397">
        <v>21977</v>
      </c>
    </row>
    <row r="398" spans="1:2">
      <c r="A398" s="17">
        <v>41094</v>
      </c>
      <c r="B398">
        <v>21977</v>
      </c>
    </row>
    <row r="399" spans="1:2">
      <c r="A399" s="17">
        <v>41095</v>
      </c>
      <c r="B399">
        <v>21977</v>
      </c>
    </row>
    <row r="400" spans="1:2">
      <c r="A400" s="17">
        <v>41096</v>
      </c>
      <c r="B400">
        <v>21977</v>
      </c>
    </row>
    <row r="401" spans="1:2">
      <c r="A401" s="17">
        <v>41099</v>
      </c>
      <c r="B401">
        <v>21977</v>
      </c>
    </row>
    <row r="402" spans="1:2">
      <c r="A402" s="17">
        <v>41100</v>
      </c>
      <c r="B402">
        <v>22172</v>
      </c>
    </row>
    <row r="403" spans="1:2">
      <c r="A403" s="17">
        <v>41101</v>
      </c>
      <c r="B403">
        <v>22172</v>
      </c>
    </row>
    <row r="404" spans="1:2">
      <c r="A404" s="17">
        <v>41102</v>
      </c>
      <c r="B404">
        <v>22172</v>
      </c>
    </row>
    <row r="405" spans="1:2">
      <c r="A405" s="17">
        <v>41103</v>
      </c>
      <c r="B405">
        <v>22172</v>
      </c>
    </row>
    <row r="406" spans="1:2">
      <c r="A406" s="17">
        <v>41106</v>
      </c>
      <c r="B406">
        <v>22172</v>
      </c>
    </row>
    <row r="407" spans="1:2">
      <c r="A407" s="17">
        <v>41107</v>
      </c>
      <c r="B407">
        <v>22056</v>
      </c>
    </row>
    <row r="408" spans="1:2">
      <c r="A408" s="17">
        <v>41108</v>
      </c>
      <c r="B408">
        <v>22056</v>
      </c>
    </row>
    <row r="409" spans="1:2">
      <c r="A409" s="17">
        <v>41109</v>
      </c>
      <c r="B409">
        <v>22056</v>
      </c>
    </row>
    <row r="410" spans="1:2">
      <c r="A410" s="17">
        <v>41110</v>
      </c>
      <c r="B410">
        <v>22056</v>
      </c>
    </row>
    <row r="411" spans="1:2">
      <c r="A411" s="17">
        <v>41113</v>
      </c>
      <c r="B411">
        <v>22056</v>
      </c>
    </row>
    <row r="412" spans="1:2">
      <c r="A412" s="17">
        <v>41114</v>
      </c>
      <c r="B412">
        <v>23826</v>
      </c>
    </row>
    <row r="413" spans="1:2">
      <c r="A413" s="17">
        <v>41115</v>
      </c>
      <c r="B413">
        <v>23826</v>
      </c>
    </row>
    <row r="414" spans="1:2">
      <c r="A414" s="17">
        <v>41116</v>
      </c>
      <c r="B414">
        <v>23826</v>
      </c>
    </row>
    <row r="415" spans="1:2">
      <c r="A415" s="17">
        <v>41117</v>
      </c>
      <c r="B415">
        <v>23826</v>
      </c>
    </row>
    <row r="416" spans="1:2">
      <c r="A416" s="17">
        <v>41120</v>
      </c>
      <c r="B416">
        <v>23826</v>
      </c>
    </row>
    <row r="417" spans="1:2">
      <c r="A417" s="17">
        <v>41121</v>
      </c>
      <c r="B417">
        <v>23698</v>
      </c>
    </row>
    <row r="418" spans="1:2">
      <c r="A418" s="17">
        <v>41122</v>
      </c>
      <c r="B418">
        <v>23698</v>
      </c>
    </row>
    <row r="419" spans="1:2">
      <c r="A419" s="17">
        <v>41123</v>
      </c>
      <c r="B419">
        <v>23698</v>
      </c>
    </row>
    <row r="420" spans="1:2">
      <c r="A420" s="17">
        <v>41124</v>
      </c>
      <c r="B420">
        <v>23698</v>
      </c>
    </row>
    <row r="421" spans="1:2">
      <c r="A421" s="17">
        <v>41127</v>
      </c>
      <c r="B421">
        <v>23698</v>
      </c>
    </row>
    <row r="422" spans="1:2">
      <c r="A422" s="17">
        <v>41128</v>
      </c>
      <c r="B422">
        <v>24204</v>
      </c>
    </row>
    <row r="423" spans="1:2">
      <c r="A423" s="17">
        <v>41129</v>
      </c>
      <c r="B423">
        <v>24204</v>
      </c>
    </row>
    <row r="424" spans="1:2">
      <c r="A424" s="17">
        <v>41130</v>
      </c>
      <c r="B424">
        <v>24204</v>
      </c>
    </row>
    <row r="425" spans="1:2">
      <c r="A425" s="17">
        <v>41131</v>
      </c>
      <c r="B425">
        <v>24204</v>
      </c>
    </row>
    <row r="426" spans="1:2">
      <c r="A426" s="17">
        <v>41134</v>
      </c>
      <c r="B426">
        <v>24204</v>
      </c>
    </row>
    <row r="427" spans="1:2">
      <c r="A427" s="17">
        <v>41135</v>
      </c>
      <c r="B427">
        <v>24007</v>
      </c>
    </row>
    <row r="428" spans="1:2">
      <c r="A428" s="17">
        <v>41136</v>
      </c>
      <c r="B428">
        <v>24007</v>
      </c>
    </row>
    <row r="429" spans="1:2">
      <c r="A429" s="17">
        <v>41137</v>
      </c>
      <c r="B429">
        <v>24007</v>
      </c>
    </row>
    <row r="430" spans="1:2">
      <c r="A430" s="17">
        <v>41138</v>
      </c>
      <c r="B430">
        <v>24007</v>
      </c>
    </row>
    <row r="431" spans="1:2">
      <c r="A431" s="17">
        <v>41141</v>
      </c>
      <c r="B431">
        <v>24007</v>
      </c>
    </row>
    <row r="432" spans="1:2">
      <c r="A432" s="17">
        <v>41142</v>
      </c>
      <c r="B432">
        <v>24291</v>
      </c>
    </row>
    <row r="433" spans="1:2">
      <c r="A433" s="17">
        <v>41143</v>
      </c>
      <c r="B433">
        <v>24291</v>
      </c>
    </row>
    <row r="434" spans="1:2">
      <c r="A434" s="17">
        <v>41144</v>
      </c>
      <c r="B434">
        <v>24291</v>
      </c>
    </row>
    <row r="435" spans="1:2">
      <c r="A435" s="17">
        <v>41145</v>
      </c>
      <c r="B435">
        <v>24291</v>
      </c>
    </row>
    <row r="436" spans="1:2">
      <c r="A436" s="17">
        <v>41148</v>
      </c>
      <c r="B436">
        <v>24291</v>
      </c>
    </row>
    <row r="437" spans="1:2">
      <c r="A437" s="17">
        <v>41149</v>
      </c>
      <c r="B437">
        <v>21730</v>
      </c>
    </row>
    <row r="438" spans="1:2">
      <c r="A438" s="17">
        <v>41150</v>
      </c>
      <c r="B438">
        <v>21730</v>
      </c>
    </row>
    <row r="439" spans="1:2">
      <c r="A439" s="17">
        <v>41151</v>
      </c>
      <c r="B439">
        <v>21730</v>
      </c>
    </row>
    <row r="440" spans="1:2">
      <c r="A440" s="17">
        <v>41152</v>
      </c>
      <c r="B440">
        <v>21730</v>
      </c>
    </row>
    <row r="441" spans="1:2">
      <c r="A441" s="17">
        <v>41155</v>
      </c>
      <c r="B441">
        <v>21730</v>
      </c>
    </row>
    <row r="442" spans="1:2">
      <c r="A442" s="17">
        <v>41156</v>
      </c>
      <c r="B442">
        <v>19901</v>
      </c>
    </row>
    <row r="443" spans="1:2">
      <c r="A443" s="17">
        <v>41157</v>
      </c>
      <c r="B443">
        <v>19901</v>
      </c>
    </row>
    <row r="444" spans="1:2">
      <c r="A444" s="17">
        <v>41158</v>
      </c>
      <c r="B444">
        <v>19901</v>
      </c>
    </row>
    <row r="445" spans="1:2">
      <c r="A445" s="17">
        <v>41159</v>
      </c>
      <c r="B445">
        <v>19901</v>
      </c>
    </row>
    <row r="446" spans="1:2">
      <c r="A446" s="17">
        <v>41162</v>
      </c>
      <c r="B446">
        <v>19901</v>
      </c>
    </row>
    <row r="447" spans="1:2">
      <c r="A447" s="17">
        <v>41163</v>
      </c>
      <c r="B447">
        <v>19154</v>
      </c>
    </row>
    <row r="448" spans="1:2">
      <c r="A448" s="17">
        <v>41164</v>
      </c>
      <c r="B448">
        <v>19154</v>
      </c>
    </row>
    <row r="449" spans="1:2">
      <c r="A449" s="17">
        <v>41165</v>
      </c>
      <c r="B449">
        <v>19154</v>
      </c>
    </row>
    <row r="450" spans="1:2">
      <c r="A450" s="17">
        <v>41166</v>
      </c>
      <c r="B450">
        <v>19154</v>
      </c>
    </row>
    <row r="451" spans="1:2">
      <c r="A451" s="17">
        <v>41169</v>
      </c>
      <c r="B451">
        <v>19154</v>
      </c>
    </row>
    <row r="452" spans="1:2">
      <c r="A452" s="17">
        <v>41170</v>
      </c>
      <c r="B452">
        <v>20377</v>
      </c>
    </row>
    <row r="453" spans="1:2">
      <c r="A453" s="17">
        <v>41171</v>
      </c>
      <c r="B453">
        <v>20377</v>
      </c>
    </row>
    <row r="454" spans="1:2">
      <c r="A454" s="17">
        <v>41172</v>
      </c>
      <c r="B454">
        <v>20377</v>
      </c>
    </row>
    <row r="455" spans="1:2">
      <c r="A455" s="17">
        <v>41173</v>
      </c>
      <c r="B455">
        <v>20377</v>
      </c>
    </row>
    <row r="456" spans="1:2">
      <c r="A456" s="17">
        <v>41176</v>
      </c>
      <c r="B456">
        <v>20377</v>
      </c>
    </row>
    <row r="457" spans="1:2">
      <c r="A457" s="17">
        <v>41177</v>
      </c>
      <c r="B457">
        <v>20057</v>
      </c>
    </row>
    <row r="458" spans="1:2">
      <c r="A458" s="17">
        <v>41178</v>
      </c>
      <c r="B458">
        <v>20057</v>
      </c>
    </row>
    <row r="459" spans="1:2">
      <c r="A459" s="17">
        <v>41179</v>
      </c>
      <c r="B459">
        <v>20057</v>
      </c>
    </row>
    <row r="460" spans="1:2">
      <c r="A460" s="17">
        <v>41180</v>
      </c>
      <c r="B460">
        <v>20057</v>
      </c>
    </row>
    <row r="461" spans="1:2">
      <c r="A461" s="17">
        <v>41183</v>
      </c>
      <c r="B461">
        <v>20057</v>
      </c>
    </row>
    <row r="462" spans="1:2">
      <c r="A462" s="17">
        <v>41184</v>
      </c>
      <c r="B462">
        <v>20458</v>
      </c>
    </row>
    <row r="463" spans="1:2">
      <c r="A463" s="17">
        <v>41185</v>
      </c>
      <c r="B463">
        <v>20458</v>
      </c>
    </row>
    <row r="464" spans="1:2">
      <c r="A464" s="17">
        <v>41186</v>
      </c>
      <c r="B464">
        <v>20458</v>
      </c>
    </row>
    <row r="465" spans="1:2">
      <c r="A465" s="17">
        <v>41187</v>
      </c>
      <c r="B465">
        <v>20458</v>
      </c>
    </row>
    <row r="466" spans="1:2">
      <c r="A466" s="17">
        <v>41190</v>
      </c>
      <c r="B466">
        <v>20458</v>
      </c>
    </row>
    <row r="467" spans="1:2">
      <c r="A467" s="17">
        <v>41191</v>
      </c>
      <c r="B467">
        <v>20295</v>
      </c>
    </row>
    <row r="468" spans="1:2">
      <c r="A468" s="17">
        <v>41192</v>
      </c>
      <c r="B468">
        <v>20295</v>
      </c>
    </row>
    <row r="469" spans="1:2">
      <c r="A469" s="17">
        <v>41193</v>
      </c>
      <c r="B469">
        <v>20295</v>
      </c>
    </row>
    <row r="470" spans="1:2">
      <c r="A470" s="17">
        <v>41194</v>
      </c>
      <c r="B470">
        <v>20295</v>
      </c>
    </row>
    <row r="471" spans="1:2">
      <c r="A471" s="17">
        <v>41197</v>
      </c>
      <c r="B471">
        <v>20295</v>
      </c>
    </row>
    <row r="472" spans="1:2">
      <c r="A472" s="17">
        <v>41198</v>
      </c>
      <c r="B472">
        <v>19725</v>
      </c>
    </row>
    <row r="473" spans="1:2">
      <c r="A473" s="17">
        <v>41199</v>
      </c>
      <c r="B473">
        <v>19725</v>
      </c>
    </row>
    <row r="474" spans="1:2">
      <c r="A474" s="17">
        <v>41200</v>
      </c>
      <c r="B474">
        <v>19725</v>
      </c>
    </row>
    <row r="475" spans="1:2">
      <c r="A475" s="17">
        <v>41201</v>
      </c>
      <c r="B475">
        <v>19725</v>
      </c>
    </row>
    <row r="476" spans="1:2">
      <c r="A476" s="17">
        <v>41204</v>
      </c>
      <c r="B476">
        <v>19725</v>
      </c>
    </row>
    <row r="477" spans="1:2">
      <c r="A477" s="17">
        <v>41205</v>
      </c>
      <c r="B477">
        <v>19885</v>
      </c>
    </row>
    <row r="478" spans="1:2">
      <c r="A478" s="17">
        <v>41206</v>
      </c>
      <c r="B478">
        <v>19885</v>
      </c>
    </row>
    <row r="479" spans="1:2">
      <c r="A479" s="17">
        <v>41207</v>
      </c>
      <c r="B479">
        <v>19885</v>
      </c>
    </row>
    <row r="480" spans="1:2">
      <c r="A480" s="17">
        <v>41208</v>
      </c>
      <c r="B480">
        <v>19885</v>
      </c>
    </row>
    <row r="481" spans="1:2">
      <c r="A481" s="17">
        <v>41211</v>
      </c>
      <c r="B481">
        <v>19885</v>
      </c>
    </row>
    <row r="482" spans="1:2">
      <c r="A482" s="17">
        <v>41212</v>
      </c>
      <c r="B482">
        <v>20761</v>
      </c>
    </row>
    <row r="483" spans="1:2">
      <c r="A483" s="17">
        <v>41213</v>
      </c>
      <c r="B483">
        <v>20761</v>
      </c>
    </row>
    <row r="484" spans="1:2">
      <c r="A484" s="17">
        <v>41214</v>
      </c>
      <c r="B484">
        <v>20761</v>
      </c>
    </row>
    <row r="485" spans="1:2">
      <c r="A485" s="17">
        <v>41215</v>
      </c>
      <c r="B485">
        <v>20761</v>
      </c>
    </row>
    <row r="486" spans="1:2">
      <c r="A486" s="17">
        <v>41218</v>
      </c>
      <c r="B486">
        <v>20761</v>
      </c>
    </row>
    <row r="487" spans="1:2">
      <c r="A487" s="17">
        <v>41219</v>
      </c>
      <c r="B487">
        <v>21665</v>
      </c>
    </row>
    <row r="488" spans="1:2">
      <c r="A488" s="17">
        <v>41220</v>
      </c>
      <c r="B488">
        <v>21665</v>
      </c>
    </row>
    <row r="489" spans="1:2">
      <c r="A489" s="17">
        <v>41221</v>
      </c>
      <c r="B489">
        <v>21665</v>
      </c>
    </row>
    <row r="490" spans="1:2">
      <c r="A490" s="17">
        <v>41222</v>
      </c>
      <c r="B490">
        <v>21665</v>
      </c>
    </row>
    <row r="491" spans="1:2">
      <c r="A491" s="17">
        <v>41225</v>
      </c>
      <c r="B491">
        <v>21665</v>
      </c>
    </row>
    <row r="492" spans="1:2">
      <c r="A492" s="17">
        <v>41226</v>
      </c>
      <c r="B492">
        <v>21933</v>
      </c>
    </row>
    <row r="493" spans="1:2">
      <c r="A493" s="17">
        <v>41227</v>
      </c>
      <c r="B493">
        <v>21933</v>
      </c>
    </row>
    <row r="494" spans="1:2">
      <c r="A494" s="17">
        <v>41228</v>
      </c>
      <c r="B494">
        <v>21933</v>
      </c>
    </row>
    <row r="495" spans="1:2">
      <c r="A495" s="17">
        <v>41229</v>
      </c>
      <c r="B495">
        <v>21933</v>
      </c>
    </row>
    <row r="496" spans="1:2">
      <c r="A496" s="17">
        <v>41232</v>
      </c>
      <c r="B496">
        <v>21933</v>
      </c>
    </row>
    <row r="497" spans="1:2">
      <c r="A497" s="17">
        <v>41233</v>
      </c>
      <c r="B497">
        <v>21897</v>
      </c>
    </row>
    <row r="498" spans="1:2">
      <c r="A498" s="17">
        <v>41234</v>
      </c>
      <c r="B498">
        <v>21897</v>
      </c>
    </row>
    <row r="499" spans="1:2">
      <c r="A499" s="17">
        <v>41235</v>
      </c>
      <c r="B499">
        <v>21897</v>
      </c>
    </row>
    <row r="500" spans="1:2">
      <c r="A500" s="17">
        <v>41236</v>
      </c>
      <c r="B500">
        <v>21897</v>
      </c>
    </row>
    <row r="501" spans="1:2">
      <c r="A501" s="17">
        <v>41239</v>
      </c>
      <c r="B501">
        <v>21897</v>
      </c>
    </row>
    <row r="502" spans="1:2">
      <c r="A502" s="17">
        <v>41240</v>
      </c>
      <c r="B502">
        <v>22786</v>
      </c>
    </row>
    <row r="503" spans="1:2">
      <c r="A503" s="17">
        <v>41241</v>
      </c>
      <c r="B503">
        <v>22786</v>
      </c>
    </row>
    <row r="504" spans="1:2">
      <c r="A504" s="17">
        <v>41242</v>
      </c>
      <c r="B504">
        <v>22786</v>
      </c>
    </row>
    <row r="505" spans="1:2">
      <c r="A505" s="17">
        <v>41243</v>
      </c>
      <c r="B505">
        <v>22786</v>
      </c>
    </row>
    <row r="506" spans="1:2">
      <c r="A506" s="17">
        <v>41246</v>
      </c>
      <c r="B506">
        <v>22786</v>
      </c>
    </row>
    <row r="507" spans="1:2">
      <c r="A507" s="17">
        <v>41247</v>
      </c>
      <c r="B507">
        <v>23194</v>
      </c>
    </row>
    <row r="508" spans="1:2">
      <c r="A508" s="17">
        <v>41248</v>
      </c>
      <c r="B508">
        <v>23194</v>
      </c>
    </row>
    <row r="509" spans="1:2">
      <c r="A509" s="17">
        <v>41249</v>
      </c>
      <c r="B509">
        <v>23194</v>
      </c>
    </row>
    <row r="510" spans="1:2">
      <c r="A510" s="17">
        <v>41250</v>
      </c>
      <c r="B510">
        <v>23194</v>
      </c>
    </row>
    <row r="511" spans="1:2">
      <c r="A511" s="17">
        <v>41253</v>
      </c>
      <c r="B511">
        <v>23194</v>
      </c>
    </row>
    <row r="512" spans="1:2">
      <c r="A512" s="17">
        <v>41254</v>
      </c>
      <c r="B512">
        <v>24856</v>
      </c>
    </row>
    <row r="513" spans="1:2">
      <c r="A513" s="17">
        <v>41255</v>
      </c>
      <c r="B513">
        <v>24856</v>
      </c>
    </row>
    <row r="514" spans="1:2">
      <c r="A514" s="17">
        <v>41256</v>
      </c>
      <c r="B514">
        <v>24856</v>
      </c>
    </row>
    <row r="515" spans="1:2">
      <c r="A515" s="17">
        <v>41257</v>
      </c>
      <c r="B515">
        <v>24856</v>
      </c>
    </row>
    <row r="516" spans="1:2">
      <c r="A516" s="17">
        <v>41260</v>
      </c>
      <c r="B516">
        <v>24856</v>
      </c>
    </row>
    <row r="517" spans="1:2">
      <c r="A517" s="17">
        <v>41261</v>
      </c>
      <c r="B517">
        <v>26517</v>
      </c>
    </row>
    <row r="518" spans="1:2">
      <c r="A518" s="17">
        <v>41262</v>
      </c>
      <c r="B518">
        <v>26517</v>
      </c>
    </row>
    <row r="519" spans="1:2">
      <c r="A519" s="17">
        <v>41263</v>
      </c>
      <c r="B519">
        <v>26517</v>
      </c>
    </row>
    <row r="520" spans="1:2">
      <c r="A520" s="17">
        <v>41264</v>
      </c>
      <c r="B520">
        <v>26517</v>
      </c>
    </row>
    <row r="521" spans="1:2">
      <c r="A521" s="17">
        <v>41267</v>
      </c>
      <c r="B521">
        <v>26517</v>
      </c>
    </row>
    <row r="522" spans="1:2">
      <c r="A522" s="17">
        <v>41268</v>
      </c>
      <c r="B522">
        <v>26325</v>
      </c>
    </row>
    <row r="523" spans="1:2">
      <c r="A523" s="17">
        <v>41269</v>
      </c>
      <c r="B523">
        <v>26325</v>
      </c>
    </row>
    <row r="524" spans="1:2">
      <c r="A524" s="17">
        <v>41270</v>
      </c>
      <c r="B524">
        <v>26325</v>
      </c>
    </row>
    <row r="525" spans="1:2">
      <c r="A525" s="17">
        <v>41271</v>
      </c>
      <c r="B525">
        <v>26325</v>
      </c>
    </row>
    <row r="526" spans="1:2">
      <c r="A526" s="17">
        <v>41274</v>
      </c>
      <c r="B526">
        <v>26325</v>
      </c>
    </row>
    <row r="527" spans="1:2">
      <c r="A527" s="17">
        <v>41275</v>
      </c>
      <c r="B527">
        <v>28532</v>
      </c>
    </row>
    <row r="528" spans="1:2">
      <c r="A528" s="17">
        <v>41276</v>
      </c>
      <c r="B528">
        <v>28532</v>
      </c>
    </row>
    <row r="529" spans="1:2">
      <c r="A529" s="17">
        <v>41277</v>
      </c>
      <c r="B529">
        <v>28532</v>
      </c>
    </row>
    <row r="530" spans="1:2">
      <c r="A530" s="17">
        <v>41278</v>
      </c>
      <c r="B530">
        <v>28532</v>
      </c>
    </row>
    <row r="531" spans="1:2">
      <c r="A531" s="17">
        <v>41281</v>
      </c>
      <c r="B531">
        <v>28532</v>
      </c>
    </row>
    <row r="532" spans="1:2">
      <c r="A532" s="17">
        <v>41282</v>
      </c>
      <c r="B532">
        <v>27462</v>
      </c>
    </row>
    <row r="533" spans="1:2">
      <c r="A533" s="17">
        <v>41283</v>
      </c>
      <c r="B533">
        <v>27462</v>
      </c>
    </row>
    <row r="534" spans="1:2">
      <c r="A534" s="17">
        <v>41284</v>
      </c>
      <c r="B534">
        <v>27462</v>
      </c>
    </row>
    <row r="535" spans="1:2">
      <c r="A535" s="17">
        <v>41285</v>
      </c>
      <c r="B535">
        <v>27462</v>
      </c>
    </row>
    <row r="536" spans="1:2">
      <c r="A536" s="17">
        <v>41288</v>
      </c>
      <c r="B536">
        <v>27462</v>
      </c>
    </row>
    <row r="537" spans="1:2">
      <c r="A537" s="17">
        <v>41289</v>
      </c>
      <c r="B537">
        <v>29944</v>
      </c>
    </row>
    <row r="538" spans="1:2">
      <c r="A538" s="17">
        <v>41290</v>
      </c>
      <c r="B538">
        <v>29944</v>
      </c>
    </row>
    <row r="539" spans="1:2">
      <c r="A539" s="17">
        <v>41291</v>
      </c>
      <c r="B539">
        <v>29944</v>
      </c>
    </row>
    <row r="540" spans="1:2">
      <c r="A540" s="17">
        <v>41292</v>
      </c>
      <c r="B540">
        <v>29944</v>
      </c>
    </row>
    <row r="541" spans="1:2">
      <c r="A541" s="17">
        <v>41295</v>
      </c>
      <c r="B541">
        <v>29944</v>
      </c>
    </row>
    <row r="542" spans="1:2">
      <c r="A542" s="17">
        <v>41296</v>
      </c>
      <c r="B542">
        <v>31940</v>
      </c>
    </row>
    <row r="543" spans="1:2">
      <c r="A543" s="17">
        <v>41297</v>
      </c>
      <c r="B543">
        <v>31940</v>
      </c>
    </row>
    <row r="544" spans="1:2">
      <c r="A544" s="17">
        <v>41298</v>
      </c>
      <c r="B544">
        <v>31940</v>
      </c>
    </row>
    <row r="545" spans="1:2">
      <c r="A545" s="17">
        <v>41299</v>
      </c>
      <c r="B545">
        <v>31940</v>
      </c>
    </row>
    <row r="546" spans="1:2">
      <c r="A546" s="17">
        <v>41302</v>
      </c>
      <c r="B546">
        <v>31940</v>
      </c>
    </row>
    <row r="547" spans="1:2">
      <c r="A547" s="17">
        <v>41303</v>
      </c>
      <c r="B547">
        <v>35172</v>
      </c>
    </row>
    <row r="548" spans="1:2">
      <c r="A548" s="17">
        <v>41304</v>
      </c>
      <c r="B548">
        <v>35172</v>
      </c>
    </row>
    <row r="549" spans="1:2">
      <c r="A549" s="17">
        <v>41305</v>
      </c>
      <c r="B549">
        <v>35172</v>
      </c>
    </row>
    <row r="550" spans="1:2">
      <c r="A550" s="17">
        <v>41306</v>
      </c>
      <c r="B550">
        <v>35172</v>
      </c>
    </row>
    <row r="551" spans="1:2">
      <c r="A551" s="17">
        <v>41309</v>
      </c>
      <c r="B551">
        <v>35172</v>
      </c>
    </row>
    <row r="552" spans="1:2">
      <c r="A552" s="17">
        <v>41310</v>
      </c>
      <c r="B552">
        <v>37627</v>
      </c>
    </row>
    <row r="553" spans="1:2">
      <c r="A553" s="17">
        <v>41311</v>
      </c>
      <c r="B553">
        <v>37627</v>
      </c>
    </row>
    <row r="554" spans="1:2">
      <c r="A554" s="17">
        <v>41312</v>
      </c>
      <c r="B554">
        <v>37627</v>
      </c>
    </row>
    <row r="555" spans="1:2">
      <c r="A555" s="17">
        <v>41313</v>
      </c>
      <c r="B555">
        <v>37627</v>
      </c>
    </row>
    <row r="556" spans="1:2">
      <c r="A556" s="17">
        <v>41316</v>
      </c>
      <c r="B556">
        <v>37627</v>
      </c>
    </row>
    <row r="557" spans="1:2">
      <c r="A557" s="17">
        <v>41317</v>
      </c>
      <c r="B557">
        <v>38763</v>
      </c>
    </row>
    <row r="558" spans="1:2">
      <c r="A558" s="17">
        <v>41318</v>
      </c>
      <c r="B558">
        <v>38763</v>
      </c>
    </row>
    <row r="559" spans="1:2">
      <c r="A559" s="17">
        <v>41319</v>
      </c>
      <c r="B559">
        <v>38763</v>
      </c>
    </row>
    <row r="560" spans="1:2">
      <c r="A560" s="17">
        <v>41320</v>
      </c>
      <c r="B560">
        <v>38763</v>
      </c>
    </row>
    <row r="561" spans="1:2">
      <c r="A561" s="17">
        <v>41323</v>
      </c>
      <c r="B561">
        <v>38763</v>
      </c>
    </row>
    <row r="562" spans="1:2">
      <c r="A562" s="17">
        <v>41324</v>
      </c>
      <c r="B562">
        <v>38162</v>
      </c>
    </row>
    <row r="563" spans="1:2">
      <c r="A563" s="17">
        <v>41325</v>
      </c>
      <c r="B563">
        <v>38162</v>
      </c>
    </row>
    <row r="564" spans="1:2">
      <c r="A564" s="17">
        <v>41326</v>
      </c>
      <c r="B564">
        <v>38162</v>
      </c>
    </row>
    <row r="565" spans="1:2">
      <c r="A565" s="17">
        <v>41327</v>
      </c>
      <c r="B565">
        <v>38162</v>
      </c>
    </row>
    <row r="566" spans="1:2">
      <c r="A566" s="17">
        <v>41330</v>
      </c>
      <c r="B566">
        <v>38162</v>
      </c>
    </row>
    <row r="567" spans="1:2">
      <c r="A567" s="17">
        <v>41331</v>
      </c>
      <c r="B567">
        <v>34819</v>
      </c>
    </row>
    <row r="568" spans="1:2">
      <c r="A568" s="17">
        <v>41332</v>
      </c>
      <c r="B568">
        <v>34819</v>
      </c>
    </row>
    <row r="569" spans="1:2">
      <c r="A569" s="17">
        <v>41333</v>
      </c>
      <c r="B569">
        <v>34819</v>
      </c>
    </row>
    <row r="570" spans="1:2">
      <c r="A570" s="17">
        <v>41334</v>
      </c>
      <c r="B570">
        <v>34819</v>
      </c>
    </row>
    <row r="571" spans="1:2">
      <c r="A571" s="17">
        <v>41337</v>
      </c>
      <c r="B571">
        <v>34819</v>
      </c>
    </row>
    <row r="572" spans="1:2">
      <c r="A572" s="17">
        <v>41338</v>
      </c>
      <c r="B572">
        <v>34479</v>
      </c>
    </row>
    <row r="573" spans="1:2">
      <c r="A573" s="17">
        <v>41339</v>
      </c>
      <c r="B573">
        <v>34479</v>
      </c>
    </row>
    <row r="574" spans="1:2">
      <c r="A574" s="17">
        <v>41340</v>
      </c>
      <c r="B574">
        <v>34479</v>
      </c>
    </row>
    <row r="575" spans="1:2">
      <c r="A575" s="17">
        <v>41341</v>
      </c>
      <c r="B575">
        <v>34479</v>
      </c>
    </row>
    <row r="576" spans="1:2">
      <c r="A576" s="17">
        <v>41344</v>
      </c>
      <c r="B576">
        <v>34479</v>
      </c>
    </row>
    <row r="577" spans="1:2">
      <c r="A577" s="17">
        <v>41345</v>
      </c>
      <c r="B577">
        <v>38141</v>
      </c>
    </row>
    <row r="578" spans="1:2">
      <c r="A578" s="17">
        <v>41346</v>
      </c>
      <c r="B578">
        <v>38141</v>
      </c>
    </row>
    <row r="579" spans="1:2">
      <c r="A579" s="17">
        <v>41347</v>
      </c>
      <c r="B579">
        <v>38141</v>
      </c>
    </row>
    <row r="580" spans="1:2">
      <c r="A580" s="17">
        <v>41348</v>
      </c>
      <c r="B580">
        <v>38141</v>
      </c>
    </row>
    <row r="581" spans="1:2">
      <c r="A581" s="17">
        <v>41351</v>
      </c>
      <c r="B581">
        <v>38141</v>
      </c>
    </row>
    <row r="582" spans="1:2">
      <c r="A582" s="17">
        <v>41352</v>
      </c>
      <c r="B582">
        <v>37671</v>
      </c>
    </row>
    <row r="583" spans="1:2">
      <c r="A583" s="17">
        <v>41353</v>
      </c>
      <c r="B583">
        <v>37671</v>
      </c>
    </row>
    <row r="584" spans="1:2">
      <c r="A584" s="17">
        <v>41354</v>
      </c>
      <c r="B584">
        <v>37671</v>
      </c>
    </row>
    <row r="585" spans="1:2">
      <c r="A585" s="17">
        <v>41355</v>
      </c>
      <c r="B585">
        <v>37671</v>
      </c>
    </row>
    <row r="586" spans="1:2">
      <c r="A586" s="17">
        <v>41358</v>
      </c>
      <c r="B586">
        <v>37671</v>
      </c>
    </row>
    <row r="587" spans="1:2">
      <c r="A587" s="17">
        <v>41359</v>
      </c>
      <c r="B587">
        <v>37808</v>
      </c>
    </row>
    <row r="588" spans="1:2">
      <c r="A588" s="17">
        <v>41360</v>
      </c>
      <c r="B588">
        <v>37808</v>
      </c>
    </row>
    <row r="589" spans="1:2">
      <c r="A589" s="17">
        <v>41361</v>
      </c>
      <c r="B589">
        <v>37808</v>
      </c>
    </row>
    <row r="590" spans="1:2">
      <c r="A590" s="17">
        <v>41362</v>
      </c>
      <c r="B590">
        <v>37808</v>
      </c>
    </row>
    <row r="591" spans="1:2">
      <c r="A591" s="17">
        <v>41365</v>
      </c>
      <c r="B591">
        <v>37808</v>
      </c>
    </row>
    <row r="592" spans="1:2">
      <c r="A592" s="17">
        <v>41366</v>
      </c>
      <c r="B592">
        <v>40010</v>
      </c>
    </row>
    <row r="593" spans="1:2">
      <c r="A593" s="17">
        <v>41367</v>
      </c>
      <c r="B593">
        <v>40010</v>
      </c>
    </row>
    <row r="594" spans="1:2">
      <c r="A594" s="17">
        <v>41368</v>
      </c>
      <c r="B594">
        <v>40010</v>
      </c>
    </row>
    <row r="595" spans="1:2">
      <c r="A595" s="17">
        <v>41369</v>
      </c>
      <c r="B595">
        <v>40010</v>
      </c>
    </row>
    <row r="596" spans="1:2">
      <c r="A596" s="17">
        <v>41372</v>
      </c>
      <c r="B596">
        <v>40010</v>
      </c>
    </row>
    <row r="597" spans="1:2">
      <c r="A597" s="17">
        <v>41373</v>
      </c>
      <c r="B597">
        <v>38032</v>
      </c>
    </row>
    <row r="598" spans="1:2">
      <c r="A598" s="17">
        <v>41374</v>
      </c>
      <c r="B598">
        <v>38032</v>
      </c>
    </row>
    <row r="599" spans="1:2">
      <c r="A599" s="17">
        <v>41375</v>
      </c>
      <c r="B599">
        <v>38032</v>
      </c>
    </row>
    <row r="600" spans="1:2">
      <c r="A600" s="17">
        <v>41376</v>
      </c>
      <c r="B600">
        <v>38032</v>
      </c>
    </row>
    <row r="601" spans="1:2">
      <c r="A601" s="17">
        <v>41379</v>
      </c>
      <c r="B601">
        <v>38032</v>
      </c>
    </row>
    <row r="602" spans="1:2">
      <c r="A602" s="17">
        <v>41380</v>
      </c>
      <c r="B602">
        <v>36931</v>
      </c>
    </row>
    <row r="603" spans="1:2">
      <c r="A603" s="17">
        <v>41381</v>
      </c>
      <c r="B603">
        <v>36931</v>
      </c>
    </row>
    <row r="604" spans="1:2">
      <c r="A604" s="17">
        <v>41382</v>
      </c>
      <c r="B604">
        <v>36931</v>
      </c>
    </row>
    <row r="605" spans="1:2">
      <c r="A605" s="17">
        <v>41383</v>
      </c>
      <c r="B605">
        <v>36931</v>
      </c>
    </row>
    <row r="606" spans="1:2">
      <c r="A606" s="17">
        <v>41386</v>
      </c>
      <c r="B606">
        <v>36931</v>
      </c>
    </row>
    <row r="607" spans="1:2">
      <c r="A607" s="17">
        <v>41387</v>
      </c>
      <c r="B607">
        <v>35716</v>
      </c>
    </row>
    <row r="608" spans="1:2">
      <c r="A608" s="17">
        <v>41388</v>
      </c>
      <c r="B608">
        <v>35716</v>
      </c>
    </row>
    <row r="609" spans="1:2">
      <c r="A609" s="17">
        <v>41389</v>
      </c>
      <c r="B609">
        <v>35716</v>
      </c>
    </row>
    <row r="610" spans="1:2">
      <c r="A610" s="17">
        <v>41390</v>
      </c>
      <c r="B610">
        <v>35716</v>
      </c>
    </row>
    <row r="611" spans="1:2">
      <c r="A611" s="17">
        <v>41393</v>
      </c>
      <c r="B611">
        <v>35716</v>
      </c>
    </row>
    <row r="612" spans="1:2">
      <c r="A612" s="17">
        <v>41394</v>
      </c>
      <c r="B612">
        <v>36193</v>
      </c>
    </row>
    <row r="613" spans="1:2">
      <c r="A613" s="17">
        <v>41395</v>
      </c>
      <c r="B613">
        <v>36193</v>
      </c>
    </row>
    <row r="614" spans="1:2">
      <c r="A614" s="17">
        <v>41396</v>
      </c>
      <c r="B614">
        <v>36193</v>
      </c>
    </row>
    <row r="615" spans="1:2">
      <c r="A615" s="17">
        <v>41397</v>
      </c>
      <c r="B615">
        <v>36193</v>
      </c>
    </row>
    <row r="616" spans="1:2">
      <c r="A616" s="17">
        <v>41400</v>
      </c>
      <c r="B616">
        <v>36193</v>
      </c>
    </row>
    <row r="617" spans="1:2">
      <c r="A617" s="17">
        <v>41401</v>
      </c>
      <c r="B617">
        <v>35922</v>
      </c>
    </row>
    <row r="618" spans="1:2">
      <c r="A618" s="17">
        <v>41402</v>
      </c>
      <c r="B618">
        <v>35922</v>
      </c>
    </row>
    <row r="619" spans="1:2">
      <c r="A619" s="17">
        <v>41403</v>
      </c>
      <c r="B619">
        <v>35922</v>
      </c>
    </row>
    <row r="620" spans="1:2">
      <c r="A620" s="17">
        <v>41404</v>
      </c>
      <c r="B620">
        <v>35922</v>
      </c>
    </row>
    <row r="621" spans="1:2">
      <c r="A621" s="17">
        <v>41407</v>
      </c>
      <c r="B621">
        <v>35922</v>
      </c>
    </row>
    <row r="622" spans="1:2">
      <c r="A622" s="17">
        <v>41408</v>
      </c>
      <c r="B622">
        <v>36906</v>
      </c>
    </row>
    <row r="623" spans="1:2">
      <c r="A623" s="17">
        <v>41409</v>
      </c>
      <c r="B623">
        <v>36906</v>
      </c>
    </row>
    <row r="624" spans="1:2">
      <c r="A624" s="17">
        <v>41410</v>
      </c>
      <c r="B624">
        <v>36906</v>
      </c>
    </row>
    <row r="625" spans="1:2">
      <c r="A625" s="17">
        <v>41411</v>
      </c>
      <c r="B625">
        <v>36906</v>
      </c>
    </row>
    <row r="626" spans="1:2">
      <c r="A626" s="17">
        <v>41414</v>
      </c>
      <c r="B626">
        <v>36906</v>
      </c>
    </row>
    <row r="627" spans="1:2">
      <c r="A627" s="17">
        <v>41415</v>
      </c>
      <c r="B627">
        <v>36735</v>
      </c>
    </row>
    <row r="628" spans="1:2">
      <c r="A628" s="17">
        <v>41416</v>
      </c>
      <c r="B628">
        <v>36735</v>
      </c>
    </row>
    <row r="629" spans="1:2">
      <c r="A629" s="17">
        <v>41417</v>
      </c>
      <c r="B629">
        <v>36735</v>
      </c>
    </row>
    <row r="630" spans="1:2">
      <c r="A630" s="17">
        <v>41418</v>
      </c>
      <c r="B630">
        <v>36735</v>
      </c>
    </row>
    <row r="631" spans="1:2">
      <c r="A631" s="17">
        <v>41421</v>
      </c>
      <c r="B631">
        <v>36735</v>
      </c>
    </row>
    <row r="632" spans="1:2">
      <c r="A632" s="17">
        <v>41422</v>
      </c>
      <c r="B632">
        <v>37666</v>
      </c>
    </row>
    <row r="633" spans="1:2">
      <c r="A633" s="17">
        <v>41423</v>
      </c>
      <c r="B633">
        <v>37666</v>
      </c>
    </row>
    <row r="634" spans="1:2">
      <c r="A634" s="17">
        <v>41424</v>
      </c>
      <c r="B634">
        <v>37666</v>
      </c>
    </row>
    <row r="635" spans="1:2">
      <c r="A635" s="17">
        <v>41425</v>
      </c>
      <c r="B635">
        <v>37666</v>
      </c>
    </row>
    <row r="636" spans="1:2">
      <c r="A636" s="17">
        <v>41428</v>
      </c>
      <c r="B636">
        <v>37666</v>
      </c>
    </row>
    <row r="637" spans="1:2">
      <c r="A637" s="17">
        <v>41429</v>
      </c>
      <c r="B637">
        <v>36364</v>
      </c>
    </row>
    <row r="638" spans="1:2">
      <c r="A638" s="17">
        <v>41430</v>
      </c>
      <c r="B638">
        <v>36364</v>
      </c>
    </row>
    <row r="639" spans="1:2">
      <c r="A639" s="17">
        <v>41431</v>
      </c>
      <c r="B639">
        <v>36364</v>
      </c>
    </row>
    <row r="640" spans="1:2">
      <c r="A640" s="17">
        <v>41432</v>
      </c>
      <c r="B640">
        <v>36364</v>
      </c>
    </row>
    <row r="641" spans="1:2">
      <c r="A641" s="17">
        <v>41435</v>
      </c>
      <c r="B641">
        <v>36364</v>
      </c>
    </row>
    <row r="642" spans="1:2">
      <c r="A642" s="17">
        <v>41436</v>
      </c>
      <c r="B642">
        <v>37301</v>
      </c>
    </row>
    <row r="643" spans="1:2">
      <c r="A643" s="17">
        <v>41437</v>
      </c>
      <c r="B643">
        <v>37301</v>
      </c>
    </row>
    <row r="644" spans="1:2">
      <c r="A644" s="17">
        <v>41438</v>
      </c>
      <c r="B644">
        <v>37301</v>
      </c>
    </row>
    <row r="645" spans="1:2">
      <c r="A645" s="17">
        <v>41439</v>
      </c>
      <c r="B645">
        <v>37301</v>
      </c>
    </row>
    <row r="646" spans="1:2">
      <c r="A646" s="17">
        <v>41442</v>
      </c>
      <c r="B646">
        <v>37301</v>
      </c>
    </row>
    <row r="647" spans="1:2">
      <c r="A647" s="17">
        <v>41443</v>
      </c>
      <c r="B647">
        <v>36845</v>
      </c>
    </row>
    <row r="648" spans="1:2">
      <c r="A648" s="17">
        <v>41444</v>
      </c>
      <c r="B648">
        <v>36845</v>
      </c>
    </row>
    <row r="649" spans="1:2">
      <c r="A649" s="17">
        <v>41445</v>
      </c>
      <c r="B649">
        <v>36845</v>
      </c>
    </row>
    <row r="650" spans="1:2">
      <c r="A650" s="17">
        <v>41446</v>
      </c>
      <c r="B650">
        <v>36845</v>
      </c>
    </row>
    <row r="651" spans="1:2">
      <c r="A651" s="17">
        <v>41449</v>
      </c>
      <c r="B651">
        <v>36845</v>
      </c>
    </row>
    <row r="652" spans="1:2">
      <c r="A652" s="17">
        <v>41450</v>
      </c>
      <c r="B652">
        <v>34530</v>
      </c>
    </row>
    <row r="653" spans="1:2">
      <c r="A653" s="17">
        <v>41451</v>
      </c>
      <c r="B653">
        <v>34530</v>
      </c>
    </row>
    <row r="654" spans="1:2">
      <c r="A654" s="17">
        <v>41452</v>
      </c>
      <c r="B654">
        <v>34530</v>
      </c>
    </row>
    <row r="655" spans="1:2">
      <c r="A655" s="17">
        <v>41453</v>
      </c>
      <c r="B655">
        <v>34530</v>
      </c>
    </row>
    <row r="656" spans="1:2">
      <c r="A656" s="17">
        <v>41456</v>
      </c>
      <c r="B656">
        <v>34530</v>
      </c>
    </row>
    <row r="657" spans="1:2">
      <c r="A657" s="17">
        <v>41457</v>
      </c>
      <c r="B657">
        <v>35142</v>
      </c>
    </row>
    <row r="658" spans="1:2">
      <c r="A658" s="17">
        <v>41458</v>
      </c>
      <c r="B658">
        <v>35142</v>
      </c>
    </row>
    <row r="659" spans="1:2">
      <c r="A659" s="17">
        <v>41459</v>
      </c>
      <c r="B659">
        <v>35142</v>
      </c>
    </row>
    <row r="660" spans="1:2">
      <c r="A660" s="17">
        <v>41460</v>
      </c>
      <c r="B660">
        <v>35142</v>
      </c>
    </row>
    <row r="661" spans="1:2">
      <c r="A661" s="17">
        <v>41463</v>
      </c>
      <c r="B661">
        <v>35142</v>
      </c>
    </row>
    <row r="662" spans="1:2">
      <c r="A662" s="17">
        <v>41464</v>
      </c>
      <c r="B662">
        <v>34543</v>
      </c>
    </row>
    <row r="663" spans="1:2">
      <c r="A663" s="17">
        <v>41465</v>
      </c>
      <c r="B663">
        <v>34543</v>
      </c>
    </row>
    <row r="664" spans="1:2">
      <c r="A664" s="17">
        <v>41466</v>
      </c>
      <c r="B664">
        <v>34543</v>
      </c>
    </row>
    <row r="665" spans="1:2">
      <c r="A665" s="17">
        <v>41467</v>
      </c>
      <c r="B665">
        <v>34543</v>
      </c>
    </row>
    <row r="666" spans="1:2">
      <c r="A666" s="17">
        <v>41470</v>
      </c>
      <c r="B666">
        <v>34543</v>
      </c>
    </row>
    <row r="667" spans="1:2">
      <c r="A667" s="17">
        <v>41471</v>
      </c>
      <c r="B667">
        <v>33994</v>
      </c>
    </row>
    <row r="668" spans="1:2">
      <c r="A668" s="17">
        <v>41472</v>
      </c>
      <c r="B668">
        <v>33994</v>
      </c>
    </row>
    <row r="669" spans="1:2">
      <c r="A669" s="17">
        <v>41473</v>
      </c>
      <c r="B669">
        <v>33994</v>
      </c>
    </row>
    <row r="670" spans="1:2">
      <c r="A670" s="17">
        <v>41474</v>
      </c>
      <c r="B670">
        <v>33994</v>
      </c>
    </row>
    <row r="671" spans="1:2">
      <c r="A671" s="17">
        <v>41477</v>
      </c>
      <c r="B671">
        <v>33994</v>
      </c>
    </row>
    <row r="672" spans="1:2">
      <c r="A672" s="17">
        <v>41478</v>
      </c>
      <c r="B672">
        <v>36414</v>
      </c>
    </row>
    <row r="673" spans="1:2">
      <c r="A673" s="17">
        <v>41479</v>
      </c>
      <c r="B673">
        <v>36414</v>
      </c>
    </row>
    <row r="674" spans="1:2">
      <c r="A674" s="17">
        <v>41480</v>
      </c>
      <c r="B674">
        <v>36414</v>
      </c>
    </row>
    <row r="675" spans="1:2">
      <c r="A675" s="17">
        <v>41481</v>
      </c>
      <c r="B675">
        <v>36414</v>
      </c>
    </row>
    <row r="676" spans="1:2">
      <c r="A676" s="17">
        <v>41484</v>
      </c>
      <c r="B676">
        <v>36414</v>
      </c>
    </row>
    <row r="677" spans="1:2">
      <c r="A677" s="17">
        <v>41485</v>
      </c>
      <c r="B677">
        <v>37791</v>
      </c>
    </row>
    <row r="678" spans="1:2">
      <c r="A678" s="17">
        <v>41486</v>
      </c>
      <c r="B678">
        <v>37791</v>
      </c>
    </row>
    <row r="679" spans="1:2">
      <c r="A679" s="17">
        <v>41487</v>
      </c>
      <c r="B679">
        <v>37791</v>
      </c>
    </row>
    <row r="680" spans="1:2">
      <c r="A680" s="17">
        <v>41488</v>
      </c>
      <c r="B680">
        <v>37791</v>
      </c>
    </row>
    <row r="681" spans="1:2">
      <c r="A681" s="17">
        <v>41491</v>
      </c>
      <c r="B681">
        <v>37791</v>
      </c>
    </row>
    <row r="682" spans="1:2">
      <c r="A682" s="17">
        <v>41492</v>
      </c>
      <c r="B682">
        <v>38182</v>
      </c>
    </row>
    <row r="683" spans="1:2">
      <c r="A683" s="17">
        <v>41493</v>
      </c>
      <c r="B683">
        <v>38182</v>
      </c>
    </row>
    <row r="684" spans="1:2">
      <c r="A684" s="17">
        <v>41494</v>
      </c>
      <c r="B684">
        <v>38182</v>
      </c>
    </row>
    <row r="685" spans="1:2">
      <c r="A685" s="17">
        <v>41495</v>
      </c>
      <c r="B685">
        <v>38182</v>
      </c>
    </row>
    <row r="686" spans="1:2">
      <c r="A686" s="17">
        <v>41498</v>
      </c>
      <c r="B686">
        <v>38182</v>
      </c>
    </row>
    <row r="687" spans="1:2">
      <c r="A687" s="17">
        <v>41499</v>
      </c>
      <c r="B687">
        <v>39308</v>
      </c>
    </row>
    <row r="688" spans="1:2">
      <c r="A688" s="17">
        <v>41500</v>
      </c>
      <c r="B688">
        <v>39308</v>
      </c>
    </row>
    <row r="689" spans="1:2">
      <c r="A689" s="17">
        <v>41501</v>
      </c>
      <c r="B689">
        <v>39308</v>
      </c>
    </row>
    <row r="690" spans="1:2">
      <c r="A690" s="17">
        <v>41502</v>
      </c>
      <c r="B690">
        <v>39308</v>
      </c>
    </row>
    <row r="691" spans="1:2">
      <c r="A691" s="17">
        <v>41505</v>
      </c>
      <c r="B691">
        <v>39308</v>
      </c>
    </row>
    <row r="692" spans="1:2">
      <c r="A692" s="17">
        <v>41506</v>
      </c>
      <c r="B692">
        <v>39391</v>
      </c>
    </row>
    <row r="693" spans="1:2">
      <c r="A693" s="17">
        <v>41507</v>
      </c>
      <c r="B693">
        <v>39391</v>
      </c>
    </row>
    <row r="694" spans="1:2">
      <c r="A694" s="17">
        <v>41508</v>
      </c>
      <c r="B694">
        <v>39391</v>
      </c>
    </row>
    <row r="695" spans="1:2">
      <c r="A695" s="17">
        <v>41509</v>
      </c>
      <c r="B695">
        <v>39391</v>
      </c>
    </row>
    <row r="696" spans="1:2">
      <c r="A696" s="17">
        <v>41512</v>
      </c>
      <c r="B696">
        <v>39391</v>
      </c>
    </row>
    <row r="697" spans="1:2">
      <c r="A697" s="17">
        <v>41513</v>
      </c>
      <c r="B697">
        <v>37753</v>
      </c>
    </row>
    <row r="698" spans="1:2">
      <c r="A698" s="17">
        <v>41514</v>
      </c>
      <c r="B698">
        <v>37753</v>
      </c>
    </row>
    <row r="699" spans="1:2">
      <c r="A699" s="17">
        <v>41515</v>
      </c>
      <c r="B699">
        <v>37753</v>
      </c>
    </row>
    <row r="700" spans="1:2">
      <c r="A700" s="17">
        <v>41516</v>
      </c>
      <c r="B700">
        <v>37753</v>
      </c>
    </row>
    <row r="701" spans="1:2">
      <c r="A701" s="17">
        <v>41519</v>
      </c>
      <c r="B701">
        <v>37753</v>
      </c>
    </row>
    <row r="702" spans="1:2">
      <c r="A702" s="17">
        <v>41520</v>
      </c>
      <c r="B702">
        <v>35316</v>
      </c>
    </row>
    <row r="703" spans="1:2">
      <c r="A703" s="17">
        <v>41521</v>
      </c>
      <c r="B703">
        <v>35316</v>
      </c>
    </row>
    <row r="704" spans="1:2">
      <c r="A704" s="17">
        <v>41522</v>
      </c>
      <c r="B704">
        <v>35316</v>
      </c>
    </row>
    <row r="705" spans="1:2">
      <c r="A705" s="17">
        <v>41523</v>
      </c>
      <c r="B705">
        <v>35316</v>
      </c>
    </row>
    <row r="706" spans="1:2">
      <c r="A706" s="17">
        <v>41526</v>
      </c>
      <c r="B706">
        <v>35316</v>
      </c>
    </row>
    <row r="707" spans="1:2">
      <c r="A707" s="17">
        <v>41527</v>
      </c>
      <c r="B707">
        <v>34514</v>
      </c>
    </row>
    <row r="708" spans="1:2">
      <c r="A708" s="17">
        <v>41528</v>
      </c>
      <c r="B708">
        <v>34514</v>
      </c>
    </row>
    <row r="709" spans="1:2">
      <c r="A709" s="17">
        <v>41529</v>
      </c>
      <c r="B709">
        <v>34514</v>
      </c>
    </row>
    <row r="710" spans="1:2">
      <c r="A710" s="17">
        <v>41530</v>
      </c>
      <c r="B710">
        <v>34514</v>
      </c>
    </row>
    <row r="711" spans="1:2">
      <c r="A711" s="17">
        <v>41533</v>
      </c>
      <c r="B711">
        <v>34514</v>
      </c>
    </row>
    <row r="712" spans="1:2">
      <c r="A712" s="17">
        <v>41534</v>
      </c>
      <c r="B712">
        <v>34825</v>
      </c>
    </row>
    <row r="713" spans="1:2">
      <c r="A713" s="17">
        <v>41535</v>
      </c>
      <c r="B713">
        <v>34825</v>
      </c>
    </row>
    <row r="714" spans="1:2">
      <c r="A714" s="17">
        <v>41536</v>
      </c>
      <c r="B714">
        <v>34825</v>
      </c>
    </row>
    <row r="715" spans="1:2">
      <c r="A715" s="17">
        <v>41537</v>
      </c>
      <c r="B715">
        <v>34825</v>
      </c>
    </row>
    <row r="716" spans="1:2">
      <c r="A716" s="17">
        <v>41540</v>
      </c>
      <c r="B716">
        <v>34825</v>
      </c>
    </row>
    <row r="717" spans="1:2">
      <c r="A717" s="17">
        <v>41541</v>
      </c>
      <c r="B717">
        <v>35410</v>
      </c>
    </row>
    <row r="718" spans="1:2">
      <c r="A718" s="17">
        <v>41542</v>
      </c>
      <c r="B718">
        <v>35410</v>
      </c>
    </row>
    <row r="719" spans="1:2">
      <c r="A719" s="17">
        <v>41543</v>
      </c>
      <c r="B719">
        <v>35410</v>
      </c>
    </row>
    <row r="720" spans="1:2">
      <c r="A720" s="17">
        <v>41544</v>
      </c>
      <c r="B720">
        <v>35410</v>
      </c>
    </row>
    <row r="721" spans="1:2">
      <c r="A721" s="17">
        <v>41547</v>
      </c>
      <c r="B721">
        <v>35410</v>
      </c>
    </row>
    <row r="722" spans="1:2">
      <c r="A722" s="17">
        <v>41548</v>
      </c>
      <c r="B722">
        <v>35689</v>
      </c>
    </row>
    <row r="723" spans="1:2">
      <c r="A723" s="17">
        <v>41549</v>
      </c>
      <c r="B723">
        <v>35689</v>
      </c>
    </row>
    <row r="724" spans="1:2">
      <c r="A724" s="17">
        <v>41550</v>
      </c>
      <c r="B724">
        <v>35689</v>
      </c>
    </row>
    <row r="725" spans="1:2">
      <c r="A725" s="17">
        <v>41551</v>
      </c>
      <c r="B725">
        <v>35689</v>
      </c>
    </row>
    <row r="726" spans="1:2">
      <c r="A726" s="17">
        <v>41554</v>
      </c>
      <c r="B726">
        <v>35689</v>
      </c>
    </row>
    <row r="727" spans="1:2">
      <c r="A727" s="17">
        <v>41555</v>
      </c>
      <c r="B727">
        <v>36267</v>
      </c>
    </row>
    <row r="728" spans="1:2">
      <c r="A728" s="17">
        <v>41556</v>
      </c>
      <c r="B728">
        <v>36267</v>
      </c>
    </row>
    <row r="729" spans="1:2">
      <c r="A729" s="17">
        <v>41557</v>
      </c>
      <c r="B729">
        <v>36267</v>
      </c>
    </row>
    <row r="730" spans="1:2">
      <c r="A730" s="17">
        <v>41558</v>
      </c>
      <c r="B730">
        <v>36267</v>
      </c>
    </row>
    <row r="731" spans="1:2">
      <c r="A731" s="17">
        <v>41561</v>
      </c>
      <c r="B731">
        <v>36267</v>
      </c>
    </row>
    <row r="732" spans="1:2">
      <c r="A732" s="17">
        <v>41562</v>
      </c>
      <c r="B732">
        <v>36477</v>
      </c>
    </row>
    <row r="733" spans="1:2">
      <c r="A733" s="17">
        <v>41563</v>
      </c>
      <c r="B733">
        <v>36477</v>
      </c>
    </row>
    <row r="734" spans="1:2">
      <c r="A734" s="17">
        <v>41564</v>
      </c>
      <c r="B734">
        <v>36477</v>
      </c>
    </row>
    <row r="735" spans="1:2">
      <c r="A735" s="17">
        <v>41565</v>
      </c>
      <c r="B735">
        <v>36477</v>
      </c>
    </row>
    <row r="736" spans="1:2">
      <c r="A736" s="17">
        <v>41568</v>
      </c>
      <c r="B736">
        <v>36477</v>
      </c>
    </row>
    <row r="737" spans="1:2">
      <c r="A737" s="17">
        <v>41569</v>
      </c>
      <c r="B737">
        <v>37936</v>
      </c>
    </row>
    <row r="738" spans="1:2">
      <c r="A738" s="17">
        <v>41570</v>
      </c>
      <c r="B738">
        <v>37936</v>
      </c>
    </row>
    <row r="739" spans="1:2">
      <c r="A739" s="17">
        <v>41571</v>
      </c>
      <c r="B739">
        <v>37936</v>
      </c>
    </row>
    <row r="740" spans="1:2">
      <c r="A740" s="17">
        <v>41572</v>
      </c>
      <c r="B740">
        <v>37936</v>
      </c>
    </row>
    <row r="741" spans="1:2">
      <c r="A741" s="17">
        <v>41575</v>
      </c>
      <c r="B741">
        <v>37936</v>
      </c>
    </row>
    <row r="742" spans="1:2">
      <c r="A742" s="17">
        <v>41576</v>
      </c>
      <c r="B742">
        <v>38956</v>
      </c>
    </row>
    <row r="743" spans="1:2">
      <c r="A743" s="17">
        <v>41577</v>
      </c>
      <c r="B743">
        <v>38956</v>
      </c>
    </row>
    <row r="744" spans="1:2">
      <c r="A744" s="17">
        <v>41578</v>
      </c>
      <c r="B744">
        <v>38956</v>
      </c>
    </row>
    <row r="745" spans="1:2">
      <c r="A745" s="17">
        <v>41579</v>
      </c>
      <c r="B745">
        <v>38956</v>
      </c>
    </row>
    <row r="746" spans="1:2">
      <c r="A746" s="17">
        <v>41582</v>
      </c>
      <c r="B746">
        <v>38956</v>
      </c>
    </row>
    <row r="747" spans="1:2">
      <c r="A747" s="17">
        <v>41583</v>
      </c>
      <c r="B747">
        <v>40147</v>
      </c>
    </row>
    <row r="748" spans="1:2">
      <c r="A748" s="17">
        <v>41584</v>
      </c>
      <c r="B748">
        <v>40147</v>
      </c>
    </row>
    <row r="749" spans="1:2">
      <c r="A749" s="17">
        <v>41585</v>
      </c>
      <c r="B749">
        <v>40147</v>
      </c>
    </row>
    <row r="750" spans="1:2">
      <c r="A750" s="17">
        <v>41586</v>
      </c>
      <c r="B750">
        <v>40147</v>
      </c>
    </row>
    <row r="751" spans="1:2">
      <c r="A751" s="17">
        <v>41589</v>
      </c>
      <c r="B751">
        <v>40147</v>
      </c>
    </row>
    <row r="752" spans="1:2">
      <c r="A752" s="17">
        <v>41590</v>
      </c>
      <c r="B752">
        <v>41464</v>
      </c>
    </row>
    <row r="753" spans="1:2">
      <c r="A753" s="17">
        <v>41591</v>
      </c>
      <c r="B753">
        <v>41464</v>
      </c>
    </row>
    <row r="754" spans="1:2">
      <c r="A754" s="17">
        <v>41592</v>
      </c>
      <c r="B754">
        <v>41464</v>
      </c>
    </row>
    <row r="755" spans="1:2">
      <c r="A755" s="17">
        <v>41593</v>
      </c>
      <c r="B755">
        <v>41464</v>
      </c>
    </row>
    <row r="756" spans="1:2">
      <c r="A756" s="17">
        <v>41596</v>
      </c>
      <c r="B756">
        <v>41464</v>
      </c>
    </row>
    <row r="757" spans="1:2">
      <c r="A757" s="17">
        <v>41597</v>
      </c>
      <c r="B757">
        <v>38152</v>
      </c>
    </row>
    <row r="758" spans="1:2">
      <c r="A758" s="17">
        <v>41598</v>
      </c>
      <c r="B758">
        <v>38152</v>
      </c>
    </row>
    <row r="759" spans="1:2">
      <c r="A759" s="17">
        <v>41599</v>
      </c>
      <c r="B759">
        <v>38152</v>
      </c>
    </row>
    <row r="760" spans="1:2">
      <c r="A760" s="17">
        <v>41600</v>
      </c>
      <c r="B760">
        <v>38152</v>
      </c>
    </row>
    <row r="761" spans="1:2">
      <c r="A761" s="17">
        <v>41603</v>
      </c>
      <c r="B761">
        <v>38152</v>
      </c>
    </row>
    <row r="762" spans="1:2">
      <c r="A762" s="17">
        <v>41604</v>
      </c>
      <c r="B762">
        <v>36338</v>
      </c>
    </row>
    <row r="763" spans="1:2">
      <c r="A763" s="17">
        <v>41605</v>
      </c>
      <c r="B763">
        <v>36338</v>
      </c>
    </row>
    <row r="764" spans="1:2">
      <c r="A764" s="17">
        <v>41606</v>
      </c>
      <c r="B764">
        <v>36338</v>
      </c>
    </row>
    <row r="765" spans="1:2">
      <c r="A765" s="17">
        <v>41607</v>
      </c>
      <c r="B765">
        <v>36338</v>
      </c>
    </row>
    <row r="766" spans="1:2">
      <c r="A766" s="17">
        <v>41610</v>
      </c>
      <c r="B766">
        <v>36338</v>
      </c>
    </row>
    <row r="767" spans="1:2">
      <c r="A767" s="17">
        <v>41611</v>
      </c>
      <c r="B767">
        <v>35385</v>
      </c>
    </row>
    <row r="768" spans="1:2">
      <c r="A768" s="17">
        <v>41612</v>
      </c>
      <c r="B768">
        <v>35385</v>
      </c>
    </row>
    <row r="769" spans="1:2">
      <c r="A769" s="17">
        <v>41613</v>
      </c>
      <c r="B769">
        <v>35385</v>
      </c>
    </row>
    <row r="770" spans="1:2">
      <c r="A770" s="17">
        <v>41614</v>
      </c>
      <c r="B770">
        <v>35385</v>
      </c>
    </row>
    <row r="771" spans="1:2">
      <c r="A771" s="17">
        <v>41617</v>
      </c>
      <c r="B771">
        <v>35385</v>
      </c>
    </row>
    <row r="772" spans="1:2">
      <c r="A772" s="17">
        <v>41618</v>
      </c>
      <c r="B772">
        <v>36051</v>
      </c>
    </row>
    <row r="773" spans="1:2">
      <c r="A773" s="17">
        <v>41619</v>
      </c>
      <c r="B773">
        <v>36051</v>
      </c>
    </row>
    <row r="774" spans="1:2">
      <c r="A774" s="17">
        <v>41620</v>
      </c>
      <c r="B774">
        <v>36051</v>
      </c>
    </row>
    <row r="775" spans="1:2">
      <c r="A775" s="17">
        <v>41621</v>
      </c>
      <c r="B775">
        <v>36051</v>
      </c>
    </row>
    <row r="776" spans="1:2">
      <c r="A776" s="17">
        <v>41624</v>
      </c>
      <c r="B776">
        <v>36051</v>
      </c>
    </row>
    <row r="777" spans="1:2">
      <c r="A777" s="17">
        <v>41625</v>
      </c>
      <c r="B777">
        <v>36789</v>
      </c>
    </row>
    <row r="778" spans="1:2">
      <c r="A778" s="17">
        <v>41626</v>
      </c>
      <c r="B778">
        <v>36789</v>
      </c>
    </row>
    <row r="779" spans="1:2">
      <c r="A779" s="17">
        <v>41627</v>
      </c>
      <c r="B779">
        <v>36789</v>
      </c>
    </row>
    <row r="780" spans="1:2">
      <c r="A780" s="17">
        <v>41628</v>
      </c>
      <c r="B780">
        <v>36789</v>
      </c>
    </row>
    <row r="781" spans="1:2">
      <c r="A781" s="17">
        <v>41631</v>
      </c>
      <c r="B781">
        <v>36789</v>
      </c>
    </row>
    <row r="782" spans="1:2">
      <c r="A782" s="17">
        <v>41632</v>
      </c>
      <c r="B782">
        <v>37782</v>
      </c>
    </row>
    <row r="783" spans="1:2">
      <c r="A783" s="17">
        <v>41633</v>
      </c>
      <c r="B783">
        <v>37782</v>
      </c>
    </row>
    <row r="784" spans="1:2">
      <c r="A784" s="17">
        <v>41634</v>
      </c>
      <c r="B784">
        <v>37782</v>
      </c>
    </row>
    <row r="785" spans="1:2">
      <c r="A785" s="17">
        <v>41635</v>
      </c>
      <c r="B785">
        <v>37782</v>
      </c>
    </row>
    <row r="786" spans="1:2">
      <c r="A786" s="17">
        <v>41638</v>
      </c>
      <c r="B786">
        <v>37782</v>
      </c>
    </row>
    <row r="787" spans="1:2">
      <c r="A787" s="17">
        <v>41639</v>
      </c>
      <c r="B787">
        <v>38881</v>
      </c>
    </row>
    <row r="788" spans="1:2">
      <c r="A788" s="17">
        <v>41640</v>
      </c>
      <c r="B788">
        <v>38881</v>
      </c>
    </row>
    <row r="789" spans="1:2">
      <c r="A789" s="17">
        <v>41641</v>
      </c>
      <c r="B789">
        <v>38881</v>
      </c>
    </row>
    <row r="790" spans="1:2">
      <c r="A790" s="17">
        <v>41642</v>
      </c>
      <c r="B790">
        <v>38881</v>
      </c>
    </row>
    <row r="791" spans="1:2">
      <c r="A791" s="17">
        <v>41645</v>
      </c>
      <c r="B791">
        <v>38881</v>
      </c>
    </row>
    <row r="792" spans="1:2">
      <c r="A792" s="17">
        <v>41646</v>
      </c>
      <c r="B792">
        <v>38773</v>
      </c>
    </row>
    <row r="793" spans="1:2">
      <c r="A793" s="17">
        <v>41647</v>
      </c>
      <c r="B793">
        <v>38773</v>
      </c>
    </row>
    <row r="794" spans="1:2">
      <c r="A794" s="17">
        <v>41648</v>
      </c>
      <c r="B794">
        <v>38773</v>
      </c>
    </row>
    <row r="795" spans="1:2">
      <c r="A795" s="17">
        <v>41649</v>
      </c>
      <c r="B795">
        <v>38773</v>
      </c>
    </row>
    <row r="796" spans="1:2">
      <c r="A796" s="17">
        <v>41652</v>
      </c>
      <c r="B796">
        <v>38773</v>
      </c>
    </row>
    <row r="797" spans="1:2">
      <c r="A797" s="17">
        <v>41653</v>
      </c>
      <c r="B797">
        <v>38643</v>
      </c>
    </row>
    <row r="798" spans="1:2">
      <c r="A798" s="17">
        <v>41654</v>
      </c>
      <c r="B798">
        <v>38643</v>
      </c>
    </row>
    <row r="799" spans="1:2">
      <c r="A799" s="17">
        <v>41655</v>
      </c>
      <c r="B799">
        <v>38643</v>
      </c>
    </row>
    <row r="800" spans="1:2">
      <c r="A800" s="17">
        <v>41656</v>
      </c>
      <c r="B800">
        <v>38643</v>
      </c>
    </row>
    <row r="801" spans="1:2">
      <c r="A801" s="17">
        <v>41659</v>
      </c>
      <c r="B801">
        <v>38643</v>
      </c>
    </row>
    <row r="802" spans="1:2">
      <c r="A802" s="17">
        <v>41660</v>
      </c>
      <c r="B802">
        <v>39226</v>
      </c>
    </row>
    <row r="803" spans="1:2">
      <c r="A803" s="17">
        <v>41661</v>
      </c>
      <c r="B803">
        <v>39226</v>
      </c>
    </row>
    <row r="804" spans="1:2">
      <c r="A804" s="17">
        <v>41662</v>
      </c>
      <c r="B804">
        <v>39226</v>
      </c>
    </row>
    <row r="805" spans="1:2">
      <c r="A805" s="17">
        <v>41663</v>
      </c>
      <c r="B805">
        <v>39226</v>
      </c>
    </row>
    <row r="806" spans="1:2">
      <c r="A806" s="17">
        <v>41666</v>
      </c>
      <c r="B806">
        <v>39226</v>
      </c>
    </row>
    <row r="807" spans="1:2">
      <c r="A807" s="17">
        <v>41667</v>
      </c>
      <c r="B807">
        <v>39495</v>
      </c>
    </row>
    <row r="808" spans="1:2">
      <c r="A808" s="17">
        <v>41668</v>
      </c>
      <c r="B808">
        <v>39495</v>
      </c>
    </row>
    <row r="809" spans="1:2">
      <c r="A809" s="17">
        <v>41669</v>
      </c>
      <c r="B809">
        <v>39495</v>
      </c>
    </row>
    <row r="810" spans="1:2">
      <c r="A810" s="17">
        <v>41670</v>
      </c>
      <c r="B810">
        <v>39495</v>
      </c>
    </row>
    <row r="811" spans="1:2">
      <c r="A811" s="17">
        <v>41673</v>
      </c>
      <c r="B811">
        <v>39495</v>
      </c>
    </row>
    <row r="812" spans="1:2">
      <c r="A812" s="17">
        <v>41674</v>
      </c>
      <c r="B812">
        <v>39256</v>
      </c>
    </row>
    <row r="813" spans="1:2">
      <c r="A813" s="17">
        <v>41675</v>
      </c>
      <c r="B813">
        <v>39256</v>
      </c>
    </row>
    <row r="814" spans="1:2">
      <c r="A814" s="17">
        <v>41676</v>
      </c>
      <c r="B814">
        <v>39256</v>
      </c>
    </row>
    <row r="815" spans="1:2">
      <c r="A815" s="17">
        <v>41677</v>
      </c>
      <c r="B815">
        <v>39256</v>
      </c>
    </row>
    <row r="816" spans="1:2">
      <c r="A816" s="17">
        <v>41680</v>
      </c>
      <c r="B816">
        <v>39256</v>
      </c>
    </row>
    <row r="817" spans="1:2">
      <c r="A817" s="17">
        <v>41681</v>
      </c>
      <c r="B817">
        <v>40276</v>
      </c>
    </row>
    <row r="818" spans="1:2">
      <c r="A818" s="17">
        <v>41682</v>
      </c>
      <c r="B818">
        <v>40276</v>
      </c>
    </row>
    <row r="819" spans="1:2">
      <c r="A819" s="17">
        <v>41683</v>
      </c>
      <c r="B819">
        <v>40276</v>
      </c>
    </row>
    <row r="820" spans="1:2">
      <c r="A820" s="17">
        <v>41684</v>
      </c>
      <c r="B820">
        <v>40276</v>
      </c>
    </row>
    <row r="821" spans="1:2">
      <c r="A821" s="17">
        <v>41687</v>
      </c>
      <c r="B821">
        <v>40276</v>
      </c>
    </row>
    <row r="822" spans="1:2">
      <c r="A822" s="17">
        <v>41688</v>
      </c>
      <c r="B822">
        <v>40436</v>
      </c>
    </row>
    <row r="823" spans="1:2">
      <c r="A823" s="17">
        <v>41689</v>
      </c>
      <c r="B823">
        <v>40436</v>
      </c>
    </row>
    <row r="824" spans="1:2">
      <c r="A824" s="17">
        <v>41690</v>
      </c>
      <c r="B824">
        <v>40436</v>
      </c>
    </row>
    <row r="825" spans="1:2">
      <c r="A825" s="17">
        <v>41691</v>
      </c>
      <c r="B825">
        <v>40436</v>
      </c>
    </row>
    <row r="826" spans="1:2">
      <c r="A826" s="17">
        <v>41694</v>
      </c>
      <c r="B826">
        <v>40436</v>
      </c>
    </row>
    <row r="827" spans="1:2">
      <c r="A827" s="17">
        <v>41695</v>
      </c>
      <c r="B827">
        <v>41410</v>
      </c>
    </row>
    <row r="828" spans="1:2">
      <c r="A828" s="17">
        <v>41696</v>
      </c>
      <c r="B828">
        <v>41410</v>
      </c>
    </row>
    <row r="829" spans="1:2">
      <c r="A829" s="17">
        <v>41697</v>
      </c>
      <c r="B829">
        <v>41410</v>
      </c>
    </row>
    <row r="830" spans="1:2">
      <c r="A830" s="17">
        <v>41698</v>
      </c>
      <c r="B830">
        <v>41410</v>
      </c>
    </row>
    <row r="831" spans="1:2">
      <c r="A831" s="17">
        <v>41701</v>
      </c>
      <c r="B831">
        <v>41410</v>
      </c>
    </row>
    <row r="832" spans="1:2">
      <c r="A832" s="17">
        <v>41702</v>
      </c>
      <c r="B832">
        <v>40300</v>
      </c>
    </row>
    <row r="833" spans="1:2">
      <c r="A833" s="17">
        <v>41703</v>
      </c>
      <c r="B833">
        <v>40300</v>
      </c>
    </row>
    <row r="834" spans="1:2">
      <c r="A834" s="17">
        <v>41704</v>
      </c>
      <c r="B834">
        <v>40300</v>
      </c>
    </row>
    <row r="835" spans="1:2">
      <c r="A835" s="17">
        <v>41705</v>
      </c>
      <c r="B835">
        <v>40300</v>
      </c>
    </row>
    <row r="836" spans="1:2">
      <c r="A836" s="17">
        <v>41708</v>
      </c>
      <c r="B836">
        <v>40300</v>
      </c>
    </row>
    <row r="837" spans="1:2">
      <c r="A837" s="17">
        <v>41709</v>
      </c>
      <c r="B837">
        <v>41579</v>
      </c>
    </row>
    <row r="838" spans="1:2">
      <c r="A838" s="17">
        <v>41710</v>
      </c>
      <c r="B838">
        <v>41579</v>
      </c>
    </row>
    <row r="839" spans="1:2">
      <c r="A839" s="17">
        <v>41711</v>
      </c>
      <c r="B839">
        <v>41579</v>
      </c>
    </row>
    <row r="840" spans="1:2">
      <c r="A840" s="17">
        <v>41712</v>
      </c>
      <c r="B840">
        <v>41579</v>
      </c>
    </row>
    <row r="841" spans="1:2">
      <c r="A841" s="17">
        <v>41715</v>
      </c>
      <c r="B841">
        <v>41579</v>
      </c>
    </row>
    <row r="842" spans="1:2">
      <c r="A842" s="17">
        <v>41716</v>
      </c>
      <c r="B842">
        <v>42334</v>
      </c>
    </row>
    <row r="843" spans="1:2">
      <c r="A843" s="17">
        <v>41717</v>
      </c>
      <c r="B843">
        <v>42334</v>
      </c>
    </row>
    <row r="844" spans="1:2">
      <c r="A844" s="17">
        <v>41718</v>
      </c>
      <c r="B844">
        <v>42334</v>
      </c>
    </row>
    <row r="845" spans="1:2">
      <c r="A845" s="17">
        <v>41719</v>
      </c>
      <c r="B845">
        <v>42334</v>
      </c>
    </row>
    <row r="846" spans="1:2">
      <c r="A846" s="17">
        <v>41722</v>
      </c>
      <c r="B846">
        <v>42334</v>
      </c>
    </row>
    <row r="847" spans="1:2">
      <c r="A847" s="17">
        <v>41723</v>
      </c>
      <c r="B847">
        <v>42454</v>
      </c>
    </row>
    <row r="848" spans="1:2">
      <c r="A848" s="17">
        <v>41724</v>
      </c>
      <c r="B848">
        <v>42454</v>
      </c>
    </row>
    <row r="849" spans="1:2">
      <c r="A849" s="17">
        <v>41725</v>
      </c>
      <c r="B849">
        <v>42454</v>
      </c>
    </row>
    <row r="850" spans="1:2">
      <c r="A850" s="17">
        <v>41726</v>
      </c>
      <c r="B850">
        <v>42454</v>
      </c>
    </row>
    <row r="851" spans="1:2">
      <c r="A851" s="17">
        <v>41729</v>
      </c>
      <c r="B851">
        <v>42454</v>
      </c>
    </row>
    <row r="852" spans="1:2">
      <c r="A852" s="17">
        <v>41730</v>
      </c>
      <c r="B852">
        <v>40974</v>
      </c>
    </row>
    <row r="853" spans="1:2">
      <c r="A853" s="17">
        <v>41731</v>
      </c>
      <c r="B853">
        <v>40974</v>
      </c>
    </row>
    <row r="854" spans="1:2">
      <c r="A854" s="17">
        <v>41732</v>
      </c>
      <c r="B854">
        <v>40974</v>
      </c>
    </row>
    <row r="855" spans="1:2">
      <c r="A855" s="17">
        <v>41733</v>
      </c>
      <c r="B855">
        <v>40974</v>
      </c>
    </row>
    <row r="856" spans="1:2">
      <c r="A856" s="17">
        <v>41736</v>
      </c>
      <c r="B856">
        <v>40974</v>
      </c>
    </row>
    <row r="857" spans="1:2">
      <c r="A857" s="17">
        <v>41737</v>
      </c>
      <c r="B857">
        <v>41129</v>
      </c>
    </row>
    <row r="858" spans="1:2">
      <c r="A858" s="17">
        <v>41738</v>
      </c>
      <c r="B858">
        <v>41129</v>
      </c>
    </row>
    <row r="859" spans="1:2">
      <c r="A859" s="17">
        <v>41739</v>
      </c>
      <c r="B859">
        <v>41129</v>
      </c>
    </row>
    <row r="860" spans="1:2">
      <c r="A860" s="17">
        <v>41740</v>
      </c>
      <c r="B860">
        <v>41129</v>
      </c>
    </row>
    <row r="861" spans="1:2">
      <c r="A861" s="17">
        <v>41743</v>
      </c>
      <c r="B861">
        <v>41129</v>
      </c>
    </row>
    <row r="862" spans="1:2">
      <c r="A862" s="17">
        <v>41744</v>
      </c>
      <c r="B862">
        <v>41882</v>
      </c>
    </row>
    <row r="863" spans="1:2">
      <c r="A863" s="17">
        <v>41745</v>
      </c>
      <c r="B863">
        <v>41882</v>
      </c>
    </row>
    <row r="864" spans="1:2">
      <c r="A864" s="17">
        <v>41746</v>
      </c>
      <c r="B864">
        <v>41882</v>
      </c>
    </row>
    <row r="865" spans="1:2">
      <c r="A865" s="17">
        <v>41747</v>
      </c>
      <c r="B865">
        <v>41882</v>
      </c>
    </row>
    <row r="866" spans="1:2">
      <c r="A866" s="17">
        <v>41750</v>
      </c>
      <c r="B866">
        <v>41882</v>
      </c>
    </row>
    <row r="867" spans="1:2">
      <c r="A867" s="17">
        <v>41751</v>
      </c>
      <c r="B867">
        <v>42478</v>
      </c>
    </row>
    <row r="868" spans="1:2">
      <c r="A868" s="17">
        <v>41752</v>
      </c>
      <c r="B868">
        <v>42478</v>
      </c>
    </row>
    <row r="869" spans="1:2">
      <c r="A869" s="17">
        <v>41753</v>
      </c>
      <c r="B869">
        <v>42478</v>
      </c>
    </row>
    <row r="870" spans="1:2">
      <c r="A870" s="17">
        <v>41754</v>
      </c>
      <c r="B870">
        <v>42478</v>
      </c>
    </row>
    <row r="871" spans="1:2">
      <c r="A871" s="17">
        <v>41757</v>
      </c>
      <c r="B871">
        <v>42478</v>
      </c>
    </row>
    <row r="872" spans="1:2">
      <c r="A872" s="17">
        <v>41758</v>
      </c>
      <c r="B872">
        <v>43087</v>
      </c>
    </row>
    <row r="873" spans="1:2">
      <c r="A873" s="17">
        <v>41759</v>
      </c>
      <c r="B873">
        <v>43087</v>
      </c>
    </row>
    <row r="874" spans="1:2">
      <c r="A874" s="17">
        <v>41760</v>
      </c>
      <c r="B874">
        <v>43087</v>
      </c>
    </row>
    <row r="875" spans="1:2">
      <c r="A875" s="17">
        <v>41761</v>
      </c>
      <c r="B875">
        <v>43087</v>
      </c>
    </row>
    <row r="876" spans="1:2">
      <c r="A876" s="17">
        <v>41764</v>
      </c>
      <c r="B876">
        <v>43087</v>
      </c>
    </row>
    <row r="877" spans="1:2">
      <c r="A877" s="17">
        <v>41765</v>
      </c>
      <c r="B877">
        <v>44208</v>
      </c>
    </row>
    <row r="878" spans="1:2">
      <c r="A878" s="17">
        <v>41766</v>
      </c>
      <c r="B878">
        <v>44208</v>
      </c>
    </row>
    <row r="879" spans="1:2">
      <c r="A879" s="17">
        <v>41767</v>
      </c>
      <c r="B879">
        <v>44208</v>
      </c>
    </row>
    <row r="880" spans="1:2">
      <c r="A880" s="17">
        <v>41768</v>
      </c>
      <c r="B880">
        <v>44208</v>
      </c>
    </row>
    <row r="881" spans="1:2">
      <c r="A881" s="17">
        <v>41771</v>
      </c>
      <c r="B881">
        <v>44208</v>
      </c>
    </row>
    <row r="882" spans="1:2">
      <c r="A882" s="17">
        <v>41772</v>
      </c>
      <c r="B882">
        <v>44496</v>
      </c>
    </row>
    <row r="883" spans="1:2">
      <c r="A883" s="17">
        <v>41773</v>
      </c>
      <c r="B883">
        <v>44496</v>
      </c>
    </row>
    <row r="884" spans="1:2">
      <c r="A884" s="17">
        <v>41774</v>
      </c>
      <c r="B884">
        <v>44496</v>
      </c>
    </row>
    <row r="885" spans="1:2">
      <c r="A885" s="17">
        <v>41775</v>
      </c>
      <c r="B885">
        <v>44496</v>
      </c>
    </row>
    <row r="886" spans="1:2">
      <c r="A886" s="17">
        <v>41778</v>
      </c>
      <c r="B886">
        <v>44496</v>
      </c>
    </row>
    <row r="887" spans="1:2">
      <c r="A887" s="17">
        <v>41779</v>
      </c>
      <c r="B887">
        <v>43517</v>
      </c>
    </row>
    <row r="888" spans="1:2">
      <c r="A888" s="17">
        <v>41780</v>
      </c>
      <c r="B888">
        <v>43517</v>
      </c>
    </row>
    <row r="889" spans="1:2">
      <c r="A889" s="17">
        <v>41781</v>
      </c>
      <c r="B889">
        <v>43517</v>
      </c>
    </row>
    <row r="890" spans="1:2">
      <c r="A890" s="17">
        <v>41782</v>
      </c>
      <c r="B890">
        <v>43517</v>
      </c>
    </row>
    <row r="891" spans="1:2">
      <c r="A891" s="17">
        <v>41785</v>
      </c>
      <c r="B891">
        <v>43517</v>
      </c>
    </row>
    <row r="892" spans="1:2">
      <c r="A892" s="17">
        <v>41786</v>
      </c>
      <c r="B892">
        <v>42575</v>
      </c>
    </row>
    <row r="893" spans="1:2">
      <c r="A893" s="17">
        <v>41787</v>
      </c>
      <c r="B893">
        <v>42575</v>
      </c>
    </row>
    <row r="894" spans="1:2">
      <c r="A894" s="17">
        <v>41788</v>
      </c>
      <c r="B894">
        <v>42575</v>
      </c>
    </row>
    <row r="895" spans="1:2">
      <c r="A895" s="17">
        <v>41789</v>
      </c>
      <c r="B895">
        <v>42575</v>
      </c>
    </row>
    <row r="896" spans="1:2">
      <c r="A896" s="17">
        <v>41792</v>
      </c>
      <c r="B896">
        <v>42575</v>
      </c>
    </row>
    <row r="897" spans="1:2">
      <c r="A897" s="17">
        <v>41793</v>
      </c>
      <c r="B897">
        <v>41058</v>
      </c>
    </row>
    <row r="898" spans="1:2">
      <c r="A898" s="17">
        <v>41794</v>
      </c>
      <c r="B898">
        <v>41058</v>
      </c>
    </row>
    <row r="899" spans="1:2">
      <c r="A899" s="17">
        <v>41795</v>
      </c>
      <c r="B899">
        <v>41058</v>
      </c>
    </row>
    <row r="900" spans="1:2">
      <c r="A900" s="17">
        <v>41796</v>
      </c>
      <c r="B900">
        <v>41058</v>
      </c>
    </row>
    <row r="901" spans="1:2">
      <c r="A901" s="17">
        <v>41799</v>
      </c>
      <c r="B901">
        <v>41058</v>
      </c>
    </row>
    <row r="902" spans="1:2">
      <c r="A902" s="17">
        <v>41800</v>
      </c>
      <c r="B902">
        <v>40873</v>
      </c>
    </row>
    <row r="903" spans="1:2">
      <c r="A903" s="17">
        <v>41801</v>
      </c>
      <c r="B903">
        <v>40873</v>
      </c>
    </row>
    <row r="904" spans="1:2">
      <c r="A904" s="17">
        <v>41802</v>
      </c>
      <c r="B904">
        <v>40873</v>
      </c>
    </row>
    <row r="905" spans="1:2">
      <c r="A905" s="17">
        <v>41803</v>
      </c>
      <c r="B905">
        <v>40873</v>
      </c>
    </row>
    <row r="906" spans="1:2">
      <c r="A906" s="17">
        <v>41806</v>
      </c>
      <c r="B906">
        <v>40873</v>
      </c>
    </row>
    <row r="907" spans="1:2">
      <c r="A907" s="17">
        <v>41807</v>
      </c>
      <c r="B907">
        <v>39133</v>
      </c>
    </row>
    <row r="908" spans="1:2">
      <c r="A908" s="17">
        <v>41808</v>
      </c>
      <c r="B908">
        <v>39133</v>
      </c>
    </row>
    <row r="909" spans="1:2">
      <c r="A909" s="17">
        <v>41809</v>
      </c>
      <c r="B909">
        <v>39133</v>
      </c>
    </row>
    <row r="910" spans="1:2">
      <c r="A910" s="17">
        <v>41810</v>
      </c>
      <c r="B910">
        <v>39133</v>
      </c>
    </row>
    <row r="911" spans="1:2">
      <c r="A911" s="17">
        <v>41813</v>
      </c>
      <c r="B911">
        <v>39133</v>
      </c>
    </row>
    <row r="912" spans="1:2">
      <c r="A912" s="17">
        <v>41814</v>
      </c>
      <c r="B912">
        <v>39594</v>
      </c>
    </row>
    <row r="913" spans="1:2">
      <c r="A913" s="17">
        <v>41815</v>
      </c>
      <c r="B913">
        <v>39594</v>
      </c>
    </row>
    <row r="914" spans="1:2">
      <c r="A914" s="17">
        <v>41816</v>
      </c>
      <c r="B914">
        <v>39594</v>
      </c>
    </row>
    <row r="915" spans="1:2">
      <c r="A915" s="17">
        <v>41817</v>
      </c>
      <c r="B915">
        <v>39594</v>
      </c>
    </row>
    <row r="916" spans="1:2">
      <c r="A916" s="17">
        <v>41820</v>
      </c>
      <c r="B916">
        <v>39594</v>
      </c>
    </row>
    <row r="917" spans="1:2">
      <c r="A917" s="17">
        <v>41821</v>
      </c>
      <c r="B917">
        <v>40545</v>
      </c>
    </row>
    <row r="918" spans="1:2">
      <c r="A918" s="17">
        <v>41822</v>
      </c>
      <c r="B918">
        <v>40545</v>
      </c>
    </row>
    <row r="919" spans="1:2">
      <c r="A919" s="17">
        <v>41823</v>
      </c>
      <c r="B919">
        <v>40545</v>
      </c>
    </row>
    <row r="920" spans="1:2">
      <c r="A920" s="17">
        <v>41824</v>
      </c>
      <c r="B920">
        <v>40545</v>
      </c>
    </row>
    <row r="921" spans="1:2">
      <c r="A921" s="17">
        <v>41827</v>
      </c>
      <c r="B921">
        <v>40545</v>
      </c>
    </row>
    <row r="922" spans="1:2">
      <c r="A922" s="17">
        <v>41828</v>
      </c>
      <c r="B922">
        <v>42409</v>
      </c>
    </row>
    <row r="923" spans="1:2">
      <c r="A923" s="17">
        <v>41829</v>
      </c>
      <c r="B923">
        <v>42409</v>
      </c>
    </row>
    <row r="924" spans="1:2">
      <c r="A924" s="17">
        <v>41830</v>
      </c>
      <c r="B924">
        <v>42409</v>
      </c>
    </row>
    <row r="925" spans="1:2">
      <c r="A925" s="17">
        <v>41831</v>
      </c>
      <c r="B925">
        <v>42409</v>
      </c>
    </row>
    <row r="926" spans="1:2">
      <c r="A926" s="17">
        <v>41834</v>
      </c>
      <c r="B926">
        <v>42409</v>
      </c>
    </row>
    <row r="927" spans="1:2">
      <c r="A927" s="17">
        <v>41835</v>
      </c>
      <c r="B927">
        <v>43571</v>
      </c>
    </row>
    <row r="928" spans="1:2">
      <c r="A928" s="17">
        <v>41836</v>
      </c>
      <c r="B928">
        <v>43571</v>
      </c>
    </row>
    <row r="929" spans="1:2">
      <c r="A929" s="17">
        <v>41837</v>
      </c>
      <c r="B929">
        <v>43571</v>
      </c>
    </row>
    <row r="930" spans="1:2">
      <c r="A930" s="17">
        <v>41838</v>
      </c>
      <c r="B930">
        <v>43571</v>
      </c>
    </row>
    <row r="931" spans="1:2">
      <c r="A931" s="17">
        <v>41841</v>
      </c>
      <c r="B931">
        <v>43571</v>
      </c>
    </row>
    <row r="932" spans="1:2">
      <c r="A932" s="17">
        <v>41842</v>
      </c>
      <c r="B932">
        <v>44696</v>
      </c>
    </row>
    <row r="933" spans="1:2">
      <c r="A933" s="17">
        <v>41843</v>
      </c>
      <c r="B933">
        <v>44696</v>
      </c>
    </row>
    <row r="934" spans="1:2">
      <c r="A934" s="17">
        <v>41844</v>
      </c>
      <c r="B934">
        <v>44696</v>
      </c>
    </row>
    <row r="935" spans="1:2">
      <c r="A935" s="17">
        <v>41845</v>
      </c>
      <c r="B935">
        <v>44696</v>
      </c>
    </row>
    <row r="936" spans="1:2">
      <c r="A936" s="17">
        <v>41848</v>
      </c>
      <c r="B936">
        <v>44696</v>
      </c>
    </row>
    <row r="937" spans="1:2">
      <c r="A937" s="17">
        <v>41849</v>
      </c>
      <c r="B937">
        <v>45440</v>
      </c>
    </row>
    <row r="938" spans="1:2">
      <c r="A938" s="17">
        <v>41850</v>
      </c>
      <c r="B938">
        <v>45440</v>
      </c>
    </row>
    <row r="939" spans="1:2">
      <c r="A939" s="17">
        <v>41851</v>
      </c>
      <c r="B939">
        <v>45440</v>
      </c>
    </row>
    <row r="940" spans="1:2">
      <c r="A940" s="17">
        <v>41852</v>
      </c>
      <c r="B940">
        <v>45440</v>
      </c>
    </row>
    <row r="941" spans="1:2">
      <c r="A941" s="17">
        <v>41855</v>
      </c>
      <c r="B941">
        <v>45440</v>
      </c>
    </row>
    <row r="942" spans="1:2">
      <c r="A942" s="17">
        <v>41856</v>
      </c>
      <c r="B942">
        <v>44360</v>
      </c>
    </row>
    <row r="943" spans="1:2">
      <c r="A943" s="17">
        <v>41857</v>
      </c>
      <c r="B943">
        <v>44360</v>
      </c>
    </row>
    <row r="944" spans="1:2">
      <c r="A944" s="17">
        <v>41858</v>
      </c>
      <c r="B944">
        <v>44360</v>
      </c>
    </row>
    <row r="945" spans="1:2">
      <c r="A945" s="17">
        <v>41859</v>
      </c>
      <c r="B945">
        <v>44360</v>
      </c>
    </row>
    <row r="946" spans="1:2">
      <c r="A946" s="17">
        <v>41862</v>
      </c>
      <c r="B946">
        <v>44360</v>
      </c>
    </row>
    <row r="947" spans="1:2">
      <c r="A947" s="17">
        <v>41863</v>
      </c>
      <c r="B947">
        <v>44458</v>
      </c>
    </row>
    <row r="948" spans="1:2">
      <c r="A948" s="17">
        <v>41864</v>
      </c>
      <c r="B948">
        <v>44458</v>
      </c>
    </row>
    <row r="949" spans="1:2">
      <c r="A949" s="17">
        <v>41865</v>
      </c>
      <c r="B949">
        <v>44458</v>
      </c>
    </row>
    <row r="950" spans="1:2">
      <c r="A950" s="17">
        <v>41866</v>
      </c>
      <c r="B950">
        <v>44458</v>
      </c>
    </row>
    <row r="951" spans="1:2">
      <c r="A951" s="17">
        <v>41869</v>
      </c>
      <c r="B951">
        <v>44458</v>
      </c>
    </row>
    <row r="952" spans="1:2">
      <c r="A952" s="17">
        <v>41870</v>
      </c>
      <c r="B952">
        <v>44268</v>
      </c>
    </row>
    <row r="953" spans="1:2">
      <c r="A953" s="17">
        <v>41871</v>
      </c>
      <c r="B953">
        <v>44268</v>
      </c>
    </row>
    <row r="954" spans="1:2">
      <c r="A954" s="17">
        <v>41872</v>
      </c>
      <c r="B954">
        <v>44268</v>
      </c>
    </row>
    <row r="955" spans="1:2">
      <c r="A955" s="17">
        <v>41873</v>
      </c>
      <c r="B955">
        <v>44268</v>
      </c>
    </row>
    <row r="956" spans="1:2">
      <c r="A956" s="17">
        <v>41876</v>
      </c>
      <c r="B956">
        <v>44268</v>
      </c>
    </row>
    <row r="957" spans="1:2">
      <c r="A957" s="17">
        <v>41877</v>
      </c>
      <c r="B957">
        <v>43254</v>
      </c>
    </row>
    <row r="958" spans="1:2">
      <c r="A958" s="17">
        <v>41878</v>
      </c>
      <c r="B958">
        <v>43254</v>
      </c>
    </row>
    <row r="959" spans="1:2">
      <c r="A959" s="17">
        <v>41879</v>
      </c>
      <c r="B959">
        <v>43254</v>
      </c>
    </row>
    <row r="960" spans="1:2">
      <c r="A960" s="17">
        <v>41880</v>
      </c>
      <c r="B960">
        <v>43254</v>
      </c>
    </row>
    <row r="961" spans="1:2">
      <c r="A961" s="17">
        <v>41883</v>
      </c>
      <c r="B961">
        <v>43254</v>
      </c>
    </row>
    <row r="962" spans="1:2">
      <c r="A962" s="17">
        <v>41884</v>
      </c>
      <c r="B962">
        <v>43891</v>
      </c>
    </row>
    <row r="963" spans="1:2">
      <c r="A963" s="17">
        <v>41885</v>
      </c>
      <c r="B963">
        <v>43891</v>
      </c>
    </row>
    <row r="964" spans="1:2">
      <c r="A964" s="17">
        <v>41886</v>
      </c>
      <c r="B964">
        <v>43891</v>
      </c>
    </row>
    <row r="965" spans="1:2">
      <c r="A965" s="17">
        <v>41887</v>
      </c>
      <c r="B965">
        <v>43891</v>
      </c>
    </row>
    <row r="966" spans="1:2">
      <c r="A966" s="17">
        <v>41890</v>
      </c>
      <c r="B966">
        <v>43891</v>
      </c>
    </row>
    <row r="967" spans="1:2">
      <c r="A967" s="17">
        <v>41891</v>
      </c>
      <c r="B967">
        <v>43493</v>
      </c>
    </row>
    <row r="968" spans="1:2">
      <c r="A968" s="17">
        <v>41892</v>
      </c>
      <c r="B968">
        <v>43493</v>
      </c>
    </row>
    <row r="969" spans="1:2">
      <c r="A969" s="17">
        <v>41893</v>
      </c>
      <c r="B969">
        <v>43493</v>
      </c>
    </row>
    <row r="970" spans="1:2">
      <c r="A970" s="17">
        <v>41894</v>
      </c>
      <c r="B970">
        <v>43493</v>
      </c>
    </row>
    <row r="971" spans="1:2">
      <c r="A971" s="17">
        <v>41897</v>
      </c>
      <c r="B971">
        <v>43493</v>
      </c>
    </row>
    <row r="972" spans="1:2">
      <c r="A972" s="17">
        <v>41898</v>
      </c>
      <c r="B972">
        <v>40182</v>
      </c>
    </row>
    <row r="973" spans="1:2">
      <c r="A973" s="17">
        <v>41899</v>
      </c>
      <c r="B973">
        <v>40182</v>
      </c>
    </row>
    <row r="974" spans="1:2">
      <c r="A974" s="17">
        <v>41900</v>
      </c>
      <c r="B974">
        <v>40182</v>
      </c>
    </row>
    <row r="975" spans="1:2">
      <c r="A975" s="17">
        <v>41901</v>
      </c>
      <c r="B975">
        <v>40182</v>
      </c>
    </row>
    <row r="976" spans="1:2">
      <c r="A976" s="17">
        <v>41904</v>
      </c>
      <c r="B976">
        <v>40182</v>
      </c>
    </row>
    <row r="977" spans="1:2">
      <c r="A977" s="17">
        <v>41905</v>
      </c>
      <c r="B977">
        <v>34683</v>
      </c>
    </row>
    <row r="978" spans="1:2">
      <c r="A978" s="17">
        <v>41906</v>
      </c>
      <c r="B978">
        <v>34683</v>
      </c>
    </row>
    <row r="979" spans="1:2">
      <c r="A979" s="17">
        <v>41907</v>
      </c>
      <c r="B979">
        <v>34683</v>
      </c>
    </row>
    <row r="980" spans="1:2">
      <c r="A980" s="17">
        <v>41908</v>
      </c>
      <c r="B980">
        <v>34683</v>
      </c>
    </row>
    <row r="981" spans="1:2">
      <c r="A981" s="17">
        <v>41911</v>
      </c>
      <c r="B981">
        <v>34683</v>
      </c>
    </row>
    <row r="982" spans="1:2">
      <c r="A982" s="17">
        <v>41912</v>
      </c>
      <c r="B982">
        <v>34238</v>
      </c>
    </row>
    <row r="983" spans="1:2">
      <c r="A983" s="17">
        <v>41913</v>
      </c>
      <c r="B983">
        <v>34238</v>
      </c>
    </row>
    <row r="984" spans="1:2">
      <c r="A984" s="17">
        <v>41914</v>
      </c>
      <c r="B984">
        <v>34238</v>
      </c>
    </row>
    <row r="985" spans="1:2">
      <c r="A985" s="17">
        <v>41915</v>
      </c>
      <c r="B985">
        <v>34238</v>
      </c>
    </row>
    <row r="986" spans="1:2">
      <c r="A986" s="17">
        <v>41918</v>
      </c>
      <c r="B986">
        <v>34238</v>
      </c>
    </row>
    <row r="987" spans="1:2">
      <c r="A987" s="17">
        <v>41919</v>
      </c>
      <c r="B987">
        <v>33468</v>
      </c>
    </row>
    <row r="988" spans="1:2">
      <c r="A988" s="17">
        <v>41920</v>
      </c>
      <c r="B988">
        <v>33468</v>
      </c>
    </row>
    <row r="989" spans="1:2">
      <c r="A989" s="17">
        <v>41921</v>
      </c>
      <c r="B989">
        <v>33468</v>
      </c>
    </row>
    <row r="990" spans="1:2">
      <c r="A990" s="17">
        <v>41922</v>
      </c>
      <c r="B990">
        <v>33468</v>
      </c>
    </row>
    <row r="991" spans="1:2">
      <c r="A991" s="17">
        <v>41925</v>
      </c>
      <c r="B991">
        <v>33468</v>
      </c>
    </row>
    <row r="992" spans="1:2">
      <c r="A992" s="17">
        <v>41926</v>
      </c>
      <c r="B992">
        <v>33753</v>
      </c>
    </row>
    <row r="993" spans="1:2">
      <c r="A993" s="17">
        <v>41927</v>
      </c>
      <c r="B993">
        <v>33753</v>
      </c>
    </row>
    <row r="994" spans="1:2">
      <c r="A994" s="17">
        <v>41928</v>
      </c>
      <c r="B994">
        <v>33753</v>
      </c>
    </row>
    <row r="995" spans="1:2">
      <c r="A995" s="17">
        <v>41929</v>
      </c>
      <c r="B995">
        <v>33753</v>
      </c>
    </row>
    <row r="996" spans="1:2">
      <c r="A996" s="17">
        <v>41932</v>
      </c>
      <c r="B996">
        <v>33753</v>
      </c>
    </row>
    <row r="997" spans="1:2">
      <c r="A997" s="17">
        <v>41933</v>
      </c>
      <c r="B997">
        <v>32790</v>
      </c>
    </row>
    <row r="998" spans="1:2">
      <c r="A998" s="17">
        <v>41934</v>
      </c>
      <c r="B998">
        <v>32790</v>
      </c>
    </row>
    <row r="999" spans="1:2">
      <c r="A999" s="17">
        <v>41935</v>
      </c>
      <c r="B999">
        <v>32790</v>
      </c>
    </row>
    <row r="1000" spans="1:2">
      <c r="A1000" s="17">
        <v>41936</v>
      </c>
      <c r="B1000">
        <v>32790</v>
      </c>
    </row>
    <row r="1001" spans="1:2">
      <c r="A1001" s="17">
        <v>41939</v>
      </c>
      <c r="B1001">
        <v>32790</v>
      </c>
    </row>
    <row r="1002" spans="1:2">
      <c r="A1002" s="17">
        <v>41940</v>
      </c>
      <c r="B1002">
        <v>33590</v>
      </c>
    </row>
    <row r="1003" spans="1:2">
      <c r="A1003" s="17">
        <v>41941</v>
      </c>
      <c r="B1003">
        <v>33590</v>
      </c>
    </row>
    <row r="1004" spans="1:2">
      <c r="A1004" s="17">
        <v>41942</v>
      </c>
      <c r="B1004">
        <v>33590</v>
      </c>
    </row>
    <row r="1005" spans="1:2">
      <c r="A1005" s="17">
        <v>41943</v>
      </c>
      <c r="B1005">
        <v>33590</v>
      </c>
    </row>
    <row r="1006" spans="1:2">
      <c r="A1006" s="17">
        <v>41946</v>
      </c>
      <c r="B1006">
        <v>33590</v>
      </c>
    </row>
    <row r="1007" spans="1:2">
      <c r="A1007" s="17">
        <v>41947</v>
      </c>
      <c r="B1007">
        <v>33802</v>
      </c>
    </row>
    <row r="1008" spans="1:2">
      <c r="A1008" s="17">
        <v>41948</v>
      </c>
      <c r="B1008">
        <v>33802</v>
      </c>
    </row>
    <row r="1009" spans="1:2">
      <c r="A1009" s="17">
        <v>41949</v>
      </c>
      <c r="B1009">
        <v>33802</v>
      </c>
    </row>
    <row r="1010" spans="1:2">
      <c r="A1010" s="17">
        <v>41950</v>
      </c>
      <c r="B1010">
        <v>33802</v>
      </c>
    </row>
    <row r="1011" spans="1:2">
      <c r="A1011" s="17">
        <v>41953</v>
      </c>
      <c r="B1011">
        <v>33802</v>
      </c>
    </row>
    <row r="1012" spans="1:2">
      <c r="A1012" s="17">
        <v>41954</v>
      </c>
      <c r="B1012">
        <v>35085</v>
      </c>
    </row>
    <row r="1013" spans="1:2">
      <c r="A1013" s="17">
        <v>41955</v>
      </c>
      <c r="B1013">
        <v>35085</v>
      </c>
    </row>
    <row r="1014" spans="1:2">
      <c r="A1014" s="17">
        <v>41956</v>
      </c>
      <c r="B1014">
        <v>35085</v>
      </c>
    </row>
    <row r="1015" spans="1:2">
      <c r="A1015" s="17">
        <v>41957</v>
      </c>
      <c r="B1015">
        <v>35085</v>
      </c>
    </row>
    <row r="1016" spans="1:2">
      <c r="A1016" s="17">
        <v>41960</v>
      </c>
      <c r="B1016">
        <v>35085</v>
      </c>
    </row>
    <row r="1017" spans="1:2">
      <c r="A1017" s="17">
        <v>41961</v>
      </c>
      <c r="B1017">
        <v>34676</v>
      </c>
    </row>
    <row r="1018" spans="1:2">
      <c r="A1018" s="17">
        <v>41962</v>
      </c>
      <c r="B1018">
        <v>34676</v>
      </c>
    </row>
    <row r="1019" spans="1:2">
      <c r="A1019" s="17">
        <v>41963</v>
      </c>
      <c r="B1019">
        <v>34676</v>
      </c>
    </row>
    <row r="1020" spans="1:2">
      <c r="A1020" s="17">
        <v>41964</v>
      </c>
      <c r="B1020">
        <v>34676</v>
      </c>
    </row>
    <row r="1021" spans="1:2">
      <c r="A1021" s="17">
        <v>41967</v>
      </c>
      <c r="B1021">
        <v>34676</v>
      </c>
    </row>
    <row r="1022" spans="1:2">
      <c r="A1022" s="17">
        <v>41968</v>
      </c>
      <c r="B1022">
        <v>32990</v>
      </c>
    </row>
    <row r="1023" spans="1:2">
      <c r="A1023" s="17">
        <v>41969</v>
      </c>
      <c r="B1023">
        <v>32990</v>
      </c>
    </row>
    <row r="1024" spans="1:2">
      <c r="A1024" s="17">
        <v>41970</v>
      </c>
      <c r="B1024">
        <v>32990</v>
      </c>
    </row>
    <row r="1025" spans="1:2">
      <c r="A1025" s="17">
        <v>41971</v>
      </c>
      <c r="B1025">
        <v>32990</v>
      </c>
    </row>
    <row r="1026" spans="1:2">
      <c r="A1026" s="17">
        <v>41974</v>
      </c>
      <c r="B1026">
        <v>32990</v>
      </c>
    </row>
    <row r="1027" spans="1:2">
      <c r="A1027" s="17">
        <v>41975</v>
      </c>
      <c r="B1027">
        <v>31534</v>
      </c>
    </row>
    <row r="1028" spans="1:2">
      <c r="A1028" s="17">
        <v>41976</v>
      </c>
      <c r="B1028">
        <v>31534</v>
      </c>
    </row>
    <row r="1029" spans="1:2">
      <c r="A1029" s="17">
        <v>41977</v>
      </c>
      <c r="B1029">
        <v>31534</v>
      </c>
    </row>
    <row r="1030" spans="1:2">
      <c r="A1030" s="17">
        <v>41978</v>
      </c>
      <c r="B1030">
        <v>31534</v>
      </c>
    </row>
    <row r="1031" spans="1:2">
      <c r="A1031" s="17">
        <v>41981</v>
      </c>
      <c r="B1031">
        <v>31534</v>
      </c>
    </row>
    <row r="1032" spans="1:2">
      <c r="A1032" s="17">
        <v>41982</v>
      </c>
      <c r="B1032">
        <v>31820</v>
      </c>
    </row>
    <row r="1033" spans="1:2">
      <c r="A1033" s="17">
        <v>41983</v>
      </c>
      <c r="B1033">
        <v>31820</v>
      </c>
    </row>
    <row r="1034" spans="1:2">
      <c r="A1034" s="17">
        <v>41984</v>
      </c>
      <c r="B1034">
        <v>31820</v>
      </c>
    </row>
    <row r="1035" spans="1:2">
      <c r="A1035" s="17">
        <v>41985</v>
      </c>
      <c r="B1035">
        <v>31820</v>
      </c>
    </row>
    <row r="1036" spans="1:2">
      <c r="A1036" s="17">
        <v>41988</v>
      </c>
      <c r="B1036">
        <v>31820</v>
      </c>
    </row>
    <row r="1037" spans="1:2">
      <c r="A1037" s="17">
        <v>41989</v>
      </c>
      <c r="B1037">
        <v>31974</v>
      </c>
    </row>
    <row r="1038" spans="1:2">
      <c r="A1038" s="17">
        <v>41990</v>
      </c>
      <c r="B1038">
        <v>31974</v>
      </c>
    </row>
    <row r="1039" spans="1:2">
      <c r="A1039" s="17">
        <v>41991</v>
      </c>
      <c r="B1039">
        <v>31974</v>
      </c>
    </row>
    <row r="1040" spans="1:2">
      <c r="A1040" s="17">
        <v>41992</v>
      </c>
      <c r="B1040">
        <v>31974</v>
      </c>
    </row>
    <row r="1041" spans="1:2">
      <c r="A1041" s="17">
        <v>41995</v>
      </c>
      <c r="B1041">
        <v>31974</v>
      </c>
    </row>
    <row r="1042" spans="1:2">
      <c r="A1042" s="17">
        <v>41996</v>
      </c>
      <c r="B1042">
        <v>32482</v>
      </c>
    </row>
    <row r="1043" spans="1:2">
      <c r="A1043" s="17">
        <v>41997</v>
      </c>
      <c r="B1043">
        <v>32482</v>
      </c>
    </row>
    <row r="1044" spans="1:2">
      <c r="A1044" s="17">
        <v>41998</v>
      </c>
      <c r="B1044">
        <v>32482</v>
      </c>
    </row>
    <row r="1045" spans="1:2">
      <c r="A1045" s="17">
        <v>41999</v>
      </c>
      <c r="B1045">
        <v>32482</v>
      </c>
    </row>
    <row r="1046" spans="1:2">
      <c r="A1046" s="17">
        <v>42002</v>
      </c>
      <c r="B1046">
        <v>32482</v>
      </c>
    </row>
    <row r="1047" spans="1:2">
      <c r="A1047" s="17">
        <v>42003</v>
      </c>
      <c r="B1047">
        <v>32946</v>
      </c>
    </row>
    <row r="1048" spans="1:2">
      <c r="A1048" s="17">
        <v>42004</v>
      </c>
      <c r="B1048">
        <v>32946</v>
      </c>
    </row>
    <row r="1049" spans="1:2">
      <c r="A1049" s="17">
        <v>42005</v>
      </c>
      <c r="B1049">
        <v>32946</v>
      </c>
    </row>
    <row r="1050" spans="1:2">
      <c r="A1050" s="17">
        <v>42006</v>
      </c>
      <c r="B1050">
        <v>32946</v>
      </c>
    </row>
    <row r="1051" spans="1:2">
      <c r="A1051" s="17">
        <v>42009</v>
      </c>
      <c r="B1051">
        <v>32946</v>
      </c>
    </row>
    <row r="1052" spans="1:2">
      <c r="A1052" s="17">
        <v>42010</v>
      </c>
      <c r="B1052">
        <v>32665</v>
      </c>
    </row>
    <row r="1053" spans="1:2">
      <c r="A1053" s="17">
        <v>42011</v>
      </c>
      <c r="B1053">
        <v>32665</v>
      </c>
    </row>
    <row r="1054" spans="1:2">
      <c r="A1054" s="17">
        <v>42012</v>
      </c>
      <c r="B1054">
        <v>32665</v>
      </c>
    </row>
    <row r="1055" spans="1:2">
      <c r="A1055" s="17">
        <v>42013</v>
      </c>
      <c r="B1055">
        <v>32665</v>
      </c>
    </row>
    <row r="1056" spans="1:2">
      <c r="A1056" s="17">
        <v>42016</v>
      </c>
      <c r="B1056">
        <v>32665</v>
      </c>
    </row>
    <row r="1057" spans="1:2">
      <c r="A1057" s="17">
        <v>42017</v>
      </c>
      <c r="B1057">
        <v>33826</v>
      </c>
    </row>
    <row r="1058" spans="1:2">
      <c r="A1058" s="17">
        <v>42018</v>
      </c>
      <c r="B1058">
        <v>33826</v>
      </c>
    </row>
    <row r="1059" spans="1:2">
      <c r="A1059" s="17">
        <v>42019</v>
      </c>
      <c r="B1059">
        <v>33826</v>
      </c>
    </row>
    <row r="1060" spans="1:2">
      <c r="A1060" s="17">
        <v>42020</v>
      </c>
      <c r="B1060">
        <v>33826</v>
      </c>
    </row>
    <row r="1061" spans="1:2">
      <c r="A1061" s="17">
        <v>42023</v>
      </c>
      <c r="B1061">
        <v>33826</v>
      </c>
    </row>
    <row r="1062" spans="1:2">
      <c r="A1062" s="17">
        <v>42024</v>
      </c>
      <c r="B1062">
        <v>34518</v>
      </c>
    </row>
    <row r="1063" spans="1:2">
      <c r="A1063" s="17">
        <v>42025</v>
      </c>
      <c r="B1063">
        <v>34518</v>
      </c>
    </row>
    <row r="1064" spans="1:2">
      <c r="A1064" s="17">
        <v>42026</v>
      </c>
      <c r="B1064">
        <v>34518</v>
      </c>
    </row>
    <row r="1065" spans="1:2">
      <c r="A1065" s="17">
        <v>42027</v>
      </c>
      <c r="B1065">
        <v>34518</v>
      </c>
    </row>
    <row r="1066" spans="1:2">
      <c r="A1066" s="17">
        <v>42030</v>
      </c>
      <c r="B1066">
        <v>34518</v>
      </c>
    </row>
    <row r="1067" spans="1:2">
      <c r="A1067" s="17">
        <v>42031</v>
      </c>
      <c r="B1067">
        <v>34098</v>
      </c>
    </row>
    <row r="1068" spans="1:2">
      <c r="A1068" s="17">
        <v>42032</v>
      </c>
      <c r="B1068">
        <v>34098</v>
      </c>
    </row>
    <row r="1069" spans="1:2">
      <c r="A1069" s="17">
        <v>42033</v>
      </c>
      <c r="B1069">
        <v>34098</v>
      </c>
    </row>
    <row r="1070" spans="1:2">
      <c r="A1070" s="17">
        <v>42034</v>
      </c>
      <c r="B1070">
        <v>34098</v>
      </c>
    </row>
    <row r="1071" spans="1:2">
      <c r="A1071" s="17">
        <v>42037</v>
      </c>
      <c r="B1071">
        <v>34098</v>
      </c>
    </row>
    <row r="1072" spans="1:2">
      <c r="A1072" s="17">
        <v>42038</v>
      </c>
      <c r="B1072">
        <v>33952</v>
      </c>
    </row>
    <row r="1073" spans="1:2">
      <c r="A1073" s="17">
        <v>42039</v>
      </c>
      <c r="B1073">
        <v>33952</v>
      </c>
    </row>
    <row r="1074" spans="1:2">
      <c r="A1074" s="17">
        <v>42040</v>
      </c>
      <c r="B1074">
        <v>33952</v>
      </c>
    </row>
    <row r="1075" spans="1:2">
      <c r="A1075" s="17">
        <v>42041</v>
      </c>
      <c r="B1075">
        <v>33952</v>
      </c>
    </row>
    <row r="1076" spans="1:2">
      <c r="A1076" s="17">
        <v>42044</v>
      </c>
      <c r="B1076">
        <v>33952</v>
      </c>
    </row>
    <row r="1077" spans="1:2">
      <c r="A1077" s="17">
        <v>42045</v>
      </c>
      <c r="B1077">
        <v>33778</v>
      </c>
    </row>
    <row r="1078" spans="1:2">
      <c r="A1078" s="17">
        <v>42046</v>
      </c>
      <c r="B1078">
        <v>33778</v>
      </c>
    </row>
    <row r="1079" spans="1:2">
      <c r="A1079" s="17">
        <v>42047</v>
      </c>
      <c r="B1079">
        <v>33778</v>
      </c>
    </row>
    <row r="1080" spans="1:2">
      <c r="A1080" s="17">
        <v>42048</v>
      </c>
      <c r="B1080">
        <v>33778</v>
      </c>
    </row>
    <row r="1081" spans="1:2">
      <c r="A1081" s="17">
        <v>42051</v>
      </c>
      <c r="B1081">
        <v>33778</v>
      </c>
    </row>
    <row r="1082" spans="1:2">
      <c r="A1082" s="17">
        <v>42052</v>
      </c>
      <c r="B1082">
        <v>34191</v>
      </c>
    </row>
    <row r="1083" spans="1:2">
      <c r="A1083" s="17">
        <v>42053</v>
      </c>
      <c r="B1083">
        <v>34191</v>
      </c>
    </row>
    <row r="1084" spans="1:2">
      <c r="A1084" s="17">
        <v>42054</v>
      </c>
      <c r="B1084">
        <v>34191</v>
      </c>
    </row>
    <row r="1085" spans="1:2">
      <c r="A1085" s="17">
        <v>42055</v>
      </c>
      <c r="B1085">
        <v>34191</v>
      </c>
    </row>
    <row r="1086" spans="1:2">
      <c r="A1086" s="17">
        <v>42058</v>
      </c>
      <c r="B1086">
        <v>34191</v>
      </c>
    </row>
    <row r="1087" spans="1:2">
      <c r="A1087" s="17">
        <v>42059</v>
      </c>
      <c r="B1087">
        <v>32998</v>
      </c>
    </row>
    <row r="1088" spans="1:2">
      <c r="A1088" s="17">
        <v>42060</v>
      </c>
      <c r="B1088">
        <v>32998</v>
      </c>
    </row>
    <row r="1089" spans="1:2">
      <c r="A1089" s="17">
        <v>42061</v>
      </c>
      <c r="B1089">
        <v>32998</v>
      </c>
    </row>
    <row r="1090" spans="1:2">
      <c r="A1090" s="17">
        <v>42062</v>
      </c>
      <c r="B1090">
        <v>32998</v>
      </c>
    </row>
    <row r="1091" spans="1:2">
      <c r="A1091" s="17">
        <v>42065</v>
      </c>
      <c r="B1091">
        <v>32998</v>
      </c>
    </row>
    <row r="1092" spans="1:2">
      <c r="A1092" s="17">
        <v>42066</v>
      </c>
      <c r="B1092">
        <v>32935</v>
      </c>
    </row>
    <row r="1093" spans="1:2">
      <c r="A1093" s="17">
        <v>42067</v>
      </c>
      <c r="B1093">
        <v>32935</v>
      </c>
    </row>
    <row r="1094" spans="1:2">
      <c r="A1094" s="17">
        <v>42068</v>
      </c>
      <c r="B1094">
        <v>32935</v>
      </c>
    </row>
    <row r="1095" spans="1:2">
      <c r="A1095" s="17">
        <v>42069</v>
      </c>
      <c r="B1095">
        <v>32935</v>
      </c>
    </row>
    <row r="1096" spans="1:2">
      <c r="A1096" s="17">
        <v>42072</v>
      </c>
      <c r="B1096">
        <v>32935</v>
      </c>
    </row>
    <row r="1097" spans="1:2">
      <c r="A1097" s="17">
        <v>42073</v>
      </c>
      <c r="B1097">
        <v>32909</v>
      </c>
    </row>
    <row r="1098" spans="1:2">
      <c r="A1098" s="17">
        <v>42074</v>
      </c>
      <c r="B1098">
        <v>32909</v>
      </c>
    </row>
    <row r="1099" spans="1:2">
      <c r="A1099" s="17">
        <v>42075</v>
      </c>
      <c r="B1099">
        <v>32909</v>
      </c>
    </row>
    <row r="1100" spans="1:2">
      <c r="A1100" s="17">
        <v>42076</v>
      </c>
      <c r="B1100">
        <v>32909</v>
      </c>
    </row>
    <row r="1101" spans="1:2">
      <c r="A1101" s="17">
        <v>42079</v>
      </c>
      <c r="B1101">
        <v>32909</v>
      </c>
    </row>
    <row r="1102" spans="1:2">
      <c r="A1102" s="17">
        <v>42080</v>
      </c>
      <c r="B1102">
        <v>31255</v>
      </c>
    </row>
    <row r="1103" spans="1:2">
      <c r="A1103" s="17">
        <v>42081</v>
      </c>
      <c r="B1103">
        <v>31255</v>
      </c>
    </row>
    <row r="1104" spans="1:2">
      <c r="A1104" s="17">
        <v>42082</v>
      </c>
      <c r="B1104">
        <v>31255</v>
      </c>
    </row>
    <row r="1105" spans="1:2">
      <c r="A1105" s="17">
        <v>42083</v>
      </c>
      <c r="B1105">
        <v>31255</v>
      </c>
    </row>
    <row r="1106" spans="1:2">
      <c r="A1106" s="17">
        <v>42086</v>
      </c>
      <c r="B1106">
        <v>31255</v>
      </c>
    </row>
    <row r="1107" spans="1:2">
      <c r="A1107" s="17">
        <v>42087</v>
      </c>
      <c r="B1107">
        <v>30935</v>
      </c>
    </row>
    <row r="1108" spans="1:2">
      <c r="A1108" s="17">
        <v>42088</v>
      </c>
      <c r="B1108">
        <v>30935</v>
      </c>
    </row>
    <row r="1109" spans="1:2">
      <c r="A1109" s="17">
        <v>42089</v>
      </c>
      <c r="B1109">
        <v>30935</v>
      </c>
    </row>
    <row r="1110" spans="1:2">
      <c r="A1110" s="17">
        <v>42090</v>
      </c>
      <c r="B1110">
        <v>30935</v>
      </c>
    </row>
    <row r="1111" spans="1:2">
      <c r="A1111" s="17">
        <v>42093</v>
      </c>
      <c r="B1111">
        <v>30935</v>
      </c>
    </row>
    <row r="1112" spans="1:2">
      <c r="A1112" s="17">
        <v>42094</v>
      </c>
      <c r="B1112">
        <v>31497</v>
      </c>
    </row>
    <row r="1113" spans="1:2">
      <c r="A1113" s="17">
        <v>42095</v>
      </c>
      <c r="B1113">
        <v>31497</v>
      </c>
    </row>
    <row r="1114" spans="1:2">
      <c r="A1114" s="17">
        <v>42096</v>
      </c>
      <c r="B1114">
        <v>31497</v>
      </c>
    </row>
    <row r="1115" spans="1:2">
      <c r="A1115" s="17">
        <v>42097</v>
      </c>
      <c r="B1115">
        <v>31497</v>
      </c>
    </row>
    <row r="1116" spans="1:2">
      <c r="A1116" s="17">
        <v>42100</v>
      </c>
      <c r="B1116">
        <v>31497</v>
      </c>
    </row>
    <row r="1117" spans="1:2">
      <c r="A1117" s="17">
        <v>42101</v>
      </c>
      <c r="B1117">
        <v>31602</v>
      </c>
    </row>
    <row r="1118" spans="1:2">
      <c r="A1118" s="17">
        <v>42102</v>
      </c>
      <c r="B1118">
        <v>31602</v>
      </c>
    </row>
    <row r="1119" spans="1:2">
      <c r="A1119" s="17">
        <v>42103</v>
      </c>
      <c r="B1119">
        <v>31602</v>
      </c>
    </row>
    <row r="1120" spans="1:2">
      <c r="A1120" s="17">
        <v>42104</v>
      </c>
      <c r="B1120">
        <v>31602</v>
      </c>
    </row>
    <row r="1121" spans="1:2">
      <c r="A1121" s="17">
        <v>42107</v>
      </c>
      <c r="B1121">
        <v>31602</v>
      </c>
    </row>
    <row r="1122" spans="1:2">
      <c r="A1122" s="17">
        <v>42108</v>
      </c>
      <c r="B1122">
        <v>31666</v>
      </c>
    </row>
    <row r="1123" spans="1:2">
      <c r="A1123" s="17">
        <v>42109</v>
      </c>
      <c r="B1123">
        <v>31666</v>
      </c>
    </row>
    <row r="1124" spans="1:2">
      <c r="A1124" s="17">
        <v>42110</v>
      </c>
      <c r="B1124">
        <v>31666</v>
      </c>
    </row>
    <row r="1125" spans="1:2">
      <c r="A1125" s="17">
        <v>42111</v>
      </c>
      <c r="B1125">
        <v>31666</v>
      </c>
    </row>
    <row r="1126" spans="1:2">
      <c r="A1126" s="17">
        <v>42114</v>
      </c>
      <c r="B1126">
        <v>31666</v>
      </c>
    </row>
    <row r="1127" spans="1:2">
      <c r="A1127" s="17">
        <v>42115</v>
      </c>
      <c r="B1127">
        <v>32073</v>
      </c>
    </row>
    <row r="1128" spans="1:2">
      <c r="A1128" s="17">
        <v>42116</v>
      </c>
      <c r="B1128">
        <v>32073</v>
      </c>
    </row>
    <row r="1129" spans="1:2">
      <c r="A1129" s="17">
        <v>42117</v>
      </c>
      <c r="B1129">
        <v>32073</v>
      </c>
    </row>
    <row r="1130" spans="1:2">
      <c r="A1130" s="17">
        <v>42118</v>
      </c>
      <c r="B1130">
        <v>32073</v>
      </c>
    </row>
    <row r="1131" spans="1:2">
      <c r="A1131" s="17">
        <v>42121</v>
      </c>
      <c r="B1131">
        <v>32073</v>
      </c>
    </row>
    <row r="1132" spans="1:2">
      <c r="A1132" s="17">
        <v>42122</v>
      </c>
      <c r="B1132">
        <v>32578</v>
      </c>
    </row>
    <row r="1133" spans="1:2">
      <c r="A1133" s="17">
        <v>42123</v>
      </c>
      <c r="B1133">
        <v>32578</v>
      </c>
    </row>
    <row r="1134" spans="1:2">
      <c r="A1134" s="17">
        <v>42124</v>
      </c>
      <c r="B1134">
        <v>32578</v>
      </c>
    </row>
    <row r="1135" spans="1:2">
      <c r="A1135" s="17">
        <v>42125</v>
      </c>
      <c r="B1135">
        <v>32578</v>
      </c>
    </row>
    <row r="1136" spans="1:2">
      <c r="A1136" s="17">
        <v>42128</v>
      </c>
      <c r="B1136">
        <v>32578</v>
      </c>
    </row>
    <row r="1137" spans="1:2">
      <c r="A1137" s="17">
        <v>42129</v>
      </c>
      <c r="B1137">
        <v>32470</v>
      </c>
    </row>
    <row r="1138" spans="1:2">
      <c r="A1138" s="17">
        <v>42130</v>
      </c>
      <c r="B1138">
        <v>32470</v>
      </c>
    </row>
    <row r="1139" spans="1:2">
      <c r="A1139" s="17">
        <v>42131</v>
      </c>
      <c r="B1139">
        <v>32470</v>
      </c>
    </row>
    <row r="1140" spans="1:2">
      <c r="A1140" s="17">
        <v>42132</v>
      </c>
      <c r="B1140">
        <v>32470</v>
      </c>
    </row>
    <row r="1141" spans="1:2">
      <c r="A1141" s="17">
        <v>42135</v>
      </c>
      <c r="B1141">
        <v>32470</v>
      </c>
    </row>
    <row r="1142" spans="1:2">
      <c r="A1142" s="17">
        <v>42136</v>
      </c>
      <c r="B1142">
        <v>31823</v>
      </c>
    </row>
    <row r="1143" spans="1:2">
      <c r="A1143" s="17">
        <v>42137</v>
      </c>
      <c r="B1143">
        <v>31823</v>
      </c>
    </row>
    <row r="1144" spans="1:2">
      <c r="A1144" s="17">
        <v>42138</v>
      </c>
      <c r="B1144">
        <v>31823</v>
      </c>
    </row>
    <row r="1145" spans="1:2">
      <c r="A1145" s="17">
        <v>42139</v>
      </c>
      <c r="B1145">
        <v>31823</v>
      </c>
    </row>
    <row r="1146" spans="1:2">
      <c r="A1146" s="17">
        <v>42142</v>
      </c>
      <c r="B1146">
        <v>31823</v>
      </c>
    </row>
    <row r="1147" spans="1:2">
      <c r="A1147" s="17">
        <v>42143</v>
      </c>
      <c r="B1147">
        <v>31484</v>
      </c>
    </row>
    <row r="1148" spans="1:2">
      <c r="A1148" s="17">
        <v>42144</v>
      </c>
      <c r="B1148">
        <v>31484</v>
      </c>
    </row>
    <row r="1149" spans="1:2">
      <c r="A1149" s="17">
        <v>42145</v>
      </c>
      <c r="B1149">
        <v>31484</v>
      </c>
    </row>
    <row r="1150" spans="1:2">
      <c r="A1150" s="17">
        <v>42146</v>
      </c>
      <c r="B1150">
        <v>31484</v>
      </c>
    </row>
    <row r="1151" spans="1:2">
      <c r="A1151" s="17">
        <v>42149</v>
      </c>
      <c r="B1151">
        <v>31484</v>
      </c>
    </row>
    <row r="1152" spans="1:2">
      <c r="A1152" s="17">
        <v>42150</v>
      </c>
      <c r="B1152">
        <v>30284</v>
      </c>
    </row>
    <row r="1153" spans="1:2">
      <c r="A1153" s="17">
        <v>42151</v>
      </c>
      <c r="B1153">
        <v>30284</v>
      </c>
    </row>
    <row r="1154" spans="1:2">
      <c r="A1154" s="17">
        <v>42152</v>
      </c>
      <c r="B1154">
        <v>30284</v>
      </c>
    </row>
    <row r="1155" spans="1:2">
      <c r="A1155" s="17">
        <v>42153</v>
      </c>
      <c r="B1155">
        <v>30284</v>
      </c>
    </row>
    <row r="1156" spans="1:2">
      <c r="A1156" s="17">
        <v>42156</v>
      </c>
      <c r="B1156">
        <v>30284</v>
      </c>
    </row>
    <row r="1157" spans="1:2">
      <c r="A1157" s="17">
        <v>42157</v>
      </c>
      <c r="B1157">
        <v>29149</v>
      </c>
    </row>
    <row r="1158" spans="1:2">
      <c r="A1158" s="17">
        <v>42158</v>
      </c>
      <c r="B1158">
        <v>29149</v>
      </c>
    </row>
    <row r="1159" spans="1:2">
      <c r="A1159" s="17">
        <v>42159</v>
      </c>
      <c r="B1159">
        <v>29149</v>
      </c>
    </row>
    <row r="1160" spans="1:2">
      <c r="A1160" s="17">
        <v>42160</v>
      </c>
      <c r="B1160">
        <v>29149</v>
      </c>
    </row>
    <row r="1161" spans="1:2">
      <c r="A1161" s="17">
        <v>42163</v>
      </c>
      <c r="B1161">
        <v>29149</v>
      </c>
    </row>
    <row r="1162" spans="1:2">
      <c r="A1162" s="17">
        <v>42164</v>
      </c>
      <c r="B1162">
        <v>32282</v>
      </c>
    </row>
    <row r="1163" spans="1:2">
      <c r="A1163" s="17">
        <v>42165</v>
      </c>
      <c r="B1163">
        <v>32282</v>
      </c>
    </row>
    <row r="1164" spans="1:2">
      <c r="A1164" s="17">
        <v>42166</v>
      </c>
      <c r="B1164">
        <v>32282</v>
      </c>
    </row>
    <row r="1165" spans="1:2">
      <c r="A1165" s="17">
        <v>42167</v>
      </c>
      <c r="B1165">
        <v>32282</v>
      </c>
    </row>
    <row r="1166" spans="1:2">
      <c r="A1166" s="17">
        <v>42170</v>
      </c>
      <c r="B1166">
        <v>32282</v>
      </c>
    </row>
    <row r="1167" spans="1:2">
      <c r="A1167" s="17">
        <v>42171</v>
      </c>
      <c r="B1167">
        <v>33684</v>
      </c>
    </row>
    <row r="1168" spans="1:2">
      <c r="A1168" s="17">
        <v>42172</v>
      </c>
      <c r="B1168">
        <v>33684</v>
      </c>
    </row>
    <row r="1169" spans="1:2">
      <c r="A1169" s="17">
        <v>42173</v>
      </c>
      <c r="B1169">
        <v>33684</v>
      </c>
    </row>
    <row r="1170" spans="1:2">
      <c r="A1170" s="17">
        <v>42174</v>
      </c>
      <c r="B1170">
        <v>33684</v>
      </c>
    </row>
    <row r="1171" spans="1:2">
      <c r="A1171" s="17">
        <v>42177</v>
      </c>
      <c r="B1171">
        <v>33684</v>
      </c>
    </row>
    <row r="1172" spans="1:2">
      <c r="A1172" s="17">
        <v>42178</v>
      </c>
      <c r="B1172">
        <v>34821</v>
      </c>
    </row>
    <row r="1173" spans="1:2">
      <c r="A1173" s="17">
        <v>42179</v>
      </c>
      <c r="B1173">
        <v>34821</v>
      </c>
    </row>
    <row r="1174" spans="1:2">
      <c r="A1174" s="17">
        <v>42180</v>
      </c>
      <c r="B1174">
        <v>34821</v>
      </c>
    </row>
    <row r="1175" spans="1:2">
      <c r="A1175" s="17">
        <v>42181</v>
      </c>
      <c r="B1175">
        <v>34821</v>
      </c>
    </row>
    <row r="1176" spans="1:2">
      <c r="A1176" s="17">
        <v>42184</v>
      </c>
      <c r="B1176">
        <v>34821</v>
      </c>
    </row>
    <row r="1177" spans="1:2">
      <c r="A1177" s="17">
        <v>42185</v>
      </c>
      <c r="B1177">
        <v>37100</v>
      </c>
    </row>
    <row r="1178" spans="1:2">
      <c r="A1178" s="17">
        <v>42186</v>
      </c>
      <c r="B1178">
        <v>37100</v>
      </c>
    </row>
    <row r="1179" spans="1:2">
      <c r="A1179" s="17">
        <v>42187</v>
      </c>
      <c r="B1179">
        <v>37100</v>
      </c>
    </row>
    <row r="1180" spans="1:2">
      <c r="A1180" s="17">
        <v>42188</v>
      </c>
      <c r="B1180">
        <v>37100</v>
      </c>
    </row>
    <row r="1181" spans="1:2">
      <c r="A1181" s="17">
        <v>42191</v>
      </c>
      <c r="B1181">
        <v>37100</v>
      </c>
    </row>
    <row r="1182" spans="1:2">
      <c r="A1182" s="17">
        <v>42192</v>
      </c>
      <c r="B1182">
        <v>36192</v>
      </c>
    </row>
    <row r="1183" spans="1:2">
      <c r="A1183" s="17">
        <v>42193</v>
      </c>
      <c r="B1183">
        <v>36192</v>
      </c>
    </row>
    <row r="1184" spans="1:2">
      <c r="A1184" s="17">
        <v>42194</v>
      </c>
      <c r="B1184">
        <v>36192</v>
      </c>
    </row>
    <row r="1185" spans="1:2">
      <c r="A1185" s="17">
        <v>42195</v>
      </c>
      <c r="B1185">
        <v>36192</v>
      </c>
    </row>
    <row r="1186" spans="1:2">
      <c r="A1186" s="17">
        <v>42198</v>
      </c>
      <c r="B1186">
        <v>36192</v>
      </c>
    </row>
    <row r="1187" spans="1:2">
      <c r="A1187" s="17">
        <v>42199</v>
      </c>
      <c r="B1187">
        <v>36205</v>
      </c>
    </row>
    <row r="1188" spans="1:2">
      <c r="A1188" s="17">
        <v>42200</v>
      </c>
      <c r="B1188">
        <v>36205</v>
      </c>
    </row>
    <row r="1189" spans="1:2">
      <c r="A1189" s="17">
        <v>42201</v>
      </c>
      <c r="B1189">
        <v>36205</v>
      </c>
    </row>
    <row r="1190" spans="1:2">
      <c r="A1190" s="17">
        <v>42202</v>
      </c>
      <c r="B1190">
        <v>36205</v>
      </c>
    </row>
    <row r="1191" spans="1:2">
      <c r="A1191" s="17">
        <v>42205</v>
      </c>
      <c r="B1191">
        <v>36205</v>
      </c>
    </row>
    <row r="1192" spans="1:2">
      <c r="A1192" s="17">
        <v>42206</v>
      </c>
      <c r="B1192">
        <v>36428</v>
      </c>
    </row>
    <row r="1193" spans="1:2">
      <c r="A1193" s="17">
        <v>42207</v>
      </c>
      <c r="B1193">
        <v>36428</v>
      </c>
    </row>
    <row r="1194" spans="1:2">
      <c r="A1194" s="17">
        <v>42208</v>
      </c>
      <c r="B1194">
        <v>36428</v>
      </c>
    </row>
    <row r="1195" spans="1:2">
      <c r="A1195" s="17">
        <v>42209</v>
      </c>
      <c r="B1195">
        <v>36428</v>
      </c>
    </row>
    <row r="1196" spans="1:2">
      <c r="A1196" s="17">
        <v>42212</v>
      </c>
      <c r="B1196">
        <v>36428</v>
      </c>
    </row>
    <row r="1197" spans="1:2">
      <c r="A1197" s="17">
        <v>42213</v>
      </c>
      <c r="B1197">
        <v>37021</v>
      </c>
    </row>
    <row r="1198" spans="1:2">
      <c r="A1198" s="17">
        <v>42214</v>
      </c>
      <c r="B1198">
        <v>37021</v>
      </c>
    </row>
    <row r="1199" spans="1:2">
      <c r="A1199" s="17">
        <v>42215</v>
      </c>
      <c r="B1199">
        <v>37021</v>
      </c>
    </row>
    <row r="1200" spans="1:2">
      <c r="A1200" s="17">
        <v>42216</v>
      </c>
      <c r="B1200">
        <v>37021</v>
      </c>
    </row>
    <row r="1201" spans="1:2">
      <c r="A1201" s="17">
        <v>42219</v>
      </c>
      <c r="B1201">
        <v>37021</v>
      </c>
    </row>
    <row r="1202" spans="1:2">
      <c r="A1202" s="17">
        <v>42220</v>
      </c>
      <c r="B1202">
        <v>37485</v>
      </c>
    </row>
    <row r="1203" spans="1:2">
      <c r="A1203" s="17">
        <v>42221</v>
      </c>
      <c r="B1203">
        <v>37485</v>
      </c>
    </row>
    <row r="1204" spans="1:2">
      <c r="A1204" s="17">
        <v>42222</v>
      </c>
      <c r="B1204">
        <v>37485</v>
      </c>
    </row>
    <row r="1205" spans="1:2">
      <c r="A1205" s="17">
        <v>42223</v>
      </c>
      <c r="B1205">
        <v>37485</v>
      </c>
    </row>
    <row r="1206" spans="1:2">
      <c r="A1206" s="17">
        <v>42226</v>
      </c>
      <c r="B1206">
        <v>37485</v>
      </c>
    </row>
    <row r="1207" spans="1:2">
      <c r="A1207" s="17">
        <v>42227</v>
      </c>
      <c r="B1207">
        <v>36928</v>
      </c>
    </row>
    <row r="1208" spans="1:2">
      <c r="A1208" s="17">
        <v>42228</v>
      </c>
      <c r="B1208">
        <v>36928</v>
      </c>
    </row>
    <row r="1209" spans="1:2">
      <c r="A1209" s="17">
        <v>42229</v>
      </c>
      <c r="B1209">
        <v>36928</v>
      </c>
    </row>
    <row r="1210" spans="1:2">
      <c r="A1210" s="17">
        <v>42230</v>
      </c>
      <c r="B1210">
        <v>36928</v>
      </c>
    </row>
    <row r="1211" spans="1:2">
      <c r="A1211" s="17">
        <v>42233</v>
      </c>
      <c r="B1211">
        <v>36928</v>
      </c>
    </row>
    <row r="1212" spans="1:2">
      <c r="A1212" s="17">
        <v>42234</v>
      </c>
      <c r="B1212">
        <v>36028</v>
      </c>
    </row>
    <row r="1213" spans="1:2">
      <c r="A1213" s="17">
        <v>42235</v>
      </c>
      <c r="B1213">
        <v>36028</v>
      </c>
    </row>
    <row r="1214" spans="1:2">
      <c r="A1214" s="17">
        <v>42236</v>
      </c>
      <c r="B1214">
        <v>36028</v>
      </c>
    </row>
    <row r="1215" spans="1:2">
      <c r="A1215" s="17">
        <v>42237</v>
      </c>
      <c r="B1215">
        <v>36028</v>
      </c>
    </row>
    <row r="1216" spans="1:2">
      <c r="A1216" s="17">
        <v>42240</v>
      </c>
      <c r="B1216">
        <v>36028</v>
      </c>
    </row>
    <row r="1217" spans="1:2">
      <c r="A1217" s="17">
        <v>42241</v>
      </c>
      <c r="B1217">
        <v>31134</v>
      </c>
    </row>
    <row r="1218" spans="1:2">
      <c r="A1218" s="17">
        <v>42242</v>
      </c>
      <c r="B1218">
        <v>31134</v>
      </c>
    </row>
    <row r="1219" spans="1:2">
      <c r="A1219" s="17">
        <v>42243</v>
      </c>
      <c r="B1219">
        <v>31134</v>
      </c>
    </row>
    <row r="1220" spans="1:2">
      <c r="A1220" s="17">
        <v>42244</v>
      </c>
      <c r="B1220">
        <v>31134</v>
      </c>
    </row>
    <row r="1221" spans="1:2">
      <c r="A1221" s="17">
        <v>42247</v>
      </c>
      <c r="B1221">
        <v>31134</v>
      </c>
    </row>
    <row r="1222" spans="1:2">
      <c r="A1222" s="17">
        <v>42248</v>
      </c>
      <c r="B1222">
        <v>28619</v>
      </c>
    </row>
    <row r="1223" spans="1:2">
      <c r="A1223" s="17">
        <v>42249</v>
      </c>
      <c r="B1223">
        <v>28619</v>
      </c>
    </row>
    <row r="1224" spans="1:2">
      <c r="A1224" s="17">
        <v>42250</v>
      </c>
      <c r="B1224">
        <v>28619</v>
      </c>
    </row>
    <row r="1225" spans="1:2">
      <c r="A1225" s="17">
        <v>42251</v>
      </c>
      <c r="B1225">
        <v>28619</v>
      </c>
    </row>
    <row r="1226" spans="1:2">
      <c r="A1226" s="17">
        <v>42254</v>
      </c>
      <c r="B1226">
        <v>28619</v>
      </c>
    </row>
    <row r="1227" spans="1:2">
      <c r="A1227" s="17">
        <v>42255</v>
      </c>
      <c r="B1227">
        <v>27515</v>
      </c>
    </row>
    <row r="1228" spans="1:2">
      <c r="A1228" s="17">
        <v>42256</v>
      </c>
      <c r="B1228">
        <v>27515</v>
      </c>
    </row>
    <row r="1229" spans="1:2">
      <c r="A1229" s="17">
        <v>42257</v>
      </c>
      <c r="B1229">
        <v>27515</v>
      </c>
    </row>
    <row r="1230" spans="1:2">
      <c r="A1230" s="17">
        <v>42258</v>
      </c>
      <c r="B1230">
        <v>27515</v>
      </c>
    </row>
    <row r="1231" spans="1:2">
      <c r="A1231" s="17">
        <v>42261</v>
      </c>
      <c r="B1231">
        <v>27515</v>
      </c>
    </row>
    <row r="1232" spans="1:2">
      <c r="A1232" s="17">
        <v>42262</v>
      </c>
      <c r="B1232">
        <v>27693</v>
      </c>
    </row>
    <row r="1233" spans="1:2">
      <c r="A1233" s="17">
        <v>42263</v>
      </c>
      <c r="B1233">
        <v>27693</v>
      </c>
    </row>
    <row r="1234" spans="1:2">
      <c r="A1234" s="17">
        <v>42264</v>
      </c>
      <c r="B1234">
        <v>27693</v>
      </c>
    </row>
    <row r="1235" spans="1:2">
      <c r="A1235" s="17">
        <v>42265</v>
      </c>
      <c r="B1235">
        <v>27693</v>
      </c>
    </row>
    <row r="1236" spans="1:2">
      <c r="A1236" s="17">
        <v>42268</v>
      </c>
      <c r="B1236">
        <v>27693</v>
      </c>
    </row>
    <row r="1237" spans="1:2">
      <c r="A1237" s="17">
        <v>42269</v>
      </c>
      <c r="B1237">
        <v>27147</v>
      </c>
    </row>
    <row r="1238" spans="1:2">
      <c r="A1238" s="17">
        <v>42270</v>
      </c>
      <c r="B1238">
        <v>27147</v>
      </c>
    </row>
    <row r="1239" spans="1:2">
      <c r="A1239" s="17">
        <v>42271</v>
      </c>
      <c r="B1239">
        <v>27147</v>
      </c>
    </row>
    <row r="1240" spans="1:2">
      <c r="A1240" s="17">
        <v>42272</v>
      </c>
      <c r="B1240">
        <v>27147</v>
      </c>
    </row>
    <row r="1241" spans="1:2">
      <c r="A1241" s="17">
        <v>42275</v>
      </c>
      <c r="B1241">
        <v>27147</v>
      </c>
    </row>
    <row r="1242" spans="1:2">
      <c r="A1242" s="17">
        <v>42276</v>
      </c>
      <c r="B1242">
        <v>26595</v>
      </c>
    </row>
    <row r="1243" spans="1:2">
      <c r="A1243" s="17">
        <v>42277</v>
      </c>
      <c r="B1243">
        <v>26595</v>
      </c>
    </row>
    <row r="1244" spans="1:2">
      <c r="A1244" s="17">
        <v>42278</v>
      </c>
      <c r="B1244">
        <v>26595</v>
      </c>
    </row>
    <row r="1245" spans="1:2">
      <c r="A1245" s="17">
        <v>42279</v>
      </c>
      <c r="B1245">
        <v>26595</v>
      </c>
    </row>
    <row r="1246" spans="1:2">
      <c r="A1246" s="17">
        <v>42282</v>
      </c>
      <c r="B1246">
        <v>26595</v>
      </c>
    </row>
    <row r="1247" spans="1:2">
      <c r="A1247" s="17">
        <v>42283</v>
      </c>
      <c r="B1247">
        <v>26430</v>
      </c>
    </row>
    <row r="1248" spans="1:2">
      <c r="A1248" s="17">
        <v>42284</v>
      </c>
      <c r="B1248">
        <v>26430</v>
      </c>
    </row>
    <row r="1249" spans="1:2">
      <c r="A1249" s="17">
        <v>42285</v>
      </c>
      <c r="B1249">
        <v>26430</v>
      </c>
    </row>
    <row r="1250" spans="1:2">
      <c r="A1250" s="17">
        <v>42286</v>
      </c>
      <c r="B1250">
        <v>26430</v>
      </c>
    </row>
    <row r="1251" spans="1:2">
      <c r="A1251" s="17">
        <v>42289</v>
      </c>
      <c r="B1251">
        <v>26430</v>
      </c>
    </row>
    <row r="1252" spans="1:2">
      <c r="A1252" s="17">
        <v>42290</v>
      </c>
      <c r="B1252">
        <v>25558</v>
      </c>
    </row>
    <row r="1253" spans="1:2">
      <c r="A1253" s="17">
        <v>42291</v>
      </c>
      <c r="B1253">
        <v>25558</v>
      </c>
    </row>
    <row r="1254" spans="1:2">
      <c r="A1254" s="17">
        <v>42292</v>
      </c>
      <c r="B1254">
        <v>25558</v>
      </c>
    </row>
    <row r="1255" spans="1:2">
      <c r="A1255" s="17">
        <v>42293</v>
      </c>
      <c r="B1255">
        <v>25558</v>
      </c>
    </row>
    <row r="1256" spans="1:2">
      <c r="A1256" s="17">
        <v>42296</v>
      </c>
      <c r="B1256">
        <v>25558</v>
      </c>
    </row>
    <row r="1257" spans="1:2">
      <c r="A1257" s="17">
        <v>42297</v>
      </c>
      <c r="B1257">
        <v>25837</v>
      </c>
    </row>
    <row r="1258" spans="1:2">
      <c r="A1258" s="17">
        <v>42298</v>
      </c>
      <c r="B1258">
        <v>25837</v>
      </c>
    </row>
    <row r="1259" spans="1:2">
      <c r="A1259" s="17">
        <v>42299</v>
      </c>
      <c r="B1259">
        <v>25837</v>
      </c>
    </row>
    <row r="1260" spans="1:2">
      <c r="A1260" s="17">
        <v>42300</v>
      </c>
      <c r="B1260">
        <v>25837</v>
      </c>
    </row>
    <row r="1261" spans="1:2">
      <c r="A1261" s="17">
        <v>42303</v>
      </c>
      <c r="B1261">
        <v>25837</v>
      </c>
    </row>
    <row r="1262" spans="1:2">
      <c r="A1262" s="17">
        <v>42304</v>
      </c>
      <c r="B1262">
        <v>26065</v>
      </c>
    </row>
    <row r="1263" spans="1:2">
      <c r="A1263" s="17">
        <v>42305</v>
      </c>
      <c r="B1263">
        <v>26065</v>
      </c>
    </row>
    <row r="1264" spans="1:2">
      <c r="A1264" s="17">
        <v>42306</v>
      </c>
      <c r="B1264">
        <v>26065</v>
      </c>
    </row>
    <row r="1265" spans="1:2">
      <c r="A1265" s="17">
        <v>42307</v>
      </c>
      <c r="B1265">
        <v>26065</v>
      </c>
    </row>
    <row r="1266" spans="1:2">
      <c r="A1266" s="17">
        <v>42310</v>
      </c>
      <c r="B1266">
        <v>26065</v>
      </c>
    </row>
    <row r="1267" spans="1:2">
      <c r="A1267" s="17">
        <v>42311</v>
      </c>
      <c r="B1267">
        <v>26826</v>
      </c>
    </row>
    <row r="1268" spans="1:2">
      <c r="A1268" s="17">
        <v>42312</v>
      </c>
      <c r="B1268">
        <v>26826</v>
      </c>
    </row>
    <row r="1269" spans="1:2">
      <c r="A1269" s="17">
        <v>42313</v>
      </c>
      <c r="B1269">
        <v>26826</v>
      </c>
    </row>
    <row r="1270" spans="1:2">
      <c r="A1270" s="17">
        <v>42314</v>
      </c>
      <c r="B1270">
        <v>26826</v>
      </c>
    </row>
    <row r="1271" spans="1:2">
      <c r="A1271" s="17">
        <v>42317</v>
      </c>
      <c r="B1271">
        <v>26826</v>
      </c>
    </row>
    <row r="1272" spans="1:2">
      <c r="A1272" s="17">
        <v>42318</v>
      </c>
      <c r="B1272">
        <v>27526</v>
      </c>
    </row>
    <row r="1273" spans="1:2">
      <c r="A1273" s="17">
        <v>42319</v>
      </c>
      <c r="B1273">
        <v>27526</v>
      </c>
    </row>
    <row r="1274" spans="1:2">
      <c r="A1274" s="17">
        <v>42320</v>
      </c>
      <c r="B1274">
        <v>27526</v>
      </c>
    </row>
    <row r="1275" spans="1:2">
      <c r="A1275" s="17">
        <v>42321</v>
      </c>
      <c r="B1275">
        <v>27526</v>
      </c>
    </row>
    <row r="1276" spans="1:2">
      <c r="A1276" s="17">
        <v>42324</v>
      </c>
      <c r="B1276">
        <v>27526</v>
      </c>
    </row>
    <row r="1277" spans="1:2">
      <c r="A1277" s="17">
        <v>42325</v>
      </c>
      <c r="B1277">
        <v>27520</v>
      </c>
    </row>
    <row r="1278" spans="1:2">
      <c r="A1278" s="17">
        <v>42326</v>
      </c>
      <c r="B1278">
        <v>27520</v>
      </c>
    </row>
    <row r="1279" spans="1:2">
      <c r="A1279" s="17">
        <v>42327</v>
      </c>
      <c r="B1279">
        <v>27520</v>
      </c>
    </row>
    <row r="1280" spans="1:2">
      <c r="A1280" s="17">
        <v>42328</v>
      </c>
      <c r="B1280">
        <v>27520</v>
      </c>
    </row>
    <row r="1281" spans="1:2">
      <c r="A1281" s="17">
        <v>42331</v>
      </c>
      <c r="B1281">
        <v>27520</v>
      </c>
    </row>
    <row r="1282" spans="1:2">
      <c r="A1282" s="17">
        <v>42332</v>
      </c>
      <c r="B1282">
        <v>28418</v>
      </c>
    </row>
    <row r="1283" spans="1:2">
      <c r="A1283" s="17">
        <v>42333</v>
      </c>
      <c r="B1283">
        <v>28418</v>
      </c>
    </row>
    <row r="1284" spans="1:2">
      <c r="A1284" s="17">
        <v>42334</v>
      </c>
      <c r="B1284">
        <v>28418</v>
      </c>
    </row>
    <row r="1285" spans="1:2">
      <c r="A1285" s="17">
        <v>42335</v>
      </c>
      <c r="B1285">
        <v>28418</v>
      </c>
    </row>
    <row r="1286" spans="1:2">
      <c r="A1286" s="17">
        <v>42338</v>
      </c>
      <c r="B1286">
        <v>28418</v>
      </c>
    </row>
    <row r="1287" spans="1:2">
      <c r="A1287" s="17">
        <v>42339</v>
      </c>
      <c r="B1287">
        <v>26853</v>
      </c>
    </row>
    <row r="1288" spans="1:2">
      <c r="A1288" s="17">
        <v>42340</v>
      </c>
      <c r="B1288">
        <v>26853</v>
      </c>
    </row>
    <row r="1289" spans="1:2">
      <c r="A1289" s="17">
        <v>42341</v>
      </c>
      <c r="B1289">
        <v>26853</v>
      </c>
    </row>
    <row r="1290" spans="1:2">
      <c r="A1290" s="17">
        <v>42342</v>
      </c>
      <c r="B1290">
        <v>26853</v>
      </c>
    </row>
    <row r="1291" spans="1:2">
      <c r="A1291" s="17">
        <v>42345</v>
      </c>
      <c r="B1291">
        <v>26853</v>
      </c>
    </row>
    <row r="1292" spans="1:2">
      <c r="A1292" s="17">
        <v>42346</v>
      </c>
      <c r="B1292">
        <v>26006</v>
      </c>
    </row>
    <row r="1293" spans="1:2">
      <c r="A1293" s="17">
        <v>42347</v>
      </c>
      <c r="B1293">
        <v>26006</v>
      </c>
    </row>
    <row r="1294" spans="1:2">
      <c r="A1294" s="17">
        <v>42348</v>
      </c>
      <c r="B1294">
        <v>26006</v>
      </c>
    </row>
    <row r="1295" spans="1:2">
      <c r="A1295" s="17">
        <v>42349</v>
      </c>
      <c r="B1295">
        <v>26006</v>
      </c>
    </row>
    <row r="1296" spans="1:2">
      <c r="A1296" s="17">
        <v>42352</v>
      </c>
      <c r="B1296">
        <v>26006</v>
      </c>
    </row>
    <row r="1297" spans="1:2">
      <c r="A1297" s="17">
        <v>42353</v>
      </c>
      <c r="B1297">
        <v>24428</v>
      </c>
    </row>
    <row r="1298" spans="1:2">
      <c r="A1298" s="17">
        <v>42354</v>
      </c>
      <c r="B1298">
        <v>24428</v>
      </c>
    </row>
    <row r="1299" spans="1:2">
      <c r="A1299" s="17">
        <v>42355</v>
      </c>
      <c r="B1299">
        <v>24428</v>
      </c>
    </row>
    <row r="1300" spans="1:2">
      <c r="A1300" s="17">
        <v>42356</v>
      </c>
      <c r="B1300">
        <v>24428</v>
      </c>
    </row>
    <row r="1301" spans="1:2">
      <c r="A1301" s="17">
        <v>42359</v>
      </c>
      <c r="B1301">
        <v>24428</v>
      </c>
    </row>
    <row r="1302" spans="1:2">
      <c r="A1302" s="17">
        <v>42360</v>
      </c>
      <c r="B1302">
        <v>23778</v>
      </c>
    </row>
    <row r="1303" spans="1:2">
      <c r="A1303" s="17">
        <v>42361</v>
      </c>
      <c r="B1303">
        <v>23778</v>
      </c>
    </row>
    <row r="1304" spans="1:2">
      <c r="A1304" s="17">
        <v>42362</v>
      </c>
      <c r="B1304">
        <v>23778</v>
      </c>
    </row>
    <row r="1305" spans="1:2">
      <c r="A1305" s="17">
        <v>42363</v>
      </c>
      <c r="B1305">
        <v>23778</v>
      </c>
    </row>
    <row r="1306" spans="1:2">
      <c r="A1306" s="17">
        <v>42366</v>
      </c>
      <c r="B1306">
        <v>23778</v>
      </c>
    </row>
    <row r="1307" spans="1:2">
      <c r="A1307" s="17">
        <v>42367</v>
      </c>
      <c r="B1307">
        <v>24119</v>
      </c>
    </row>
    <row r="1308" spans="1:2">
      <c r="A1308" s="17">
        <v>42368</v>
      </c>
      <c r="B1308">
        <v>24119</v>
      </c>
    </row>
    <row r="1309" spans="1:2">
      <c r="A1309" s="17">
        <v>42369</v>
      </c>
      <c r="B1309">
        <v>24119</v>
      </c>
    </row>
    <row r="1310" spans="1:2">
      <c r="A1310" s="17">
        <v>42370</v>
      </c>
      <c r="B1310">
        <v>24119</v>
      </c>
    </row>
    <row r="1311" spans="1:2">
      <c r="A1311" s="17">
        <v>42373</v>
      </c>
      <c r="B1311">
        <v>24119</v>
      </c>
    </row>
    <row r="1312" spans="1:2">
      <c r="A1312" s="17">
        <v>42374</v>
      </c>
      <c r="B1312">
        <v>25036</v>
      </c>
    </row>
    <row r="1313" spans="1:2">
      <c r="A1313" s="17">
        <v>42375</v>
      </c>
      <c r="B1313">
        <v>25036</v>
      </c>
    </row>
    <row r="1314" spans="1:2">
      <c r="A1314" s="17">
        <v>42376</v>
      </c>
      <c r="B1314">
        <v>25036</v>
      </c>
    </row>
    <row r="1315" spans="1:2">
      <c r="A1315" s="17">
        <v>42377</v>
      </c>
      <c r="B1315">
        <v>25036</v>
      </c>
    </row>
    <row r="1316" spans="1:2">
      <c r="A1316" s="17">
        <v>42380</v>
      </c>
      <c r="B1316">
        <v>25036</v>
      </c>
    </row>
    <row r="1317" spans="1:2">
      <c r="A1317" s="17">
        <v>42381</v>
      </c>
      <c r="B1317">
        <v>27222</v>
      </c>
    </row>
    <row r="1318" spans="1:2">
      <c r="A1318" s="17">
        <v>42382</v>
      </c>
      <c r="B1318">
        <v>27222</v>
      </c>
    </row>
    <row r="1319" spans="1:2">
      <c r="A1319" s="17">
        <v>42383</v>
      </c>
      <c r="B1319">
        <v>27222</v>
      </c>
    </row>
    <row r="1320" spans="1:2">
      <c r="A1320" s="17">
        <v>42384</v>
      </c>
      <c r="B1320">
        <v>27222</v>
      </c>
    </row>
    <row r="1321" spans="1:2">
      <c r="A1321" s="17">
        <v>42387</v>
      </c>
      <c r="B1321">
        <v>27222</v>
      </c>
    </row>
    <row r="1322" spans="1:2">
      <c r="A1322" s="17">
        <v>42388</v>
      </c>
      <c r="B1322">
        <v>26180</v>
      </c>
    </row>
    <row r="1323" spans="1:2">
      <c r="A1323" s="17">
        <v>42389</v>
      </c>
      <c r="B1323">
        <v>26180</v>
      </c>
    </row>
    <row r="1324" spans="1:2">
      <c r="A1324" s="17">
        <v>42390</v>
      </c>
      <c r="B1324">
        <v>26180</v>
      </c>
    </row>
    <row r="1325" spans="1:2">
      <c r="A1325" s="17">
        <v>42391</v>
      </c>
      <c r="B1325">
        <v>26180</v>
      </c>
    </row>
    <row r="1326" spans="1:2">
      <c r="A1326" s="17">
        <v>42394</v>
      </c>
      <c r="B1326">
        <v>26180</v>
      </c>
    </row>
    <row r="1327" spans="1:2">
      <c r="A1327" s="17">
        <v>42395</v>
      </c>
      <c r="B1327">
        <v>25779</v>
      </c>
    </row>
    <row r="1328" spans="1:2">
      <c r="A1328" s="17">
        <v>42396</v>
      </c>
      <c r="B1328">
        <v>25779</v>
      </c>
    </row>
    <row r="1329" spans="1:2">
      <c r="A1329" s="17">
        <v>42397</v>
      </c>
      <c r="B1329">
        <v>25779</v>
      </c>
    </row>
    <row r="1330" spans="1:2">
      <c r="A1330" s="17">
        <v>42398</v>
      </c>
      <c r="B1330">
        <v>25779</v>
      </c>
    </row>
    <row r="1331" spans="1:2">
      <c r="A1331" s="17">
        <v>42401</v>
      </c>
      <c r="B1331">
        <v>25779</v>
      </c>
    </row>
    <row r="1332" spans="1:2">
      <c r="A1332" s="17">
        <v>42402</v>
      </c>
      <c r="B1332">
        <v>26235</v>
      </c>
    </row>
    <row r="1333" spans="1:2">
      <c r="A1333" s="17">
        <v>42403</v>
      </c>
      <c r="B1333">
        <v>26235</v>
      </c>
    </row>
    <row r="1334" spans="1:2">
      <c r="A1334" s="17">
        <v>42404</v>
      </c>
      <c r="B1334">
        <v>26235</v>
      </c>
    </row>
    <row r="1335" spans="1:2">
      <c r="A1335" s="17">
        <v>42405</v>
      </c>
      <c r="B1335">
        <v>26235</v>
      </c>
    </row>
    <row r="1336" spans="1:2">
      <c r="A1336" s="17">
        <v>42408</v>
      </c>
      <c r="B1336">
        <v>26235</v>
      </c>
    </row>
    <row r="1337" spans="1:2">
      <c r="A1337" s="17">
        <v>42409</v>
      </c>
      <c r="B1337">
        <v>27198</v>
      </c>
    </row>
    <row r="1338" spans="1:2">
      <c r="A1338" s="17">
        <v>42410</v>
      </c>
      <c r="B1338">
        <v>27198</v>
      </c>
    </row>
    <row r="1339" spans="1:2">
      <c r="A1339" s="17">
        <v>42411</v>
      </c>
      <c r="B1339">
        <v>27198</v>
      </c>
    </row>
    <row r="1340" spans="1:2">
      <c r="A1340" s="17">
        <v>42412</v>
      </c>
      <c r="B1340">
        <v>27198</v>
      </c>
    </row>
    <row r="1341" spans="1:2">
      <c r="A1341" s="17">
        <v>42415</v>
      </c>
      <c r="B1341">
        <v>27198</v>
      </c>
    </row>
    <row r="1342" spans="1:2">
      <c r="A1342" s="17">
        <v>42416</v>
      </c>
      <c r="B1342">
        <v>28117</v>
      </c>
    </row>
    <row r="1343" spans="1:2">
      <c r="A1343" s="17">
        <v>42417</v>
      </c>
      <c r="B1343">
        <v>28117</v>
      </c>
    </row>
    <row r="1344" spans="1:2">
      <c r="A1344" s="17">
        <v>42418</v>
      </c>
      <c r="B1344">
        <v>28117</v>
      </c>
    </row>
    <row r="1345" spans="1:2">
      <c r="A1345" s="17">
        <v>42419</v>
      </c>
      <c r="B1345">
        <v>28117</v>
      </c>
    </row>
    <row r="1346" spans="1:2">
      <c r="A1346" s="17">
        <v>42422</v>
      </c>
      <c r="B1346">
        <v>28117</v>
      </c>
    </row>
    <row r="1347" spans="1:2">
      <c r="A1347" s="17">
        <v>42423</v>
      </c>
      <c r="B1347">
        <v>28091</v>
      </c>
    </row>
    <row r="1348" spans="1:2">
      <c r="A1348" s="17">
        <v>42424</v>
      </c>
      <c r="B1348">
        <v>28091</v>
      </c>
    </row>
    <row r="1349" spans="1:2">
      <c r="A1349" s="17">
        <v>42425</v>
      </c>
      <c r="B1349">
        <v>28091</v>
      </c>
    </row>
    <row r="1350" spans="1:2">
      <c r="A1350" s="17">
        <v>42426</v>
      </c>
      <c r="B1350">
        <v>28091</v>
      </c>
    </row>
    <row r="1351" spans="1:2">
      <c r="A1351" s="17">
        <v>42429</v>
      </c>
      <c r="B1351">
        <v>28091</v>
      </c>
    </row>
    <row r="1352" spans="1:2">
      <c r="A1352" s="17">
        <v>42430</v>
      </c>
      <c r="B1352">
        <v>25293</v>
      </c>
    </row>
    <row r="1353" spans="1:2">
      <c r="A1353" s="17">
        <v>42431</v>
      </c>
      <c r="B1353">
        <v>25293</v>
      </c>
    </row>
    <row r="1354" spans="1:2">
      <c r="A1354" s="17">
        <v>42432</v>
      </c>
      <c r="B1354">
        <v>25293</v>
      </c>
    </row>
    <row r="1355" spans="1:2">
      <c r="A1355" s="17">
        <v>42433</v>
      </c>
      <c r="B1355">
        <v>25293</v>
      </c>
    </row>
    <row r="1356" spans="1:2">
      <c r="A1356" s="17">
        <v>42436</v>
      </c>
      <c r="B1356">
        <v>25293</v>
      </c>
    </row>
    <row r="1357" spans="1:2">
      <c r="A1357" s="17">
        <v>42437</v>
      </c>
      <c r="B1357">
        <v>23425</v>
      </c>
    </row>
    <row r="1358" spans="1:2">
      <c r="A1358" s="17">
        <v>42438</v>
      </c>
      <c r="B1358">
        <v>23425</v>
      </c>
    </row>
    <row r="1359" spans="1:2">
      <c r="A1359" s="17">
        <v>42439</v>
      </c>
      <c r="B1359">
        <v>23425</v>
      </c>
    </row>
    <row r="1360" spans="1:2">
      <c r="A1360" s="17">
        <v>42440</v>
      </c>
      <c r="B1360">
        <v>23425</v>
      </c>
    </row>
    <row r="1361" spans="1:2">
      <c r="A1361" s="17">
        <v>42443</v>
      </c>
      <c r="B1361">
        <v>23425</v>
      </c>
    </row>
    <row r="1362" spans="1:2">
      <c r="A1362" s="17">
        <v>42444</v>
      </c>
      <c r="B1362">
        <v>22064</v>
      </c>
    </row>
    <row r="1363" spans="1:2">
      <c r="A1363" s="17">
        <v>42445</v>
      </c>
      <c r="B1363">
        <v>22064</v>
      </c>
    </row>
    <row r="1364" spans="1:2">
      <c r="A1364" s="17">
        <v>42446</v>
      </c>
      <c r="B1364">
        <v>22064</v>
      </c>
    </row>
    <row r="1365" spans="1:2">
      <c r="A1365" s="17">
        <v>42447</v>
      </c>
      <c r="B1365">
        <v>22064</v>
      </c>
    </row>
    <row r="1366" spans="1:2">
      <c r="A1366" s="17">
        <v>42450</v>
      </c>
      <c r="B1366">
        <v>22064</v>
      </c>
    </row>
    <row r="1367" spans="1:2">
      <c r="A1367" s="17">
        <v>42451</v>
      </c>
      <c r="B1367">
        <v>22446</v>
      </c>
    </row>
    <row r="1368" spans="1:2">
      <c r="A1368" s="17">
        <v>42452</v>
      </c>
      <c r="B1368">
        <v>22446</v>
      </c>
    </row>
    <row r="1369" spans="1:2">
      <c r="A1369" s="17">
        <v>42453</v>
      </c>
      <c r="B1369">
        <v>22446</v>
      </c>
    </row>
    <row r="1370" spans="1:2">
      <c r="A1370" s="17">
        <v>42454</v>
      </c>
      <c r="B1370">
        <v>22446</v>
      </c>
    </row>
    <row r="1371" spans="1:2">
      <c r="A1371" s="17">
        <v>42457</v>
      </c>
      <c r="B1371">
        <v>22446</v>
      </c>
    </row>
    <row r="1372" spans="1:2">
      <c r="A1372" s="17">
        <v>42458</v>
      </c>
      <c r="B1372">
        <v>22670</v>
      </c>
    </row>
    <row r="1373" spans="1:2">
      <c r="A1373" s="17">
        <v>42459</v>
      </c>
      <c r="B1373">
        <v>22670</v>
      </c>
    </row>
    <row r="1374" spans="1:2">
      <c r="A1374" s="17">
        <v>42460</v>
      </c>
      <c r="B1374">
        <v>22670</v>
      </c>
    </row>
    <row r="1375" spans="1:2">
      <c r="A1375" s="17">
        <v>42461</v>
      </c>
      <c r="B1375">
        <v>22670</v>
      </c>
    </row>
    <row r="1376" spans="1:2">
      <c r="A1376" s="17">
        <v>42464</v>
      </c>
      <c r="B1376">
        <v>22670</v>
      </c>
    </row>
    <row r="1377" spans="1:2">
      <c r="A1377" s="17">
        <v>42465</v>
      </c>
      <c r="B1377">
        <v>22736</v>
      </c>
    </row>
    <row r="1378" spans="1:2">
      <c r="A1378" s="17">
        <v>42466</v>
      </c>
      <c r="B1378">
        <v>22736</v>
      </c>
    </row>
    <row r="1379" spans="1:2">
      <c r="A1379" s="17">
        <v>42467</v>
      </c>
      <c r="B1379">
        <v>22736</v>
      </c>
    </row>
    <row r="1380" spans="1:2">
      <c r="A1380" s="17">
        <v>42468</v>
      </c>
      <c r="B1380">
        <v>22736</v>
      </c>
    </row>
    <row r="1381" spans="1:2">
      <c r="A1381" s="17">
        <v>42471</v>
      </c>
      <c r="B1381">
        <v>22736</v>
      </c>
    </row>
    <row r="1382" spans="1:2">
      <c r="A1382" s="17">
        <v>42472</v>
      </c>
      <c r="B1382">
        <v>24523</v>
      </c>
    </row>
    <row r="1383" spans="1:2">
      <c r="A1383" s="17">
        <v>42473</v>
      </c>
      <c r="B1383">
        <v>24523</v>
      </c>
    </row>
    <row r="1384" spans="1:2">
      <c r="A1384" s="17">
        <v>42474</v>
      </c>
      <c r="B1384">
        <v>24523</v>
      </c>
    </row>
    <row r="1385" spans="1:2">
      <c r="A1385" s="17">
        <v>42475</v>
      </c>
      <c r="B1385">
        <v>24523</v>
      </c>
    </row>
    <row r="1386" spans="1:2">
      <c r="A1386" s="17">
        <v>42478</v>
      </c>
      <c r="B1386">
        <v>24523</v>
      </c>
    </row>
    <row r="1387" spans="1:2">
      <c r="A1387" s="17">
        <v>42479</v>
      </c>
      <c r="B1387">
        <v>24352</v>
      </c>
    </row>
    <row r="1388" spans="1:2">
      <c r="A1388" s="17">
        <v>42480</v>
      </c>
      <c r="B1388">
        <v>24352</v>
      </c>
    </row>
    <row r="1389" spans="1:2">
      <c r="A1389" s="17">
        <v>42481</v>
      </c>
      <c r="B1389">
        <v>24352</v>
      </c>
    </row>
    <row r="1390" spans="1:2">
      <c r="A1390" s="17">
        <v>42482</v>
      </c>
      <c r="B1390">
        <v>24352</v>
      </c>
    </row>
    <row r="1391" spans="1:2">
      <c r="A1391" s="17">
        <v>42485</v>
      </c>
      <c r="B1391">
        <v>24352</v>
      </c>
    </row>
    <row r="1392" spans="1:2">
      <c r="A1392" s="17">
        <v>42486</v>
      </c>
      <c r="B1392">
        <v>22958</v>
      </c>
    </row>
    <row r="1393" spans="1:2">
      <c r="A1393" s="17">
        <v>42487</v>
      </c>
      <c r="B1393">
        <v>22958</v>
      </c>
    </row>
    <row r="1394" spans="1:2">
      <c r="A1394" s="17">
        <v>42488</v>
      </c>
      <c r="B1394">
        <v>22958</v>
      </c>
    </row>
    <row r="1395" spans="1:2">
      <c r="A1395" s="17">
        <v>42489</v>
      </c>
      <c r="B1395">
        <v>22958</v>
      </c>
    </row>
    <row r="1396" spans="1:2">
      <c r="A1396" s="17">
        <v>42492</v>
      </c>
      <c r="B1396">
        <v>22958</v>
      </c>
    </row>
    <row r="1397" spans="1:2">
      <c r="A1397" s="17">
        <v>42493</v>
      </c>
      <c r="B1397">
        <v>22749</v>
      </c>
    </row>
    <row r="1398" spans="1:2">
      <c r="A1398" s="17">
        <v>42494</v>
      </c>
      <c r="B1398">
        <v>22749</v>
      </c>
    </row>
    <row r="1399" spans="1:2">
      <c r="A1399" s="17">
        <v>42495</v>
      </c>
      <c r="B1399">
        <v>22749</v>
      </c>
    </row>
    <row r="1400" spans="1:2">
      <c r="A1400" s="17">
        <v>42496</v>
      </c>
      <c r="B1400">
        <v>22749</v>
      </c>
    </row>
    <row r="1401" spans="1:2">
      <c r="A1401" s="17">
        <v>42499</v>
      </c>
      <c r="B1401">
        <v>22749</v>
      </c>
    </row>
    <row r="1402" spans="1:2">
      <c r="A1402" s="17">
        <v>42500</v>
      </c>
      <c r="B1402">
        <v>24651</v>
      </c>
    </row>
    <row r="1403" spans="1:2">
      <c r="A1403" s="17">
        <v>42501</v>
      </c>
      <c r="B1403">
        <v>24651</v>
      </c>
    </row>
    <row r="1404" spans="1:2">
      <c r="A1404" s="17">
        <v>42502</v>
      </c>
      <c r="B1404">
        <v>24651</v>
      </c>
    </row>
    <row r="1405" spans="1:2">
      <c r="A1405" s="17">
        <v>42503</v>
      </c>
      <c r="B1405">
        <v>24651</v>
      </c>
    </row>
    <row r="1406" spans="1:2">
      <c r="A1406" s="17">
        <v>42506</v>
      </c>
      <c r="B1406">
        <v>24651</v>
      </c>
    </row>
    <row r="1407" spans="1:2">
      <c r="A1407" s="17">
        <v>42507</v>
      </c>
      <c r="B1407">
        <v>24978</v>
      </c>
    </row>
    <row r="1408" spans="1:2">
      <c r="A1408" s="17">
        <v>42508</v>
      </c>
      <c r="B1408">
        <v>24978</v>
      </c>
    </row>
    <row r="1409" spans="1:2">
      <c r="A1409" s="17">
        <v>42509</v>
      </c>
      <c r="B1409">
        <v>24978</v>
      </c>
    </row>
    <row r="1410" spans="1:2">
      <c r="A1410" s="17">
        <v>42510</v>
      </c>
      <c r="B1410">
        <v>24978</v>
      </c>
    </row>
    <row r="1411" spans="1:2">
      <c r="A1411" s="17">
        <v>42513</v>
      </c>
      <c r="B1411">
        <v>24978</v>
      </c>
    </row>
    <row r="1412" spans="1:2">
      <c r="A1412" s="17">
        <v>42514</v>
      </c>
      <c r="B1412">
        <v>23153</v>
      </c>
    </row>
    <row r="1413" spans="1:2">
      <c r="A1413" s="17">
        <v>42515</v>
      </c>
      <c r="B1413">
        <v>23153</v>
      </c>
    </row>
    <row r="1414" spans="1:2">
      <c r="A1414" s="17">
        <v>42516</v>
      </c>
      <c r="B1414">
        <v>23153</v>
      </c>
    </row>
    <row r="1415" spans="1:2">
      <c r="A1415" s="17">
        <v>42517</v>
      </c>
      <c r="B1415">
        <v>23153</v>
      </c>
    </row>
    <row r="1416" spans="1:2">
      <c r="A1416" s="17">
        <v>42520</v>
      </c>
      <c r="B1416">
        <v>23153</v>
      </c>
    </row>
    <row r="1417" spans="1:2">
      <c r="A1417" s="17">
        <v>42521</v>
      </c>
      <c r="B1417">
        <v>22341</v>
      </c>
    </row>
    <row r="1418" spans="1:2">
      <c r="A1418" s="17">
        <v>42522</v>
      </c>
      <c r="B1418">
        <v>22341</v>
      </c>
    </row>
    <row r="1419" spans="1:2">
      <c r="A1419" s="17">
        <v>42523</v>
      </c>
      <c r="B1419">
        <v>22341</v>
      </c>
    </row>
    <row r="1420" spans="1:2">
      <c r="A1420" s="17">
        <v>42524</v>
      </c>
      <c r="B1420">
        <v>22341</v>
      </c>
    </row>
    <row r="1421" spans="1:2">
      <c r="A1421" s="17">
        <v>42527</v>
      </c>
      <c r="B1421">
        <v>22341</v>
      </c>
    </row>
    <row r="1422" spans="1:2">
      <c r="A1422" s="17">
        <v>42528</v>
      </c>
      <c r="B1422">
        <v>23144</v>
      </c>
    </row>
    <row r="1423" spans="1:2">
      <c r="A1423" s="17">
        <v>42529</v>
      </c>
      <c r="B1423">
        <v>23144</v>
      </c>
    </row>
    <row r="1424" spans="1:2">
      <c r="A1424" s="17">
        <v>42530</v>
      </c>
      <c r="B1424">
        <v>23144</v>
      </c>
    </row>
    <row r="1425" spans="1:2">
      <c r="A1425" s="17">
        <v>42531</v>
      </c>
      <c r="B1425">
        <v>23144</v>
      </c>
    </row>
    <row r="1426" spans="1:2">
      <c r="A1426" s="17">
        <v>42534</v>
      </c>
      <c r="B1426">
        <v>23144</v>
      </c>
    </row>
    <row r="1427" spans="1:2">
      <c r="A1427" s="17">
        <v>42535</v>
      </c>
      <c r="B1427">
        <v>23750</v>
      </c>
    </row>
    <row r="1428" spans="1:2">
      <c r="A1428" s="17">
        <v>42536</v>
      </c>
      <c r="B1428">
        <v>23750</v>
      </c>
    </row>
    <row r="1429" spans="1:2">
      <c r="A1429" s="17">
        <v>42537</v>
      </c>
      <c r="B1429">
        <v>23750</v>
      </c>
    </row>
    <row r="1430" spans="1:2">
      <c r="A1430" s="17">
        <v>42538</v>
      </c>
      <c r="B1430">
        <v>23750</v>
      </c>
    </row>
    <row r="1431" spans="1:2">
      <c r="A1431" s="17">
        <v>42541</v>
      </c>
      <c r="B1431">
        <v>23750</v>
      </c>
    </row>
    <row r="1432" spans="1:2">
      <c r="A1432" s="17">
        <v>42542</v>
      </c>
      <c r="B1432">
        <v>23998</v>
      </c>
    </row>
    <row r="1433" spans="1:2">
      <c r="A1433" s="17">
        <v>42543</v>
      </c>
      <c r="B1433">
        <v>23998</v>
      </c>
    </row>
    <row r="1434" spans="1:2">
      <c r="A1434" s="17">
        <v>42544</v>
      </c>
      <c r="B1434">
        <v>23998</v>
      </c>
    </row>
    <row r="1435" spans="1:2">
      <c r="A1435" s="17">
        <v>42545</v>
      </c>
      <c r="B1435">
        <v>23998</v>
      </c>
    </row>
    <row r="1436" spans="1:2">
      <c r="A1436" s="17">
        <v>42548</v>
      </c>
      <c r="B1436">
        <v>23998</v>
      </c>
    </row>
    <row r="1437" spans="1:2">
      <c r="A1437" s="17">
        <v>42549</v>
      </c>
      <c r="B1437">
        <v>21616</v>
      </c>
    </row>
    <row r="1438" spans="1:2">
      <c r="A1438" s="17">
        <v>42550</v>
      </c>
      <c r="B1438">
        <v>21616</v>
      </c>
    </row>
    <row r="1439" spans="1:2">
      <c r="A1439" s="17">
        <v>42551</v>
      </c>
      <c r="B1439">
        <v>21616</v>
      </c>
    </row>
    <row r="1440" spans="1:2">
      <c r="A1440" s="17">
        <v>42552</v>
      </c>
      <c r="B1440">
        <v>21616</v>
      </c>
    </row>
    <row r="1441" spans="1:2">
      <c r="A1441" s="17">
        <v>42555</v>
      </c>
      <c r="B1441">
        <v>21616</v>
      </c>
    </row>
    <row r="1442" spans="1:2">
      <c r="A1442" s="17">
        <v>42556</v>
      </c>
      <c r="B1442">
        <v>21620</v>
      </c>
    </row>
    <row r="1443" spans="1:2">
      <c r="A1443" s="17">
        <v>42557</v>
      </c>
      <c r="B1443">
        <v>21620</v>
      </c>
    </row>
    <row r="1444" spans="1:2">
      <c r="A1444" s="17">
        <v>42558</v>
      </c>
      <c r="B1444">
        <v>21620</v>
      </c>
    </row>
    <row r="1445" spans="1:2">
      <c r="A1445" s="17">
        <v>42559</v>
      </c>
      <c r="B1445">
        <v>21620</v>
      </c>
    </row>
    <row r="1446" spans="1:2">
      <c r="A1446" s="17">
        <v>42562</v>
      </c>
      <c r="B1446">
        <v>21620</v>
      </c>
    </row>
    <row r="1447" spans="1:2">
      <c r="A1447" s="17">
        <v>42563</v>
      </c>
      <c r="B1447">
        <v>22949</v>
      </c>
    </row>
    <row r="1448" spans="1:2">
      <c r="A1448" s="17">
        <v>42564</v>
      </c>
      <c r="B1448">
        <v>22949</v>
      </c>
    </row>
    <row r="1449" spans="1:2">
      <c r="A1449" s="17">
        <v>42565</v>
      </c>
      <c r="B1449">
        <v>22949</v>
      </c>
    </row>
    <row r="1450" spans="1:2">
      <c r="A1450" s="17">
        <v>42566</v>
      </c>
      <c r="B1450">
        <v>22949</v>
      </c>
    </row>
    <row r="1451" spans="1:2">
      <c r="A1451" s="17">
        <v>42569</v>
      </c>
      <c r="B1451">
        <v>22949</v>
      </c>
    </row>
    <row r="1452" spans="1:2">
      <c r="A1452" s="17">
        <v>42570</v>
      </c>
      <c r="B1452">
        <v>23595</v>
      </c>
    </row>
    <row r="1453" spans="1:2">
      <c r="A1453" s="17">
        <v>42571</v>
      </c>
      <c r="B1453">
        <v>23595</v>
      </c>
    </row>
    <row r="1454" spans="1:2">
      <c r="A1454" s="17">
        <v>42572</v>
      </c>
      <c r="B1454">
        <v>23595</v>
      </c>
    </row>
    <row r="1455" spans="1:2">
      <c r="A1455" s="17">
        <v>42573</v>
      </c>
      <c r="B1455">
        <v>23595</v>
      </c>
    </row>
    <row r="1456" spans="1:2">
      <c r="A1456" s="17">
        <v>42576</v>
      </c>
      <c r="B1456">
        <v>23595</v>
      </c>
    </row>
    <row r="1457" spans="1:2">
      <c r="A1457" s="17">
        <v>42577</v>
      </c>
      <c r="B1457">
        <v>26677</v>
      </c>
    </row>
    <row r="1458" spans="1:2">
      <c r="A1458" s="17">
        <v>42578</v>
      </c>
      <c r="B1458">
        <v>26677</v>
      </c>
    </row>
    <row r="1459" spans="1:2">
      <c r="A1459" s="17">
        <v>42579</v>
      </c>
      <c r="B1459">
        <v>26677</v>
      </c>
    </row>
    <row r="1460" spans="1:2">
      <c r="A1460" s="17">
        <v>42580</v>
      </c>
      <c r="B1460">
        <v>26677</v>
      </c>
    </row>
    <row r="1461" spans="1:2">
      <c r="A1461" s="17">
        <v>42583</v>
      </c>
      <c r="B1461">
        <v>26677</v>
      </c>
    </row>
    <row r="1462" spans="1:2">
      <c r="A1462" s="17">
        <v>42584</v>
      </c>
      <c r="B1462">
        <v>29287</v>
      </c>
    </row>
    <row r="1463" spans="1:2">
      <c r="A1463" s="17">
        <v>42585</v>
      </c>
      <c r="B1463">
        <v>29287</v>
      </c>
    </row>
    <row r="1464" spans="1:2">
      <c r="A1464" s="17">
        <v>42586</v>
      </c>
      <c r="B1464">
        <v>29287</v>
      </c>
    </row>
    <row r="1465" spans="1:2">
      <c r="A1465" s="17">
        <v>42587</v>
      </c>
      <c r="B1465">
        <v>29287</v>
      </c>
    </row>
    <row r="1466" spans="1:2">
      <c r="A1466" s="17">
        <v>42590</v>
      </c>
      <c r="B1466">
        <v>29287</v>
      </c>
    </row>
    <row r="1467" spans="1:2">
      <c r="A1467" s="17">
        <v>42591</v>
      </c>
      <c r="B1467">
        <v>30272</v>
      </c>
    </row>
    <row r="1468" spans="1:2">
      <c r="A1468" s="17">
        <v>42592</v>
      </c>
      <c r="B1468">
        <v>30272</v>
      </c>
    </row>
    <row r="1469" spans="1:2">
      <c r="A1469" s="17">
        <v>42593</v>
      </c>
      <c r="B1469">
        <v>30272</v>
      </c>
    </row>
    <row r="1470" spans="1:2">
      <c r="A1470" s="17">
        <v>42594</v>
      </c>
      <c r="B1470">
        <v>30272</v>
      </c>
    </row>
    <row r="1471" spans="1:2">
      <c r="A1471" s="17">
        <v>42597</v>
      </c>
      <c r="B1471">
        <v>30272</v>
      </c>
    </row>
    <row r="1472" spans="1:2">
      <c r="A1472" s="17">
        <v>42598</v>
      </c>
      <c r="B1472">
        <v>29123</v>
      </c>
    </row>
    <row r="1473" spans="1:2">
      <c r="A1473" s="17">
        <v>42599</v>
      </c>
      <c r="B1473">
        <v>29123</v>
      </c>
    </row>
    <row r="1474" spans="1:2">
      <c r="A1474" s="17">
        <v>42600</v>
      </c>
      <c r="B1474">
        <v>29123</v>
      </c>
    </row>
    <row r="1475" spans="1:2">
      <c r="A1475" s="17">
        <v>42601</v>
      </c>
      <c r="B1475">
        <v>29123</v>
      </c>
    </row>
    <row r="1476" spans="1:2">
      <c r="A1476" s="17">
        <v>42604</v>
      </c>
      <c r="B1476">
        <v>29123</v>
      </c>
    </row>
    <row r="1477" spans="1:2">
      <c r="A1477" s="17">
        <v>42605</v>
      </c>
      <c r="B1477">
        <v>27809</v>
      </c>
    </row>
    <row r="1478" spans="1:2">
      <c r="A1478" s="17">
        <v>42606</v>
      </c>
      <c r="B1478">
        <v>27809</v>
      </c>
    </row>
    <row r="1479" spans="1:2">
      <c r="A1479" s="17">
        <v>42607</v>
      </c>
      <c r="B1479">
        <v>27809</v>
      </c>
    </row>
    <row r="1480" spans="1:2">
      <c r="A1480" s="17">
        <v>42608</v>
      </c>
      <c r="B1480">
        <v>27809</v>
      </c>
    </row>
    <row r="1481" spans="1:2">
      <c r="A1481" s="17">
        <v>42611</v>
      </c>
      <c r="B1481">
        <v>27809</v>
      </c>
    </row>
    <row r="1482" spans="1:2">
      <c r="A1482" s="17">
        <v>42612</v>
      </c>
      <c r="B1482">
        <v>25545</v>
      </c>
    </row>
    <row r="1483" spans="1:2">
      <c r="A1483" s="17">
        <v>42613</v>
      </c>
      <c r="B1483">
        <v>25545</v>
      </c>
    </row>
    <row r="1484" spans="1:2">
      <c r="A1484" s="17">
        <v>42614</v>
      </c>
      <c r="B1484">
        <v>25545</v>
      </c>
    </row>
    <row r="1485" spans="1:2">
      <c r="A1485" s="17">
        <v>42615</v>
      </c>
      <c r="B1485">
        <v>25545</v>
      </c>
    </row>
    <row r="1486" spans="1:2">
      <c r="A1486" s="17">
        <v>42618</v>
      </c>
      <c r="B1486">
        <v>25545</v>
      </c>
    </row>
    <row r="1487" spans="1:2">
      <c r="A1487" s="17">
        <v>42619</v>
      </c>
      <c r="B1487">
        <v>25451</v>
      </c>
    </row>
    <row r="1488" spans="1:2">
      <c r="A1488" s="17">
        <v>42620</v>
      </c>
      <c r="B1488">
        <v>25451</v>
      </c>
    </row>
    <row r="1489" spans="1:2">
      <c r="A1489" s="17">
        <v>42621</v>
      </c>
      <c r="B1489">
        <v>25451</v>
      </c>
    </row>
    <row r="1490" spans="1:2">
      <c r="A1490" s="17">
        <v>42622</v>
      </c>
      <c r="B1490">
        <v>25451</v>
      </c>
    </row>
    <row r="1491" spans="1:2">
      <c r="A1491" s="17">
        <v>42625</v>
      </c>
      <c r="B1491">
        <v>25451</v>
      </c>
    </row>
    <row r="1492" spans="1:2">
      <c r="A1492" s="17">
        <v>42626</v>
      </c>
      <c r="B1492">
        <v>24477</v>
      </c>
    </row>
    <row r="1493" spans="1:2">
      <c r="A1493" s="17">
        <v>42627</v>
      </c>
      <c r="B1493">
        <v>24477</v>
      </c>
    </row>
    <row r="1494" spans="1:2">
      <c r="A1494" s="17">
        <v>42628</v>
      </c>
      <c r="B1494">
        <v>24477</v>
      </c>
    </row>
    <row r="1495" spans="1:2">
      <c r="A1495" s="17">
        <v>42629</v>
      </c>
      <c r="B1495">
        <v>24477</v>
      </c>
    </row>
    <row r="1496" spans="1:2">
      <c r="A1496" s="17">
        <v>42632</v>
      </c>
      <c r="B1496">
        <v>24477</v>
      </c>
    </row>
    <row r="1497" spans="1:2">
      <c r="A1497" s="17">
        <v>42633</v>
      </c>
      <c r="B1497">
        <v>24674</v>
      </c>
    </row>
    <row r="1498" spans="1:2">
      <c r="A1498" s="17">
        <v>42634</v>
      </c>
      <c r="B1498">
        <v>24674</v>
      </c>
    </row>
    <row r="1499" spans="1:2">
      <c r="A1499" s="17">
        <v>42635</v>
      </c>
      <c r="B1499">
        <v>24674</v>
      </c>
    </row>
    <row r="1500" spans="1:2">
      <c r="A1500" s="17">
        <v>42636</v>
      </c>
      <c r="B1500">
        <v>24674</v>
      </c>
    </row>
    <row r="1501" spans="1:2">
      <c r="A1501" s="17">
        <v>42639</v>
      </c>
      <c r="B1501">
        <v>24674</v>
      </c>
    </row>
    <row r="1502" spans="1:2">
      <c r="A1502" s="17">
        <v>42640</v>
      </c>
      <c r="B1502">
        <v>26048</v>
      </c>
    </row>
    <row r="1503" spans="1:2">
      <c r="A1503" s="17">
        <v>42641</v>
      </c>
      <c r="B1503">
        <v>26048</v>
      </c>
    </row>
    <row r="1504" spans="1:2">
      <c r="A1504" s="17">
        <v>42642</v>
      </c>
      <c r="B1504">
        <v>26048</v>
      </c>
    </row>
    <row r="1505" spans="1:2">
      <c r="A1505" s="17">
        <v>42643</v>
      </c>
      <c r="B1505">
        <v>26048</v>
      </c>
    </row>
    <row r="1506" spans="1:2">
      <c r="A1506" s="17">
        <v>42646</v>
      </c>
      <c r="B1506">
        <v>26048</v>
      </c>
    </row>
    <row r="1507" spans="1:2">
      <c r="A1507" s="17">
        <v>42647</v>
      </c>
      <c r="B1507">
        <v>27978</v>
      </c>
    </row>
    <row r="1508" spans="1:2">
      <c r="A1508" s="17">
        <v>42648</v>
      </c>
      <c r="B1508">
        <v>27978</v>
      </c>
    </row>
    <row r="1509" spans="1:2">
      <c r="A1509" s="17">
        <v>42649</v>
      </c>
      <c r="B1509">
        <v>27978</v>
      </c>
    </row>
    <row r="1510" spans="1:2">
      <c r="A1510" s="17">
        <v>42650</v>
      </c>
      <c r="B1510">
        <v>27978</v>
      </c>
    </row>
    <row r="1511" spans="1:2">
      <c r="A1511" s="17">
        <v>42653</v>
      </c>
      <c r="B1511">
        <v>27978</v>
      </c>
    </row>
    <row r="1512" spans="1:2">
      <c r="A1512" s="17">
        <v>42654</v>
      </c>
      <c r="B1512">
        <v>25107</v>
      </c>
    </row>
    <row r="1513" spans="1:2">
      <c r="A1513" s="17">
        <v>42655</v>
      </c>
      <c r="B1513">
        <v>25107</v>
      </c>
    </row>
    <row r="1514" spans="1:2">
      <c r="A1514" s="17">
        <v>42656</v>
      </c>
      <c r="B1514">
        <v>25107</v>
      </c>
    </row>
    <row r="1515" spans="1:2">
      <c r="A1515" s="17">
        <v>42657</v>
      </c>
      <c r="B1515">
        <v>25107</v>
      </c>
    </row>
    <row r="1516" spans="1:2">
      <c r="A1516" s="17">
        <v>42660</v>
      </c>
      <c r="B1516">
        <v>25107</v>
      </c>
    </row>
    <row r="1517" spans="1:2">
      <c r="A1517" s="17">
        <v>42661</v>
      </c>
      <c r="B1517">
        <v>22997</v>
      </c>
    </row>
    <row r="1518" spans="1:2">
      <c r="A1518" s="17">
        <v>42662</v>
      </c>
      <c r="B1518">
        <v>22997</v>
      </c>
    </row>
    <row r="1519" spans="1:2">
      <c r="A1519" s="17">
        <v>42663</v>
      </c>
      <c r="B1519">
        <v>22997</v>
      </c>
    </row>
    <row r="1520" spans="1:2">
      <c r="A1520" s="17">
        <v>42664</v>
      </c>
      <c r="B1520">
        <v>22997</v>
      </c>
    </row>
    <row r="1521" spans="1:2">
      <c r="A1521" s="17">
        <v>42667</v>
      </c>
      <c r="B1521">
        <v>22997</v>
      </c>
    </row>
    <row r="1522" spans="1:2">
      <c r="A1522" s="17">
        <v>42668</v>
      </c>
      <c r="B1522">
        <v>21605</v>
      </c>
    </row>
    <row r="1523" spans="1:2">
      <c r="A1523" s="17">
        <v>42669</v>
      </c>
      <c r="B1523">
        <v>21605</v>
      </c>
    </row>
    <row r="1524" spans="1:2">
      <c r="A1524" s="17">
        <v>42670</v>
      </c>
      <c r="B1524">
        <v>21605</v>
      </c>
    </row>
    <row r="1525" spans="1:2">
      <c r="A1525" s="17">
        <v>42671</v>
      </c>
      <c r="B1525">
        <v>21605</v>
      </c>
    </row>
    <row r="1526" spans="1:2">
      <c r="A1526" s="17">
        <v>42674</v>
      </c>
      <c r="B1526">
        <v>21605</v>
      </c>
    </row>
    <row r="1527" spans="1:2">
      <c r="A1527" s="17">
        <v>42675</v>
      </c>
      <c r="B1527">
        <v>22766</v>
      </c>
    </row>
    <row r="1528" spans="1:2">
      <c r="A1528" s="17">
        <v>42676</v>
      </c>
      <c r="B1528">
        <v>22766</v>
      </c>
    </row>
    <row r="1529" spans="1:2">
      <c r="A1529" s="17">
        <v>42677</v>
      </c>
      <c r="B1529">
        <v>22766</v>
      </c>
    </row>
    <row r="1530" spans="1:2">
      <c r="A1530" s="17">
        <v>42678</v>
      </c>
      <c r="B1530">
        <v>22766</v>
      </c>
    </row>
    <row r="1531" spans="1:2">
      <c r="A1531" s="17">
        <v>42681</v>
      </c>
      <c r="B1531">
        <v>22766</v>
      </c>
    </row>
    <row r="1532" spans="1:2">
      <c r="A1532" s="17">
        <v>42682</v>
      </c>
      <c r="B1532">
        <v>22296</v>
      </c>
    </row>
    <row r="1533" spans="1:2">
      <c r="A1533" s="17">
        <v>42683</v>
      </c>
      <c r="B1533">
        <v>22296</v>
      </c>
    </row>
    <row r="1534" spans="1:2">
      <c r="A1534" s="17">
        <v>42684</v>
      </c>
      <c r="B1534">
        <v>22296</v>
      </c>
    </row>
    <row r="1535" spans="1:2">
      <c r="A1535" s="17">
        <v>42685</v>
      </c>
      <c r="B1535">
        <v>22296</v>
      </c>
    </row>
    <row r="1536" spans="1:2">
      <c r="A1536" s="17">
        <v>42688</v>
      </c>
      <c r="B1536">
        <v>22296</v>
      </c>
    </row>
    <row r="1537" spans="1:2">
      <c r="A1537" s="17">
        <v>42689</v>
      </c>
      <c r="B1537">
        <v>23177</v>
      </c>
    </row>
    <row r="1538" spans="1:2">
      <c r="A1538" s="17">
        <v>42690</v>
      </c>
      <c r="B1538">
        <v>23177</v>
      </c>
    </row>
    <row r="1539" spans="1:2">
      <c r="A1539" s="17">
        <v>42691</v>
      </c>
      <c r="B1539">
        <v>23177</v>
      </c>
    </row>
    <row r="1540" spans="1:2">
      <c r="A1540" s="17">
        <v>42692</v>
      </c>
      <c r="B1540">
        <v>23177</v>
      </c>
    </row>
    <row r="1541" spans="1:2">
      <c r="A1541" s="17">
        <v>42695</v>
      </c>
      <c r="B1541">
        <v>23177</v>
      </c>
    </row>
    <row r="1542" spans="1:2">
      <c r="A1542" s="17">
        <v>42696</v>
      </c>
      <c r="B1542">
        <v>27518</v>
      </c>
    </row>
    <row r="1543" spans="1:2">
      <c r="A1543" s="17">
        <v>42697</v>
      </c>
      <c r="B1543">
        <v>27518</v>
      </c>
    </row>
    <row r="1544" spans="1:2">
      <c r="A1544" s="17">
        <v>42698</v>
      </c>
      <c r="B1544">
        <v>27518</v>
      </c>
    </row>
    <row r="1545" spans="1:2">
      <c r="A1545" s="17">
        <v>42699</v>
      </c>
      <c r="B1545">
        <v>27518</v>
      </c>
    </row>
    <row r="1546" spans="1:2">
      <c r="A1546" s="17">
        <v>42702</v>
      </c>
      <c r="B1546">
        <v>27518</v>
      </c>
    </row>
    <row r="1547" spans="1:2">
      <c r="A1547" s="17">
        <v>42703</v>
      </c>
      <c r="B1547">
        <v>26153</v>
      </c>
    </row>
    <row r="1548" spans="1:2">
      <c r="A1548" s="17">
        <v>42704</v>
      </c>
      <c r="B1548">
        <v>26153</v>
      </c>
    </row>
    <row r="1549" spans="1:2">
      <c r="A1549" s="17">
        <v>42705</v>
      </c>
      <c r="B1549">
        <v>26153</v>
      </c>
    </row>
    <row r="1550" spans="1:2">
      <c r="A1550" s="17">
        <v>42706</v>
      </c>
      <c r="B1550">
        <v>26153</v>
      </c>
    </row>
    <row r="1551" spans="1:2">
      <c r="A1551" s="17">
        <v>42709</v>
      </c>
      <c r="B1551">
        <v>26153</v>
      </c>
    </row>
    <row r="1552" spans="1:2">
      <c r="A1552" s="17">
        <v>42710</v>
      </c>
      <c r="B1552">
        <v>27640</v>
      </c>
    </row>
    <row r="1553" spans="1:2">
      <c r="A1553" s="17">
        <v>42711</v>
      </c>
      <c r="B1553">
        <v>27640</v>
      </c>
    </row>
    <row r="1554" spans="1:2">
      <c r="A1554" s="17">
        <v>42712</v>
      </c>
      <c r="B1554">
        <v>27640</v>
      </c>
    </row>
    <row r="1555" spans="1:2">
      <c r="A1555" s="17">
        <v>42713</v>
      </c>
      <c r="B1555">
        <v>27640</v>
      </c>
    </row>
    <row r="1556" spans="1:2">
      <c r="A1556" s="17">
        <v>42716</v>
      </c>
      <c r="B1556">
        <v>27640</v>
      </c>
    </row>
    <row r="1557" spans="1:2">
      <c r="A1557" s="17">
        <v>42717</v>
      </c>
      <c r="B1557">
        <v>27269</v>
      </c>
    </row>
    <row r="1558" spans="1:2">
      <c r="A1558" s="17">
        <v>42718</v>
      </c>
      <c r="B1558">
        <v>27269</v>
      </c>
    </row>
    <row r="1559" spans="1:2">
      <c r="A1559" s="17">
        <v>42719</v>
      </c>
      <c r="B1559">
        <v>27269</v>
      </c>
    </row>
    <row r="1560" spans="1:2">
      <c r="A1560" s="17">
        <v>42720</v>
      </c>
      <c r="B1560">
        <v>27269</v>
      </c>
    </row>
    <row r="1561" spans="1:2">
      <c r="A1561" s="17">
        <v>42723</v>
      </c>
      <c r="B1561">
        <v>27269</v>
      </c>
    </row>
    <row r="1562" spans="1:2">
      <c r="A1562" s="17">
        <v>42724</v>
      </c>
      <c r="B1562">
        <v>25156</v>
      </c>
    </row>
    <row r="1563" spans="1:2">
      <c r="A1563" s="17">
        <v>42725</v>
      </c>
      <c r="B1563">
        <v>25156</v>
      </c>
    </row>
    <row r="1564" spans="1:2">
      <c r="A1564" s="17">
        <v>42726</v>
      </c>
      <c r="B1564">
        <v>25156</v>
      </c>
    </row>
    <row r="1565" spans="1:2">
      <c r="A1565" s="17">
        <v>42727</v>
      </c>
      <c r="B1565">
        <v>25156</v>
      </c>
    </row>
    <row r="1566" spans="1:2">
      <c r="A1566" s="17">
        <v>42730</v>
      </c>
      <c r="B1566">
        <v>25156</v>
      </c>
    </row>
    <row r="1567" spans="1:2">
      <c r="A1567" s="17">
        <v>42731</v>
      </c>
      <c r="B1567">
        <v>24290</v>
      </c>
    </row>
    <row r="1568" spans="1:2">
      <c r="A1568" s="17">
        <v>42732</v>
      </c>
      <c r="B1568">
        <v>24290</v>
      </c>
    </row>
    <row r="1569" spans="1:2">
      <c r="A1569" s="17">
        <v>42733</v>
      </c>
      <c r="B1569">
        <v>24290</v>
      </c>
    </row>
    <row r="1570" spans="1:2">
      <c r="A1570" s="17">
        <v>42734</v>
      </c>
      <c r="B1570">
        <v>24290</v>
      </c>
    </row>
    <row r="1571" spans="1:2">
      <c r="A1571" s="17">
        <v>42737</v>
      </c>
      <c r="B1571">
        <v>24290</v>
      </c>
    </row>
    <row r="1572" spans="1:2">
      <c r="A1572" s="17">
        <v>42738</v>
      </c>
      <c r="B1572">
        <v>24483</v>
      </c>
    </row>
    <row r="1573" spans="1:2">
      <c r="A1573" s="17">
        <v>42739</v>
      </c>
      <c r="B1573">
        <v>24483</v>
      </c>
    </row>
    <row r="1574" spans="1:2">
      <c r="A1574" s="17">
        <v>42740</v>
      </c>
      <c r="B1574">
        <v>24483</v>
      </c>
    </row>
    <row r="1575" spans="1:2">
      <c r="A1575" s="17">
        <v>42741</v>
      </c>
      <c r="B1575">
        <v>24483</v>
      </c>
    </row>
    <row r="1576" spans="1:2">
      <c r="A1576" s="17">
        <v>42744</v>
      </c>
      <c r="B1576">
        <v>24483</v>
      </c>
    </row>
    <row r="1577" spans="1:2">
      <c r="A1577" s="17">
        <v>42745</v>
      </c>
      <c r="B1577">
        <v>26971</v>
      </c>
    </row>
    <row r="1578" spans="1:2">
      <c r="A1578" s="17">
        <v>42746</v>
      </c>
      <c r="B1578">
        <v>26971</v>
      </c>
    </row>
    <row r="1579" spans="1:2">
      <c r="A1579" s="17">
        <v>42747</v>
      </c>
      <c r="B1579">
        <v>26971</v>
      </c>
    </row>
    <row r="1580" spans="1:2">
      <c r="A1580" s="17">
        <v>42748</v>
      </c>
      <c r="B1580">
        <v>26971</v>
      </c>
    </row>
    <row r="1581" spans="1:2">
      <c r="A1581" s="17">
        <v>42751</v>
      </c>
      <c r="B1581">
        <v>26971</v>
      </c>
    </row>
    <row r="1582" spans="1:2">
      <c r="A1582" s="17">
        <v>42752</v>
      </c>
      <c r="B1582">
        <v>28383</v>
      </c>
    </row>
    <row r="1583" spans="1:2">
      <c r="A1583" s="17">
        <v>42753</v>
      </c>
      <c r="B1583">
        <v>28383</v>
      </c>
    </row>
    <row r="1584" spans="1:2">
      <c r="A1584" s="17">
        <v>42754</v>
      </c>
      <c r="B1584">
        <v>28383</v>
      </c>
    </row>
    <row r="1585" spans="1:2">
      <c r="A1585" s="17">
        <v>42755</v>
      </c>
      <c r="B1585">
        <v>28383</v>
      </c>
    </row>
    <row r="1586" spans="1:2">
      <c r="A1586" s="17">
        <v>42758</v>
      </c>
      <c r="B1586">
        <v>28383</v>
      </c>
    </row>
    <row r="1587" spans="1:2">
      <c r="A1587" s="17">
        <v>42759</v>
      </c>
      <c r="B1587">
        <v>30826</v>
      </c>
    </row>
    <row r="1588" spans="1:2">
      <c r="A1588" s="17">
        <v>42760</v>
      </c>
      <c r="B1588">
        <v>30826</v>
      </c>
    </row>
    <row r="1589" spans="1:2">
      <c r="A1589" s="17">
        <v>42761</v>
      </c>
      <c r="B1589">
        <v>30826</v>
      </c>
    </row>
    <row r="1590" spans="1:2">
      <c r="A1590" s="17">
        <v>42762</v>
      </c>
      <c r="B1590">
        <v>30826</v>
      </c>
    </row>
    <row r="1591" spans="1:2">
      <c r="A1591" s="17">
        <v>42765</v>
      </c>
      <c r="B1591">
        <v>30826</v>
      </c>
    </row>
    <row r="1592" spans="1:2">
      <c r="A1592" s="17">
        <v>42766</v>
      </c>
      <c r="B1592">
        <v>28488</v>
      </c>
    </row>
    <row r="1593" spans="1:2">
      <c r="A1593" s="17">
        <v>42767</v>
      </c>
      <c r="B1593">
        <v>28488</v>
      </c>
    </row>
    <row r="1594" spans="1:2">
      <c r="A1594" s="17">
        <v>42768</v>
      </c>
      <c r="B1594">
        <v>28488</v>
      </c>
    </row>
    <row r="1595" spans="1:2">
      <c r="A1595" s="17">
        <v>42769</v>
      </c>
      <c r="B1595">
        <v>28488</v>
      </c>
    </row>
    <row r="1596" spans="1:2">
      <c r="A1596" s="17">
        <v>42772</v>
      </c>
      <c r="B1596">
        <v>28488</v>
      </c>
    </row>
    <row r="1597" spans="1:2">
      <c r="A1597" s="17">
        <v>42773</v>
      </c>
      <c r="B1597">
        <v>29331</v>
      </c>
    </row>
    <row r="1598" spans="1:2">
      <c r="A1598" s="17">
        <v>42774</v>
      </c>
      <c r="B1598">
        <v>29331</v>
      </c>
    </row>
    <row r="1599" spans="1:2">
      <c r="A1599" s="17">
        <v>42775</v>
      </c>
      <c r="B1599">
        <v>29331</v>
      </c>
    </row>
    <row r="1600" spans="1:2">
      <c r="A1600" s="17">
        <v>42776</v>
      </c>
      <c r="B1600">
        <v>29331</v>
      </c>
    </row>
    <row r="1601" spans="1:2">
      <c r="A1601" s="17">
        <v>42779</v>
      </c>
      <c r="B1601">
        <v>29331</v>
      </c>
    </row>
    <row r="1602" spans="1:2">
      <c r="A1602" s="17">
        <v>42780</v>
      </c>
      <c r="B1602">
        <v>30408</v>
      </c>
    </row>
    <row r="1603" spans="1:2">
      <c r="A1603" s="17">
        <v>42781</v>
      </c>
      <c r="B1603">
        <v>30408</v>
      </c>
    </row>
    <row r="1604" spans="1:2">
      <c r="A1604" s="17">
        <v>42782</v>
      </c>
      <c r="B1604">
        <v>30408</v>
      </c>
    </row>
    <row r="1605" spans="1:2">
      <c r="A1605" s="17">
        <v>42783</v>
      </c>
      <c r="B1605">
        <v>30408</v>
      </c>
    </row>
    <row r="1606" spans="1:2">
      <c r="A1606" s="17">
        <v>42786</v>
      </c>
      <c r="B1606">
        <v>30408</v>
      </c>
    </row>
    <row r="1607" spans="1:2">
      <c r="A1607" s="17">
        <v>42787</v>
      </c>
      <c r="B1607">
        <v>30322</v>
      </c>
    </row>
    <row r="1608" spans="1:2">
      <c r="A1608" s="17">
        <v>42788</v>
      </c>
      <c r="B1608">
        <v>30322</v>
      </c>
    </row>
    <row r="1609" spans="1:2">
      <c r="A1609" s="17">
        <v>42789</v>
      </c>
      <c r="B1609">
        <v>30322</v>
      </c>
    </row>
    <row r="1610" spans="1:2">
      <c r="A1610" s="17">
        <v>42790</v>
      </c>
      <c r="B1610">
        <v>30322</v>
      </c>
    </row>
    <row r="1611" spans="1:2">
      <c r="A1611" s="17">
        <v>42793</v>
      </c>
      <c r="B1611">
        <v>30322</v>
      </c>
    </row>
    <row r="1612" spans="1:2">
      <c r="A1612" s="17">
        <v>42794</v>
      </c>
      <c r="B1612">
        <v>27645</v>
      </c>
    </row>
    <row r="1613" spans="1:2">
      <c r="A1613" s="17">
        <v>42795</v>
      </c>
      <c r="B1613">
        <v>27645</v>
      </c>
    </row>
    <row r="1614" spans="1:2">
      <c r="A1614" s="17">
        <v>42796</v>
      </c>
      <c r="B1614">
        <v>27645</v>
      </c>
    </row>
    <row r="1615" spans="1:2">
      <c r="A1615" s="17">
        <v>42797</v>
      </c>
      <c r="B1615">
        <v>27645</v>
      </c>
    </row>
    <row r="1616" spans="1:2">
      <c r="A1616" s="17">
        <v>42800</v>
      </c>
      <c r="B1616">
        <v>27645</v>
      </c>
    </row>
    <row r="1617" spans="1:2">
      <c r="A1617" s="17">
        <v>42801</v>
      </c>
      <c r="B1617">
        <v>27966</v>
      </c>
    </row>
    <row r="1618" spans="1:2">
      <c r="A1618" s="17">
        <v>42802</v>
      </c>
      <c r="B1618">
        <v>27966</v>
      </c>
    </row>
    <row r="1619" spans="1:2">
      <c r="A1619" s="17">
        <v>42803</v>
      </c>
      <c r="B1619">
        <v>27966</v>
      </c>
    </row>
    <row r="1620" spans="1:2">
      <c r="A1620" s="17">
        <v>42804</v>
      </c>
      <c r="B1620">
        <v>27966</v>
      </c>
    </row>
    <row r="1621" spans="1:2">
      <c r="A1621" s="17">
        <v>42807</v>
      </c>
      <c r="B1621">
        <v>27966</v>
      </c>
    </row>
    <row r="1622" spans="1:2">
      <c r="A1622" s="17">
        <v>42808</v>
      </c>
      <c r="B1622">
        <v>27837</v>
      </c>
    </row>
    <row r="1623" spans="1:2">
      <c r="A1623" s="17">
        <v>42809</v>
      </c>
      <c r="B1623">
        <v>27837</v>
      </c>
    </row>
    <row r="1624" spans="1:2">
      <c r="A1624" s="17">
        <v>42810</v>
      </c>
      <c r="B1624">
        <v>27837</v>
      </c>
    </row>
    <row r="1625" spans="1:2">
      <c r="A1625" s="17">
        <v>42811</v>
      </c>
      <c r="B1625">
        <v>27837</v>
      </c>
    </row>
    <row r="1626" spans="1:2">
      <c r="A1626" s="17">
        <v>42814</v>
      </c>
      <c r="B1626">
        <v>27837</v>
      </c>
    </row>
    <row r="1627" spans="1:2">
      <c r="A1627" s="17">
        <v>42815</v>
      </c>
      <c r="B1627">
        <v>29594</v>
      </c>
    </row>
    <row r="1628" spans="1:2">
      <c r="A1628" s="17">
        <v>42816</v>
      </c>
      <c r="B1628">
        <v>29594</v>
      </c>
    </row>
    <row r="1629" spans="1:2">
      <c r="A1629" s="17">
        <v>42817</v>
      </c>
      <c r="B1629">
        <v>29594</v>
      </c>
    </row>
    <row r="1630" spans="1:2">
      <c r="A1630" s="17">
        <v>42818</v>
      </c>
      <c r="B1630">
        <v>29594</v>
      </c>
    </row>
    <row r="1631" spans="1:2">
      <c r="A1631" s="17">
        <v>42821</v>
      </c>
      <c r="B1631">
        <v>29594</v>
      </c>
    </row>
    <row r="1632" spans="1:2">
      <c r="A1632" s="17">
        <v>42822</v>
      </c>
      <c r="B1632">
        <v>32450</v>
      </c>
    </row>
    <row r="1633" spans="1:2">
      <c r="A1633" s="17">
        <v>42823</v>
      </c>
      <c r="B1633">
        <v>32450</v>
      </c>
    </row>
    <row r="1634" spans="1:2">
      <c r="A1634" s="17">
        <v>42824</v>
      </c>
      <c r="B1634">
        <v>32450</v>
      </c>
    </row>
    <row r="1635" spans="1:2">
      <c r="A1635" s="17">
        <v>42825</v>
      </c>
      <c r="B1635">
        <v>32450</v>
      </c>
    </row>
    <row r="1636" spans="1:2">
      <c r="A1636" s="17">
        <v>42828</v>
      </c>
      <c r="B1636">
        <v>32450</v>
      </c>
    </row>
    <row r="1637" spans="1:2">
      <c r="A1637" s="17">
        <v>42829</v>
      </c>
      <c r="B1637">
        <v>33938</v>
      </c>
    </row>
    <row r="1638" spans="1:2">
      <c r="A1638" s="17">
        <v>42830</v>
      </c>
      <c r="B1638">
        <v>33938</v>
      </c>
    </row>
    <row r="1639" spans="1:2">
      <c r="A1639" s="17">
        <v>42831</v>
      </c>
      <c r="B1639">
        <v>33938</v>
      </c>
    </row>
    <row r="1640" spans="1:2">
      <c r="A1640" s="17">
        <v>42832</v>
      </c>
      <c r="B1640">
        <v>33938</v>
      </c>
    </row>
    <row r="1641" spans="1:2">
      <c r="A1641" s="17">
        <v>42835</v>
      </c>
      <c r="B1641">
        <v>33938</v>
      </c>
    </row>
    <row r="1642" spans="1:2">
      <c r="A1642" s="17">
        <v>42836</v>
      </c>
      <c r="B1642">
        <v>34518</v>
      </c>
    </row>
    <row r="1643" spans="1:2">
      <c r="A1643" s="17">
        <v>42837</v>
      </c>
      <c r="B1643">
        <v>34518</v>
      </c>
    </row>
    <row r="1644" spans="1:2">
      <c r="A1644" s="17">
        <v>42838</v>
      </c>
      <c r="B1644">
        <v>34518</v>
      </c>
    </row>
    <row r="1645" spans="1:2">
      <c r="A1645" s="17">
        <v>42839</v>
      </c>
      <c r="B1645">
        <v>34518</v>
      </c>
    </row>
    <row r="1646" spans="1:2">
      <c r="A1646" s="17">
        <v>42842</v>
      </c>
      <c r="B1646">
        <v>34518</v>
      </c>
    </row>
    <row r="1647" spans="1:2">
      <c r="A1647" s="17">
        <v>42843</v>
      </c>
      <c r="B1647">
        <v>33619</v>
      </c>
    </row>
    <row r="1648" spans="1:2">
      <c r="A1648" s="17">
        <v>42844</v>
      </c>
      <c r="B1648">
        <v>33619</v>
      </c>
    </row>
    <row r="1649" spans="1:2">
      <c r="A1649" s="17">
        <v>42845</v>
      </c>
      <c r="B1649">
        <v>33619</v>
      </c>
    </row>
    <row r="1650" spans="1:2">
      <c r="A1650" s="17">
        <v>42846</v>
      </c>
      <c r="B1650">
        <v>33619</v>
      </c>
    </row>
    <row r="1651" spans="1:2">
      <c r="A1651" s="17">
        <v>42849</v>
      </c>
      <c r="B1651">
        <v>33619</v>
      </c>
    </row>
    <row r="1652" spans="1:2">
      <c r="A1652" s="17">
        <v>42850</v>
      </c>
      <c r="B1652">
        <v>34121</v>
      </c>
    </row>
    <row r="1653" spans="1:2">
      <c r="A1653" s="17">
        <v>42851</v>
      </c>
      <c r="B1653">
        <v>34121</v>
      </c>
    </row>
    <row r="1654" spans="1:2">
      <c r="A1654" s="17">
        <v>42852</v>
      </c>
      <c r="B1654">
        <v>34121</v>
      </c>
    </row>
    <row r="1655" spans="1:2">
      <c r="A1655" s="17">
        <v>42853</v>
      </c>
      <c r="B1655">
        <v>34121</v>
      </c>
    </row>
    <row r="1656" spans="1:2">
      <c r="A1656" s="17">
        <v>42856</v>
      </c>
      <c r="B1656">
        <v>34121</v>
      </c>
    </row>
    <row r="1657" spans="1:2">
      <c r="A1657" s="17">
        <v>42857</v>
      </c>
      <c r="B1657">
        <v>36686</v>
      </c>
    </row>
    <row r="1658" spans="1:2">
      <c r="A1658" s="17">
        <v>42858</v>
      </c>
      <c r="B1658">
        <v>36686</v>
      </c>
    </row>
    <row r="1659" spans="1:2">
      <c r="A1659" s="17">
        <v>42859</v>
      </c>
      <c r="B1659">
        <v>36686</v>
      </c>
    </row>
    <row r="1660" spans="1:2">
      <c r="A1660" s="17">
        <v>42860</v>
      </c>
      <c r="B1660">
        <v>36686</v>
      </c>
    </row>
    <row r="1661" spans="1:2">
      <c r="A1661" s="17">
        <v>42863</v>
      </c>
      <c r="B1661">
        <v>36686</v>
      </c>
    </row>
    <row r="1662" spans="1:2">
      <c r="A1662" s="17">
        <v>42864</v>
      </c>
      <c r="B1662">
        <v>37329</v>
      </c>
    </row>
    <row r="1663" spans="1:2">
      <c r="A1663" s="17">
        <v>42865</v>
      </c>
      <c r="B1663">
        <v>37329</v>
      </c>
    </row>
    <row r="1664" spans="1:2">
      <c r="A1664" s="17">
        <v>42866</v>
      </c>
      <c r="B1664">
        <v>37329</v>
      </c>
    </row>
    <row r="1665" spans="1:2">
      <c r="A1665" s="17">
        <v>42867</v>
      </c>
      <c r="B1665">
        <v>37329</v>
      </c>
    </row>
    <row r="1666" spans="1:2">
      <c r="A1666" s="17">
        <v>42870</v>
      </c>
      <c r="B1666">
        <v>37329</v>
      </c>
    </row>
    <row r="1667" spans="1:2">
      <c r="A1667" s="17">
        <v>42871</v>
      </c>
      <c r="B1667">
        <v>37379</v>
      </c>
    </row>
    <row r="1668" spans="1:2">
      <c r="A1668" s="17">
        <v>42872</v>
      </c>
      <c r="B1668">
        <v>37379</v>
      </c>
    </row>
    <row r="1669" spans="1:2">
      <c r="A1669" s="17">
        <v>42873</v>
      </c>
      <c r="B1669">
        <v>37379</v>
      </c>
    </row>
    <row r="1670" spans="1:2">
      <c r="A1670" s="17">
        <v>42874</v>
      </c>
      <c r="B1670">
        <v>37379</v>
      </c>
    </row>
    <row r="1671" spans="1:2">
      <c r="A1671" s="17">
        <v>42877</v>
      </c>
      <c r="B1671">
        <v>37379</v>
      </c>
    </row>
    <row r="1672" spans="1:2">
      <c r="A1672" s="17">
        <v>42878</v>
      </c>
      <c r="B1672">
        <v>33324</v>
      </c>
    </row>
    <row r="1673" spans="1:2">
      <c r="A1673" s="17">
        <v>42879</v>
      </c>
      <c r="B1673">
        <v>33324</v>
      </c>
    </row>
    <row r="1674" spans="1:2">
      <c r="A1674" s="17">
        <v>42880</v>
      </c>
      <c r="B1674">
        <v>33324</v>
      </c>
    </row>
    <row r="1675" spans="1:2">
      <c r="A1675" s="17">
        <v>42881</v>
      </c>
      <c r="B1675">
        <v>33324</v>
      </c>
    </row>
    <row r="1676" spans="1:2">
      <c r="A1676" s="17">
        <v>42884</v>
      </c>
      <c r="B1676">
        <v>33324</v>
      </c>
    </row>
    <row r="1677" spans="1:2">
      <c r="A1677" s="17">
        <v>42885</v>
      </c>
      <c r="B1677">
        <v>29926</v>
      </c>
    </row>
    <row r="1678" spans="1:2">
      <c r="A1678" s="17">
        <v>42886</v>
      </c>
      <c r="B1678">
        <v>29926</v>
      </c>
    </row>
    <row r="1679" spans="1:2">
      <c r="A1679" s="17">
        <v>42887</v>
      </c>
      <c r="B1679">
        <v>29926</v>
      </c>
    </row>
    <row r="1680" spans="1:2">
      <c r="A1680" s="17">
        <v>42888</v>
      </c>
      <c r="B1680">
        <v>29926</v>
      </c>
    </row>
    <row r="1681" spans="1:2">
      <c r="A1681" s="17">
        <v>42891</v>
      </c>
      <c r="B1681">
        <v>29926</v>
      </c>
    </row>
    <row r="1682" spans="1:2">
      <c r="A1682" s="17">
        <v>42892</v>
      </c>
      <c r="B1682">
        <v>34586</v>
      </c>
    </row>
    <row r="1683" spans="1:2">
      <c r="A1683" s="17">
        <v>42893</v>
      </c>
      <c r="B1683">
        <v>34586</v>
      </c>
    </row>
    <row r="1684" spans="1:2">
      <c r="A1684" s="17">
        <v>42894</v>
      </c>
      <c r="B1684">
        <v>34586</v>
      </c>
    </row>
    <row r="1685" spans="1:2">
      <c r="A1685" s="17">
        <v>42895</v>
      </c>
      <c r="B1685">
        <v>34586</v>
      </c>
    </row>
    <row r="1686" spans="1:2">
      <c r="A1686" s="17">
        <v>42898</v>
      </c>
      <c r="B1686">
        <v>34586</v>
      </c>
    </row>
    <row r="1687" spans="1:2">
      <c r="A1687" s="17">
        <v>42899</v>
      </c>
      <c r="B1687">
        <v>36107</v>
      </c>
    </row>
    <row r="1688" spans="1:2">
      <c r="A1688" s="17">
        <v>42900</v>
      </c>
      <c r="B1688">
        <v>36107</v>
      </c>
    </row>
    <row r="1689" spans="1:2">
      <c r="A1689" s="17">
        <v>42901</v>
      </c>
      <c r="B1689">
        <v>36107</v>
      </c>
    </row>
    <row r="1690" spans="1:2">
      <c r="A1690" s="17">
        <v>42902</v>
      </c>
      <c r="B1690">
        <v>36107</v>
      </c>
    </row>
    <row r="1691" spans="1:2">
      <c r="A1691" s="17">
        <v>42905</v>
      </c>
      <c r="B1691">
        <v>36107</v>
      </c>
    </row>
    <row r="1692" spans="1:2">
      <c r="A1692" s="17">
        <v>42906</v>
      </c>
      <c r="B1692">
        <v>36559</v>
      </c>
    </row>
    <row r="1693" spans="1:2">
      <c r="A1693" s="17">
        <v>42907</v>
      </c>
      <c r="B1693">
        <v>36559</v>
      </c>
    </row>
    <row r="1694" spans="1:2">
      <c r="A1694" s="17">
        <v>42908</v>
      </c>
      <c r="B1694">
        <v>36559</v>
      </c>
    </row>
    <row r="1695" spans="1:2">
      <c r="A1695" s="17">
        <v>42909</v>
      </c>
      <c r="B1695">
        <v>36559</v>
      </c>
    </row>
    <row r="1696" spans="1:2">
      <c r="A1696" s="17">
        <v>42912</v>
      </c>
      <c r="B1696">
        <v>36559</v>
      </c>
    </row>
    <row r="1697" spans="1:2">
      <c r="A1697" s="17">
        <v>42913</v>
      </c>
      <c r="B1697">
        <v>35760</v>
      </c>
    </row>
    <row r="1698" spans="1:2">
      <c r="A1698" s="17">
        <v>42914</v>
      </c>
      <c r="B1698">
        <v>35760</v>
      </c>
    </row>
    <row r="1699" spans="1:2">
      <c r="A1699" s="17">
        <v>42915</v>
      </c>
      <c r="B1699">
        <v>35760</v>
      </c>
    </row>
    <row r="1700" spans="1:2">
      <c r="A1700" s="17">
        <v>42916</v>
      </c>
      <c r="B1700">
        <v>35760</v>
      </c>
    </row>
    <row r="1701" spans="1:2">
      <c r="A1701" s="17">
        <v>42919</v>
      </c>
      <c r="B1701">
        <v>35760</v>
      </c>
    </row>
    <row r="1702" spans="1:2">
      <c r="A1702" s="17">
        <v>42920</v>
      </c>
      <c r="B1702">
        <v>34412</v>
      </c>
    </row>
    <row r="1703" spans="1:2">
      <c r="A1703" s="17">
        <v>42921</v>
      </c>
      <c r="B1703">
        <v>34412</v>
      </c>
    </row>
    <row r="1704" spans="1:2">
      <c r="A1704" s="17">
        <v>42922</v>
      </c>
      <c r="B1704">
        <v>34412</v>
      </c>
    </row>
    <row r="1705" spans="1:2">
      <c r="A1705" s="17">
        <v>42923</v>
      </c>
      <c r="B1705">
        <v>34412</v>
      </c>
    </row>
    <row r="1706" spans="1:2">
      <c r="A1706" s="17">
        <v>42926</v>
      </c>
      <c r="B1706">
        <v>34412</v>
      </c>
    </row>
    <row r="1707" spans="1:2">
      <c r="A1707" s="17">
        <v>42927</v>
      </c>
      <c r="B1707">
        <v>33097</v>
      </c>
    </row>
    <row r="1708" spans="1:2">
      <c r="A1708" s="17">
        <v>42928</v>
      </c>
      <c r="B1708">
        <v>33097</v>
      </c>
    </row>
    <row r="1709" spans="1:2">
      <c r="A1709" s="17">
        <v>42929</v>
      </c>
      <c r="B1709">
        <v>33097</v>
      </c>
    </row>
    <row r="1710" spans="1:2">
      <c r="A1710" s="17">
        <v>42930</v>
      </c>
      <c r="B1710">
        <v>33097</v>
      </c>
    </row>
    <row r="1711" spans="1:2">
      <c r="A1711" s="17">
        <v>42933</v>
      </c>
      <c r="B1711">
        <v>33097</v>
      </c>
    </row>
    <row r="1712" spans="1:2">
      <c r="A1712" s="17">
        <v>42934</v>
      </c>
      <c r="B1712">
        <v>33495</v>
      </c>
    </row>
    <row r="1713" spans="1:2">
      <c r="A1713" s="17">
        <v>42935</v>
      </c>
      <c r="B1713">
        <v>33495</v>
      </c>
    </row>
    <row r="1714" spans="1:2">
      <c r="A1714" s="17">
        <v>42936</v>
      </c>
      <c r="B1714">
        <v>33495</v>
      </c>
    </row>
    <row r="1715" spans="1:2">
      <c r="A1715" s="17">
        <v>42937</v>
      </c>
      <c r="B1715">
        <v>33495</v>
      </c>
    </row>
    <row r="1716" spans="1:2">
      <c r="A1716" s="17">
        <v>42940</v>
      </c>
      <c r="B1716">
        <v>33495</v>
      </c>
    </row>
    <row r="1717" spans="1:2">
      <c r="A1717" s="17">
        <v>42941</v>
      </c>
      <c r="B1717">
        <v>33529</v>
      </c>
    </row>
    <row r="1718" spans="1:2">
      <c r="A1718" s="17">
        <v>42942</v>
      </c>
      <c r="B1718">
        <v>33529</v>
      </c>
    </row>
    <row r="1719" spans="1:2">
      <c r="A1719" s="17">
        <v>42943</v>
      </c>
      <c r="B1719">
        <v>33529</v>
      </c>
    </row>
    <row r="1720" spans="1:2">
      <c r="A1720" s="17">
        <v>42944</v>
      </c>
      <c r="B1720">
        <v>33529</v>
      </c>
    </row>
    <row r="1721" spans="1:2">
      <c r="A1721" s="17">
        <v>42947</v>
      </c>
      <c r="B1721">
        <v>33529</v>
      </c>
    </row>
    <row r="1722" spans="1:2">
      <c r="A1722" s="17">
        <v>42948</v>
      </c>
      <c r="B1722">
        <v>34842</v>
      </c>
    </row>
    <row r="1723" spans="1:2">
      <c r="A1723" s="17">
        <v>42949</v>
      </c>
      <c r="B1723">
        <v>34842</v>
      </c>
    </row>
    <row r="1724" spans="1:2">
      <c r="A1724" s="17">
        <v>42950</v>
      </c>
      <c r="B1724">
        <v>34842</v>
      </c>
    </row>
    <row r="1725" spans="1:2">
      <c r="A1725" s="17">
        <v>42951</v>
      </c>
      <c r="B1725">
        <v>34842</v>
      </c>
    </row>
    <row r="1726" spans="1:2">
      <c r="A1726" s="17">
        <v>42954</v>
      </c>
      <c r="B1726">
        <v>34842</v>
      </c>
    </row>
    <row r="1727" spans="1:2">
      <c r="A1727" s="17">
        <v>42955</v>
      </c>
      <c r="B1727">
        <v>35434</v>
      </c>
    </row>
    <row r="1728" spans="1:2">
      <c r="A1728" s="17">
        <v>42956</v>
      </c>
      <c r="B1728">
        <v>35434</v>
      </c>
    </row>
    <row r="1729" spans="1:2">
      <c r="A1729" s="17">
        <v>42957</v>
      </c>
      <c r="B1729">
        <v>35434</v>
      </c>
    </row>
    <row r="1730" spans="1:2">
      <c r="A1730" s="17">
        <v>42958</v>
      </c>
      <c r="B1730">
        <v>35434</v>
      </c>
    </row>
    <row r="1731" spans="1:2">
      <c r="A1731" s="17">
        <v>42961</v>
      </c>
      <c r="B1731">
        <v>35434</v>
      </c>
    </row>
    <row r="1732" spans="1:2">
      <c r="A1732" s="17">
        <v>42962</v>
      </c>
      <c r="B1732">
        <v>35126</v>
      </c>
    </row>
    <row r="1733" spans="1:2">
      <c r="A1733" s="17">
        <v>42963</v>
      </c>
      <c r="B1733">
        <v>35126</v>
      </c>
    </row>
    <row r="1734" spans="1:2">
      <c r="A1734" s="17">
        <v>42964</v>
      </c>
      <c r="B1734">
        <v>35126</v>
      </c>
    </row>
    <row r="1735" spans="1:2">
      <c r="A1735" s="17">
        <v>42965</v>
      </c>
      <c r="B1735">
        <v>35126</v>
      </c>
    </row>
    <row r="1736" spans="1:2">
      <c r="A1736" s="17">
        <v>42968</v>
      </c>
      <c r="B1736">
        <v>35126</v>
      </c>
    </row>
    <row r="1737" spans="1:2">
      <c r="A1737" s="17">
        <v>42969</v>
      </c>
      <c r="B1737">
        <v>36674</v>
      </c>
    </row>
    <row r="1738" spans="1:2">
      <c r="A1738" s="17">
        <v>42970</v>
      </c>
      <c r="B1738">
        <v>36674</v>
      </c>
    </row>
    <row r="1739" spans="1:2">
      <c r="A1739" s="17">
        <v>42971</v>
      </c>
      <c r="B1739">
        <v>36674</v>
      </c>
    </row>
    <row r="1740" spans="1:2">
      <c r="A1740" s="17">
        <v>42972</v>
      </c>
      <c r="B1740">
        <v>36674</v>
      </c>
    </row>
    <row r="1741" spans="1:2">
      <c r="A1741" s="17">
        <v>42975</v>
      </c>
      <c r="B1741">
        <v>36674</v>
      </c>
    </row>
    <row r="1742" spans="1:2">
      <c r="A1742" s="17">
        <v>42976</v>
      </c>
      <c r="B1742">
        <v>35003</v>
      </c>
    </row>
    <row r="1743" spans="1:2">
      <c r="A1743" s="17">
        <v>42977</v>
      </c>
      <c r="B1743">
        <v>35003</v>
      </c>
    </row>
    <row r="1744" spans="1:2">
      <c r="A1744" s="17">
        <v>42978</v>
      </c>
      <c r="B1744">
        <v>35003</v>
      </c>
    </row>
    <row r="1745" spans="1:2">
      <c r="A1745" s="17">
        <v>42979</v>
      </c>
      <c r="B1745">
        <v>35003</v>
      </c>
    </row>
    <row r="1746" spans="1:2">
      <c r="A1746" s="17">
        <v>42982</v>
      </c>
      <c r="B1746">
        <v>35003</v>
      </c>
    </row>
    <row r="1747" spans="1:2">
      <c r="A1747" s="17">
        <v>42983</v>
      </c>
      <c r="B1747">
        <v>34977</v>
      </c>
    </row>
    <row r="1748" spans="1:2">
      <c r="A1748" s="17">
        <v>42984</v>
      </c>
      <c r="B1748">
        <v>34977</v>
      </c>
    </row>
    <row r="1749" spans="1:2">
      <c r="A1749" s="17">
        <v>42985</v>
      </c>
      <c r="B1749">
        <v>34977</v>
      </c>
    </row>
    <row r="1750" spans="1:2">
      <c r="A1750" s="17">
        <v>42986</v>
      </c>
      <c r="B1750">
        <v>34977</v>
      </c>
    </row>
    <row r="1751" spans="1:2">
      <c r="A1751" s="17">
        <v>42989</v>
      </c>
      <c r="B1751">
        <v>34977</v>
      </c>
    </row>
    <row r="1752" spans="1:2">
      <c r="A1752" s="17">
        <v>42990</v>
      </c>
      <c r="B1752">
        <v>33331</v>
      </c>
    </row>
    <row r="1753" spans="1:2">
      <c r="A1753" s="17">
        <v>42991</v>
      </c>
      <c r="B1753">
        <v>33331</v>
      </c>
    </row>
    <row r="1754" spans="1:2">
      <c r="A1754" s="17">
        <v>42992</v>
      </c>
      <c r="B1754">
        <v>33331</v>
      </c>
    </row>
    <row r="1755" spans="1:2">
      <c r="A1755" s="17">
        <v>42993</v>
      </c>
      <c r="B1755">
        <v>33331</v>
      </c>
    </row>
    <row r="1756" spans="1:2">
      <c r="A1756" s="17">
        <v>42996</v>
      </c>
      <c r="B1756">
        <v>33331</v>
      </c>
    </row>
    <row r="1757" spans="1:2">
      <c r="A1757" s="17">
        <v>42997</v>
      </c>
      <c r="B1757">
        <v>31864</v>
      </c>
    </row>
    <row r="1758" spans="1:2">
      <c r="A1758" s="17">
        <v>42998</v>
      </c>
      <c r="B1758">
        <v>31864</v>
      </c>
    </row>
    <row r="1759" spans="1:2">
      <c r="A1759" s="17">
        <v>42999</v>
      </c>
      <c r="B1759">
        <v>31864</v>
      </c>
    </row>
    <row r="1760" spans="1:2">
      <c r="A1760" s="17">
        <v>43000</v>
      </c>
      <c r="B1760">
        <v>31864</v>
      </c>
    </row>
    <row r="1761" spans="1:2">
      <c r="A1761" s="17">
        <v>43003</v>
      </c>
      <c r="B1761">
        <v>31864</v>
      </c>
    </row>
    <row r="1762" spans="1:2">
      <c r="A1762" s="17">
        <v>43004</v>
      </c>
      <c r="B1762">
        <v>30568</v>
      </c>
    </row>
    <row r="1763" spans="1:2">
      <c r="A1763" s="17">
        <v>43005</v>
      </c>
      <c r="B1763">
        <v>30568</v>
      </c>
    </row>
    <row r="1764" spans="1:2">
      <c r="A1764" s="17">
        <v>43006</v>
      </c>
      <c r="B1764">
        <v>30568</v>
      </c>
    </row>
    <row r="1765" spans="1:2">
      <c r="A1765" s="17">
        <v>43007</v>
      </c>
      <c r="B1765">
        <v>30568</v>
      </c>
    </row>
    <row r="1766" spans="1:2">
      <c r="A1766" s="17">
        <v>43010</v>
      </c>
      <c r="B1766">
        <v>30568</v>
      </c>
    </row>
    <row r="1767" spans="1:2">
      <c r="A1767" s="17">
        <v>43011</v>
      </c>
      <c r="B1767">
        <v>30590</v>
      </c>
    </row>
    <row r="1768" spans="1:2">
      <c r="A1768" s="17">
        <v>43012</v>
      </c>
      <c r="B1768">
        <v>30590</v>
      </c>
    </row>
    <row r="1769" spans="1:2">
      <c r="A1769" s="17">
        <v>43013</v>
      </c>
      <c r="B1769">
        <v>30590</v>
      </c>
    </row>
    <row r="1770" spans="1:2">
      <c r="A1770" s="17">
        <v>43014</v>
      </c>
      <c r="B1770">
        <v>30590</v>
      </c>
    </row>
    <row r="1771" spans="1:2">
      <c r="A1771" s="17">
        <v>43017</v>
      </c>
      <c r="B1771">
        <v>30590</v>
      </c>
    </row>
    <row r="1772" spans="1:2">
      <c r="A1772" s="17">
        <v>43018</v>
      </c>
      <c r="B1772">
        <v>31198</v>
      </c>
    </row>
    <row r="1773" spans="1:2">
      <c r="A1773" s="17">
        <v>43019</v>
      </c>
      <c r="B1773">
        <v>31198</v>
      </c>
    </row>
    <row r="1774" spans="1:2">
      <c r="A1774" s="17">
        <v>43020</v>
      </c>
      <c r="B1774">
        <v>31198</v>
      </c>
    </row>
    <row r="1775" spans="1:2">
      <c r="A1775" s="17">
        <v>43021</v>
      </c>
      <c r="B1775">
        <v>31198</v>
      </c>
    </row>
    <row r="1776" spans="1:2">
      <c r="A1776" s="17">
        <v>43024</v>
      </c>
      <c r="B1776">
        <v>31198</v>
      </c>
    </row>
    <row r="1777" spans="1:2">
      <c r="A1777" s="17">
        <v>43025</v>
      </c>
      <c r="B1777">
        <v>35235</v>
      </c>
    </row>
    <row r="1778" spans="1:2">
      <c r="A1778" s="17">
        <v>43026</v>
      </c>
      <c r="B1778">
        <v>35235</v>
      </c>
    </row>
    <row r="1779" spans="1:2">
      <c r="A1779" s="17">
        <v>43027</v>
      </c>
      <c r="B1779">
        <v>35235</v>
      </c>
    </row>
    <row r="1780" spans="1:2">
      <c r="A1780" s="17">
        <v>43028</v>
      </c>
      <c r="B1780">
        <v>35235</v>
      </c>
    </row>
    <row r="1781" spans="1:2">
      <c r="A1781" s="17">
        <v>43031</v>
      </c>
      <c r="B1781">
        <v>35235</v>
      </c>
    </row>
    <row r="1782" spans="1:2">
      <c r="A1782" s="17">
        <v>43032</v>
      </c>
      <c r="B1782">
        <v>33411</v>
      </c>
    </row>
    <row r="1783" spans="1:2">
      <c r="A1783" s="17">
        <v>43033</v>
      </c>
      <c r="B1783">
        <v>33411</v>
      </c>
    </row>
    <row r="1784" spans="1:2">
      <c r="A1784" s="17">
        <v>43034</v>
      </c>
      <c r="B1784">
        <v>33411</v>
      </c>
    </row>
    <row r="1785" spans="1:2">
      <c r="A1785" s="17">
        <v>43035</v>
      </c>
      <c r="B1785">
        <v>33411</v>
      </c>
    </row>
    <row r="1786" spans="1:2">
      <c r="A1786" s="17">
        <v>43038</v>
      </c>
      <c r="B1786">
        <v>33411</v>
      </c>
    </row>
    <row r="1787" spans="1:2">
      <c r="A1787" s="17">
        <v>43039</v>
      </c>
      <c r="B1787">
        <v>34052</v>
      </c>
    </row>
    <row r="1788" spans="1:2">
      <c r="A1788" s="17">
        <v>43040</v>
      </c>
      <c r="B1788">
        <v>34052</v>
      </c>
    </row>
    <row r="1789" spans="1:2">
      <c r="A1789" s="17">
        <v>43041</v>
      </c>
      <c r="B1789">
        <v>34052</v>
      </c>
    </row>
    <row r="1790" spans="1:2">
      <c r="A1790" s="17">
        <v>43042</v>
      </c>
      <c r="B1790">
        <v>34052</v>
      </c>
    </row>
    <row r="1791" spans="1:2">
      <c r="A1791" s="17">
        <v>43045</v>
      </c>
      <c r="B1791">
        <v>34052</v>
      </c>
    </row>
    <row r="1792" spans="1:2">
      <c r="A1792" s="17">
        <v>43046</v>
      </c>
      <c r="B1792">
        <v>35650</v>
      </c>
    </row>
    <row r="1793" spans="1:2">
      <c r="A1793" s="17">
        <v>43047</v>
      </c>
      <c r="B1793">
        <v>35650</v>
      </c>
    </row>
    <row r="1794" spans="1:2">
      <c r="A1794" s="17">
        <v>43048</v>
      </c>
      <c r="B1794">
        <v>35650</v>
      </c>
    </row>
    <row r="1795" spans="1:2">
      <c r="A1795" s="17">
        <v>43049</v>
      </c>
      <c r="B1795">
        <v>35650</v>
      </c>
    </row>
    <row r="1796" spans="1:2">
      <c r="A1796" s="17">
        <v>43052</v>
      </c>
      <c r="B1796">
        <v>35650</v>
      </c>
    </row>
    <row r="1797" spans="1:2">
      <c r="A1797" s="17">
        <v>43053</v>
      </c>
      <c r="B1797">
        <v>36128</v>
      </c>
    </row>
    <row r="1798" spans="1:2">
      <c r="A1798" s="17">
        <v>43054</v>
      </c>
      <c r="B1798">
        <v>36128</v>
      </c>
    </row>
    <row r="1799" spans="1:2">
      <c r="A1799" s="17">
        <v>43055</v>
      </c>
      <c r="B1799">
        <v>36128</v>
      </c>
    </row>
    <row r="1800" spans="1:2">
      <c r="A1800" s="17">
        <v>43056</v>
      </c>
      <c r="B1800">
        <v>36128</v>
      </c>
    </row>
    <row r="1801" spans="1:2">
      <c r="A1801" s="17">
        <v>43059</v>
      </c>
      <c r="B1801">
        <v>36128</v>
      </c>
    </row>
    <row r="1802" spans="1:2">
      <c r="A1802" s="17">
        <v>43060</v>
      </c>
      <c r="B1802">
        <v>34806</v>
      </c>
    </row>
    <row r="1803" spans="1:2">
      <c r="A1803" s="17">
        <v>43061</v>
      </c>
      <c r="B1803">
        <v>34806</v>
      </c>
    </row>
    <row r="1804" spans="1:2">
      <c r="A1804" s="17">
        <v>43062</v>
      </c>
      <c r="B1804">
        <v>34806</v>
      </c>
    </row>
    <row r="1805" spans="1:2">
      <c r="A1805" s="17">
        <v>43063</v>
      </c>
      <c r="B1805">
        <v>34806</v>
      </c>
    </row>
    <row r="1806" spans="1:2">
      <c r="A1806" s="17">
        <v>43066</v>
      </c>
      <c r="B1806">
        <v>34806</v>
      </c>
    </row>
    <row r="1807" spans="1:2">
      <c r="A1807" s="17">
        <v>43067</v>
      </c>
      <c r="B1807">
        <v>35677</v>
      </c>
    </row>
    <row r="1808" spans="1:2">
      <c r="A1808" s="17">
        <v>43068</v>
      </c>
      <c r="B1808">
        <v>35677</v>
      </c>
    </row>
    <row r="1809" spans="1:2">
      <c r="A1809" s="17">
        <v>43069</v>
      </c>
      <c r="B1809">
        <v>35677</v>
      </c>
    </row>
    <row r="1810" spans="1:2">
      <c r="A1810" s="17">
        <v>43070</v>
      </c>
      <c r="B1810">
        <v>35677</v>
      </c>
    </row>
    <row r="1811" spans="1:2">
      <c r="A1811" s="17">
        <v>43073</v>
      </c>
      <c r="B1811">
        <v>35677</v>
      </c>
    </row>
    <row r="1812" spans="1:2">
      <c r="A1812" s="17">
        <v>43074</v>
      </c>
      <c r="B1812">
        <v>33706</v>
      </c>
    </row>
    <row r="1813" spans="1:2">
      <c r="A1813" s="17">
        <v>43075</v>
      </c>
      <c r="B1813">
        <v>33706</v>
      </c>
    </row>
    <row r="1814" spans="1:2">
      <c r="A1814" s="17">
        <v>43076</v>
      </c>
      <c r="B1814">
        <v>33706</v>
      </c>
    </row>
    <row r="1815" spans="1:2">
      <c r="A1815" s="17">
        <v>43077</v>
      </c>
      <c r="B1815">
        <v>33706</v>
      </c>
    </row>
    <row r="1816" spans="1:2">
      <c r="A1816" s="17">
        <v>43080</v>
      </c>
      <c r="B1816">
        <v>33706</v>
      </c>
    </row>
    <row r="1817" spans="1:2">
      <c r="A1817" s="17">
        <v>43081</v>
      </c>
      <c r="B1817">
        <v>34124</v>
      </c>
    </row>
    <row r="1818" spans="1:2">
      <c r="A1818" s="17">
        <v>43082</v>
      </c>
      <c r="B1818">
        <v>34124</v>
      </c>
    </row>
    <row r="1819" spans="1:2">
      <c r="A1819" s="17">
        <v>43083</v>
      </c>
      <c r="B1819">
        <v>34124</v>
      </c>
    </row>
    <row r="1820" spans="1:2">
      <c r="A1820" s="17">
        <v>43084</v>
      </c>
      <c r="B1820">
        <v>34124</v>
      </c>
    </row>
    <row r="1821" spans="1:2">
      <c r="A1821" s="17">
        <v>43087</v>
      </c>
      <c r="B1821">
        <v>34124</v>
      </c>
    </row>
    <row r="1822" spans="1:2">
      <c r="A1822" s="17">
        <v>43088</v>
      </c>
      <c r="B1822">
        <v>35321</v>
      </c>
    </row>
    <row r="1823" spans="1:2">
      <c r="A1823" s="17">
        <v>43089</v>
      </c>
      <c r="B1823">
        <v>35321</v>
      </c>
    </row>
    <row r="1824" spans="1:2">
      <c r="A1824" s="17">
        <v>43090</v>
      </c>
      <c r="B1824">
        <v>35321</v>
      </c>
    </row>
    <row r="1825" spans="1:2">
      <c r="A1825" s="17">
        <v>43091</v>
      </c>
      <c r="B1825">
        <v>35321</v>
      </c>
    </row>
    <row r="1826" spans="1:2">
      <c r="A1826" s="17">
        <v>43094</v>
      </c>
      <c r="B1826">
        <v>35321</v>
      </c>
    </row>
    <row r="1827" spans="1:2">
      <c r="A1827" s="17">
        <v>43095</v>
      </c>
      <c r="B1827">
        <v>36407</v>
      </c>
    </row>
    <row r="1828" spans="1:2">
      <c r="A1828" s="17">
        <v>43096</v>
      </c>
      <c r="B1828">
        <v>36407</v>
      </c>
    </row>
    <row r="1829" spans="1:2">
      <c r="A1829" s="17">
        <v>43097</v>
      </c>
      <c r="B1829">
        <v>36407</v>
      </c>
    </row>
    <row r="1830" spans="1:2">
      <c r="A1830" s="17">
        <v>43098</v>
      </c>
      <c r="B1830">
        <v>36407</v>
      </c>
    </row>
    <row r="1831" spans="1:2">
      <c r="A1831" s="17">
        <v>43101</v>
      </c>
      <c r="B1831">
        <v>36407</v>
      </c>
    </row>
    <row r="1832" spans="1:2">
      <c r="A1832" s="17">
        <v>43102</v>
      </c>
      <c r="B1832">
        <v>38141</v>
      </c>
    </row>
    <row r="1833" spans="1:2">
      <c r="A1833" s="17">
        <v>43103</v>
      </c>
      <c r="B1833">
        <v>38141</v>
      </c>
    </row>
    <row r="1834" spans="1:2">
      <c r="A1834" s="17">
        <v>43104</v>
      </c>
      <c r="B1834">
        <v>38141</v>
      </c>
    </row>
    <row r="1835" spans="1:2">
      <c r="A1835" s="17">
        <v>43105</v>
      </c>
      <c r="B1835">
        <v>38141</v>
      </c>
    </row>
    <row r="1836" spans="1:2">
      <c r="A1836" s="17">
        <v>43108</v>
      </c>
      <c r="B1836">
        <v>38141</v>
      </c>
    </row>
    <row r="1837" spans="1:2">
      <c r="A1837" s="17">
        <v>43109</v>
      </c>
      <c r="B1837">
        <v>39556</v>
      </c>
    </row>
    <row r="1838" spans="1:2">
      <c r="A1838" s="17">
        <v>43110</v>
      </c>
      <c r="B1838">
        <v>39556</v>
      </c>
    </row>
    <row r="1839" spans="1:2">
      <c r="A1839" s="17">
        <v>43111</v>
      </c>
      <c r="B1839">
        <v>39556</v>
      </c>
    </row>
    <row r="1840" spans="1:2">
      <c r="A1840" s="17">
        <v>43112</v>
      </c>
      <c r="B1840">
        <v>39556</v>
      </c>
    </row>
    <row r="1841" spans="1:2">
      <c r="A1841" s="17">
        <v>43115</v>
      </c>
      <c r="B1841">
        <v>39556</v>
      </c>
    </row>
    <row r="1842" spans="1:2">
      <c r="A1842" s="17">
        <v>43116</v>
      </c>
      <c r="B1842">
        <v>39137</v>
      </c>
    </row>
    <row r="1843" spans="1:2">
      <c r="A1843" s="17">
        <v>43117</v>
      </c>
      <c r="B1843">
        <v>39137</v>
      </c>
    </row>
    <row r="1844" spans="1:2">
      <c r="A1844" s="17">
        <v>43118</v>
      </c>
      <c r="B1844">
        <v>39137</v>
      </c>
    </row>
    <row r="1845" spans="1:2">
      <c r="A1845" s="17">
        <v>43119</v>
      </c>
      <c r="B1845">
        <v>39137</v>
      </c>
    </row>
    <row r="1846" spans="1:2">
      <c r="A1846" s="17">
        <v>43122</v>
      </c>
      <c r="B1846">
        <v>39137</v>
      </c>
    </row>
    <row r="1847" spans="1:2">
      <c r="A1847" s="17">
        <v>43123</v>
      </c>
      <c r="B1847">
        <v>38232</v>
      </c>
    </row>
    <row r="1848" spans="1:2">
      <c r="A1848" s="17">
        <v>43124</v>
      </c>
      <c r="B1848">
        <v>38232</v>
      </c>
    </row>
    <row r="1849" spans="1:2">
      <c r="A1849" s="17">
        <v>43125</v>
      </c>
      <c r="B1849">
        <v>38232</v>
      </c>
    </row>
    <row r="1850" spans="1:2">
      <c r="A1850" s="17">
        <v>43126</v>
      </c>
      <c r="B1850">
        <v>38232</v>
      </c>
    </row>
    <row r="1851" spans="1:2">
      <c r="A1851" s="17">
        <v>43129</v>
      </c>
      <c r="B1851">
        <v>38232</v>
      </c>
    </row>
    <row r="1852" spans="1:2">
      <c r="A1852" s="17">
        <v>43130</v>
      </c>
      <c r="B1852">
        <v>36720</v>
      </c>
    </row>
    <row r="1853" spans="1:2">
      <c r="A1853" s="17">
        <v>43131</v>
      </c>
      <c r="B1853">
        <v>36720</v>
      </c>
    </row>
    <row r="1854" spans="1:2">
      <c r="A1854" s="17">
        <v>43132</v>
      </c>
      <c r="B1854">
        <v>36720</v>
      </c>
    </row>
    <row r="1855" spans="1:2">
      <c r="A1855" s="17">
        <v>43133</v>
      </c>
      <c r="B1855">
        <v>36720</v>
      </c>
    </row>
    <row r="1856" spans="1:2">
      <c r="A1856" s="17">
        <v>43136</v>
      </c>
      <c r="B1856">
        <v>36720</v>
      </c>
    </row>
    <row r="1857" spans="1:2">
      <c r="A1857" s="17">
        <v>43137</v>
      </c>
      <c r="B1857">
        <v>32330</v>
      </c>
    </row>
    <row r="1858" spans="1:2">
      <c r="A1858" s="17">
        <v>43138</v>
      </c>
      <c r="B1858">
        <v>32330</v>
      </c>
    </row>
    <row r="1859" spans="1:2">
      <c r="A1859" s="17">
        <v>43139</v>
      </c>
      <c r="B1859">
        <v>32330</v>
      </c>
    </row>
    <row r="1860" spans="1:2">
      <c r="A1860" s="17">
        <v>43140</v>
      </c>
      <c r="B1860">
        <v>32330</v>
      </c>
    </row>
    <row r="1861" spans="1:2">
      <c r="A1861" s="17">
        <v>43143</v>
      </c>
      <c r="B1861">
        <v>32330</v>
      </c>
    </row>
    <row r="1862" spans="1:2">
      <c r="A1862" s="17">
        <v>43144</v>
      </c>
      <c r="B1862">
        <v>28638</v>
      </c>
    </row>
    <row r="1863" spans="1:2">
      <c r="A1863" s="17">
        <v>43145</v>
      </c>
      <c r="B1863">
        <v>28638</v>
      </c>
    </row>
    <row r="1864" spans="1:2">
      <c r="A1864" s="17">
        <v>43146</v>
      </c>
      <c r="B1864">
        <v>28638</v>
      </c>
    </row>
    <row r="1865" spans="1:2">
      <c r="A1865" s="17">
        <v>43147</v>
      </c>
      <c r="B1865">
        <v>28638</v>
      </c>
    </row>
    <row r="1866" spans="1:2">
      <c r="A1866" s="17">
        <v>43150</v>
      </c>
      <c r="B1866">
        <v>28638</v>
      </c>
    </row>
    <row r="1867" spans="1:2">
      <c r="A1867" s="17">
        <v>43151</v>
      </c>
      <c r="B1867">
        <v>29036</v>
      </c>
    </row>
    <row r="1868" spans="1:2">
      <c r="A1868" s="17">
        <v>43152</v>
      </c>
      <c r="B1868">
        <v>29036</v>
      </c>
    </row>
    <row r="1869" spans="1:2">
      <c r="A1869" s="17">
        <v>43153</v>
      </c>
      <c r="B1869">
        <v>29036</v>
      </c>
    </row>
    <row r="1870" spans="1:2">
      <c r="A1870" s="17">
        <v>43154</v>
      </c>
      <c r="B1870">
        <v>29036</v>
      </c>
    </row>
    <row r="1871" spans="1:2">
      <c r="A1871" s="17">
        <v>43157</v>
      </c>
      <c r="B1871">
        <v>29036</v>
      </c>
    </row>
    <row r="1872" spans="1:2">
      <c r="A1872" s="17">
        <v>43158</v>
      </c>
      <c r="B1872">
        <v>27987</v>
      </c>
    </row>
    <row r="1873" spans="1:2">
      <c r="A1873" s="17">
        <v>43159</v>
      </c>
      <c r="B1873">
        <v>27987</v>
      </c>
    </row>
    <row r="1874" spans="1:2">
      <c r="A1874" s="17">
        <v>43160</v>
      </c>
      <c r="B1874">
        <v>27987</v>
      </c>
    </row>
    <row r="1875" spans="1:2">
      <c r="A1875" s="17">
        <v>43161</v>
      </c>
      <c r="B1875">
        <v>27987</v>
      </c>
    </row>
    <row r="1876" spans="1:2">
      <c r="A1876" s="17">
        <v>43164</v>
      </c>
      <c r="B1876">
        <v>27987</v>
      </c>
    </row>
    <row r="1877" spans="1:2">
      <c r="A1877" s="17">
        <v>43165</v>
      </c>
      <c r="B1877">
        <v>25618</v>
      </c>
    </row>
    <row r="1878" spans="1:2">
      <c r="A1878" s="17">
        <v>43166</v>
      </c>
      <c r="B1878">
        <v>25618</v>
      </c>
    </row>
    <row r="1879" spans="1:2">
      <c r="A1879" s="17">
        <v>43167</v>
      </c>
      <c r="B1879">
        <v>25618</v>
      </c>
    </row>
    <row r="1880" spans="1:2">
      <c r="A1880" s="17">
        <v>43168</v>
      </c>
      <c r="B1880">
        <v>25618</v>
      </c>
    </row>
    <row r="1881" spans="1:2">
      <c r="A1881" s="17">
        <v>43171</v>
      </c>
      <c r="B1881">
        <v>25618</v>
      </c>
    </row>
    <row r="1882" spans="1:2">
      <c r="A1882" s="17">
        <v>43172</v>
      </c>
      <c r="B1882">
        <v>24804</v>
      </c>
    </row>
    <row r="1883" spans="1:2">
      <c r="A1883" s="17">
        <v>43173</v>
      </c>
      <c r="B1883">
        <v>24804</v>
      </c>
    </row>
    <row r="1884" spans="1:2">
      <c r="A1884" s="17">
        <v>43174</v>
      </c>
      <c r="B1884">
        <v>24804</v>
      </c>
    </row>
    <row r="1885" spans="1:2">
      <c r="A1885" s="17">
        <v>43175</v>
      </c>
      <c r="B1885">
        <v>24804</v>
      </c>
    </row>
    <row r="1886" spans="1:2">
      <c r="A1886" s="17">
        <v>43178</v>
      </c>
      <c r="B1886">
        <v>24804</v>
      </c>
    </row>
    <row r="1887" spans="1:2">
      <c r="A1887" s="17">
        <v>43179</v>
      </c>
      <c r="B1887">
        <v>24524</v>
      </c>
    </row>
    <row r="1888" spans="1:2">
      <c r="A1888" s="17">
        <v>43180</v>
      </c>
      <c r="B1888">
        <v>24524</v>
      </c>
    </row>
    <row r="1889" spans="1:2">
      <c r="A1889" s="17">
        <v>43181</v>
      </c>
      <c r="B1889">
        <v>24524</v>
      </c>
    </row>
    <row r="1890" spans="1:2">
      <c r="A1890" s="17">
        <v>43182</v>
      </c>
      <c r="B1890">
        <v>24524</v>
      </c>
    </row>
    <row r="1891" spans="1:2">
      <c r="A1891" s="17">
        <v>43185</v>
      </c>
      <c r="B1891">
        <v>24524</v>
      </c>
    </row>
    <row r="1892" spans="1:2">
      <c r="A1892" s="17">
        <v>43186</v>
      </c>
      <c r="B1892">
        <v>24117</v>
      </c>
    </row>
    <row r="1893" spans="1:2">
      <c r="A1893" s="17">
        <v>43187</v>
      </c>
      <c r="B1893">
        <v>24117</v>
      </c>
    </row>
    <row r="1894" spans="1:2">
      <c r="A1894" s="17">
        <v>43188</v>
      </c>
      <c r="B1894">
        <v>24117</v>
      </c>
    </row>
    <row r="1895" spans="1:2">
      <c r="A1895" s="17">
        <v>43189</v>
      </c>
      <c r="B1895">
        <v>24117</v>
      </c>
    </row>
    <row r="1896" spans="1:2">
      <c r="A1896" s="17">
        <v>43192</v>
      </c>
      <c r="B1896">
        <v>24117</v>
      </c>
    </row>
    <row r="1897" spans="1:2">
      <c r="A1897" s="17">
        <v>43193</v>
      </c>
      <c r="B1897">
        <v>23486</v>
      </c>
    </row>
    <row r="1898" spans="1:2">
      <c r="A1898" s="17">
        <v>43194</v>
      </c>
      <c r="B1898">
        <v>23486</v>
      </c>
    </row>
    <row r="1899" spans="1:2">
      <c r="A1899" s="17">
        <v>43195</v>
      </c>
      <c r="B1899">
        <v>23486</v>
      </c>
    </row>
    <row r="1900" spans="1:2">
      <c r="A1900" s="17">
        <v>43196</v>
      </c>
      <c r="B1900">
        <v>23486</v>
      </c>
    </row>
    <row r="1901" spans="1:2">
      <c r="A1901" s="17">
        <v>43199</v>
      </c>
      <c r="B1901">
        <v>23486</v>
      </c>
    </row>
    <row r="1902" spans="1:2">
      <c r="A1902" s="17">
        <v>43200</v>
      </c>
      <c r="B1902">
        <v>22839</v>
      </c>
    </row>
    <row r="1903" spans="1:2">
      <c r="A1903" s="17">
        <v>43201</v>
      </c>
      <c r="B1903">
        <v>22839</v>
      </c>
    </row>
    <row r="1904" spans="1:2">
      <c r="A1904" s="17">
        <v>43202</v>
      </c>
      <c r="B1904">
        <v>22839</v>
      </c>
    </row>
    <row r="1905" spans="1:2">
      <c r="A1905" s="17">
        <v>43203</v>
      </c>
      <c r="B1905">
        <v>22839</v>
      </c>
    </row>
    <row r="1906" spans="1:2">
      <c r="A1906" s="17">
        <v>43206</v>
      </c>
      <c r="B1906">
        <v>22839</v>
      </c>
    </row>
    <row r="1907" spans="1:2">
      <c r="A1907" s="17">
        <v>43207</v>
      </c>
      <c r="B1907">
        <v>23165</v>
      </c>
    </row>
    <row r="1908" spans="1:2">
      <c r="A1908" s="17">
        <v>43208</v>
      </c>
      <c r="B1908">
        <v>23165</v>
      </c>
    </row>
    <row r="1909" spans="1:2">
      <c r="A1909" s="17">
        <v>43209</v>
      </c>
      <c r="B1909">
        <v>23165</v>
      </c>
    </row>
    <row r="1910" spans="1:2">
      <c r="A1910" s="17">
        <v>43210</v>
      </c>
      <c r="B1910">
        <v>23165</v>
      </c>
    </row>
    <row r="1911" spans="1:2">
      <c r="A1911" s="17">
        <v>43213</v>
      </c>
      <c r="B1911">
        <v>23165</v>
      </c>
    </row>
    <row r="1912" spans="1:2">
      <c r="A1912" s="17">
        <v>43214</v>
      </c>
      <c r="B1912">
        <v>23712</v>
      </c>
    </row>
    <row r="1913" spans="1:2">
      <c r="A1913" s="17">
        <v>43215</v>
      </c>
      <c r="B1913">
        <v>23712</v>
      </c>
    </row>
    <row r="1914" spans="1:2">
      <c r="A1914" s="17">
        <v>43216</v>
      </c>
      <c r="B1914">
        <v>23712</v>
      </c>
    </row>
    <row r="1915" spans="1:2">
      <c r="A1915" s="17">
        <v>43217</v>
      </c>
      <c r="B1915">
        <v>23712</v>
      </c>
    </row>
    <row r="1916" spans="1:2">
      <c r="A1916" s="17">
        <v>43220</v>
      </c>
      <c r="B1916">
        <v>23712</v>
      </c>
    </row>
    <row r="1917" spans="1:2">
      <c r="A1917" s="17">
        <v>43221</v>
      </c>
      <c r="B1917">
        <v>23155</v>
      </c>
    </row>
    <row r="1918" spans="1:2">
      <c r="A1918" s="17">
        <v>43222</v>
      </c>
      <c r="B1918">
        <v>23155</v>
      </c>
    </row>
    <row r="1919" spans="1:2">
      <c r="A1919" s="17">
        <v>43223</v>
      </c>
      <c r="B1919">
        <v>23155</v>
      </c>
    </row>
    <row r="1920" spans="1:2">
      <c r="A1920" s="17">
        <v>43224</v>
      </c>
      <c r="B1920">
        <v>23155</v>
      </c>
    </row>
    <row r="1921" spans="1:2">
      <c r="A1921" s="17">
        <v>43227</v>
      </c>
      <c r="B1921">
        <v>23155</v>
      </c>
    </row>
    <row r="1922" spans="1:2">
      <c r="A1922" s="17">
        <v>43228</v>
      </c>
      <c r="B1922">
        <v>22451</v>
      </c>
    </row>
    <row r="1923" spans="1:2">
      <c r="A1923" s="17">
        <v>43229</v>
      </c>
      <c r="B1923">
        <v>22451</v>
      </c>
    </row>
    <row r="1924" spans="1:2">
      <c r="A1924" s="17">
        <v>43230</v>
      </c>
      <c r="B1924">
        <v>22451</v>
      </c>
    </row>
    <row r="1925" spans="1:2">
      <c r="A1925" s="17">
        <v>43231</v>
      </c>
      <c r="B1925">
        <v>22451</v>
      </c>
    </row>
    <row r="1926" spans="1:2">
      <c r="A1926" s="17">
        <v>43234</v>
      </c>
      <c r="B1926">
        <v>22451</v>
      </c>
    </row>
    <row r="1927" spans="1:2">
      <c r="A1927" s="17">
        <v>43235</v>
      </c>
      <c r="B1927">
        <v>23876</v>
      </c>
    </row>
    <row r="1928" spans="1:2">
      <c r="A1928" s="17">
        <v>43236</v>
      </c>
      <c r="B1928">
        <v>23876</v>
      </c>
    </row>
    <row r="1929" spans="1:2">
      <c r="A1929" s="17">
        <v>43237</v>
      </c>
      <c r="B1929">
        <v>23876</v>
      </c>
    </row>
    <row r="1930" spans="1:2">
      <c r="A1930" s="17">
        <v>43238</v>
      </c>
      <c r="B1930">
        <v>23876</v>
      </c>
    </row>
    <row r="1931" spans="1:2">
      <c r="A1931" s="17">
        <v>43241</v>
      </c>
      <c r="B1931">
        <v>23876</v>
      </c>
    </row>
    <row r="1932" spans="1:2">
      <c r="A1932" s="17">
        <v>43242</v>
      </c>
      <c r="B1932">
        <v>23186</v>
      </c>
    </row>
    <row r="1933" spans="1:2">
      <c r="A1933" s="17">
        <v>43243</v>
      </c>
      <c r="B1933">
        <v>23186</v>
      </c>
    </row>
    <row r="1934" spans="1:2">
      <c r="A1934" s="17">
        <v>43244</v>
      </c>
      <c r="B1934">
        <v>23186</v>
      </c>
    </row>
    <row r="1935" spans="1:2">
      <c r="A1935" s="17">
        <v>43245</v>
      </c>
      <c r="B1935">
        <v>23186</v>
      </c>
    </row>
    <row r="1936" spans="1:2">
      <c r="A1936" s="17">
        <v>43248</v>
      </c>
      <c r="B1936">
        <v>23186</v>
      </c>
    </row>
    <row r="1937" spans="1:2">
      <c r="A1937" s="17">
        <v>43249</v>
      </c>
      <c r="B1937">
        <v>21741</v>
      </c>
    </row>
    <row r="1938" spans="1:2">
      <c r="A1938" s="17">
        <v>43250</v>
      </c>
      <c r="B1938">
        <v>21741</v>
      </c>
    </row>
    <row r="1939" spans="1:2">
      <c r="A1939" s="17">
        <v>43251</v>
      </c>
      <c r="B1939">
        <v>21741</v>
      </c>
    </row>
    <row r="1940" spans="1:2">
      <c r="A1940" s="17">
        <v>43252</v>
      </c>
      <c r="B1940">
        <v>21741</v>
      </c>
    </row>
    <row r="1941" spans="1:2">
      <c r="A1941" s="17">
        <v>43255</v>
      </c>
      <c r="B1941">
        <v>21741</v>
      </c>
    </row>
    <row r="1942" spans="1:2">
      <c r="A1942" s="17">
        <v>43256</v>
      </c>
      <c r="B1942">
        <v>21945</v>
      </c>
    </row>
    <row r="1943" spans="1:2">
      <c r="A1943" s="17">
        <v>43257</v>
      </c>
      <c r="B1943">
        <v>21945</v>
      </c>
    </row>
    <row r="1944" spans="1:2">
      <c r="A1944" s="17">
        <v>43258</v>
      </c>
      <c r="B1944">
        <v>21945</v>
      </c>
    </row>
    <row r="1945" spans="1:2">
      <c r="A1945" s="17">
        <v>43259</v>
      </c>
      <c r="B1945">
        <v>21945</v>
      </c>
    </row>
    <row r="1946" spans="1:2">
      <c r="A1946" s="17">
        <v>43262</v>
      </c>
      <c r="B1946">
        <v>21945</v>
      </c>
    </row>
    <row r="1947" spans="1:2">
      <c r="A1947" s="17">
        <v>43263</v>
      </c>
      <c r="B1947">
        <v>24391</v>
      </c>
    </row>
    <row r="1948" spans="1:2">
      <c r="A1948" s="17">
        <v>43264</v>
      </c>
      <c r="B1948">
        <v>24391</v>
      </c>
    </row>
    <row r="1949" spans="1:2">
      <c r="A1949" s="17">
        <v>43265</v>
      </c>
      <c r="B1949">
        <v>24391</v>
      </c>
    </row>
    <row r="1950" spans="1:2">
      <c r="A1950" s="17">
        <v>43266</v>
      </c>
      <c r="B1950">
        <v>24391</v>
      </c>
    </row>
    <row r="1951" spans="1:2">
      <c r="A1951" s="17">
        <v>43269</v>
      </c>
      <c r="B1951">
        <v>24391</v>
      </c>
    </row>
    <row r="1952" spans="1:2">
      <c r="A1952" s="17">
        <v>43270</v>
      </c>
      <c r="B1952">
        <v>23420</v>
      </c>
    </row>
    <row r="1953" spans="1:2">
      <c r="A1953" s="17">
        <v>43271</v>
      </c>
      <c r="B1953">
        <v>23420</v>
      </c>
    </row>
    <row r="1954" spans="1:2">
      <c r="A1954" s="17">
        <v>43272</v>
      </c>
      <c r="B1954">
        <v>23420</v>
      </c>
    </row>
    <row r="1955" spans="1:2">
      <c r="A1955" s="17">
        <v>43273</v>
      </c>
      <c r="B1955">
        <v>23420</v>
      </c>
    </row>
    <row r="1956" spans="1:2">
      <c r="A1956" s="17">
        <v>43276</v>
      </c>
      <c r="B1956">
        <v>23420</v>
      </c>
    </row>
    <row r="1957" spans="1:2">
      <c r="A1957" s="17">
        <v>43277</v>
      </c>
      <c r="B1957">
        <v>21959</v>
      </c>
    </row>
    <row r="1958" spans="1:2">
      <c r="A1958" s="17">
        <v>43278</v>
      </c>
      <c r="B1958">
        <v>21959</v>
      </c>
    </row>
    <row r="1959" spans="1:2">
      <c r="A1959" s="17">
        <v>43279</v>
      </c>
      <c r="B1959">
        <v>21959</v>
      </c>
    </row>
    <row r="1960" spans="1:2">
      <c r="A1960" s="17">
        <v>43280</v>
      </c>
      <c r="B1960">
        <v>21959</v>
      </c>
    </row>
    <row r="1961" spans="1:2">
      <c r="A1961" s="17">
        <v>43283</v>
      </c>
      <c r="B1961">
        <v>21959</v>
      </c>
    </row>
    <row r="1962" spans="1:2">
      <c r="A1962" s="17">
        <v>43284</v>
      </c>
      <c r="B1962">
        <v>21980</v>
      </c>
    </row>
    <row r="1963" spans="1:2">
      <c r="A1963" s="17">
        <v>43285</v>
      </c>
      <c r="B1963">
        <v>21980</v>
      </c>
    </row>
    <row r="1964" spans="1:2">
      <c r="A1964" s="17">
        <v>43286</v>
      </c>
      <c r="B1964">
        <v>21980</v>
      </c>
    </row>
    <row r="1965" spans="1:2">
      <c r="A1965" s="17">
        <v>43287</v>
      </c>
      <c r="B1965">
        <v>21980</v>
      </c>
    </row>
    <row r="1966" spans="1:2">
      <c r="A1966" s="17">
        <v>43290</v>
      </c>
      <c r="B1966">
        <v>21980</v>
      </c>
    </row>
    <row r="1967" spans="1:2">
      <c r="A1967" s="17">
        <v>43291</v>
      </c>
      <c r="B1967">
        <v>21707</v>
      </c>
    </row>
    <row r="1968" spans="1:2">
      <c r="A1968" s="17">
        <v>43292</v>
      </c>
      <c r="B1968">
        <v>21707</v>
      </c>
    </row>
    <row r="1969" spans="1:2">
      <c r="A1969" s="17">
        <v>43293</v>
      </c>
      <c r="B1969">
        <v>21707</v>
      </c>
    </row>
    <row r="1970" spans="1:2">
      <c r="A1970" s="17">
        <v>43294</v>
      </c>
      <c r="B1970">
        <v>21707</v>
      </c>
    </row>
    <row r="1971" spans="1:2">
      <c r="A1971" s="17">
        <v>43297</v>
      </c>
      <c r="B1971">
        <v>21707</v>
      </c>
    </row>
    <row r="1972" spans="1:2">
      <c r="A1972" s="17">
        <v>43298</v>
      </c>
      <c r="B1972">
        <v>21618</v>
      </c>
    </row>
    <row r="1973" spans="1:2">
      <c r="A1973" s="17">
        <v>43299</v>
      </c>
      <c r="B1973">
        <v>21618</v>
      </c>
    </row>
    <row r="1974" spans="1:2">
      <c r="A1974" s="17">
        <v>43300</v>
      </c>
      <c r="B1974">
        <v>21618</v>
      </c>
    </row>
    <row r="1975" spans="1:2">
      <c r="A1975" s="17">
        <v>43301</v>
      </c>
      <c r="B1975">
        <v>21618</v>
      </c>
    </row>
    <row r="1976" spans="1:2">
      <c r="A1976" s="17">
        <v>43304</v>
      </c>
      <c r="B1976">
        <v>21618</v>
      </c>
    </row>
    <row r="1977" spans="1:2">
      <c r="A1977" s="17">
        <v>43305</v>
      </c>
      <c r="B1977">
        <v>21457</v>
      </c>
    </row>
    <row r="1978" spans="1:2">
      <c r="A1978" s="17">
        <v>43306</v>
      </c>
      <c r="B1978">
        <v>21457</v>
      </c>
    </row>
    <row r="1979" spans="1:2">
      <c r="A1979" s="17">
        <v>43307</v>
      </c>
      <c r="B1979">
        <v>21457</v>
      </c>
    </row>
    <row r="1980" spans="1:2">
      <c r="A1980" s="17">
        <v>43308</v>
      </c>
      <c r="B1980">
        <v>21457</v>
      </c>
    </row>
    <row r="1981" spans="1:2">
      <c r="A1981" s="17">
        <v>43311</v>
      </c>
      <c r="B1981">
        <v>21457</v>
      </c>
    </row>
    <row r="1982" spans="1:2">
      <c r="A1982" s="17">
        <v>43312</v>
      </c>
      <c r="B1982">
        <v>22207</v>
      </c>
    </row>
    <row r="1983" spans="1:2">
      <c r="A1983" s="17">
        <v>43313</v>
      </c>
      <c r="B1983">
        <v>22207</v>
      </c>
    </row>
    <row r="1984" spans="1:2">
      <c r="A1984" s="17">
        <v>43314</v>
      </c>
      <c r="B1984">
        <v>22207</v>
      </c>
    </row>
    <row r="1985" spans="1:2">
      <c r="A1985" s="17">
        <v>43315</v>
      </c>
      <c r="B1985">
        <v>22207</v>
      </c>
    </row>
    <row r="1986" spans="1:2">
      <c r="A1986" s="17">
        <v>43318</v>
      </c>
      <c r="B1986">
        <v>22207</v>
      </c>
    </row>
    <row r="1987" spans="1:2">
      <c r="A1987" s="17">
        <v>43319</v>
      </c>
      <c r="B1987">
        <v>23010</v>
      </c>
    </row>
    <row r="1988" spans="1:2">
      <c r="A1988" s="17">
        <v>43320</v>
      </c>
      <c r="B1988">
        <v>23010</v>
      </c>
    </row>
    <row r="1989" spans="1:2">
      <c r="A1989" s="17">
        <v>43321</v>
      </c>
      <c r="B1989">
        <v>23010</v>
      </c>
    </row>
    <row r="1990" spans="1:2">
      <c r="A1990" s="17">
        <v>43322</v>
      </c>
      <c r="B1990">
        <v>23010</v>
      </c>
    </row>
    <row r="1991" spans="1:2">
      <c r="A1991" s="17">
        <v>43325</v>
      </c>
      <c r="B1991">
        <v>23010</v>
      </c>
    </row>
    <row r="1992" spans="1:2">
      <c r="A1992" s="17">
        <v>43326</v>
      </c>
      <c r="B1992">
        <v>24987</v>
      </c>
    </row>
    <row r="1993" spans="1:2">
      <c r="A1993" s="17">
        <v>43327</v>
      </c>
      <c r="B1993">
        <v>24987</v>
      </c>
    </row>
    <row r="1994" spans="1:2">
      <c r="A1994" s="17">
        <v>43328</v>
      </c>
      <c r="B1994">
        <v>24987</v>
      </c>
    </row>
    <row r="1995" spans="1:2">
      <c r="A1995" s="17">
        <v>43329</v>
      </c>
      <c r="B1995">
        <v>24987</v>
      </c>
    </row>
    <row r="1996" spans="1:2">
      <c r="A1996" s="17">
        <v>43332</v>
      </c>
      <c r="B1996">
        <v>24987</v>
      </c>
    </row>
    <row r="1997" spans="1:2">
      <c r="A1997" s="17">
        <v>43333</v>
      </c>
      <c r="B1997">
        <v>22879</v>
      </c>
    </row>
    <row r="1998" spans="1:2">
      <c r="A1998" s="17">
        <v>43334</v>
      </c>
      <c r="B1998">
        <v>22879</v>
      </c>
    </row>
    <row r="1999" spans="1:2">
      <c r="A1999" s="17">
        <v>43335</v>
      </c>
      <c r="B1999">
        <v>22879</v>
      </c>
    </row>
    <row r="2000" spans="1:2">
      <c r="A2000" s="17">
        <v>43336</v>
      </c>
      <c r="B2000">
        <v>22879</v>
      </c>
    </row>
    <row r="2001" spans="1:2">
      <c r="A2001" s="17">
        <v>43339</v>
      </c>
      <c r="B2001">
        <v>22879</v>
      </c>
    </row>
    <row r="2002" spans="1:2">
      <c r="A2002" s="17">
        <v>43340</v>
      </c>
      <c r="B2002">
        <v>20117</v>
      </c>
    </row>
    <row r="2003" spans="1:2">
      <c r="A2003" s="17">
        <v>43341</v>
      </c>
      <c r="B2003">
        <v>20117</v>
      </c>
    </row>
    <row r="2004" spans="1:2">
      <c r="A2004" s="17">
        <v>43342</v>
      </c>
      <c r="B2004">
        <v>20117</v>
      </c>
    </row>
    <row r="2005" spans="1:2">
      <c r="A2005" s="17">
        <v>43343</v>
      </c>
      <c r="B2005">
        <v>20117</v>
      </c>
    </row>
    <row r="2006" spans="1:2">
      <c r="A2006" s="17">
        <v>43346</v>
      </c>
      <c r="B2006">
        <v>20117</v>
      </c>
    </row>
    <row r="2007" spans="1:2">
      <c r="A2007" s="17">
        <v>43347</v>
      </c>
      <c r="B2007">
        <v>17993</v>
      </c>
    </row>
    <row r="2008" spans="1:2">
      <c r="A2008" s="17">
        <v>43348</v>
      </c>
      <c r="B2008">
        <v>17993</v>
      </c>
    </row>
    <row r="2009" spans="1:2">
      <c r="A2009" s="17">
        <v>43349</v>
      </c>
      <c r="B2009">
        <v>17993</v>
      </c>
    </row>
    <row r="2010" spans="1:2">
      <c r="A2010" s="17">
        <v>43350</v>
      </c>
      <c r="B2010">
        <v>17993</v>
      </c>
    </row>
    <row r="2011" spans="1:2">
      <c r="A2011" s="17">
        <v>43353</v>
      </c>
      <c r="B2011">
        <v>17993</v>
      </c>
    </row>
    <row r="2012" spans="1:2">
      <c r="A2012" s="17">
        <v>43354</v>
      </c>
      <c r="B2012">
        <v>17214</v>
      </c>
    </row>
    <row r="2013" spans="1:2">
      <c r="A2013" s="17">
        <v>43355</v>
      </c>
      <c r="B2013">
        <v>17214</v>
      </c>
    </row>
    <row r="2014" spans="1:2">
      <c r="A2014" s="17">
        <v>43356</v>
      </c>
      <c r="B2014">
        <v>17214</v>
      </c>
    </row>
    <row r="2015" spans="1:2">
      <c r="A2015" s="17">
        <v>43357</v>
      </c>
      <c r="B2015">
        <v>17214</v>
      </c>
    </row>
    <row r="2016" spans="1:2">
      <c r="A2016" s="17">
        <v>43360</v>
      </c>
      <c r="B2016">
        <v>17214</v>
      </c>
    </row>
    <row r="2017" spans="1:2">
      <c r="A2017" s="17">
        <v>43361</v>
      </c>
      <c r="B2017">
        <v>18188</v>
      </c>
    </row>
    <row r="2018" spans="1:2">
      <c r="A2018" s="17">
        <v>43362</v>
      </c>
      <c r="B2018">
        <v>18188</v>
      </c>
    </row>
    <row r="2019" spans="1:2">
      <c r="A2019" s="17">
        <v>43363</v>
      </c>
      <c r="B2019">
        <v>18188</v>
      </c>
    </row>
    <row r="2020" spans="1:2">
      <c r="A2020" s="17">
        <v>43364</v>
      </c>
      <c r="B2020">
        <v>18188</v>
      </c>
    </row>
    <row r="2021" spans="1:2">
      <c r="A2021" s="17">
        <v>43367</v>
      </c>
      <c r="B2021">
        <v>18188</v>
      </c>
    </row>
    <row r="2022" spans="1:2">
      <c r="A2022" s="17">
        <v>43368</v>
      </c>
      <c r="B2022">
        <v>21727</v>
      </c>
    </row>
    <row r="2023" spans="1:2">
      <c r="A2023" s="17">
        <v>43369</v>
      </c>
      <c r="B2023">
        <v>21727</v>
      </c>
    </row>
    <row r="2024" spans="1:2">
      <c r="A2024" s="17">
        <v>43370</v>
      </c>
      <c r="B2024">
        <v>21727</v>
      </c>
    </row>
    <row r="2025" spans="1:2">
      <c r="A2025" s="17">
        <v>43371</v>
      </c>
      <c r="B2025">
        <v>21727</v>
      </c>
    </row>
    <row r="2026" spans="1:2">
      <c r="A2026" s="17">
        <v>43374</v>
      </c>
      <c r="B2026">
        <v>21727</v>
      </c>
    </row>
    <row r="2027" spans="1:2">
      <c r="A2027" s="17">
        <v>43375</v>
      </c>
      <c r="B2027">
        <v>23614</v>
      </c>
    </row>
    <row r="2028" spans="1:2">
      <c r="A2028" s="17">
        <v>43376</v>
      </c>
      <c r="B2028">
        <v>23614</v>
      </c>
    </row>
    <row r="2029" spans="1:2">
      <c r="A2029" s="17">
        <v>43377</v>
      </c>
      <c r="B2029">
        <v>23614</v>
      </c>
    </row>
    <row r="2030" spans="1:2">
      <c r="A2030" s="17">
        <v>43378</v>
      </c>
      <c r="B2030">
        <v>23614</v>
      </c>
    </row>
    <row r="2031" spans="1:2">
      <c r="A2031" s="17">
        <v>43381</v>
      </c>
      <c r="B2031">
        <v>23614</v>
      </c>
    </row>
    <row r="2032" spans="1:2">
      <c r="A2032" s="17">
        <v>43382</v>
      </c>
      <c r="B2032">
        <v>24809</v>
      </c>
    </row>
    <row r="2033" spans="1:2">
      <c r="A2033" s="17">
        <v>43383</v>
      </c>
      <c r="B2033">
        <v>24809</v>
      </c>
    </row>
    <row r="2034" spans="1:2">
      <c r="A2034" s="17">
        <v>43384</v>
      </c>
      <c r="B2034">
        <v>24809</v>
      </c>
    </row>
    <row r="2035" spans="1:2">
      <c r="A2035" s="17">
        <v>43385</v>
      </c>
      <c r="B2035">
        <v>24809</v>
      </c>
    </row>
    <row r="2036" spans="1:2">
      <c r="A2036" s="17">
        <v>43388</v>
      </c>
      <c r="B2036">
        <v>24809</v>
      </c>
    </row>
    <row r="2037" spans="1:2">
      <c r="A2037" s="17">
        <v>43389</v>
      </c>
      <c r="B2037">
        <v>26328</v>
      </c>
    </row>
    <row r="2038" spans="1:2">
      <c r="A2038" s="17">
        <v>43390</v>
      </c>
      <c r="B2038">
        <v>26328</v>
      </c>
    </row>
    <row r="2039" spans="1:2">
      <c r="A2039" s="17">
        <v>43391</v>
      </c>
      <c r="B2039">
        <v>26328</v>
      </c>
    </row>
    <row r="2040" spans="1:2">
      <c r="A2040" s="17">
        <v>43392</v>
      </c>
      <c r="B2040">
        <v>26328</v>
      </c>
    </row>
    <row r="2041" spans="1:2">
      <c r="A2041" s="17">
        <v>43395</v>
      </c>
      <c r="B2041">
        <v>26328</v>
      </c>
    </row>
    <row r="2042" spans="1:2">
      <c r="A2042" s="17">
        <v>43396</v>
      </c>
      <c r="B2042">
        <v>28905</v>
      </c>
    </row>
    <row r="2043" spans="1:2">
      <c r="A2043" s="17">
        <v>43397</v>
      </c>
      <c r="B2043">
        <v>28905</v>
      </c>
    </row>
    <row r="2044" spans="1:2">
      <c r="A2044" s="17">
        <v>43398</v>
      </c>
      <c r="B2044">
        <v>28905</v>
      </c>
    </row>
    <row r="2045" spans="1:2">
      <c r="A2045" s="17">
        <v>43399</v>
      </c>
      <c r="B2045">
        <v>28905</v>
      </c>
    </row>
    <row r="2046" spans="1:2">
      <c r="A2046" s="17">
        <v>43402</v>
      </c>
      <c r="B2046">
        <v>28905</v>
      </c>
    </row>
    <row r="2047" spans="1:2">
      <c r="A2047" s="17">
        <v>43403</v>
      </c>
      <c r="B2047">
        <v>27386</v>
      </c>
    </row>
    <row r="2048" spans="1:2">
      <c r="A2048" s="17">
        <v>43404</v>
      </c>
      <c r="B2048">
        <v>27386</v>
      </c>
    </row>
    <row r="2049" spans="1:2">
      <c r="A2049" s="17">
        <v>43405</v>
      </c>
      <c r="B2049">
        <v>27386</v>
      </c>
    </row>
    <row r="2050" spans="1:2">
      <c r="A2050" s="17">
        <v>43406</v>
      </c>
      <c r="B2050">
        <v>27386</v>
      </c>
    </row>
    <row r="2051" spans="1:2">
      <c r="A2051" s="17">
        <v>43409</v>
      </c>
      <c r="B2051">
        <v>27386</v>
      </c>
    </row>
    <row r="2052" spans="1:2">
      <c r="A2052" s="17">
        <v>43410</v>
      </c>
      <c r="B2052">
        <v>27859</v>
      </c>
    </row>
    <row r="2053" spans="1:2">
      <c r="A2053" s="17">
        <v>43411</v>
      </c>
      <c r="B2053">
        <v>27859</v>
      </c>
    </row>
    <row r="2054" spans="1:2">
      <c r="A2054" s="17">
        <v>43412</v>
      </c>
      <c r="B2054">
        <v>27859</v>
      </c>
    </row>
    <row r="2055" spans="1:2">
      <c r="A2055" s="17">
        <v>43413</v>
      </c>
      <c r="B2055">
        <v>27859</v>
      </c>
    </row>
    <row r="2056" spans="1:2">
      <c r="A2056" s="17">
        <v>43416</v>
      </c>
      <c r="B2056">
        <v>27859</v>
      </c>
    </row>
    <row r="2057" spans="1:2">
      <c r="A2057" s="17">
        <v>43417</v>
      </c>
      <c r="B2057">
        <v>27460</v>
      </c>
    </row>
    <row r="2058" spans="1:2">
      <c r="A2058" s="17">
        <v>43418</v>
      </c>
      <c r="B2058">
        <v>27460</v>
      </c>
    </row>
    <row r="2059" spans="1:2">
      <c r="A2059" s="17">
        <v>43419</v>
      </c>
      <c r="B2059">
        <v>27460</v>
      </c>
    </row>
    <row r="2060" spans="1:2">
      <c r="A2060" s="17">
        <v>43420</v>
      </c>
      <c r="B2060">
        <v>27460</v>
      </c>
    </row>
    <row r="2061" spans="1:2">
      <c r="A2061" s="17">
        <v>43423</v>
      </c>
      <c r="B2061">
        <v>27460</v>
      </c>
    </row>
    <row r="2062" spans="1:2">
      <c r="A2062" s="17">
        <v>43424</v>
      </c>
      <c r="B2062">
        <v>26619</v>
      </c>
    </row>
    <row r="2063" spans="1:2">
      <c r="A2063" s="17">
        <v>43425</v>
      </c>
      <c r="B2063">
        <v>26619</v>
      </c>
    </row>
    <row r="2064" spans="1:2">
      <c r="A2064" s="17">
        <v>43426</v>
      </c>
      <c r="B2064">
        <v>26619</v>
      </c>
    </row>
    <row r="2065" spans="1:2">
      <c r="A2065" s="17">
        <v>43427</v>
      </c>
      <c r="B2065">
        <v>26619</v>
      </c>
    </row>
    <row r="2066" spans="1:2">
      <c r="A2066" s="17">
        <v>43430</v>
      </c>
      <c r="B2066">
        <v>26619</v>
      </c>
    </row>
    <row r="2067" spans="1:2">
      <c r="A2067" s="17">
        <v>43431</v>
      </c>
      <c r="B2067">
        <v>25748</v>
      </c>
    </row>
    <row r="2068" spans="1:2">
      <c r="A2068" s="17">
        <v>43432</v>
      </c>
      <c r="B2068">
        <v>25748</v>
      </c>
    </row>
    <row r="2069" spans="1:2">
      <c r="A2069" s="17">
        <v>43433</v>
      </c>
      <c r="B2069">
        <v>25748</v>
      </c>
    </row>
    <row r="2070" spans="1:2">
      <c r="A2070" s="17">
        <v>43434</v>
      </c>
      <c r="B2070">
        <v>25748</v>
      </c>
    </row>
    <row r="2071" spans="1:2">
      <c r="A2071" s="17">
        <v>43437</v>
      </c>
      <c r="B2071">
        <v>25748</v>
      </c>
    </row>
    <row r="2072" spans="1:2">
      <c r="A2072" s="17">
        <v>43438</v>
      </c>
      <c r="B2072">
        <v>26316</v>
      </c>
    </row>
    <row r="2073" spans="1:2">
      <c r="A2073" s="17">
        <v>43439</v>
      </c>
      <c r="B2073">
        <v>26316</v>
      </c>
    </row>
    <row r="2074" spans="1:2">
      <c r="A2074" s="17">
        <v>43440</v>
      </c>
      <c r="B2074">
        <v>26316</v>
      </c>
    </row>
    <row r="2075" spans="1:2">
      <c r="A2075" s="17">
        <v>43441</v>
      </c>
      <c r="B2075">
        <v>26316</v>
      </c>
    </row>
    <row r="2076" spans="1:2">
      <c r="A2076" s="17">
        <v>43444</v>
      </c>
      <c r="B2076">
        <v>26316</v>
      </c>
    </row>
    <row r="2077" spans="1:2">
      <c r="A2077" s="17">
        <v>43445</v>
      </c>
      <c r="B2077">
        <v>25736</v>
      </c>
    </row>
    <row r="2078" spans="1:2">
      <c r="A2078" s="17">
        <v>43446</v>
      </c>
      <c r="B2078">
        <v>25736</v>
      </c>
    </row>
    <row r="2079" spans="1:2">
      <c r="A2079" s="17">
        <v>43447</v>
      </c>
      <c r="B2079">
        <v>25736</v>
      </c>
    </row>
    <row r="2080" spans="1:2">
      <c r="A2080" s="17">
        <v>43448</v>
      </c>
      <c r="B2080">
        <v>25736</v>
      </c>
    </row>
    <row r="2081" spans="1:2">
      <c r="A2081" s="17">
        <v>43451</v>
      </c>
      <c r="B2081">
        <v>25736</v>
      </c>
    </row>
    <row r="2082" spans="1:2">
      <c r="A2082" s="17">
        <v>43452</v>
      </c>
      <c r="B2082">
        <v>26263</v>
      </c>
    </row>
    <row r="2083" spans="1:2">
      <c r="A2083" s="17">
        <v>43453</v>
      </c>
      <c r="B2083">
        <v>26263</v>
      </c>
    </row>
    <row r="2084" spans="1:2">
      <c r="A2084" s="17">
        <v>43454</v>
      </c>
      <c r="B2084">
        <v>26263</v>
      </c>
    </row>
    <row r="2085" spans="1:2">
      <c r="A2085" s="17">
        <v>43455</v>
      </c>
      <c r="B2085">
        <v>26263</v>
      </c>
    </row>
    <row r="2086" spans="1:2">
      <c r="A2086" s="17">
        <v>43458</v>
      </c>
      <c r="B2086">
        <v>26263</v>
      </c>
    </row>
    <row r="2087" spans="1:2">
      <c r="A2087" s="17">
        <v>43459</v>
      </c>
      <c r="B2087">
        <v>26179</v>
      </c>
    </row>
    <row r="2088" spans="1:2">
      <c r="A2088" s="17">
        <v>43460</v>
      </c>
      <c r="B2088">
        <v>26179</v>
      </c>
    </row>
    <row r="2089" spans="1:2">
      <c r="A2089" s="17">
        <v>43461</v>
      </c>
      <c r="B2089">
        <v>26179</v>
      </c>
    </row>
    <row r="2090" spans="1:2">
      <c r="A2090" s="17">
        <v>43462</v>
      </c>
      <c r="B2090">
        <v>26179</v>
      </c>
    </row>
    <row r="2091" spans="1:2">
      <c r="A2091" s="17">
        <v>43465</v>
      </c>
      <c r="B2091">
        <v>26179</v>
      </c>
    </row>
    <row r="2092" spans="1:2">
      <c r="A2092" s="17">
        <v>43466</v>
      </c>
      <c r="B2092">
        <v>26773</v>
      </c>
    </row>
    <row r="2093" spans="1:2">
      <c r="A2093" s="17">
        <v>43467</v>
      </c>
      <c r="B2093">
        <v>26773</v>
      </c>
    </row>
    <row r="2094" spans="1:2">
      <c r="A2094" s="17">
        <v>43468</v>
      </c>
      <c r="B2094">
        <v>26773</v>
      </c>
    </row>
    <row r="2095" spans="1:2">
      <c r="A2095" s="17">
        <v>43469</v>
      </c>
      <c r="B2095">
        <v>26773</v>
      </c>
    </row>
    <row r="2096" spans="1:2">
      <c r="A2096" s="17">
        <v>43472</v>
      </c>
      <c r="B2096">
        <v>26773</v>
      </c>
    </row>
    <row r="2097" spans="1:2">
      <c r="A2097" s="17">
        <v>43473</v>
      </c>
      <c r="B2097">
        <v>28529</v>
      </c>
    </row>
    <row r="2098" spans="1:2">
      <c r="A2098" s="17">
        <v>43474</v>
      </c>
      <c r="B2098">
        <v>28529</v>
      </c>
    </row>
    <row r="2099" spans="1:2">
      <c r="A2099" s="17">
        <v>43475</v>
      </c>
      <c r="B2099">
        <v>28529</v>
      </c>
    </row>
    <row r="2100" spans="1:2">
      <c r="A2100" s="17">
        <v>43476</v>
      </c>
      <c r="B2100">
        <v>28529</v>
      </c>
    </row>
    <row r="2101" spans="1:2">
      <c r="A2101" s="17">
        <v>43479</v>
      </c>
      <c r="B2101">
        <v>28529</v>
      </c>
    </row>
    <row r="2102" spans="1:2">
      <c r="A2102" s="17">
        <v>43480</v>
      </c>
      <c r="B2102">
        <v>28093</v>
      </c>
    </row>
    <row r="2103" spans="1:2">
      <c r="A2103" s="17">
        <v>43481</v>
      </c>
      <c r="B2103">
        <v>28093</v>
      </c>
    </row>
    <row r="2104" spans="1:2">
      <c r="A2104" s="17">
        <v>43482</v>
      </c>
      <c r="B2104">
        <v>28093</v>
      </c>
    </row>
    <row r="2105" spans="1:2">
      <c r="A2105" s="17">
        <v>43483</v>
      </c>
      <c r="B2105">
        <v>28093</v>
      </c>
    </row>
    <row r="2106" spans="1:2">
      <c r="A2106" s="17">
        <v>43486</v>
      </c>
      <c r="B2106">
        <v>28093</v>
      </c>
    </row>
    <row r="2107" spans="1:2">
      <c r="A2107" s="17">
        <v>43487</v>
      </c>
      <c r="B2107">
        <v>27062</v>
      </c>
    </row>
    <row r="2108" spans="1:2">
      <c r="A2108" s="17">
        <v>43488</v>
      </c>
      <c r="B2108">
        <v>27062</v>
      </c>
    </row>
    <row r="2109" spans="1:2">
      <c r="A2109" s="17">
        <v>43489</v>
      </c>
      <c r="B2109">
        <v>27062</v>
      </c>
    </row>
    <row r="2110" spans="1:2">
      <c r="A2110" s="17">
        <v>43490</v>
      </c>
      <c r="B2110">
        <v>27062</v>
      </c>
    </row>
    <row r="2111" spans="1:2">
      <c r="A2111" s="17">
        <v>43493</v>
      </c>
      <c r="B2111">
        <v>27062</v>
      </c>
    </row>
    <row r="2112" spans="1:2">
      <c r="A2112" s="17">
        <v>43494</v>
      </c>
      <c r="B2112">
        <v>27205</v>
      </c>
    </row>
    <row r="2113" spans="1:2">
      <c r="A2113" s="17">
        <v>43495</v>
      </c>
      <c r="B2113">
        <v>27205</v>
      </c>
    </row>
    <row r="2114" spans="1:2">
      <c r="A2114" s="17">
        <v>43496</v>
      </c>
      <c r="B2114">
        <v>27205</v>
      </c>
    </row>
    <row r="2115" spans="1:2">
      <c r="A2115" s="17">
        <v>43497</v>
      </c>
      <c r="B2115">
        <v>27205</v>
      </c>
    </row>
    <row r="2116" spans="1:2">
      <c r="A2116" s="17">
        <v>43500</v>
      </c>
      <c r="B2116">
        <v>27205</v>
      </c>
    </row>
    <row r="2117" spans="1:2">
      <c r="A2117" s="17">
        <v>43501</v>
      </c>
      <c r="B2117">
        <v>28782</v>
      </c>
    </row>
    <row r="2118" spans="1:2">
      <c r="A2118" s="17">
        <v>43502</v>
      </c>
      <c r="B2118">
        <v>28782</v>
      </c>
    </row>
    <row r="2119" spans="1:2">
      <c r="A2119" s="17">
        <v>43503</v>
      </c>
      <c r="B2119">
        <v>28782</v>
      </c>
    </row>
    <row r="2120" spans="1:2">
      <c r="A2120" s="17">
        <v>43504</v>
      </c>
      <c r="B2120">
        <v>28782</v>
      </c>
    </row>
    <row r="2121" spans="1:2">
      <c r="A2121" s="17">
        <v>43507</v>
      </c>
      <c r="B2121">
        <v>28782</v>
      </c>
    </row>
    <row r="2122" spans="1:2">
      <c r="A2122" s="17">
        <v>43508</v>
      </c>
      <c r="B2122">
        <v>28927</v>
      </c>
    </row>
    <row r="2123" spans="1:2">
      <c r="A2123" s="17">
        <v>43509</v>
      </c>
      <c r="B2123">
        <v>28927</v>
      </c>
    </row>
    <row r="2124" spans="1:2">
      <c r="A2124" s="17">
        <v>43510</v>
      </c>
      <c r="B2124">
        <v>28927</v>
      </c>
    </row>
    <row r="2125" spans="1:2">
      <c r="A2125" s="17">
        <v>43511</v>
      </c>
      <c r="B2125">
        <v>28927</v>
      </c>
    </row>
    <row r="2126" spans="1:2">
      <c r="A2126" s="17">
        <v>43514</v>
      </c>
      <c r="B2126">
        <v>28927</v>
      </c>
    </row>
    <row r="2127" spans="1:2">
      <c r="A2127" s="17">
        <v>43515</v>
      </c>
      <c r="B2127">
        <v>28490</v>
      </c>
    </row>
    <row r="2128" spans="1:2">
      <c r="A2128" s="17">
        <v>43516</v>
      </c>
      <c r="B2128">
        <v>28490</v>
      </c>
    </row>
    <row r="2129" spans="1:2">
      <c r="A2129" s="17">
        <v>43517</v>
      </c>
      <c r="B2129">
        <v>28490</v>
      </c>
    </row>
    <row r="2130" spans="1:2">
      <c r="A2130" s="17">
        <v>43518</v>
      </c>
      <c r="B2130">
        <v>28490</v>
      </c>
    </row>
    <row r="2131" spans="1:2">
      <c r="A2131" s="17">
        <v>43521</v>
      </c>
      <c r="B2131">
        <v>28490</v>
      </c>
    </row>
    <row r="2132" spans="1:2">
      <c r="A2132" s="17">
        <v>43522</v>
      </c>
      <c r="B2132">
        <v>27984</v>
      </c>
    </row>
    <row r="2133" spans="1:2">
      <c r="A2133" s="17">
        <v>43523</v>
      </c>
      <c r="B2133">
        <v>27984</v>
      </c>
    </row>
    <row r="2134" spans="1:2">
      <c r="A2134" s="17">
        <v>43524</v>
      </c>
      <c r="B2134">
        <v>27984</v>
      </c>
    </row>
    <row r="2135" spans="1:2">
      <c r="A2135" s="17">
        <v>43525</v>
      </c>
      <c r="B2135">
        <v>27984</v>
      </c>
    </row>
    <row r="2136" spans="1:2">
      <c r="A2136" s="17">
        <v>43528</v>
      </c>
      <c r="B2136">
        <v>27984</v>
      </c>
    </row>
    <row r="2137" spans="1:2">
      <c r="A2137" s="17">
        <v>43529</v>
      </c>
      <c r="B2137">
        <v>26465</v>
      </c>
    </row>
    <row r="2138" spans="1:2">
      <c r="A2138" s="17">
        <v>43530</v>
      </c>
      <c r="B2138">
        <v>26465</v>
      </c>
    </row>
    <row r="2139" spans="1:2">
      <c r="A2139" s="17">
        <v>43531</v>
      </c>
      <c r="B2139">
        <v>26465</v>
      </c>
    </row>
    <row r="2140" spans="1:2">
      <c r="A2140" s="17">
        <v>43532</v>
      </c>
      <c r="B2140">
        <v>26465</v>
      </c>
    </row>
    <row r="2141" spans="1:2">
      <c r="A2141" s="17">
        <v>43535</v>
      </c>
      <c r="B2141">
        <v>26465</v>
      </c>
    </row>
    <row r="2142" spans="1:2">
      <c r="A2142" s="17">
        <v>43536</v>
      </c>
      <c r="B2142">
        <v>26743</v>
      </c>
    </row>
    <row r="2143" spans="1:2">
      <c r="A2143" s="17">
        <v>43537</v>
      </c>
      <c r="B2143">
        <v>26743</v>
      </c>
    </row>
    <row r="2144" spans="1:2">
      <c r="A2144" s="17">
        <v>43538</v>
      </c>
      <c r="B2144">
        <v>26743</v>
      </c>
    </row>
    <row r="2145" spans="1:2">
      <c r="A2145" s="17">
        <v>43539</v>
      </c>
      <c r="B2145">
        <v>26743</v>
      </c>
    </row>
    <row r="2146" spans="1:2">
      <c r="A2146" s="17">
        <v>43542</v>
      </c>
      <c r="B2146">
        <v>26743</v>
      </c>
    </row>
    <row r="2147" spans="1:2">
      <c r="A2147" s="17">
        <v>43543</v>
      </c>
      <c r="B2147">
        <v>27084</v>
      </c>
    </row>
    <row r="2148" spans="1:2">
      <c r="A2148" s="17">
        <v>43544</v>
      </c>
      <c r="B2148">
        <v>27084</v>
      </c>
    </row>
    <row r="2149" spans="1:2">
      <c r="A2149" s="17">
        <v>43545</v>
      </c>
      <c r="B2149">
        <v>27084</v>
      </c>
    </row>
    <row r="2150" spans="1:2">
      <c r="A2150" s="17">
        <v>43546</v>
      </c>
      <c r="B2150">
        <v>27084</v>
      </c>
    </row>
    <row r="2151" spans="1:2">
      <c r="A2151" s="17">
        <v>43549</v>
      </c>
      <c r="B2151">
        <v>27084</v>
      </c>
    </row>
    <row r="2152" spans="1:2">
      <c r="A2152" s="17">
        <v>43550</v>
      </c>
      <c r="B2152">
        <v>27585</v>
      </c>
    </row>
    <row r="2153" spans="1:2">
      <c r="A2153" s="17">
        <v>43551</v>
      </c>
      <c r="B2153">
        <v>27585</v>
      </c>
    </row>
    <row r="2154" spans="1:2">
      <c r="A2154" s="17">
        <v>43552</v>
      </c>
      <c r="B2154">
        <v>27585</v>
      </c>
    </row>
    <row r="2155" spans="1:2">
      <c r="A2155" s="17">
        <v>43553</v>
      </c>
      <c r="B2155">
        <v>27585</v>
      </c>
    </row>
    <row r="2156" spans="1:2">
      <c r="A2156" s="17">
        <v>43556</v>
      </c>
      <c r="B2156">
        <v>27585</v>
      </c>
    </row>
    <row r="2157" spans="1:2">
      <c r="A2157" s="17">
        <v>43557</v>
      </c>
      <c r="B2157">
        <v>23841</v>
      </c>
    </row>
    <row r="2158" spans="1:2">
      <c r="A2158" s="17">
        <v>43558</v>
      </c>
      <c r="B2158">
        <v>23841</v>
      </c>
    </row>
    <row r="2159" spans="1:2">
      <c r="A2159" s="17">
        <v>43559</v>
      </c>
      <c r="B2159">
        <v>23841</v>
      </c>
    </row>
    <row r="2160" spans="1:2">
      <c r="A2160" s="17">
        <v>43560</v>
      </c>
      <c r="B2160">
        <v>23841</v>
      </c>
    </row>
    <row r="2161" spans="1:2">
      <c r="A2161" s="17">
        <v>43563</v>
      </c>
      <c r="B2161">
        <v>23841</v>
      </c>
    </row>
    <row r="2162" spans="1:2">
      <c r="A2162" s="17">
        <v>43564</v>
      </c>
      <c r="B2162">
        <v>22937</v>
      </c>
    </row>
    <row r="2163" spans="1:2">
      <c r="A2163" s="17">
        <v>43565</v>
      </c>
      <c r="B2163">
        <v>22937</v>
      </c>
    </row>
    <row r="2164" spans="1:2">
      <c r="A2164" s="17">
        <v>43566</v>
      </c>
      <c r="B2164">
        <v>22937</v>
      </c>
    </row>
    <row r="2165" spans="1:2">
      <c r="A2165" s="17">
        <v>43567</v>
      </c>
      <c r="B2165">
        <v>22937</v>
      </c>
    </row>
    <row r="2166" spans="1:2">
      <c r="A2166" s="17">
        <v>43570</v>
      </c>
      <c r="B2166">
        <v>22937</v>
      </c>
    </row>
    <row r="2167" spans="1:2">
      <c r="A2167" s="17">
        <v>43571</v>
      </c>
      <c r="B2167">
        <v>21712</v>
      </c>
    </row>
    <row r="2168" spans="1:2">
      <c r="A2168" s="17">
        <v>43572</v>
      </c>
      <c r="B2168">
        <v>21712</v>
      </c>
    </row>
    <row r="2169" spans="1:2">
      <c r="A2169" s="17">
        <v>43573</v>
      </c>
      <c r="B2169">
        <v>21712</v>
      </c>
    </row>
    <row r="2170" spans="1:2">
      <c r="A2170" s="17">
        <v>43574</v>
      </c>
      <c r="B2170">
        <v>21712</v>
      </c>
    </row>
    <row r="2171" spans="1:2">
      <c r="A2171" s="17">
        <v>43577</v>
      </c>
      <c r="B2171">
        <v>21712</v>
      </c>
    </row>
    <row r="2172" spans="1:2">
      <c r="A2172" s="17">
        <v>43578</v>
      </c>
      <c r="B2172">
        <v>22139</v>
      </c>
    </row>
    <row r="2173" spans="1:2">
      <c r="A2173" s="17">
        <v>43579</v>
      </c>
      <c r="B2173">
        <v>22139</v>
      </c>
    </row>
    <row r="2174" spans="1:2">
      <c r="A2174" s="17">
        <v>43580</v>
      </c>
      <c r="B2174">
        <v>22139</v>
      </c>
    </row>
    <row r="2175" spans="1:2">
      <c r="A2175" s="17">
        <v>43581</v>
      </c>
      <c r="B2175">
        <v>22139</v>
      </c>
    </row>
    <row r="2176" spans="1:2">
      <c r="A2176" s="17">
        <v>43584</v>
      </c>
      <c r="B2176">
        <v>22139</v>
      </c>
    </row>
    <row r="2177" spans="1:2">
      <c r="A2177" s="17">
        <v>43585</v>
      </c>
      <c r="B2177">
        <v>22689</v>
      </c>
    </row>
    <row r="2178" spans="1:2">
      <c r="A2178" s="17">
        <v>43586</v>
      </c>
      <c r="B2178">
        <v>22689</v>
      </c>
    </row>
    <row r="2179" spans="1:2">
      <c r="A2179" s="17">
        <v>43587</v>
      </c>
      <c r="B2179">
        <v>22689</v>
      </c>
    </row>
    <row r="2180" spans="1:2">
      <c r="A2180" s="17">
        <v>43588</v>
      </c>
      <c r="B2180">
        <v>22689</v>
      </c>
    </row>
    <row r="2181" spans="1:2">
      <c r="A2181" s="17">
        <v>43591</v>
      </c>
      <c r="B2181">
        <v>22689</v>
      </c>
    </row>
    <row r="2182" spans="1:2">
      <c r="A2182" s="17">
        <v>43592</v>
      </c>
      <c r="B2182">
        <v>21485</v>
      </c>
    </row>
    <row r="2183" spans="1:2">
      <c r="A2183" s="17">
        <v>43593</v>
      </c>
      <c r="B2183">
        <v>21485</v>
      </c>
    </row>
    <row r="2184" spans="1:2">
      <c r="A2184" s="17">
        <v>43594</v>
      </c>
      <c r="B2184">
        <v>21485</v>
      </c>
    </row>
    <row r="2185" spans="1:2">
      <c r="A2185" s="17">
        <v>43595</v>
      </c>
      <c r="B2185">
        <v>21485</v>
      </c>
    </row>
    <row r="2186" spans="1:2">
      <c r="A2186" s="17">
        <v>43598</v>
      </c>
      <c r="B2186">
        <v>21485</v>
      </c>
    </row>
    <row r="2187" spans="1:2">
      <c r="A2187" s="17">
        <v>43599</v>
      </c>
      <c r="B2187">
        <v>20834</v>
      </c>
    </row>
    <row r="2188" spans="1:2">
      <c r="A2188" s="17">
        <v>43600</v>
      </c>
      <c r="B2188">
        <v>20834</v>
      </c>
    </row>
    <row r="2189" spans="1:2">
      <c r="A2189" s="17">
        <v>43601</v>
      </c>
      <c r="B2189">
        <v>20834</v>
      </c>
    </row>
    <row r="2190" spans="1:2">
      <c r="A2190" s="17">
        <v>43602</v>
      </c>
      <c r="B2190">
        <v>20834</v>
      </c>
    </row>
    <row r="2191" spans="1:2">
      <c r="A2191" s="17">
        <v>43605</v>
      </c>
      <c r="B2191">
        <v>20834</v>
      </c>
    </row>
    <row r="2192" spans="1:2">
      <c r="A2192" s="17">
        <v>43606</v>
      </c>
      <c r="B2192">
        <v>20509</v>
      </c>
    </row>
    <row r="2193" spans="1:2">
      <c r="A2193" s="17">
        <v>43607</v>
      </c>
      <c r="B2193">
        <v>20509</v>
      </c>
    </row>
    <row r="2194" spans="1:2">
      <c r="A2194" s="17">
        <v>43608</v>
      </c>
      <c r="B2194">
        <v>20509</v>
      </c>
    </row>
    <row r="2195" spans="1:2">
      <c r="A2195" s="17">
        <v>43609</v>
      </c>
      <c r="B2195">
        <v>20509</v>
      </c>
    </row>
    <row r="2196" spans="1:2">
      <c r="A2196" s="17">
        <v>43612</v>
      </c>
      <c r="B2196">
        <v>20509</v>
      </c>
    </row>
    <row r="2197" spans="1:2">
      <c r="A2197" s="17">
        <v>43613</v>
      </c>
      <c r="B2197">
        <v>20105</v>
      </c>
    </row>
    <row r="2198" spans="1:2">
      <c r="A2198" s="17">
        <v>43614</v>
      </c>
      <c r="B2198">
        <v>20105</v>
      </c>
    </row>
    <row r="2199" spans="1:2">
      <c r="A2199" s="17">
        <v>43615</v>
      </c>
      <c r="B2199">
        <v>20105</v>
      </c>
    </row>
    <row r="2200" spans="1:2">
      <c r="A2200" s="17">
        <v>43616</v>
      </c>
      <c r="B2200">
        <v>20105</v>
      </c>
    </row>
    <row r="2201" spans="1:2">
      <c r="A2201" s="17">
        <v>43619</v>
      </c>
      <c r="B2201">
        <v>20105</v>
      </c>
    </row>
    <row r="2202" spans="1:2">
      <c r="A2202" s="17">
        <v>43620</v>
      </c>
      <c r="B2202">
        <v>18724</v>
      </c>
    </row>
    <row r="2203" spans="1:2">
      <c r="A2203" s="17">
        <v>43621</v>
      </c>
      <c r="B2203">
        <v>18724</v>
      </c>
    </row>
    <row r="2204" spans="1:2">
      <c r="A2204" s="17">
        <v>43622</v>
      </c>
      <c r="B2204">
        <v>18724</v>
      </c>
    </row>
    <row r="2205" spans="1:2">
      <c r="A2205" s="17">
        <v>43623</v>
      </c>
      <c r="B2205">
        <v>18724</v>
      </c>
    </row>
    <row r="2206" spans="1:2">
      <c r="A2206" s="17">
        <v>43626</v>
      </c>
      <c r="B2206">
        <v>18724</v>
      </c>
    </row>
    <row r="2207" spans="1:2">
      <c r="A2207" s="17">
        <v>43627</v>
      </c>
      <c r="B2207">
        <v>19001</v>
      </c>
    </row>
    <row r="2208" spans="1:2">
      <c r="A2208" s="17">
        <v>43628</v>
      </c>
      <c r="B2208">
        <v>19001</v>
      </c>
    </row>
    <row r="2209" spans="1:2">
      <c r="A2209" s="17">
        <v>43629</v>
      </c>
      <c r="B2209">
        <v>19001</v>
      </c>
    </row>
    <row r="2210" spans="1:2">
      <c r="A2210" s="17">
        <v>43630</v>
      </c>
      <c r="B2210">
        <v>19001</v>
      </c>
    </row>
    <row r="2211" spans="1:2">
      <c r="A2211" s="17">
        <v>43633</v>
      </c>
      <c r="B2211">
        <v>19001</v>
      </c>
    </row>
    <row r="2212" spans="1:2">
      <c r="A2212" s="17">
        <v>43634</v>
      </c>
      <c r="B2212">
        <v>21581</v>
      </c>
    </row>
    <row r="2213" spans="1:2">
      <c r="A2213" s="17">
        <v>43635</v>
      </c>
      <c r="B2213">
        <v>21581</v>
      </c>
    </row>
    <row r="2214" spans="1:2">
      <c r="A2214" s="17">
        <v>43636</v>
      </c>
      <c r="B2214">
        <v>21581</v>
      </c>
    </row>
    <row r="2215" spans="1:2">
      <c r="A2215" s="17">
        <v>43637</v>
      </c>
      <c r="B2215">
        <v>21581</v>
      </c>
    </row>
    <row r="2216" spans="1:2">
      <c r="A2216" s="17">
        <v>43640</v>
      </c>
      <c r="B2216">
        <v>21581</v>
      </c>
    </row>
    <row r="2217" spans="1:2">
      <c r="A2217" s="17">
        <v>43641</v>
      </c>
      <c r="B2217">
        <v>22889</v>
      </c>
    </row>
    <row r="2218" spans="1:2">
      <c r="A2218" s="17">
        <v>43642</v>
      </c>
      <c r="B2218">
        <v>22889</v>
      </c>
    </row>
    <row r="2219" spans="1:2">
      <c r="A2219" s="17">
        <v>43643</v>
      </c>
      <c r="B2219">
        <v>22889</v>
      </c>
    </row>
    <row r="2220" spans="1:2">
      <c r="A2220" s="17">
        <v>43644</v>
      </c>
      <c r="B2220">
        <v>22889</v>
      </c>
    </row>
    <row r="2221" spans="1:2">
      <c r="A2221" s="17">
        <v>43647</v>
      </c>
      <c r="B2221">
        <v>22889</v>
      </c>
    </row>
    <row r="2222" spans="1:2">
      <c r="A2222" s="17">
        <v>43648</v>
      </c>
      <c r="B2222">
        <v>24091</v>
      </c>
    </row>
    <row r="2223" spans="1:2">
      <c r="A2223" s="17">
        <v>43649</v>
      </c>
      <c r="B2223">
        <v>24091</v>
      </c>
    </row>
    <row r="2224" spans="1:2">
      <c r="A2224" s="17">
        <v>43650</v>
      </c>
      <c r="B2224">
        <v>24091</v>
      </c>
    </row>
    <row r="2225" spans="1:2">
      <c r="A2225" s="17">
        <v>43651</v>
      </c>
      <c r="B2225">
        <v>24091</v>
      </c>
    </row>
    <row r="2226" spans="1:2">
      <c r="A2226" s="17">
        <v>43654</v>
      </c>
      <c r="B2226">
        <v>24091</v>
      </c>
    </row>
    <row r="2227" spans="1:2">
      <c r="A2227" s="17">
        <v>43655</v>
      </c>
      <c r="B2227">
        <v>25233</v>
      </c>
    </row>
    <row r="2228" spans="1:2">
      <c r="A2228" s="17">
        <v>43656</v>
      </c>
      <c r="B2228">
        <v>25233</v>
      </c>
    </row>
    <row r="2229" spans="1:2">
      <c r="A2229" s="17">
        <v>43657</v>
      </c>
      <c r="B2229">
        <v>25233</v>
      </c>
    </row>
    <row r="2230" spans="1:2">
      <c r="A2230" s="17">
        <v>43658</v>
      </c>
      <c r="B2230">
        <v>25233</v>
      </c>
    </row>
    <row r="2231" spans="1:2">
      <c r="A2231" s="17">
        <v>43661</v>
      </c>
      <c r="B2231">
        <v>25233</v>
      </c>
    </row>
    <row r="2232" spans="1:2">
      <c r="A2232" s="17">
        <v>43662</v>
      </c>
      <c r="B2232">
        <v>25227</v>
      </c>
    </row>
    <row r="2233" spans="1:2">
      <c r="A2233" s="17">
        <v>43663</v>
      </c>
      <c r="B2233">
        <v>25227</v>
      </c>
    </row>
    <row r="2234" spans="1:2">
      <c r="A2234" s="17">
        <v>43664</v>
      </c>
      <c r="B2234">
        <v>25227</v>
      </c>
    </row>
    <row r="2235" spans="1:2">
      <c r="A2235" s="17">
        <v>43665</v>
      </c>
      <c r="B2235">
        <v>25227</v>
      </c>
    </row>
    <row r="2236" spans="1:2">
      <c r="A2236" s="17">
        <v>43668</v>
      </c>
      <c r="B2236">
        <v>25227</v>
      </c>
    </row>
    <row r="2237" spans="1:2">
      <c r="A2237" s="17">
        <v>43669</v>
      </c>
      <c r="B2237">
        <v>25034</v>
      </c>
    </row>
    <row r="2238" spans="1:2">
      <c r="A2238" s="17">
        <v>43670</v>
      </c>
      <c r="B2238">
        <v>25034</v>
      </c>
    </row>
    <row r="2239" spans="1:2">
      <c r="A2239" s="17">
        <v>43671</v>
      </c>
      <c r="B2239">
        <v>25034</v>
      </c>
    </row>
    <row r="2240" spans="1:2">
      <c r="A2240" s="17">
        <v>43672</v>
      </c>
      <c r="B2240">
        <v>25034</v>
      </c>
    </row>
    <row r="2241" spans="1:2">
      <c r="A2241" s="17">
        <v>43675</v>
      </c>
      <c r="B2241">
        <v>25034</v>
      </c>
    </row>
    <row r="2242" spans="1:2">
      <c r="A2242" s="17">
        <v>43676</v>
      </c>
      <c r="B2242">
        <v>25548</v>
      </c>
    </row>
    <row r="2243" spans="1:2">
      <c r="A2243" s="17">
        <v>43677</v>
      </c>
      <c r="B2243">
        <v>25548</v>
      </c>
    </row>
    <row r="2244" spans="1:2">
      <c r="A2244" s="17">
        <v>43678</v>
      </c>
      <c r="B2244">
        <v>25548</v>
      </c>
    </row>
    <row r="2245" spans="1:2">
      <c r="A2245" s="17">
        <v>43679</v>
      </c>
      <c r="B2245">
        <v>25548</v>
      </c>
    </row>
    <row r="2246" spans="1:2">
      <c r="A2246" s="17">
        <v>43682</v>
      </c>
      <c r="B2246">
        <v>25548</v>
      </c>
    </row>
    <row r="2247" spans="1:2">
      <c r="A2247" s="17">
        <v>43683</v>
      </c>
      <c r="B2247">
        <v>24019</v>
      </c>
    </row>
    <row r="2248" spans="1:2">
      <c r="A2248" s="17">
        <v>43684</v>
      </c>
      <c r="B2248">
        <v>24019</v>
      </c>
    </row>
    <row r="2249" spans="1:2">
      <c r="A2249" s="17">
        <v>43685</v>
      </c>
      <c r="B2249">
        <v>24019</v>
      </c>
    </row>
    <row r="2250" spans="1:2">
      <c r="A2250" s="17">
        <v>43686</v>
      </c>
      <c r="B2250">
        <v>24019</v>
      </c>
    </row>
    <row r="2251" spans="1:2">
      <c r="A2251" s="17">
        <v>43689</v>
      </c>
      <c r="B2251">
        <v>24019</v>
      </c>
    </row>
    <row r="2252" spans="1:2">
      <c r="A2252" s="17">
        <v>43690</v>
      </c>
      <c r="B2252">
        <v>22254</v>
      </c>
    </row>
    <row r="2253" spans="1:2">
      <c r="A2253" s="17">
        <v>43691</v>
      </c>
      <c r="B2253">
        <v>22254</v>
      </c>
    </row>
    <row r="2254" spans="1:2">
      <c r="A2254" s="17">
        <v>43692</v>
      </c>
      <c r="B2254">
        <v>22254</v>
      </c>
    </row>
    <row r="2255" spans="1:2">
      <c r="A2255" s="17">
        <v>43693</v>
      </c>
      <c r="B2255">
        <v>22254</v>
      </c>
    </row>
    <row r="2256" spans="1:2">
      <c r="A2256" s="17">
        <v>43696</v>
      </c>
      <c r="B2256">
        <v>22254</v>
      </c>
    </row>
    <row r="2257" spans="1:2">
      <c r="A2257" s="17">
        <v>43697</v>
      </c>
      <c r="B2257">
        <v>22902</v>
      </c>
    </row>
    <row r="2258" spans="1:2">
      <c r="A2258" s="17">
        <v>43698</v>
      </c>
      <c r="B2258">
        <v>22902</v>
      </c>
    </row>
    <row r="2259" spans="1:2">
      <c r="A2259" s="17">
        <v>43699</v>
      </c>
      <c r="B2259">
        <v>22902</v>
      </c>
    </row>
    <row r="2260" spans="1:2">
      <c r="A2260" s="17">
        <v>43700</v>
      </c>
      <c r="B2260">
        <v>22902</v>
      </c>
    </row>
    <row r="2261" spans="1:2">
      <c r="A2261" s="17">
        <v>43703</v>
      </c>
      <c r="B2261">
        <v>22902</v>
      </c>
    </row>
    <row r="2262" spans="1:2">
      <c r="A2262" s="17">
        <v>43704</v>
      </c>
      <c r="B2262">
        <v>20769</v>
      </c>
    </row>
    <row r="2263" spans="1:2">
      <c r="A2263" s="17">
        <v>43705</v>
      </c>
      <c r="B2263">
        <v>20769</v>
      </c>
    </row>
    <row r="2264" spans="1:2">
      <c r="A2264" s="17">
        <v>43706</v>
      </c>
      <c r="B2264">
        <v>20769</v>
      </c>
    </row>
    <row r="2265" spans="1:2">
      <c r="A2265" s="17">
        <v>43707</v>
      </c>
      <c r="B2265">
        <v>20769</v>
      </c>
    </row>
    <row r="2266" spans="1:2">
      <c r="A2266" s="17">
        <v>43710</v>
      </c>
      <c r="B2266">
        <v>20769</v>
      </c>
    </row>
    <row r="2267" spans="1:2">
      <c r="A2267" s="17">
        <v>43711</v>
      </c>
      <c r="B2267">
        <v>20518</v>
      </c>
    </row>
    <row r="2268" spans="1:2">
      <c r="A2268" s="17">
        <v>43712</v>
      </c>
      <c r="B2268">
        <v>20518</v>
      </c>
    </row>
    <row r="2269" spans="1:2">
      <c r="A2269" s="17">
        <v>43713</v>
      </c>
      <c r="B2269">
        <v>20518</v>
      </c>
    </row>
    <row r="2270" spans="1:2">
      <c r="A2270" s="17">
        <v>43714</v>
      </c>
      <c r="B2270">
        <v>20518</v>
      </c>
    </row>
    <row r="2271" spans="1:2">
      <c r="A2271" s="17">
        <v>43717</v>
      </c>
      <c r="B2271">
        <v>20518</v>
      </c>
    </row>
    <row r="2272" spans="1:2">
      <c r="A2272" s="17">
        <v>43718</v>
      </c>
      <c r="B2272">
        <v>21038</v>
      </c>
    </row>
    <row r="2273" spans="1:2">
      <c r="A2273" s="17">
        <v>43719</v>
      </c>
      <c r="B2273">
        <v>21038</v>
      </c>
    </row>
    <row r="2274" spans="1:2">
      <c r="A2274" s="17">
        <v>43720</v>
      </c>
      <c r="B2274">
        <v>21038</v>
      </c>
    </row>
    <row r="2275" spans="1:2">
      <c r="A2275" s="17">
        <v>43721</v>
      </c>
      <c r="B2275">
        <v>21038</v>
      </c>
    </row>
    <row r="2276" spans="1:2">
      <c r="A2276" s="17">
        <v>43724</v>
      </c>
      <c r="B2276">
        <v>21038</v>
      </c>
    </row>
    <row r="2277" spans="1:2">
      <c r="A2277" s="17">
        <v>43725</v>
      </c>
      <c r="B2277">
        <v>21485</v>
      </c>
    </row>
    <row r="2278" spans="1:2">
      <c r="A2278" s="17">
        <v>43726</v>
      </c>
      <c r="B2278">
        <v>21485</v>
      </c>
    </row>
    <row r="2279" spans="1:2">
      <c r="A2279" s="17">
        <v>43727</v>
      </c>
      <c r="B2279">
        <v>21485</v>
      </c>
    </row>
    <row r="2280" spans="1:2">
      <c r="A2280" s="17">
        <v>43728</v>
      </c>
      <c r="B2280">
        <v>21485</v>
      </c>
    </row>
    <row r="2281" spans="1:2">
      <c r="A2281" s="17">
        <v>43731</v>
      </c>
      <c r="B2281">
        <v>21485</v>
      </c>
    </row>
    <row r="2282" spans="1:2">
      <c r="A2282" s="17">
        <v>43732</v>
      </c>
      <c r="B2282">
        <v>23270</v>
      </c>
    </row>
    <row r="2283" spans="1:2">
      <c r="A2283" s="17">
        <v>43733</v>
      </c>
      <c r="B2283">
        <v>23270</v>
      </c>
    </row>
    <row r="2284" spans="1:2">
      <c r="A2284" s="17">
        <v>43734</v>
      </c>
      <c r="B2284">
        <v>23270</v>
      </c>
    </row>
    <row r="2285" spans="1:2">
      <c r="A2285" s="17">
        <v>43735</v>
      </c>
      <c r="B2285">
        <v>23270</v>
      </c>
    </row>
    <row r="2286" spans="1:2">
      <c r="A2286" s="17">
        <v>43738</v>
      </c>
      <c r="B2286">
        <v>23270</v>
      </c>
    </row>
    <row r="2287" spans="1:2">
      <c r="A2287" s="17">
        <v>43739</v>
      </c>
      <c r="B2287">
        <v>23624</v>
      </c>
    </row>
    <row r="2288" spans="1:2">
      <c r="A2288" s="17">
        <v>43740</v>
      </c>
      <c r="B2288">
        <v>23624</v>
      </c>
    </row>
    <row r="2289" spans="1:2">
      <c r="A2289" s="17">
        <v>43741</v>
      </c>
      <c r="B2289">
        <v>23624</v>
      </c>
    </row>
    <row r="2290" spans="1:2">
      <c r="A2290" s="17">
        <v>43742</v>
      </c>
      <c r="B2290">
        <v>23624</v>
      </c>
    </row>
    <row r="2291" spans="1:2">
      <c r="A2291" s="17">
        <v>43745</v>
      </c>
      <c r="B2291">
        <v>23624</v>
      </c>
    </row>
    <row r="2292" spans="1:2">
      <c r="A2292" s="17">
        <v>43746</v>
      </c>
      <c r="B2292">
        <v>25414</v>
      </c>
    </row>
    <row r="2293" spans="1:2">
      <c r="A2293" s="17">
        <v>43747</v>
      </c>
      <c r="B2293">
        <v>25414</v>
      </c>
    </row>
    <row r="2294" spans="1:2">
      <c r="A2294" s="17">
        <v>43748</v>
      </c>
      <c r="B2294">
        <v>25414</v>
      </c>
    </row>
    <row r="2295" spans="1:2">
      <c r="A2295" s="17">
        <v>43749</v>
      </c>
      <c r="B2295">
        <v>25414</v>
      </c>
    </row>
    <row r="2296" spans="1:2">
      <c r="A2296" s="17">
        <v>43752</v>
      </c>
      <c r="B2296">
        <v>25414</v>
      </c>
    </row>
    <row r="2297" spans="1:2">
      <c r="A2297" s="17">
        <v>43753</v>
      </c>
      <c r="B2297">
        <v>26768</v>
      </c>
    </row>
    <row r="2298" spans="1:2">
      <c r="A2298" s="17">
        <v>43754</v>
      </c>
      <c r="B2298">
        <v>26768</v>
      </c>
    </row>
    <row r="2299" spans="1:2">
      <c r="A2299" s="17">
        <v>43755</v>
      </c>
      <c r="B2299">
        <v>26768</v>
      </c>
    </row>
    <row r="2300" spans="1:2">
      <c r="A2300" s="17">
        <v>43756</v>
      </c>
      <c r="B2300">
        <v>26768</v>
      </c>
    </row>
    <row r="2301" spans="1:2">
      <c r="A2301" s="17">
        <v>43759</v>
      </c>
      <c r="B2301">
        <v>26768</v>
      </c>
    </row>
    <row r="2302" spans="1:2">
      <c r="A2302" s="17">
        <v>43760</v>
      </c>
      <c r="B2302">
        <v>27469</v>
      </c>
    </row>
    <row r="2303" spans="1:2">
      <c r="A2303" s="17">
        <v>43761</v>
      </c>
      <c r="B2303">
        <v>27469</v>
      </c>
    </row>
    <row r="2304" spans="1:2">
      <c r="A2304" s="17">
        <v>43762</v>
      </c>
      <c r="B2304">
        <v>27469</v>
      </c>
    </row>
    <row r="2305" spans="1:2">
      <c r="A2305" s="17">
        <v>43763</v>
      </c>
      <c r="B2305">
        <v>27469</v>
      </c>
    </row>
    <row r="2306" spans="1:2">
      <c r="A2306" s="17">
        <v>43766</v>
      </c>
      <c r="B2306">
        <v>27469</v>
      </c>
    </row>
    <row r="2307" spans="1:2">
      <c r="A2307" s="17">
        <v>43767</v>
      </c>
      <c r="B2307">
        <v>28298</v>
      </c>
    </row>
    <row r="2308" spans="1:2">
      <c r="A2308" s="17">
        <v>43768</v>
      </c>
      <c r="B2308">
        <v>28298</v>
      </c>
    </row>
    <row r="2309" spans="1:2">
      <c r="A2309" s="17">
        <v>43769</v>
      </c>
      <c r="B2309">
        <v>28298</v>
      </c>
    </row>
    <row r="2310" spans="1:2">
      <c r="A2310" s="17">
        <v>43770</v>
      </c>
      <c r="B2310">
        <v>28298</v>
      </c>
    </row>
    <row r="2311" spans="1:2">
      <c r="A2311" s="17">
        <v>43773</v>
      </c>
      <c r="B2311">
        <v>28298</v>
      </c>
    </row>
    <row r="2312" spans="1:2">
      <c r="A2312" s="17">
        <v>43774</v>
      </c>
      <c r="B2312">
        <v>27557</v>
      </c>
    </row>
    <row r="2313" spans="1:2">
      <c r="A2313" s="17">
        <v>43775</v>
      </c>
      <c r="B2313">
        <v>27557</v>
      </c>
    </row>
    <row r="2314" spans="1:2">
      <c r="A2314" s="17">
        <v>43776</v>
      </c>
      <c r="B2314">
        <v>27557</v>
      </c>
    </row>
    <row r="2315" spans="1:2">
      <c r="A2315" s="17">
        <v>43777</v>
      </c>
      <c r="B2315">
        <v>27557</v>
      </c>
    </row>
    <row r="2316" spans="1:2">
      <c r="A2316" s="17">
        <v>43780</v>
      </c>
      <c r="B2316">
        <v>27557</v>
      </c>
    </row>
    <row r="2317" spans="1:2">
      <c r="A2317" s="17">
        <v>43781</v>
      </c>
      <c r="B2317">
        <v>25445</v>
      </c>
    </row>
    <row r="2318" spans="1:2">
      <c r="A2318" s="17">
        <v>43782</v>
      </c>
      <c r="B2318">
        <v>25445</v>
      </c>
    </row>
    <row r="2319" spans="1:2">
      <c r="A2319" s="17">
        <v>43783</v>
      </c>
      <c r="B2319">
        <v>25445</v>
      </c>
    </row>
    <row r="2320" spans="1:2">
      <c r="A2320" s="17">
        <v>43784</v>
      </c>
      <c r="B2320">
        <v>25445</v>
      </c>
    </row>
    <row r="2321" spans="1:2">
      <c r="A2321" s="17">
        <v>43787</v>
      </c>
      <c r="B2321">
        <v>25445</v>
      </c>
    </row>
    <row r="2322" spans="1:2">
      <c r="A2322" s="17">
        <v>43788</v>
      </c>
      <c r="B2322">
        <v>25063</v>
      </c>
    </row>
    <row r="2323" spans="1:2">
      <c r="A2323" s="17">
        <v>43789</v>
      </c>
      <c r="B2323">
        <v>25063</v>
      </c>
    </row>
    <row r="2324" spans="1:2">
      <c r="A2324" s="17">
        <v>43790</v>
      </c>
      <c r="B2324">
        <v>25063</v>
      </c>
    </row>
    <row r="2325" spans="1:2">
      <c r="A2325" s="17">
        <v>43791</v>
      </c>
      <c r="B2325">
        <v>25063</v>
      </c>
    </row>
    <row r="2326" spans="1:2">
      <c r="A2326" s="17">
        <v>43794</v>
      </c>
      <c r="B2326">
        <v>25063</v>
      </c>
    </row>
    <row r="2327" spans="1:2">
      <c r="A2327" s="17">
        <v>43795</v>
      </c>
      <c r="B2327">
        <v>25213</v>
      </c>
    </row>
    <row r="2328" spans="1:2">
      <c r="A2328" s="17">
        <v>43796</v>
      </c>
      <c r="B2328">
        <v>25213</v>
      </c>
    </row>
    <row r="2329" spans="1:2">
      <c r="A2329" s="17">
        <v>43797</v>
      </c>
      <c r="B2329">
        <v>25213</v>
      </c>
    </row>
    <row r="2330" spans="1:2">
      <c r="A2330" s="17">
        <v>43798</v>
      </c>
      <c r="B2330">
        <v>25213</v>
      </c>
    </row>
    <row r="2331" spans="1:2">
      <c r="A2331" s="17">
        <v>43801</v>
      </c>
      <c r="B2331">
        <v>25213</v>
      </c>
    </row>
    <row r="2332" spans="1:2">
      <c r="A2332" s="17">
        <v>43802</v>
      </c>
      <c r="B2332">
        <v>25563</v>
      </c>
    </row>
    <row r="2333" spans="1:2">
      <c r="A2333" s="17">
        <v>43803</v>
      </c>
      <c r="B2333">
        <v>25563</v>
      </c>
    </row>
    <row r="2334" spans="1:2">
      <c r="A2334" s="17">
        <v>43804</v>
      </c>
      <c r="B2334">
        <v>25563</v>
      </c>
    </row>
    <row r="2335" spans="1:2">
      <c r="A2335" s="17">
        <v>43805</v>
      </c>
      <c r="B2335">
        <v>25563</v>
      </c>
    </row>
    <row r="2336" spans="1:2">
      <c r="A2336" s="17">
        <v>43808</v>
      </c>
      <c r="B2336">
        <v>25563</v>
      </c>
    </row>
    <row r="2337" spans="1:2">
      <c r="A2337" s="17">
        <v>43809</v>
      </c>
      <c r="B2337">
        <v>26086</v>
      </c>
    </row>
    <row r="2338" spans="1:2">
      <c r="A2338" s="17">
        <v>43810</v>
      </c>
      <c r="B2338">
        <v>26086</v>
      </c>
    </row>
    <row r="2339" spans="1:2">
      <c r="A2339" s="17">
        <v>43811</v>
      </c>
      <c r="B2339">
        <v>26086</v>
      </c>
    </row>
    <row r="2340" spans="1:2">
      <c r="A2340" s="17">
        <v>43812</v>
      </c>
      <c r="B2340">
        <v>26086</v>
      </c>
    </row>
    <row r="2341" spans="1:2">
      <c r="A2341" s="17">
        <v>43815</v>
      </c>
      <c r="B2341">
        <v>26086</v>
      </c>
    </row>
    <row r="2342" spans="1:2">
      <c r="A2342" s="17">
        <v>43816</v>
      </c>
      <c r="B2342">
        <v>26058</v>
      </c>
    </row>
    <row r="2343" spans="1:2">
      <c r="A2343" s="17">
        <v>43817</v>
      </c>
      <c r="B2343">
        <v>26058</v>
      </c>
    </row>
    <row r="2344" spans="1:2">
      <c r="A2344" s="17">
        <v>43818</v>
      </c>
      <c r="B2344">
        <v>26058</v>
      </c>
    </row>
    <row r="2345" spans="1:2">
      <c r="A2345" s="17">
        <v>43819</v>
      </c>
      <c r="B2345">
        <v>26058</v>
      </c>
    </row>
    <row r="2346" spans="1:2">
      <c r="A2346" s="17">
        <v>43822</v>
      </c>
      <c r="B2346">
        <v>26058</v>
      </c>
    </row>
    <row r="2347" spans="1:2">
      <c r="A2347" s="17">
        <v>43823</v>
      </c>
      <c r="B2347">
        <v>23892</v>
      </c>
    </row>
    <row r="2348" spans="1:2">
      <c r="A2348" s="17">
        <v>43824</v>
      </c>
      <c r="B2348">
        <v>23892</v>
      </c>
    </row>
    <row r="2349" spans="1:2">
      <c r="A2349" s="17">
        <v>43825</v>
      </c>
      <c r="B2349">
        <v>23892</v>
      </c>
    </row>
    <row r="2350" spans="1:2">
      <c r="A2350" s="17">
        <v>43826</v>
      </c>
      <c r="B2350">
        <v>23892</v>
      </c>
    </row>
    <row r="2351" spans="1:2">
      <c r="A2351" s="17">
        <v>43829</v>
      </c>
      <c r="B2351">
        <v>23892</v>
      </c>
    </row>
    <row r="2352" spans="1:2">
      <c r="A2352" s="17">
        <v>43830</v>
      </c>
      <c r="B2352">
        <v>23638</v>
      </c>
    </row>
    <row r="2353" spans="1:2">
      <c r="A2353" s="17">
        <v>43831</v>
      </c>
      <c r="B2353">
        <v>23638</v>
      </c>
    </row>
    <row r="2354" spans="1:2">
      <c r="A2354" s="17">
        <v>43832</v>
      </c>
      <c r="B2354">
        <v>23638</v>
      </c>
    </row>
    <row r="2355" spans="1:2">
      <c r="A2355" s="17">
        <v>43833</v>
      </c>
      <c r="B2355">
        <v>23638</v>
      </c>
    </row>
    <row r="2356" spans="1:2">
      <c r="A2356" s="17">
        <v>43836</v>
      </c>
      <c r="B2356">
        <v>23638</v>
      </c>
    </row>
    <row r="2357" spans="1:2">
      <c r="A2357" s="17">
        <v>43837</v>
      </c>
      <c r="B2357">
        <v>24888</v>
      </c>
    </row>
    <row r="2358" spans="1:2">
      <c r="A2358" s="17">
        <v>43838</v>
      </c>
      <c r="B2358">
        <v>24888</v>
      </c>
    </row>
    <row r="2359" spans="1:2">
      <c r="A2359" s="17">
        <v>43839</v>
      </c>
      <c r="B2359">
        <v>24888</v>
      </c>
    </row>
    <row r="2360" spans="1:2">
      <c r="A2360" s="17">
        <v>43840</v>
      </c>
      <c r="B2360">
        <v>24888</v>
      </c>
    </row>
    <row r="2361" spans="1:2">
      <c r="A2361" s="17">
        <v>43843</v>
      </c>
      <c r="B2361">
        <v>24888</v>
      </c>
    </row>
    <row r="2362" spans="1:2">
      <c r="A2362" s="17">
        <v>43844</v>
      </c>
      <c r="B2362">
        <v>26413</v>
      </c>
    </row>
    <row r="2363" spans="1:2">
      <c r="A2363" s="17">
        <v>43845</v>
      </c>
      <c r="B2363">
        <v>26413</v>
      </c>
    </row>
    <row r="2364" spans="1:2">
      <c r="A2364" s="17">
        <v>43846</v>
      </c>
      <c r="B2364">
        <v>26413</v>
      </c>
    </row>
    <row r="2365" spans="1:2">
      <c r="A2365" s="17">
        <v>43847</v>
      </c>
      <c r="B2365">
        <v>26413</v>
      </c>
    </row>
    <row r="2366" spans="1:2">
      <c r="A2366" s="17">
        <v>43850</v>
      </c>
      <c r="B2366">
        <v>26413</v>
      </c>
    </row>
    <row r="2367" spans="1:2">
      <c r="A2367" s="17">
        <v>43851</v>
      </c>
      <c r="B2367">
        <v>26596</v>
      </c>
    </row>
    <row r="2368" spans="1:2">
      <c r="A2368" s="17">
        <v>43852</v>
      </c>
      <c r="B2368">
        <v>26596</v>
      </c>
    </row>
    <row r="2369" spans="1:2">
      <c r="A2369" s="17">
        <v>43853</v>
      </c>
      <c r="B2369">
        <v>26596</v>
      </c>
    </row>
    <row r="2370" spans="1:2">
      <c r="A2370" s="17">
        <v>43854</v>
      </c>
      <c r="B2370">
        <v>26596</v>
      </c>
    </row>
    <row r="2371" spans="1:2">
      <c r="A2371" s="17">
        <v>43857</v>
      </c>
      <c r="B2371">
        <v>26596</v>
      </c>
    </row>
    <row r="2372" spans="1:2">
      <c r="A2372" s="17">
        <v>43858</v>
      </c>
      <c r="B2372">
        <v>23853</v>
      </c>
    </row>
    <row r="2373" spans="1:2">
      <c r="A2373" s="17">
        <v>43859</v>
      </c>
      <c r="B2373">
        <v>23853</v>
      </c>
    </row>
    <row r="2374" spans="1:2">
      <c r="A2374" s="17">
        <v>43860</v>
      </c>
      <c r="B2374">
        <v>23853</v>
      </c>
    </row>
    <row r="2375" spans="1:2">
      <c r="A2375" s="17">
        <v>43861</v>
      </c>
      <c r="B2375">
        <v>23853</v>
      </c>
    </row>
    <row r="2376" spans="1:2">
      <c r="A2376" s="17">
        <v>43864</v>
      </c>
      <c r="B2376">
        <v>23853</v>
      </c>
    </row>
    <row r="2377" spans="1:2">
      <c r="A2377" s="17">
        <v>43865</v>
      </c>
      <c r="B2377">
        <v>23178</v>
      </c>
    </row>
    <row r="2378" spans="1:2">
      <c r="A2378" s="17">
        <v>43866</v>
      </c>
      <c r="B2378">
        <v>23178</v>
      </c>
    </row>
    <row r="2379" spans="1:2">
      <c r="A2379" s="17">
        <v>43867</v>
      </c>
      <c r="B2379">
        <v>23178</v>
      </c>
    </row>
    <row r="2380" spans="1:2">
      <c r="A2380" s="17">
        <v>43868</v>
      </c>
      <c r="B2380">
        <v>23178</v>
      </c>
    </row>
    <row r="2381" spans="1:2">
      <c r="A2381" s="17">
        <v>43871</v>
      </c>
      <c r="B2381">
        <v>23178</v>
      </c>
    </row>
    <row r="2382" spans="1:2">
      <c r="A2382" s="17">
        <v>43872</v>
      </c>
      <c r="B2382">
        <v>21647</v>
      </c>
    </row>
    <row r="2383" spans="1:2">
      <c r="A2383" s="17">
        <v>43873</v>
      </c>
      <c r="B2383">
        <v>21647</v>
      </c>
    </row>
    <row r="2384" spans="1:2">
      <c r="A2384" s="17">
        <v>43874</v>
      </c>
      <c r="B2384">
        <v>21647</v>
      </c>
    </row>
    <row r="2385" spans="1:2">
      <c r="A2385" s="17">
        <v>43875</v>
      </c>
      <c r="B2385">
        <v>21647</v>
      </c>
    </row>
    <row r="2386" spans="1:2">
      <c r="A2386" s="17">
        <v>43878</v>
      </c>
      <c r="B2386">
        <v>21647</v>
      </c>
    </row>
    <row r="2387" spans="1:2">
      <c r="A2387" s="17">
        <v>43879</v>
      </c>
      <c r="B2387">
        <v>21492</v>
      </c>
    </row>
    <row r="2388" spans="1:2">
      <c r="A2388" s="17">
        <v>43880</v>
      </c>
      <c r="B2388">
        <v>21492</v>
      </c>
    </row>
    <row r="2389" spans="1:2">
      <c r="A2389" s="17">
        <v>43881</v>
      </c>
      <c r="B2389">
        <v>21492</v>
      </c>
    </row>
    <row r="2390" spans="1:2">
      <c r="A2390" s="17">
        <v>43882</v>
      </c>
      <c r="B2390">
        <v>21492</v>
      </c>
    </row>
    <row r="2391" spans="1:2">
      <c r="A2391" s="17">
        <v>43885</v>
      </c>
      <c r="B2391">
        <v>21492</v>
      </c>
    </row>
    <row r="2392" spans="1:2">
      <c r="A2392" s="17">
        <v>43886</v>
      </c>
      <c r="B2392">
        <v>16016</v>
      </c>
    </row>
    <row r="2393" spans="1:2">
      <c r="A2393" s="17">
        <v>43887</v>
      </c>
      <c r="B2393">
        <v>16016</v>
      </c>
    </row>
    <row r="2394" spans="1:2">
      <c r="A2394" s="17">
        <v>43888</v>
      </c>
      <c r="B2394">
        <v>16016</v>
      </c>
    </row>
    <row r="2395" spans="1:2">
      <c r="A2395" s="17">
        <v>43889</v>
      </c>
      <c r="B2395">
        <v>16016</v>
      </c>
    </row>
    <row r="2396" spans="1:2">
      <c r="A2396" s="17">
        <v>43892</v>
      </c>
      <c r="B2396">
        <v>16016</v>
      </c>
    </row>
    <row r="2397" spans="1:2">
      <c r="A2397" s="17">
        <v>43893</v>
      </c>
      <c r="B2397">
        <v>13055</v>
      </c>
    </row>
    <row r="2398" spans="1:2">
      <c r="A2398" s="17">
        <v>43894</v>
      </c>
      <c r="B2398">
        <v>13055</v>
      </c>
    </row>
    <row r="2399" spans="1:2">
      <c r="A2399" s="17">
        <v>43895</v>
      </c>
      <c r="B2399">
        <v>13055</v>
      </c>
    </row>
    <row r="2400" spans="1:2">
      <c r="A2400" s="17">
        <v>43896</v>
      </c>
      <c r="B2400">
        <v>13055</v>
      </c>
    </row>
    <row r="2401" spans="1:2">
      <c r="A2401" s="17">
        <v>43899</v>
      </c>
      <c r="B2401">
        <v>13055</v>
      </c>
    </row>
    <row r="2402" spans="1:2">
      <c r="A2402" s="17">
        <v>43900</v>
      </c>
      <c r="B2402">
        <v>12210</v>
      </c>
    </row>
    <row r="2403" spans="1:2">
      <c r="A2403" s="17">
        <v>43901</v>
      </c>
      <c r="B2403">
        <v>12210</v>
      </c>
    </row>
    <row r="2404" spans="1:2">
      <c r="A2404" s="17">
        <v>43902</v>
      </c>
      <c r="B2404">
        <v>12210</v>
      </c>
    </row>
    <row r="2405" spans="1:2">
      <c r="A2405" s="17">
        <v>43903</v>
      </c>
      <c r="B2405">
        <v>12210</v>
      </c>
    </row>
    <row r="2406" spans="1:2">
      <c r="A2406" s="17">
        <v>43906</v>
      </c>
      <c r="B2406">
        <v>12210</v>
      </c>
    </row>
    <row r="2407" spans="1:2">
      <c r="A2407" s="17">
        <v>43907</v>
      </c>
      <c r="B2407">
        <v>9556</v>
      </c>
    </row>
    <row r="2408" spans="1:2">
      <c r="A2408" s="17">
        <v>43908</v>
      </c>
      <c r="B2408">
        <v>9556</v>
      </c>
    </row>
    <row r="2409" spans="1:2">
      <c r="A2409" s="17">
        <v>43909</v>
      </c>
      <c r="B2409">
        <v>9556</v>
      </c>
    </row>
    <row r="2410" spans="1:2">
      <c r="A2410" s="17">
        <v>43910</v>
      </c>
      <c r="B2410">
        <v>9556</v>
      </c>
    </row>
    <row r="2411" spans="1:2">
      <c r="A2411" s="17">
        <v>43913</v>
      </c>
      <c r="B2411">
        <v>9556</v>
      </c>
    </row>
    <row r="2412" spans="1:2">
      <c r="A2412" s="17">
        <v>43914</v>
      </c>
      <c r="B2412">
        <v>8237</v>
      </c>
    </row>
    <row r="2413" spans="1:2">
      <c r="A2413" s="17">
        <v>43915</v>
      </c>
      <c r="B2413">
        <v>8237</v>
      </c>
    </row>
    <row r="2414" spans="1:2">
      <c r="A2414" s="17">
        <v>43916</v>
      </c>
      <c r="B2414">
        <v>8237</v>
      </c>
    </row>
    <row r="2415" spans="1:2">
      <c r="A2415" s="17">
        <v>43917</v>
      </c>
      <c r="B2415">
        <v>8237</v>
      </c>
    </row>
    <row r="2416" spans="1:2">
      <c r="A2416" s="17">
        <v>43920</v>
      </c>
      <c r="B2416">
        <v>8237</v>
      </c>
    </row>
    <row r="2417" spans="1:2">
      <c r="A2417" s="17">
        <v>43921</v>
      </c>
      <c r="B2417">
        <v>7655</v>
      </c>
    </row>
    <row r="2418" spans="1:2">
      <c r="A2418" s="17">
        <v>43922</v>
      </c>
      <c r="B2418">
        <v>7655</v>
      </c>
    </row>
    <row r="2419" spans="1:2">
      <c r="A2419" s="17">
        <v>43923</v>
      </c>
      <c r="B2419">
        <v>7655</v>
      </c>
    </row>
    <row r="2420" spans="1:2">
      <c r="A2420" s="17">
        <v>43924</v>
      </c>
      <c r="B2420">
        <v>7655</v>
      </c>
    </row>
    <row r="2421" spans="1:2">
      <c r="A2421" s="17">
        <v>43927</v>
      </c>
      <c r="B2421">
        <v>7655</v>
      </c>
    </row>
    <row r="2422" spans="1:2">
      <c r="A2422" s="17">
        <v>43928</v>
      </c>
      <c r="B2422">
        <v>7769</v>
      </c>
    </row>
    <row r="2423" spans="1:2">
      <c r="A2423" s="17">
        <v>43929</v>
      </c>
      <c r="B2423">
        <v>7769</v>
      </c>
    </row>
    <row r="2424" spans="1:2">
      <c r="A2424" s="17">
        <v>43930</v>
      </c>
      <c r="B2424">
        <v>7769</v>
      </c>
    </row>
    <row r="2425" spans="1:2">
      <c r="A2425" s="17">
        <v>43931</v>
      </c>
      <c r="B2425">
        <v>7769</v>
      </c>
    </row>
    <row r="2426" spans="1:2">
      <c r="A2426" s="17">
        <v>43934</v>
      </c>
      <c r="B2426">
        <v>7769</v>
      </c>
    </row>
    <row r="2427" spans="1:2">
      <c r="A2427" s="17">
        <v>43935</v>
      </c>
      <c r="B2427">
        <v>7757</v>
      </c>
    </row>
    <row r="2428" spans="1:2">
      <c r="A2428" s="17">
        <v>43936</v>
      </c>
      <c r="B2428">
        <v>7757</v>
      </c>
    </row>
    <row r="2429" spans="1:2">
      <c r="A2429" s="17">
        <v>43937</v>
      </c>
      <c r="B2429">
        <v>7757</v>
      </c>
    </row>
    <row r="2430" spans="1:2">
      <c r="A2430" s="17">
        <v>43938</v>
      </c>
      <c r="B2430">
        <v>7757</v>
      </c>
    </row>
    <row r="2431" spans="1:2">
      <c r="A2431" s="17">
        <v>43941</v>
      </c>
      <c r="B2431">
        <v>7757</v>
      </c>
    </row>
    <row r="2432" spans="1:2">
      <c r="A2432" s="17">
        <v>43942</v>
      </c>
      <c r="B2432">
        <v>7646</v>
      </c>
    </row>
    <row r="2433" spans="1:2">
      <c r="A2433" s="17">
        <v>43943</v>
      </c>
      <c r="B2433">
        <v>7646</v>
      </c>
    </row>
    <row r="2434" spans="1:2">
      <c r="A2434" s="17">
        <v>43944</v>
      </c>
      <c r="B2434">
        <v>7646</v>
      </c>
    </row>
    <row r="2435" spans="1:2">
      <c r="A2435" s="17">
        <v>43945</v>
      </c>
      <c r="B2435">
        <v>7646</v>
      </c>
    </row>
    <row r="2436" spans="1:2">
      <c r="A2436" s="17">
        <v>43948</v>
      </c>
      <c r="B2436">
        <v>7646</v>
      </c>
    </row>
    <row r="2437" spans="1:2">
      <c r="A2437" s="17">
        <v>43949</v>
      </c>
      <c r="B2437">
        <v>7863</v>
      </c>
    </row>
    <row r="2438" spans="1:2">
      <c r="A2438" s="17">
        <v>43950</v>
      </c>
      <c r="B2438">
        <v>7863</v>
      </c>
    </row>
    <row r="2439" spans="1:2">
      <c r="A2439" s="17">
        <v>43951</v>
      </c>
      <c r="B2439">
        <v>7863</v>
      </c>
    </row>
    <row r="2440" spans="1:2">
      <c r="A2440" s="17">
        <v>43952</v>
      </c>
      <c r="B2440">
        <v>7863</v>
      </c>
    </row>
    <row r="2441" spans="1:2">
      <c r="A2441" s="17">
        <v>43955</v>
      </c>
      <c r="B2441">
        <v>7863</v>
      </c>
    </row>
    <row r="2442" spans="1:2">
      <c r="A2442" s="17">
        <v>43956</v>
      </c>
      <c r="B2442">
        <v>7623</v>
      </c>
    </row>
    <row r="2443" spans="1:2">
      <c r="A2443" s="17">
        <v>43957</v>
      </c>
      <c r="B2443">
        <v>7623</v>
      </c>
    </row>
    <row r="2444" spans="1:2">
      <c r="A2444" s="17">
        <v>43958</v>
      </c>
      <c r="B2444">
        <v>7623</v>
      </c>
    </row>
    <row r="2445" spans="1:2">
      <c r="A2445" s="17">
        <v>43959</v>
      </c>
      <c r="B2445">
        <v>7623</v>
      </c>
    </row>
    <row r="2446" spans="1:2">
      <c r="A2446" s="17">
        <v>43962</v>
      </c>
      <c r="B2446">
        <v>7623</v>
      </c>
    </row>
    <row r="2447" spans="1:2">
      <c r="A2447" s="17">
        <v>43963</v>
      </c>
      <c r="B2447">
        <v>7218</v>
      </c>
    </row>
    <row r="2448" spans="1:2">
      <c r="A2448" s="17">
        <v>43964</v>
      </c>
      <c r="B2448">
        <v>7218</v>
      </c>
    </row>
    <row r="2449" spans="1:2">
      <c r="A2449" s="17">
        <v>43965</v>
      </c>
      <c r="B2449">
        <v>7218</v>
      </c>
    </row>
    <row r="2450" spans="1:2">
      <c r="A2450" s="17">
        <v>43966</v>
      </c>
      <c r="B2450">
        <v>7218</v>
      </c>
    </row>
    <row r="2451" spans="1:2">
      <c r="A2451" s="17">
        <v>43969</v>
      </c>
      <c r="B2451">
        <v>7218</v>
      </c>
    </row>
    <row r="2452" spans="1:2">
      <c r="A2452" s="17">
        <v>43970</v>
      </c>
      <c r="B2452">
        <v>6989</v>
      </c>
    </row>
    <row r="2453" spans="1:2">
      <c r="A2453" s="17">
        <v>43971</v>
      </c>
      <c r="B2453">
        <v>6989</v>
      </c>
    </row>
    <row r="2454" spans="1:2">
      <c r="A2454" s="17">
        <v>43972</v>
      </c>
      <c r="B2454">
        <v>6989</v>
      </c>
    </row>
    <row r="2455" spans="1:2">
      <c r="A2455" s="17">
        <v>43973</v>
      </c>
      <c r="B2455">
        <v>6989</v>
      </c>
    </row>
    <row r="2456" spans="1:2">
      <c r="A2456" s="17">
        <v>43976</v>
      </c>
      <c r="B2456">
        <v>6989</v>
      </c>
    </row>
    <row r="2457" spans="1:2">
      <c r="A2457" s="17">
        <v>43977</v>
      </c>
      <c r="B2457">
        <v>7035</v>
      </c>
    </row>
    <row r="2458" spans="1:2">
      <c r="A2458" s="17">
        <v>43978</v>
      </c>
      <c r="B2458">
        <v>7035</v>
      </c>
    </row>
    <row r="2459" spans="1:2">
      <c r="A2459" s="17">
        <v>43979</v>
      </c>
      <c r="B2459">
        <v>7035</v>
      </c>
    </row>
    <row r="2460" spans="1:2">
      <c r="A2460" s="17">
        <v>43980</v>
      </c>
      <c r="B2460">
        <v>7035</v>
      </c>
    </row>
    <row r="2461" spans="1:2">
      <c r="A2461" s="17">
        <v>43983</v>
      </c>
      <c r="B2461">
        <v>7035</v>
      </c>
    </row>
    <row r="2462" spans="1:2">
      <c r="A2462" s="17">
        <v>43984</v>
      </c>
      <c r="B2462">
        <v>6793</v>
      </c>
    </row>
    <row r="2463" spans="1:2">
      <c r="A2463" s="17">
        <v>43985</v>
      </c>
      <c r="B2463">
        <v>6793</v>
      </c>
    </row>
    <row r="2464" spans="1:2">
      <c r="A2464" s="17">
        <v>43986</v>
      </c>
      <c r="B2464">
        <v>6793</v>
      </c>
    </row>
    <row r="2465" spans="1:2">
      <c r="A2465" s="17">
        <v>43987</v>
      </c>
      <c r="B2465">
        <v>6793</v>
      </c>
    </row>
    <row r="2466" spans="1:2">
      <c r="A2466" s="17">
        <v>43990</v>
      </c>
      <c r="B2466">
        <v>6793</v>
      </c>
    </row>
    <row r="2467" spans="1:2">
      <c r="A2467" s="17">
        <v>43991</v>
      </c>
      <c r="B2467">
        <v>6763</v>
      </c>
    </row>
    <row r="2468" spans="1:2">
      <c r="A2468" s="17">
        <v>43992</v>
      </c>
      <c r="B2468">
        <v>6763</v>
      </c>
    </row>
    <row r="2469" spans="1:2">
      <c r="A2469" s="17">
        <v>43993</v>
      </c>
      <c r="B2469">
        <v>6763</v>
      </c>
    </row>
    <row r="2470" spans="1:2">
      <c r="A2470" s="17">
        <v>43994</v>
      </c>
      <c r="B2470">
        <v>6763</v>
      </c>
    </row>
    <row r="2471" spans="1:2">
      <c r="A2471" s="17">
        <v>43997</v>
      </c>
      <c r="B2471">
        <v>6763</v>
      </c>
    </row>
    <row r="2472" spans="1:2">
      <c r="A2472" s="17">
        <v>43998</v>
      </c>
      <c r="B2472">
        <v>6474</v>
      </c>
    </row>
    <row r="2473" spans="1:2">
      <c r="A2473" s="17">
        <v>43999</v>
      </c>
      <c r="B2473">
        <v>6474</v>
      </c>
    </row>
    <row r="2474" spans="1:2">
      <c r="A2474" s="17">
        <v>44000</v>
      </c>
      <c r="B2474">
        <v>6474</v>
      </c>
    </row>
    <row r="2475" spans="1:2">
      <c r="A2475" s="17">
        <v>44001</v>
      </c>
      <c r="B2475">
        <v>6474</v>
      </c>
    </row>
    <row r="2476" spans="1:2">
      <c r="A2476" s="17">
        <v>44004</v>
      </c>
      <c r="B2476">
        <v>6474</v>
      </c>
    </row>
    <row r="2477" spans="1:2">
      <c r="A2477" s="17">
        <v>44005</v>
      </c>
      <c r="B2477">
        <v>6659</v>
      </c>
    </row>
    <row r="2478" spans="1:2">
      <c r="A2478" s="17">
        <v>44006</v>
      </c>
      <c r="B2478">
        <v>6659</v>
      </c>
    </row>
    <row r="2479" spans="1:2">
      <c r="A2479" s="17">
        <v>44007</v>
      </c>
      <c r="B2479">
        <v>6659</v>
      </c>
    </row>
    <row r="2480" spans="1:2">
      <c r="A2480" s="17">
        <v>44008</v>
      </c>
      <c r="B2480">
        <v>6659</v>
      </c>
    </row>
    <row r="2481" spans="1:2">
      <c r="A2481" s="17">
        <v>44011</v>
      </c>
      <c r="B2481">
        <v>6659</v>
      </c>
    </row>
    <row r="2482" spans="1:2">
      <c r="A2482" s="17">
        <v>44012</v>
      </c>
      <c r="B2482">
        <v>7080</v>
      </c>
    </row>
    <row r="2483" spans="1:2">
      <c r="A2483" s="17">
        <v>44013</v>
      </c>
      <c r="B2483">
        <v>7080</v>
      </c>
    </row>
    <row r="2484" spans="1:2">
      <c r="A2484" s="17">
        <v>44014</v>
      </c>
      <c r="B2484">
        <v>7080</v>
      </c>
    </row>
    <row r="2485" spans="1:2">
      <c r="A2485" s="17">
        <v>44015</v>
      </c>
      <c r="B2485">
        <v>7080</v>
      </c>
    </row>
    <row r="2486" spans="1:2">
      <c r="A2486" s="17">
        <v>44018</v>
      </c>
      <c r="B2486">
        <v>7080</v>
      </c>
    </row>
    <row r="2487" spans="1:2">
      <c r="A2487" s="17">
        <v>44019</v>
      </c>
      <c r="B2487">
        <v>7225</v>
      </c>
    </row>
    <row r="2488" spans="1:2">
      <c r="A2488" s="17">
        <v>44020</v>
      </c>
      <c r="B2488">
        <v>7225</v>
      </c>
    </row>
    <row r="2489" spans="1:2">
      <c r="A2489" s="17">
        <v>44021</v>
      </c>
      <c r="B2489">
        <v>7225</v>
      </c>
    </row>
    <row r="2490" spans="1:2">
      <c r="A2490" s="17">
        <v>44022</v>
      </c>
      <c r="B2490">
        <v>7225</v>
      </c>
    </row>
    <row r="2491" spans="1:2">
      <c r="A2491" s="17">
        <v>44025</v>
      </c>
      <c r="B2491">
        <v>7225</v>
      </c>
    </row>
    <row r="2492" spans="1:2">
      <c r="A2492" s="17">
        <v>44026</v>
      </c>
      <c r="B2492">
        <v>8100</v>
      </c>
    </row>
    <row r="2493" spans="1:2">
      <c r="A2493" s="17">
        <v>44027</v>
      </c>
      <c r="B2493">
        <v>8100</v>
      </c>
    </row>
    <row r="2494" spans="1:2">
      <c r="A2494" s="17">
        <v>44028</v>
      </c>
      <c r="B2494">
        <v>8100</v>
      </c>
    </row>
    <row r="2495" spans="1:2">
      <c r="A2495" s="17">
        <v>44029</v>
      </c>
      <c r="B2495">
        <v>8100</v>
      </c>
    </row>
    <row r="2496" spans="1:2">
      <c r="A2496" s="17">
        <v>44032</v>
      </c>
      <c r="B2496">
        <v>8100</v>
      </c>
    </row>
    <row r="2497" spans="1:2">
      <c r="A2497" s="17">
        <v>44033</v>
      </c>
      <c r="B2497">
        <v>9338</v>
      </c>
    </row>
    <row r="2498" spans="1:2">
      <c r="A2498" s="17">
        <v>44034</v>
      </c>
      <c r="B2498">
        <v>9338</v>
      </c>
    </row>
    <row r="2499" spans="1:2">
      <c r="A2499" s="17">
        <v>44035</v>
      </c>
      <c r="B2499">
        <v>9338</v>
      </c>
    </row>
    <row r="2500" spans="1:2">
      <c r="A2500" s="17">
        <v>44036</v>
      </c>
      <c r="B2500">
        <v>9338</v>
      </c>
    </row>
    <row r="2501" spans="1:2">
      <c r="A2501" s="17">
        <v>44039</v>
      </c>
      <c r="B2501">
        <v>9338</v>
      </c>
    </row>
    <row r="2502" spans="1:2">
      <c r="A2502" s="17">
        <v>44040</v>
      </c>
      <c r="B2502">
        <v>10325</v>
      </c>
    </row>
    <row r="2503" spans="1:2">
      <c r="A2503" s="17">
        <v>44041</v>
      </c>
      <c r="B2503">
        <v>10325</v>
      </c>
    </row>
    <row r="2504" spans="1:2">
      <c r="A2504" s="17">
        <v>44042</v>
      </c>
      <c r="B2504">
        <v>10325</v>
      </c>
    </row>
    <row r="2505" spans="1:2">
      <c r="A2505" s="17">
        <v>44043</v>
      </c>
      <c r="B2505">
        <v>10325</v>
      </c>
    </row>
    <row r="2506" spans="1:2">
      <c r="A2506" s="17">
        <v>44046</v>
      </c>
      <c r="B2506">
        <v>10325</v>
      </c>
    </row>
    <row r="2507" spans="1:2">
      <c r="A2507" s="17">
        <v>44047</v>
      </c>
      <c r="B2507">
        <v>10240</v>
      </c>
    </row>
    <row r="2508" spans="1:2">
      <c r="A2508" s="17">
        <v>44048</v>
      </c>
      <c r="B2508">
        <v>10240</v>
      </c>
    </row>
    <row r="2509" spans="1:2">
      <c r="A2509" s="17">
        <v>44049</v>
      </c>
      <c r="B2509">
        <v>10240</v>
      </c>
    </row>
    <row r="2510" spans="1:2">
      <c r="A2510" s="17">
        <v>44050</v>
      </c>
      <c r="B2510">
        <v>10240</v>
      </c>
    </row>
    <row r="2511" spans="1:2">
      <c r="A2511" s="17">
        <v>44053</v>
      </c>
      <c r="B2511">
        <v>10240</v>
      </c>
    </row>
    <row r="2512" spans="1:2">
      <c r="A2512" s="17">
        <v>44054</v>
      </c>
      <c r="B2512">
        <v>10133</v>
      </c>
    </row>
    <row r="2513" spans="1:2">
      <c r="A2513" s="17">
        <v>44055</v>
      </c>
      <c r="B2513">
        <v>10133</v>
      </c>
    </row>
    <row r="2514" spans="1:2">
      <c r="A2514" s="17">
        <v>44056</v>
      </c>
      <c r="B2514">
        <v>10133</v>
      </c>
    </row>
    <row r="2515" spans="1:2">
      <c r="A2515" s="17">
        <v>44057</v>
      </c>
      <c r="B2515">
        <v>10133</v>
      </c>
    </row>
    <row r="2516" spans="1:2">
      <c r="A2516" s="17">
        <v>44060</v>
      </c>
      <c r="B2516">
        <v>10133</v>
      </c>
    </row>
    <row r="2517" spans="1:2">
      <c r="A2517" s="17">
        <v>44061</v>
      </c>
      <c r="B2517">
        <v>10154</v>
      </c>
    </row>
    <row r="2518" spans="1:2">
      <c r="A2518" s="17">
        <v>44062</v>
      </c>
      <c r="B2518">
        <v>10154</v>
      </c>
    </row>
    <row r="2519" spans="1:2">
      <c r="A2519" s="17">
        <v>44063</v>
      </c>
      <c r="B2519">
        <v>10154</v>
      </c>
    </row>
    <row r="2520" spans="1:2">
      <c r="A2520" s="17">
        <v>44064</v>
      </c>
      <c r="B2520">
        <v>10154</v>
      </c>
    </row>
    <row r="2521" spans="1:2">
      <c r="A2521" s="17">
        <v>44067</v>
      </c>
      <c r="B2521">
        <v>10154</v>
      </c>
    </row>
    <row r="2522" spans="1:2">
      <c r="A2522" s="17">
        <v>44068</v>
      </c>
      <c r="B2522">
        <v>9447</v>
      </c>
    </row>
    <row r="2523" spans="1:2">
      <c r="A2523" s="17">
        <v>44069</v>
      </c>
      <c r="B2523">
        <v>9447</v>
      </c>
    </row>
    <row r="2524" spans="1:2">
      <c r="A2524" s="17">
        <v>44070</v>
      </c>
      <c r="B2524">
        <v>9447</v>
      </c>
    </row>
    <row r="2525" spans="1:2">
      <c r="A2525" s="17">
        <v>44071</v>
      </c>
      <c r="B2525">
        <v>9447</v>
      </c>
    </row>
    <row r="2526" spans="1:2">
      <c r="A2526" s="17">
        <v>44074</v>
      </c>
      <c r="B2526">
        <v>9447</v>
      </c>
    </row>
    <row r="2527" spans="1:2">
      <c r="A2527" s="17">
        <v>44075</v>
      </c>
      <c r="B2527">
        <v>9698</v>
      </c>
    </row>
    <row r="2528" spans="1:2">
      <c r="A2528" s="17">
        <v>44076</v>
      </c>
      <c r="B2528">
        <v>9698</v>
      </c>
    </row>
    <row r="2529" spans="1:2">
      <c r="A2529" s="17">
        <v>44077</v>
      </c>
      <c r="B2529">
        <v>9698</v>
      </c>
    </row>
    <row r="2530" spans="1:2">
      <c r="A2530" s="17">
        <v>44078</v>
      </c>
      <c r="B2530">
        <v>9698</v>
      </c>
    </row>
    <row r="2531" spans="1:2">
      <c r="A2531" s="17">
        <v>44081</v>
      </c>
      <c r="B2531">
        <v>9698</v>
      </c>
    </row>
    <row r="2532" spans="1:2">
      <c r="A2532" s="17">
        <v>44082</v>
      </c>
      <c r="B2532">
        <v>9528</v>
      </c>
    </row>
    <row r="2533" spans="1:2">
      <c r="A2533" s="17">
        <v>44083</v>
      </c>
      <c r="B2533">
        <v>9528</v>
      </c>
    </row>
    <row r="2534" spans="1:2">
      <c r="A2534" s="17">
        <v>44084</v>
      </c>
      <c r="B2534">
        <v>9528</v>
      </c>
    </row>
    <row r="2535" spans="1:2">
      <c r="A2535" s="17">
        <v>44085</v>
      </c>
      <c r="B2535">
        <v>9528</v>
      </c>
    </row>
    <row r="2536" spans="1:2">
      <c r="A2536" s="17">
        <v>44088</v>
      </c>
      <c r="B2536">
        <v>9528</v>
      </c>
    </row>
    <row r="2537" spans="1:2">
      <c r="A2537" s="17">
        <v>44089</v>
      </c>
      <c r="B2537">
        <v>9914</v>
      </c>
    </row>
    <row r="2538" spans="1:2">
      <c r="A2538" s="17">
        <v>44090</v>
      </c>
      <c r="B2538">
        <v>9914</v>
      </c>
    </row>
    <row r="2539" spans="1:2">
      <c r="A2539" s="17">
        <v>44091</v>
      </c>
      <c r="B2539">
        <v>9914</v>
      </c>
    </row>
    <row r="2540" spans="1:2">
      <c r="A2540" s="17">
        <v>44092</v>
      </c>
      <c r="B2540">
        <v>9914</v>
      </c>
    </row>
    <row r="2541" spans="1:2">
      <c r="A2541" s="17">
        <v>44095</v>
      </c>
      <c r="B2541">
        <v>9914</v>
      </c>
    </row>
    <row r="2542" spans="1:2">
      <c r="A2542" s="17">
        <v>44096</v>
      </c>
      <c r="B2542">
        <v>9517</v>
      </c>
    </row>
    <row r="2543" spans="1:2">
      <c r="A2543" s="17">
        <v>44097</v>
      </c>
      <c r="B2543">
        <v>9517</v>
      </c>
    </row>
    <row r="2544" spans="1:2">
      <c r="A2544" s="17">
        <v>44098</v>
      </c>
      <c r="B2544">
        <v>9517</v>
      </c>
    </row>
    <row r="2545" spans="1:2">
      <c r="A2545" s="17">
        <v>44099</v>
      </c>
      <c r="B2545">
        <v>9517</v>
      </c>
    </row>
    <row r="2546" spans="1:2">
      <c r="A2546" s="17">
        <v>44102</v>
      </c>
      <c r="B2546">
        <v>9517</v>
      </c>
    </row>
    <row r="2547" spans="1:2">
      <c r="A2547" s="17">
        <v>44103</v>
      </c>
      <c r="B2547">
        <v>9017</v>
      </c>
    </row>
    <row r="2548" spans="1:2">
      <c r="A2548" s="17">
        <v>44104</v>
      </c>
      <c r="B2548">
        <v>9017</v>
      </c>
    </row>
    <row r="2549" spans="1:2">
      <c r="A2549" s="17">
        <v>44105</v>
      </c>
      <c r="B2549">
        <v>9017</v>
      </c>
    </row>
    <row r="2550" spans="1:2">
      <c r="A2550" s="17">
        <v>44106</v>
      </c>
      <c r="B2550">
        <v>9017</v>
      </c>
    </row>
    <row r="2551" spans="1:2">
      <c r="A2551" s="17">
        <v>44109</v>
      </c>
      <c r="B2551">
        <v>9017</v>
      </c>
    </row>
    <row r="2552" spans="1:2">
      <c r="A2552" s="17">
        <v>44110</v>
      </c>
      <c r="B2552">
        <v>9481</v>
      </c>
    </row>
    <row r="2553" spans="1:2">
      <c r="A2553" s="17">
        <v>44111</v>
      </c>
      <c r="B2553">
        <v>9481</v>
      </c>
    </row>
    <row r="2554" spans="1:2">
      <c r="A2554" s="17">
        <v>44112</v>
      </c>
      <c r="B2554">
        <v>9481</v>
      </c>
    </row>
    <row r="2555" spans="1:2">
      <c r="A2555" s="17">
        <v>44113</v>
      </c>
      <c r="B2555">
        <v>9481</v>
      </c>
    </row>
    <row r="2556" spans="1:2">
      <c r="A2556" s="17">
        <v>44116</v>
      </c>
      <c r="B2556">
        <v>9481</v>
      </c>
    </row>
    <row r="2557" spans="1:2">
      <c r="A2557" s="17">
        <v>44117</v>
      </c>
      <c r="B2557">
        <v>9884</v>
      </c>
    </row>
    <row r="2558" spans="1:2">
      <c r="A2558" s="17">
        <v>44118</v>
      </c>
      <c r="B2558">
        <v>9884</v>
      </c>
    </row>
    <row r="2559" spans="1:2">
      <c r="A2559" s="17">
        <v>44119</v>
      </c>
      <c r="B2559">
        <v>9884</v>
      </c>
    </row>
    <row r="2560" spans="1:2">
      <c r="A2560" s="17">
        <v>44120</v>
      </c>
      <c r="B2560">
        <v>9884</v>
      </c>
    </row>
    <row r="2561" spans="1:2">
      <c r="A2561" s="17">
        <v>44123</v>
      </c>
      <c r="B2561">
        <v>9884</v>
      </c>
    </row>
    <row r="2562" spans="1:2">
      <c r="A2562" s="17">
        <v>44124</v>
      </c>
      <c r="B2562">
        <v>10193</v>
      </c>
    </row>
    <row r="2563" spans="1:2">
      <c r="A2563" s="17">
        <v>44125</v>
      </c>
      <c r="B2563">
        <v>10193</v>
      </c>
    </row>
    <row r="2564" spans="1:2">
      <c r="A2564" s="17">
        <v>44126</v>
      </c>
      <c r="B2564">
        <v>10193</v>
      </c>
    </row>
    <row r="2565" spans="1:2">
      <c r="A2565" s="17">
        <v>44127</v>
      </c>
      <c r="B2565">
        <v>10193</v>
      </c>
    </row>
    <row r="2566" spans="1:2">
      <c r="A2566" s="17">
        <v>44130</v>
      </c>
      <c r="B2566">
        <v>10193</v>
      </c>
    </row>
    <row r="2567" spans="1:2">
      <c r="A2567" s="17">
        <v>44131</v>
      </c>
      <c r="B2567">
        <v>10654</v>
      </c>
    </row>
    <row r="2568" spans="1:2">
      <c r="A2568" s="17">
        <v>44132</v>
      </c>
      <c r="B2568">
        <v>10654</v>
      </c>
    </row>
    <row r="2569" spans="1:2">
      <c r="A2569" s="17">
        <v>44133</v>
      </c>
      <c r="B2569">
        <v>10654</v>
      </c>
    </row>
    <row r="2570" spans="1:2">
      <c r="A2570" s="17">
        <v>44134</v>
      </c>
      <c r="B2570">
        <v>10654</v>
      </c>
    </row>
    <row r="2571" spans="1:2">
      <c r="A2571" s="17">
        <v>44137</v>
      </c>
      <c r="B2571">
        <v>10654</v>
      </c>
    </row>
    <row r="2572" spans="1:2">
      <c r="A2572" s="17">
        <v>44138</v>
      </c>
      <c r="B2572">
        <v>10169</v>
      </c>
    </row>
    <row r="2573" spans="1:2">
      <c r="A2573" s="17">
        <v>44139</v>
      </c>
      <c r="B2573">
        <v>10169</v>
      </c>
    </row>
    <row r="2574" spans="1:2">
      <c r="A2574" s="17">
        <v>44140</v>
      </c>
      <c r="B2574">
        <v>10169</v>
      </c>
    </row>
    <row r="2575" spans="1:2">
      <c r="A2575" s="17">
        <v>44141</v>
      </c>
      <c r="B2575">
        <v>10169</v>
      </c>
    </row>
    <row r="2576" spans="1:2">
      <c r="A2576" s="17">
        <v>44144</v>
      </c>
      <c r="B2576">
        <v>10169</v>
      </c>
    </row>
    <row r="2577" spans="1:2">
      <c r="A2577" s="17">
        <v>44145</v>
      </c>
      <c r="B2577">
        <v>11173</v>
      </c>
    </row>
    <row r="2578" spans="1:2">
      <c r="A2578" s="17">
        <v>44146</v>
      </c>
      <c r="B2578">
        <v>11173</v>
      </c>
    </row>
    <row r="2579" spans="1:2">
      <c r="A2579" s="17">
        <v>44147</v>
      </c>
      <c r="B2579">
        <v>11173</v>
      </c>
    </row>
    <row r="2580" spans="1:2">
      <c r="A2580" s="17">
        <v>44148</v>
      </c>
      <c r="B2580">
        <v>11173</v>
      </c>
    </row>
    <row r="2581" spans="1:2">
      <c r="A2581" s="17">
        <v>44151</v>
      </c>
      <c r="B2581">
        <v>11173</v>
      </c>
    </row>
    <row r="2582" spans="1:2">
      <c r="A2582" s="17">
        <v>44152</v>
      </c>
      <c r="B2582">
        <v>10971</v>
      </c>
    </row>
    <row r="2583" spans="1:2">
      <c r="A2583" s="17">
        <v>44153</v>
      </c>
      <c r="B2583">
        <v>10971</v>
      </c>
    </row>
    <row r="2584" spans="1:2">
      <c r="A2584" s="17">
        <v>44154</v>
      </c>
      <c r="B2584">
        <v>10971</v>
      </c>
    </row>
    <row r="2585" spans="1:2">
      <c r="A2585" s="17">
        <v>44155</v>
      </c>
      <c r="B2585">
        <v>10971</v>
      </c>
    </row>
    <row r="2586" spans="1:2">
      <c r="A2586" s="17">
        <v>44158</v>
      </c>
      <c r="B2586">
        <v>10971</v>
      </c>
    </row>
    <row r="2587" spans="1:2">
      <c r="A2587" s="17">
        <v>44159</v>
      </c>
      <c r="B2587">
        <v>10419</v>
      </c>
    </row>
    <row r="2588" spans="1:2">
      <c r="A2588" s="17">
        <v>44160</v>
      </c>
      <c r="B2588">
        <v>10419</v>
      </c>
    </row>
    <row r="2589" spans="1:2">
      <c r="A2589" s="17">
        <v>44161</v>
      </c>
      <c r="B2589">
        <v>10419</v>
      </c>
    </row>
    <row r="2590" spans="1:2">
      <c r="A2590" s="17">
        <v>44162</v>
      </c>
      <c r="B2590">
        <v>10419</v>
      </c>
    </row>
    <row r="2591" spans="1:2">
      <c r="A2591" s="17">
        <v>44165</v>
      </c>
      <c r="B2591">
        <v>10419</v>
      </c>
    </row>
    <row r="2592" spans="1:2">
      <c r="A2592" s="17">
        <v>44166</v>
      </c>
      <c r="B2592">
        <v>9867</v>
      </c>
    </row>
    <row r="2593" spans="1:2">
      <c r="A2593" s="17">
        <v>44167</v>
      </c>
      <c r="B2593">
        <v>9867</v>
      </c>
    </row>
    <row r="2594" spans="1:2">
      <c r="A2594" s="17">
        <v>44168</v>
      </c>
      <c r="B2594">
        <v>9867</v>
      </c>
    </row>
    <row r="2595" spans="1:2">
      <c r="A2595" s="17">
        <v>44169</v>
      </c>
      <c r="B2595">
        <v>9867</v>
      </c>
    </row>
    <row r="2596" spans="1:2">
      <c r="A2596" s="17">
        <v>44172</v>
      </c>
      <c r="B2596">
        <v>9867</v>
      </c>
    </row>
    <row r="2597" spans="1:2">
      <c r="A2597" s="17">
        <v>44173</v>
      </c>
      <c r="B2597">
        <v>9539</v>
      </c>
    </row>
    <row r="2598" spans="1:2">
      <c r="A2598" s="17">
        <v>44174</v>
      </c>
      <c r="B2598">
        <v>9539</v>
      </c>
    </row>
    <row r="2599" spans="1:2">
      <c r="A2599" s="17">
        <v>44175</v>
      </c>
      <c r="B2599">
        <v>9539</v>
      </c>
    </row>
    <row r="2600" spans="1:2">
      <c r="A2600" s="17">
        <v>44176</v>
      </c>
      <c r="B2600">
        <v>9539</v>
      </c>
    </row>
    <row r="2601" spans="1:2">
      <c r="A2601" s="17">
        <v>44179</v>
      </c>
      <c r="B2601">
        <v>9539</v>
      </c>
    </row>
    <row r="2602" spans="1:2">
      <c r="A2602" s="17">
        <v>44180</v>
      </c>
      <c r="B2602">
        <v>9251</v>
      </c>
    </row>
    <row r="2603" spans="1:2">
      <c r="A2603" s="17">
        <v>44181</v>
      </c>
      <c r="B2603">
        <v>9251</v>
      </c>
    </row>
    <row r="2604" spans="1:2">
      <c r="A2604" s="17">
        <v>44182</v>
      </c>
      <c r="B2604">
        <v>9251</v>
      </c>
    </row>
    <row r="2605" spans="1:2">
      <c r="A2605" s="17">
        <v>44183</v>
      </c>
      <c r="B2605">
        <v>9251</v>
      </c>
    </row>
    <row r="2606" spans="1:2">
      <c r="A2606" s="17">
        <v>44186</v>
      </c>
      <c r="B2606">
        <v>9251</v>
      </c>
    </row>
    <row r="2607" spans="1:2">
      <c r="A2607" s="17">
        <v>44187</v>
      </c>
      <c r="B2607">
        <v>9093</v>
      </c>
    </row>
    <row r="2608" spans="1:2">
      <c r="A2608" s="17">
        <v>44188</v>
      </c>
      <c r="B2608">
        <v>9093</v>
      </c>
    </row>
    <row r="2609" spans="1:2">
      <c r="A2609" s="17">
        <v>44189</v>
      </c>
      <c r="B2609">
        <v>9093</v>
      </c>
    </row>
    <row r="2610" spans="1:2">
      <c r="A2610" s="17">
        <v>44190</v>
      </c>
      <c r="B2610">
        <v>9093</v>
      </c>
    </row>
    <row r="2611" spans="1:2">
      <c r="A2611" s="17">
        <v>44193</v>
      </c>
      <c r="B2611">
        <v>9093</v>
      </c>
    </row>
    <row r="2612" spans="1:2">
      <c r="A2612" s="17">
        <v>44194</v>
      </c>
      <c r="B2612">
        <v>9042</v>
      </c>
    </row>
    <row r="2613" spans="1:2">
      <c r="A2613" s="17">
        <v>44195</v>
      </c>
      <c r="B2613">
        <v>9042</v>
      </c>
    </row>
    <row r="2614" spans="1:2">
      <c r="A2614" s="17">
        <v>44196</v>
      </c>
      <c r="B2614">
        <v>9042</v>
      </c>
    </row>
    <row r="2615" spans="1:2">
      <c r="A2615" s="17">
        <v>44197</v>
      </c>
      <c r="B2615">
        <v>9042</v>
      </c>
    </row>
    <row r="2616" spans="1:2">
      <c r="A2616" s="17">
        <v>44200</v>
      </c>
      <c r="B2616">
        <v>9042</v>
      </c>
    </row>
    <row r="2617" spans="1:2">
      <c r="A2617" s="17">
        <v>44201</v>
      </c>
      <c r="B2617">
        <v>9676</v>
      </c>
    </row>
    <row r="2618" spans="1:2">
      <c r="A2618" s="17">
        <v>44202</v>
      </c>
      <c r="B2618">
        <v>9676</v>
      </c>
    </row>
    <row r="2619" spans="1:2">
      <c r="A2619" s="17">
        <v>44203</v>
      </c>
      <c r="B2619">
        <v>9676</v>
      </c>
    </row>
    <row r="2620" spans="1:2">
      <c r="A2620" s="17">
        <v>44204</v>
      </c>
      <c r="B2620">
        <v>9676</v>
      </c>
    </row>
    <row r="2621" spans="1:2">
      <c r="A2621" s="17">
        <v>44207</v>
      </c>
      <c r="B2621">
        <v>9676</v>
      </c>
    </row>
    <row r="2622" spans="1:2">
      <c r="A2622" s="17">
        <v>44208</v>
      </c>
      <c r="B2622">
        <v>9479</v>
      </c>
    </row>
    <row r="2623" spans="1:2">
      <c r="A2623" s="17">
        <v>44209</v>
      </c>
      <c r="B2623">
        <v>9479</v>
      </c>
    </row>
    <row r="2624" spans="1:2">
      <c r="A2624" s="17">
        <v>44210</v>
      </c>
      <c r="B2624">
        <v>9479</v>
      </c>
    </row>
    <row r="2625" spans="1:2">
      <c r="A2625" s="17">
        <v>44211</v>
      </c>
      <c r="B2625">
        <v>9479</v>
      </c>
    </row>
    <row r="2626" spans="1:2">
      <c r="A2626" s="17">
        <v>44214</v>
      </c>
      <c r="B2626">
        <v>9479</v>
      </c>
    </row>
    <row r="2627" spans="1:2">
      <c r="A2627" s="17">
        <v>44215</v>
      </c>
      <c r="B2627">
        <v>9456</v>
      </c>
    </row>
    <row r="2628" spans="1:2">
      <c r="A2628" s="17">
        <v>44216</v>
      </c>
      <c r="B2628">
        <v>9456</v>
      </c>
    </row>
    <row r="2629" spans="1:2">
      <c r="A2629" s="17">
        <v>44217</v>
      </c>
      <c r="B2629">
        <v>9456</v>
      </c>
    </row>
    <row r="2630" spans="1:2">
      <c r="A2630" s="17">
        <v>44218</v>
      </c>
      <c r="B2630">
        <v>9456</v>
      </c>
    </row>
    <row r="2631" spans="1:2">
      <c r="A2631" s="17">
        <v>44221</v>
      </c>
      <c r="B2631">
        <v>9456</v>
      </c>
    </row>
    <row r="2632" spans="1:2">
      <c r="A2632" s="17">
        <v>44222</v>
      </c>
      <c r="B2632">
        <v>9813</v>
      </c>
    </row>
    <row r="2633" spans="1:2">
      <c r="A2633" s="17">
        <v>44223</v>
      </c>
      <c r="B2633">
        <v>9813</v>
      </c>
    </row>
    <row r="2634" spans="1:2">
      <c r="A2634" s="17">
        <v>44224</v>
      </c>
      <c r="B2634">
        <v>9813</v>
      </c>
    </row>
    <row r="2635" spans="1:2">
      <c r="A2635" s="17">
        <v>44225</v>
      </c>
      <c r="B2635">
        <v>9813</v>
      </c>
    </row>
    <row r="2636" spans="1:2">
      <c r="A2636" s="17">
        <v>44228</v>
      </c>
      <c r="B2636">
        <v>9813</v>
      </c>
    </row>
    <row r="2637" spans="1:2">
      <c r="A2637" s="17">
        <v>44229</v>
      </c>
      <c r="B2637">
        <v>9533</v>
      </c>
    </row>
    <row r="2638" spans="1:2">
      <c r="A2638" s="17">
        <v>44230</v>
      </c>
      <c r="B2638">
        <v>9533</v>
      </c>
    </row>
    <row r="2639" spans="1:2">
      <c r="A2639" s="17">
        <v>44231</v>
      </c>
      <c r="B2639">
        <v>9533</v>
      </c>
    </row>
    <row r="2640" spans="1:2">
      <c r="A2640" s="17">
        <v>44232</v>
      </c>
      <c r="B2640">
        <v>9533</v>
      </c>
    </row>
    <row r="2641" spans="1:2">
      <c r="A2641" s="17">
        <v>44235</v>
      </c>
      <c r="B2641">
        <v>9533</v>
      </c>
    </row>
    <row r="2642" spans="1:2">
      <c r="A2642" s="17">
        <v>44236</v>
      </c>
      <c r="B2642">
        <v>9684</v>
      </c>
    </row>
    <row r="2643" spans="1:2">
      <c r="A2643" s="17">
        <v>44237</v>
      </c>
      <c r="B2643">
        <v>9684</v>
      </c>
    </row>
    <row r="2644" spans="1:2">
      <c r="A2644" s="17">
        <v>44238</v>
      </c>
      <c r="B2644">
        <v>9684</v>
      </c>
    </row>
    <row r="2645" spans="1:2">
      <c r="A2645" s="17">
        <v>44239</v>
      </c>
      <c r="B2645">
        <v>9684</v>
      </c>
    </row>
    <row r="2646" spans="1:2">
      <c r="A2646" s="17">
        <v>44242</v>
      </c>
      <c r="B2646">
        <v>9684</v>
      </c>
    </row>
    <row r="2647" spans="1:2">
      <c r="A2647" s="17">
        <v>44243</v>
      </c>
      <c r="B2647">
        <v>10354</v>
      </c>
    </row>
    <row r="2648" spans="1:2">
      <c r="A2648" s="17">
        <v>44244</v>
      </c>
      <c r="B2648">
        <v>10354</v>
      </c>
    </row>
    <row r="2649" spans="1:2">
      <c r="A2649" s="17">
        <v>44245</v>
      </c>
      <c r="B2649">
        <v>10354</v>
      </c>
    </row>
    <row r="2650" spans="1:2">
      <c r="A2650" s="17">
        <v>44246</v>
      </c>
      <c r="B2650">
        <v>10354</v>
      </c>
    </row>
    <row r="2651" spans="1:2">
      <c r="A2651" s="17">
        <v>44249</v>
      </c>
      <c r="B2651">
        <v>10354</v>
      </c>
    </row>
    <row r="2652" spans="1:2">
      <c r="A2652" s="17">
        <v>44250</v>
      </c>
      <c r="B2652">
        <v>9479</v>
      </c>
    </row>
    <row r="2653" spans="1:2">
      <c r="A2653" s="17">
        <v>44251</v>
      </c>
      <c r="B2653">
        <v>9479</v>
      </c>
    </row>
    <row r="2654" spans="1:2">
      <c r="A2654" s="17">
        <v>44252</v>
      </c>
      <c r="B2654">
        <v>9479</v>
      </c>
    </row>
    <row r="2655" spans="1:2">
      <c r="A2655" s="17">
        <v>44253</v>
      </c>
      <c r="B2655">
        <v>9479</v>
      </c>
    </row>
    <row r="2656" spans="1:2">
      <c r="A2656" s="17">
        <v>44256</v>
      </c>
      <c r="B2656">
        <v>9479</v>
      </c>
    </row>
    <row r="2657" spans="1:2">
      <c r="A2657" s="17">
        <v>44257</v>
      </c>
      <c r="B2657">
        <v>9611</v>
      </c>
    </row>
    <row r="2658" spans="1:2">
      <c r="A2658" s="17">
        <v>44258</v>
      </c>
      <c r="B2658">
        <v>9611</v>
      </c>
    </row>
    <row r="2659" spans="1:2">
      <c r="A2659" s="17">
        <v>44259</v>
      </c>
      <c r="B2659">
        <v>9611</v>
      </c>
    </row>
    <row r="2660" spans="1:2">
      <c r="A2660" s="17">
        <v>44260</v>
      </c>
      <c r="B2660">
        <v>9611</v>
      </c>
    </row>
    <row r="2661" spans="1:2">
      <c r="A2661" s="17">
        <v>44263</v>
      </c>
      <c r="B2661">
        <v>9611</v>
      </c>
    </row>
    <row r="2662" spans="1:2">
      <c r="A2662" s="17">
        <v>44264</v>
      </c>
      <c r="B2662">
        <v>9334</v>
      </c>
    </row>
    <row r="2663" spans="1:2">
      <c r="A2663" s="17">
        <v>44265</v>
      </c>
      <c r="B2663">
        <v>9334</v>
      </c>
    </row>
    <row r="2664" spans="1:2">
      <c r="A2664" s="17">
        <v>44266</v>
      </c>
      <c r="B2664">
        <v>9334</v>
      </c>
    </row>
    <row r="2665" spans="1:2">
      <c r="A2665" s="17">
        <v>44267</v>
      </c>
      <c r="B2665">
        <v>9334</v>
      </c>
    </row>
    <row r="2666" spans="1:2">
      <c r="A2666" s="17">
        <v>44270</v>
      </c>
      <c r="B2666">
        <v>9334</v>
      </c>
    </row>
    <row r="2667" spans="1:2">
      <c r="A2667" s="17">
        <v>44271</v>
      </c>
      <c r="B2667">
        <v>9709</v>
      </c>
    </row>
    <row r="2668" spans="1:2">
      <c r="A2668" s="17">
        <v>44272</v>
      </c>
      <c r="B2668">
        <v>9709</v>
      </c>
    </row>
    <row r="2669" spans="1:2">
      <c r="A2669" s="17">
        <v>44273</v>
      </c>
      <c r="B2669">
        <v>9709</v>
      </c>
    </row>
    <row r="2670" spans="1:2">
      <c r="A2670" s="17">
        <v>44274</v>
      </c>
      <c r="B2670">
        <v>9709</v>
      </c>
    </row>
    <row r="2671" spans="1:2">
      <c r="A2671" s="17">
        <v>44277</v>
      </c>
      <c r="B2671">
        <v>9709</v>
      </c>
    </row>
    <row r="2672" spans="1:2">
      <c r="A2672" s="17">
        <v>44278</v>
      </c>
      <c r="B2672">
        <v>10147</v>
      </c>
    </row>
    <row r="2673" spans="1:2">
      <c r="A2673" s="17">
        <v>44279</v>
      </c>
      <c r="B2673">
        <v>10147</v>
      </c>
    </row>
    <row r="2674" spans="1:2">
      <c r="A2674" s="17">
        <v>44280</v>
      </c>
      <c r="B2674">
        <v>10147</v>
      </c>
    </row>
    <row r="2675" spans="1:2">
      <c r="A2675" s="17">
        <v>44281</v>
      </c>
      <c r="B2675">
        <v>10147</v>
      </c>
    </row>
    <row r="2676" spans="1:2">
      <c r="A2676" s="17">
        <v>44284</v>
      </c>
      <c r="B2676">
        <v>10147</v>
      </c>
    </row>
    <row r="2677" spans="1:2">
      <c r="A2677" s="17">
        <v>44285</v>
      </c>
      <c r="B2677">
        <v>10357</v>
      </c>
    </row>
    <row r="2678" spans="1:2">
      <c r="A2678" s="17">
        <v>44286</v>
      </c>
      <c r="B2678">
        <v>10357</v>
      </c>
    </row>
    <row r="2679" spans="1:2">
      <c r="A2679" s="17">
        <v>44287</v>
      </c>
      <c r="B2679">
        <v>10357</v>
      </c>
    </row>
    <row r="2680" spans="1:2">
      <c r="A2680" s="17">
        <v>44288</v>
      </c>
      <c r="B2680">
        <v>10357</v>
      </c>
    </row>
    <row r="2681" spans="1:2">
      <c r="A2681" s="17">
        <v>44291</v>
      </c>
      <c r="B2681">
        <v>10357</v>
      </c>
    </row>
    <row r="2682" spans="1:2">
      <c r="A2682" s="17">
        <v>44292</v>
      </c>
      <c r="B2682">
        <v>10529</v>
      </c>
    </row>
    <row r="2683" spans="1:2">
      <c r="A2683" s="17">
        <v>44293</v>
      </c>
      <c r="B2683">
        <v>10529</v>
      </c>
    </row>
    <row r="2684" spans="1:2">
      <c r="A2684" s="17">
        <v>44294</v>
      </c>
      <c r="B2684">
        <v>10529</v>
      </c>
    </row>
    <row r="2685" spans="1:2">
      <c r="A2685" s="17">
        <v>44295</v>
      </c>
      <c r="B2685">
        <v>10529</v>
      </c>
    </row>
    <row r="2686" spans="1:2">
      <c r="A2686" s="17">
        <v>44298</v>
      </c>
      <c r="B2686">
        <v>10529</v>
      </c>
    </row>
    <row r="2687" spans="1:2">
      <c r="A2687" s="17">
        <v>44299</v>
      </c>
      <c r="B2687">
        <v>10926</v>
      </c>
    </row>
    <row r="2688" spans="1:2">
      <c r="A2688" s="17">
        <v>44300</v>
      </c>
      <c r="B2688">
        <v>10926</v>
      </c>
    </row>
    <row r="2689" spans="1:2">
      <c r="A2689" s="17">
        <v>44301</v>
      </c>
      <c r="B2689">
        <v>10926</v>
      </c>
    </row>
    <row r="2690" spans="1:2">
      <c r="A2690" s="17">
        <v>44302</v>
      </c>
      <c r="B2690">
        <v>10926</v>
      </c>
    </row>
    <row r="2691" spans="1:2">
      <c r="A2691" s="17">
        <v>44305</v>
      </c>
      <c r="B2691">
        <v>10926</v>
      </c>
    </row>
    <row r="2692" spans="1:2">
      <c r="A2692" s="17">
        <v>44306</v>
      </c>
      <c r="B2692">
        <v>11647</v>
      </c>
    </row>
    <row r="2693" spans="1:2">
      <c r="A2693" s="17">
        <v>44307</v>
      </c>
      <c r="B2693">
        <v>11647</v>
      </c>
    </row>
    <row r="2694" spans="1:2">
      <c r="A2694" s="17">
        <v>44308</v>
      </c>
      <c r="B2694">
        <v>11647</v>
      </c>
    </row>
    <row r="2695" spans="1:2">
      <c r="A2695" s="17">
        <v>44309</v>
      </c>
      <c r="B2695">
        <v>11647</v>
      </c>
    </row>
    <row r="2696" spans="1:2">
      <c r="A2696" s="17">
        <v>44312</v>
      </c>
      <c r="B2696">
        <v>11647</v>
      </c>
    </row>
    <row r="2697" spans="1:2">
      <c r="A2697" s="17">
        <v>44313</v>
      </c>
      <c r="B2697">
        <v>11707</v>
      </c>
    </row>
    <row r="2698" spans="1:2">
      <c r="A2698" s="17">
        <v>44314</v>
      </c>
      <c r="B2698">
        <v>11707</v>
      </c>
    </row>
    <row r="2699" spans="1:2">
      <c r="A2699" s="17">
        <v>44315</v>
      </c>
      <c r="B2699">
        <v>11707</v>
      </c>
    </row>
    <row r="2700" spans="1:2">
      <c r="A2700" s="17">
        <v>44316</v>
      </c>
      <c r="B2700">
        <v>11707</v>
      </c>
    </row>
    <row r="2701" spans="1:2">
      <c r="A2701" s="17">
        <v>44319</v>
      </c>
      <c r="B2701">
        <v>11707</v>
      </c>
    </row>
    <row r="2702" spans="1:2">
      <c r="A2702" s="17">
        <v>44320</v>
      </c>
      <c r="B2702">
        <v>11923</v>
      </c>
    </row>
    <row r="2703" spans="1:2">
      <c r="A2703" s="17">
        <v>44321</v>
      </c>
      <c r="B2703">
        <v>11923</v>
      </c>
    </row>
    <row r="2704" spans="1:2">
      <c r="A2704" s="17">
        <v>44322</v>
      </c>
      <c r="B2704">
        <v>11923</v>
      </c>
    </row>
    <row r="2705" spans="1:2">
      <c r="A2705" s="17">
        <v>44323</v>
      </c>
      <c r="B2705">
        <v>11923</v>
      </c>
    </row>
    <row r="2706" spans="1:2">
      <c r="A2706" s="17">
        <v>44326</v>
      </c>
      <c r="B2706">
        <v>11923</v>
      </c>
    </row>
    <row r="2707" spans="1:2">
      <c r="A2707" s="17">
        <v>44327</v>
      </c>
      <c r="B2707">
        <v>12048</v>
      </c>
    </row>
    <row r="2708" spans="1:2">
      <c r="A2708" s="17">
        <v>44328</v>
      </c>
      <c r="B2708">
        <v>12048</v>
      </c>
    </row>
    <row r="2709" spans="1:2">
      <c r="A2709" s="17">
        <v>44329</v>
      </c>
      <c r="B2709">
        <v>12048</v>
      </c>
    </row>
    <row r="2710" spans="1:2">
      <c r="A2710" s="17">
        <v>44330</v>
      </c>
      <c r="B2710">
        <v>12048</v>
      </c>
    </row>
    <row r="2711" spans="1:2">
      <c r="A2711" s="17">
        <v>44333</v>
      </c>
      <c r="B2711">
        <v>12048</v>
      </c>
    </row>
    <row r="2712" spans="1:2">
      <c r="A2712" s="17">
        <v>44334</v>
      </c>
      <c r="B2712">
        <v>11734</v>
      </c>
    </row>
    <row r="2713" spans="1:2">
      <c r="A2713" s="17">
        <v>44335</v>
      </c>
      <c r="B2713">
        <v>11734</v>
      </c>
    </row>
    <row r="2714" spans="1:2">
      <c r="A2714" s="17">
        <v>44336</v>
      </c>
      <c r="B2714">
        <v>11734</v>
      </c>
    </row>
    <row r="2715" spans="1:2">
      <c r="A2715" s="17">
        <v>44337</v>
      </c>
      <c r="B2715">
        <v>11734</v>
      </c>
    </row>
    <row r="2716" spans="1:2">
      <c r="A2716" s="17">
        <v>44340</v>
      </c>
      <c r="B2716">
        <v>11734</v>
      </c>
    </row>
    <row r="2717" spans="1:2">
      <c r="A2717" s="17">
        <v>44341</v>
      </c>
      <c r="B2717">
        <v>10623</v>
      </c>
    </row>
    <row r="2718" spans="1:2">
      <c r="A2718" s="17">
        <v>44342</v>
      </c>
      <c r="B2718">
        <v>10623</v>
      </c>
    </row>
    <row r="2719" spans="1:2">
      <c r="A2719" s="17">
        <v>44343</v>
      </c>
      <c r="B2719">
        <v>10623</v>
      </c>
    </row>
    <row r="2720" spans="1:2">
      <c r="A2720" s="17">
        <v>44344</v>
      </c>
      <c r="B2720">
        <v>10623</v>
      </c>
    </row>
    <row r="2721" spans="1:2">
      <c r="A2721" s="17">
        <v>44347</v>
      </c>
      <c r="B2721">
        <v>10623</v>
      </c>
    </row>
    <row r="2722" spans="1:2">
      <c r="A2722" s="17">
        <v>44348</v>
      </c>
      <c r="B2722">
        <v>10608</v>
      </c>
    </row>
    <row r="2723" spans="1:2">
      <c r="A2723" s="17">
        <v>44349</v>
      </c>
      <c r="B2723">
        <v>10608</v>
      </c>
    </row>
    <row r="2724" spans="1:2">
      <c r="A2724" s="17">
        <v>44350</v>
      </c>
      <c r="B2724">
        <v>10608</v>
      </c>
    </row>
    <row r="2725" spans="1:2">
      <c r="A2725" s="17">
        <v>44351</v>
      </c>
      <c r="B2725">
        <v>10608</v>
      </c>
    </row>
    <row r="2726" spans="1:2">
      <c r="A2726" s="17">
        <v>44354</v>
      </c>
      <c r="B2726">
        <v>10608</v>
      </c>
    </row>
    <row r="2727" spans="1:2">
      <c r="A2727" s="17">
        <v>44355</v>
      </c>
      <c r="B2727">
        <v>10767</v>
      </c>
    </row>
    <row r="2728" spans="1:2">
      <c r="A2728" s="17">
        <v>44356</v>
      </c>
      <c r="B2728">
        <v>10767</v>
      </c>
    </row>
    <row r="2729" spans="1:2">
      <c r="A2729" s="17">
        <v>44357</v>
      </c>
      <c r="B2729">
        <v>10767</v>
      </c>
    </row>
    <row r="2730" spans="1:2">
      <c r="A2730" s="17">
        <v>44358</v>
      </c>
      <c r="B2730">
        <v>10767</v>
      </c>
    </row>
    <row r="2731" spans="1:2">
      <c r="A2731" s="17">
        <v>44361</v>
      </c>
      <c r="B2731">
        <v>10767</v>
      </c>
    </row>
    <row r="2732" spans="1:2">
      <c r="A2732" s="17">
        <v>44362</v>
      </c>
      <c r="B2732">
        <v>10757</v>
      </c>
    </row>
    <row r="2733" spans="1:2">
      <c r="A2733" s="17">
        <v>44363</v>
      </c>
      <c r="B2733">
        <v>10757</v>
      </c>
    </row>
    <row r="2734" spans="1:2">
      <c r="A2734" s="17">
        <v>44364</v>
      </c>
      <c r="B2734">
        <v>10757</v>
      </c>
    </row>
    <row r="2735" spans="1:2">
      <c r="A2735" s="17">
        <v>44365</v>
      </c>
      <c r="B2735">
        <v>10757</v>
      </c>
    </row>
    <row r="2736" spans="1:2">
      <c r="A2736" s="17">
        <v>44368</v>
      </c>
      <c r="B2736">
        <v>10757</v>
      </c>
    </row>
    <row r="2737" spans="1:2">
      <c r="A2737" s="17">
        <v>44369</v>
      </c>
      <c r="B2737">
        <v>9213</v>
      </c>
    </row>
    <row r="2738" spans="1:2">
      <c r="A2738" s="17">
        <v>44370</v>
      </c>
      <c r="B2738">
        <v>9213</v>
      </c>
    </row>
    <row r="2739" spans="1:2">
      <c r="A2739" s="17">
        <v>44371</v>
      </c>
      <c r="B2739">
        <v>9213</v>
      </c>
    </row>
    <row r="2740" spans="1:2">
      <c r="A2740" s="17">
        <v>44372</v>
      </c>
      <c r="B2740">
        <v>9213</v>
      </c>
    </row>
    <row r="2741" spans="1:2">
      <c r="A2741" s="17">
        <v>44375</v>
      </c>
      <c r="B2741">
        <v>9213</v>
      </c>
    </row>
    <row r="2742" spans="1:2">
      <c r="A2742" s="17">
        <v>44376</v>
      </c>
      <c r="B2742">
        <v>9193</v>
      </c>
    </row>
    <row r="2743" spans="1:2">
      <c r="A2743" s="17">
        <v>44377</v>
      </c>
      <c r="B2743">
        <v>9193</v>
      </c>
    </row>
    <row r="2744" spans="1:2">
      <c r="A2744" s="17">
        <v>44378</v>
      </c>
      <c r="B2744">
        <v>9193</v>
      </c>
    </row>
    <row r="2745" spans="1:2">
      <c r="A2745" s="17">
        <v>44379</v>
      </c>
      <c r="B2745">
        <v>9193</v>
      </c>
    </row>
    <row r="2746" spans="1:2">
      <c r="A2746" s="17">
        <v>44382</v>
      </c>
      <c r="B2746">
        <v>9193</v>
      </c>
    </row>
    <row r="2747" spans="1:2">
      <c r="A2747" s="17">
        <v>44383</v>
      </c>
      <c r="B2747">
        <v>10114</v>
      </c>
    </row>
    <row r="2748" spans="1:2">
      <c r="A2748" s="17">
        <v>44384</v>
      </c>
      <c r="B2748">
        <v>10114</v>
      </c>
    </row>
    <row r="2749" spans="1:2">
      <c r="A2749" s="17">
        <v>44385</v>
      </c>
      <c r="B2749">
        <v>10114</v>
      </c>
    </row>
    <row r="2750" spans="1:2">
      <c r="A2750" s="17">
        <v>44386</v>
      </c>
      <c r="B2750">
        <v>10114</v>
      </c>
    </row>
    <row r="2751" spans="1:2">
      <c r="A2751" s="17">
        <v>44389</v>
      </c>
      <c r="B2751">
        <v>10114</v>
      </c>
    </row>
    <row r="2752" spans="1:2">
      <c r="A2752" s="17">
        <v>44390</v>
      </c>
      <c r="B2752">
        <v>10469</v>
      </c>
    </row>
    <row r="2753" spans="1:2">
      <c r="A2753" s="17">
        <v>44391</v>
      </c>
      <c r="B2753">
        <v>10469</v>
      </c>
    </row>
    <row r="2754" spans="1:2">
      <c r="A2754" s="17">
        <v>44392</v>
      </c>
      <c r="B2754">
        <v>10469</v>
      </c>
    </row>
    <row r="2755" spans="1:2">
      <c r="A2755" s="17">
        <v>44393</v>
      </c>
      <c r="B2755">
        <v>10469</v>
      </c>
    </row>
    <row r="2756" spans="1:2">
      <c r="A2756" s="17">
        <v>44396</v>
      </c>
      <c r="B2756">
        <v>10469</v>
      </c>
    </row>
    <row r="2757" spans="1:2">
      <c r="A2757" s="17">
        <v>44397</v>
      </c>
      <c r="B2757">
        <v>9934</v>
      </c>
    </row>
    <row r="2758" spans="1:2">
      <c r="A2758" s="17">
        <v>44398</v>
      </c>
      <c r="B2758">
        <v>9934</v>
      </c>
    </row>
    <row r="2759" spans="1:2">
      <c r="A2759" s="17">
        <v>44399</v>
      </c>
      <c r="B2759">
        <v>9934</v>
      </c>
    </row>
    <row r="2760" spans="1:2">
      <c r="A2760" s="17">
        <v>44400</v>
      </c>
      <c r="B2760">
        <v>9934</v>
      </c>
    </row>
    <row r="2761" spans="1:2">
      <c r="A2761" s="17">
        <v>44403</v>
      </c>
      <c r="B2761">
        <v>9934</v>
      </c>
    </row>
    <row r="2762" spans="1:2">
      <c r="A2762" s="17">
        <v>44404</v>
      </c>
      <c r="B2762">
        <v>10098</v>
      </c>
    </row>
    <row r="2763" spans="1:2">
      <c r="A2763" s="17">
        <v>44405</v>
      </c>
      <c r="B2763">
        <v>10098</v>
      </c>
    </row>
    <row r="2764" spans="1:2">
      <c r="A2764" s="17">
        <v>44406</v>
      </c>
      <c r="B2764">
        <v>10098</v>
      </c>
    </row>
    <row r="2765" spans="1:2">
      <c r="A2765" s="17">
        <v>44407</v>
      </c>
      <c r="B2765">
        <v>10098</v>
      </c>
    </row>
    <row r="2766" spans="1:2">
      <c r="A2766" s="17">
        <v>44410</v>
      </c>
      <c r="B2766">
        <v>10098</v>
      </c>
    </row>
    <row r="2767" spans="1:2">
      <c r="A2767" s="17">
        <v>44411</v>
      </c>
      <c r="B2767">
        <v>10485</v>
      </c>
    </row>
    <row r="2768" spans="1:2">
      <c r="A2768" s="17">
        <v>44412</v>
      </c>
      <c r="B2768">
        <v>10485</v>
      </c>
    </row>
    <row r="2769" spans="1:2">
      <c r="A2769" s="17">
        <v>44413</v>
      </c>
      <c r="B2769">
        <v>10485</v>
      </c>
    </row>
    <row r="2770" spans="1:2">
      <c r="A2770" s="17">
        <v>44414</v>
      </c>
      <c r="B2770">
        <v>10485</v>
      </c>
    </row>
    <row r="2771" spans="1:2">
      <c r="A2771" s="17">
        <v>44417</v>
      </c>
      <c r="B2771">
        <v>10485</v>
      </c>
    </row>
    <row r="2772" spans="1:2">
      <c r="A2772" s="17">
        <v>44418</v>
      </c>
      <c r="B2772">
        <v>10452</v>
      </c>
    </row>
    <row r="2773" spans="1:2">
      <c r="A2773" s="17">
        <v>44419</v>
      </c>
      <c r="B2773">
        <v>10452</v>
      </c>
    </row>
    <row r="2774" spans="1:2">
      <c r="A2774" s="17">
        <v>44420</v>
      </c>
      <c r="B2774">
        <v>10452</v>
      </c>
    </row>
    <row r="2775" spans="1:2">
      <c r="A2775" s="17">
        <v>44421</v>
      </c>
      <c r="B2775">
        <v>10452</v>
      </c>
    </row>
    <row r="2776" spans="1:2">
      <c r="A2776" s="17">
        <v>44424</v>
      </c>
      <c r="B2776">
        <v>10452</v>
      </c>
    </row>
    <row r="2777" spans="1:2">
      <c r="A2777" s="17">
        <v>44425</v>
      </c>
      <c r="B2777">
        <v>10681</v>
      </c>
    </row>
    <row r="2778" spans="1:2">
      <c r="A2778" s="17">
        <v>44426</v>
      </c>
      <c r="B2778">
        <v>10681</v>
      </c>
    </row>
    <row r="2779" spans="1:2">
      <c r="A2779" s="17">
        <v>44427</v>
      </c>
      <c r="B2779">
        <v>10681</v>
      </c>
    </row>
    <row r="2780" spans="1:2">
      <c r="A2780" s="17">
        <v>44428</v>
      </c>
      <c r="B2780">
        <v>10681</v>
      </c>
    </row>
    <row r="2781" spans="1:2">
      <c r="A2781" s="17">
        <v>44431</v>
      </c>
      <c r="B2781">
        <v>10681</v>
      </c>
    </row>
    <row r="2782" spans="1:2">
      <c r="A2782" s="17">
        <v>44432</v>
      </c>
      <c r="B2782">
        <v>9173</v>
      </c>
    </row>
    <row r="2783" spans="1:2">
      <c r="A2783" s="17">
        <v>44433</v>
      </c>
      <c r="B2783">
        <v>9173</v>
      </c>
    </row>
    <row r="2784" spans="1:2">
      <c r="A2784" s="17">
        <v>44434</v>
      </c>
      <c r="B2784">
        <v>9173</v>
      </c>
    </row>
    <row r="2785" spans="1:2">
      <c r="A2785" s="17">
        <v>44435</v>
      </c>
      <c r="B2785">
        <v>9173</v>
      </c>
    </row>
    <row r="2786" spans="1:2">
      <c r="A2786" s="17">
        <v>44438</v>
      </c>
      <c r="B2786">
        <v>9173</v>
      </c>
    </row>
    <row r="2787" spans="1:2">
      <c r="A2787" s="17">
        <v>44439</v>
      </c>
      <c r="B2787">
        <v>8595</v>
      </c>
    </row>
    <row r="2788" spans="1:2">
      <c r="A2788" s="17">
        <v>44440</v>
      </c>
      <c r="B2788">
        <v>8595</v>
      </c>
    </row>
    <row r="2789" spans="1:2">
      <c r="A2789" s="17">
        <v>44441</v>
      </c>
      <c r="B2789">
        <v>8595</v>
      </c>
    </row>
    <row r="2790" spans="1:2">
      <c r="A2790" s="17">
        <v>44442</v>
      </c>
      <c r="B2790">
        <v>8595</v>
      </c>
    </row>
    <row r="2791" spans="1:2">
      <c r="A2791" s="17">
        <v>44445</v>
      </c>
      <c r="B2791">
        <v>8595</v>
      </c>
    </row>
    <row r="2792" spans="1:2">
      <c r="A2792" s="17">
        <v>44446</v>
      </c>
      <c r="B2792">
        <v>8522</v>
      </c>
    </row>
    <row r="2793" spans="1:2">
      <c r="A2793" s="17">
        <v>44447</v>
      </c>
      <c r="B2793">
        <v>8522</v>
      </c>
    </row>
    <row r="2794" spans="1:2">
      <c r="A2794" s="17">
        <v>44448</v>
      </c>
      <c r="B2794">
        <v>8522</v>
      </c>
    </row>
    <row r="2795" spans="1:2">
      <c r="A2795" s="17">
        <v>44449</v>
      </c>
      <c r="B2795">
        <v>8522</v>
      </c>
    </row>
    <row r="2796" spans="1:2">
      <c r="A2796" s="17">
        <v>44452</v>
      </c>
      <c r="B2796">
        <v>8522</v>
      </c>
    </row>
    <row r="2797" spans="1:2">
      <c r="A2797" s="17">
        <v>44453</v>
      </c>
      <c r="B2797">
        <v>8607</v>
      </c>
    </row>
    <row r="2798" spans="1:2">
      <c r="A2798" s="17">
        <v>44454</v>
      </c>
      <c r="B2798">
        <v>8607</v>
      </c>
    </row>
    <row r="2799" spans="1:2">
      <c r="A2799" s="17">
        <v>44455</v>
      </c>
      <c r="B2799">
        <v>8607</v>
      </c>
    </row>
    <row r="2800" spans="1:2">
      <c r="A2800" s="17">
        <v>44456</v>
      </c>
      <c r="B2800">
        <v>8607</v>
      </c>
    </row>
    <row r="2801" spans="1:2">
      <c r="A2801" s="17">
        <v>44459</v>
      </c>
      <c r="B2801">
        <v>8607</v>
      </c>
    </row>
    <row r="2802" spans="1:2">
      <c r="A2802" s="17">
        <v>44460</v>
      </c>
      <c r="B2802">
        <v>9051</v>
      </c>
    </row>
    <row r="2803" spans="1:2">
      <c r="A2803" s="17">
        <v>44461</v>
      </c>
      <c r="B2803">
        <v>9051</v>
      </c>
    </row>
    <row r="2804" spans="1:2">
      <c r="A2804" s="17">
        <v>44462</v>
      </c>
      <c r="B2804">
        <v>9051</v>
      </c>
    </row>
    <row r="2805" spans="1:2">
      <c r="A2805" s="17">
        <v>44463</v>
      </c>
      <c r="B2805">
        <v>9051</v>
      </c>
    </row>
    <row r="2806" spans="1:2">
      <c r="A2806" s="17">
        <v>44466</v>
      </c>
      <c r="B2806">
        <v>9051</v>
      </c>
    </row>
    <row r="2807" spans="1:2">
      <c r="A2807" s="17">
        <v>44467</v>
      </c>
      <c r="B2807">
        <v>9439</v>
      </c>
    </row>
    <row r="2808" spans="1:2">
      <c r="A2808" s="17">
        <v>44468</v>
      </c>
      <c r="B2808">
        <v>9439</v>
      </c>
    </row>
    <row r="2809" spans="1:2">
      <c r="A2809" s="17">
        <v>44469</v>
      </c>
      <c r="B2809">
        <v>9439</v>
      </c>
    </row>
    <row r="2810" spans="1:2">
      <c r="A2810" s="17">
        <v>44470</v>
      </c>
      <c r="B2810">
        <v>9439</v>
      </c>
    </row>
    <row r="2811" spans="1:2">
      <c r="A2811" s="17">
        <v>44473</v>
      </c>
      <c r="B2811">
        <v>9439</v>
      </c>
    </row>
    <row r="2812" spans="1:2">
      <c r="A2812" s="17">
        <v>44474</v>
      </c>
      <c r="B2812">
        <v>9705</v>
      </c>
    </row>
    <row r="2813" spans="1:2">
      <c r="A2813" s="17">
        <v>44475</v>
      </c>
      <c r="B2813">
        <v>9705</v>
      </c>
    </row>
    <row r="2814" spans="1:2">
      <c r="A2814" s="17">
        <v>44476</v>
      </c>
      <c r="B2814">
        <v>9705</v>
      </c>
    </row>
    <row r="2815" spans="1:2">
      <c r="A2815" s="17">
        <v>44477</v>
      </c>
      <c r="B2815">
        <v>9705</v>
      </c>
    </row>
    <row r="2816" spans="1:2">
      <c r="A2816" s="17">
        <v>44480</v>
      </c>
      <c r="B2816">
        <v>9705</v>
      </c>
    </row>
    <row r="2817" spans="1:2">
      <c r="A2817" s="17">
        <v>44481</v>
      </c>
      <c r="B2817">
        <v>9296</v>
      </c>
    </row>
    <row r="2818" spans="1:2">
      <c r="A2818" s="17">
        <v>44482</v>
      </c>
      <c r="B2818">
        <v>9296</v>
      </c>
    </row>
    <row r="2819" spans="1:2">
      <c r="A2819" s="17">
        <v>44483</v>
      </c>
      <c r="B2819">
        <v>9296</v>
      </c>
    </row>
    <row r="2820" spans="1:2">
      <c r="A2820" s="17">
        <v>44484</v>
      </c>
      <c r="B2820">
        <v>9296</v>
      </c>
    </row>
    <row r="2821" spans="1:2">
      <c r="A2821" s="17">
        <v>44487</v>
      </c>
      <c r="B2821">
        <v>9296</v>
      </c>
    </row>
    <row r="2822" spans="1:2">
      <c r="A2822" s="17">
        <v>44488</v>
      </c>
      <c r="B2822">
        <v>9061</v>
      </c>
    </row>
    <row r="2823" spans="1:2">
      <c r="A2823" s="17">
        <v>44489</v>
      </c>
      <c r="B2823">
        <v>9061</v>
      </c>
    </row>
    <row r="2824" spans="1:2">
      <c r="A2824" s="17">
        <v>44490</v>
      </c>
      <c r="B2824">
        <v>9061</v>
      </c>
    </row>
    <row r="2825" spans="1:2">
      <c r="A2825" s="17">
        <v>44491</v>
      </c>
      <c r="B2825">
        <v>9061</v>
      </c>
    </row>
    <row r="2826" spans="1:2">
      <c r="A2826" s="17">
        <v>44494</v>
      </c>
      <c r="B2826">
        <v>9061</v>
      </c>
    </row>
    <row r="2827" spans="1:2">
      <c r="A2827" s="17">
        <v>44495</v>
      </c>
      <c r="B2827">
        <v>10205</v>
      </c>
    </row>
    <row r="2828" spans="1:2">
      <c r="A2828" s="17">
        <v>44496</v>
      </c>
      <c r="B2828">
        <v>10205</v>
      </c>
    </row>
    <row r="2829" spans="1:2">
      <c r="A2829" s="17">
        <v>44497</v>
      </c>
      <c r="B2829">
        <v>10205</v>
      </c>
    </row>
    <row r="2830" spans="1:2">
      <c r="A2830" s="17">
        <v>44498</v>
      </c>
      <c r="B2830">
        <v>10205</v>
      </c>
    </row>
    <row r="2831" spans="1:2">
      <c r="A2831" s="17">
        <v>44501</v>
      </c>
      <c r="B2831">
        <v>10205</v>
      </c>
    </row>
    <row r="2832" spans="1:2">
      <c r="A2832" s="17">
        <v>44502</v>
      </c>
      <c r="B2832">
        <v>10926</v>
      </c>
    </row>
    <row r="2833" spans="1:2">
      <c r="A2833" s="17">
        <v>44503</v>
      </c>
      <c r="B2833">
        <v>10926</v>
      </c>
    </row>
    <row r="2834" spans="1:2">
      <c r="A2834" s="17">
        <v>44504</v>
      </c>
      <c r="B2834">
        <v>10926</v>
      </c>
    </row>
    <row r="2835" spans="1:2">
      <c r="A2835" s="17">
        <v>44505</v>
      </c>
      <c r="B2835">
        <v>10926</v>
      </c>
    </row>
    <row r="2836" spans="1:2">
      <c r="A2836" s="17">
        <v>44508</v>
      </c>
      <c r="B2836">
        <v>10926</v>
      </c>
    </row>
    <row r="2837" spans="1:2">
      <c r="A2837" s="17">
        <v>44509</v>
      </c>
      <c r="B2837">
        <v>11819</v>
      </c>
    </row>
    <row r="2838" spans="1:2">
      <c r="A2838" s="17">
        <v>44510</v>
      </c>
      <c r="B2838">
        <v>11819</v>
      </c>
    </row>
    <row r="2839" spans="1:2">
      <c r="A2839" s="17">
        <v>44511</v>
      </c>
      <c r="B2839">
        <v>11819</v>
      </c>
    </row>
    <row r="2840" spans="1:2">
      <c r="A2840" s="17">
        <v>44512</v>
      </c>
      <c r="B2840">
        <v>11819</v>
      </c>
    </row>
    <row r="2841" spans="1:2">
      <c r="A2841" s="17">
        <v>44515</v>
      </c>
      <c r="B2841">
        <v>11819</v>
      </c>
    </row>
    <row r="2842" spans="1:2">
      <c r="A2842" s="17">
        <v>44516</v>
      </c>
      <c r="B2842">
        <v>11840</v>
      </c>
    </row>
    <row r="2843" spans="1:2">
      <c r="A2843" s="17">
        <v>44517</v>
      </c>
      <c r="B2843">
        <v>11840</v>
      </c>
    </row>
    <row r="2844" spans="1:2">
      <c r="A2844" s="17">
        <v>44518</v>
      </c>
      <c r="B2844">
        <v>11840</v>
      </c>
    </row>
    <row r="2845" spans="1:2">
      <c r="A2845" s="17">
        <v>44519</v>
      </c>
      <c r="B2845">
        <v>11840</v>
      </c>
    </row>
    <row r="2846" spans="1:2">
      <c r="A2846" s="17">
        <v>44522</v>
      </c>
      <c r="B2846">
        <v>11840</v>
      </c>
    </row>
    <row r="2847" spans="1:2">
      <c r="A2847" s="17">
        <v>44523</v>
      </c>
      <c r="B2847">
        <v>10078</v>
      </c>
    </row>
    <row r="2848" spans="1:2">
      <c r="A2848" s="17">
        <v>44524</v>
      </c>
      <c r="B2848">
        <v>10078</v>
      </c>
    </row>
    <row r="2849" spans="1:2">
      <c r="A2849" s="17">
        <v>44525</v>
      </c>
      <c r="B2849">
        <v>10078</v>
      </c>
    </row>
    <row r="2850" spans="1:2">
      <c r="A2850" s="17">
        <v>44526</v>
      </c>
      <c r="B2850">
        <v>10078</v>
      </c>
    </row>
    <row r="2851" spans="1:2">
      <c r="A2851" s="17">
        <v>44529</v>
      </c>
      <c r="B2851">
        <v>10078</v>
      </c>
    </row>
    <row r="2852" spans="1:2">
      <c r="A2852" s="17">
        <v>44530</v>
      </c>
      <c r="B2852">
        <v>9621</v>
      </c>
    </row>
    <row r="2853" spans="1:2">
      <c r="A2853" s="17">
        <v>44531</v>
      </c>
      <c r="B2853">
        <v>9621</v>
      </c>
    </row>
    <row r="2854" spans="1:2">
      <c r="A2854" s="17">
        <v>44532</v>
      </c>
      <c r="B2854">
        <v>9621</v>
      </c>
    </row>
    <row r="2855" spans="1:2">
      <c r="A2855" s="17">
        <v>44533</v>
      </c>
      <c r="B2855">
        <v>9621</v>
      </c>
    </row>
    <row r="2856" spans="1:2">
      <c r="A2856" s="17">
        <v>44536</v>
      </c>
      <c r="B2856">
        <v>9621</v>
      </c>
    </row>
    <row r="2857" spans="1:2">
      <c r="A2857" s="17">
        <v>44537</v>
      </c>
      <c r="B2857">
        <v>9253</v>
      </c>
    </row>
    <row r="2858" spans="1:2">
      <c r="A2858" s="17">
        <v>44538</v>
      </c>
      <c r="B2858">
        <v>9253</v>
      </c>
    </row>
    <row r="2859" spans="1:2">
      <c r="A2859" s="17">
        <v>44539</v>
      </c>
      <c r="B2859">
        <v>9253</v>
      </c>
    </row>
    <row r="2860" spans="1:2">
      <c r="A2860" s="17">
        <v>44540</v>
      </c>
      <c r="B2860">
        <v>9253</v>
      </c>
    </row>
    <row r="2861" spans="1:2">
      <c r="A2861" s="17">
        <v>44543</v>
      </c>
      <c r="B2861">
        <v>9253</v>
      </c>
    </row>
    <row r="2862" spans="1:2">
      <c r="A2862" s="17">
        <v>44544</v>
      </c>
      <c r="B2862">
        <v>10098</v>
      </c>
    </row>
    <row r="2863" spans="1:2">
      <c r="A2863" s="17">
        <v>44545</v>
      </c>
      <c r="B2863">
        <v>10098</v>
      </c>
    </row>
    <row r="2864" spans="1:2">
      <c r="A2864" s="17">
        <v>44546</v>
      </c>
      <c r="B2864">
        <v>10098</v>
      </c>
    </row>
    <row r="2865" spans="1:2">
      <c r="A2865" s="17">
        <v>44547</v>
      </c>
      <c r="B2865">
        <v>10098</v>
      </c>
    </row>
    <row r="2866" spans="1:2">
      <c r="A2866" s="17">
        <v>44550</v>
      </c>
      <c r="B2866">
        <v>10098</v>
      </c>
    </row>
    <row r="2867" spans="1:2">
      <c r="A2867" s="17">
        <v>44551</v>
      </c>
      <c r="B2867">
        <v>9518</v>
      </c>
    </row>
    <row r="2868" spans="1:2">
      <c r="A2868" s="17">
        <v>44552</v>
      </c>
      <c r="B2868">
        <v>9518</v>
      </c>
    </row>
    <row r="2869" spans="1:2">
      <c r="A2869" s="17">
        <v>44553</v>
      </c>
      <c r="B2869">
        <v>9518</v>
      </c>
    </row>
    <row r="2870" spans="1:2">
      <c r="A2870" s="17">
        <v>44554</v>
      </c>
      <c r="B2870">
        <v>9518</v>
      </c>
    </row>
    <row r="2871" spans="1:2">
      <c r="A2871" s="17">
        <v>44557</v>
      </c>
      <c r="B2871">
        <v>9518</v>
      </c>
    </row>
    <row r="2872" spans="1:2">
      <c r="A2872" s="17">
        <v>44558</v>
      </c>
      <c r="B2872">
        <v>9403</v>
      </c>
    </row>
    <row r="2873" spans="1:2">
      <c r="A2873" s="17">
        <v>44559</v>
      </c>
      <c r="B2873">
        <v>9403</v>
      </c>
    </row>
    <row r="2874" spans="1:2">
      <c r="A2874" s="17">
        <v>44560</v>
      </c>
      <c r="B2874">
        <v>9403</v>
      </c>
    </row>
    <row r="2875" spans="1:2">
      <c r="A2875" s="17">
        <v>44561</v>
      </c>
      <c r="B2875">
        <v>9403</v>
      </c>
    </row>
    <row r="2876" spans="1:2">
      <c r="A2876" s="17">
        <v>44564</v>
      </c>
      <c r="B2876">
        <v>9403</v>
      </c>
    </row>
    <row r="2877" spans="1:2">
      <c r="A2877" s="17">
        <v>44565</v>
      </c>
      <c r="B2877">
        <v>9480</v>
      </c>
    </row>
    <row r="2878" spans="1:2">
      <c r="A2878" s="17">
        <v>44566</v>
      </c>
      <c r="B2878">
        <v>9480</v>
      </c>
    </row>
    <row r="2879" spans="1:2">
      <c r="A2879" s="17">
        <v>44567</v>
      </c>
      <c r="B2879">
        <v>9480</v>
      </c>
    </row>
    <row r="2880" spans="1:2">
      <c r="A2880" s="17">
        <v>44568</v>
      </c>
      <c r="B2880">
        <v>9480</v>
      </c>
    </row>
    <row r="2881" spans="1:2">
      <c r="A2881" s="17">
        <v>44571</v>
      </c>
      <c r="B2881">
        <v>9480</v>
      </c>
    </row>
    <row r="2882" spans="1:2">
      <c r="A2882" s="17">
        <v>44572</v>
      </c>
      <c r="B2882">
        <v>9110</v>
      </c>
    </row>
    <row r="2883" spans="1:2">
      <c r="A2883" s="17">
        <v>44573</v>
      </c>
      <c r="B2883">
        <v>9110</v>
      </c>
    </row>
    <row r="2884" spans="1:2">
      <c r="A2884" s="17">
        <v>44574</v>
      </c>
      <c r="B2884">
        <v>9110</v>
      </c>
    </row>
    <row r="2885" spans="1:2">
      <c r="A2885" s="17">
        <v>44575</v>
      </c>
      <c r="B2885">
        <v>9110</v>
      </c>
    </row>
    <row r="2886" spans="1:2">
      <c r="A2886" s="17">
        <v>44578</v>
      </c>
      <c r="B2886">
        <v>9110</v>
      </c>
    </row>
    <row r="2887" spans="1:2">
      <c r="A2887" s="17">
        <v>44579</v>
      </c>
      <c r="B2887">
        <v>9372</v>
      </c>
    </row>
    <row r="2888" spans="1:2">
      <c r="A2888" s="17">
        <v>44580</v>
      </c>
      <c r="B2888">
        <v>9372</v>
      </c>
    </row>
    <row r="2889" spans="1:2">
      <c r="A2889" s="17">
        <v>44581</v>
      </c>
      <c r="B2889">
        <v>9372</v>
      </c>
    </row>
    <row r="2890" spans="1:2">
      <c r="A2890" s="17">
        <v>44582</v>
      </c>
      <c r="B2890">
        <v>9372</v>
      </c>
    </row>
    <row r="2891" spans="1:2">
      <c r="A2891" s="17">
        <v>44585</v>
      </c>
      <c r="B2891">
        <v>9372</v>
      </c>
    </row>
    <row r="2892" spans="1:2">
      <c r="A2892" s="17">
        <v>44586</v>
      </c>
      <c r="B2892">
        <v>9372</v>
      </c>
    </row>
    <row r="2893" spans="1:2">
      <c r="A2893" s="17">
        <v>44587</v>
      </c>
      <c r="B2893">
        <v>9372</v>
      </c>
    </row>
    <row r="2894" spans="1:2">
      <c r="A2894" s="17">
        <v>44588</v>
      </c>
      <c r="B2894">
        <v>9372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98FD-586C-4A82-8343-979A0DAA63FC}">
  <sheetPr>
    <tabColor theme="9"/>
  </sheetPr>
  <dimension ref="A1:I255"/>
  <sheetViews>
    <sheetView workbookViewId="0">
      <selection activeCell="I1" sqref="I1"/>
    </sheetView>
  </sheetViews>
  <sheetFormatPr defaultRowHeight="12.75"/>
  <cols>
    <col min="1" max="1" width="10.140625" bestFit="1" customWidth="1"/>
    <col min="2" max="2" width="13.7109375" bestFit="1" customWidth="1"/>
    <col min="3" max="3" width="14" bestFit="1" customWidth="1"/>
    <col min="4" max="4" width="14.7109375" bestFit="1" customWidth="1"/>
    <col min="5" max="5" width="13.5703125" bestFit="1" customWidth="1"/>
    <col min="6" max="6" width="15.28515625" bestFit="1" customWidth="1"/>
  </cols>
  <sheetData>
    <row r="1" spans="1:9">
      <c r="A1" t="s">
        <v>1</v>
      </c>
      <c r="B1" t="s">
        <v>127</v>
      </c>
      <c r="C1" t="s">
        <v>128</v>
      </c>
      <c r="D1" t="s">
        <v>129</v>
      </c>
      <c r="E1" t="s">
        <v>130</v>
      </c>
      <c r="F1" t="s">
        <v>131</v>
      </c>
      <c r="I1" t="s">
        <v>111</v>
      </c>
    </row>
    <row r="2" spans="1:9">
      <c r="A2" s="17">
        <v>36861</v>
      </c>
      <c r="B2">
        <v>3223.4250000000002</v>
      </c>
      <c r="C2">
        <v>3821.81</v>
      </c>
      <c r="D2">
        <v>4387.2950000000001</v>
      </c>
      <c r="E2">
        <v>4134.6265000000003</v>
      </c>
      <c r="F2">
        <v>457.89249999999998</v>
      </c>
    </row>
    <row r="3" spans="1:9">
      <c r="A3" s="17">
        <v>36892</v>
      </c>
      <c r="B3">
        <v>3254.5830434782602</v>
      </c>
      <c r="C3">
        <v>3848.44869565217</v>
      </c>
      <c r="D3">
        <v>4376.6830434782596</v>
      </c>
      <c r="E3">
        <v>4046.1113043478199</v>
      </c>
      <c r="F3">
        <v>492.51782608695601</v>
      </c>
    </row>
    <row r="4" spans="1:9">
      <c r="A4" s="17">
        <v>36923</v>
      </c>
      <c r="B4">
        <v>3161.9489999999901</v>
      </c>
      <c r="C4">
        <v>3768.3984999999998</v>
      </c>
      <c r="D4">
        <v>4186.91</v>
      </c>
      <c r="E4">
        <v>3968.7659999999901</v>
      </c>
      <c r="F4">
        <v>501.27644999999899</v>
      </c>
    </row>
    <row r="5" spans="1:9">
      <c r="A5" s="17">
        <v>36951</v>
      </c>
      <c r="B5">
        <v>2898.57409090909</v>
      </c>
      <c r="C5">
        <v>3423.5509090908999</v>
      </c>
      <c r="D5">
        <v>3851.9372727272698</v>
      </c>
      <c r="E5">
        <v>3778.422</v>
      </c>
      <c r="F5">
        <v>456.42940909090902</v>
      </c>
    </row>
    <row r="6" spans="1:9">
      <c r="A6" s="17">
        <v>36982</v>
      </c>
      <c r="B6">
        <v>2916.29952380952</v>
      </c>
      <c r="C6">
        <v>3445.2599999999902</v>
      </c>
      <c r="D6">
        <v>3852.7280952380902</v>
      </c>
      <c r="E6">
        <v>3913.8805238095201</v>
      </c>
      <c r="F6">
        <v>433.76128571428501</v>
      </c>
    </row>
    <row r="7" spans="1:9">
      <c r="A7" s="17">
        <v>37012</v>
      </c>
      <c r="B7">
        <v>3064.71608695652</v>
      </c>
      <c r="C7">
        <v>3684.9021739130399</v>
      </c>
      <c r="D7">
        <v>3932.49565217391</v>
      </c>
      <c r="E7">
        <v>4140.3052608695598</v>
      </c>
      <c r="F7">
        <v>460.05113043478201</v>
      </c>
    </row>
    <row r="8" spans="1:9">
      <c r="A8" s="17">
        <v>37043</v>
      </c>
      <c r="B8">
        <v>2951.97285714285</v>
      </c>
      <c r="C8">
        <v>3599.3357142857099</v>
      </c>
      <c r="D8">
        <v>3724.2</v>
      </c>
      <c r="E8">
        <v>3859.6542857142799</v>
      </c>
      <c r="F8">
        <v>454.69604761904702</v>
      </c>
    </row>
    <row r="9" spans="1:9">
      <c r="A9" s="17">
        <v>37073</v>
      </c>
      <c r="B9">
        <v>2853.2818181818102</v>
      </c>
      <c r="C9">
        <v>3515.2968181818101</v>
      </c>
      <c r="D9">
        <v>3579.7204545454501</v>
      </c>
      <c r="E9">
        <v>3607.1663181818099</v>
      </c>
      <c r="F9">
        <v>425.57572727272702</v>
      </c>
    </row>
    <row r="10" spans="1:9">
      <c r="A10" s="17">
        <v>37104</v>
      </c>
      <c r="B10">
        <v>2829.99565217391</v>
      </c>
      <c r="C10">
        <v>3430.0304347826</v>
      </c>
      <c r="D10">
        <v>3652.4386956521698</v>
      </c>
      <c r="E10">
        <v>3562.1178695652102</v>
      </c>
      <c r="F10">
        <v>423.02886956521701</v>
      </c>
    </row>
    <row r="11" spans="1:9">
      <c r="A11" s="17">
        <v>37135</v>
      </c>
      <c r="B11">
        <v>2526.0294999999901</v>
      </c>
      <c r="C11">
        <v>3086.4065000000001</v>
      </c>
      <c r="D11">
        <v>3209.8555000000001</v>
      </c>
      <c r="E11">
        <v>3209.6927500000002</v>
      </c>
      <c r="F11">
        <v>375.32405</v>
      </c>
    </row>
    <row r="12" spans="1:9">
      <c r="A12" s="17">
        <v>37165</v>
      </c>
      <c r="B12">
        <v>2575.5126086956502</v>
      </c>
      <c r="C12">
        <v>3142.9226086956501</v>
      </c>
      <c r="D12">
        <v>3316.5482608695602</v>
      </c>
      <c r="E12">
        <v>3191.9128260869502</v>
      </c>
      <c r="F12">
        <v>367.161565217391</v>
      </c>
    </row>
    <row r="13" spans="1:9">
      <c r="A13" s="17">
        <v>37196</v>
      </c>
      <c r="B13">
        <v>2673.3522727272698</v>
      </c>
      <c r="C13">
        <v>3293.6818181818098</v>
      </c>
      <c r="D13">
        <v>3447.14</v>
      </c>
      <c r="E13">
        <v>3114.8157272727199</v>
      </c>
      <c r="F13">
        <v>404.06922727272701</v>
      </c>
    </row>
    <row r="14" spans="1:9">
      <c r="A14" s="17">
        <v>37226</v>
      </c>
      <c r="B14">
        <v>2694.8528571428501</v>
      </c>
      <c r="C14">
        <v>3337.7833333333301</v>
      </c>
      <c r="D14">
        <v>3482.3699999999899</v>
      </c>
      <c r="E14">
        <v>2948.8793333333301</v>
      </c>
      <c r="F14">
        <v>436.91314285714202</v>
      </c>
    </row>
    <row r="15" spans="1:9">
      <c r="A15" s="17">
        <v>37257</v>
      </c>
      <c r="B15">
        <v>2676.5247826086902</v>
      </c>
      <c r="C15">
        <v>3327.9621739130398</v>
      </c>
      <c r="D15">
        <v>3457.4165217391301</v>
      </c>
      <c r="E15">
        <v>2818.3053043478199</v>
      </c>
      <c r="F15">
        <v>459.66665217391301</v>
      </c>
    </row>
    <row r="16" spans="1:9">
      <c r="A16" s="17">
        <v>37288</v>
      </c>
      <c r="B16">
        <v>2583.9005000000002</v>
      </c>
      <c r="C16">
        <v>3214.0004999999901</v>
      </c>
      <c r="D16">
        <v>3332.0144999999902</v>
      </c>
      <c r="E16">
        <v>2689.4384</v>
      </c>
      <c r="F16">
        <v>464.0034</v>
      </c>
    </row>
    <row r="17" spans="1:6">
      <c r="A17" s="17">
        <v>37316</v>
      </c>
      <c r="B17">
        <v>2734.6819047619001</v>
      </c>
      <c r="C17">
        <v>3373.69333333333</v>
      </c>
      <c r="D17">
        <v>3515.9338095237999</v>
      </c>
      <c r="E17">
        <v>3077.4934761904701</v>
      </c>
      <c r="F17">
        <v>492.697</v>
      </c>
    </row>
    <row r="18" spans="1:6">
      <c r="A18" s="17">
        <v>37347</v>
      </c>
      <c r="B18">
        <v>2677.0468181818101</v>
      </c>
      <c r="C18">
        <v>3242.7818181818102</v>
      </c>
      <c r="D18">
        <v>3523.08136363636</v>
      </c>
      <c r="E18">
        <v>3089.2093636363602</v>
      </c>
      <c r="F18">
        <v>505.89695454545398</v>
      </c>
    </row>
    <row r="19" spans="1:6">
      <c r="A19" s="17">
        <v>37377</v>
      </c>
      <c r="B19">
        <v>2652.8286956521702</v>
      </c>
      <c r="C19">
        <v>3147.4752173912998</v>
      </c>
      <c r="D19">
        <v>3534.1965217391298</v>
      </c>
      <c r="E19">
        <v>3264.9159565217301</v>
      </c>
      <c r="F19">
        <v>503.26852173912999</v>
      </c>
    </row>
    <row r="20" spans="1:6">
      <c r="A20" s="17">
        <v>37408</v>
      </c>
      <c r="B20">
        <v>2506.0255000000002</v>
      </c>
      <c r="C20">
        <v>2951.7844999999902</v>
      </c>
      <c r="D20">
        <v>3336.7275</v>
      </c>
      <c r="E20">
        <v>3166.8705500000001</v>
      </c>
      <c r="F20">
        <v>475.25694999999899</v>
      </c>
    </row>
    <row r="21" spans="1:6">
      <c r="A21" s="17">
        <v>37438</v>
      </c>
      <c r="B21">
        <v>2293.8378260869499</v>
      </c>
      <c r="C21">
        <v>2638.79</v>
      </c>
      <c r="D21">
        <v>3105.2713043478202</v>
      </c>
      <c r="E21">
        <v>3129.94169565217</v>
      </c>
      <c r="F21">
        <v>451.52317391304302</v>
      </c>
    </row>
    <row r="22" spans="1:6">
      <c r="A22" s="17">
        <v>37469</v>
      </c>
      <c r="B22">
        <v>2270.0322727272701</v>
      </c>
      <c r="C22">
        <v>2672.1968181818102</v>
      </c>
      <c r="D22">
        <v>3005.1622727272702</v>
      </c>
      <c r="E22">
        <v>2951.6961363636301</v>
      </c>
      <c r="F22">
        <v>423.14754545454502</v>
      </c>
    </row>
    <row r="23" spans="1:6">
      <c r="A23" s="17">
        <v>37500</v>
      </c>
      <c r="B23">
        <v>2147.50952380952</v>
      </c>
      <c r="C23">
        <v>2542.42333333333</v>
      </c>
      <c r="D23">
        <v>2797.6257142857098</v>
      </c>
      <c r="E23">
        <v>2788.7714761904699</v>
      </c>
      <c r="F23">
        <v>409.15390476190402</v>
      </c>
    </row>
    <row r="24" spans="1:6">
      <c r="A24" s="17">
        <v>37530</v>
      </c>
      <c r="B24">
        <v>2097.8208695652102</v>
      </c>
      <c r="C24">
        <v>2499.0939130434699</v>
      </c>
      <c r="D24">
        <v>2744.0526086956502</v>
      </c>
      <c r="E24">
        <v>2591.0946956521698</v>
      </c>
      <c r="F24">
        <v>389.19534782608599</v>
      </c>
    </row>
    <row r="25" spans="1:6">
      <c r="A25" s="17">
        <v>37561</v>
      </c>
      <c r="B25">
        <v>2233.08619047619</v>
      </c>
      <c r="C25">
        <v>2674.38571428571</v>
      </c>
      <c r="D25">
        <v>2948.7980952380899</v>
      </c>
      <c r="E25">
        <v>2606.6669047618998</v>
      </c>
      <c r="F25">
        <v>420.47647619047598</v>
      </c>
    </row>
    <row r="26" spans="1:6">
      <c r="A26" s="17">
        <v>37591</v>
      </c>
      <c r="B26">
        <v>2205.58136363636</v>
      </c>
      <c r="C26">
        <v>2641.39136363636</v>
      </c>
      <c r="D26">
        <v>2899.7768181818101</v>
      </c>
      <c r="E26">
        <v>2576.1090454545401</v>
      </c>
      <c r="F26">
        <v>429.83486363636302</v>
      </c>
    </row>
    <row r="27" spans="1:6">
      <c r="A27" s="17">
        <v>37622</v>
      </c>
      <c r="B27">
        <v>2207.0230434782602</v>
      </c>
      <c r="C27">
        <v>2635.7260869565198</v>
      </c>
      <c r="D27">
        <v>2887.5847826086901</v>
      </c>
      <c r="E27">
        <v>2628.9459130434698</v>
      </c>
      <c r="F27">
        <v>430.00526086956501</v>
      </c>
    </row>
    <row r="28" spans="1:6">
      <c r="A28" s="17">
        <v>37653</v>
      </c>
      <c r="B28">
        <v>2084.2359999999999</v>
      </c>
      <c r="C28">
        <v>2469.8890000000001</v>
      </c>
      <c r="D28">
        <v>2716.3609999999999</v>
      </c>
      <c r="E28">
        <v>2586.1615499999998</v>
      </c>
      <c r="F28">
        <v>411.98500000000001</v>
      </c>
    </row>
    <row r="29" spans="1:6">
      <c r="A29" s="17">
        <v>37681</v>
      </c>
      <c r="B29">
        <v>2078.45523809523</v>
      </c>
      <c r="C29">
        <v>2503.8047619047602</v>
      </c>
      <c r="D29">
        <v>2652.63333333333</v>
      </c>
      <c r="E29">
        <v>2474.92571428571</v>
      </c>
      <c r="F29">
        <v>401.07547619047602</v>
      </c>
    </row>
    <row r="30" spans="1:6">
      <c r="A30" s="17">
        <v>37712</v>
      </c>
      <c r="B30">
        <v>2185.39318181818</v>
      </c>
      <c r="C30">
        <v>2635.0863636363601</v>
      </c>
      <c r="D30">
        <v>2864.3999999999901</v>
      </c>
      <c r="E30">
        <v>2382.9210909090898</v>
      </c>
      <c r="F30">
        <v>419.77413636363599</v>
      </c>
    </row>
    <row r="31" spans="1:6">
      <c r="A31" s="17">
        <v>37742</v>
      </c>
      <c r="B31">
        <v>2325.4840909090899</v>
      </c>
      <c r="C31">
        <v>2778.14136363636</v>
      </c>
      <c r="D31">
        <v>3107.06</v>
      </c>
      <c r="E31">
        <v>2508.2274545454502</v>
      </c>
      <c r="F31">
        <v>445.13181818181801</v>
      </c>
    </row>
    <row r="32" spans="1:6">
      <c r="A32" s="17">
        <v>37773</v>
      </c>
      <c r="B32">
        <v>2466.2614285714199</v>
      </c>
      <c r="C32">
        <v>2935.1728571428498</v>
      </c>
      <c r="D32">
        <v>3308.01999999999</v>
      </c>
      <c r="E32">
        <v>2682.6518571428501</v>
      </c>
      <c r="F32">
        <v>482.57457142857101</v>
      </c>
    </row>
    <row r="33" spans="1:6">
      <c r="A33" s="17">
        <v>37803</v>
      </c>
      <c r="B33">
        <v>2479.89</v>
      </c>
      <c r="C33">
        <v>2953.8556521739101</v>
      </c>
      <c r="D33">
        <v>3254.27695652173</v>
      </c>
      <c r="E33">
        <v>2899.3092173913001</v>
      </c>
      <c r="F33">
        <v>511.28030434782602</v>
      </c>
    </row>
    <row r="34" spans="1:6">
      <c r="A34" s="17">
        <v>37834</v>
      </c>
      <c r="B34">
        <v>2494.4361904761899</v>
      </c>
      <c r="C34">
        <v>2950.1742857142799</v>
      </c>
      <c r="D34">
        <v>3296.5380952380901</v>
      </c>
      <c r="E34">
        <v>2948.8104761904701</v>
      </c>
      <c r="F34">
        <v>532.35571428571404</v>
      </c>
    </row>
    <row r="35" spans="1:6">
      <c r="A35" s="17">
        <v>37865</v>
      </c>
      <c r="B35">
        <v>2592.60863636363</v>
      </c>
      <c r="C35">
        <v>3039.7795454545399</v>
      </c>
      <c r="D35">
        <v>3401.4681818181798</v>
      </c>
      <c r="E35">
        <v>3292.5482727272702</v>
      </c>
      <c r="F35">
        <v>563.60422727272703</v>
      </c>
    </row>
    <row r="36" spans="1:6">
      <c r="A36" s="17">
        <v>37895</v>
      </c>
      <c r="B36">
        <v>2680.1647826086901</v>
      </c>
      <c r="C36">
        <v>3102.3326086956499</v>
      </c>
      <c r="D36">
        <v>3545.06</v>
      </c>
      <c r="E36">
        <v>3529.74713043478</v>
      </c>
      <c r="F36">
        <v>596.28426086956495</v>
      </c>
    </row>
    <row r="37" spans="1:6">
      <c r="A37" s="17">
        <v>37926</v>
      </c>
      <c r="B37">
        <v>2713.991</v>
      </c>
      <c r="C37">
        <v>3145.8199999999902</v>
      </c>
      <c r="D37">
        <v>3644.3485000000001</v>
      </c>
      <c r="E37">
        <v>3376.4513999999899</v>
      </c>
      <c r="F37">
        <v>608.61694999999997</v>
      </c>
    </row>
    <row r="38" spans="1:6">
      <c r="A38" s="17">
        <v>37956</v>
      </c>
      <c r="B38">
        <v>2825.0734782608602</v>
      </c>
      <c r="C38">
        <v>3243.4169565217298</v>
      </c>
      <c r="D38">
        <v>3886.4056521739099</v>
      </c>
      <c r="E38">
        <v>3454.52986956521</v>
      </c>
      <c r="F38">
        <v>634.26869565217305</v>
      </c>
    </row>
    <row r="39" spans="1:6">
      <c r="A39" s="17">
        <v>37987</v>
      </c>
      <c r="B39">
        <v>2983.83863636363</v>
      </c>
      <c r="C39">
        <v>3398.6545454545399</v>
      </c>
      <c r="D39">
        <v>4147.8181818181802</v>
      </c>
      <c r="E39">
        <v>3669.02622727272</v>
      </c>
      <c r="F39">
        <v>687.88822727272702</v>
      </c>
    </row>
    <row r="40" spans="1:6">
      <c r="A40" s="17">
        <v>38018</v>
      </c>
      <c r="B40">
        <v>3015.4789999999998</v>
      </c>
      <c r="C40">
        <v>3432.8375000000001</v>
      </c>
      <c r="D40">
        <v>4232.4139999999898</v>
      </c>
      <c r="E40">
        <v>3598.5309999999999</v>
      </c>
      <c r="F40">
        <v>701.12365</v>
      </c>
    </row>
    <row r="41" spans="1:6">
      <c r="A41" s="17">
        <v>38047</v>
      </c>
      <c r="B41">
        <v>2975.78</v>
      </c>
      <c r="C41">
        <v>3377.2660869565202</v>
      </c>
      <c r="D41">
        <v>4101.3847826086903</v>
      </c>
      <c r="E41">
        <v>3832.3988695652101</v>
      </c>
      <c r="F41">
        <v>709.20495652173895</v>
      </c>
    </row>
    <row r="42" spans="1:6">
      <c r="A42" s="17">
        <v>38078</v>
      </c>
      <c r="B42">
        <v>3011.3799999999901</v>
      </c>
      <c r="C42">
        <v>3407.5627272727202</v>
      </c>
      <c r="D42">
        <v>4119.2563636363602</v>
      </c>
      <c r="E42">
        <v>4062.0408181818102</v>
      </c>
      <c r="F42">
        <v>720.26122727272696</v>
      </c>
    </row>
    <row r="43" spans="1:6">
      <c r="A43" s="17">
        <v>38108</v>
      </c>
      <c r="B43">
        <v>2909.7580952380899</v>
      </c>
      <c r="C43">
        <v>3324.2376190476102</v>
      </c>
      <c r="D43">
        <v>4025.8109523809499</v>
      </c>
      <c r="E43">
        <v>3668.0060476190401</v>
      </c>
      <c r="F43">
        <v>637.38699999999994</v>
      </c>
    </row>
    <row r="44" spans="1:6">
      <c r="A44" s="17">
        <v>38139</v>
      </c>
      <c r="B44">
        <v>3002.9309090909001</v>
      </c>
      <c r="C44">
        <v>3414.0095454545399</v>
      </c>
      <c r="D44">
        <v>4167.2477272727201</v>
      </c>
      <c r="E44">
        <v>3863.2509090909002</v>
      </c>
      <c r="F44">
        <v>639.26109090909097</v>
      </c>
    </row>
    <row r="45" spans="1:6">
      <c r="A45" s="17">
        <v>38169</v>
      </c>
      <c r="B45">
        <v>2959.41681818181</v>
      </c>
      <c r="C45">
        <v>3338.62681818181</v>
      </c>
      <c r="D45">
        <v>4123.73909090909</v>
      </c>
      <c r="E45">
        <v>3820.44286363636</v>
      </c>
      <c r="F45">
        <v>644.41572727272705</v>
      </c>
    </row>
    <row r="46" spans="1:6">
      <c r="A46" s="17">
        <v>38200</v>
      </c>
      <c r="B46">
        <v>2908.1713636363602</v>
      </c>
      <c r="C46">
        <v>3289.7240909090901</v>
      </c>
      <c r="D46">
        <v>4040.91681818181</v>
      </c>
      <c r="E46">
        <v>3691.0611363636299</v>
      </c>
      <c r="F46">
        <v>647.99281818181805</v>
      </c>
    </row>
    <row r="47" spans="1:6">
      <c r="A47" s="17">
        <v>38231</v>
      </c>
      <c r="B47">
        <v>2991.64</v>
      </c>
      <c r="C47">
        <v>3383.9068181818102</v>
      </c>
      <c r="D47">
        <v>4176.5972727272701</v>
      </c>
      <c r="E47">
        <v>3722.2055454545398</v>
      </c>
      <c r="F47">
        <v>691.74636363636296</v>
      </c>
    </row>
    <row r="48" spans="1:6">
      <c r="A48" s="17">
        <v>38261</v>
      </c>
      <c r="B48">
        <v>3037.3933333333298</v>
      </c>
      <c r="C48">
        <v>3390.6961904761902</v>
      </c>
      <c r="D48">
        <v>4316.6380952380896</v>
      </c>
      <c r="E48">
        <v>3752.4955714285702</v>
      </c>
      <c r="F48">
        <v>718.55314285714201</v>
      </c>
    </row>
    <row r="49" spans="1:6">
      <c r="A49" s="17">
        <v>38292</v>
      </c>
      <c r="B49">
        <v>3200.6745454545398</v>
      </c>
      <c r="C49">
        <v>3552.0890909090899</v>
      </c>
      <c r="D49">
        <v>4607.9009090909103</v>
      </c>
      <c r="E49">
        <v>3884.3009545454502</v>
      </c>
      <c r="F49">
        <v>760.21013636363602</v>
      </c>
    </row>
    <row r="50" spans="1:6">
      <c r="A50" s="17">
        <v>38322</v>
      </c>
      <c r="B50">
        <v>3303.4804347825998</v>
      </c>
      <c r="C50">
        <v>3652.3839130434699</v>
      </c>
      <c r="D50">
        <v>4817.9656521739098</v>
      </c>
      <c r="E50">
        <v>3965.8034347826001</v>
      </c>
      <c r="F50">
        <v>798.18365217391295</v>
      </c>
    </row>
    <row r="51" spans="1:6">
      <c r="A51" s="17">
        <v>38353</v>
      </c>
      <c r="B51">
        <v>3282.2685714285699</v>
      </c>
      <c r="C51">
        <v>3603.69333333333</v>
      </c>
      <c r="D51">
        <v>4785.5595238095202</v>
      </c>
      <c r="E51">
        <v>4074.7521428571399</v>
      </c>
      <c r="F51">
        <v>807.56109523809505</v>
      </c>
    </row>
    <row r="52" spans="1:6">
      <c r="A52" s="17">
        <v>38384</v>
      </c>
      <c r="B52">
        <v>3350.2714999999998</v>
      </c>
      <c r="C52">
        <v>3663.4414999999999</v>
      </c>
      <c r="D52">
        <v>4942.2004999999999</v>
      </c>
      <c r="E52">
        <v>4047.8393000000001</v>
      </c>
      <c r="F52">
        <v>859.53109999999901</v>
      </c>
    </row>
    <row r="53" spans="1:6">
      <c r="A53" s="17">
        <v>38412</v>
      </c>
      <c r="B53">
        <v>3376.9213043478198</v>
      </c>
      <c r="C53">
        <v>3655.0252173913</v>
      </c>
      <c r="D53">
        <v>5020.9747826086896</v>
      </c>
      <c r="E53">
        <v>4144.9207826086904</v>
      </c>
      <c r="F53">
        <v>870.497478260869</v>
      </c>
    </row>
    <row r="54" spans="1:6">
      <c r="A54" s="17">
        <v>38443</v>
      </c>
      <c r="B54">
        <v>3292.72761904761</v>
      </c>
      <c r="C54">
        <v>3573.4495238095201</v>
      </c>
      <c r="D54">
        <v>4909.3523809523804</v>
      </c>
      <c r="E54">
        <v>3963.9441428571399</v>
      </c>
      <c r="F54">
        <v>837.70223809523804</v>
      </c>
    </row>
    <row r="55" spans="1:6">
      <c r="A55" s="17">
        <v>38473</v>
      </c>
      <c r="B55">
        <v>3303.2131818181801</v>
      </c>
      <c r="C55">
        <v>3629.9572727272698</v>
      </c>
      <c r="D55">
        <v>4857.5054545454504</v>
      </c>
      <c r="E55">
        <v>3912.2430909090899</v>
      </c>
      <c r="F55">
        <v>841.495</v>
      </c>
    </row>
    <row r="56" spans="1:6">
      <c r="A56" s="17">
        <v>38504</v>
      </c>
      <c r="B56">
        <v>3360.8236363636302</v>
      </c>
      <c r="C56">
        <v>3708.6386363636302</v>
      </c>
      <c r="D56">
        <v>4896.3740909090902</v>
      </c>
      <c r="E56">
        <v>3926.6141363636302</v>
      </c>
      <c r="F56">
        <v>872.21177272727198</v>
      </c>
    </row>
    <row r="57" spans="1:6">
      <c r="A57" s="17">
        <v>38534</v>
      </c>
      <c r="B57">
        <v>3413.3619047619</v>
      </c>
      <c r="C57">
        <v>3774.0195238095198</v>
      </c>
      <c r="D57">
        <v>4966.43857142857</v>
      </c>
      <c r="E57">
        <v>3911.2716190476099</v>
      </c>
      <c r="F57">
        <v>908.75814285714296</v>
      </c>
    </row>
    <row r="58" spans="1:6">
      <c r="A58" s="17">
        <v>38565</v>
      </c>
      <c r="B58">
        <v>3494.1869565217398</v>
      </c>
      <c r="C58">
        <v>3788.5360869565202</v>
      </c>
      <c r="D58">
        <v>5181.23260869565</v>
      </c>
      <c r="E58">
        <v>4137.9929130434703</v>
      </c>
      <c r="F58">
        <v>958.64565217391305</v>
      </c>
    </row>
    <row r="59" spans="1:6">
      <c r="A59" s="17">
        <v>38596</v>
      </c>
      <c r="B59">
        <v>3557.0213636363601</v>
      </c>
      <c r="C59">
        <v>3800.7409090909</v>
      </c>
      <c r="D59">
        <v>5282.7654545454498</v>
      </c>
      <c r="E59">
        <v>4453.9360454545404</v>
      </c>
      <c r="F59">
        <v>1002.7461363636299</v>
      </c>
    </row>
    <row r="60" spans="1:6">
      <c r="A60" s="17">
        <v>38626</v>
      </c>
      <c r="B60">
        <v>3478.2423809523798</v>
      </c>
      <c r="C60">
        <v>3703.5866666666602</v>
      </c>
      <c r="D60">
        <v>5133.4747619047603</v>
      </c>
      <c r="E60">
        <v>4549.7042380952298</v>
      </c>
      <c r="F60">
        <v>984.14428571428505</v>
      </c>
    </row>
    <row r="61" spans="1:6">
      <c r="A61" s="17">
        <v>38657</v>
      </c>
      <c r="B61">
        <v>3585.4177272727202</v>
      </c>
      <c r="C61">
        <v>3862.9372727272698</v>
      </c>
      <c r="D61">
        <v>5182.4459090909004</v>
      </c>
      <c r="E61">
        <v>4745.9154545454503</v>
      </c>
      <c r="F61">
        <v>1023.17599999999</v>
      </c>
    </row>
    <row r="62" spans="1:6">
      <c r="A62" s="17">
        <v>38687</v>
      </c>
      <c r="B62">
        <v>3708.38409090908</v>
      </c>
      <c r="C62">
        <v>3947.4754545454498</v>
      </c>
      <c r="D62">
        <v>5389.6077272727198</v>
      </c>
      <c r="E62">
        <v>5092.1674999999996</v>
      </c>
      <c r="F62">
        <v>1091.48722727272</v>
      </c>
    </row>
    <row r="63" spans="1:6">
      <c r="A63" s="17">
        <v>38718</v>
      </c>
      <c r="B63">
        <v>3820.9609090908998</v>
      </c>
      <c r="C63">
        <v>4003.0259090909099</v>
      </c>
      <c r="D63">
        <v>5640.36045454545</v>
      </c>
      <c r="E63">
        <v>5350.4811818181797</v>
      </c>
      <c r="F63">
        <v>1189.0989999999899</v>
      </c>
    </row>
    <row r="64" spans="1:6">
      <c r="A64" s="17">
        <v>38749</v>
      </c>
      <c r="B64">
        <v>3836.0384999999901</v>
      </c>
      <c r="C64">
        <v>4002.0749999999998</v>
      </c>
      <c r="D64">
        <v>5727.9504999999999</v>
      </c>
      <c r="E64">
        <v>5279.4819500000003</v>
      </c>
      <c r="F64">
        <v>1226.3453999999999</v>
      </c>
    </row>
    <row r="65" spans="1:6">
      <c r="A65" s="17">
        <v>38777</v>
      </c>
      <c r="B65">
        <v>3910.5504347826</v>
      </c>
      <c r="C65">
        <v>4058.7652173913002</v>
      </c>
      <c r="D65">
        <v>5900.1417391304303</v>
      </c>
      <c r="E65">
        <v>5382.3266086956501</v>
      </c>
      <c r="F65">
        <v>1224.9056956521699</v>
      </c>
    </row>
    <row r="66" spans="1:6">
      <c r="A66" s="17">
        <v>38808</v>
      </c>
      <c r="B66">
        <v>4010.3530000000001</v>
      </c>
      <c r="C66">
        <v>4089.4794999999899</v>
      </c>
      <c r="D66">
        <v>6117.2730000000001</v>
      </c>
      <c r="E66">
        <v>5685.9681999999902</v>
      </c>
      <c r="F66">
        <v>1306.7845</v>
      </c>
    </row>
    <row r="67" spans="1:6">
      <c r="A67" s="17">
        <v>38838</v>
      </c>
      <c r="B67">
        <v>4027.00608695652</v>
      </c>
      <c r="C67">
        <v>4058.9726086956498</v>
      </c>
      <c r="D67">
        <v>6251.59</v>
      </c>
      <c r="E67">
        <v>5701.9579130434704</v>
      </c>
      <c r="F67">
        <v>1299.32413043478</v>
      </c>
    </row>
    <row r="68" spans="1:6">
      <c r="A68" s="17">
        <v>38869</v>
      </c>
      <c r="B68">
        <v>3835.6081818181801</v>
      </c>
      <c r="C68">
        <v>3945.4913636363599</v>
      </c>
      <c r="D68">
        <v>5918.9031818181802</v>
      </c>
      <c r="E68">
        <v>5110.7494090909004</v>
      </c>
      <c r="F68">
        <v>1137.13586363636</v>
      </c>
    </row>
    <row r="69" spans="1:6">
      <c r="A69" s="17">
        <v>38899</v>
      </c>
      <c r="B69">
        <v>3890.88333333333</v>
      </c>
      <c r="C69">
        <v>3970.9795238095198</v>
      </c>
      <c r="D69">
        <v>6085.3952380952296</v>
      </c>
      <c r="E69">
        <v>5137.6931904761896</v>
      </c>
      <c r="F69">
        <v>1188.1103333333299</v>
      </c>
    </row>
    <row r="70" spans="1:6">
      <c r="A70" s="17">
        <v>38930</v>
      </c>
      <c r="B70">
        <v>4007.5534782608602</v>
      </c>
      <c r="C70">
        <v>4053.9917391304298</v>
      </c>
      <c r="D70">
        <v>6339.0804347826097</v>
      </c>
      <c r="E70">
        <v>5322.9248695652104</v>
      </c>
      <c r="F70">
        <v>1235.5705217391301</v>
      </c>
    </row>
    <row r="71" spans="1:6">
      <c r="A71" s="17">
        <v>38961</v>
      </c>
      <c r="B71">
        <v>4070.3680952380901</v>
      </c>
      <c r="C71">
        <v>4159.70999999999</v>
      </c>
      <c r="D71">
        <v>6424.3676190476099</v>
      </c>
      <c r="E71">
        <v>5266.3547142857096</v>
      </c>
      <c r="F71">
        <v>1247.0482857142799</v>
      </c>
    </row>
    <row r="72" spans="1:6">
      <c r="A72" s="17">
        <v>38991</v>
      </c>
      <c r="B72">
        <v>4202.8772727272699</v>
      </c>
      <c r="C72">
        <v>4313.0022727272699</v>
      </c>
      <c r="D72">
        <v>6637.8254545454502</v>
      </c>
      <c r="E72">
        <v>5360.5264999999899</v>
      </c>
      <c r="F72">
        <v>1287.64136363636</v>
      </c>
    </row>
    <row r="73" spans="1:6">
      <c r="A73" s="17">
        <v>39022</v>
      </c>
      <c r="B73">
        <v>4313.9831818181801</v>
      </c>
      <c r="C73">
        <v>4407.31681818181</v>
      </c>
      <c r="D73">
        <v>6923.2904545454503</v>
      </c>
      <c r="E73">
        <v>5263.5242727272698</v>
      </c>
      <c r="F73">
        <v>1367.9942272727201</v>
      </c>
    </row>
    <row r="74" spans="1:6">
      <c r="A74" s="17">
        <v>39052</v>
      </c>
      <c r="B74">
        <v>4437.6171428571397</v>
      </c>
      <c r="C74">
        <v>4498.4185714285704</v>
      </c>
      <c r="D74">
        <v>7168.7085714285704</v>
      </c>
      <c r="E74">
        <v>5493.7029047618998</v>
      </c>
      <c r="F74">
        <v>1438.86157142857</v>
      </c>
    </row>
    <row r="75" spans="1:6">
      <c r="A75" s="17">
        <v>39083</v>
      </c>
      <c r="B75">
        <v>4479.6217391304299</v>
      </c>
      <c r="C75">
        <v>4533.7017391304298</v>
      </c>
      <c r="D75">
        <v>7255.6452173913003</v>
      </c>
      <c r="E75">
        <v>5556.1106521739102</v>
      </c>
      <c r="F75">
        <v>1455.3121304347801</v>
      </c>
    </row>
    <row r="76" spans="1:6">
      <c r="A76" s="17">
        <v>39114</v>
      </c>
      <c r="B76">
        <v>4594.0394999999999</v>
      </c>
      <c r="C76">
        <v>4617.9569999999903</v>
      </c>
      <c r="D76">
        <v>7459.4089999999997</v>
      </c>
      <c r="E76">
        <v>5759.6342999999997</v>
      </c>
      <c r="F76">
        <v>1502.7725</v>
      </c>
    </row>
    <row r="77" spans="1:6">
      <c r="A77" s="17">
        <v>39142</v>
      </c>
      <c r="B77">
        <v>4505.0286363636296</v>
      </c>
      <c r="C77">
        <v>4503.8236363636297</v>
      </c>
      <c r="D77">
        <v>7314.3377272727203</v>
      </c>
      <c r="E77">
        <v>5747.8002727272697</v>
      </c>
      <c r="F77">
        <v>1454.25795454545</v>
      </c>
    </row>
    <row r="78" spans="1:6">
      <c r="A78" s="17">
        <v>39173</v>
      </c>
      <c r="B78">
        <v>4728.5609523809499</v>
      </c>
      <c r="C78">
        <v>4686.6457142857098</v>
      </c>
      <c r="D78">
        <v>7864.8547619047504</v>
      </c>
      <c r="E78">
        <v>5709.8213333333297</v>
      </c>
      <c r="F78">
        <v>1572.7047619047601</v>
      </c>
    </row>
    <row r="79" spans="1:6">
      <c r="A79" s="17">
        <v>39203</v>
      </c>
      <c r="B79">
        <v>4862.1234782608599</v>
      </c>
      <c r="C79">
        <v>4844.0965217391304</v>
      </c>
      <c r="D79">
        <v>8090.45478260869</v>
      </c>
      <c r="E79">
        <v>5657.8692173912996</v>
      </c>
      <c r="F79">
        <v>1632.8321739130399</v>
      </c>
    </row>
    <row r="80" spans="1:6">
      <c r="A80" s="17">
        <v>39234</v>
      </c>
      <c r="B80">
        <v>4889.2066666666597</v>
      </c>
      <c r="C80">
        <v>4863.5852380952301</v>
      </c>
      <c r="D80">
        <v>8101.1519047619004</v>
      </c>
      <c r="E80">
        <v>5728.80985714285</v>
      </c>
      <c r="F80">
        <v>1707.0379523809499</v>
      </c>
    </row>
    <row r="81" spans="1:6">
      <c r="A81" s="17">
        <v>39264</v>
      </c>
      <c r="B81">
        <v>4955.4145454545396</v>
      </c>
      <c r="C81">
        <v>4889.9645454545398</v>
      </c>
      <c r="D81">
        <v>8270.4054545454492</v>
      </c>
      <c r="E81">
        <v>5777.0178181818101</v>
      </c>
      <c r="F81">
        <v>1843.12777272727</v>
      </c>
    </row>
    <row r="82" spans="1:6">
      <c r="A82" s="17">
        <v>39295</v>
      </c>
      <c r="B82">
        <v>4699.2234782608703</v>
      </c>
      <c r="C82">
        <v>4683.1830434782596</v>
      </c>
      <c r="D82">
        <v>7757.9560869565203</v>
      </c>
      <c r="E82">
        <v>5483.2357391304304</v>
      </c>
      <c r="F82">
        <v>1718.3096956521699</v>
      </c>
    </row>
    <row r="83" spans="1:6">
      <c r="A83" s="17">
        <v>39326</v>
      </c>
      <c r="B83">
        <v>4849.3719999999903</v>
      </c>
      <c r="C83">
        <v>4827.4569999999903</v>
      </c>
      <c r="D83">
        <v>8024.473</v>
      </c>
      <c r="E83">
        <v>5427.0875999999998</v>
      </c>
      <c r="F83">
        <v>1859.36195</v>
      </c>
    </row>
    <row r="84" spans="1:6">
      <c r="A84" s="17">
        <v>39356</v>
      </c>
      <c r="B84">
        <v>5075.1208695652103</v>
      </c>
      <c r="C84">
        <v>4980.4917391304298</v>
      </c>
      <c r="D84">
        <v>8476.5813043478192</v>
      </c>
      <c r="E84">
        <v>5626.13747826087</v>
      </c>
      <c r="F84">
        <v>2104.9716956521702</v>
      </c>
    </row>
    <row r="85" spans="1:6">
      <c r="A85" s="17">
        <v>39387</v>
      </c>
      <c r="B85">
        <v>4902.7145454545398</v>
      </c>
      <c r="C85">
        <v>4737.5481818181797</v>
      </c>
      <c r="D85">
        <v>8343.0954545454497</v>
      </c>
      <c r="E85">
        <v>5429.6006363636297</v>
      </c>
      <c r="F85">
        <v>2064.0990909090901</v>
      </c>
    </row>
    <row r="86" spans="1:6">
      <c r="A86" s="17">
        <v>39417</v>
      </c>
      <c r="B86">
        <v>4908.0280952380899</v>
      </c>
      <c r="C86">
        <v>4809.2552380952302</v>
      </c>
      <c r="D86">
        <v>8286.0433333333294</v>
      </c>
      <c r="E86">
        <v>5373.0873333333302</v>
      </c>
      <c r="F86">
        <v>2055.5669523809502</v>
      </c>
    </row>
    <row r="87" spans="1:6">
      <c r="A87" s="17">
        <v>39448</v>
      </c>
      <c r="B87">
        <v>4580.3513043478197</v>
      </c>
      <c r="C87">
        <v>4489.1104347826004</v>
      </c>
      <c r="D87">
        <v>7683.20304347826</v>
      </c>
      <c r="E87">
        <v>5060.7829565217298</v>
      </c>
      <c r="F87">
        <v>1917.4740869565201</v>
      </c>
    </row>
    <row r="88" spans="1:6">
      <c r="A88" s="17">
        <v>39479</v>
      </c>
      <c r="B88">
        <v>4479.9247619047601</v>
      </c>
      <c r="C88">
        <v>4419.2590476190398</v>
      </c>
      <c r="D88">
        <v>7401.4138095238004</v>
      </c>
      <c r="E88">
        <v>4974.8811428571398</v>
      </c>
      <c r="F88">
        <v>1889.05633333333</v>
      </c>
    </row>
    <row r="89" spans="1:6">
      <c r="A89" s="17">
        <v>39508</v>
      </c>
      <c r="B89">
        <v>4404.0690476190402</v>
      </c>
      <c r="C89">
        <v>4308.1819047619001</v>
      </c>
      <c r="D89">
        <v>7397.0723809523797</v>
      </c>
      <c r="E89">
        <v>4882.4354761904697</v>
      </c>
      <c r="F89">
        <v>1830.1812380952299</v>
      </c>
    </row>
    <row r="90" spans="1:6">
      <c r="A90" s="17">
        <v>39539</v>
      </c>
      <c r="B90">
        <v>4628.3040909090896</v>
      </c>
      <c r="C90">
        <v>4494.0786363636298</v>
      </c>
      <c r="D90">
        <v>7847.8140909090898</v>
      </c>
      <c r="E90">
        <v>5109.0719090909097</v>
      </c>
      <c r="F90">
        <v>1943.00263636363</v>
      </c>
    </row>
    <row r="91" spans="1:6">
      <c r="A91" s="17">
        <v>39569</v>
      </c>
      <c r="B91">
        <v>4769.5354545454502</v>
      </c>
      <c r="C91">
        <v>4612.0027272727202</v>
      </c>
      <c r="D91">
        <v>8031.24636363636</v>
      </c>
      <c r="E91">
        <v>5329.2924999999996</v>
      </c>
      <c r="F91">
        <v>2023.2171818181801</v>
      </c>
    </row>
    <row r="92" spans="1:6">
      <c r="A92" s="17">
        <v>39600</v>
      </c>
      <c r="B92">
        <v>4563.2185714285697</v>
      </c>
      <c r="C92">
        <v>4437.3423809523802</v>
      </c>
      <c r="D92">
        <v>7542.7780952380899</v>
      </c>
      <c r="E92">
        <v>5224.6062857142797</v>
      </c>
      <c r="F92">
        <v>1902.7988095237999</v>
      </c>
    </row>
    <row r="93" spans="1:6">
      <c r="A93" s="17">
        <v>39630</v>
      </c>
      <c r="B93">
        <v>4269.6491304347801</v>
      </c>
      <c r="C93">
        <v>4161.1799999999903</v>
      </c>
      <c r="D93">
        <v>7051.29347826087</v>
      </c>
      <c r="E93">
        <v>4869.1387826086902</v>
      </c>
      <c r="F93">
        <v>1741.2650434782599</v>
      </c>
    </row>
    <row r="94" spans="1:6">
      <c r="A94" s="17">
        <v>39661</v>
      </c>
      <c r="B94">
        <v>4216.1257142857103</v>
      </c>
      <c r="C94">
        <v>4240.1923809523796</v>
      </c>
      <c r="D94">
        <v>6837.7233333333297</v>
      </c>
      <c r="E94">
        <v>4602.32971428571</v>
      </c>
      <c r="F94">
        <v>1646.8949523809499</v>
      </c>
    </row>
    <row r="95" spans="1:6">
      <c r="A95" s="17">
        <v>39692</v>
      </c>
      <c r="B95">
        <v>3960.20272727272</v>
      </c>
      <c r="C95">
        <v>4037.8831818181802</v>
      </c>
      <c r="D95">
        <v>6271.6931818181802</v>
      </c>
      <c r="E95">
        <v>4407.8284545454499</v>
      </c>
      <c r="F95">
        <v>1431.49654545454</v>
      </c>
    </row>
    <row r="96" spans="1:6">
      <c r="A96" s="17">
        <v>39722</v>
      </c>
      <c r="B96">
        <v>3088.2952173913</v>
      </c>
      <c r="C96">
        <v>3197.96</v>
      </c>
      <c r="D96">
        <v>4770.8034782608702</v>
      </c>
      <c r="E96">
        <v>3657.2058260869499</v>
      </c>
      <c r="F96">
        <v>1016.9369565217301</v>
      </c>
    </row>
    <row r="97" spans="1:6">
      <c r="A97" s="17">
        <v>39753</v>
      </c>
      <c r="B97">
        <v>2811.3319999999999</v>
      </c>
      <c r="C97">
        <v>2917.989</v>
      </c>
      <c r="D97">
        <v>4269.33049999999</v>
      </c>
      <c r="E97">
        <v>3519.4150499999901</v>
      </c>
      <c r="F97">
        <v>903.40684999999996</v>
      </c>
    </row>
    <row r="98" spans="1:6">
      <c r="A98" s="17">
        <v>39783</v>
      </c>
      <c r="B98">
        <v>2817.2017391304298</v>
      </c>
      <c r="C98">
        <v>2907.3804347825999</v>
      </c>
      <c r="D98">
        <v>4322.8434782608701</v>
      </c>
      <c r="E98">
        <v>3615.1560869565201</v>
      </c>
      <c r="F98">
        <v>935.28430434782501</v>
      </c>
    </row>
    <row r="99" spans="1:6">
      <c r="A99" s="17">
        <v>39814</v>
      </c>
      <c r="B99">
        <v>2797.47454545454</v>
      </c>
      <c r="C99">
        <v>2889.2295454545401</v>
      </c>
      <c r="D99">
        <v>4221.0359090908996</v>
      </c>
      <c r="E99">
        <v>3639.4317272727199</v>
      </c>
      <c r="F99">
        <v>932.64381818181801</v>
      </c>
    </row>
    <row r="100" spans="1:6">
      <c r="A100" s="17">
        <v>39845</v>
      </c>
      <c r="B100">
        <v>2589.4375</v>
      </c>
      <c r="C100">
        <v>2703.1695</v>
      </c>
      <c r="D100">
        <v>3867.8114999999998</v>
      </c>
      <c r="E100">
        <v>3273.7705999999898</v>
      </c>
      <c r="F100">
        <v>903.92769999999996</v>
      </c>
    </row>
    <row r="101" spans="1:6">
      <c r="A101" s="17">
        <v>39873</v>
      </c>
      <c r="B101">
        <v>2447.0759090909</v>
      </c>
      <c r="C101">
        <v>2550.7859090909001</v>
      </c>
      <c r="D101">
        <v>3617.04727272727</v>
      </c>
      <c r="E101">
        <v>3078.58422727272</v>
      </c>
      <c r="F101">
        <v>915.70295454545396</v>
      </c>
    </row>
    <row r="102" spans="1:6">
      <c r="A102" s="17">
        <v>39904</v>
      </c>
      <c r="B102">
        <v>2759.1045454545401</v>
      </c>
      <c r="C102">
        <v>2860.51818181818</v>
      </c>
      <c r="D102">
        <v>4109.4495454545404</v>
      </c>
      <c r="E102">
        <v>3401.2080909090901</v>
      </c>
      <c r="F102">
        <v>1083.41668181818</v>
      </c>
    </row>
    <row r="103" spans="1:6">
      <c r="A103" s="17">
        <v>39934</v>
      </c>
      <c r="B103">
        <v>3022.3852380952299</v>
      </c>
      <c r="C103">
        <v>3043.7280952380902</v>
      </c>
      <c r="D103">
        <v>4679.9652380952302</v>
      </c>
      <c r="E103">
        <v>3678.6218095238</v>
      </c>
      <c r="F103">
        <v>1252.6137142857101</v>
      </c>
    </row>
    <row r="104" spans="1:6">
      <c r="A104" s="17">
        <v>39965</v>
      </c>
      <c r="B104">
        <v>3139.3154545454499</v>
      </c>
      <c r="C104">
        <v>3133.8286363636298</v>
      </c>
      <c r="D104">
        <v>4874.2740909090899</v>
      </c>
      <c r="E104">
        <v>3839.4418636363598</v>
      </c>
      <c r="F104">
        <v>1325.6605454545399</v>
      </c>
    </row>
    <row r="105" spans="1:6">
      <c r="A105" s="17">
        <v>39995</v>
      </c>
      <c r="B105">
        <v>3173.1308695652101</v>
      </c>
      <c r="C105">
        <v>3166.47565217391</v>
      </c>
      <c r="D105">
        <v>4948.5269565217304</v>
      </c>
      <c r="E105">
        <v>3842.75926086956</v>
      </c>
      <c r="F105">
        <v>1360.2612173913001</v>
      </c>
    </row>
    <row r="106" spans="1:6">
      <c r="A106" s="17">
        <v>40026</v>
      </c>
      <c r="B106">
        <v>3462.4438095238002</v>
      </c>
      <c r="C106">
        <v>3428.38095238095</v>
      </c>
      <c r="D106">
        <v>5496.8557142857098</v>
      </c>
      <c r="E106">
        <v>4088.4924761904699</v>
      </c>
      <c r="F106">
        <v>1473.00676190476</v>
      </c>
    </row>
    <row r="107" spans="1:6">
      <c r="A107" s="17">
        <v>40057</v>
      </c>
      <c r="B107">
        <v>3615.0640909090898</v>
      </c>
      <c r="C107">
        <v>3549.9340909090902</v>
      </c>
      <c r="D107">
        <v>5842.9918181818102</v>
      </c>
      <c r="E107">
        <v>4142.1037727272696</v>
      </c>
      <c r="F107">
        <v>1552.2324545454501</v>
      </c>
    </row>
    <row r="108" spans="1:6">
      <c r="A108" s="17">
        <v>40087</v>
      </c>
      <c r="B108">
        <v>3700.7568181818101</v>
      </c>
      <c r="C108">
        <v>3638.6827272727201</v>
      </c>
      <c r="D108">
        <v>6016.27545454545</v>
      </c>
      <c r="E108">
        <v>4032.6987727272699</v>
      </c>
      <c r="F108">
        <v>1648.2756363636299</v>
      </c>
    </row>
    <row r="109" spans="1:6">
      <c r="A109" s="17">
        <v>40118</v>
      </c>
      <c r="B109">
        <v>3747.28999999999</v>
      </c>
      <c r="C109">
        <v>3716.2357142857099</v>
      </c>
      <c r="D109">
        <v>6108.7271428571403</v>
      </c>
      <c r="E109">
        <v>3912.2449999999999</v>
      </c>
      <c r="F109">
        <v>1669.1345714285701</v>
      </c>
    </row>
    <row r="110" spans="1:6">
      <c r="A110" s="17">
        <v>40148</v>
      </c>
      <c r="B110">
        <v>3799.5891304347801</v>
      </c>
      <c r="C110">
        <v>3798.9504347826</v>
      </c>
      <c r="D110">
        <v>6081.8708695652103</v>
      </c>
      <c r="E110">
        <v>4069.4566521739098</v>
      </c>
      <c r="F110">
        <v>1698.1354782608601</v>
      </c>
    </row>
    <row r="111" spans="1:6">
      <c r="A111" s="17">
        <v>40179</v>
      </c>
      <c r="B111">
        <v>3850.3861904761902</v>
      </c>
      <c r="C111">
        <v>3852.1499999999901</v>
      </c>
      <c r="D111">
        <v>6095.78761904761</v>
      </c>
      <c r="E111">
        <v>4218.9785238095201</v>
      </c>
      <c r="F111">
        <v>1733.55123809523</v>
      </c>
    </row>
    <row r="112" spans="1:6">
      <c r="A112" s="17">
        <v>40210</v>
      </c>
      <c r="B112">
        <v>3671.3604999999998</v>
      </c>
      <c r="C112">
        <v>3738.9604999999901</v>
      </c>
      <c r="D112">
        <v>5625.3689999999997</v>
      </c>
      <c r="E112">
        <v>4085.57195</v>
      </c>
      <c r="F112">
        <v>1625.6191999999901</v>
      </c>
    </row>
    <row r="113" spans="1:6">
      <c r="A113" s="17">
        <v>40238</v>
      </c>
      <c r="B113">
        <v>3883.4613043478198</v>
      </c>
      <c r="C113">
        <v>3963.24043478261</v>
      </c>
      <c r="D113">
        <v>5915.7104347825998</v>
      </c>
      <c r="E113">
        <v>4251.0231739130404</v>
      </c>
      <c r="F113">
        <v>1732.0769130434701</v>
      </c>
    </row>
    <row r="114" spans="1:6">
      <c r="A114" s="17">
        <v>40269</v>
      </c>
      <c r="B114">
        <v>4011.2240909090901</v>
      </c>
      <c r="C114">
        <v>4121.4263636363603</v>
      </c>
      <c r="D114">
        <v>6051.6759090908999</v>
      </c>
      <c r="E114">
        <v>4364.1611363636302</v>
      </c>
      <c r="F114">
        <v>1808.7198636363601</v>
      </c>
    </row>
    <row r="115" spans="1:6">
      <c r="A115" s="17">
        <v>40299</v>
      </c>
      <c r="B115">
        <v>3676.5138095237999</v>
      </c>
      <c r="C115">
        <v>3871.2280952380902</v>
      </c>
      <c r="D115">
        <v>5279.0876190476101</v>
      </c>
      <c r="E115">
        <v>4121.0407142857102</v>
      </c>
      <c r="F115">
        <v>1646.7117142857101</v>
      </c>
    </row>
    <row r="116" spans="1:6">
      <c r="A116" s="17">
        <v>40330</v>
      </c>
      <c r="B116">
        <v>3583.87863636363</v>
      </c>
      <c r="C116">
        <v>3740.7959090908998</v>
      </c>
      <c r="D116">
        <v>5232.2877272727201</v>
      </c>
      <c r="E116">
        <v>3958.8999090909001</v>
      </c>
      <c r="F116">
        <v>1645.32259090909</v>
      </c>
    </row>
    <row r="117" spans="1:6">
      <c r="A117" s="17">
        <v>40360</v>
      </c>
      <c r="B117">
        <v>3630.2322727272699</v>
      </c>
      <c r="C117">
        <v>3723.5427272727202</v>
      </c>
      <c r="D117">
        <v>5494.1527272727199</v>
      </c>
      <c r="E117">
        <v>3981.3644999999901</v>
      </c>
      <c r="F117">
        <v>1696.87663636363</v>
      </c>
    </row>
    <row r="118" spans="1:6">
      <c r="A118" s="17">
        <v>40391</v>
      </c>
      <c r="B118">
        <v>3704.1590909090901</v>
      </c>
      <c r="C118">
        <v>3765.8613636363598</v>
      </c>
      <c r="D118">
        <v>5681.1622727272697</v>
      </c>
      <c r="E118">
        <v>4035.53331818181</v>
      </c>
      <c r="F118">
        <v>1761.4215454545399</v>
      </c>
    </row>
    <row r="119" spans="1:6">
      <c r="A119" s="17">
        <v>40422</v>
      </c>
      <c r="B119">
        <v>3846.0359090909001</v>
      </c>
      <c r="C119">
        <v>3894.1672727272698</v>
      </c>
      <c r="D119">
        <v>5928.6145454545403</v>
      </c>
      <c r="E119">
        <v>4106.3473636363597</v>
      </c>
      <c r="F119">
        <v>1842.25286363636</v>
      </c>
    </row>
    <row r="120" spans="1:6">
      <c r="A120" s="17">
        <v>40452</v>
      </c>
      <c r="B120">
        <v>4050.8685714285698</v>
      </c>
      <c r="C120">
        <v>4078.6119047619</v>
      </c>
      <c r="D120">
        <v>6335.8295238095197</v>
      </c>
      <c r="E120">
        <v>4236.51933333333</v>
      </c>
      <c r="F120">
        <v>1975.5969523809499</v>
      </c>
    </row>
    <row r="121" spans="1:6">
      <c r="A121" s="17">
        <v>40483</v>
      </c>
      <c r="B121">
        <v>4118.6436363636303</v>
      </c>
      <c r="C121">
        <v>4188.08863636363</v>
      </c>
      <c r="D121">
        <v>6329.2218181818198</v>
      </c>
      <c r="E121">
        <v>4312.9730909090904</v>
      </c>
      <c r="F121">
        <v>1997.2187727272701</v>
      </c>
    </row>
    <row r="122" spans="1:6">
      <c r="A122" s="17">
        <v>40513</v>
      </c>
      <c r="B122">
        <v>4222.8591304347801</v>
      </c>
      <c r="C122">
        <v>4349.3595652173899</v>
      </c>
      <c r="D122">
        <v>6318.9073913043403</v>
      </c>
      <c r="E122">
        <v>4500.03365217391</v>
      </c>
      <c r="F122">
        <v>2010.7880434782601</v>
      </c>
    </row>
    <row r="123" spans="1:6">
      <c r="A123" s="17">
        <v>40544</v>
      </c>
      <c r="B123">
        <v>4359.1866666666601</v>
      </c>
      <c r="C123">
        <v>4499.7909523809503</v>
      </c>
      <c r="D123">
        <v>6512.8357142857103</v>
      </c>
      <c r="E123">
        <v>4671.1411904761899</v>
      </c>
      <c r="F123">
        <v>2057.5119047619</v>
      </c>
    </row>
    <row r="124" spans="1:6">
      <c r="A124" s="17">
        <v>40575</v>
      </c>
      <c r="B124">
        <v>4506.7219999999998</v>
      </c>
      <c r="C124">
        <v>4643.8504999999996</v>
      </c>
      <c r="D124">
        <v>6784.7960000000003</v>
      </c>
      <c r="E124">
        <v>4801.2891</v>
      </c>
      <c r="F124">
        <v>1995.04159999999</v>
      </c>
    </row>
    <row r="125" spans="1:6">
      <c r="A125" s="17">
        <v>40603</v>
      </c>
      <c r="B125">
        <v>4437.8491304347799</v>
      </c>
      <c r="C125">
        <v>4587.9626086956496</v>
      </c>
      <c r="D125">
        <v>6713.9899999999898</v>
      </c>
      <c r="E125">
        <v>4516.8380869565199</v>
      </c>
      <c r="F125">
        <v>2019.6871739130399</v>
      </c>
    </row>
    <row r="126" spans="1:6">
      <c r="A126" s="17">
        <v>40634</v>
      </c>
      <c r="B126">
        <v>4558.6680952380902</v>
      </c>
      <c r="C126">
        <v>4696.9190476190397</v>
      </c>
      <c r="D126">
        <v>7051.7628571428504</v>
      </c>
      <c r="E126">
        <v>4282.2122380952296</v>
      </c>
      <c r="F126">
        <v>2148.9243333333302</v>
      </c>
    </row>
    <row r="127" spans="1:6">
      <c r="A127" s="17">
        <v>40664</v>
      </c>
      <c r="B127">
        <v>4567.0550000000003</v>
      </c>
      <c r="C127">
        <v>4728.2749999999996</v>
      </c>
      <c r="D127">
        <v>7051.9909090909096</v>
      </c>
      <c r="E127">
        <v>4372.8768636363602</v>
      </c>
      <c r="F127">
        <v>2080.8221363636299</v>
      </c>
    </row>
    <row r="128" spans="1:6">
      <c r="A128" s="17">
        <v>40695</v>
      </c>
      <c r="B128">
        <v>4421.2622727272701</v>
      </c>
      <c r="C128">
        <v>4558.0127272727204</v>
      </c>
      <c r="D128">
        <v>6858.7486363636299</v>
      </c>
      <c r="E128">
        <v>4299.4430000000002</v>
      </c>
      <c r="F128">
        <v>2050.12786363636</v>
      </c>
    </row>
    <row r="129" spans="1:6">
      <c r="A129" s="17">
        <v>40725</v>
      </c>
      <c r="B129">
        <v>4523.8433333333296</v>
      </c>
      <c r="C129">
        <v>4703.6038095238</v>
      </c>
      <c r="D129">
        <v>6837.9752380952305</v>
      </c>
      <c r="E129">
        <v>4560.68404761904</v>
      </c>
      <c r="F129">
        <v>2088.1065238095198</v>
      </c>
    </row>
    <row r="130" spans="1:6">
      <c r="A130" s="17">
        <v>40756</v>
      </c>
      <c r="B130">
        <v>4045.0960869565201</v>
      </c>
      <c r="C130">
        <v>4210.1147826086899</v>
      </c>
      <c r="D130">
        <v>5985.1456521739101</v>
      </c>
      <c r="E130">
        <v>4232.2642173913</v>
      </c>
      <c r="F130">
        <v>1856.44617391304</v>
      </c>
    </row>
    <row r="131" spans="1:6">
      <c r="A131" s="17">
        <v>40787</v>
      </c>
      <c r="B131">
        <v>3909.8418181818101</v>
      </c>
      <c r="C131">
        <v>4178.3259090908996</v>
      </c>
      <c r="D131">
        <v>5548.5245454545402</v>
      </c>
      <c r="E131">
        <v>4095.28254545454</v>
      </c>
      <c r="F131">
        <v>1739.2739545454499</v>
      </c>
    </row>
    <row r="132" spans="1:6">
      <c r="A132" s="17">
        <v>40817</v>
      </c>
      <c r="B132">
        <v>4009.5547619047602</v>
      </c>
      <c r="C132">
        <v>4297.5961904761898</v>
      </c>
      <c r="D132">
        <v>5799.34666666666</v>
      </c>
      <c r="E132">
        <v>4110.3838571428496</v>
      </c>
      <c r="F132">
        <v>1692.9249523809499</v>
      </c>
    </row>
    <row r="133" spans="1:6">
      <c r="A133" s="17">
        <v>40848</v>
      </c>
      <c r="B133">
        <v>4007.3881818181799</v>
      </c>
      <c r="C133">
        <v>4364.19545454545</v>
      </c>
      <c r="D133">
        <v>5683.1359090909</v>
      </c>
      <c r="E133">
        <v>3960.1990000000001</v>
      </c>
      <c r="F133">
        <v>1738.11509090909</v>
      </c>
    </row>
    <row r="134" spans="1:6">
      <c r="A134" s="17">
        <v>40878</v>
      </c>
      <c r="B134">
        <v>4036.74636363636</v>
      </c>
      <c r="C134">
        <v>4444.7195454545399</v>
      </c>
      <c r="D134">
        <v>5661.0049999999901</v>
      </c>
      <c r="E134">
        <v>3953.56413636363</v>
      </c>
      <c r="F134">
        <v>1704.5702727272701</v>
      </c>
    </row>
    <row r="135" spans="1:6">
      <c r="A135" s="17">
        <v>40909</v>
      </c>
      <c r="B135">
        <v>4200.3790909090903</v>
      </c>
      <c r="C135">
        <v>4648.6422727272702</v>
      </c>
      <c r="D135">
        <v>5851.2590909090904</v>
      </c>
      <c r="E135">
        <v>4050.7297727272698</v>
      </c>
      <c r="F135">
        <v>1786.4580454545401</v>
      </c>
    </row>
    <row r="136" spans="1:6">
      <c r="A136" s="17">
        <v>40940</v>
      </c>
      <c r="B136">
        <v>4431.7138095237997</v>
      </c>
      <c r="C136">
        <v>4862.4595238095199</v>
      </c>
      <c r="D136">
        <v>6280.4914285714203</v>
      </c>
      <c r="E136">
        <v>4288.3006666666597</v>
      </c>
      <c r="F136">
        <v>1948.00133333333</v>
      </c>
    </row>
    <row r="137" spans="1:6">
      <c r="A137" s="17">
        <v>40969</v>
      </c>
      <c r="B137">
        <v>4517.52181818181</v>
      </c>
      <c r="C137">
        <v>5001.2181818181798</v>
      </c>
      <c r="D137">
        <v>6349.15045454545</v>
      </c>
      <c r="E137">
        <v>4372.4224090909001</v>
      </c>
      <c r="F137">
        <v>1946.8457727272701</v>
      </c>
    </row>
    <row r="138" spans="1:6">
      <c r="A138" s="17">
        <v>41000</v>
      </c>
      <c r="B138">
        <v>4463.0452380952302</v>
      </c>
      <c r="C138">
        <v>4999.1814285714199</v>
      </c>
      <c r="D138">
        <v>6144.0909523809496</v>
      </c>
      <c r="E138">
        <v>4284.4459047619002</v>
      </c>
      <c r="F138">
        <v>1898.0170476190401</v>
      </c>
    </row>
    <row r="139" spans="1:6">
      <c r="A139" s="17">
        <v>41030</v>
      </c>
      <c r="B139">
        <v>4263.8113043478197</v>
      </c>
      <c r="C139">
        <v>4836.1217391304299</v>
      </c>
      <c r="D139">
        <v>5795.1678260869503</v>
      </c>
      <c r="E139">
        <v>4002.3101304347801</v>
      </c>
      <c r="F139">
        <v>1766.11226086956</v>
      </c>
    </row>
    <row r="140" spans="1:6">
      <c r="A140" s="17">
        <v>41061</v>
      </c>
      <c r="B140">
        <v>4184.2033333333302</v>
      </c>
      <c r="C140">
        <v>4776.9885714285701</v>
      </c>
      <c r="D140">
        <v>5627.9833333333299</v>
      </c>
      <c r="E140">
        <v>3933.5066666666598</v>
      </c>
      <c r="F140">
        <v>1711.86038095238</v>
      </c>
    </row>
    <row r="141" spans="1:6">
      <c r="A141" s="17">
        <v>41091</v>
      </c>
      <c r="B141">
        <v>4317.3231818181803</v>
      </c>
      <c r="C141">
        <v>4916.5286363636296</v>
      </c>
      <c r="D141">
        <v>5830.7813636363599</v>
      </c>
      <c r="E141">
        <v>4016.2075454545402</v>
      </c>
      <c r="F141">
        <v>1755.50727272727</v>
      </c>
    </row>
    <row r="142" spans="1:6">
      <c r="A142" s="17">
        <v>41122</v>
      </c>
      <c r="B142">
        <v>4488.7669565217302</v>
      </c>
      <c r="C142">
        <v>5082.2765217391297</v>
      </c>
      <c r="D142">
        <v>6171.6452173913003</v>
      </c>
      <c r="E142">
        <v>4053.6753043478202</v>
      </c>
      <c r="F142">
        <v>1819.20013043478</v>
      </c>
    </row>
    <row r="143" spans="1:6">
      <c r="A143" s="17">
        <v>41153</v>
      </c>
      <c r="B143">
        <v>4640.2479999999996</v>
      </c>
      <c r="C143">
        <v>5232.8334999999997</v>
      </c>
      <c r="D143">
        <v>6497.5744999999997</v>
      </c>
      <c r="E143">
        <v>4064.3537500000002</v>
      </c>
      <c r="F143">
        <v>1861.59115</v>
      </c>
    </row>
    <row r="144" spans="1:6">
      <c r="A144" s="17">
        <v>41183</v>
      </c>
      <c r="B144">
        <v>4643.1030434782597</v>
      </c>
      <c r="C144">
        <v>5218.2052173912998</v>
      </c>
      <c r="D144">
        <v>6536.4113043478201</v>
      </c>
      <c r="E144">
        <v>4014.95330434782</v>
      </c>
      <c r="F144">
        <v>1892.13369565217</v>
      </c>
    </row>
    <row r="145" spans="1:6">
      <c r="A145" s="17">
        <v>41214</v>
      </c>
      <c r="B145">
        <v>4560.7</v>
      </c>
      <c r="C145">
        <v>5082.5663636363597</v>
      </c>
      <c r="D145">
        <v>6470.7159090908999</v>
      </c>
      <c r="E145">
        <v>4011.5640454545401</v>
      </c>
      <c r="F145">
        <v>1878.11245454545</v>
      </c>
    </row>
    <row r="146" spans="1:6">
      <c r="A146" s="17">
        <v>41244</v>
      </c>
      <c r="B146">
        <v>4719.8266666666595</v>
      </c>
      <c r="C146">
        <v>5200.8704761904701</v>
      </c>
      <c r="D146">
        <v>6825.2661904761899</v>
      </c>
      <c r="E146">
        <v>4202.5485714285696</v>
      </c>
      <c r="F146">
        <v>1967.5838571428501</v>
      </c>
    </row>
    <row r="147" spans="1:6">
      <c r="A147" s="17">
        <v>41275</v>
      </c>
      <c r="B147">
        <v>4911.0934782608601</v>
      </c>
      <c r="C147">
        <v>5418.23260869565</v>
      </c>
      <c r="D147">
        <v>7106.6895652173898</v>
      </c>
      <c r="E147">
        <v>4366.7920000000004</v>
      </c>
      <c r="F147">
        <v>2036.5054782608599</v>
      </c>
    </row>
    <row r="148" spans="1:6">
      <c r="A148" s="17">
        <v>41306</v>
      </c>
      <c r="B148">
        <v>4997.2335000000003</v>
      </c>
      <c r="C148">
        <v>5554.1440000000002</v>
      </c>
      <c r="D148">
        <v>7129.0639999999903</v>
      </c>
      <c r="E148">
        <v>4485.2203499999996</v>
      </c>
      <c r="F148">
        <v>2014.8808999999901</v>
      </c>
    </row>
    <row r="149" spans="1:6">
      <c r="A149" s="17">
        <v>41334</v>
      </c>
      <c r="B149">
        <v>5092.1228571428501</v>
      </c>
      <c r="C149">
        <v>5707.2157142857104</v>
      </c>
      <c r="D149">
        <v>7117.6680952380902</v>
      </c>
      <c r="E149">
        <v>4722.4232380952299</v>
      </c>
      <c r="F149">
        <v>1979.99371428571</v>
      </c>
    </row>
    <row r="150" spans="1:6">
      <c r="A150" s="17">
        <v>41365</v>
      </c>
      <c r="B150">
        <v>5147.8890909090896</v>
      </c>
      <c r="C150">
        <v>5785.16136363636</v>
      </c>
      <c r="D150">
        <v>7119.9295454545399</v>
      </c>
      <c r="E150">
        <v>4992.0456363636304</v>
      </c>
      <c r="F150">
        <v>1940.1785</v>
      </c>
    </row>
    <row r="151" spans="1:6">
      <c r="A151" s="17">
        <v>41395</v>
      </c>
      <c r="B151">
        <v>5370.5543478260797</v>
      </c>
      <c r="C151">
        <v>6050.2508695652105</v>
      </c>
      <c r="D151">
        <v>7480.3291304347804</v>
      </c>
      <c r="E151">
        <v>5216.7252173913002</v>
      </c>
      <c r="F151">
        <v>1990.9984347826</v>
      </c>
    </row>
    <row r="152" spans="1:6">
      <c r="A152" s="17">
        <v>41426</v>
      </c>
      <c r="B152">
        <v>5226.5159999999996</v>
      </c>
      <c r="C152">
        <v>5973.9989999999998</v>
      </c>
      <c r="D152">
        <v>7255.8204999999998</v>
      </c>
      <c r="E152">
        <v>4925.9802499999996</v>
      </c>
      <c r="F152">
        <v>1821.8996500000001</v>
      </c>
    </row>
    <row r="153" spans="1:6">
      <c r="A153" s="17">
        <v>41456</v>
      </c>
      <c r="B153">
        <v>5372.5995652173897</v>
      </c>
      <c r="C153">
        <v>6164.0513043478204</v>
      </c>
      <c r="D153">
        <v>7356.21347826086</v>
      </c>
      <c r="E153">
        <v>5245.3331304347803</v>
      </c>
      <c r="F153">
        <v>1822.4009130434699</v>
      </c>
    </row>
    <row r="154" spans="1:6">
      <c r="A154" s="17">
        <v>41487</v>
      </c>
      <c r="B154">
        <v>5452.1709090908998</v>
      </c>
      <c r="C154">
        <v>6200.5409090908997</v>
      </c>
      <c r="D154">
        <v>7685.2113636363601</v>
      </c>
      <c r="E154">
        <v>5145.3164090909004</v>
      </c>
      <c r="F154">
        <v>1825.0291818181799</v>
      </c>
    </row>
    <row r="155" spans="1:6">
      <c r="A155" s="17">
        <v>41518</v>
      </c>
      <c r="B155">
        <v>5554.65809523809</v>
      </c>
      <c r="C155">
        <v>6275.19095238095</v>
      </c>
      <c r="D155">
        <v>7879.7185714285697</v>
      </c>
      <c r="E155">
        <v>5253.8405238095202</v>
      </c>
      <c r="F155">
        <v>1916.55395238095</v>
      </c>
    </row>
    <row r="156" spans="1:6">
      <c r="A156" s="17">
        <v>41548</v>
      </c>
      <c r="B156">
        <v>5710.5526086956497</v>
      </c>
      <c r="C156">
        <v>6422.0360869565202</v>
      </c>
      <c r="D156">
        <v>8187.2669565217302</v>
      </c>
      <c r="E156">
        <v>5361.7576521739102</v>
      </c>
      <c r="F156">
        <v>1992.6975652173901</v>
      </c>
    </row>
    <row r="157" spans="1:6">
      <c r="A157" s="17">
        <v>41579</v>
      </c>
      <c r="B157">
        <v>5854.8109523809499</v>
      </c>
      <c r="C157">
        <v>6658.9919047618996</v>
      </c>
      <c r="D157">
        <v>8313.99285714285</v>
      </c>
      <c r="E157">
        <v>5383.6900952380902</v>
      </c>
      <c r="F157">
        <v>1966.18861904761</v>
      </c>
    </row>
    <row r="158" spans="1:6">
      <c r="A158" s="17">
        <v>41609</v>
      </c>
      <c r="B158">
        <v>5895.1799999999903</v>
      </c>
      <c r="C158">
        <v>6766.0918181818097</v>
      </c>
      <c r="D158">
        <v>8344.86409090909</v>
      </c>
      <c r="E158">
        <v>5378.4759545454499</v>
      </c>
      <c r="F158">
        <v>1945.84077272727</v>
      </c>
    </row>
    <row r="159" spans="1:6">
      <c r="A159" s="17">
        <v>41640</v>
      </c>
      <c r="B159">
        <v>5977.3030434782504</v>
      </c>
      <c r="C159">
        <v>6837.0647826086897</v>
      </c>
      <c r="D159">
        <v>8562.7147826086893</v>
      </c>
      <c r="E159">
        <v>5445.4180434782602</v>
      </c>
      <c r="F159">
        <v>1884.64860869565</v>
      </c>
    </row>
    <row r="160" spans="1:6">
      <c r="A160" s="17">
        <v>41671</v>
      </c>
      <c r="B160">
        <v>5971.5819999999903</v>
      </c>
      <c r="C160">
        <v>6835.6970000000001</v>
      </c>
      <c r="D160">
        <v>8637.7789999999895</v>
      </c>
      <c r="E160">
        <v>5199.2226999999903</v>
      </c>
      <c r="F160">
        <v>1853.2764999999999</v>
      </c>
    </row>
    <row r="161" spans="1:6">
      <c r="A161" s="17">
        <v>41699</v>
      </c>
      <c r="B161">
        <v>6082.3023809523802</v>
      </c>
      <c r="C161">
        <v>7016.0571428571402</v>
      </c>
      <c r="D161">
        <v>8733.0809523809494</v>
      </c>
      <c r="E161">
        <v>5130.6138571428501</v>
      </c>
      <c r="F161">
        <v>1874.54647619047</v>
      </c>
    </row>
    <row r="162" spans="1:6">
      <c r="A162" s="17">
        <v>41730</v>
      </c>
      <c r="B162">
        <v>6127.64681818181</v>
      </c>
      <c r="C162">
        <v>7019.3281818181804</v>
      </c>
      <c r="D162">
        <v>8883.2709090908993</v>
      </c>
      <c r="E162">
        <v>5079.0574999999999</v>
      </c>
      <c r="F162">
        <v>1973.5815</v>
      </c>
    </row>
    <row r="163" spans="1:6">
      <c r="A163" s="17">
        <v>41760</v>
      </c>
      <c r="B163">
        <v>6234.4322727272702</v>
      </c>
      <c r="C163">
        <v>7129.085</v>
      </c>
      <c r="D163">
        <v>9092.4790909090898</v>
      </c>
      <c r="E163">
        <v>5141.4182727272701</v>
      </c>
      <c r="F163">
        <v>2013.83522727272</v>
      </c>
    </row>
    <row r="164" spans="1:6">
      <c r="A164" s="17">
        <v>41791</v>
      </c>
      <c r="B164">
        <v>6399.90333333333</v>
      </c>
      <c r="C164">
        <v>7358.6476190476096</v>
      </c>
      <c r="D164">
        <v>9179.7561904761897</v>
      </c>
      <c r="E164">
        <v>5434.3400952380898</v>
      </c>
      <c r="F164">
        <v>2064.04409523809</v>
      </c>
    </row>
    <row r="165" spans="1:6">
      <c r="A165" s="17">
        <v>41821</v>
      </c>
      <c r="B165">
        <v>6457.3447826086904</v>
      </c>
      <c r="C165">
        <v>7468.3113043478197</v>
      </c>
      <c r="D165">
        <v>9050.1660869565203</v>
      </c>
      <c r="E165">
        <v>5566.0496956521702</v>
      </c>
      <c r="F165">
        <v>2121.0237391304299</v>
      </c>
    </row>
    <row r="166" spans="1:6">
      <c r="A166" s="17">
        <v>41852</v>
      </c>
      <c r="B166">
        <v>6373.0904761904703</v>
      </c>
      <c r="C166">
        <v>7438.5209523809499</v>
      </c>
      <c r="D166">
        <v>8726.2033333333293</v>
      </c>
      <c r="E166">
        <v>5478.1650476190398</v>
      </c>
      <c r="F166">
        <v>2139.5202857142799</v>
      </c>
    </row>
    <row r="167" spans="1:6">
      <c r="A167" s="17">
        <v>41883</v>
      </c>
      <c r="B167">
        <v>6423.8672727272697</v>
      </c>
      <c r="C167">
        <v>7570.2013636363599</v>
      </c>
      <c r="D167">
        <v>8731.9763636363605</v>
      </c>
      <c r="E167">
        <v>5446.1463636363596</v>
      </c>
      <c r="F167">
        <v>2117.2915909090898</v>
      </c>
    </row>
    <row r="168" spans="1:6">
      <c r="A168" s="17">
        <v>41913</v>
      </c>
      <c r="B168">
        <v>6146.8147826086897</v>
      </c>
      <c r="C168">
        <v>7358.3821739130399</v>
      </c>
      <c r="D168">
        <v>8126.54347826087</v>
      </c>
      <c r="E168">
        <v>5201.1803478260799</v>
      </c>
      <c r="F168">
        <v>1986.1347826086901</v>
      </c>
    </row>
    <row r="169" spans="1:6">
      <c r="A169" s="17">
        <v>41944</v>
      </c>
      <c r="B169">
        <v>6413.1350000000002</v>
      </c>
      <c r="C169">
        <v>7781.5649999999996</v>
      </c>
      <c r="D169">
        <v>8328.9984999999997</v>
      </c>
      <c r="E169">
        <v>5364.3414499999899</v>
      </c>
      <c r="F169">
        <v>1999.8505499999901</v>
      </c>
    </row>
    <row r="170" spans="1:6">
      <c r="A170" s="17">
        <v>41974</v>
      </c>
      <c r="B170">
        <v>6388.9208695652096</v>
      </c>
      <c r="C170">
        <v>7827.3282608695599</v>
      </c>
      <c r="D170">
        <v>8253.8895652173906</v>
      </c>
      <c r="E170">
        <v>5325.28334782608</v>
      </c>
      <c r="F170">
        <v>1915.4994347826</v>
      </c>
    </row>
    <row r="171" spans="1:6">
      <c r="A171" s="17">
        <v>42005</v>
      </c>
      <c r="B171">
        <v>6296.6427272727196</v>
      </c>
      <c r="C171">
        <v>7744.3613636363598</v>
      </c>
      <c r="D171">
        <v>8037.8181818181802</v>
      </c>
      <c r="E171">
        <v>5289.2371363636303</v>
      </c>
      <c r="F171">
        <v>1935.4194090909</v>
      </c>
    </row>
    <row r="172" spans="1:6">
      <c r="A172" s="17">
        <v>42036</v>
      </c>
      <c r="B172">
        <v>6525.0304999999998</v>
      </c>
      <c r="C172">
        <v>7977.9254999999903</v>
      </c>
      <c r="D172">
        <v>8453.3314999999893</v>
      </c>
      <c r="E172">
        <v>5528.30619999999</v>
      </c>
      <c r="F172">
        <v>1971.9881499999999</v>
      </c>
    </row>
    <row r="173" spans="1:6">
      <c r="A173" s="17">
        <v>42064</v>
      </c>
      <c r="B173">
        <v>6557.6818181818098</v>
      </c>
      <c r="C173">
        <v>7992.4027272727199</v>
      </c>
      <c r="D173">
        <v>8463.0077272727194</v>
      </c>
      <c r="E173">
        <v>5817.1626363636296</v>
      </c>
      <c r="F173">
        <v>1941.1934090909001</v>
      </c>
    </row>
    <row r="174" spans="1:6">
      <c r="A174" s="17">
        <v>42095</v>
      </c>
      <c r="B174">
        <v>6680.8472727272701</v>
      </c>
      <c r="C174">
        <v>8061.2290909090898</v>
      </c>
      <c r="D174">
        <v>8700.0645454545393</v>
      </c>
      <c r="E174">
        <v>6041.6235454545404</v>
      </c>
      <c r="F174">
        <v>2086.8269090908998</v>
      </c>
    </row>
    <row r="175" spans="1:6">
      <c r="A175" s="17">
        <v>42125</v>
      </c>
      <c r="B175">
        <v>6762.5204761904697</v>
      </c>
      <c r="C175">
        <v>8142.31142857142</v>
      </c>
      <c r="D175">
        <v>8903.9785714285699</v>
      </c>
      <c r="E175">
        <v>6083.6351428571397</v>
      </c>
      <c r="F175">
        <v>2088.9534761904702</v>
      </c>
    </row>
    <row r="176" spans="1:6">
      <c r="A176" s="17">
        <v>42156</v>
      </c>
      <c r="B176">
        <v>6698.3195454545403</v>
      </c>
      <c r="C176">
        <v>8114.4786363636304</v>
      </c>
      <c r="D176">
        <v>8762.9709090909091</v>
      </c>
      <c r="E176">
        <v>6038.7721363636301</v>
      </c>
      <c r="F176">
        <v>1989.4477272727199</v>
      </c>
    </row>
    <row r="177" spans="1:6">
      <c r="A177" s="17">
        <v>42186</v>
      </c>
      <c r="B177">
        <v>6639.5060869565204</v>
      </c>
      <c r="C177">
        <v>8097.7978260869504</v>
      </c>
      <c r="D177">
        <v>8636.4113043478192</v>
      </c>
      <c r="E177">
        <v>5996.7315652173902</v>
      </c>
      <c r="F177">
        <v>1896.7186086956499</v>
      </c>
    </row>
    <row r="178" spans="1:6">
      <c r="A178" s="17">
        <v>42217</v>
      </c>
      <c r="B178">
        <v>6474.8480952380896</v>
      </c>
      <c r="C178">
        <v>7900.5080952380904</v>
      </c>
      <c r="D178">
        <v>8465.4723809523803</v>
      </c>
      <c r="E178">
        <v>5895.7262380952297</v>
      </c>
      <c r="F178">
        <v>1734.8520000000001</v>
      </c>
    </row>
    <row r="179" spans="1:6">
      <c r="A179" s="17">
        <v>42248</v>
      </c>
      <c r="B179">
        <v>6123.2431818181803</v>
      </c>
      <c r="C179">
        <v>7541.4177272727202</v>
      </c>
      <c r="D179">
        <v>7925.0168181818099</v>
      </c>
      <c r="E179">
        <v>5448.2385454545401</v>
      </c>
      <c r="F179">
        <v>1643.66109090909</v>
      </c>
    </row>
    <row r="180" spans="1:6">
      <c r="A180" s="17">
        <v>42278</v>
      </c>
      <c r="B180">
        <v>6365.8409090909099</v>
      </c>
      <c r="C180">
        <v>7849.1627272727201</v>
      </c>
      <c r="D180">
        <v>8198.9372727272694</v>
      </c>
      <c r="E180">
        <v>5674.4402272727202</v>
      </c>
      <c r="F180">
        <v>1749.65131818181</v>
      </c>
    </row>
    <row r="181" spans="1:6">
      <c r="A181" s="17">
        <v>42309</v>
      </c>
      <c r="B181">
        <v>6466.9676190476102</v>
      </c>
      <c r="C181">
        <v>8078.5395238095198</v>
      </c>
      <c r="D181">
        <v>8141.6528571428498</v>
      </c>
      <c r="E181">
        <v>5833.6683809523802</v>
      </c>
      <c r="F181">
        <v>1724.9378571428499</v>
      </c>
    </row>
    <row r="182" spans="1:6">
      <c r="A182" s="17">
        <v>42339</v>
      </c>
      <c r="B182">
        <v>6372.1495652173899</v>
      </c>
      <c r="C182">
        <v>7984.1660869565103</v>
      </c>
      <c r="D182">
        <v>7972.7139130434698</v>
      </c>
      <c r="E182">
        <v>5757.9579999999996</v>
      </c>
      <c r="F182">
        <v>1644.3370869565199</v>
      </c>
    </row>
    <row r="183" spans="1:6">
      <c r="A183" s="17">
        <v>42370</v>
      </c>
      <c r="B183">
        <v>5950.50714285714</v>
      </c>
      <c r="C183">
        <v>7470.3390476190398</v>
      </c>
      <c r="D183">
        <v>7415.2390476190503</v>
      </c>
      <c r="E183">
        <v>5415.6853333333302</v>
      </c>
      <c r="F183">
        <v>1504.40995238095</v>
      </c>
    </row>
    <row r="184" spans="1:6">
      <c r="A184" s="17">
        <v>42401</v>
      </c>
      <c r="B184">
        <v>5858.6147619047597</v>
      </c>
      <c r="C184">
        <v>7384.3119047619002</v>
      </c>
      <c r="D184">
        <v>7231.1323809523801</v>
      </c>
      <c r="E184">
        <v>5198.4124761904704</v>
      </c>
      <c r="F184">
        <v>1518.0268095238</v>
      </c>
    </row>
    <row r="185" spans="1:6">
      <c r="A185" s="17">
        <v>42430</v>
      </c>
      <c r="B185">
        <v>6232.8686956521697</v>
      </c>
      <c r="C185">
        <v>7872.4482608695598</v>
      </c>
      <c r="D185">
        <v>7624.8095652173897</v>
      </c>
      <c r="E185">
        <v>5424.4446521739101</v>
      </c>
      <c r="F185">
        <v>1664.9452173913</v>
      </c>
    </row>
    <row r="186" spans="1:6">
      <c r="A186" s="17">
        <v>42461</v>
      </c>
      <c r="B186">
        <v>6412.95285714285</v>
      </c>
      <c r="C186">
        <v>8099.3595238095204</v>
      </c>
      <c r="D186">
        <v>7846.2466666666596</v>
      </c>
      <c r="E186">
        <v>5536.5617619047598</v>
      </c>
      <c r="F186">
        <v>1733.70995238095</v>
      </c>
    </row>
    <row r="187" spans="1:6">
      <c r="A187" s="17">
        <v>42491</v>
      </c>
      <c r="B187">
        <v>6399.6336363636301</v>
      </c>
      <c r="C187">
        <v>8084.2959090908998</v>
      </c>
      <c r="D187">
        <v>7835.4168181818104</v>
      </c>
      <c r="E187">
        <v>5528.2122727272699</v>
      </c>
      <c r="F187">
        <v>1668.9932272727201</v>
      </c>
    </row>
    <row r="188" spans="1:6">
      <c r="A188" s="17">
        <v>42522</v>
      </c>
      <c r="B188">
        <v>6423.0431818181796</v>
      </c>
      <c r="C188">
        <v>8173.9086363636297</v>
      </c>
      <c r="D188">
        <v>7709.8068181818098</v>
      </c>
      <c r="E188">
        <v>5535.21745454545</v>
      </c>
      <c r="F188">
        <v>1706.3462272727199</v>
      </c>
    </row>
    <row r="189" spans="1:6">
      <c r="A189" s="17">
        <v>42552</v>
      </c>
      <c r="B189">
        <v>6564.3499999999904</v>
      </c>
      <c r="C189">
        <v>8432.9280952380905</v>
      </c>
      <c r="D189">
        <v>7679.4138095238004</v>
      </c>
      <c r="E189">
        <v>5625.2558095238101</v>
      </c>
      <c r="F189">
        <v>1799.7699047619001</v>
      </c>
    </row>
    <row r="190" spans="1:6">
      <c r="A190" s="17">
        <v>42583</v>
      </c>
      <c r="B190">
        <v>6724.2456521739095</v>
      </c>
      <c r="C190">
        <v>8575.6917391304305</v>
      </c>
      <c r="D190">
        <v>7947.6713043478203</v>
      </c>
      <c r="E190">
        <v>5871.3628695652096</v>
      </c>
      <c r="F190">
        <v>1892.635</v>
      </c>
    </row>
    <row r="191" spans="1:6">
      <c r="A191" s="17">
        <v>42614</v>
      </c>
      <c r="B191">
        <v>6716.5709090909004</v>
      </c>
      <c r="C191">
        <v>8524.7436363636298</v>
      </c>
      <c r="D191">
        <v>7992.1586363636297</v>
      </c>
      <c r="E191">
        <v>5972.6012272727203</v>
      </c>
      <c r="F191">
        <v>1910.31231818181</v>
      </c>
    </row>
    <row r="192" spans="1:6">
      <c r="A192" s="17">
        <v>42644</v>
      </c>
      <c r="B192">
        <v>6664.0628571428497</v>
      </c>
      <c r="C192">
        <v>8471.9433333333309</v>
      </c>
      <c r="D192">
        <v>7835.0061904761897</v>
      </c>
      <c r="E192">
        <v>5982.5087142857101</v>
      </c>
      <c r="F192">
        <v>1921.40742857142</v>
      </c>
    </row>
    <row r="193" spans="1:6">
      <c r="A193" s="17">
        <v>42675</v>
      </c>
      <c r="B193">
        <v>6654.5140909090896</v>
      </c>
      <c r="C193">
        <v>8575.6227272727192</v>
      </c>
      <c r="D193">
        <v>7603.8363636363601</v>
      </c>
      <c r="E193">
        <v>5939.2519545454497</v>
      </c>
      <c r="F193">
        <v>1829.4912727272699</v>
      </c>
    </row>
    <row r="194" spans="1:6">
      <c r="A194" s="17">
        <v>42705</v>
      </c>
      <c r="B194">
        <v>6869.8840909090904</v>
      </c>
      <c r="C194">
        <v>8901.9522727272706</v>
      </c>
      <c r="D194">
        <v>7826.94545454545</v>
      </c>
      <c r="E194">
        <v>6018.0710454545397</v>
      </c>
      <c r="F194">
        <v>1817.50077272727</v>
      </c>
    </row>
    <row r="195" spans="1:6">
      <c r="A195" s="17">
        <v>42736</v>
      </c>
      <c r="B195">
        <v>7009.4354545454498</v>
      </c>
      <c r="C195">
        <v>9026.8790909090894</v>
      </c>
      <c r="D195">
        <v>8094.0577272727196</v>
      </c>
      <c r="E195">
        <v>6116.7824090908998</v>
      </c>
      <c r="F195">
        <v>1897.1118636363601</v>
      </c>
    </row>
    <row r="196" spans="1:6">
      <c r="A196" s="17">
        <v>42767</v>
      </c>
      <c r="B196">
        <v>7174.6839999999902</v>
      </c>
      <c r="C196">
        <v>9277.6875</v>
      </c>
      <c r="D196">
        <v>8203.4779999999992</v>
      </c>
      <c r="E196">
        <v>6220.8944499999898</v>
      </c>
      <c r="F196">
        <v>1983.79105</v>
      </c>
    </row>
    <row r="197" spans="1:6">
      <c r="A197" s="17">
        <v>42795</v>
      </c>
      <c r="B197">
        <v>7299.8739130434697</v>
      </c>
      <c r="C197">
        <v>9434.0713043478208</v>
      </c>
      <c r="D197">
        <v>8439.9208695652105</v>
      </c>
      <c r="E197">
        <v>6276.6146521739101</v>
      </c>
      <c r="F197">
        <v>2025.30973913043</v>
      </c>
    </row>
    <row r="198" spans="1:6">
      <c r="A198" s="17">
        <v>42826</v>
      </c>
      <c r="B198">
        <v>7329.7744999999904</v>
      </c>
      <c r="C198">
        <v>9415.9809999999998</v>
      </c>
      <c r="D198">
        <v>8620.9159999999993</v>
      </c>
      <c r="E198">
        <v>6246.3760999999904</v>
      </c>
      <c r="F198">
        <v>2057.4465499999901</v>
      </c>
    </row>
    <row r="199" spans="1:6">
      <c r="A199" s="17">
        <v>42856</v>
      </c>
      <c r="B199">
        <v>7535.8378260869504</v>
      </c>
      <c r="C199">
        <v>9583.7369565217305</v>
      </c>
      <c r="D199">
        <v>9209.3191304347802</v>
      </c>
      <c r="E199">
        <v>6418.0895652173904</v>
      </c>
      <c r="F199">
        <v>2133.1827826086901</v>
      </c>
    </row>
    <row r="200" spans="1:6">
      <c r="A200" s="17">
        <v>42887</v>
      </c>
      <c r="B200">
        <v>7664.3840909090904</v>
      </c>
      <c r="C200">
        <v>9755.3359090909107</v>
      </c>
      <c r="D200">
        <v>9312.3081818181799</v>
      </c>
      <c r="E200">
        <v>6621.93922727272</v>
      </c>
      <c r="F200">
        <v>2167.7237272727202</v>
      </c>
    </row>
    <row r="201" spans="1:6">
      <c r="A201" s="17">
        <v>42917</v>
      </c>
      <c r="B201">
        <v>7741.7771428571396</v>
      </c>
      <c r="C201">
        <v>9842.9661904761906</v>
      </c>
      <c r="D201">
        <v>9411.5961904761898</v>
      </c>
      <c r="E201">
        <v>6595.6134761904696</v>
      </c>
      <c r="F201">
        <v>2243.9144761904699</v>
      </c>
    </row>
    <row r="202" spans="1:6">
      <c r="A202" s="17">
        <v>42948</v>
      </c>
      <c r="B202">
        <v>7794.50173913043</v>
      </c>
      <c r="C202">
        <v>9871.0582608695604</v>
      </c>
      <c r="D202">
        <v>9518.4626086956505</v>
      </c>
      <c r="E202">
        <v>6710.9481739130397</v>
      </c>
      <c r="F202">
        <v>2312.4290000000001</v>
      </c>
    </row>
    <row r="203" spans="1:6">
      <c r="A203" s="17">
        <v>42979</v>
      </c>
      <c r="B203">
        <v>7932.6514285714202</v>
      </c>
      <c r="C203">
        <v>10038.549999999999</v>
      </c>
      <c r="D203">
        <v>9724.1147619047606</v>
      </c>
      <c r="E203">
        <v>6767.64299999999</v>
      </c>
      <c r="F203">
        <v>2370.43976190476</v>
      </c>
    </row>
    <row r="204" spans="1:6">
      <c r="A204" s="17">
        <v>43009</v>
      </c>
      <c r="B204">
        <v>8116.9218181818096</v>
      </c>
      <c r="C204">
        <v>10307.394545454499</v>
      </c>
      <c r="D204">
        <v>9866.1590909090901</v>
      </c>
      <c r="E204">
        <v>7018.6529090908998</v>
      </c>
      <c r="F204">
        <v>2414.03331818181</v>
      </c>
    </row>
    <row r="205" spans="1:6">
      <c r="A205" s="17">
        <v>43040</v>
      </c>
      <c r="B205">
        <v>8218.3654545454501</v>
      </c>
      <c r="C205">
        <v>10474.1918181818</v>
      </c>
      <c r="D205">
        <v>9818.9740909090906</v>
      </c>
      <c r="E205">
        <v>7290.2439999999997</v>
      </c>
      <c r="F205">
        <v>2462.5827272727201</v>
      </c>
    </row>
    <row r="206" spans="1:6">
      <c r="A206" s="17">
        <v>43070</v>
      </c>
      <c r="B206">
        <v>8392.6714285714297</v>
      </c>
      <c r="C206">
        <v>10775.9519047619</v>
      </c>
      <c r="D206">
        <v>9913.9819047619003</v>
      </c>
      <c r="E206">
        <v>7369.9389047618997</v>
      </c>
      <c r="F206">
        <v>2448.22285714285</v>
      </c>
    </row>
    <row r="207" spans="1:6">
      <c r="A207" s="17">
        <v>43101</v>
      </c>
      <c r="B207">
        <v>8805.8965217391305</v>
      </c>
      <c r="C207">
        <v>11273.574782608601</v>
      </c>
      <c r="D207">
        <v>10447.2004347826</v>
      </c>
      <c r="E207">
        <v>7803.1416521739102</v>
      </c>
      <c r="F207">
        <v>2659.8143478260799</v>
      </c>
    </row>
    <row r="208" spans="1:6">
      <c r="A208" s="17">
        <v>43132</v>
      </c>
      <c r="B208">
        <v>8543.0679999999993</v>
      </c>
      <c r="C208">
        <v>10982.3745</v>
      </c>
      <c r="D208">
        <v>10081.449000000001</v>
      </c>
      <c r="E208">
        <v>7560.7729999999901</v>
      </c>
      <c r="F208">
        <v>2604.3960000000002</v>
      </c>
    </row>
    <row r="209" spans="1:6">
      <c r="A209" s="17">
        <v>43160</v>
      </c>
      <c r="B209">
        <v>8496.26454545454</v>
      </c>
      <c r="C209">
        <v>10986.0681818181</v>
      </c>
      <c r="D209">
        <v>9928.5936363636392</v>
      </c>
      <c r="E209">
        <v>7468.5495000000001</v>
      </c>
      <c r="F209">
        <v>2608.5802727272699</v>
      </c>
    </row>
    <row r="210" spans="1:6">
      <c r="A210" s="17">
        <v>43191</v>
      </c>
      <c r="B210">
        <v>8452.3799999999901</v>
      </c>
      <c r="C210">
        <v>10810.628095238</v>
      </c>
      <c r="D210">
        <v>10103.215238095199</v>
      </c>
      <c r="E210">
        <v>7502.9818571428495</v>
      </c>
      <c r="F210">
        <v>2547.0277142857099</v>
      </c>
    </row>
    <row r="211" spans="1:6">
      <c r="A211" s="17">
        <v>43221</v>
      </c>
      <c r="B211">
        <v>8578.8613043478199</v>
      </c>
      <c r="C211">
        <v>11029.1639130434</v>
      </c>
      <c r="D211">
        <v>10118.9347826086</v>
      </c>
      <c r="E211">
        <v>7549.7883913043397</v>
      </c>
      <c r="F211">
        <v>2501.9597391304301</v>
      </c>
    </row>
    <row r="212" spans="1:6">
      <c r="A212" s="17">
        <v>43252</v>
      </c>
      <c r="B212">
        <v>8637.8404761904694</v>
      </c>
      <c r="C212">
        <v>11273.2742857142</v>
      </c>
      <c r="D212">
        <v>9905.2114285714306</v>
      </c>
      <c r="E212">
        <v>7451.1559047619003</v>
      </c>
      <c r="F212">
        <v>2435.3377619047601</v>
      </c>
    </row>
    <row r="213" spans="1:6">
      <c r="A213" s="17">
        <v>43282</v>
      </c>
      <c r="B213">
        <v>8701.8754545454503</v>
      </c>
      <c r="C213">
        <v>11429.948636363601</v>
      </c>
      <c r="D213">
        <v>9944.45636363636</v>
      </c>
      <c r="E213">
        <v>7256.3946818181803</v>
      </c>
      <c r="F213">
        <v>2373.1992272727198</v>
      </c>
    </row>
    <row r="214" spans="1:6">
      <c r="A214" s="17">
        <v>43313</v>
      </c>
      <c r="B214">
        <v>8819.3078260869497</v>
      </c>
      <c r="C214">
        <v>11719.682173912999</v>
      </c>
      <c r="D214">
        <v>9850.3613043478199</v>
      </c>
      <c r="E214">
        <v>7264.3047391304299</v>
      </c>
      <c r="F214">
        <v>2346.3239130434699</v>
      </c>
    </row>
    <row r="215" spans="1:6">
      <c r="A215" s="17">
        <v>43344</v>
      </c>
      <c r="B215">
        <v>8896.9055000000008</v>
      </c>
      <c r="C215">
        <v>11913.434999999999</v>
      </c>
      <c r="D215">
        <v>9813.9244999999992</v>
      </c>
      <c r="E215">
        <v>7328.6743999999999</v>
      </c>
      <c r="F215">
        <v>2292.4371500000002</v>
      </c>
    </row>
    <row r="216" spans="1:6">
      <c r="A216" s="17">
        <v>43374</v>
      </c>
      <c r="B216">
        <v>8531.6856521739101</v>
      </c>
      <c r="C216">
        <v>11434.127391304301</v>
      </c>
      <c r="D216">
        <v>9324.0969565217292</v>
      </c>
      <c r="E216">
        <v>7175.2809565217303</v>
      </c>
      <c r="F216">
        <v>2184.1652173912998</v>
      </c>
    </row>
    <row r="217" spans="1:6">
      <c r="A217" s="17">
        <v>43405</v>
      </c>
      <c r="B217">
        <v>8333.8936363636294</v>
      </c>
      <c r="C217">
        <v>11175.339090908999</v>
      </c>
      <c r="D217">
        <v>9119.5349999999999</v>
      </c>
      <c r="E217">
        <v>6888.9151363636302</v>
      </c>
      <c r="F217">
        <v>2191.8154090909002</v>
      </c>
    </row>
    <row r="218" spans="1:6">
      <c r="A218" s="17">
        <v>43435</v>
      </c>
      <c r="B218">
        <v>7915.1938095238102</v>
      </c>
      <c r="C218">
        <v>10554.6652380952</v>
      </c>
      <c r="D218">
        <v>8718.2371428571405</v>
      </c>
      <c r="E218">
        <v>6612.9988571428503</v>
      </c>
      <c r="F218">
        <v>2170.64671428571</v>
      </c>
    </row>
    <row r="219" spans="1:6">
      <c r="A219" s="17">
        <v>43466</v>
      </c>
      <c r="B219">
        <v>8087.3682608695599</v>
      </c>
      <c r="C219">
        <v>10758.8130434782</v>
      </c>
      <c r="D219">
        <v>8923.7978260869495</v>
      </c>
      <c r="E219">
        <v>6726.6995217391204</v>
      </c>
      <c r="F219">
        <v>2245.3782173913</v>
      </c>
    </row>
    <row r="220" spans="1:6">
      <c r="A220" s="17">
        <v>43497</v>
      </c>
      <c r="B220">
        <v>8518.4950000000008</v>
      </c>
      <c r="C220">
        <v>11414.602000000001</v>
      </c>
      <c r="D220">
        <v>9308.1174999999894</v>
      </c>
      <c r="E220">
        <v>6866.9126999999899</v>
      </c>
      <c r="F220">
        <v>2347.30484999999</v>
      </c>
    </row>
    <row r="221" spans="1:6">
      <c r="A221" s="17">
        <v>43525</v>
      </c>
      <c r="B221">
        <v>8683.2376190476098</v>
      </c>
      <c r="C221">
        <v>11636.855714285701</v>
      </c>
      <c r="D221">
        <v>9559.9690476190408</v>
      </c>
      <c r="E221">
        <v>6893.7223809523803</v>
      </c>
      <c r="F221">
        <v>2365.1018095238001</v>
      </c>
    </row>
    <row r="222" spans="1:6">
      <c r="A222" s="17">
        <v>43556</v>
      </c>
      <c r="B222">
        <v>8969.6331818181807</v>
      </c>
      <c r="C222">
        <v>12064.1654545454</v>
      </c>
      <c r="D222">
        <v>9853.4877272727208</v>
      </c>
      <c r="E222">
        <v>7004.2285000000002</v>
      </c>
      <c r="F222">
        <v>2441.4517272727198</v>
      </c>
    </row>
    <row r="223" spans="1:6">
      <c r="A223" s="17">
        <v>43586</v>
      </c>
      <c r="B223">
        <v>8817.6095652173899</v>
      </c>
      <c r="C223">
        <v>11873.1139130434</v>
      </c>
      <c r="D223">
        <v>9658.8521739130392</v>
      </c>
      <c r="E223">
        <v>6872.4401739130399</v>
      </c>
      <c r="F223">
        <v>2297.0894347826002</v>
      </c>
    </row>
    <row r="224" spans="1:6">
      <c r="A224" s="17">
        <v>43617</v>
      </c>
      <c r="B224">
        <v>8949.4699999999993</v>
      </c>
      <c r="C224">
        <v>12050.657499999999</v>
      </c>
      <c r="D224">
        <v>9832.1664999999994</v>
      </c>
      <c r="E224">
        <v>6914.81854999999</v>
      </c>
      <c r="F224">
        <v>2329.54809999999</v>
      </c>
    </row>
    <row r="225" spans="1:6">
      <c r="A225" s="17">
        <v>43647</v>
      </c>
      <c r="B225">
        <v>9235.6669565217398</v>
      </c>
      <c r="C225">
        <v>12514.7982608695</v>
      </c>
      <c r="D225">
        <v>9993.2630434782604</v>
      </c>
      <c r="E225">
        <v>7066.8759999999902</v>
      </c>
      <c r="F225">
        <v>2401.0845217391302</v>
      </c>
    </row>
    <row r="226" spans="1:6">
      <c r="A226" s="17">
        <v>43678</v>
      </c>
      <c r="B226">
        <v>8903.1718181818196</v>
      </c>
      <c r="C226">
        <v>12118.7327272727</v>
      </c>
      <c r="D226">
        <v>9521.9590909090894</v>
      </c>
      <c r="E226">
        <v>6891.2775454545399</v>
      </c>
      <c r="F226">
        <v>2233.4732727272699</v>
      </c>
    </row>
    <row r="227" spans="1:6">
      <c r="A227" s="17">
        <v>43709</v>
      </c>
      <c r="B227">
        <v>9178.7076190476091</v>
      </c>
      <c r="C227">
        <v>12470.204285714201</v>
      </c>
      <c r="D227">
        <v>9839.1680952380902</v>
      </c>
      <c r="E227">
        <v>7195.8689047619</v>
      </c>
      <c r="F227">
        <v>2312.84957142857</v>
      </c>
    </row>
    <row r="228" spans="1:6">
      <c r="A228" s="17">
        <v>43739</v>
      </c>
      <c r="B228">
        <v>9211.4526086956503</v>
      </c>
      <c r="C228">
        <v>12476.317826086901</v>
      </c>
      <c r="D228">
        <v>9929.6913043478198</v>
      </c>
      <c r="E228">
        <v>7358.1637391304303</v>
      </c>
      <c r="F228">
        <v>2338.2301304347802</v>
      </c>
    </row>
    <row r="229" spans="1:6">
      <c r="A229" s="17">
        <v>43770</v>
      </c>
      <c r="B229">
        <v>9607.3785714285696</v>
      </c>
      <c r="C229">
        <v>13048.345714285701</v>
      </c>
      <c r="D229">
        <v>10318.91</v>
      </c>
      <c r="E229">
        <v>7659.5740952380902</v>
      </c>
      <c r="F229">
        <v>2422.7415714285698</v>
      </c>
    </row>
    <row r="230" spans="1:6">
      <c r="A230" s="17">
        <v>43800</v>
      </c>
      <c r="B230">
        <v>9817.97818181818</v>
      </c>
      <c r="C230">
        <v>13373.4522727272</v>
      </c>
      <c r="D230">
        <v>10532.6163636363</v>
      </c>
      <c r="E230">
        <v>7764.93854545454</v>
      </c>
      <c r="F230">
        <v>2492.6354999999999</v>
      </c>
    </row>
    <row r="231" spans="1:6">
      <c r="A231" s="17">
        <v>43831</v>
      </c>
      <c r="B231">
        <v>10085.280000000001</v>
      </c>
      <c r="C231">
        <v>13826.02</v>
      </c>
      <c r="D231">
        <v>10719.967391304301</v>
      </c>
      <c r="E231">
        <v>7764.4241739130402</v>
      </c>
      <c r="F231">
        <v>2584.82108695652</v>
      </c>
    </row>
    <row r="232" spans="1:6">
      <c r="A232" s="17">
        <v>43862</v>
      </c>
      <c r="B232">
        <v>10041.5635</v>
      </c>
      <c r="C232">
        <v>13891.473</v>
      </c>
      <c r="D232">
        <v>10523.574999999901</v>
      </c>
      <c r="E232">
        <v>7540.9316499999904</v>
      </c>
      <c r="F232">
        <v>2494.5703999999901</v>
      </c>
    </row>
    <row r="233" spans="1:6">
      <c r="A233" s="17">
        <v>43891</v>
      </c>
      <c r="B233">
        <v>8057.7749999999996</v>
      </c>
      <c r="C233">
        <v>11211.4504545454</v>
      </c>
      <c r="D233">
        <v>8240.6545454545394</v>
      </c>
      <c r="E233">
        <v>6381.69113636363</v>
      </c>
      <c r="F233">
        <v>2055.0808181818102</v>
      </c>
    </row>
    <row r="234" spans="1:6">
      <c r="A234" s="17">
        <v>43922</v>
      </c>
      <c r="B234">
        <v>8320.7381818181802</v>
      </c>
      <c r="C234">
        <v>11706.073636363601</v>
      </c>
      <c r="D234">
        <v>8286.0245454545402</v>
      </c>
      <c r="E234">
        <v>6575.5946363636303</v>
      </c>
      <c r="F234">
        <v>2045.5123181818101</v>
      </c>
    </row>
    <row r="235" spans="1:6">
      <c r="A235" s="17">
        <v>43952</v>
      </c>
      <c r="B235">
        <v>8790.9214285714297</v>
      </c>
      <c r="C235">
        <v>12454.161904761901</v>
      </c>
      <c r="D235">
        <v>8608.9857142857109</v>
      </c>
      <c r="E235">
        <v>6886.3289999999997</v>
      </c>
      <c r="F235">
        <v>2119.1408095238098</v>
      </c>
    </row>
    <row r="236" spans="1:6">
      <c r="A236" s="17">
        <v>43983</v>
      </c>
      <c r="B236">
        <v>9455.6245454545406</v>
      </c>
      <c r="C236">
        <v>13290.0595454545</v>
      </c>
      <c r="D236">
        <v>9487.7649999999994</v>
      </c>
      <c r="E236">
        <v>7383.2633181818101</v>
      </c>
      <c r="F236">
        <v>2315.5436818181802</v>
      </c>
    </row>
    <row r="237" spans="1:6">
      <c r="A237" s="17">
        <v>44013</v>
      </c>
      <c r="B237">
        <v>9773.2704347826002</v>
      </c>
      <c r="C237">
        <v>13790.3956521739</v>
      </c>
      <c r="D237">
        <v>9829.5604347826102</v>
      </c>
      <c r="E237">
        <v>7368.2636521739096</v>
      </c>
      <c r="F237">
        <v>2491.70652173913</v>
      </c>
    </row>
    <row r="238" spans="1:6">
      <c r="A238" s="17">
        <v>44044</v>
      </c>
      <c r="B238">
        <v>10268.3861904761</v>
      </c>
      <c r="C238">
        <v>14630.849047619</v>
      </c>
      <c r="D238">
        <v>10106.6142857142</v>
      </c>
      <c r="E238">
        <v>7562.2584285714202</v>
      </c>
      <c r="F238">
        <v>2582.1362380952301</v>
      </c>
    </row>
    <row r="239" spans="1:6">
      <c r="A239" s="17">
        <v>44075</v>
      </c>
      <c r="B239">
        <v>10229.734999999901</v>
      </c>
      <c r="C239">
        <v>14575.3154545454</v>
      </c>
      <c r="D239">
        <v>9996.4763636363605</v>
      </c>
      <c r="E239">
        <v>7762.8558181818098</v>
      </c>
      <c r="F239">
        <v>2569.23181818181</v>
      </c>
    </row>
    <row r="240" spans="1:6">
      <c r="A240" s="17">
        <v>44105</v>
      </c>
      <c r="B240">
        <v>10354.637272727199</v>
      </c>
      <c r="C240">
        <v>14865.379090909</v>
      </c>
      <c r="D240">
        <v>9902.7090909090894</v>
      </c>
      <c r="E240">
        <v>7818.19</v>
      </c>
      <c r="F240">
        <v>2639.2539090908999</v>
      </c>
    </row>
    <row r="241" spans="1:6">
      <c r="A241" s="17">
        <v>44136</v>
      </c>
      <c r="B241">
        <v>10857.7252380952</v>
      </c>
      <c r="C241">
        <v>15475.389523809499</v>
      </c>
      <c r="D241">
        <v>10539.3019047619</v>
      </c>
      <c r="E241">
        <v>8323.7244285714205</v>
      </c>
      <c r="F241">
        <v>2805.0338095237998</v>
      </c>
    </row>
    <row r="242" spans="1:6">
      <c r="A242" s="17">
        <v>44166</v>
      </c>
      <c r="B242">
        <v>11434.5273913043</v>
      </c>
      <c r="C242">
        <v>16230.034347826</v>
      </c>
      <c r="D242">
        <v>11205.213043478199</v>
      </c>
      <c r="E242">
        <v>8764.4908695652102</v>
      </c>
      <c r="F242">
        <v>2964.31034782608</v>
      </c>
    </row>
    <row r="243" spans="1:6">
      <c r="A243" s="17">
        <v>44197</v>
      </c>
      <c r="B243">
        <v>11775.799047619001</v>
      </c>
      <c r="C243">
        <v>16681.696190476101</v>
      </c>
      <c r="D243">
        <v>11547.907619047601</v>
      </c>
      <c r="E243">
        <v>9104.6372857142796</v>
      </c>
      <c r="F243">
        <v>3207.1851428571399</v>
      </c>
    </row>
    <row r="244" spans="1:6">
      <c r="A244" s="17">
        <v>44228</v>
      </c>
      <c r="B244">
        <v>12046.770999999901</v>
      </c>
      <c r="C244">
        <v>17145.268499999998</v>
      </c>
      <c r="D244">
        <v>11615.3405</v>
      </c>
      <c r="E244">
        <v>9332.4184000000005</v>
      </c>
      <c r="F244">
        <v>3323.0612000000001</v>
      </c>
    </row>
    <row r="245" spans="1:6">
      <c r="A245" s="17">
        <v>44256</v>
      </c>
      <c r="B245">
        <v>12077.390869565201</v>
      </c>
      <c r="C245">
        <v>17152.686521739099</v>
      </c>
      <c r="D245">
        <v>11769.55</v>
      </c>
      <c r="E245">
        <v>9159.1908260869495</v>
      </c>
      <c r="F245">
        <v>3158.81552173913</v>
      </c>
    </row>
    <row r="246" spans="1:6">
      <c r="A246" s="17">
        <v>44287</v>
      </c>
      <c r="B246">
        <v>12679.795</v>
      </c>
      <c r="C246">
        <v>18156.490454545401</v>
      </c>
      <c r="D246">
        <v>12304.576363636301</v>
      </c>
      <c r="E246">
        <v>9180.2861818181791</v>
      </c>
      <c r="F246">
        <v>3190.9450909090901</v>
      </c>
    </row>
    <row r="247" spans="1:6">
      <c r="A247" s="17">
        <v>44317</v>
      </c>
      <c r="B247">
        <v>12824.228571428501</v>
      </c>
      <c r="C247">
        <v>18259.8028571428</v>
      </c>
      <c r="D247">
        <v>12728.116190476099</v>
      </c>
      <c r="E247">
        <v>9027.7258095238103</v>
      </c>
      <c r="F247">
        <v>3174.0774285714201</v>
      </c>
    </row>
    <row r="248" spans="1:6">
      <c r="A248" s="17">
        <v>44348</v>
      </c>
      <c r="B248">
        <v>13098.787272727201</v>
      </c>
      <c r="C248">
        <v>18650.346818181799</v>
      </c>
      <c r="D248">
        <v>13033.412272727201</v>
      </c>
      <c r="E248">
        <v>9189.2142272727197</v>
      </c>
      <c r="F248">
        <v>3275.5881363636299</v>
      </c>
    </row>
    <row r="249" spans="1:6">
      <c r="A249" s="17">
        <v>44378</v>
      </c>
      <c r="B249">
        <v>13316.2118181818</v>
      </c>
      <c r="C249">
        <v>19250.863181818098</v>
      </c>
      <c r="D249">
        <v>12860.8922727272</v>
      </c>
      <c r="E249">
        <v>9072.1356818181794</v>
      </c>
      <c r="F249">
        <v>3160.62872727272</v>
      </c>
    </row>
    <row r="250" spans="1:6">
      <c r="A250" s="17">
        <v>44409</v>
      </c>
      <c r="B250">
        <v>13586.9086363636</v>
      </c>
      <c r="C250">
        <v>19670.625454545399</v>
      </c>
      <c r="D250">
        <v>13190.8036363636</v>
      </c>
      <c r="E250">
        <v>9112.4097272727195</v>
      </c>
      <c r="F250">
        <v>3067.1733181818099</v>
      </c>
    </row>
    <row r="251" spans="1:6">
      <c r="A251" s="17">
        <v>44440</v>
      </c>
      <c r="B251">
        <v>13610.4363636363</v>
      </c>
      <c r="C251">
        <v>19676.385909090899</v>
      </c>
      <c r="D251">
        <v>13033.205</v>
      </c>
      <c r="E251">
        <v>9724.4628636363595</v>
      </c>
      <c r="F251">
        <v>3096.8109545454499</v>
      </c>
    </row>
    <row r="252" spans="1:6">
      <c r="A252" s="17">
        <v>44470</v>
      </c>
      <c r="B252">
        <v>13574.5661904761</v>
      </c>
      <c r="C252">
        <v>19730.0838095238</v>
      </c>
      <c r="D252">
        <v>12896.808095238001</v>
      </c>
      <c r="E252">
        <v>9206.3486190476196</v>
      </c>
      <c r="F252">
        <v>3063.0561904761898</v>
      </c>
    </row>
    <row r="253" spans="1:6">
      <c r="A253" s="17">
        <v>44501</v>
      </c>
      <c r="B253">
        <v>14070.4663636363</v>
      </c>
      <c r="C253">
        <v>20636.278636363601</v>
      </c>
      <c r="D253">
        <v>13150.923636363599</v>
      </c>
      <c r="E253">
        <v>9335.5998636363602</v>
      </c>
      <c r="F253">
        <v>3049.3104090909001</v>
      </c>
    </row>
    <row r="254" spans="1:6">
      <c r="A254" s="17">
        <v>44531</v>
      </c>
      <c r="B254">
        <v>13954.876086956499</v>
      </c>
      <c r="C254">
        <v>20580.2017391304</v>
      </c>
      <c r="D254">
        <v>12939.5965217391</v>
      </c>
      <c r="E254">
        <v>9154.2097391304305</v>
      </c>
      <c r="F254">
        <v>2957.90982608695</v>
      </c>
    </row>
    <row r="255" spans="1:6">
      <c r="A255" s="17">
        <v>44562</v>
      </c>
      <c r="B255">
        <v>13771.6847368421</v>
      </c>
      <c r="C255">
        <v>20100.3247368421</v>
      </c>
      <c r="D255">
        <v>13125.1821052631</v>
      </c>
      <c r="E255">
        <v>9064.9642105263101</v>
      </c>
      <c r="F255">
        <v>2994.7244210526301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AE146-36B6-4470-83F4-7BF8D39672B6}">
  <sheetPr>
    <tabColor theme="9"/>
  </sheetPr>
  <dimension ref="A1:I255"/>
  <sheetViews>
    <sheetView workbookViewId="0">
      <selection activeCell="I1" sqref="I1"/>
    </sheetView>
  </sheetViews>
  <sheetFormatPr defaultRowHeight="12.75"/>
  <cols>
    <col min="1" max="1" width="10.140625" bestFit="1" customWidth="1"/>
    <col min="2" max="2" width="16.28515625" bestFit="1" customWidth="1"/>
    <col min="3" max="5" width="14.42578125" bestFit="1" customWidth="1"/>
  </cols>
  <sheetData>
    <row r="1" spans="1:9">
      <c r="A1" t="s">
        <v>1</v>
      </c>
      <c r="B1" t="s">
        <v>123</v>
      </c>
      <c r="C1" t="s">
        <v>124</v>
      </c>
      <c r="D1" t="s">
        <v>125</v>
      </c>
      <c r="E1" t="s">
        <v>126</v>
      </c>
      <c r="I1" t="s">
        <v>111</v>
      </c>
    </row>
    <row r="2" spans="1:9">
      <c r="A2" s="17">
        <v>36861</v>
      </c>
      <c r="B2">
        <v>930.32500000000005</v>
      </c>
      <c r="C2">
        <v>186.80165</v>
      </c>
      <c r="D2">
        <v>104.42635</v>
      </c>
      <c r="E2">
        <v>168.35210000000001</v>
      </c>
    </row>
    <row r="3" spans="1:9">
      <c r="A3" s="17">
        <v>36892</v>
      </c>
      <c r="B3">
        <v>938.598695652174</v>
      </c>
      <c r="C3">
        <v>187.48813913043401</v>
      </c>
      <c r="D3">
        <v>105.068017391304</v>
      </c>
      <c r="E3">
        <v>169.653430434782</v>
      </c>
    </row>
    <row r="4" spans="1:9">
      <c r="A4" s="17">
        <v>36923</v>
      </c>
      <c r="B4">
        <v>945.72349999999904</v>
      </c>
      <c r="C4">
        <v>188.70820999999901</v>
      </c>
      <c r="D4">
        <v>105.52775</v>
      </c>
      <c r="E4">
        <v>171.09569500000001</v>
      </c>
    </row>
    <row r="5" spans="1:9">
      <c r="A5" s="17">
        <v>36951</v>
      </c>
      <c r="B5">
        <v>957.724999999999</v>
      </c>
      <c r="C5">
        <v>191.39213636363601</v>
      </c>
      <c r="D5">
        <v>106.394522727272</v>
      </c>
      <c r="E5">
        <v>173.42418181818101</v>
      </c>
    </row>
    <row r="6" spans="1:9">
      <c r="A6" s="17">
        <v>36982</v>
      </c>
      <c r="B6">
        <v>956.46809523809497</v>
      </c>
      <c r="C6">
        <v>190.06042857142799</v>
      </c>
      <c r="D6">
        <v>106.12796190476099</v>
      </c>
      <c r="E6">
        <v>172.42546190476099</v>
      </c>
    </row>
    <row r="7" spans="1:9">
      <c r="A7" s="17">
        <v>37012</v>
      </c>
      <c r="B7">
        <v>957.99304347826001</v>
      </c>
      <c r="C7">
        <v>189.136995652173</v>
      </c>
      <c r="D7">
        <v>105.711156521739</v>
      </c>
      <c r="E7">
        <v>173.52634347826</v>
      </c>
    </row>
    <row r="8" spans="1:9">
      <c r="A8" s="17">
        <v>37043</v>
      </c>
      <c r="B8">
        <v>968.32571428571396</v>
      </c>
      <c r="C8">
        <v>191.076228571428</v>
      </c>
      <c r="D8">
        <v>106.56890476190399</v>
      </c>
      <c r="E8">
        <v>174.51108095238001</v>
      </c>
    </row>
    <row r="9" spans="1:9">
      <c r="A9" s="17">
        <v>37073</v>
      </c>
      <c r="B9">
        <v>975.13227272727295</v>
      </c>
      <c r="C9">
        <v>192.63651363636299</v>
      </c>
      <c r="D9">
        <v>107.07629999999899</v>
      </c>
      <c r="E9">
        <v>173.725277272727</v>
      </c>
    </row>
    <row r="10" spans="1:9">
      <c r="A10" s="17">
        <v>37104</v>
      </c>
      <c r="B10">
        <v>989.39086956521703</v>
      </c>
      <c r="C10">
        <v>195.727973913043</v>
      </c>
      <c r="D10">
        <v>108.53838695652099</v>
      </c>
      <c r="E10">
        <v>173.744599999999</v>
      </c>
    </row>
    <row r="11" spans="1:9">
      <c r="A11" s="17">
        <v>37135</v>
      </c>
      <c r="B11">
        <v>1000.52449999999</v>
      </c>
      <c r="C11">
        <v>198.64549</v>
      </c>
      <c r="D11">
        <v>109.288515</v>
      </c>
      <c r="E11">
        <v>173.73948999999999</v>
      </c>
    </row>
    <row r="12" spans="1:9">
      <c r="A12" s="17">
        <v>37165</v>
      </c>
      <c r="B12">
        <v>1015.66652173913</v>
      </c>
      <c r="C12">
        <v>202.131386956521</v>
      </c>
      <c r="D12">
        <v>111.115986956521</v>
      </c>
      <c r="E12">
        <v>174.12129999999999</v>
      </c>
    </row>
    <row r="13" spans="1:9">
      <c r="A13" s="17">
        <v>37196</v>
      </c>
      <c r="B13">
        <v>1019.1795454545399</v>
      </c>
      <c r="C13">
        <v>202.81546818181801</v>
      </c>
      <c r="D13">
        <v>112.358822727272</v>
      </c>
      <c r="E13">
        <v>174.24244090908999</v>
      </c>
    </row>
    <row r="14" spans="1:9">
      <c r="A14" s="17">
        <v>37226</v>
      </c>
      <c r="B14">
        <v>1005.73142857142</v>
      </c>
      <c r="C14">
        <v>198.75343809523801</v>
      </c>
      <c r="D14">
        <v>111.292357142857</v>
      </c>
      <c r="E14">
        <v>174.25967142857101</v>
      </c>
    </row>
    <row r="15" spans="1:9">
      <c r="A15" s="17">
        <v>37257</v>
      </c>
      <c r="B15">
        <v>1016.19956521739</v>
      </c>
      <c r="C15">
        <v>200.42751739130401</v>
      </c>
      <c r="D15">
        <v>111.34735217391299</v>
      </c>
      <c r="E15">
        <v>173.655152173913</v>
      </c>
    </row>
    <row r="16" spans="1:9">
      <c r="A16" s="17">
        <v>37288</v>
      </c>
      <c r="B16">
        <v>1023.5155</v>
      </c>
      <c r="C16">
        <v>202.04154999999901</v>
      </c>
      <c r="D16">
        <v>111.39183</v>
      </c>
      <c r="E16">
        <v>173.10831999999999</v>
      </c>
    </row>
    <row r="17" spans="1:5">
      <c r="A17" s="17">
        <v>37316</v>
      </c>
      <c r="B17">
        <v>1013.04904761904</v>
      </c>
      <c r="C17">
        <v>198.53012857142801</v>
      </c>
      <c r="D17">
        <v>110.428104761904</v>
      </c>
      <c r="E17">
        <v>174.102019047619</v>
      </c>
    </row>
    <row r="18" spans="1:5">
      <c r="A18" s="17">
        <v>37347</v>
      </c>
      <c r="B18">
        <v>1023.00636363636</v>
      </c>
      <c r="C18">
        <v>200.55857727272701</v>
      </c>
      <c r="D18">
        <v>110.958781818181</v>
      </c>
      <c r="E18">
        <v>174.81458636363601</v>
      </c>
    </row>
    <row r="19" spans="1:5">
      <c r="A19" s="17">
        <v>37377</v>
      </c>
      <c r="B19">
        <v>1031.21478260869</v>
      </c>
      <c r="C19">
        <v>202.40726086956499</v>
      </c>
      <c r="D19">
        <v>111.390269565217</v>
      </c>
      <c r="E19">
        <v>175.19785217391299</v>
      </c>
    </row>
    <row r="20" spans="1:5">
      <c r="A20" s="17">
        <v>37408</v>
      </c>
      <c r="B20">
        <v>1045.29449999999</v>
      </c>
      <c r="C20">
        <v>205.69897</v>
      </c>
      <c r="D20">
        <v>112.78667</v>
      </c>
      <c r="E20">
        <v>175.74827999999999</v>
      </c>
    </row>
    <row r="21" spans="1:5">
      <c r="A21" s="17">
        <v>37438</v>
      </c>
      <c r="B21">
        <v>1056.3417391304299</v>
      </c>
      <c r="C21">
        <v>209.24476956521701</v>
      </c>
      <c r="D21">
        <v>114.273560869565</v>
      </c>
      <c r="E21">
        <v>176.38336956521701</v>
      </c>
    </row>
    <row r="22" spans="1:5">
      <c r="A22" s="17">
        <v>37469</v>
      </c>
      <c r="B22">
        <v>1070.83</v>
      </c>
      <c r="C22">
        <v>214.55289545454499</v>
      </c>
      <c r="D22">
        <v>116.35643636363601</v>
      </c>
      <c r="E22">
        <v>177.11008636363599</v>
      </c>
    </row>
    <row r="23" spans="1:5">
      <c r="A23" s="17">
        <v>37500</v>
      </c>
      <c r="B23">
        <v>1087.6747619047601</v>
      </c>
      <c r="C23">
        <v>219.44250952380901</v>
      </c>
      <c r="D23">
        <v>118.14391904761899</v>
      </c>
      <c r="E23">
        <v>177.91144285714199</v>
      </c>
    </row>
    <row r="24" spans="1:5">
      <c r="A24" s="17">
        <v>37530</v>
      </c>
      <c r="B24">
        <v>1085.29565217391</v>
      </c>
      <c r="C24">
        <v>219.0256</v>
      </c>
      <c r="D24">
        <v>118.151</v>
      </c>
      <c r="E24">
        <v>178.41980869565199</v>
      </c>
    </row>
    <row r="25" spans="1:5">
      <c r="A25" s="17">
        <v>37561</v>
      </c>
      <c r="B25">
        <v>1092.3033333333301</v>
      </c>
      <c r="C25">
        <v>218.998361904761</v>
      </c>
      <c r="D25">
        <v>118.71229047619001</v>
      </c>
      <c r="E25">
        <v>179.14348095238</v>
      </c>
    </row>
    <row r="26" spans="1:5">
      <c r="A26" s="17">
        <v>37591</v>
      </c>
      <c r="B26">
        <v>1101.9227272727201</v>
      </c>
      <c r="C26">
        <v>220.345995454545</v>
      </c>
      <c r="D26">
        <v>120.313259090909</v>
      </c>
      <c r="E26">
        <v>179.29174999999901</v>
      </c>
    </row>
    <row r="27" spans="1:5">
      <c r="A27" s="17">
        <v>37622</v>
      </c>
      <c r="B27">
        <v>1109.44826086956</v>
      </c>
      <c r="C27">
        <v>221.372908695652</v>
      </c>
      <c r="D27">
        <v>121.90172173913</v>
      </c>
      <c r="E27">
        <v>180.14993043478199</v>
      </c>
    </row>
    <row r="28" spans="1:5">
      <c r="A28" s="17">
        <v>37653</v>
      </c>
      <c r="B28">
        <v>1119.5715</v>
      </c>
      <c r="C28">
        <v>224.04354499999999</v>
      </c>
      <c r="D28">
        <v>123.577865</v>
      </c>
      <c r="E28">
        <v>180.37913</v>
      </c>
    </row>
    <row r="29" spans="1:5">
      <c r="A29" s="17">
        <v>37681</v>
      </c>
      <c r="B29">
        <v>1126.06428571428</v>
      </c>
      <c r="C29">
        <v>225.79219523809499</v>
      </c>
      <c r="D29">
        <v>123.551014285714</v>
      </c>
      <c r="E29">
        <v>181.22008571428501</v>
      </c>
    </row>
    <row r="30" spans="1:5">
      <c r="A30" s="17">
        <v>37712</v>
      </c>
      <c r="B30">
        <v>1128.0859090909</v>
      </c>
      <c r="C30">
        <v>224.98196818181799</v>
      </c>
      <c r="D30">
        <v>123.27415000000001</v>
      </c>
      <c r="E30">
        <v>181.82103181818101</v>
      </c>
    </row>
    <row r="31" spans="1:5">
      <c r="A31" s="17">
        <v>37742</v>
      </c>
      <c r="B31">
        <v>1150.6272727272701</v>
      </c>
      <c r="C31">
        <v>231.96330909090901</v>
      </c>
      <c r="D31">
        <v>125.66678181818099</v>
      </c>
      <c r="E31">
        <v>182.614336363636</v>
      </c>
    </row>
    <row r="32" spans="1:5">
      <c r="A32" s="17">
        <v>37773</v>
      </c>
      <c r="B32">
        <v>1162.3004761904699</v>
      </c>
      <c r="C32">
        <v>235.691585714285</v>
      </c>
      <c r="D32">
        <v>127.389957142857</v>
      </c>
      <c r="E32">
        <v>182.650514285714</v>
      </c>
    </row>
    <row r="33" spans="1:5">
      <c r="A33" s="17">
        <v>37803</v>
      </c>
      <c r="B33">
        <v>1142.3586956521699</v>
      </c>
      <c r="C33">
        <v>228.92171304347801</v>
      </c>
      <c r="D33">
        <v>125.70516956521701</v>
      </c>
      <c r="E33">
        <v>179.77007391304301</v>
      </c>
    </row>
    <row r="34" spans="1:5">
      <c r="A34" s="17">
        <v>37834</v>
      </c>
      <c r="B34">
        <v>1122.55666666666</v>
      </c>
      <c r="C34">
        <v>224.0591</v>
      </c>
      <c r="D34">
        <v>124.85932857142799</v>
      </c>
      <c r="E34">
        <v>178.738861904761</v>
      </c>
    </row>
    <row r="35" spans="1:5">
      <c r="A35" s="17">
        <v>37865</v>
      </c>
      <c r="B35">
        <v>1137.15136363636</v>
      </c>
      <c r="C35">
        <v>226.93395909090901</v>
      </c>
      <c r="D35">
        <v>125.210363636363</v>
      </c>
      <c r="E35">
        <v>176.61859545454499</v>
      </c>
    </row>
    <row r="36" spans="1:5">
      <c r="A36" s="17">
        <v>37895</v>
      </c>
      <c r="B36">
        <v>1142.4273913043401</v>
      </c>
      <c r="C36">
        <v>227.65499999999901</v>
      </c>
      <c r="D36">
        <v>125.23031304347801</v>
      </c>
      <c r="E36">
        <v>177.43381304347801</v>
      </c>
    </row>
    <row r="37" spans="1:5">
      <c r="A37" s="17">
        <v>37926</v>
      </c>
      <c r="B37">
        <v>1146.3924999999999</v>
      </c>
      <c r="C37">
        <v>228.07387499999899</v>
      </c>
      <c r="D37">
        <v>124.808975</v>
      </c>
      <c r="E37">
        <v>177.56441000000001</v>
      </c>
    </row>
    <row r="38" spans="1:5">
      <c r="A38" s="17">
        <v>37956</v>
      </c>
      <c r="B38">
        <v>1154.6017391304299</v>
      </c>
      <c r="C38">
        <v>229.47280000000001</v>
      </c>
      <c r="D38">
        <v>125.77332173913</v>
      </c>
      <c r="E38">
        <v>178.2654</v>
      </c>
    </row>
    <row r="39" spans="1:5">
      <c r="A39" s="17">
        <v>37987</v>
      </c>
      <c r="B39">
        <v>1166.7909090909</v>
      </c>
      <c r="C39">
        <v>231.79383636363599</v>
      </c>
      <c r="D39">
        <v>127.14509090909</v>
      </c>
      <c r="E39">
        <v>178.63846818181801</v>
      </c>
    </row>
    <row r="40" spans="1:5">
      <c r="A40" s="17">
        <v>38018</v>
      </c>
      <c r="B40">
        <v>1174.1300000000001</v>
      </c>
      <c r="C40">
        <v>233.31422000000001</v>
      </c>
      <c r="D40">
        <v>128.01251999999999</v>
      </c>
      <c r="E40">
        <v>179.44070500000001</v>
      </c>
    </row>
    <row r="41" spans="1:5">
      <c r="A41" s="17">
        <v>38047</v>
      </c>
      <c r="B41">
        <v>1189.1352173913001</v>
      </c>
      <c r="C41">
        <v>236.9907</v>
      </c>
      <c r="D41">
        <v>129.68024347826</v>
      </c>
      <c r="E41">
        <v>178.88854782608601</v>
      </c>
    </row>
    <row r="42" spans="1:5">
      <c r="A42" s="17">
        <v>38078</v>
      </c>
      <c r="B42">
        <v>1167.7622727272701</v>
      </c>
      <c r="C42">
        <v>231.35609090909</v>
      </c>
      <c r="D42">
        <v>128.82607727272699</v>
      </c>
      <c r="E42">
        <v>177.90384090909001</v>
      </c>
    </row>
    <row r="43" spans="1:5">
      <c r="A43" s="17">
        <v>38108</v>
      </c>
      <c r="B43">
        <v>1148.75523809523</v>
      </c>
      <c r="C43">
        <v>227.70319047619</v>
      </c>
      <c r="D43">
        <v>128.12553333333301</v>
      </c>
      <c r="E43">
        <v>178.221176190476</v>
      </c>
    </row>
    <row r="44" spans="1:5">
      <c r="A44" s="17">
        <v>38139</v>
      </c>
      <c r="B44">
        <v>1151.8022727272701</v>
      </c>
      <c r="C44">
        <v>227.97353181818099</v>
      </c>
      <c r="D44">
        <v>128.19667272727199</v>
      </c>
      <c r="E44">
        <v>176.41916818181801</v>
      </c>
    </row>
    <row r="45" spans="1:5">
      <c r="A45" s="17">
        <v>38169</v>
      </c>
      <c r="B45">
        <v>1169.0859090909</v>
      </c>
      <c r="C45">
        <v>231.43659090909</v>
      </c>
      <c r="D45">
        <v>129.420931818181</v>
      </c>
      <c r="E45">
        <v>176.587563636363</v>
      </c>
    </row>
    <row r="46" spans="1:5">
      <c r="A46" s="17">
        <v>38200</v>
      </c>
      <c r="B46">
        <v>1184.4809090909</v>
      </c>
      <c r="C46">
        <v>234.47864545454499</v>
      </c>
      <c r="D46">
        <v>130.93744090908999</v>
      </c>
      <c r="E46">
        <v>177.673427272727</v>
      </c>
    </row>
    <row r="47" spans="1:5">
      <c r="A47" s="17">
        <v>38231</v>
      </c>
      <c r="B47">
        <v>1196.0845454545399</v>
      </c>
      <c r="C47">
        <v>236.853222727272</v>
      </c>
      <c r="D47">
        <v>131.65444090909</v>
      </c>
      <c r="E47">
        <v>179.05752727272699</v>
      </c>
    </row>
    <row r="48" spans="1:5">
      <c r="A48" s="17">
        <v>38261</v>
      </c>
      <c r="B48">
        <v>1201.96761904761</v>
      </c>
      <c r="C48">
        <v>237.918395238095</v>
      </c>
      <c r="D48">
        <v>132.976961904761</v>
      </c>
      <c r="E48">
        <v>179.35154285714199</v>
      </c>
    </row>
    <row r="49" spans="1:5">
      <c r="A49" s="17">
        <v>38292</v>
      </c>
      <c r="B49">
        <v>1202.35499999999</v>
      </c>
      <c r="C49">
        <v>237.272109090909</v>
      </c>
      <c r="D49">
        <v>134.209513636363</v>
      </c>
      <c r="E49">
        <v>179.73571363636299</v>
      </c>
    </row>
    <row r="50" spans="1:5">
      <c r="A50" s="17">
        <v>38322</v>
      </c>
      <c r="B50">
        <v>1206.4117391304301</v>
      </c>
      <c r="C50">
        <v>237.722404347826</v>
      </c>
      <c r="D50">
        <v>136.06129999999999</v>
      </c>
      <c r="E50">
        <v>180.579852173913</v>
      </c>
    </row>
    <row r="51" spans="1:5">
      <c r="A51" s="17">
        <v>38353</v>
      </c>
      <c r="B51">
        <v>1211.11857142857</v>
      </c>
      <c r="C51">
        <v>238.59076666666601</v>
      </c>
      <c r="D51">
        <v>137.002585714285</v>
      </c>
      <c r="E51">
        <v>180.95286190476099</v>
      </c>
    </row>
    <row r="52" spans="1:5">
      <c r="A52" s="17">
        <v>38384</v>
      </c>
      <c r="B52">
        <v>1217.02349999999</v>
      </c>
      <c r="C52">
        <v>239.84250499999999</v>
      </c>
      <c r="D52">
        <v>137.54792499999999</v>
      </c>
      <c r="E52">
        <v>180.92247999999901</v>
      </c>
    </row>
    <row r="53" spans="1:5">
      <c r="A53" s="17">
        <v>38412</v>
      </c>
      <c r="B53">
        <v>1203.3699999999999</v>
      </c>
      <c r="C53">
        <v>236.69436956521699</v>
      </c>
      <c r="D53">
        <v>136.818108695652</v>
      </c>
      <c r="E53">
        <v>180.777278260869</v>
      </c>
    </row>
    <row r="54" spans="1:5">
      <c r="A54" s="17">
        <v>38443</v>
      </c>
      <c r="B54">
        <v>1212.22761904761</v>
      </c>
      <c r="C54">
        <v>239.40720476190401</v>
      </c>
      <c r="D54">
        <v>138.60733809523799</v>
      </c>
      <c r="E54">
        <v>182.035476190476</v>
      </c>
    </row>
    <row r="55" spans="1:5">
      <c r="A55" s="17">
        <v>38473</v>
      </c>
      <c r="B55">
        <v>1223.4895454545399</v>
      </c>
      <c r="C55">
        <v>242.22327272727199</v>
      </c>
      <c r="D55">
        <v>140.29416818181801</v>
      </c>
      <c r="E55">
        <v>182.519604545454</v>
      </c>
    </row>
    <row r="56" spans="1:5">
      <c r="A56" s="17">
        <v>38504</v>
      </c>
      <c r="B56">
        <v>1234.82</v>
      </c>
      <c r="C56">
        <v>244.70286363636299</v>
      </c>
      <c r="D56">
        <v>142.06310909090899</v>
      </c>
      <c r="E56">
        <v>182.97936818181799</v>
      </c>
    </row>
    <row r="57" spans="1:5">
      <c r="A57" s="17">
        <v>38534</v>
      </c>
      <c r="B57">
        <v>1231.05666666666</v>
      </c>
      <c r="C57">
        <v>243.254623809523</v>
      </c>
      <c r="D57">
        <v>141.95903809523799</v>
      </c>
      <c r="E57">
        <v>182.891504761904</v>
      </c>
    </row>
    <row r="58" spans="1:5">
      <c r="A58" s="17">
        <v>38565</v>
      </c>
      <c r="B58">
        <v>1230.4013043478201</v>
      </c>
      <c r="C58">
        <v>242.809626086956</v>
      </c>
      <c r="D58">
        <v>142.216460869565</v>
      </c>
      <c r="E58">
        <v>181.63674347826</v>
      </c>
    </row>
    <row r="59" spans="1:5">
      <c r="A59" s="17">
        <v>38596</v>
      </c>
      <c r="B59">
        <v>1237.4322727272699</v>
      </c>
      <c r="C59">
        <v>244.37047272727199</v>
      </c>
      <c r="D59">
        <v>143.806831818181</v>
      </c>
      <c r="E59">
        <v>182.07052272727199</v>
      </c>
    </row>
    <row r="60" spans="1:5">
      <c r="A60" s="17">
        <v>38626</v>
      </c>
      <c r="B60">
        <v>1225.88095238095</v>
      </c>
      <c r="C60">
        <v>241.79960476190399</v>
      </c>
      <c r="D60">
        <v>142.680557142857</v>
      </c>
      <c r="E60">
        <v>180.810204761904</v>
      </c>
    </row>
    <row r="61" spans="1:5">
      <c r="A61" s="17">
        <v>38657</v>
      </c>
      <c r="B61">
        <v>1223.135</v>
      </c>
      <c r="C61">
        <v>241.40037727272701</v>
      </c>
      <c r="D61">
        <v>141.35513181818101</v>
      </c>
      <c r="E61">
        <v>180.99459999999999</v>
      </c>
    </row>
    <row r="62" spans="1:5">
      <c r="A62" s="17">
        <v>38687</v>
      </c>
      <c r="B62">
        <v>1231.8518181818099</v>
      </c>
      <c r="C62">
        <v>243.19325909090901</v>
      </c>
      <c r="D62">
        <v>142.52924999999999</v>
      </c>
      <c r="E62">
        <v>181.16314090909</v>
      </c>
    </row>
    <row r="63" spans="1:5">
      <c r="A63" s="17">
        <v>38718</v>
      </c>
      <c r="B63">
        <v>1241.50909090909</v>
      </c>
      <c r="C63">
        <v>244.756618181818</v>
      </c>
      <c r="D63">
        <v>143.09066818181799</v>
      </c>
      <c r="E63">
        <v>181.763522727272</v>
      </c>
    </row>
    <row r="64" spans="1:5">
      <c r="A64" s="17">
        <v>38749</v>
      </c>
      <c r="B64">
        <v>1237.7974999999899</v>
      </c>
      <c r="C64">
        <v>243.55273499999899</v>
      </c>
      <c r="D64">
        <v>142.20235500000001</v>
      </c>
      <c r="E64">
        <v>180.821429999999</v>
      </c>
    </row>
    <row r="65" spans="1:5">
      <c r="A65" s="17">
        <v>38777</v>
      </c>
      <c r="B65">
        <v>1234.9021739130401</v>
      </c>
      <c r="C65">
        <v>242.63303478260801</v>
      </c>
      <c r="D65">
        <v>141.075160869565</v>
      </c>
      <c r="E65">
        <v>179.91597391304299</v>
      </c>
    </row>
    <row r="66" spans="1:5">
      <c r="A66" s="17">
        <v>38808</v>
      </c>
      <c r="B66">
        <v>1226.876</v>
      </c>
      <c r="C66">
        <v>240.64739499999999</v>
      </c>
      <c r="D66">
        <v>139.25563500000001</v>
      </c>
      <c r="E66">
        <v>178.301715</v>
      </c>
    </row>
    <row r="67" spans="1:5">
      <c r="A67" s="17">
        <v>38838</v>
      </c>
      <c r="B67">
        <v>1226.5973913043399</v>
      </c>
      <c r="C67">
        <v>240.48285217391299</v>
      </c>
      <c r="D67">
        <v>139.32321304347801</v>
      </c>
      <c r="E67">
        <v>178.36426086956499</v>
      </c>
    </row>
    <row r="68" spans="1:5">
      <c r="A68" s="17">
        <v>38869</v>
      </c>
      <c r="B68">
        <v>1229.00454545454</v>
      </c>
      <c r="C68">
        <v>241.31614999999999</v>
      </c>
      <c r="D68">
        <v>139.590772727272</v>
      </c>
      <c r="E68">
        <v>178.484663636363</v>
      </c>
    </row>
    <row r="69" spans="1:5">
      <c r="A69" s="17">
        <v>38899</v>
      </c>
      <c r="B69">
        <v>1235.2633333333299</v>
      </c>
      <c r="C69">
        <v>242.59384761904701</v>
      </c>
      <c r="D69">
        <v>139.82839047619001</v>
      </c>
      <c r="E69">
        <v>178.06824761904701</v>
      </c>
    </row>
    <row r="70" spans="1:5">
      <c r="A70" s="17">
        <v>38930</v>
      </c>
      <c r="B70">
        <v>1254.8726086956499</v>
      </c>
      <c r="C70">
        <v>246.01294782608699</v>
      </c>
      <c r="D70">
        <v>141.21723043478201</v>
      </c>
      <c r="E70">
        <v>179.26618695652101</v>
      </c>
    </row>
    <row r="71" spans="1:5">
      <c r="A71" s="17">
        <v>38961</v>
      </c>
      <c r="B71">
        <v>1269.1776190476101</v>
      </c>
      <c r="C71">
        <v>248.804638095238</v>
      </c>
      <c r="D71">
        <v>142.68631428571399</v>
      </c>
      <c r="E71">
        <v>181.01059047619</v>
      </c>
    </row>
    <row r="72" spans="1:5">
      <c r="A72" s="17">
        <v>38991</v>
      </c>
      <c r="B72">
        <v>1274.2468181818101</v>
      </c>
      <c r="C72">
        <v>249.64186363636301</v>
      </c>
      <c r="D72">
        <v>142.90645909090901</v>
      </c>
      <c r="E72">
        <v>180.390859090909</v>
      </c>
    </row>
    <row r="73" spans="1:5">
      <c r="A73" s="17">
        <v>39022</v>
      </c>
      <c r="B73">
        <v>1288.74454545454</v>
      </c>
      <c r="C73">
        <v>252.16795454545399</v>
      </c>
      <c r="D73">
        <v>143.95949090908999</v>
      </c>
      <c r="E73">
        <v>180.9537</v>
      </c>
    </row>
    <row r="74" spans="1:5">
      <c r="A74" s="17">
        <v>39052</v>
      </c>
      <c r="B74">
        <v>1296.7914285714201</v>
      </c>
      <c r="C74">
        <v>253.46349047619</v>
      </c>
      <c r="D74">
        <v>143.663428571428</v>
      </c>
      <c r="E74">
        <v>181.79952380952301</v>
      </c>
    </row>
    <row r="75" spans="1:5">
      <c r="A75" s="17">
        <v>39083</v>
      </c>
      <c r="B75">
        <v>1292.49869565217</v>
      </c>
      <c r="C75">
        <v>252.07998260869499</v>
      </c>
      <c r="D75">
        <v>142.40687826086901</v>
      </c>
      <c r="E75">
        <v>181.515986956521</v>
      </c>
    </row>
    <row r="76" spans="1:5">
      <c r="A76" s="17">
        <v>39114</v>
      </c>
      <c r="B76">
        <v>1300.32349999999</v>
      </c>
      <c r="C76">
        <v>253.371105</v>
      </c>
      <c r="D76">
        <v>142.66301000000001</v>
      </c>
      <c r="E76">
        <v>181.78776500000001</v>
      </c>
    </row>
    <row r="77" spans="1:5">
      <c r="A77" s="17">
        <v>39142</v>
      </c>
      <c r="B77">
        <v>1313.3068181818101</v>
      </c>
      <c r="C77">
        <v>256.25874545454502</v>
      </c>
      <c r="D77">
        <v>143.72436818181799</v>
      </c>
      <c r="E77">
        <v>182.759763636363</v>
      </c>
    </row>
    <row r="78" spans="1:5">
      <c r="A78" s="17">
        <v>39173</v>
      </c>
      <c r="B78">
        <v>1312.41</v>
      </c>
      <c r="C78">
        <v>255.67580952380899</v>
      </c>
      <c r="D78">
        <v>142.44293809523799</v>
      </c>
      <c r="E78">
        <v>182.45505714285699</v>
      </c>
    </row>
    <row r="79" spans="1:5">
      <c r="A79" s="17">
        <v>39203</v>
      </c>
      <c r="B79">
        <v>1313.8999999999901</v>
      </c>
      <c r="C79">
        <v>255.956708695652</v>
      </c>
      <c r="D79">
        <v>141.86429999999999</v>
      </c>
      <c r="E79">
        <v>182.47272173913001</v>
      </c>
    </row>
    <row r="80" spans="1:5">
      <c r="A80" s="17">
        <v>39234</v>
      </c>
      <c r="B80">
        <v>1298.6914285714199</v>
      </c>
      <c r="C80">
        <v>253.041</v>
      </c>
      <c r="D80">
        <v>140.117085714285</v>
      </c>
      <c r="E80">
        <v>180.63030000000001</v>
      </c>
    </row>
    <row r="81" spans="1:5">
      <c r="A81" s="17">
        <v>39264</v>
      </c>
      <c r="B81">
        <v>1306.2440909090899</v>
      </c>
      <c r="C81">
        <v>255.639159090909</v>
      </c>
      <c r="D81">
        <v>140.960872727272</v>
      </c>
      <c r="E81">
        <v>180.86789545454499</v>
      </c>
    </row>
    <row r="82" spans="1:5">
      <c r="A82" s="17">
        <v>39295</v>
      </c>
      <c r="B82">
        <v>1322.9369565217301</v>
      </c>
      <c r="C82">
        <v>260.51477826086898</v>
      </c>
      <c r="D82">
        <v>143.05072173913001</v>
      </c>
      <c r="E82">
        <v>183.31233478260799</v>
      </c>
    </row>
    <row r="83" spans="1:5">
      <c r="A83" s="17">
        <v>39326</v>
      </c>
      <c r="B83">
        <v>1339.4304999999999</v>
      </c>
      <c r="C83">
        <v>264.2124</v>
      </c>
      <c r="D83">
        <v>143.92462</v>
      </c>
      <c r="E83">
        <v>184.22175499999901</v>
      </c>
    </row>
    <row r="84" spans="1:5">
      <c r="A84" s="17">
        <v>39356</v>
      </c>
      <c r="B84">
        <v>1348.8973913043401</v>
      </c>
      <c r="C84">
        <v>265.29772173913</v>
      </c>
      <c r="D84">
        <v>144.28552173912999</v>
      </c>
      <c r="E84">
        <v>184.07053913043401</v>
      </c>
    </row>
    <row r="85" spans="1:5">
      <c r="A85" s="17">
        <v>39387</v>
      </c>
      <c r="B85">
        <v>1366.8936363636301</v>
      </c>
      <c r="C85">
        <v>271.754927272727</v>
      </c>
      <c r="D85">
        <v>145.95714545454501</v>
      </c>
      <c r="E85">
        <v>185.63077727272699</v>
      </c>
    </row>
    <row r="86" spans="1:5">
      <c r="A86" s="17">
        <v>39417</v>
      </c>
      <c r="B86">
        <v>1373.0085714285699</v>
      </c>
      <c r="C86">
        <v>273.55375714285702</v>
      </c>
      <c r="D86">
        <v>145.41110952380899</v>
      </c>
      <c r="E86">
        <v>185.906309523809</v>
      </c>
    </row>
    <row r="87" spans="1:5">
      <c r="A87" s="17">
        <v>39448</v>
      </c>
      <c r="B87">
        <v>1400.70086956521</v>
      </c>
      <c r="C87">
        <v>279.92906521739098</v>
      </c>
      <c r="D87">
        <v>147.53002173913001</v>
      </c>
      <c r="E87">
        <v>187.16499130434701</v>
      </c>
    </row>
    <row r="88" spans="1:5">
      <c r="A88" s="17">
        <v>39479</v>
      </c>
      <c r="B88">
        <v>1397.03</v>
      </c>
      <c r="C88">
        <v>281.70482380952302</v>
      </c>
      <c r="D88">
        <v>148.859152380952</v>
      </c>
      <c r="E88">
        <v>187.20694761904701</v>
      </c>
    </row>
    <row r="89" spans="1:5">
      <c r="A89" s="17">
        <v>39508</v>
      </c>
      <c r="B89">
        <v>1402.87619047619</v>
      </c>
      <c r="C89">
        <v>286.18016666666603</v>
      </c>
      <c r="D89">
        <v>149.15809999999999</v>
      </c>
      <c r="E89">
        <v>188.699357142857</v>
      </c>
    </row>
    <row r="90" spans="1:5">
      <c r="A90" s="17">
        <v>39539</v>
      </c>
      <c r="B90">
        <v>1406.29181818181</v>
      </c>
      <c r="C90">
        <v>283.67740454545401</v>
      </c>
      <c r="D90">
        <v>147.81415454545399</v>
      </c>
      <c r="E90">
        <v>187.49199090908999</v>
      </c>
    </row>
    <row r="91" spans="1:5">
      <c r="A91" s="17">
        <v>39569</v>
      </c>
      <c r="B91">
        <v>1407.44818181818</v>
      </c>
      <c r="C91">
        <v>280.87997727272699</v>
      </c>
      <c r="D91">
        <v>147.1816</v>
      </c>
      <c r="E91">
        <v>185.16150454545399</v>
      </c>
    </row>
    <row r="92" spans="1:5">
      <c r="A92" s="17">
        <v>39600</v>
      </c>
      <c r="B92">
        <v>1392.28761904761</v>
      </c>
      <c r="C92">
        <v>278.64197619047599</v>
      </c>
      <c r="D92">
        <v>144.754461904761</v>
      </c>
      <c r="E92">
        <v>184.54087619047601</v>
      </c>
    </row>
    <row r="93" spans="1:5">
      <c r="A93" s="17">
        <v>39630</v>
      </c>
      <c r="B93">
        <v>1395.29434782608</v>
      </c>
      <c r="C93">
        <v>281.72829130434701</v>
      </c>
      <c r="D93">
        <v>145.55117826086899</v>
      </c>
      <c r="E93">
        <v>186.36823913043401</v>
      </c>
    </row>
    <row r="94" spans="1:5">
      <c r="A94" s="17">
        <v>39661</v>
      </c>
      <c r="B94">
        <v>1400.7657142857099</v>
      </c>
      <c r="C94">
        <v>284.471904761904</v>
      </c>
      <c r="D94">
        <v>148.442733333333</v>
      </c>
      <c r="E94">
        <v>188.09757619047599</v>
      </c>
    </row>
    <row r="95" spans="1:5">
      <c r="A95" s="17">
        <v>39692</v>
      </c>
      <c r="B95">
        <v>1414.4259090908999</v>
      </c>
      <c r="C95">
        <v>288.73930909090899</v>
      </c>
      <c r="D95">
        <v>149.24642272727201</v>
      </c>
      <c r="E95">
        <v>188.07799090909</v>
      </c>
    </row>
    <row r="96" spans="1:5">
      <c r="A96" s="17">
        <v>39722</v>
      </c>
      <c r="B96">
        <v>1376.78782608695</v>
      </c>
      <c r="C96">
        <v>289.60844347826003</v>
      </c>
      <c r="D96">
        <v>152.00390434782599</v>
      </c>
      <c r="E96">
        <v>188.207373913043</v>
      </c>
    </row>
    <row r="97" spans="1:5">
      <c r="A97" s="17">
        <v>39753</v>
      </c>
      <c r="B97">
        <v>1384.671</v>
      </c>
      <c r="C97">
        <v>295.55421999999999</v>
      </c>
      <c r="D97">
        <v>154.687365</v>
      </c>
      <c r="E97">
        <v>189.20712999999901</v>
      </c>
    </row>
    <row r="98" spans="1:5">
      <c r="A98" s="17">
        <v>39783</v>
      </c>
      <c r="B98">
        <v>1435.6760869565201</v>
      </c>
      <c r="C98">
        <v>311.97878260869498</v>
      </c>
      <c r="D98">
        <v>157.89099999999999</v>
      </c>
      <c r="E98">
        <v>191.03779999999901</v>
      </c>
    </row>
    <row r="99" spans="1:5">
      <c r="A99" s="17">
        <v>39814</v>
      </c>
      <c r="B99">
        <v>1453.52181818181</v>
      </c>
      <c r="C99">
        <v>310.09434090909002</v>
      </c>
      <c r="D99">
        <v>157.451836363636</v>
      </c>
      <c r="E99">
        <v>192.41227272727201</v>
      </c>
    </row>
    <row r="100" spans="1:5">
      <c r="A100" s="17">
        <v>39845</v>
      </c>
      <c r="B100">
        <v>1443.827</v>
      </c>
      <c r="C100">
        <v>304.56083499999897</v>
      </c>
      <c r="D100">
        <v>158.29735499999899</v>
      </c>
      <c r="E100">
        <v>192.12128000000001</v>
      </c>
    </row>
    <row r="101" spans="1:5">
      <c r="A101" s="17">
        <v>39873</v>
      </c>
      <c r="B101">
        <v>1444.6272727272701</v>
      </c>
      <c r="C101">
        <v>306.19498181818102</v>
      </c>
      <c r="D101">
        <v>159.02779090908999</v>
      </c>
      <c r="E101">
        <v>192.20735909090899</v>
      </c>
    </row>
    <row r="102" spans="1:5">
      <c r="A102" s="17">
        <v>39904</v>
      </c>
      <c r="B102">
        <v>1459.23545454545</v>
      </c>
      <c r="C102">
        <v>306.21898636363602</v>
      </c>
      <c r="D102">
        <v>159.958536363636</v>
      </c>
      <c r="E102">
        <v>190.945186363636</v>
      </c>
    </row>
    <row r="103" spans="1:5">
      <c r="A103" s="17">
        <v>39934</v>
      </c>
      <c r="B103">
        <v>1469.05142857142</v>
      </c>
      <c r="C103">
        <v>301.93560952380898</v>
      </c>
      <c r="D103">
        <v>160.22745714285699</v>
      </c>
      <c r="E103">
        <v>191.198223809523</v>
      </c>
    </row>
    <row r="104" spans="1:5">
      <c r="A104" s="17">
        <v>39965</v>
      </c>
      <c r="B104">
        <v>1467.10227272727</v>
      </c>
      <c r="C104">
        <v>296.774081818181</v>
      </c>
      <c r="D104">
        <v>159.40035454545401</v>
      </c>
      <c r="E104">
        <v>191.217381818181</v>
      </c>
    </row>
    <row r="105" spans="1:5">
      <c r="A105" s="17">
        <v>39995</v>
      </c>
      <c r="B105">
        <v>1492.23956521739</v>
      </c>
      <c r="C105">
        <v>300.37207391304298</v>
      </c>
      <c r="D105">
        <v>162.121265217391</v>
      </c>
      <c r="E105">
        <v>192.62465217391301</v>
      </c>
    </row>
    <row r="106" spans="1:5">
      <c r="A106" s="17">
        <v>40026</v>
      </c>
      <c r="B106">
        <v>1507.3852380952301</v>
      </c>
      <c r="C106">
        <v>300.64720476190399</v>
      </c>
      <c r="D106">
        <v>163.984966666666</v>
      </c>
      <c r="E106">
        <v>192.49961428571399</v>
      </c>
    </row>
    <row r="107" spans="1:5">
      <c r="A107" s="17">
        <v>40057</v>
      </c>
      <c r="B107">
        <v>1528.66772727272</v>
      </c>
      <c r="C107">
        <v>304.445645454545</v>
      </c>
      <c r="D107">
        <v>164.79999090909001</v>
      </c>
      <c r="E107">
        <v>193.63838181818099</v>
      </c>
    </row>
    <row r="108" spans="1:5">
      <c r="A108" s="17">
        <v>40087</v>
      </c>
      <c r="B108">
        <v>1539.6236363636301</v>
      </c>
      <c r="C108">
        <v>305.68669545454497</v>
      </c>
      <c r="D108">
        <v>165.60559999999899</v>
      </c>
      <c r="E108">
        <v>193.559713636363</v>
      </c>
    </row>
    <row r="109" spans="1:5">
      <c r="A109" s="17">
        <v>40118</v>
      </c>
      <c r="B109">
        <v>1550.8623809523799</v>
      </c>
      <c r="C109">
        <v>306.91668571428499</v>
      </c>
      <c r="D109">
        <v>166.10364285714201</v>
      </c>
      <c r="E109">
        <v>193.61036666666601</v>
      </c>
    </row>
    <row r="110" spans="1:5">
      <c r="A110" s="17">
        <v>40148</v>
      </c>
      <c r="B110">
        <v>1550.4113043478201</v>
      </c>
      <c r="C110">
        <v>305.43252173912998</v>
      </c>
      <c r="D110">
        <v>166.60458695652099</v>
      </c>
      <c r="E110">
        <v>194.82904347825999</v>
      </c>
    </row>
    <row r="111" spans="1:5">
      <c r="A111" s="17">
        <v>40179</v>
      </c>
      <c r="B111">
        <v>1555.03666666666</v>
      </c>
      <c r="C111">
        <v>304.674471428571</v>
      </c>
      <c r="D111">
        <v>166.379357142857</v>
      </c>
      <c r="E111">
        <v>194.467019047619</v>
      </c>
    </row>
    <row r="112" spans="1:5">
      <c r="A112" s="17">
        <v>40210</v>
      </c>
      <c r="B112">
        <v>1561.9169999999999</v>
      </c>
      <c r="C112">
        <v>306.39129999999898</v>
      </c>
      <c r="D112">
        <v>167.33676999999901</v>
      </c>
      <c r="E112">
        <v>194.55235500000001</v>
      </c>
    </row>
    <row r="113" spans="1:5">
      <c r="A113" s="17">
        <v>40238</v>
      </c>
      <c r="B113">
        <v>1570.1343478260801</v>
      </c>
      <c r="C113">
        <v>306.56367826086898</v>
      </c>
      <c r="D113">
        <v>168.838452173913</v>
      </c>
      <c r="E113">
        <v>194.87369130434701</v>
      </c>
    </row>
    <row r="114" spans="1:5">
      <c r="A114" s="17">
        <v>40269</v>
      </c>
      <c r="B114">
        <v>1571.8709090909001</v>
      </c>
      <c r="C114">
        <v>305.99537727272701</v>
      </c>
      <c r="D114">
        <v>168.87494545454501</v>
      </c>
      <c r="E114">
        <v>195.32433181818101</v>
      </c>
    </row>
    <row r="115" spans="1:5">
      <c r="A115" s="17">
        <v>40299</v>
      </c>
      <c r="B115">
        <v>1594.6895238095201</v>
      </c>
      <c r="C115">
        <v>312.76803333333299</v>
      </c>
      <c r="D115">
        <v>170.115776190476</v>
      </c>
      <c r="E115">
        <v>196.29876190476099</v>
      </c>
    </row>
    <row r="116" spans="1:5">
      <c r="A116" s="17">
        <v>40330</v>
      </c>
      <c r="B116">
        <v>1607.5959090909</v>
      </c>
      <c r="C116">
        <v>316.356281818181</v>
      </c>
      <c r="D116">
        <v>169.68105</v>
      </c>
      <c r="E116">
        <v>197.459977272727</v>
      </c>
    </row>
    <row r="117" spans="1:5">
      <c r="A117" s="17">
        <v>40360</v>
      </c>
      <c r="B117">
        <v>1627.8104545454501</v>
      </c>
      <c r="C117">
        <v>320.25903181818097</v>
      </c>
      <c r="D117">
        <v>170.58070909090901</v>
      </c>
      <c r="E117">
        <v>198.869363636363</v>
      </c>
    </row>
    <row r="118" spans="1:5">
      <c r="A118" s="17">
        <v>40391</v>
      </c>
      <c r="B118">
        <v>1650.22727272727</v>
      </c>
      <c r="C118">
        <v>325.63515909090899</v>
      </c>
      <c r="D118">
        <v>173.84388636363599</v>
      </c>
      <c r="E118">
        <v>200.52538636363599</v>
      </c>
    </row>
    <row r="119" spans="1:5">
      <c r="A119" s="17">
        <v>40422</v>
      </c>
      <c r="B119">
        <v>1654.8936363636301</v>
      </c>
      <c r="C119">
        <v>326.744704545454</v>
      </c>
      <c r="D119">
        <v>173.51991818181801</v>
      </c>
      <c r="E119">
        <v>199.452627272727</v>
      </c>
    </row>
    <row r="120" spans="1:5">
      <c r="A120" s="17">
        <v>40452</v>
      </c>
      <c r="B120">
        <v>1668.84666666666</v>
      </c>
      <c r="C120">
        <v>329.13098095238098</v>
      </c>
      <c r="D120">
        <v>174.26119999999901</v>
      </c>
      <c r="E120">
        <v>200.66053333333301</v>
      </c>
    </row>
    <row r="121" spans="1:5">
      <c r="A121" s="17">
        <v>40483</v>
      </c>
      <c r="B121">
        <v>1662.21272727272</v>
      </c>
      <c r="C121">
        <v>326.32694545454501</v>
      </c>
      <c r="D121">
        <v>170.96607272727201</v>
      </c>
      <c r="E121">
        <v>199.060877272727</v>
      </c>
    </row>
    <row r="122" spans="1:5">
      <c r="A122" s="17">
        <v>40513</v>
      </c>
      <c r="B122">
        <v>1636.00695652173</v>
      </c>
      <c r="C122">
        <v>319.85369565217297</v>
      </c>
      <c r="D122">
        <v>167.801295652173</v>
      </c>
      <c r="E122">
        <v>197.859247826087</v>
      </c>
    </row>
    <row r="123" spans="1:5">
      <c r="A123" s="17">
        <v>40544</v>
      </c>
      <c r="B123">
        <v>1640.9119047618999</v>
      </c>
      <c r="C123">
        <v>319.72469047619001</v>
      </c>
      <c r="D123">
        <v>167.32971904761899</v>
      </c>
      <c r="E123">
        <v>197.989409523809</v>
      </c>
    </row>
    <row r="124" spans="1:5">
      <c r="A124" s="17">
        <v>40575</v>
      </c>
      <c r="B124">
        <v>1633.1895</v>
      </c>
      <c r="C124">
        <v>317.64646499999998</v>
      </c>
      <c r="D124">
        <v>166.67796999999999</v>
      </c>
      <c r="E124">
        <v>197.22214500000001</v>
      </c>
    </row>
    <row r="125" spans="1:5">
      <c r="A125" s="17">
        <v>40603</v>
      </c>
      <c r="B125">
        <v>1649.3082608695599</v>
      </c>
      <c r="C125">
        <v>320.71716521739103</v>
      </c>
      <c r="D125">
        <v>166.40203913043399</v>
      </c>
      <c r="E125">
        <v>197.76220434782601</v>
      </c>
    </row>
    <row r="126" spans="1:5">
      <c r="A126" s="17">
        <v>40634</v>
      </c>
      <c r="B126">
        <v>1654.6033333333301</v>
      </c>
      <c r="C126">
        <v>321.08779047618998</v>
      </c>
      <c r="D126">
        <v>165.52577142857101</v>
      </c>
      <c r="E126">
        <v>197.847438095238</v>
      </c>
    </row>
    <row r="127" spans="1:5">
      <c r="A127" s="17">
        <v>40664</v>
      </c>
      <c r="B127">
        <v>1681.2286363636299</v>
      </c>
      <c r="C127">
        <v>326.68636363636301</v>
      </c>
      <c r="D127">
        <v>166.77987272727199</v>
      </c>
      <c r="E127">
        <v>199.352872727272</v>
      </c>
    </row>
    <row r="128" spans="1:5">
      <c r="A128" s="17">
        <v>40695</v>
      </c>
      <c r="B128">
        <v>1694.01727272727</v>
      </c>
      <c r="C128">
        <v>330.31136818181801</v>
      </c>
      <c r="D128">
        <v>167.20544545454501</v>
      </c>
      <c r="E128">
        <v>199.96260454545401</v>
      </c>
    </row>
    <row r="129" spans="1:5">
      <c r="A129" s="17">
        <v>40725</v>
      </c>
      <c r="B129">
        <v>1698.2790476190401</v>
      </c>
      <c r="C129">
        <v>330.93222857142803</v>
      </c>
      <c r="D129">
        <v>166.18514285714201</v>
      </c>
      <c r="E129">
        <v>200.343052380952</v>
      </c>
    </row>
    <row r="130" spans="1:5">
      <c r="A130" s="17">
        <v>40756</v>
      </c>
      <c r="B130">
        <v>1735.98173913043</v>
      </c>
      <c r="C130">
        <v>341.86703913043402</v>
      </c>
      <c r="D130">
        <v>170.82853478260799</v>
      </c>
      <c r="E130">
        <v>201.36629565217299</v>
      </c>
    </row>
    <row r="131" spans="1:5">
      <c r="A131" s="17">
        <v>40787</v>
      </c>
      <c r="B131">
        <v>1750.27727272727</v>
      </c>
      <c r="C131">
        <v>347.71566363636299</v>
      </c>
      <c r="D131">
        <v>171.52053181818101</v>
      </c>
      <c r="E131">
        <v>202.17132727272701</v>
      </c>
    </row>
    <row r="132" spans="1:5">
      <c r="A132" s="17">
        <v>40817</v>
      </c>
      <c r="B132">
        <v>1743.1219047618999</v>
      </c>
      <c r="C132">
        <v>346.46197619047598</v>
      </c>
      <c r="D132">
        <v>169.620876190476</v>
      </c>
      <c r="E132">
        <v>202.331952380952</v>
      </c>
    </row>
    <row r="133" spans="1:5">
      <c r="A133" s="17">
        <v>40848</v>
      </c>
      <c r="B133">
        <v>1756.2968181818101</v>
      </c>
      <c r="C133">
        <v>349.58660454545401</v>
      </c>
      <c r="D133">
        <v>165.21671818181801</v>
      </c>
      <c r="E133">
        <v>202.62101363636299</v>
      </c>
    </row>
    <row r="134" spans="1:5">
      <c r="A134" s="17">
        <v>40878</v>
      </c>
      <c r="B134">
        <v>1761.07227272727</v>
      </c>
      <c r="C134">
        <v>350.658045454545</v>
      </c>
      <c r="D134">
        <v>168.351363636363</v>
      </c>
      <c r="E134">
        <v>202.792254545454</v>
      </c>
    </row>
    <row r="135" spans="1:5">
      <c r="A135" s="17">
        <v>40909</v>
      </c>
      <c r="B135">
        <v>1772.19181818181</v>
      </c>
      <c r="C135">
        <v>351.54834545454497</v>
      </c>
      <c r="D135">
        <v>170.51884090908999</v>
      </c>
      <c r="E135">
        <v>203.22542727272699</v>
      </c>
    </row>
    <row r="136" spans="1:5">
      <c r="A136" s="17">
        <v>40940</v>
      </c>
      <c r="B136">
        <v>1781.1799999999901</v>
      </c>
      <c r="C136">
        <v>351.32735238095199</v>
      </c>
      <c r="D136">
        <v>174.66116666666599</v>
      </c>
      <c r="E136">
        <v>203.461095238095</v>
      </c>
    </row>
    <row r="137" spans="1:5">
      <c r="A137" s="17">
        <v>40969</v>
      </c>
      <c r="B137">
        <v>1776.1445454545401</v>
      </c>
      <c r="C137">
        <v>348.37384545454501</v>
      </c>
      <c r="D137">
        <v>176.34519090909001</v>
      </c>
      <c r="E137">
        <v>203.46366818181801</v>
      </c>
    </row>
    <row r="138" spans="1:5">
      <c r="A138" s="17">
        <v>41000</v>
      </c>
      <c r="B138">
        <v>1787.0680952380901</v>
      </c>
      <c r="C138">
        <v>351.08394285714201</v>
      </c>
      <c r="D138">
        <v>175.29347619047601</v>
      </c>
      <c r="E138">
        <v>204.12990476190399</v>
      </c>
    </row>
    <row r="139" spans="1:5">
      <c r="A139" s="17">
        <v>41030</v>
      </c>
      <c r="B139">
        <v>1801.2152173913</v>
      </c>
      <c r="C139">
        <v>355.72888695652102</v>
      </c>
      <c r="D139">
        <v>176.93144782608601</v>
      </c>
      <c r="E139">
        <v>205.39277826086899</v>
      </c>
    </row>
    <row r="140" spans="1:5">
      <c r="A140" s="17">
        <v>41061</v>
      </c>
      <c r="B140">
        <v>1810.9238095237999</v>
      </c>
      <c r="C140">
        <v>358.942528571428</v>
      </c>
      <c r="D140">
        <v>176.90339047619</v>
      </c>
      <c r="E140">
        <v>205.764719047619</v>
      </c>
    </row>
    <row r="141" spans="1:5">
      <c r="A141" s="17">
        <v>41091</v>
      </c>
      <c r="B141">
        <v>1829.12681818181</v>
      </c>
      <c r="C141">
        <v>361.376345454545</v>
      </c>
      <c r="D141">
        <v>178.85478636363601</v>
      </c>
      <c r="E141">
        <v>206.728318181818</v>
      </c>
    </row>
    <row r="142" spans="1:5">
      <c r="A142" s="17">
        <v>41122</v>
      </c>
      <c r="B142">
        <v>1828.3995652173901</v>
      </c>
      <c r="C142">
        <v>359.21009565217298</v>
      </c>
      <c r="D142">
        <v>181.01363478260799</v>
      </c>
      <c r="E142">
        <v>206.37795652173901</v>
      </c>
    </row>
    <row r="143" spans="1:5">
      <c r="A143" s="17">
        <v>41153</v>
      </c>
      <c r="B143">
        <v>1834.039</v>
      </c>
      <c r="C143">
        <v>359.22518000000002</v>
      </c>
      <c r="D143">
        <v>183.08904999999999</v>
      </c>
      <c r="E143">
        <v>206.49073999999999</v>
      </c>
    </row>
    <row r="144" spans="1:5">
      <c r="A144" s="17">
        <v>41183</v>
      </c>
      <c r="B144">
        <v>1839.9178260869501</v>
      </c>
      <c r="C144">
        <v>358.92569130434703</v>
      </c>
      <c r="D144">
        <v>185.020656521739</v>
      </c>
      <c r="E144">
        <v>206.72108695652099</v>
      </c>
    </row>
    <row r="145" spans="1:5">
      <c r="A145" s="17">
        <v>41214</v>
      </c>
      <c r="B145">
        <v>1844.9522727272699</v>
      </c>
      <c r="C145">
        <v>360.95999090908998</v>
      </c>
      <c r="D145">
        <v>186.58949545454499</v>
      </c>
      <c r="E145">
        <v>207.03811363636299</v>
      </c>
    </row>
    <row r="146" spans="1:5">
      <c r="A146" s="17">
        <v>41244</v>
      </c>
      <c r="B146">
        <v>1844.14095238095</v>
      </c>
      <c r="C146">
        <v>360.33379047619002</v>
      </c>
      <c r="D146">
        <v>189.273795238095</v>
      </c>
      <c r="E146">
        <v>207.16974285714201</v>
      </c>
    </row>
    <row r="147" spans="1:5">
      <c r="A147" s="17">
        <v>41275</v>
      </c>
      <c r="B147">
        <v>1838.05173913043</v>
      </c>
      <c r="C147">
        <v>357.90457826086902</v>
      </c>
      <c r="D147">
        <v>189.68491304347799</v>
      </c>
      <c r="E147">
        <v>206.889908695652</v>
      </c>
    </row>
    <row r="148" spans="1:5">
      <c r="A148" s="17">
        <v>41306</v>
      </c>
      <c r="B148">
        <v>1833.8975</v>
      </c>
      <c r="C148">
        <v>357.04169999999903</v>
      </c>
      <c r="D148">
        <v>189.07273499999999</v>
      </c>
      <c r="E148">
        <v>207.494305</v>
      </c>
    </row>
    <row r="149" spans="1:5">
      <c r="A149" s="17">
        <v>41334</v>
      </c>
      <c r="B149">
        <v>1837.70095238095</v>
      </c>
      <c r="C149">
        <v>357.79181904761901</v>
      </c>
      <c r="D149">
        <v>190.54014761904699</v>
      </c>
      <c r="E149">
        <v>210.039923809523</v>
      </c>
    </row>
    <row r="150" spans="1:5">
      <c r="A150" s="17">
        <v>41365</v>
      </c>
      <c r="B150">
        <v>1855.0763636363599</v>
      </c>
      <c r="C150">
        <v>361.77437727272701</v>
      </c>
      <c r="D150">
        <v>193.46419090909001</v>
      </c>
      <c r="E150">
        <v>210.868804545454</v>
      </c>
    </row>
    <row r="151" spans="1:5">
      <c r="A151" s="17">
        <v>41395</v>
      </c>
      <c r="B151">
        <v>1845.78608695652</v>
      </c>
      <c r="C151">
        <v>359.26648260869501</v>
      </c>
      <c r="D151">
        <v>194.99890869565201</v>
      </c>
      <c r="E151">
        <v>208.42488695652099</v>
      </c>
    </row>
    <row r="152" spans="1:5">
      <c r="A152" s="17">
        <v>41426</v>
      </c>
      <c r="B152">
        <v>1812.655</v>
      </c>
      <c r="C152">
        <v>353.42156</v>
      </c>
      <c r="D152">
        <v>191.45004</v>
      </c>
      <c r="E152">
        <v>207.69032999999999</v>
      </c>
    </row>
    <row r="153" spans="1:5">
      <c r="A153" s="17">
        <v>41456</v>
      </c>
      <c r="B153">
        <v>1798.8508695652099</v>
      </c>
      <c r="C153">
        <v>350.23884782608599</v>
      </c>
      <c r="D153">
        <v>191.60299565217301</v>
      </c>
      <c r="E153">
        <v>207.85640434782599</v>
      </c>
    </row>
    <row r="154" spans="1:5">
      <c r="A154" s="17">
        <v>41487</v>
      </c>
      <c r="B154">
        <v>1792.33227272727</v>
      </c>
      <c r="C154">
        <v>348.24878636363599</v>
      </c>
      <c r="D154">
        <v>191.51695454545401</v>
      </c>
      <c r="E154">
        <v>208.724195454545</v>
      </c>
    </row>
    <row r="155" spans="1:5">
      <c r="A155" s="17">
        <v>41518</v>
      </c>
      <c r="B155">
        <v>1792.30238095238</v>
      </c>
      <c r="C155">
        <v>347.83508571428501</v>
      </c>
      <c r="D155">
        <v>190.81898095238</v>
      </c>
      <c r="E155">
        <v>209.56681904761899</v>
      </c>
    </row>
    <row r="156" spans="1:5">
      <c r="A156" s="17">
        <v>41548</v>
      </c>
      <c r="B156">
        <v>1815.79782608695</v>
      </c>
      <c r="C156">
        <v>351.696273913043</v>
      </c>
      <c r="D156">
        <v>193.33320869565199</v>
      </c>
      <c r="E156">
        <v>211.23913913043401</v>
      </c>
    </row>
    <row r="157" spans="1:5">
      <c r="A157" s="17">
        <v>41579</v>
      </c>
      <c r="B157">
        <v>1816.0304761904699</v>
      </c>
      <c r="C157">
        <v>351.30029999999999</v>
      </c>
      <c r="D157">
        <v>195.28804285714199</v>
      </c>
      <c r="E157">
        <v>211.628923809523</v>
      </c>
    </row>
    <row r="158" spans="1:5">
      <c r="A158" s="17">
        <v>41609</v>
      </c>
      <c r="B158">
        <v>1809.94636363636</v>
      </c>
      <c r="C158">
        <v>349.33396818181802</v>
      </c>
      <c r="D158">
        <v>195.00031363636299</v>
      </c>
      <c r="E158">
        <v>211.34492727272701</v>
      </c>
    </row>
    <row r="159" spans="1:5">
      <c r="A159" s="17">
        <v>41640</v>
      </c>
      <c r="B159">
        <v>1820.21956521739</v>
      </c>
      <c r="C159">
        <v>350.50533478260797</v>
      </c>
      <c r="D159">
        <v>196.92327826086901</v>
      </c>
      <c r="E159">
        <v>211.67848260869499</v>
      </c>
    </row>
    <row r="160" spans="1:5">
      <c r="A160" s="17">
        <v>41671</v>
      </c>
      <c r="B160">
        <v>1836.0934999999999</v>
      </c>
      <c r="C160">
        <v>353.54606999999999</v>
      </c>
      <c r="D160">
        <v>199.62076499999901</v>
      </c>
      <c r="E160">
        <v>212.73398499999999</v>
      </c>
    </row>
    <row r="161" spans="1:5">
      <c r="A161" s="17">
        <v>41699</v>
      </c>
      <c r="B161">
        <v>1838.8719047618999</v>
      </c>
      <c r="C161">
        <v>353.544604761904</v>
      </c>
      <c r="D161">
        <v>201.57314285714199</v>
      </c>
      <c r="E161">
        <v>212.66744761904701</v>
      </c>
    </row>
    <row r="162" spans="1:5">
      <c r="A162" s="17">
        <v>41730</v>
      </c>
      <c r="B162">
        <v>1848.5468181818101</v>
      </c>
      <c r="C162">
        <v>354.65496818181799</v>
      </c>
      <c r="D162">
        <v>203.6086</v>
      </c>
      <c r="E162">
        <v>212.794122727272</v>
      </c>
    </row>
    <row r="163" spans="1:5">
      <c r="A163" s="17">
        <v>41760</v>
      </c>
      <c r="B163">
        <v>1867.6777272727199</v>
      </c>
      <c r="C163">
        <v>357.94497272727199</v>
      </c>
      <c r="D163">
        <v>205.50710909090901</v>
      </c>
      <c r="E163">
        <v>213.063554545454</v>
      </c>
    </row>
    <row r="164" spans="1:5">
      <c r="A164" s="17">
        <v>41791</v>
      </c>
      <c r="B164">
        <v>1869.05142857142</v>
      </c>
      <c r="C164">
        <v>357.55646666666598</v>
      </c>
      <c r="D164">
        <v>207.55371904761901</v>
      </c>
      <c r="E164">
        <v>213.44454285714201</v>
      </c>
    </row>
    <row r="165" spans="1:5">
      <c r="A165" s="17">
        <v>41821</v>
      </c>
      <c r="B165">
        <v>1875.02652173913</v>
      </c>
      <c r="C165">
        <v>358.83598260869502</v>
      </c>
      <c r="D165">
        <v>209.60051739130401</v>
      </c>
      <c r="E165">
        <v>214.192913043478</v>
      </c>
    </row>
    <row r="166" spans="1:5">
      <c r="A166" s="17">
        <v>41852</v>
      </c>
      <c r="B166">
        <v>1885.5304761904699</v>
      </c>
      <c r="C166">
        <v>361.44547619047597</v>
      </c>
      <c r="D166">
        <v>212.45165714285699</v>
      </c>
      <c r="E166">
        <v>214.692585714285</v>
      </c>
    </row>
    <row r="167" spans="1:5">
      <c r="A167" s="17">
        <v>41883</v>
      </c>
      <c r="B167">
        <v>1880.81772727272</v>
      </c>
      <c r="C167">
        <v>360.22988181818101</v>
      </c>
      <c r="D167">
        <v>213.87881363636299</v>
      </c>
      <c r="E167">
        <v>214.71149090909</v>
      </c>
    </row>
    <row r="168" spans="1:5">
      <c r="A168" s="17">
        <v>41913</v>
      </c>
      <c r="B168">
        <v>1901.8069565217299</v>
      </c>
      <c r="C168">
        <v>365.43040434782603</v>
      </c>
      <c r="D168">
        <v>214.731960869565</v>
      </c>
      <c r="E168">
        <v>215.58879130434701</v>
      </c>
    </row>
    <row r="169" spans="1:5">
      <c r="A169" s="17">
        <v>41944</v>
      </c>
      <c r="B169">
        <v>1901.491</v>
      </c>
      <c r="C169">
        <v>365.34676499999898</v>
      </c>
      <c r="D169">
        <v>215.91477499999999</v>
      </c>
      <c r="E169">
        <v>216.68097499999999</v>
      </c>
    </row>
    <row r="170" spans="1:5">
      <c r="A170" s="17">
        <v>41974</v>
      </c>
      <c r="B170">
        <v>1909.94565217391</v>
      </c>
      <c r="C170">
        <v>367.98525652173902</v>
      </c>
      <c r="D170">
        <v>218.99759999999901</v>
      </c>
      <c r="E170">
        <v>218.60503913043399</v>
      </c>
    </row>
    <row r="171" spans="1:5">
      <c r="A171" s="17">
        <v>42005</v>
      </c>
      <c r="B171">
        <v>1937.57045454545</v>
      </c>
      <c r="C171">
        <v>375.39847727272701</v>
      </c>
      <c r="D171">
        <v>222.91988636363601</v>
      </c>
      <c r="E171">
        <v>220.65045909090901</v>
      </c>
    </row>
    <row r="172" spans="1:5">
      <c r="A172" s="17">
        <v>42036</v>
      </c>
      <c r="B172">
        <v>1935.0219999999999</v>
      </c>
      <c r="C172">
        <v>373.466759999999</v>
      </c>
      <c r="D172">
        <v>225.52532500000001</v>
      </c>
      <c r="E172">
        <v>218.116105</v>
      </c>
    </row>
    <row r="173" spans="1:5">
      <c r="A173" s="17">
        <v>42064</v>
      </c>
      <c r="B173">
        <v>1934.3227272727199</v>
      </c>
      <c r="C173">
        <v>373.02208636363599</v>
      </c>
      <c r="D173">
        <v>228.8948</v>
      </c>
      <c r="E173">
        <v>218.45953181818101</v>
      </c>
    </row>
    <row r="174" spans="1:5">
      <c r="A174" s="17">
        <v>42095</v>
      </c>
      <c r="B174">
        <v>1948.90863636363</v>
      </c>
      <c r="C174">
        <v>375.82994090909</v>
      </c>
      <c r="D174">
        <v>229.499718181818</v>
      </c>
      <c r="E174">
        <v>219.43428181818101</v>
      </c>
    </row>
    <row r="175" spans="1:5">
      <c r="A175" s="17">
        <v>42125</v>
      </c>
      <c r="B175">
        <v>1926.0066666666601</v>
      </c>
      <c r="C175">
        <v>370.17929047618998</v>
      </c>
      <c r="D175">
        <v>222.668557142857</v>
      </c>
      <c r="E175">
        <v>218.28064761904699</v>
      </c>
    </row>
    <row r="176" spans="1:5">
      <c r="A176" s="17">
        <v>42156</v>
      </c>
      <c r="B176">
        <v>1911.0222727272701</v>
      </c>
      <c r="C176">
        <v>367.72253181818098</v>
      </c>
      <c r="D176">
        <v>217.85419545454499</v>
      </c>
      <c r="E176">
        <v>217.66848181818099</v>
      </c>
    </row>
    <row r="177" spans="1:5">
      <c r="A177" s="17">
        <v>42186</v>
      </c>
      <c r="B177">
        <v>1915.9365217391301</v>
      </c>
      <c r="C177">
        <v>369.53723478260798</v>
      </c>
      <c r="D177">
        <v>219.47467391304301</v>
      </c>
      <c r="E177">
        <v>218.37457391304301</v>
      </c>
    </row>
    <row r="178" spans="1:5">
      <c r="A178" s="17">
        <v>42217</v>
      </c>
      <c r="B178">
        <v>1927.53952380952</v>
      </c>
      <c r="C178">
        <v>373.45322380952302</v>
      </c>
      <c r="D178">
        <v>221.86267142857099</v>
      </c>
      <c r="E178">
        <v>219.15015238095199</v>
      </c>
    </row>
    <row r="179" spans="1:5">
      <c r="A179" s="17">
        <v>42248</v>
      </c>
      <c r="B179">
        <v>1928.46636363636</v>
      </c>
      <c r="C179">
        <v>373.328777272727</v>
      </c>
      <c r="D179">
        <v>221.74172272727199</v>
      </c>
      <c r="E179">
        <v>219.88387272727201</v>
      </c>
    </row>
    <row r="180" spans="1:5">
      <c r="A180" s="17">
        <v>42278</v>
      </c>
      <c r="B180">
        <v>1941.7395454545399</v>
      </c>
      <c r="C180">
        <v>376.12993636363598</v>
      </c>
      <c r="D180">
        <v>224.57946363636299</v>
      </c>
      <c r="E180">
        <v>220.69450454545401</v>
      </c>
    </row>
    <row r="181" spans="1:5">
      <c r="A181" s="17">
        <v>42309</v>
      </c>
      <c r="B181">
        <v>1927.42809523809</v>
      </c>
      <c r="C181">
        <v>372.013761904761</v>
      </c>
      <c r="D181">
        <v>225.03586190476099</v>
      </c>
      <c r="E181">
        <v>220.696609523809</v>
      </c>
    </row>
    <row r="182" spans="1:5">
      <c r="A182" s="17">
        <v>42339</v>
      </c>
      <c r="B182">
        <v>1928.3421739130399</v>
      </c>
      <c r="C182">
        <v>373.083608695652</v>
      </c>
      <c r="D182">
        <v>224.71130869565201</v>
      </c>
      <c r="E182">
        <v>221.64687391304301</v>
      </c>
    </row>
    <row r="183" spans="1:5">
      <c r="A183" s="17">
        <v>42370</v>
      </c>
      <c r="B183">
        <v>1940.1352380952301</v>
      </c>
      <c r="C183">
        <v>376.85629523809502</v>
      </c>
      <c r="D183">
        <v>225.850509523809</v>
      </c>
      <c r="E183">
        <v>223.26641428571401</v>
      </c>
    </row>
    <row r="184" spans="1:5">
      <c r="A184" s="17">
        <v>42401</v>
      </c>
      <c r="B184">
        <v>1961.0057142857099</v>
      </c>
      <c r="C184">
        <v>384.07453333333302</v>
      </c>
      <c r="D184">
        <v>228.490919047619</v>
      </c>
      <c r="E184">
        <v>227.13176190476099</v>
      </c>
    </row>
    <row r="185" spans="1:5">
      <c r="A185" s="17">
        <v>42430</v>
      </c>
      <c r="B185">
        <v>1966.6699999999901</v>
      </c>
      <c r="C185">
        <v>382.03613043478202</v>
      </c>
      <c r="D185">
        <v>230.17183913043399</v>
      </c>
      <c r="E185">
        <v>231.51923913043399</v>
      </c>
    </row>
    <row r="186" spans="1:5">
      <c r="A186" s="17">
        <v>42461</v>
      </c>
      <c r="B186">
        <v>1987.64809523809</v>
      </c>
      <c r="C186">
        <v>384.80708571428499</v>
      </c>
      <c r="D186">
        <v>230.76545238095201</v>
      </c>
      <c r="E186">
        <v>233.75804761904701</v>
      </c>
    </row>
    <row r="187" spans="1:5">
      <c r="A187" s="17">
        <v>42491</v>
      </c>
      <c r="B187">
        <v>1992.39772727272</v>
      </c>
      <c r="C187">
        <v>384.91456363636303</v>
      </c>
      <c r="D187">
        <v>230.87828181818099</v>
      </c>
      <c r="E187">
        <v>234.63255454545401</v>
      </c>
    </row>
    <row r="188" spans="1:5">
      <c r="A188" s="17">
        <v>42522</v>
      </c>
      <c r="B188">
        <v>2011.50454545454</v>
      </c>
      <c r="C188">
        <v>389.5421</v>
      </c>
      <c r="D188">
        <v>233.580059090909</v>
      </c>
      <c r="E188">
        <v>236.17213636363601</v>
      </c>
    </row>
    <row r="189" spans="1:5">
      <c r="A189" s="17">
        <v>42552</v>
      </c>
      <c r="B189">
        <v>2034.69571428571</v>
      </c>
      <c r="C189">
        <v>394.20711904761902</v>
      </c>
      <c r="D189">
        <v>237.39698095238001</v>
      </c>
      <c r="E189">
        <v>237.76540476190399</v>
      </c>
    </row>
    <row r="190" spans="1:5">
      <c r="A190" s="17">
        <v>42583</v>
      </c>
      <c r="B190">
        <v>2035.76913043478</v>
      </c>
      <c r="C190">
        <v>393.05177391304301</v>
      </c>
      <c r="D190">
        <v>238.445569565217</v>
      </c>
      <c r="E190">
        <v>233.989130434782</v>
      </c>
    </row>
    <row r="191" spans="1:5">
      <c r="A191" s="17">
        <v>42614</v>
      </c>
      <c r="B191">
        <v>2033.0531818181801</v>
      </c>
      <c r="C191">
        <v>391.62007272727197</v>
      </c>
      <c r="D191">
        <v>237.30579999999901</v>
      </c>
      <c r="E191">
        <v>232.40284090909</v>
      </c>
    </row>
    <row r="192" spans="1:5">
      <c r="A192" s="17">
        <v>42644</v>
      </c>
      <c r="B192">
        <v>2026.6242857142799</v>
      </c>
      <c r="C192">
        <v>388.93766666666602</v>
      </c>
      <c r="D192">
        <v>235.617619047619</v>
      </c>
      <c r="E192">
        <v>232.730952380952</v>
      </c>
    </row>
    <row r="193" spans="1:5">
      <c r="A193" s="17">
        <v>42675</v>
      </c>
      <c r="B193">
        <v>1991.84</v>
      </c>
      <c r="C193">
        <v>381.048963636363</v>
      </c>
      <c r="D193">
        <v>230.748818181818</v>
      </c>
      <c r="E193">
        <v>231.57213181818099</v>
      </c>
    </row>
    <row r="194" spans="1:5">
      <c r="A194" s="17">
        <v>42705</v>
      </c>
      <c r="B194">
        <v>1966.19818181818</v>
      </c>
      <c r="C194">
        <v>374.92044545454502</v>
      </c>
      <c r="D194">
        <v>230.27027727272699</v>
      </c>
      <c r="E194">
        <v>229.519327272727</v>
      </c>
    </row>
    <row r="195" spans="1:5">
      <c r="A195" s="17">
        <v>42736</v>
      </c>
      <c r="B195">
        <v>1980.40681818181</v>
      </c>
      <c r="C195">
        <v>377.4033</v>
      </c>
      <c r="D195">
        <v>228.88836363636301</v>
      </c>
      <c r="E195">
        <v>228.977259090909</v>
      </c>
    </row>
    <row r="196" spans="1:5">
      <c r="A196" s="17">
        <v>42767</v>
      </c>
      <c r="B196">
        <v>1985.40499999999</v>
      </c>
      <c r="C196">
        <v>378.12187999999998</v>
      </c>
      <c r="D196">
        <v>227.12003999999999</v>
      </c>
      <c r="E196">
        <v>227.82199499999999</v>
      </c>
    </row>
    <row r="197" spans="1:5">
      <c r="A197" s="17">
        <v>42795</v>
      </c>
      <c r="B197">
        <v>1981.79434782608</v>
      </c>
      <c r="C197">
        <v>376.98640869565202</v>
      </c>
      <c r="D197">
        <v>226.925791304347</v>
      </c>
      <c r="E197">
        <v>228.51452608695601</v>
      </c>
    </row>
    <row r="198" spans="1:5">
      <c r="A198" s="17">
        <v>42826</v>
      </c>
      <c r="B198">
        <v>2005.2909999999999</v>
      </c>
      <c r="C198">
        <v>381.65244000000001</v>
      </c>
      <c r="D198">
        <v>229.131799999999</v>
      </c>
      <c r="E198">
        <v>229.43641499999899</v>
      </c>
    </row>
    <row r="199" spans="1:5">
      <c r="A199" s="17">
        <v>42856</v>
      </c>
      <c r="B199">
        <v>2010.54086956521</v>
      </c>
      <c r="C199">
        <v>381.93462608695597</v>
      </c>
      <c r="D199">
        <v>229.54073478260801</v>
      </c>
      <c r="E199">
        <v>229.279760869565</v>
      </c>
    </row>
    <row r="200" spans="1:5">
      <c r="A200" s="17">
        <v>42887</v>
      </c>
      <c r="B200">
        <v>2027.5477272727201</v>
      </c>
      <c r="C200">
        <v>385.08104090909001</v>
      </c>
      <c r="D200">
        <v>231.350095454545</v>
      </c>
      <c r="E200">
        <v>229.218736363636</v>
      </c>
    </row>
    <row r="201" spans="1:5">
      <c r="A201" s="17">
        <v>42917</v>
      </c>
      <c r="B201">
        <v>2024.20285714285</v>
      </c>
      <c r="C201">
        <v>383.67219999999998</v>
      </c>
      <c r="D201">
        <v>228.975742857142</v>
      </c>
      <c r="E201">
        <v>228.51350952380901</v>
      </c>
    </row>
    <row r="202" spans="1:5">
      <c r="A202" s="17">
        <v>42948</v>
      </c>
      <c r="B202">
        <v>2038.9034782608601</v>
      </c>
      <c r="C202">
        <v>386.60661304347798</v>
      </c>
      <c r="D202">
        <v>231.25575652173899</v>
      </c>
      <c r="E202">
        <v>229.301360869565</v>
      </c>
    </row>
    <row r="203" spans="1:5">
      <c r="A203" s="17">
        <v>42979</v>
      </c>
      <c r="B203">
        <v>2044.1171428571399</v>
      </c>
      <c r="C203">
        <v>387.253428571428</v>
      </c>
      <c r="D203">
        <v>231.18945714285701</v>
      </c>
      <c r="E203">
        <v>229.805076190476</v>
      </c>
    </row>
    <row r="204" spans="1:5">
      <c r="A204" s="17">
        <v>43009</v>
      </c>
      <c r="B204">
        <v>2038.1590909090901</v>
      </c>
      <c r="C204">
        <v>384.67039090908997</v>
      </c>
      <c r="D204">
        <v>231.281963636363</v>
      </c>
      <c r="E204">
        <v>229.012986363636</v>
      </c>
    </row>
    <row r="205" spans="1:5">
      <c r="A205" s="17">
        <v>43040</v>
      </c>
      <c r="B205">
        <v>2041.1786363636299</v>
      </c>
      <c r="C205">
        <v>385.307472727272</v>
      </c>
      <c r="D205">
        <v>233.386463636363</v>
      </c>
      <c r="E205">
        <v>229.711399999999</v>
      </c>
    </row>
    <row r="206" spans="1:5">
      <c r="A206" s="17">
        <v>43070</v>
      </c>
      <c r="B206">
        <v>2042.21761904761</v>
      </c>
      <c r="C206">
        <v>384.85261428571403</v>
      </c>
      <c r="D206">
        <v>233.90047619047601</v>
      </c>
      <c r="E206">
        <v>229.79404761904701</v>
      </c>
    </row>
    <row r="207" spans="1:5">
      <c r="A207" s="17">
        <v>43101</v>
      </c>
      <c r="B207">
        <v>2033.2052173913</v>
      </c>
      <c r="C207">
        <v>382.36784782608601</v>
      </c>
      <c r="D207">
        <v>231.630978260869</v>
      </c>
      <c r="E207">
        <v>229.52626086956499</v>
      </c>
    </row>
    <row r="208" spans="1:5">
      <c r="A208" s="17">
        <v>43132</v>
      </c>
      <c r="B208">
        <v>2005.0664999999899</v>
      </c>
      <c r="C208">
        <v>377.30308000000002</v>
      </c>
      <c r="D208">
        <v>230.800465</v>
      </c>
      <c r="E208">
        <v>229.88719999999901</v>
      </c>
    </row>
    <row r="209" spans="1:5">
      <c r="A209" s="17">
        <v>43160</v>
      </c>
      <c r="B209">
        <v>2005.9549999999999</v>
      </c>
      <c r="C209">
        <v>378.41651818181799</v>
      </c>
      <c r="D209">
        <v>233.17350909090899</v>
      </c>
      <c r="E209">
        <v>230.700831818181</v>
      </c>
    </row>
    <row r="210" spans="1:5">
      <c r="A210" s="17">
        <v>43191</v>
      </c>
      <c r="B210">
        <v>2007.4566666666601</v>
      </c>
      <c r="C210">
        <v>378.64481428571401</v>
      </c>
      <c r="D210">
        <v>234.55849047619</v>
      </c>
      <c r="E210">
        <v>230.91703809523801</v>
      </c>
    </row>
    <row r="211" spans="1:5">
      <c r="A211" s="17">
        <v>43221</v>
      </c>
      <c r="B211">
        <v>1999.1069565217299</v>
      </c>
      <c r="C211">
        <v>377.43759999999997</v>
      </c>
      <c r="D211">
        <v>232.71017826086899</v>
      </c>
      <c r="E211">
        <v>230.835834782608</v>
      </c>
    </row>
    <row r="212" spans="1:5">
      <c r="A212" s="17">
        <v>43252</v>
      </c>
      <c r="B212">
        <v>2006.45809523809</v>
      </c>
      <c r="C212">
        <v>379.51249047619001</v>
      </c>
      <c r="D212">
        <v>231.564376190476</v>
      </c>
      <c r="E212">
        <v>231.13118571428501</v>
      </c>
    </row>
    <row r="213" spans="1:5">
      <c r="A213" s="17">
        <v>43282</v>
      </c>
      <c r="B213">
        <v>2015.70909090909</v>
      </c>
      <c r="C213">
        <v>380.81378636363598</v>
      </c>
      <c r="D213">
        <v>233.29320000000001</v>
      </c>
      <c r="E213">
        <v>231.21305909090901</v>
      </c>
    </row>
    <row r="214" spans="1:5">
      <c r="A214" s="17">
        <v>43313</v>
      </c>
      <c r="B214">
        <v>2022.24782608695</v>
      </c>
      <c r="C214">
        <v>381.39333478260801</v>
      </c>
      <c r="D214">
        <v>231.79048260869499</v>
      </c>
      <c r="E214">
        <v>229.61191739130399</v>
      </c>
    </row>
    <row r="215" spans="1:5">
      <c r="A215" s="17">
        <v>43344</v>
      </c>
      <c r="B215">
        <v>2015.2025000000001</v>
      </c>
      <c r="C215">
        <v>379.76605999999998</v>
      </c>
      <c r="D215">
        <v>231.61326499999899</v>
      </c>
      <c r="E215">
        <v>229.35045500000001</v>
      </c>
    </row>
    <row r="216" spans="1:5">
      <c r="A216" s="17">
        <v>43374</v>
      </c>
      <c r="B216">
        <v>2001.27304347826</v>
      </c>
      <c r="C216">
        <v>377.12700869565202</v>
      </c>
      <c r="D216">
        <v>229.456491304347</v>
      </c>
      <c r="E216">
        <v>228.807882608695</v>
      </c>
    </row>
    <row r="217" spans="1:5">
      <c r="A217" s="17">
        <v>43405</v>
      </c>
      <c r="B217">
        <v>2002.1127272727199</v>
      </c>
      <c r="C217">
        <v>378.438822727272</v>
      </c>
      <c r="D217">
        <v>230.51156363636301</v>
      </c>
      <c r="E217">
        <v>229.67662272727199</v>
      </c>
    </row>
    <row r="218" spans="1:5">
      <c r="A218" s="17">
        <v>43435</v>
      </c>
      <c r="B218">
        <v>2031.7619047619</v>
      </c>
      <c r="C218">
        <v>385.21340476190397</v>
      </c>
      <c r="D218">
        <v>233.54768095238001</v>
      </c>
      <c r="E218">
        <v>231.259852380952</v>
      </c>
    </row>
    <row r="219" spans="1:5">
      <c r="A219" s="17">
        <v>43466</v>
      </c>
      <c r="B219">
        <v>2051.6347826086899</v>
      </c>
      <c r="C219">
        <v>388.571582608695</v>
      </c>
      <c r="D219">
        <v>234.81775217391299</v>
      </c>
      <c r="E219">
        <v>232.61412608695599</v>
      </c>
    </row>
    <row r="220" spans="1:5">
      <c r="A220" s="17">
        <v>43497</v>
      </c>
      <c r="B220">
        <v>2068.2044999999998</v>
      </c>
      <c r="C220">
        <v>390.08488999999997</v>
      </c>
      <c r="D220">
        <v>235.95643000000001</v>
      </c>
      <c r="E220">
        <v>233.825255</v>
      </c>
    </row>
    <row r="221" spans="1:5">
      <c r="A221" s="17">
        <v>43525</v>
      </c>
      <c r="B221">
        <v>2085.6342857142799</v>
      </c>
      <c r="C221">
        <v>392.78365238095199</v>
      </c>
      <c r="D221">
        <v>238.30349047619001</v>
      </c>
      <c r="E221">
        <v>234.25387142857099</v>
      </c>
    </row>
    <row r="222" spans="1:5">
      <c r="A222" s="17">
        <v>43556</v>
      </c>
      <c r="B222">
        <v>2100.6181818181799</v>
      </c>
      <c r="C222">
        <v>394.66432272727201</v>
      </c>
      <c r="D222">
        <v>239.55830454545401</v>
      </c>
      <c r="E222">
        <v>234.64645909090899</v>
      </c>
    </row>
    <row r="223" spans="1:5">
      <c r="A223" s="17">
        <v>43586</v>
      </c>
      <c r="B223">
        <v>2119.3121739130402</v>
      </c>
      <c r="C223">
        <v>398.78102173912998</v>
      </c>
      <c r="D223">
        <v>240.85791304347799</v>
      </c>
      <c r="E223">
        <v>235.10030434782601</v>
      </c>
    </row>
    <row r="224" spans="1:5">
      <c r="A224" s="17">
        <v>43617</v>
      </c>
      <c r="B224">
        <v>2157.49999999999</v>
      </c>
      <c r="C224">
        <v>406.876814999999</v>
      </c>
      <c r="D224">
        <v>246.097894999999</v>
      </c>
      <c r="E224">
        <v>237.371295</v>
      </c>
    </row>
    <row r="225" spans="1:5">
      <c r="A225" s="17">
        <v>43647</v>
      </c>
      <c r="B225">
        <v>2170.9552173912998</v>
      </c>
      <c r="C225">
        <v>407.74409565217297</v>
      </c>
      <c r="D225">
        <v>250.30679565217301</v>
      </c>
      <c r="E225">
        <v>237.67196956521701</v>
      </c>
    </row>
    <row r="226" spans="1:5">
      <c r="A226" s="17">
        <v>43678</v>
      </c>
      <c r="B226">
        <v>2217.4031818181802</v>
      </c>
      <c r="C226">
        <v>418.94229545454499</v>
      </c>
      <c r="D226">
        <v>256.00915909090901</v>
      </c>
      <c r="E226">
        <v>240.37649999999999</v>
      </c>
    </row>
    <row r="227" spans="1:5">
      <c r="A227" s="17">
        <v>43709</v>
      </c>
      <c r="B227">
        <v>2216.53428571428</v>
      </c>
      <c r="C227">
        <v>417.93195714285702</v>
      </c>
      <c r="D227">
        <v>256.864104761904</v>
      </c>
      <c r="E227">
        <v>239.67788095238001</v>
      </c>
    </row>
    <row r="228" spans="1:5">
      <c r="A228" s="17">
        <v>43739</v>
      </c>
      <c r="B228">
        <v>2221.1656521739101</v>
      </c>
      <c r="C228">
        <v>418.25098260869498</v>
      </c>
      <c r="D228">
        <v>255.318556521739</v>
      </c>
      <c r="E228">
        <v>237.969491304347</v>
      </c>
    </row>
    <row r="229" spans="1:5">
      <c r="A229" s="17">
        <v>43770</v>
      </c>
      <c r="B229">
        <v>2218.5361904761899</v>
      </c>
      <c r="C229">
        <v>416.16654761904698</v>
      </c>
      <c r="D229">
        <v>252.380566666666</v>
      </c>
      <c r="E229">
        <v>236.79695238095201</v>
      </c>
    </row>
    <row r="230" spans="1:5">
      <c r="A230" s="17">
        <v>43800</v>
      </c>
      <c r="B230">
        <v>2223.8918181818099</v>
      </c>
      <c r="C230">
        <v>415.958072727272</v>
      </c>
      <c r="D230">
        <v>251.18795454545401</v>
      </c>
      <c r="E230">
        <v>235.77594090909</v>
      </c>
    </row>
    <row r="231" spans="1:5">
      <c r="A231" s="17">
        <v>43831</v>
      </c>
      <c r="B231">
        <v>2242.1826086956498</v>
      </c>
      <c r="C231">
        <v>419.12668260869498</v>
      </c>
      <c r="D231">
        <v>251.980139130434</v>
      </c>
      <c r="E231">
        <v>235.99059999999901</v>
      </c>
    </row>
    <row r="232" spans="1:5">
      <c r="A232" s="17">
        <v>43862</v>
      </c>
      <c r="B232">
        <v>2273.6320000000001</v>
      </c>
      <c r="C232">
        <v>426.38210500000002</v>
      </c>
      <c r="D232">
        <v>256.065245</v>
      </c>
      <c r="E232">
        <v>237.05553999999901</v>
      </c>
    </row>
    <row r="233" spans="1:5">
      <c r="A233" s="17">
        <v>43891</v>
      </c>
      <c r="B233">
        <v>2287.7295454545401</v>
      </c>
      <c r="C233">
        <v>444.20913181818099</v>
      </c>
      <c r="D233">
        <v>253.07401363636299</v>
      </c>
      <c r="E233">
        <v>236.558004545454</v>
      </c>
    </row>
    <row r="234" spans="1:5">
      <c r="A234" s="17">
        <v>43922</v>
      </c>
      <c r="B234">
        <v>2321.1945454545398</v>
      </c>
      <c r="C234">
        <v>451.56027272727198</v>
      </c>
      <c r="D234">
        <v>249.29089545454499</v>
      </c>
      <c r="E234">
        <v>235.38034090908999</v>
      </c>
    </row>
    <row r="235" spans="1:5">
      <c r="A235" s="17">
        <v>43952</v>
      </c>
      <c r="B235">
        <v>2333.3323809523799</v>
      </c>
      <c r="C235">
        <v>450.85465714285698</v>
      </c>
      <c r="D235">
        <v>250.867942857142</v>
      </c>
      <c r="E235">
        <v>235.33013333333301</v>
      </c>
    </row>
    <row r="236" spans="1:5">
      <c r="A236" s="17">
        <v>43983</v>
      </c>
      <c r="B236">
        <v>2351.2886363636298</v>
      </c>
      <c r="C236">
        <v>449.18592727272699</v>
      </c>
      <c r="D236">
        <v>252.99469090909</v>
      </c>
      <c r="E236">
        <v>234.31666363636299</v>
      </c>
    </row>
    <row r="237" spans="1:5">
      <c r="A237" s="17">
        <v>44013</v>
      </c>
      <c r="B237">
        <v>2379.9186956521698</v>
      </c>
      <c r="C237">
        <v>453.53219565217302</v>
      </c>
      <c r="D237">
        <v>256.12027826086899</v>
      </c>
      <c r="E237">
        <v>234.013791304347</v>
      </c>
    </row>
    <row r="238" spans="1:5">
      <c r="A238" s="17">
        <v>44044</v>
      </c>
      <c r="B238">
        <v>2385.1123809523801</v>
      </c>
      <c r="C238">
        <v>453.232409523809</v>
      </c>
      <c r="D238">
        <v>257.40078571428501</v>
      </c>
      <c r="E238">
        <v>233.88762380952301</v>
      </c>
    </row>
    <row r="239" spans="1:5">
      <c r="A239" s="17">
        <v>44075</v>
      </c>
      <c r="B239">
        <v>2379.8904545454502</v>
      </c>
      <c r="C239">
        <v>452.469559090909</v>
      </c>
      <c r="D239">
        <v>258.152281818181</v>
      </c>
      <c r="E239">
        <v>233.99826363636299</v>
      </c>
    </row>
    <row r="240" spans="1:5">
      <c r="A240" s="17">
        <v>44105</v>
      </c>
      <c r="B240">
        <v>2371.7922727272698</v>
      </c>
      <c r="C240">
        <v>449.645772727272</v>
      </c>
      <c r="D240">
        <v>260.81538636363598</v>
      </c>
      <c r="E240">
        <v>233.94414545454501</v>
      </c>
    </row>
    <row r="241" spans="1:5">
      <c r="A241" s="17">
        <v>44136</v>
      </c>
      <c r="B241">
        <v>2377.2895238095198</v>
      </c>
      <c r="C241">
        <v>448.24915714285697</v>
      </c>
      <c r="D241">
        <v>261.78028571428501</v>
      </c>
      <c r="E241">
        <v>234.102176190476</v>
      </c>
    </row>
    <row r="242" spans="1:5">
      <c r="A242" s="17">
        <v>44166</v>
      </c>
      <c r="B242">
        <v>2384.3930434782601</v>
      </c>
      <c r="C242">
        <v>447.64343478260798</v>
      </c>
      <c r="D242">
        <v>262.33394782608599</v>
      </c>
      <c r="E242">
        <v>234.32986521739099</v>
      </c>
    </row>
    <row r="243" spans="1:5">
      <c r="A243" s="17">
        <v>44197</v>
      </c>
      <c r="B243">
        <v>2376.1385714285698</v>
      </c>
      <c r="C243">
        <v>444.62117619047598</v>
      </c>
      <c r="D243">
        <v>261.653171428571</v>
      </c>
      <c r="E243">
        <v>233.862857142857</v>
      </c>
    </row>
    <row r="244" spans="1:5">
      <c r="A244" s="17">
        <v>44228</v>
      </c>
      <c r="B244">
        <v>2357.8074999999999</v>
      </c>
      <c r="C244">
        <v>439.83574499999997</v>
      </c>
      <c r="D244">
        <v>258.69874499999997</v>
      </c>
      <c r="E244">
        <v>232.828744999999</v>
      </c>
    </row>
    <row r="245" spans="1:5">
      <c r="A245" s="17">
        <v>44256</v>
      </c>
      <c r="B245">
        <v>2317.9221739130398</v>
      </c>
      <c r="C245">
        <v>431.54346956521698</v>
      </c>
      <c r="D245">
        <v>256.74566521739098</v>
      </c>
      <c r="E245">
        <v>232.93134782608601</v>
      </c>
    </row>
    <row r="246" spans="1:5">
      <c r="A246" s="17">
        <v>44287</v>
      </c>
      <c r="B246">
        <v>2326.9054545454501</v>
      </c>
      <c r="C246">
        <v>432.30561363636298</v>
      </c>
      <c r="D246">
        <v>255.496336363636</v>
      </c>
      <c r="E246">
        <v>233.41345909090899</v>
      </c>
    </row>
    <row r="247" spans="1:5">
      <c r="A247" s="17">
        <v>44317</v>
      </c>
      <c r="B247">
        <v>2330.7714285714201</v>
      </c>
      <c r="C247">
        <v>432.95383809523798</v>
      </c>
      <c r="D247">
        <v>252.65995238095201</v>
      </c>
      <c r="E247">
        <v>233.63242857142799</v>
      </c>
    </row>
    <row r="248" spans="1:5">
      <c r="A248" s="17">
        <v>44348</v>
      </c>
      <c r="B248">
        <v>2345.38772727272</v>
      </c>
      <c r="C248">
        <v>435.60396363636301</v>
      </c>
      <c r="D248">
        <v>254.204231818181</v>
      </c>
      <c r="E248">
        <v>233.79544999999999</v>
      </c>
    </row>
    <row r="249" spans="1:5">
      <c r="A249" s="17">
        <v>44378</v>
      </c>
      <c r="B249">
        <v>2369.7168181818101</v>
      </c>
      <c r="C249">
        <v>440.79830909090902</v>
      </c>
      <c r="D249">
        <v>257.41589090909002</v>
      </c>
      <c r="E249">
        <v>234.62788181818101</v>
      </c>
    </row>
    <row r="250" spans="1:5">
      <c r="A250" s="17">
        <v>44409</v>
      </c>
      <c r="B250">
        <v>2374.23909090909</v>
      </c>
      <c r="C250">
        <v>442.08355909090898</v>
      </c>
      <c r="D250">
        <v>259.747209090909</v>
      </c>
      <c r="E250">
        <v>234.862531818181</v>
      </c>
    </row>
    <row r="251" spans="1:5">
      <c r="A251" s="17">
        <v>44440</v>
      </c>
      <c r="B251">
        <v>2372.0749999999998</v>
      </c>
      <c r="C251">
        <v>441.15294999999901</v>
      </c>
      <c r="D251">
        <v>256.84861363636298</v>
      </c>
      <c r="E251">
        <v>234.31441818181801</v>
      </c>
    </row>
    <row r="252" spans="1:5">
      <c r="A252" s="17">
        <v>44470</v>
      </c>
      <c r="B252">
        <v>2349.7280952380902</v>
      </c>
      <c r="C252">
        <v>436.25144285714202</v>
      </c>
      <c r="D252">
        <v>254.33645238095201</v>
      </c>
      <c r="E252">
        <v>233.65118095238</v>
      </c>
    </row>
    <row r="253" spans="1:5">
      <c r="A253" s="17">
        <v>44501</v>
      </c>
      <c r="B253">
        <v>2352.2890909090902</v>
      </c>
      <c r="C253">
        <v>437.20520909090902</v>
      </c>
      <c r="D253">
        <v>256.11217272727202</v>
      </c>
      <c r="E253">
        <v>233.87624090909</v>
      </c>
    </row>
    <row r="254" spans="1:5">
      <c r="A254" s="17">
        <v>44531</v>
      </c>
      <c r="B254">
        <v>2355.7286956521698</v>
      </c>
      <c r="C254">
        <v>438.76789130434702</v>
      </c>
      <c r="D254">
        <v>256.63855652173902</v>
      </c>
      <c r="E254">
        <v>234.128865217391</v>
      </c>
    </row>
    <row r="255" spans="1:5">
      <c r="A255" s="17">
        <v>44562</v>
      </c>
      <c r="B255">
        <v>2315.1394736842099</v>
      </c>
      <c r="C255">
        <v>430.87119999999999</v>
      </c>
      <c r="D255">
        <v>251.99792631578899</v>
      </c>
      <c r="E255">
        <v>232.96338421052599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B68F3-EDE0-46FE-A12A-95753E43512E}">
  <sheetPr>
    <tabColor theme="9"/>
  </sheetPr>
  <dimension ref="A1:J255"/>
  <sheetViews>
    <sheetView workbookViewId="0">
      <selection activeCell="J1" sqref="J1"/>
    </sheetView>
  </sheetViews>
  <sheetFormatPr defaultRowHeight="12.75"/>
  <cols>
    <col min="1" max="1" width="10.140625" bestFit="1" customWidth="1"/>
    <col min="2" max="5" width="12" bestFit="1" customWidth="1"/>
  </cols>
  <sheetData>
    <row r="1" spans="1:10">
      <c r="A1" t="s">
        <v>1</v>
      </c>
      <c r="B1" t="s">
        <v>136</v>
      </c>
      <c r="C1" t="s">
        <v>137</v>
      </c>
      <c r="D1" t="s">
        <v>138</v>
      </c>
      <c r="E1" t="s">
        <v>139</v>
      </c>
      <c r="J1" t="s">
        <v>111</v>
      </c>
    </row>
    <row r="2" spans="1:10">
      <c r="A2" s="17">
        <v>36861</v>
      </c>
      <c r="B2">
        <v>615.45000000000005</v>
      </c>
      <c r="C2">
        <v>272.27499999999998</v>
      </c>
      <c r="D2">
        <v>4.5949999999999998</v>
      </c>
      <c r="E2">
        <v>958.22500000000002</v>
      </c>
    </row>
    <row r="3" spans="1:10">
      <c r="A3" s="17">
        <v>36892</v>
      </c>
      <c r="B3">
        <v>621.50434782608602</v>
      </c>
      <c r="C3">
        <v>265.890434782608</v>
      </c>
      <c r="D3">
        <v>4.6795652173912998</v>
      </c>
      <c r="E3">
        <v>1042.9108695652101</v>
      </c>
    </row>
    <row r="4" spans="1:10">
      <c r="A4" s="17">
        <v>36923</v>
      </c>
      <c r="B4">
        <v>602.05499999999995</v>
      </c>
      <c r="C4">
        <v>261.91149999999999</v>
      </c>
      <c r="D4">
        <v>4.5427499999999998</v>
      </c>
      <c r="E4">
        <v>970.27499999999998</v>
      </c>
    </row>
    <row r="5" spans="1:10">
      <c r="A5" s="17">
        <v>36951</v>
      </c>
      <c r="B5">
        <v>584.02272727272702</v>
      </c>
      <c r="C5">
        <v>263.10227272727201</v>
      </c>
      <c r="D5">
        <v>4.3965909090909001</v>
      </c>
      <c r="E5">
        <v>779.80454545454495</v>
      </c>
    </row>
    <row r="6" spans="1:10">
      <c r="A6" s="17">
        <v>36982</v>
      </c>
      <c r="B6">
        <v>596.75</v>
      </c>
      <c r="C6">
        <v>260.88761904761901</v>
      </c>
      <c r="D6">
        <v>4.38357142857142</v>
      </c>
      <c r="E6">
        <v>694.19047619047603</v>
      </c>
    </row>
    <row r="7" spans="1:10">
      <c r="A7" s="17">
        <v>37012</v>
      </c>
      <c r="B7">
        <v>611.63043478260795</v>
      </c>
      <c r="C7">
        <v>272.11913043478199</v>
      </c>
      <c r="D7">
        <v>4.4367391304347796</v>
      </c>
      <c r="E7">
        <v>658.41304347825997</v>
      </c>
    </row>
    <row r="8" spans="1:10">
      <c r="A8" s="17">
        <v>37043</v>
      </c>
      <c r="B8">
        <v>579.97619047619003</v>
      </c>
      <c r="C8">
        <v>271.11238095238002</v>
      </c>
      <c r="D8">
        <v>4.3766666666666598</v>
      </c>
      <c r="E8">
        <v>615.28571428571399</v>
      </c>
    </row>
    <row r="9" spans="1:10">
      <c r="A9" s="17">
        <v>37073</v>
      </c>
      <c r="B9">
        <v>531.06818181818096</v>
      </c>
      <c r="C9">
        <v>267.773181818181</v>
      </c>
      <c r="D9">
        <v>4.2563636363636297</v>
      </c>
      <c r="E9">
        <v>525.59090909090901</v>
      </c>
    </row>
    <row r="10" spans="1:10">
      <c r="A10" s="17">
        <v>37104</v>
      </c>
      <c r="B10">
        <v>453.78260869565202</v>
      </c>
      <c r="C10">
        <v>272.93695652173898</v>
      </c>
      <c r="D10">
        <v>4.2060869565217303</v>
      </c>
      <c r="E10">
        <v>454.82608695652101</v>
      </c>
    </row>
    <row r="11" spans="1:10">
      <c r="A11" s="17">
        <v>37135</v>
      </c>
      <c r="B11">
        <v>458.6</v>
      </c>
      <c r="C11">
        <v>283.57499999999999</v>
      </c>
      <c r="D11">
        <v>4.3802500000000002</v>
      </c>
      <c r="E11">
        <v>442.625</v>
      </c>
    </row>
    <row r="12" spans="1:10">
      <c r="A12" s="17">
        <v>37165</v>
      </c>
      <c r="B12">
        <v>432.97826086956502</v>
      </c>
      <c r="C12">
        <v>283.08391304347799</v>
      </c>
      <c r="D12">
        <v>4.3921739130434698</v>
      </c>
      <c r="E12">
        <v>335.21739130434702</v>
      </c>
    </row>
    <row r="13" spans="1:10">
      <c r="A13" s="17">
        <v>37196</v>
      </c>
      <c r="B13">
        <v>431.64772727272702</v>
      </c>
      <c r="C13">
        <v>276.00590909090897</v>
      </c>
      <c r="D13">
        <v>4.1190909090909003</v>
      </c>
      <c r="E13">
        <v>328.27272727272702</v>
      </c>
    </row>
    <row r="14" spans="1:10">
      <c r="A14" s="17">
        <v>37226</v>
      </c>
      <c r="B14">
        <v>463</v>
      </c>
      <c r="C14">
        <v>276.45476190476103</v>
      </c>
      <c r="D14">
        <v>4.39619047619047</v>
      </c>
      <c r="E14">
        <v>401.97619047619003</v>
      </c>
    </row>
    <row r="15" spans="1:10">
      <c r="A15" s="17">
        <v>37257</v>
      </c>
      <c r="B15">
        <v>472.06521739130397</v>
      </c>
      <c r="C15">
        <v>281.90869565217298</v>
      </c>
      <c r="D15">
        <v>4.5069565217391299</v>
      </c>
      <c r="E15">
        <v>409.95652173912998</v>
      </c>
    </row>
    <row r="16" spans="1:10">
      <c r="A16" s="17">
        <v>37288</v>
      </c>
      <c r="B16">
        <v>471.22500000000002</v>
      </c>
      <c r="C16">
        <v>296.26149999999899</v>
      </c>
      <c r="D16">
        <v>4.43799999999999</v>
      </c>
      <c r="E16">
        <v>375.27499999999998</v>
      </c>
    </row>
    <row r="17" spans="1:5">
      <c r="A17" s="17">
        <v>37316</v>
      </c>
      <c r="B17">
        <v>513.76190476190402</v>
      </c>
      <c r="C17">
        <v>295</v>
      </c>
      <c r="D17">
        <v>4.5557142857142798</v>
      </c>
      <c r="E17">
        <v>375.38095238095201</v>
      </c>
    </row>
    <row r="18" spans="1:5">
      <c r="A18" s="17">
        <v>37347</v>
      </c>
      <c r="B18">
        <v>540.75</v>
      </c>
      <c r="C18">
        <v>303.208181818181</v>
      </c>
      <c r="D18">
        <v>4.5804545454545398</v>
      </c>
      <c r="E18">
        <v>370.97727272727201</v>
      </c>
    </row>
    <row r="19" spans="1:5">
      <c r="A19" s="17">
        <v>37377</v>
      </c>
      <c r="B19">
        <v>536.29565217391303</v>
      </c>
      <c r="C19">
        <v>314.964347826086</v>
      </c>
      <c r="D19">
        <v>4.7221739130434699</v>
      </c>
      <c r="E19">
        <v>357.75652173912999</v>
      </c>
    </row>
    <row r="20" spans="1:5">
      <c r="A20" s="17">
        <v>37408</v>
      </c>
      <c r="B20">
        <v>556.77499999999998</v>
      </c>
      <c r="C20">
        <v>321.54849999999999</v>
      </c>
      <c r="D20">
        <v>4.8979999999999997</v>
      </c>
      <c r="E20">
        <v>337.375</v>
      </c>
    </row>
    <row r="21" spans="1:5">
      <c r="A21" s="17">
        <v>37438</v>
      </c>
      <c r="B21">
        <v>525.92173913043405</v>
      </c>
      <c r="C21">
        <v>313.24608695652103</v>
      </c>
      <c r="D21">
        <v>4.9140217391304297</v>
      </c>
      <c r="E21">
        <v>323.91086956521701</v>
      </c>
    </row>
    <row r="22" spans="1:5">
      <c r="A22" s="17">
        <v>37469</v>
      </c>
      <c r="B22">
        <v>549.72727272727195</v>
      </c>
      <c r="C22">
        <v>310.65454545454497</v>
      </c>
      <c r="D22">
        <v>4.53329545454545</v>
      </c>
      <c r="E22">
        <v>326.97272727272701</v>
      </c>
    </row>
    <row r="23" spans="1:5">
      <c r="A23" s="17">
        <v>37500</v>
      </c>
      <c r="B23">
        <v>556.82380952380902</v>
      </c>
      <c r="C23">
        <v>319.65238095238101</v>
      </c>
      <c r="D23">
        <v>4.5659523809523801</v>
      </c>
      <c r="E23">
        <v>328.13095238095201</v>
      </c>
    </row>
    <row r="24" spans="1:5">
      <c r="A24" s="17">
        <v>37530</v>
      </c>
      <c r="B24">
        <v>582.09565217391298</v>
      </c>
      <c r="C24">
        <v>316.40217391304299</v>
      </c>
      <c r="D24">
        <v>4.4042391304347799</v>
      </c>
      <c r="E24">
        <v>319.091304347826</v>
      </c>
    </row>
    <row r="25" spans="1:5">
      <c r="A25" s="17">
        <v>37561</v>
      </c>
      <c r="B25">
        <v>589.04761904761904</v>
      </c>
      <c r="C25">
        <v>319.08952380952297</v>
      </c>
      <c r="D25">
        <v>4.5103571428571403</v>
      </c>
      <c r="E25">
        <v>288.12857142857098</v>
      </c>
    </row>
    <row r="26" spans="1:5">
      <c r="A26" s="17">
        <v>37591</v>
      </c>
      <c r="B26">
        <v>595.24090909090899</v>
      </c>
      <c r="C26">
        <v>335.11818181818097</v>
      </c>
      <c r="D26">
        <v>4.6438181818181796</v>
      </c>
      <c r="E26">
        <v>243.69318181818099</v>
      </c>
    </row>
    <row r="27" spans="1:5">
      <c r="A27" s="17">
        <v>37622</v>
      </c>
      <c r="B27">
        <v>630.93913043478199</v>
      </c>
      <c r="C27">
        <v>357.529565217391</v>
      </c>
      <c r="D27">
        <v>4.8253260869565198</v>
      </c>
      <c r="E27">
        <v>255.70869565217299</v>
      </c>
    </row>
    <row r="28" spans="1:5">
      <c r="A28" s="17">
        <v>37653</v>
      </c>
      <c r="B28">
        <v>682.57500000000005</v>
      </c>
      <c r="C28">
        <v>358.10950000000003</v>
      </c>
      <c r="D28">
        <v>4.6416249999999897</v>
      </c>
      <c r="E28">
        <v>253.65</v>
      </c>
    </row>
    <row r="29" spans="1:5">
      <c r="A29" s="17">
        <v>37681</v>
      </c>
      <c r="B29">
        <v>675.45238095238096</v>
      </c>
      <c r="C29">
        <v>340.17619047619002</v>
      </c>
      <c r="D29">
        <v>4.5214285714285696</v>
      </c>
      <c r="E29">
        <v>224.94523809523801</v>
      </c>
    </row>
    <row r="30" spans="1:5">
      <c r="A30" s="17">
        <v>37712</v>
      </c>
      <c r="B30">
        <v>627.43181818181802</v>
      </c>
      <c r="C30">
        <v>329.24090909090899</v>
      </c>
      <c r="D30">
        <v>4.5131818181818097</v>
      </c>
      <c r="E30">
        <v>163.55000000000001</v>
      </c>
    </row>
    <row r="31" spans="1:5">
      <c r="A31" s="17">
        <v>37742</v>
      </c>
      <c r="B31">
        <v>651.25</v>
      </c>
      <c r="C31">
        <v>356.66500000000002</v>
      </c>
      <c r="D31">
        <v>4.7345454545454499</v>
      </c>
      <c r="E31">
        <v>167.45454545454501</v>
      </c>
    </row>
    <row r="32" spans="1:5">
      <c r="A32" s="17">
        <v>37773</v>
      </c>
      <c r="B32">
        <v>662.80952380952294</v>
      </c>
      <c r="C32">
        <v>356.70238095238102</v>
      </c>
      <c r="D32">
        <v>4.5328571428571403</v>
      </c>
      <c r="E32">
        <v>180.15714285714199</v>
      </c>
    </row>
    <row r="33" spans="1:5">
      <c r="A33" s="17">
        <v>37803</v>
      </c>
      <c r="B33">
        <v>683.56521739130403</v>
      </c>
      <c r="C33">
        <v>351.31043478260801</v>
      </c>
      <c r="D33">
        <v>4.8353260869565204</v>
      </c>
      <c r="E33">
        <v>174.72391304347801</v>
      </c>
    </row>
    <row r="34" spans="1:5">
      <c r="A34" s="17">
        <v>37834</v>
      </c>
      <c r="B34">
        <v>693.642857142857</v>
      </c>
      <c r="C34">
        <v>360.92761904761898</v>
      </c>
      <c r="D34">
        <v>4.9991666666666603</v>
      </c>
      <c r="E34">
        <v>184.166666666666</v>
      </c>
    </row>
    <row r="35" spans="1:5">
      <c r="A35" s="17">
        <v>37865</v>
      </c>
      <c r="B35">
        <v>703.31818181818096</v>
      </c>
      <c r="C35">
        <v>379.375</v>
      </c>
      <c r="D35">
        <v>5.1694318181818097</v>
      </c>
      <c r="E35">
        <v>213.113636363636</v>
      </c>
    </row>
    <row r="36" spans="1:5">
      <c r="A36" s="17">
        <v>37895</v>
      </c>
      <c r="B36">
        <v>731.84782608695605</v>
      </c>
      <c r="C36">
        <v>378.45521739130402</v>
      </c>
      <c r="D36">
        <v>4.99376086956521</v>
      </c>
      <c r="E36">
        <v>202.934782608695</v>
      </c>
    </row>
    <row r="37" spans="1:5">
      <c r="A37" s="17">
        <v>37926</v>
      </c>
      <c r="B37">
        <v>760.7</v>
      </c>
      <c r="C37">
        <v>390.33350000000002</v>
      </c>
      <c r="D37">
        <v>5.1902499999999998</v>
      </c>
      <c r="E37">
        <v>197.97499999999999</v>
      </c>
    </row>
    <row r="38" spans="1:5">
      <c r="A38" s="17">
        <v>37956</v>
      </c>
      <c r="B38">
        <v>809.54347826086905</v>
      </c>
      <c r="C38">
        <v>408.834347826086</v>
      </c>
      <c r="D38">
        <v>5.64</v>
      </c>
      <c r="E38">
        <v>200.08695652173901</v>
      </c>
    </row>
    <row r="39" spans="1:5">
      <c r="A39" s="17">
        <v>37987</v>
      </c>
      <c r="B39">
        <v>850.40909090908997</v>
      </c>
      <c r="C39">
        <v>414.42454545454501</v>
      </c>
      <c r="D39">
        <v>6.3031818181818098</v>
      </c>
      <c r="E39">
        <v>217.59090909090901</v>
      </c>
    </row>
    <row r="40" spans="1:5">
      <c r="A40" s="17">
        <v>38018</v>
      </c>
      <c r="B40">
        <v>845.92499999999995</v>
      </c>
      <c r="C40">
        <v>404.262</v>
      </c>
      <c r="D40">
        <v>6.4535</v>
      </c>
      <c r="E40">
        <v>235.45</v>
      </c>
    </row>
    <row r="41" spans="1:5">
      <c r="A41" s="17">
        <v>38047</v>
      </c>
      <c r="B41">
        <v>899.76086956521704</v>
      </c>
      <c r="C41">
        <v>407.43739130434699</v>
      </c>
      <c r="D41">
        <v>7.2643478260869498</v>
      </c>
      <c r="E41">
        <v>270.32652173912999</v>
      </c>
    </row>
    <row r="42" spans="1:5">
      <c r="A42" s="17">
        <v>38078</v>
      </c>
      <c r="B42">
        <v>882.88681818181794</v>
      </c>
      <c r="C42">
        <v>404.78136363636298</v>
      </c>
      <c r="D42">
        <v>7.1171818181818098</v>
      </c>
      <c r="E42">
        <v>298.72727272727201</v>
      </c>
    </row>
    <row r="43" spans="1:5">
      <c r="A43" s="17">
        <v>38108</v>
      </c>
      <c r="B43">
        <v>809.82142857142799</v>
      </c>
      <c r="C43">
        <v>384.748095238095</v>
      </c>
      <c r="D43">
        <v>5.8723809523809498</v>
      </c>
      <c r="E43">
        <v>245.95238095238</v>
      </c>
    </row>
    <row r="44" spans="1:5">
      <c r="A44" s="17">
        <v>38139</v>
      </c>
      <c r="B44">
        <v>807.65909090908997</v>
      </c>
      <c r="C44">
        <v>391.87045454545398</v>
      </c>
      <c r="D44">
        <v>5.8434090909090903</v>
      </c>
      <c r="E44">
        <v>228.386363636363</v>
      </c>
    </row>
    <row r="45" spans="1:5">
      <c r="A45" s="17">
        <v>38169</v>
      </c>
      <c r="B45">
        <v>810.54545454545405</v>
      </c>
      <c r="C45">
        <v>398.160454545454</v>
      </c>
      <c r="D45">
        <v>6.3343181818181797</v>
      </c>
      <c r="E45">
        <v>221.09090909090901</v>
      </c>
    </row>
    <row r="46" spans="1:5">
      <c r="A46" s="17">
        <v>38200</v>
      </c>
      <c r="B46">
        <v>849.31818181818096</v>
      </c>
      <c r="C46">
        <v>401.72318181818099</v>
      </c>
      <c r="D46">
        <v>6.6886363636363599</v>
      </c>
      <c r="E46">
        <v>215.06818181818099</v>
      </c>
    </row>
    <row r="47" spans="1:5">
      <c r="A47" s="17">
        <v>38231</v>
      </c>
      <c r="B47">
        <v>848.92090909090905</v>
      </c>
      <c r="C47">
        <v>406.23545454545399</v>
      </c>
      <c r="D47">
        <v>6.4081818181818102</v>
      </c>
      <c r="E47">
        <v>211.988636363636</v>
      </c>
    </row>
    <row r="48" spans="1:5">
      <c r="A48" s="17">
        <v>38261</v>
      </c>
      <c r="B48">
        <v>842.07</v>
      </c>
      <c r="C48">
        <v>420.76142857142798</v>
      </c>
      <c r="D48">
        <v>7.1171428571428503</v>
      </c>
      <c r="E48">
        <v>218.76190476190399</v>
      </c>
    </row>
    <row r="49" spans="1:5">
      <c r="A49" s="17">
        <v>38292</v>
      </c>
      <c r="B49">
        <v>855.5</v>
      </c>
      <c r="C49">
        <v>439.677727272727</v>
      </c>
      <c r="D49">
        <v>7.4895454545454498</v>
      </c>
      <c r="E49">
        <v>214.488636363636</v>
      </c>
    </row>
    <row r="50" spans="1:5">
      <c r="A50" s="17">
        <v>38322</v>
      </c>
      <c r="B50">
        <v>850.695652173913</v>
      </c>
      <c r="C50">
        <v>442.32130434782499</v>
      </c>
      <c r="D50">
        <v>7.07249999999999</v>
      </c>
      <c r="E50">
        <v>192.14130434782601</v>
      </c>
    </row>
    <row r="51" spans="1:5">
      <c r="A51" s="17">
        <v>38353</v>
      </c>
      <c r="B51">
        <v>859.15476190476102</v>
      </c>
      <c r="C51">
        <v>424.051428571428</v>
      </c>
      <c r="D51">
        <v>6.6254761904761903</v>
      </c>
      <c r="E51">
        <v>186.666666666666</v>
      </c>
    </row>
    <row r="52" spans="1:5">
      <c r="A52" s="17">
        <v>38384</v>
      </c>
      <c r="B52">
        <v>864.6</v>
      </c>
      <c r="C52">
        <v>424.16750000000002</v>
      </c>
      <c r="D52">
        <v>7.07137499999999</v>
      </c>
      <c r="E52">
        <v>182.16249999999999</v>
      </c>
    </row>
    <row r="53" spans="1:5">
      <c r="A53" s="17">
        <v>38412</v>
      </c>
      <c r="B53">
        <v>867.85869565217297</v>
      </c>
      <c r="C53">
        <v>434.07826086956499</v>
      </c>
      <c r="D53">
        <v>7.2399999999999904</v>
      </c>
      <c r="E53">
        <v>198.71739130434699</v>
      </c>
    </row>
    <row r="54" spans="1:5">
      <c r="A54" s="17">
        <v>38443</v>
      </c>
      <c r="B54">
        <v>866.07142857142799</v>
      </c>
      <c r="C54">
        <v>429.68047619047599</v>
      </c>
      <c r="D54">
        <v>7.1230952380952299</v>
      </c>
      <c r="E54">
        <v>199.35714285714201</v>
      </c>
    </row>
    <row r="55" spans="1:5">
      <c r="A55" s="17">
        <v>38473</v>
      </c>
      <c r="B55">
        <v>867.40909090908997</v>
      </c>
      <c r="C55">
        <v>422.33227272727203</v>
      </c>
      <c r="D55">
        <v>7.0485818181818098</v>
      </c>
      <c r="E55">
        <v>189.636363636363</v>
      </c>
    </row>
    <row r="56" spans="1:5">
      <c r="A56" s="17">
        <v>38504</v>
      </c>
      <c r="B56">
        <v>881.34090909090901</v>
      </c>
      <c r="C56">
        <v>431.696818181818</v>
      </c>
      <c r="D56">
        <v>7.3045454545454502</v>
      </c>
      <c r="E56">
        <v>186.56818181818099</v>
      </c>
    </row>
    <row r="57" spans="1:5">
      <c r="A57" s="17">
        <v>38534</v>
      </c>
      <c r="B57">
        <v>874.03571428571399</v>
      </c>
      <c r="C57">
        <v>424.438095238095</v>
      </c>
      <c r="D57">
        <v>7.0175619047618998</v>
      </c>
      <c r="E57">
        <v>185.52380952380901</v>
      </c>
    </row>
    <row r="58" spans="1:5">
      <c r="A58" s="17">
        <v>38565</v>
      </c>
      <c r="B58">
        <v>899.60869565217297</v>
      </c>
      <c r="C58">
        <v>438.11956521739103</v>
      </c>
      <c r="D58">
        <v>7.0049999999999999</v>
      </c>
      <c r="E58">
        <v>186.804347826086</v>
      </c>
    </row>
    <row r="59" spans="1:5">
      <c r="A59" s="17">
        <v>38596</v>
      </c>
      <c r="B59">
        <v>916.06818181818096</v>
      </c>
      <c r="C59">
        <v>456.69318181818102</v>
      </c>
      <c r="D59">
        <v>7.1825000000000001</v>
      </c>
      <c r="E59">
        <v>190.20454545454501</v>
      </c>
    </row>
    <row r="60" spans="1:5">
      <c r="A60" s="17">
        <v>38626</v>
      </c>
      <c r="B60">
        <v>930.642857142857</v>
      </c>
      <c r="C60">
        <v>470.13952380952298</v>
      </c>
      <c r="D60">
        <v>7.6723809523809496</v>
      </c>
      <c r="E60">
        <v>208.60714285714201</v>
      </c>
    </row>
    <row r="61" spans="1:5">
      <c r="A61" s="17">
        <v>38657</v>
      </c>
      <c r="B61">
        <v>964.07954545454504</v>
      </c>
      <c r="C61">
        <v>477.25727272727198</v>
      </c>
      <c r="D61">
        <v>7.8846045454545397</v>
      </c>
      <c r="E61">
        <v>246.386818181818</v>
      </c>
    </row>
    <row r="62" spans="1:5">
      <c r="A62" s="17">
        <v>38687</v>
      </c>
      <c r="B62">
        <v>978.07954545454504</v>
      </c>
      <c r="C62">
        <v>509.79545454545399</v>
      </c>
      <c r="D62">
        <v>8.6342045454545406</v>
      </c>
      <c r="E62">
        <v>264.71590909090901</v>
      </c>
    </row>
    <row r="63" spans="1:5">
      <c r="A63" s="17">
        <v>38718</v>
      </c>
      <c r="B63">
        <v>1028.6363636363601</v>
      </c>
      <c r="C63">
        <v>549.75318181818102</v>
      </c>
      <c r="D63">
        <v>9.1624999999999996</v>
      </c>
      <c r="E63">
        <v>274.89772727272702</v>
      </c>
    </row>
    <row r="64" spans="1:5">
      <c r="A64" s="17">
        <v>38749</v>
      </c>
      <c r="B64">
        <v>1038.7625</v>
      </c>
      <c r="C64">
        <v>555.22199999999998</v>
      </c>
      <c r="D64">
        <v>9.5119999999999898</v>
      </c>
      <c r="E64">
        <v>290.05</v>
      </c>
    </row>
    <row r="65" spans="1:5">
      <c r="A65" s="17">
        <v>38777</v>
      </c>
      <c r="B65">
        <v>1043.1413043478201</v>
      </c>
      <c r="C65">
        <v>557.97608695652104</v>
      </c>
      <c r="D65">
        <v>10.4210869565217</v>
      </c>
      <c r="E65">
        <v>312.33695652173901</v>
      </c>
    </row>
    <row r="66" spans="1:5">
      <c r="A66" s="17">
        <v>38808</v>
      </c>
      <c r="B66">
        <v>1102.2874999999999</v>
      </c>
      <c r="C66">
        <v>611.41699999999901</v>
      </c>
      <c r="D66">
        <v>12.6965</v>
      </c>
      <c r="E66">
        <v>353.6</v>
      </c>
    </row>
    <row r="67" spans="1:5">
      <c r="A67" s="17">
        <v>38838</v>
      </c>
      <c r="B67">
        <v>1258.26086956521</v>
      </c>
      <c r="C67">
        <v>673.16869565217405</v>
      </c>
      <c r="D67">
        <v>13.452826086956501</v>
      </c>
      <c r="E67">
        <v>366.84782608695599</v>
      </c>
    </row>
    <row r="68" spans="1:5">
      <c r="A68" s="17">
        <v>38869</v>
      </c>
      <c r="B68">
        <v>1189.0681818181799</v>
      </c>
      <c r="C68">
        <v>596.20772727272697</v>
      </c>
      <c r="D68">
        <v>10.788409090908999</v>
      </c>
      <c r="E68">
        <v>314.97727272727201</v>
      </c>
    </row>
    <row r="69" spans="1:5">
      <c r="A69" s="17">
        <v>38899</v>
      </c>
      <c r="B69">
        <v>1229.75</v>
      </c>
      <c r="C69">
        <v>633.28142857142802</v>
      </c>
      <c r="D69">
        <v>11.2466666666666</v>
      </c>
      <c r="E69">
        <v>317.5</v>
      </c>
    </row>
    <row r="70" spans="1:5">
      <c r="A70" s="17">
        <v>38930</v>
      </c>
      <c r="B70">
        <v>1234.0869565217299</v>
      </c>
      <c r="C70">
        <v>630.49347826086898</v>
      </c>
      <c r="D70">
        <v>12.241695652173901</v>
      </c>
      <c r="E70">
        <v>330.47826086956502</v>
      </c>
    </row>
    <row r="71" spans="1:5">
      <c r="A71" s="17">
        <v>38961</v>
      </c>
      <c r="B71">
        <v>1183.4047619047601</v>
      </c>
      <c r="C71">
        <v>599.29666666666606</v>
      </c>
      <c r="D71">
        <v>11.654999999999999</v>
      </c>
      <c r="E71">
        <v>323.166666666666</v>
      </c>
    </row>
    <row r="72" spans="1:5">
      <c r="A72" s="17">
        <v>38991</v>
      </c>
      <c r="B72">
        <v>1082.3090909090899</v>
      </c>
      <c r="C72">
        <v>586.69136363636301</v>
      </c>
      <c r="D72">
        <v>11.615454545454501</v>
      </c>
      <c r="E72">
        <v>313.87227272727199</v>
      </c>
    </row>
    <row r="73" spans="1:5">
      <c r="A73" s="17">
        <v>39022</v>
      </c>
      <c r="B73">
        <v>1181</v>
      </c>
      <c r="C73">
        <v>628.31409090909005</v>
      </c>
      <c r="D73">
        <v>12.9918181818181</v>
      </c>
      <c r="E73">
        <v>326.10227272727201</v>
      </c>
    </row>
    <row r="74" spans="1:5">
      <c r="A74" s="17">
        <v>39052</v>
      </c>
      <c r="B74">
        <v>1121.5833333333301</v>
      </c>
      <c r="C74">
        <v>628.40523809523802</v>
      </c>
      <c r="D74">
        <v>13.231319047618999</v>
      </c>
      <c r="E74">
        <v>327.07142857142799</v>
      </c>
    </row>
    <row r="75" spans="1:5">
      <c r="A75" s="17">
        <v>39083</v>
      </c>
      <c r="B75">
        <v>1148.3695652173899</v>
      </c>
      <c r="C75">
        <v>631.38434782608601</v>
      </c>
      <c r="D75">
        <v>12.877252173913</v>
      </c>
      <c r="E75">
        <v>337.45652173912998</v>
      </c>
    </row>
    <row r="76" spans="1:5">
      <c r="A76" s="17">
        <v>39114</v>
      </c>
      <c r="B76">
        <v>1205.9375</v>
      </c>
      <c r="C76">
        <v>665.87699999999995</v>
      </c>
      <c r="D76">
        <v>13.944705000000001</v>
      </c>
      <c r="E76">
        <v>343.38749999999999</v>
      </c>
    </row>
    <row r="77" spans="1:5">
      <c r="A77" s="17">
        <v>39142</v>
      </c>
      <c r="B77">
        <v>1218.6363636363601</v>
      </c>
      <c r="C77">
        <v>654.37272727272705</v>
      </c>
      <c r="D77">
        <v>13.1397727272727</v>
      </c>
      <c r="E77">
        <v>350.59090909090901</v>
      </c>
    </row>
    <row r="78" spans="1:5">
      <c r="A78" s="17">
        <v>39173</v>
      </c>
      <c r="B78">
        <v>1277.8333333333301</v>
      </c>
      <c r="C78">
        <v>679.71904761904705</v>
      </c>
      <c r="D78">
        <v>13.742861904761901</v>
      </c>
      <c r="E78">
        <v>368.72619047619003</v>
      </c>
    </row>
    <row r="79" spans="1:5">
      <c r="A79" s="17">
        <v>39203</v>
      </c>
      <c r="B79">
        <v>1302.47826086956</v>
      </c>
      <c r="C79">
        <v>667.70521739130402</v>
      </c>
      <c r="D79">
        <v>13.1665260869565</v>
      </c>
      <c r="E79">
        <v>368.08695652173901</v>
      </c>
    </row>
    <row r="80" spans="1:5">
      <c r="A80" s="17">
        <v>39234</v>
      </c>
      <c r="B80">
        <v>1286.30952380952</v>
      </c>
      <c r="C80">
        <v>655.29523809523801</v>
      </c>
      <c r="D80">
        <v>13.102399999999999</v>
      </c>
      <c r="E80">
        <v>369.13095238095201</v>
      </c>
    </row>
    <row r="81" spans="1:5">
      <c r="A81" s="17">
        <v>39264</v>
      </c>
      <c r="B81">
        <v>1304.22727272727</v>
      </c>
      <c r="C81">
        <v>665.77727272727202</v>
      </c>
      <c r="D81">
        <v>12.9415954545454</v>
      </c>
      <c r="E81">
        <v>367</v>
      </c>
    </row>
    <row r="82" spans="1:5">
      <c r="A82" s="17">
        <v>39295</v>
      </c>
      <c r="B82">
        <v>1263.79347826086</v>
      </c>
      <c r="C82">
        <v>665.37913043478204</v>
      </c>
      <c r="D82">
        <v>12.304778260869501</v>
      </c>
      <c r="E82">
        <v>342.97826086956502</v>
      </c>
    </row>
    <row r="83" spans="1:5">
      <c r="A83" s="17">
        <v>39326</v>
      </c>
      <c r="B83">
        <v>1310.5250000000001</v>
      </c>
      <c r="C83">
        <v>713.176999999999</v>
      </c>
      <c r="D83">
        <v>12.875769999999999</v>
      </c>
      <c r="E83">
        <v>335.625</v>
      </c>
    </row>
    <row r="84" spans="1:5">
      <c r="A84" s="17">
        <v>39356</v>
      </c>
      <c r="B84">
        <v>1412.77173913043</v>
      </c>
      <c r="C84">
        <v>755.98869565217296</v>
      </c>
      <c r="D84">
        <v>13.7157608695652</v>
      </c>
      <c r="E84">
        <v>366.88043478260801</v>
      </c>
    </row>
    <row r="85" spans="1:5">
      <c r="A85" s="17">
        <v>39387</v>
      </c>
      <c r="B85">
        <v>1449.10227272727</v>
      </c>
      <c r="C85">
        <v>806.13454545454499</v>
      </c>
      <c r="D85">
        <v>14.6947409090909</v>
      </c>
      <c r="E85">
        <v>363.17045454545399</v>
      </c>
    </row>
    <row r="86" spans="1:5">
      <c r="A86" s="17">
        <v>39417</v>
      </c>
      <c r="B86">
        <v>1496.5119047619</v>
      </c>
      <c r="C86">
        <v>807.61</v>
      </c>
      <c r="D86">
        <v>14.3891142857142</v>
      </c>
      <c r="E86">
        <v>354.08333333333297</v>
      </c>
    </row>
    <row r="87" spans="1:5">
      <c r="A87" s="17">
        <v>39448</v>
      </c>
      <c r="B87">
        <v>1587.25</v>
      </c>
      <c r="C87">
        <v>888.02260869565202</v>
      </c>
      <c r="D87">
        <v>15.966495652173901</v>
      </c>
      <c r="E87">
        <v>375.739130434782</v>
      </c>
    </row>
    <row r="88" spans="1:5">
      <c r="A88" s="17">
        <v>39479</v>
      </c>
      <c r="B88">
        <v>2012.0928571428501</v>
      </c>
      <c r="C88">
        <v>925.04095238095204</v>
      </c>
      <c r="D88">
        <v>17.647338095237998</v>
      </c>
      <c r="E88">
        <v>474.17857142857099</v>
      </c>
    </row>
    <row r="89" spans="1:5">
      <c r="A89" s="17">
        <v>39508</v>
      </c>
      <c r="B89">
        <v>2034.5452380952299</v>
      </c>
      <c r="C89">
        <v>961.94619047619005</v>
      </c>
      <c r="D89">
        <v>19.097514285714201</v>
      </c>
      <c r="E89">
        <v>482.32142857142799</v>
      </c>
    </row>
    <row r="90" spans="1:5">
      <c r="A90" s="17">
        <v>39539</v>
      </c>
      <c r="B90">
        <v>1991.2840909090901</v>
      </c>
      <c r="C90">
        <v>910.07318181818198</v>
      </c>
      <c r="D90">
        <v>17.518772727272701</v>
      </c>
      <c r="E90">
        <v>447.71590909090901</v>
      </c>
    </row>
    <row r="91" spans="1:5">
      <c r="A91" s="17">
        <v>39569</v>
      </c>
      <c r="B91">
        <v>2058.6999999999998</v>
      </c>
      <c r="C91">
        <v>890.51227272727203</v>
      </c>
      <c r="D91">
        <v>17.083554545454501</v>
      </c>
      <c r="E91">
        <v>436.15909090909003</v>
      </c>
    </row>
    <row r="92" spans="1:5">
      <c r="A92" s="17">
        <v>39600</v>
      </c>
      <c r="B92">
        <v>2038.0333333333299</v>
      </c>
      <c r="C92">
        <v>890.25619047619</v>
      </c>
      <c r="D92">
        <v>17.031214285714199</v>
      </c>
      <c r="E92">
        <v>451.36904761904702</v>
      </c>
    </row>
    <row r="93" spans="1:5">
      <c r="A93" s="17">
        <v>39630</v>
      </c>
      <c r="B93">
        <v>1900.69565217391</v>
      </c>
      <c r="C93">
        <v>940.21869565217401</v>
      </c>
      <c r="D93">
        <v>18.075026086956498</v>
      </c>
      <c r="E93">
        <v>425.54347826086899</v>
      </c>
    </row>
    <row r="94" spans="1:5">
      <c r="A94" s="17">
        <v>39661</v>
      </c>
      <c r="B94">
        <v>1484.98809523809</v>
      </c>
      <c r="C94">
        <v>836.42047619047605</v>
      </c>
      <c r="D94">
        <v>14.533842857142799</v>
      </c>
      <c r="E94">
        <v>312.142857142857</v>
      </c>
    </row>
    <row r="95" spans="1:5">
      <c r="A95" s="17">
        <v>39692</v>
      </c>
      <c r="B95">
        <v>1217.8272727272699</v>
      </c>
      <c r="C95">
        <v>829.08045454545402</v>
      </c>
      <c r="D95">
        <v>12.295936363636301</v>
      </c>
      <c r="E95">
        <v>246.60227272727201</v>
      </c>
    </row>
    <row r="96" spans="1:5">
      <c r="A96" s="17">
        <v>39722</v>
      </c>
      <c r="B96">
        <v>913.33913043478196</v>
      </c>
      <c r="C96">
        <v>805.79173913043405</v>
      </c>
      <c r="D96">
        <v>10.4159434782608</v>
      </c>
      <c r="E96">
        <v>190.695652173913</v>
      </c>
    </row>
    <row r="97" spans="1:5">
      <c r="A97" s="17">
        <v>39753</v>
      </c>
      <c r="B97">
        <v>838.45249999999999</v>
      </c>
      <c r="C97">
        <v>760.13049999999998</v>
      </c>
      <c r="D97">
        <v>9.8682549999999996</v>
      </c>
      <c r="E97">
        <v>205.78749999999999</v>
      </c>
    </row>
    <row r="98" spans="1:5">
      <c r="A98" s="17">
        <v>39783</v>
      </c>
      <c r="B98">
        <v>847.23478260869501</v>
      </c>
      <c r="C98">
        <v>824.550869565217</v>
      </c>
      <c r="D98">
        <v>10.385495652173899</v>
      </c>
      <c r="E98">
        <v>177.41304347825999</v>
      </c>
    </row>
    <row r="99" spans="1:5">
      <c r="A99" s="17">
        <v>39814</v>
      </c>
      <c r="B99">
        <v>955.86363636363603</v>
      </c>
      <c r="C99">
        <v>862.20909090909004</v>
      </c>
      <c r="D99">
        <v>11.419777272727201</v>
      </c>
      <c r="E99">
        <v>189.25</v>
      </c>
    </row>
    <row r="100" spans="1:5">
      <c r="A100" s="17">
        <v>39845</v>
      </c>
      <c r="B100">
        <v>1041.0125</v>
      </c>
      <c r="C100">
        <v>941.91650000000004</v>
      </c>
      <c r="D100">
        <v>13.451695000000001</v>
      </c>
      <c r="E100">
        <v>206.45</v>
      </c>
    </row>
    <row r="101" spans="1:5">
      <c r="A101" s="17">
        <v>39873</v>
      </c>
      <c r="B101">
        <v>1082</v>
      </c>
      <c r="C101">
        <v>924.96227272727197</v>
      </c>
      <c r="D101">
        <v>13.107904545454501</v>
      </c>
      <c r="E101">
        <v>204.03409090909</v>
      </c>
    </row>
    <row r="102" spans="1:5">
      <c r="A102" s="17">
        <v>39904</v>
      </c>
      <c r="B102">
        <v>1170.70454545454</v>
      </c>
      <c r="C102">
        <v>892.13454545454499</v>
      </c>
      <c r="D102">
        <v>12.531309090909</v>
      </c>
      <c r="E102">
        <v>228.35227272727201</v>
      </c>
    </row>
    <row r="103" spans="1:5">
      <c r="A103" s="17">
        <v>39934</v>
      </c>
      <c r="B103">
        <v>1136.36904761904</v>
      </c>
      <c r="C103">
        <v>930.77333333333297</v>
      </c>
      <c r="D103">
        <v>14.1516428571428</v>
      </c>
      <c r="E103">
        <v>230.42857142857099</v>
      </c>
    </row>
    <row r="104" spans="1:5">
      <c r="A104" s="17">
        <v>39965</v>
      </c>
      <c r="B104">
        <v>1221.3068181818101</v>
      </c>
      <c r="C104">
        <v>945.99</v>
      </c>
      <c r="D104">
        <v>14.643190909090899</v>
      </c>
      <c r="E104">
        <v>246.875</v>
      </c>
    </row>
    <row r="105" spans="1:5">
      <c r="A105" s="17">
        <v>39995</v>
      </c>
      <c r="B105">
        <v>1166.04347826086</v>
      </c>
      <c r="C105">
        <v>935.420869565217</v>
      </c>
      <c r="D105">
        <v>13.403752173913</v>
      </c>
      <c r="E105">
        <v>250.108695652173</v>
      </c>
    </row>
    <row r="106" spans="1:5">
      <c r="A106" s="17">
        <v>40026</v>
      </c>
      <c r="B106">
        <v>1248.48809523809</v>
      </c>
      <c r="C106">
        <v>950.57809523809499</v>
      </c>
      <c r="D106">
        <v>14.427619047619</v>
      </c>
      <c r="E106">
        <v>278.27380952380901</v>
      </c>
    </row>
    <row r="107" spans="1:5">
      <c r="A107" s="17">
        <v>40057</v>
      </c>
      <c r="B107">
        <v>1293.6309090909001</v>
      </c>
      <c r="C107">
        <v>998.03954545454496</v>
      </c>
      <c r="D107">
        <v>16.472154545454501</v>
      </c>
      <c r="E107">
        <v>294.36363636363598</v>
      </c>
    </row>
    <row r="108" spans="1:5">
      <c r="A108" s="17">
        <v>40087</v>
      </c>
      <c r="B108">
        <v>1334.27272727272</v>
      </c>
      <c r="C108">
        <v>1045.0409090909</v>
      </c>
      <c r="D108">
        <v>17.228690909090901</v>
      </c>
      <c r="E108">
        <v>322.56727272727198</v>
      </c>
    </row>
    <row r="109" spans="1:5">
      <c r="A109" s="17">
        <v>40118</v>
      </c>
      <c r="B109">
        <v>1407.12619047619</v>
      </c>
      <c r="C109">
        <v>1130.05142857142</v>
      </c>
      <c r="D109">
        <v>17.9022619047619</v>
      </c>
      <c r="E109">
        <v>353.416666666666</v>
      </c>
    </row>
    <row r="110" spans="1:5">
      <c r="A110" s="17">
        <v>40148</v>
      </c>
      <c r="B110">
        <v>1448.1708695652101</v>
      </c>
      <c r="C110">
        <v>1128.03</v>
      </c>
      <c r="D110">
        <v>17.633043478260799</v>
      </c>
      <c r="E110">
        <v>375.08565217391299</v>
      </c>
    </row>
    <row r="111" spans="1:5">
      <c r="A111" s="17">
        <v>40179</v>
      </c>
      <c r="B111">
        <v>1558.06666666666</v>
      </c>
      <c r="C111">
        <v>1116.8847619047599</v>
      </c>
      <c r="D111">
        <v>17.725595238095199</v>
      </c>
      <c r="E111">
        <v>433.22666666666601</v>
      </c>
    </row>
    <row r="112" spans="1:5">
      <c r="A112" s="17">
        <v>40210</v>
      </c>
      <c r="B112">
        <v>1523.7255</v>
      </c>
      <c r="C112">
        <v>1098.9655</v>
      </c>
      <c r="D112">
        <v>15.895375</v>
      </c>
      <c r="E112">
        <v>425.63150000000002</v>
      </c>
    </row>
    <row r="113" spans="1:5">
      <c r="A113" s="17">
        <v>40238</v>
      </c>
      <c r="B113">
        <v>1602.04347826086</v>
      </c>
      <c r="C113">
        <v>1114.5991304347799</v>
      </c>
      <c r="D113">
        <v>17.131413043478201</v>
      </c>
      <c r="E113">
        <v>463.434782608695</v>
      </c>
    </row>
    <row r="114" spans="1:5">
      <c r="A114" s="17">
        <v>40269</v>
      </c>
      <c r="B114">
        <v>1716.52272727272</v>
      </c>
      <c r="C114">
        <v>1150.57499999999</v>
      </c>
      <c r="D114">
        <v>18.144377272727201</v>
      </c>
      <c r="E114">
        <v>532.84090909090901</v>
      </c>
    </row>
    <row r="115" spans="1:5">
      <c r="A115" s="17">
        <v>40299</v>
      </c>
      <c r="B115">
        <v>1626.3904761904701</v>
      </c>
      <c r="C115">
        <v>1204.9638095237999</v>
      </c>
      <c r="D115">
        <v>18.4319666666666</v>
      </c>
      <c r="E115">
        <v>490.78571428571399</v>
      </c>
    </row>
    <row r="116" spans="1:5">
      <c r="A116" s="17">
        <v>40330</v>
      </c>
      <c r="B116">
        <v>1555.25</v>
      </c>
      <c r="C116">
        <v>1234.92318181818</v>
      </c>
      <c r="D116">
        <v>18.4915363636363</v>
      </c>
      <c r="E116">
        <v>462.39772727272702</v>
      </c>
    </row>
    <row r="117" spans="1:5">
      <c r="A117" s="17">
        <v>40360</v>
      </c>
      <c r="B117">
        <v>1525.6818181818101</v>
      </c>
      <c r="C117">
        <v>1193.1836363636301</v>
      </c>
      <c r="D117">
        <v>17.9202272727272</v>
      </c>
      <c r="E117">
        <v>456.75</v>
      </c>
    </row>
    <row r="118" spans="1:5">
      <c r="A118" s="17">
        <v>40391</v>
      </c>
      <c r="B118">
        <v>1540.34772727272</v>
      </c>
      <c r="C118">
        <v>1217.8390909090899</v>
      </c>
      <c r="D118">
        <v>18.4751181818181</v>
      </c>
      <c r="E118">
        <v>489.73181818181803</v>
      </c>
    </row>
    <row r="119" spans="1:5">
      <c r="A119" s="17">
        <v>40422</v>
      </c>
      <c r="B119">
        <v>1597.0395454545401</v>
      </c>
      <c r="C119">
        <v>1272.1527272727201</v>
      </c>
      <c r="D119">
        <v>20.5833636363636</v>
      </c>
      <c r="E119">
        <v>541.18590909090904</v>
      </c>
    </row>
    <row r="120" spans="1:5">
      <c r="A120" s="17">
        <v>40452</v>
      </c>
      <c r="B120">
        <v>1690.4695238095201</v>
      </c>
      <c r="C120">
        <v>1344.0185714285701</v>
      </c>
      <c r="D120">
        <v>23.479866666666599</v>
      </c>
      <c r="E120">
        <v>594.71952380952303</v>
      </c>
    </row>
    <row r="121" spans="1:5">
      <c r="A121" s="17">
        <v>40483</v>
      </c>
      <c r="B121">
        <v>1694.1949999999999</v>
      </c>
      <c r="C121">
        <v>1371.6768181818099</v>
      </c>
      <c r="D121">
        <v>26.684359090908998</v>
      </c>
      <c r="E121">
        <v>684.18909090909005</v>
      </c>
    </row>
    <row r="122" spans="1:5">
      <c r="A122" s="17">
        <v>40513</v>
      </c>
      <c r="B122">
        <v>1715.0104347826</v>
      </c>
      <c r="C122">
        <v>1393.6182608695599</v>
      </c>
      <c r="D122">
        <v>29.387721739130399</v>
      </c>
      <c r="E122">
        <v>756.552608695652</v>
      </c>
    </row>
    <row r="123" spans="1:5">
      <c r="A123" s="17">
        <v>40544</v>
      </c>
      <c r="B123">
        <v>1788.84619047619</v>
      </c>
      <c r="C123">
        <v>1361.8319047619</v>
      </c>
      <c r="D123">
        <v>28.554971428571399</v>
      </c>
      <c r="E123">
        <v>796.14571428571401</v>
      </c>
    </row>
    <row r="124" spans="1:5">
      <c r="A124" s="17">
        <v>40575</v>
      </c>
      <c r="B124">
        <v>1824.9969999999901</v>
      </c>
      <c r="C124">
        <v>1375.7539999999999</v>
      </c>
      <c r="D124">
        <v>31.064069999999901</v>
      </c>
      <c r="E124">
        <v>819.80149999999901</v>
      </c>
    </row>
    <row r="125" spans="1:5">
      <c r="A125" s="17">
        <v>40603</v>
      </c>
      <c r="B125">
        <v>1769.0804347825999</v>
      </c>
      <c r="C125">
        <v>1422.6508695652101</v>
      </c>
      <c r="D125">
        <v>35.883782608695597</v>
      </c>
      <c r="E125">
        <v>760.33347826086901</v>
      </c>
    </row>
    <row r="126" spans="1:5">
      <c r="A126" s="17">
        <v>40634</v>
      </c>
      <c r="B126">
        <v>1800.53476190476</v>
      </c>
      <c r="C126">
        <v>1483.8033333333301</v>
      </c>
      <c r="D126">
        <v>42.917047619047601</v>
      </c>
      <c r="E126">
        <v>770.54190476190399</v>
      </c>
    </row>
    <row r="127" spans="1:5">
      <c r="A127" s="17">
        <v>40664</v>
      </c>
      <c r="B127">
        <v>1788.3927272727201</v>
      </c>
      <c r="C127">
        <v>1512.7586363636301</v>
      </c>
      <c r="D127">
        <v>37.060945454545397</v>
      </c>
      <c r="E127">
        <v>738.54409090908996</v>
      </c>
    </row>
    <row r="128" spans="1:5">
      <c r="A128" s="17">
        <v>40695</v>
      </c>
      <c r="B128">
        <v>1768.9940909090899</v>
      </c>
      <c r="C128">
        <v>1528.58136363636</v>
      </c>
      <c r="D128">
        <v>35.752054545454499</v>
      </c>
      <c r="E128">
        <v>771.345909090909</v>
      </c>
    </row>
    <row r="129" spans="1:5">
      <c r="A129" s="17">
        <v>40725</v>
      </c>
      <c r="B129">
        <v>1762.44285714285</v>
      </c>
      <c r="C129">
        <v>1573.4347619047601</v>
      </c>
      <c r="D129">
        <v>38.116523809523798</v>
      </c>
      <c r="E129">
        <v>792.63142857142805</v>
      </c>
    </row>
    <row r="130" spans="1:5">
      <c r="A130" s="17">
        <v>40756</v>
      </c>
      <c r="B130">
        <v>1808.54</v>
      </c>
      <c r="C130">
        <v>1762.8843478260801</v>
      </c>
      <c r="D130">
        <v>40.367608695652102</v>
      </c>
      <c r="E130">
        <v>760.32478260869505</v>
      </c>
    </row>
    <row r="131" spans="1:5">
      <c r="A131" s="17">
        <v>40787</v>
      </c>
      <c r="B131">
        <v>1744.04818181818</v>
      </c>
      <c r="C131">
        <v>1772.4327272727201</v>
      </c>
      <c r="D131">
        <v>38.101818181818103</v>
      </c>
      <c r="E131">
        <v>705.10818181818104</v>
      </c>
    </row>
    <row r="132" spans="1:5">
      <c r="A132" s="17">
        <v>40817</v>
      </c>
      <c r="B132">
        <v>1539.91095238095</v>
      </c>
      <c r="C132">
        <v>1669.4038095238</v>
      </c>
      <c r="D132">
        <v>32.115690476190402</v>
      </c>
      <c r="E132">
        <v>615.02190476190401</v>
      </c>
    </row>
    <row r="133" spans="1:5">
      <c r="A133" s="17">
        <v>40848</v>
      </c>
      <c r="B133">
        <v>1597.66681818181</v>
      </c>
      <c r="C133">
        <v>1739.8254545454499</v>
      </c>
      <c r="D133">
        <v>33.229104545454497</v>
      </c>
      <c r="E133">
        <v>626.11</v>
      </c>
    </row>
    <row r="134" spans="1:5">
      <c r="A134" s="17">
        <v>40878</v>
      </c>
      <c r="B134">
        <v>1456.4622727272699</v>
      </c>
      <c r="C134">
        <v>1639.8772727272701</v>
      </c>
      <c r="D134">
        <v>30.150549999999999</v>
      </c>
      <c r="E134">
        <v>647.82545454545402</v>
      </c>
    </row>
    <row r="135" spans="1:5">
      <c r="A135" s="17">
        <v>40909</v>
      </c>
      <c r="B135">
        <v>1506.52363636363</v>
      </c>
      <c r="C135">
        <v>1656.0009090909</v>
      </c>
      <c r="D135">
        <v>30.832704545454501</v>
      </c>
      <c r="E135">
        <v>660.45272727272697</v>
      </c>
    </row>
    <row r="136" spans="1:5">
      <c r="A136" s="17">
        <v>40940</v>
      </c>
      <c r="B136">
        <v>1662.50952380952</v>
      </c>
      <c r="C136">
        <v>1742.4171428571401</v>
      </c>
      <c r="D136">
        <v>34.197604761904699</v>
      </c>
      <c r="E136">
        <v>704.08619047619004</v>
      </c>
    </row>
    <row r="137" spans="1:5">
      <c r="A137" s="17">
        <v>40969</v>
      </c>
      <c r="B137">
        <v>1658.21909090909</v>
      </c>
      <c r="C137">
        <v>1675.6536363636301</v>
      </c>
      <c r="D137">
        <v>32.931886363636302</v>
      </c>
      <c r="E137">
        <v>684.84363636363605</v>
      </c>
    </row>
    <row r="138" spans="1:5">
      <c r="A138" s="17">
        <v>41000</v>
      </c>
      <c r="B138">
        <v>1587.50761904761</v>
      </c>
      <c r="C138">
        <v>1650.13571428571</v>
      </c>
      <c r="D138">
        <v>31.585371428571399</v>
      </c>
      <c r="E138">
        <v>656.20238095238005</v>
      </c>
    </row>
    <row r="139" spans="1:5">
      <c r="A139" s="17">
        <v>41030</v>
      </c>
      <c r="B139">
        <v>1469.28956521739</v>
      </c>
      <c r="C139">
        <v>1589.29086956521</v>
      </c>
      <c r="D139">
        <v>28.819143478260798</v>
      </c>
      <c r="E139">
        <v>616.851739130434</v>
      </c>
    </row>
    <row r="140" spans="1:5">
      <c r="A140" s="17">
        <v>41061</v>
      </c>
      <c r="B140">
        <v>1448.64142857142</v>
      </c>
      <c r="C140">
        <v>1600.66809523809</v>
      </c>
      <c r="D140">
        <v>28.105838095238099</v>
      </c>
      <c r="E140">
        <v>612.905714285714</v>
      </c>
    </row>
    <row r="141" spans="1:5">
      <c r="A141" s="17">
        <v>41091</v>
      </c>
      <c r="B141">
        <v>1426.90227272727</v>
      </c>
      <c r="C141">
        <v>1595.0459090909001</v>
      </c>
      <c r="D141">
        <v>27.460122727272701</v>
      </c>
      <c r="E141">
        <v>579.89409090908998</v>
      </c>
    </row>
    <row r="142" spans="1:5">
      <c r="A142" s="17">
        <v>41122</v>
      </c>
      <c r="B142">
        <v>1460.4234782608601</v>
      </c>
      <c r="C142">
        <v>1631.1643478260801</v>
      </c>
      <c r="D142">
        <v>28.976130434782601</v>
      </c>
      <c r="E142">
        <v>605.54869565217302</v>
      </c>
    </row>
    <row r="143" spans="1:5">
      <c r="A143" s="17">
        <v>41153</v>
      </c>
      <c r="B143">
        <v>1625.8764999999901</v>
      </c>
      <c r="C143">
        <v>1745.66199999999</v>
      </c>
      <c r="D143">
        <v>33.777515000000001</v>
      </c>
      <c r="E143">
        <v>658.63699999999994</v>
      </c>
    </row>
    <row r="144" spans="1:5">
      <c r="A144" s="17">
        <v>41183</v>
      </c>
      <c r="B144">
        <v>1634.03782608695</v>
      </c>
      <c r="C144">
        <v>1744.9426086956501</v>
      </c>
      <c r="D144">
        <v>33.177952173912999</v>
      </c>
      <c r="E144">
        <v>632.57086956521698</v>
      </c>
    </row>
    <row r="145" spans="1:5">
      <c r="A145" s="17">
        <v>41214</v>
      </c>
      <c r="B145">
        <v>1577.9340909090899</v>
      </c>
      <c r="C145">
        <v>1722.8518181818099</v>
      </c>
      <c r="D145">
        <v>32.801918181818102</v>
      </c>
      <c r="E145">
        <v>638.79681818181803</v>
      </c>
    </row>
    <row r="146" spans="1:5">
      <c r="A146" s="17">
        <v>41244</v>
      </c>
      <c r="B146">
        <v>1580.6919047619001</v>
      </c>
      <c r="C146">
        <v>1683.6038095238</v>
      </c>
      <c r="D146">
        <v>31.660219047619002</v>
      </c>
      <c r="E146">
        <v>693.52952380952297</v>
      </c>
    </row>
    <row r="147" spans="1:5">
      <c r="A147" s="17">
        <v>41275</v>
      </c>
      <c r="B147">
        <v>1641.94391304347</v>
      </c>
      <c r="C147">
        <v>1672.1765217391301</v>
      </c>
      <c r="D147">
        <v>31.169095652173901</v>
      </c>
      <c r="E147">
        <v>714.91304347826099</v>
      </c>
    </row>
    <row r="148" spans="1:5">
      <c r="A148" s="17">
        <v>41306</v>
      </c>
      <c r="B148">
        <v>1674.04599999999</v>
      </c>
      <c r="C148">
        <v>1627.8689999999999</v>
      </c>
      <c r="D148">
        <v>30.223469999999999</v>
      </c>
      <c r="E148">
        <v>753.95499999999902</v>
      </c>
    </row>
    <row r="149" spans="1:5">
      <c r="A149" s="17">
        <v>41334</v>
      </c>
      <c r="B149">
        <v>1582.67571428571</v>
      </c>
      <c r="C149">
        <v>1592.85619047619</v>
      </c>
      <c r="D149">
        <v>28.788961904761901</v>
      </c>
      <c r="E149">
        <v>758.35571428571404</v>
      </c>
    </row>
    <row r="150" spans="1:5">
      <c r="A150" s="17">
        <v>41365</v>
      </c>
      <c r="B150">
        <v>1491.16863636363</v>
      </c>
      <c r="C150">
        <v>1485.0659090909</v>
      </c>
      <c r="D150">
        <v>25.248531818181799</v>
      </c>
      <c r="E150">
        <v>705.37863636363602</v>
      </c>
    </row>
    <row r="151" spans="1:5">
      <c r="A151" s="17">
        <v>41395</v>
      </c>
      <c r="B151">
        <v>1478.9113043478201</v>
      </c>
      <c r="C151">
        <v>1416.6834782608601</v>
      </c>
      <c r="D151">
        <v>23.088982608695598</v>
      </c>
      <c r="E151">
        <v>725.74434782608705</v>
      </c>
    </row>
    <row r="152" spans="1:5">
      <c r="A152" s="17">
        <v>41426</v>
      </c>
      <c r="B152">
        <v>1429.778</v>
      </c>
      <c r="C152">
        <v>1344.6975</v>
      </c>
      <c r="D152">
        <v>21.171774999999901</v>
      </c>
      <c r="E152">
        <v>712.68149999999901</v>
      </c>
    </row>
    <row r="153" spans="1:5">
      <c r="A153" s="17">
        <v>41456</v>
      </c>
      <c r="B153">
        <v>1403.9852173913</v>
      </c>
      <c r="C153">
        <v>1286.1665217391301</v>
      </c>
      <c r="D153">
        <v>19.719391304347798</v>
      </c>
      <c r="E153">
        <v>720.34130434782605</v>
      </c>
    </row>
    <row r="154" spans="1:5">
      <c r="A154" s="17">
        <v>41487</v>
      </c>
      <c r="B154">
        <v>1502.5631818181801</v>
      </c>
      <c r="C154">
        <v>1353.0295454545401</v>
      </c>
      <c r="D154">
        <v>22.118522727272701</v>
      </c>
      <c r="E154">
        <v>741.90499999999997</v>
      </c>
    </row>
    <row r="155" spans="1:5">
      <c r="A155" s="17">
        <v>41518</v>
      </c>
      <c r="B155">
        <v>1454.9514285714199</v>
      </c>
      <c r="C155">
        <v>1348.7019047619001</v>
      </c>
      <c r="D155">
        <v>22.5776857142857</v>
      </c>
      <c r="E155">
        <v>708.50190476190403</v>
      </c>
    </row>
    <row r="156" spans="1:5">
      <c r="A156" s="17">
        <v>41548</v>
      </c>
      <c r="B156">
        <v>1418.3108695652099</v>
      </c>
      <c r="C156">
        <v>1316.77347826086</v>
      </c>
      <c r="D156">
        <v>22.032426086956502</v>
      </c>
      <c r="E156">
        <v>726.89347826086896</v>
      </c>
    </row>
    <row r="157" spans="1:5">
      <c r="A157" s="17">
        <v>41579</v>
      </c>
      <c r="B157">
        <v>1416.99523809523</v>
      </c>
      <c r="C157">
        <v>1275.5057142857099</v>
      </c>
      <c r="D157">
        <v>20.688276190476099</v>
      </c>
      <c r="E157">
        <v>733.53571428571399</v>
      </c>
    </row>
    <row r="158" spans="1:5">
      <c r="A158" s="17">
        <v>41609</v>
      </c>
      <c r="B158">
        <v>1357.62681818181</v>
      </c>
      <c r="C158">
        <v>1224.21363636363</v>
      </c>
      <c r="D158">
        <v>19.699940909090898</v>
      </c>
      <c r="E158">
        <v>714.09363636363605</v>
      </c>
    </row>
    <row r="159" spans="1:5">
      <c r="A159" s="17">
        <v>41640</v>
      </c>
      <c r="B159">
        <v>1423.4343478260801</v>
      </c>
      <c r="C159">
        <v>1243.6930434782601</v>
      </c>
      <c r="D159">
        <v>19.884343478260799</v>
      </c>
      <c r="E159">
        <v>733.46782608695605</v>
      </c>
    </row>
    <row r="160" spans="1:5">
      <c r="A160" s="17">
        <v>41671</v>
      </c>
      <c r="B160">
        <v>1413.076</v>
      </c>
      <c r="C160">
        <v>1302.5395000000001</v>
      </c>
      <c r="D160">
        <v>20.915414999999999</v>
      </c>
      <c r="E160">
        <v>728.24749999999995</v>
      </c>
    </row>
    <row r="161" spans="1:5">
      <c r="A161" s="17">
        <v>41699</v>
      </c>
      <c r="B161">
        <v>1450.58142857142</v>
      </c>
      <c r="C161">
        <v>1336.4814285714201</v>
      </c>
      <c r="D161">
        <v>20.708828571428501</v>
      </c>
      <c r="E161">
        <v>774.48571428571404</v>
      </c>
    </row>
    <row r="162" spans="1:5">
      <c r="A162" s="17">
        <v>41730</v>
      </c>
      <c r="B162">
        <v>1430.89227272727</v>
      </c>
      <c r="C162">
        <v>1298.3936363636301</v>
      </c>
      <c r="D162">
        <v>19.714722727272701</v>
      </c>
      <c r="E162">
        <v>793.88681818181794</v>
      </c>
    </row>
    <row r="163" spans="1:5">
      <c r="A163" s="17">
        <v>41760</v>
      </c>
      <c r="B163">
        <v>1457.4468181818099</v>
      </c>
      <c r="C163">
        <v>1288.3872727272701</v>
      </c>
      <c r="D163">
        <v>19.352472727272701</v>
      </c>
      <c r="E163">
        <v>821.00590909090897</v>
      </c>
    </row>
    <row r="164" spans="1:5">
      <c r="A164" s="17">
        <v>41791</v>
      </c>
      <c r="B164">
        <v>1454.8847619047599</v>
      </c>
      <c r="C164">
        <v>1281.8595238095199</v>
      </c>
      <c r="D164">
        <v>19.904028571428501</v>
      </c>
      <c r="E164">
        <v>833.17333333333295</v>
      </c>
    </row>
    <row r="165" spans="1:5">
      <c r="A165" s="17">
        <v>41821</v>
      </c>
      <c r="B165">
        <v>1490.8739130434701</v>
      </c>
      <c r="C165">
        <v>1311.25304347826</v>
      </c>
      <c r="D165">
        <v>20.914134782608599</v>
      </c>
      <c r="E165">
        <v>872.41913043478201</v>
      </c>
    </row>
    <row r="166" spans="1:5">
      <c r="A166" s="17">
        <v>41852</v>
      </c>
      <c r="B166">
        <v>1446.9119047618999</v>
      </c>
      <c r="C166">
        <v>1295.8942857142799</v>
      </c>
      <c r="D166">
        <v>19.726033333333302</v>
      </c>
      <c r="E166">
        <v>877.64952380952298</v>
      </c>
    </row>
    <row r="167" spans="1:5">
      <c r="A167" s="17">
        <v>41883</v>
      </c>
      <c r="B167">
        <v>1361.4363636363601</v>
      </c>
      <c r="C167">
        <v>1238.3463636363599</v>
      </c>
      <c r="D167">
        <v>18.442640909090901</v>
      </c>
      <c r="E167">
        <v>838.71681818181798</v>
      </c>
    </row>
    <row r="168" spans="1:5">
      <c r="A168" s="17">
        <v>41913</v>
      </c>
      <c r="B168">
        <v>1261.0856521739099</v>
      </c>
      <c r="C168">
        <v>1223.45652173913</v>
      </c>
      <c r="D168">
        <v>17.197552173913</v>
      </c>
      <c r="E168">
        <v>778.851739130434</v>
      </c>
    </row>
    <row r="169" spans="1:5">
      <c r="A169" s="17">
        <v>41944</v>
      </c>
      <c r="B169">
        <v>1211.511</v>
      </c>
      <c r="C169">
        <v>1178.393</v>
      </c>
      <c r="D169">
        <v>16.031154999999998</v>
      </c>
      <c r="E169">
        <v>780.45749999999998</v>
      </c>
    </row>
    <row r="170" spans="1:5">
      <c r="A170" s="17">
        <v>41974</v>
      </c>
      <c r="B170">
        <v>1215.9204347826001</v>
      </c>
      <c r="C170">
        <v>1199.74260869565</v>
      </c>
      <c r="D170">
        <v>16.267308695652101</v>
      </c>
      <c r="E170">
        <v>805.323913043478</v>
      </c>
    </row>
    <row r="171" spans="1:5">
      <c r="A171" s="17">
        <v>42005</v>
      </c>
      <c r="B171">
        <v>1244.7777272727201</v>
      </c>
      <c r="C171">
        <v>1251.9986363636301</v>
      </c>
      <c r="D171">
        <v>17.173604545454499</v>
      </c>
      <c r="E171">
        <v>784.82954545454504</v>
      </c>
    </row>
    <row r="172" spans="1:5">
      <c r="A172" s="17">
        <v>42036</v>
      </c>
      <c r="B172">
        <v>1197.0934999999999</v>
      </c>
      <c r="C172">
        <v>1225.7735</v>
      </c>
      <c r="D172">
        <v>16.789774999999999</v>
      </c>
      <c r="E172">
        <v>787.98749999999995</v>
      </c>
    </row>
    <row r="173" spans="1:5">
      <c r="A173" s="17">
        <v>42064</v>
      </c>
      <c r="B173">
        <v>1139.9795454545399</v>
      </c>
      <c r="C173">
        <v>1178.62954545454</v>
      </c>
      <c r="D173">
        <v>16.225750000000001</v>
      </c>
      <c r="E173">
        <v>785.51227272727203</v>
      </c>
    </row>
    <row r="174" spans="1:5">
      <c r="A174" s="17">
        <v>42095</v>
      </c>
      <c r="B174">
        <v>1155.20727272727</v>
      </c>
      <c r="C174">
        <v>1200.4304545454499</v>
      </c>
      <c r="D174">
        <v>16.385345454545401</v>
      </c>
      <c r="E174">
        <v>769.27499999999895</v>
      </c>
    </row>
    <row r="175" spans="1:5">
      <c r="A175" s="17">
        <v>42125</v>
      </c>
      <c r="B175">
        <v>1142.6376190476101</v>
      </c>
      <c r="C175">
        <v>1199.2714285714201</v>
      </c>
      <c r="D175">
        <v>16.844757142857102</v>
      </c>
      <c r="E175">
        <v>785.50047619047598</v>
      </c>
    </row>
    <row r="176" spans="1:5">
      <c r="A176" s="17">
        <v>42156</v>
      </c>
      <c r="B176">
        <v>1089.92136363636</v>
      </c>
      <c r="C176">
        <v>1181.82772727272</v>
      </c>
      <c r="D176">
        <v>16.083031818181801</v>
      </c>
      <c r="E176">
        <v>724.23818181818103</v>
      </c>
    </row>
    <row r="177" spans="1:5">
      <c r="A177" s="17">
        <v>42186</v>
      </c>
      <c r="B177">
        <v>1016.07869565217</v>
      </c>
      <c r="C177">
        <v>1132.1295652173901</v>
      </c>
      <c r="D177">
        <v>15.114652173913001</v>
      </c>
      <c r="E177">
        <v>642.16956521739098</v>
      </c>
    </row>
    <row r="178" spans="1:5">
      <c r="A178" s="17">
        <v>42217</v>
      </c>
      <c r="B178">
        <v>990.63904761904701</v>
      </c>
      <c r="C178">
        <v>1119.84666666666</v>
      </c>
      <c r="D178">
        <v>14.9562857142857</v>
      </c>
      <c r="E178">
        <v>596.98857142857105</v>
      </c>
    </row>
    <row r="179" spans="1:5">
      <c r="A179" s="17">
        <v>42248</v>
      </c>
      <c r="B179">
        <v>967.40772727272702</v>
      </c>
      <c r="C179">
        <v>1125.115</v>
      </c>
      <c r="D179">
        <v>14.757759090909</v>
      </c>
      <c r="E179">
        <v>610.14318181818101</v>
      </c>
    </row>
    <row r="180" spans="1:5">
      <c r="A180" s="17">
        <v>42278</v>
      </c>
      <c r="B180">
        <v>979.61909090909103</v>
      </c>
      <c r="C180">
        <v>1159.06954545454</v>
      </c>
      <c r="D180">
        <v>15.796704545454499</v>
      </c>
      <c r="E180">
        <v>690.72318181818105</v>
      </c>
    </row>
    <row r="181" spans="1:5">
      <c r="A181" s="17">
        <v>42309</v>
      </c>
      <c r="B181">
        <v>883.099999999999</v>
      </c>
      <c r="C181">
        <v>1084.8647619047599</v>
      </c>
      <c r="D181">
        <v>14.4461142857142</v>
      </c>
      <c r="E181">
        <v>573.11666666666599</v>
      </c>
    </row>
    <row r="182" spans="1:5">
      <c r="A182" s="17">
        <v>42339</v>
      </c>
      <c r="B182">
        <v>863.36217391304297</v>
      </c>
      <c r="C182">
        <v>1069.73652173913</v>
      </c>
      <c r="D182">
        <v>14.106199999999999</v>
      </c>
      <c r="E182">
        <v>552.68086956521699</v>
      </c>
    </row>
    <row r="183" spans="1:5">
      <c r="A183" s="17">
        <v>42370</v>
      </c>
      <c r="B183">
        <v>855.95047619047602</v>
      </c>
      <c r="C183">
        <v>1096.1228571428501</v>
      </c>
      <c r="D183">
        <v>14.085661904761899</v>
      </c>
      <c r="E183">
        <v>500.24238095238098</v>
      </c>
    </row>
    <row r="184" spans="1:5">
      <c r="A184" s="17">
        <v>42401</v>
      </c>
      <c r="B184">
        <v>924.72571428571405</v>
      </c>
      <c r="C184">
        <v>1202.01999999999</v>
      </c>
      <c r="D184">
        <v>15.1383476190476</v>
      </c>
      <c r="E184">
        <v>505.99571428571397</v>
      </c>
    </row>
    <row r="185" spans="1:5">
      <c r="A185" s="17">
        <v>42430</v>
      </c>
      <c r="B185">
        <v>966.08521739130401</v>
      </c>
      <c r="C185">
        <v>1242.5773913043399</v>
      </c>
      <c r="D185">
        <v>15.3859869565217</v>
      </c>
      <c r="E185">
        <v>569.56217391304301</v>
      </c>
    </row>
    <row r="186" spans="1:5">
      <c r="A186" s="17">
        <v>42461</v>
      </c>
      <c r="B186">
        <v>995.38142857142805</v>
      </c>
      <c r="C186">
        <v>1242.41285714285</v>
      </c>
      <c r="D186">
        <v>16.312847619047599</v>
      </c>
      <c r="E186">
        <v>574.45952380952303</v>
      </c>
    </row>
    <row r="187" spans="1:5">
      <c r="A187" s="17">
        <v>42491</v>
      </c>
      <c r="B187">
        <v>1032.39045454545</v>
      </c>
      <c r="C187">
        <v>1256.8827272727201</v>
      </c>
      <c r="D187">
        <v>16.855190909090901</v>
      </c>
      <c r="E187">
        <v>576.25818181818101</v>
      </c>
    </row>
    <row r="188" spans="1:5">
      <c r="A188" s="17">
        <v>42522</v>
      </c>
      <c r="B188">
        <v>985.40045454545395</v>
      </c>
      <c r="C188">
        <v>1276.7559090909001</v>
      </c>
      <c r="D188">
        <v>17.255909090909</v>
      </c>
      <c r="E188">
        <v>553.70090909090902</v>
      </c>
    </row>
    <row r="189" spans="1:5">
      <c r="A189" s="17">
        <v>42552</v>
      </c>
      <c r="B189">
        <v>1094.99285714285</v>
      </c>
      <c r="C189">
        <v>1339.6714285714199</v>
      </c>
      <c r="D189">
        <v>19.9982619047619</v>
      </c>
      <c r="E189">
        <v>651.89523809523803</v>
      </c>
    </row>
    <row r="190" spans="1:5">
      <c r="A190" s="17">
        <v>42583</v>
      </c>
      <c r="B190">
        <v>1120.21652173913</v>
      </c>
      <c r="C190">
        <v>1339.19913043478</v>
      </c>
      <c r="D190">
        <v>19.5374913043478</v>
      </c>
      <c r="E190">
        <v>697.73086956521695</v>
      </c>
    </row>
    <row r="191" spans="1:5">
      <c r="A191" s="17">
        <v>42614</v>
      </c>
      <c r="B191">
        <v>1047.1099999999999</v>
      </c>
      <c r="C191">
        <v>1326.20636363636</v>
      </c>
      <c r="D191">
        <v>19.302177272727199</v>
      </c>
      <c r="E191">
        <v>684.78181818181804</v>
      </c>
    </row>
    <row r="192" spans="1:5">
      <c r="A192" s="17">
        <v>42644</v>
      </c>
      <c r="B192">
        <v>957.09095238095199</v>
      </c>
      <c r="C192">
        <v>1265.2271428571401</v>
      </c>
      <c r="D192">
        <v>17.6562809523809</v>
      </c>
      <c r="E192">
        <v>646.54142857142801</v>
      </c>
    </row>
    <row r="193" spans="1:5">
      <c r="A193" s="17">
        <v>42675</v>
      </c>
      <c r="B193">
        <v>953.75090909090898</v>
      </c>
      <c r="C193">
        <v>1235.15772727272</v>
      </c>
      <c r="D193">
        <v>17.3488318181818</v>
      </c>
      <c r="E193">
        <v>702.38636363636294</v>
      </c>
    </row>
    <row r="194" spans="1:5">
      <c r="A194" s="17">
        <v>42705</v>
      </c>
      <c r="B194">
        <v>918.18272727272699</v>
      </c>
      <c r="C194">
        <v>1150.9477272727199</v>
      </c>
      <c r="D194">
        <v>16.3836181818181</v>
      </c>
      <c r="E194">
        <v>702.604999999999</v>
      </c>
    </row>
    <row r="195" spans="1:5">
      <c r="A195" s="17">
        <v>42736</v>
      </c>
      <c r="B195">
        <v>972.26090909090897</v>
      </c>
      <c r="C195">
        <v>1192.4709090909</v>
      </c>
      <c r="D195">
        <v>16.849677272727199</v>
      </c>
      <c r="E195">
        <v>748.23272727272695</v>
      </c>
    </row>
    <row r="196" spans="1:5">
      <c r="A196" s="17">
        <v>42767</v>
      </c>
      <c r="B196">
        <v>1010.02349999999</v>
      </c>
      <c r="C196">
        <v>1235.0740000000001</v>
      </c>
      <c r="D196">
        <v>17.931584999999998</v>
      </c>
      <c r="E196">
        <v>773.78449999999998</v>
      </c>
    </row>
    <row r="197" spans="1:5">
      <c r="A197" s="17">
        <v>42795</v>
      </c>
      <c r="B197">
        <v>961.53173913043395</v>
      </c>
      <c r="C197">
        <v>1231.3621739130399</v>
      </c>
      <c r="D197">
        <v>17.613186956521702</v>
      </c>
      <c r="E197">
        <v>777.12608695652102</v>
      </c>
    </row>
    <row r="198" spans="1:5">
      <c r="A198" s="17">
        <v>42826</v>
      </c>
      <c r="B198">
        <v>961.91199999999901</v>
      </c>
      <c r="C198">
        <v>1269.9445000000001</v>
      </c>
      <c r="D198">
        <v>18.049164999999899</v>
      </c>
      <c r="E198">
        <v>800.26850000000002</v>
      </c>
    </row>
    <row r="199" spans="1:5">
      <c r="A199" s="17">
        <v>42856</v>
      </c>
      <c r="B199">
        <v>931.550869565217</v>
      </c>
      <c r="C199">
        <v>1246.1313043478201</v>
      </c>
      <c r="D199">
        <v>16.795578260869501</v>
      </c>
      <c r="E199">
        <v>794.03695652173894</v>
      </c>
    </row>
    <row r="200" spans="1:5">
      <c r="A200" s="17">
        <v>42887</v>
      </c>
      <c r="B200">
        <v>933.03727272727201</v>
      </c>
      <c r="C200">
        <v>1260.75272727272</v>
      </c>
      <c r="D200">
        <v>16.942963636363601</v>
      </c>
      <c r="E200">
        <v>862.67</v>
      </c>
    </row>
    <row r="201" spans="1:5">
      <c r="A201" s="17">
        <v>42917</v>
      </c>
      <c r="B201">
        <v>919.21714285714199</v>
      </c>
      <c r="C201">
        <v>1236.6923809523801</v>
      </c>
      <c r="D201">
        <v>16.197314285714199</v>
      </c>
      <c r="E201">
        <v>857.81952380952396</v>
      </c>
    </row>
    <row r="202" spans="1:5">
      <c r="A202" s="17">
        <v>42948</v>
      </c>
      <c r="B202">
        <v>975.11260869565206</v>
      </c>
      <c r="C202">
        <v>1283.9169565217301</v>
      </c>
      <c r="D202">
        <v>16.951486956521698</v>
      </c>
      <c r="E202">
        <v>912.88478260869499</v>
      </c>
    </row>
    <row r="203" spans="1:5">
      <c r="A203" s="17">
        <v>42979</v>
      </c>
      <c r="B203">
        <v>966.51761904761895</v>
      </c>
      <c r="C203">
        <v>1315.5009523809499</v>
      </c>
      <c r="D203">
        <v>17.430228571428501</v>
      </c>
      <c r="E203">
        <v>935.68904761904696</v>
      </c>
    </row>
    <row r="204" spans="1:5">
      <c r="A204" s="17">
        <v>43009</v>
      </c>
      <c r="B204">
        <v>923.65272727272702</v>
      </c>
      <c r="C204">
        <v>1281.3909090909001</v>
      </c>
      <c r="D204">
        <v>16.9581272727272</v>
      </c>
      <c r="E204">
        <v>956.70954545454504</v>
      </c>
    </row>
    <row r="205" spans="1:5">
      <c r="A205" s="17">
        <v>43040</v>
      </c>
      <c r="B205">
        <v>935.2</v>
      </c>
      <c r="C205">
        <v>1282.3136363636299</v>
      </c>
      <c r="D205">
        <v>16.992259090908998</v>
      </c>
      <c r="E205">
        <v>1002.01045454545</v>
      </c>
    </row>
    <row r="206" spans="1:5">
      <c r="A206" s="17">
        <v>43070</v>
      </c>
      <c r="B206">
        <v>908.50142857142805</v>
      </c>
      <c r="C206">
        <v>1266.56904761904</v>
      </c>
      <c r="D206">
        <v>16.1887714285714</v>
      </c>
      <c r="E206">
        <v>1027.33142857142</v>
      </c>
    </row>
    <row r="207" spans="1:5">
      <c r="A207" s="17">
        <v>43101</v>
      </c>
      <c r="B207">
        <v>988.34739130434696</v>
      </c>
      <c r="C207">
        <v>1330.45956521739</v>
      </c>
      <c r="D207">
        <v>17.159260869565198</v>
      </c>
      <c r="E207">
        <v>1094.1121739130399</v>
      </c>
    </row>
    <row r="208" spans="1:5">
      <c r="A208" s="17">
        <v>43132</v>
      </c>
      <c r="B208">
        <v>990.26649999999995</v>
      </c>
      <c r="C208">
        <v>1331.1129999999901</v>
      </c>
      <c r="D208">
        <v>16.615165000000001</v>
      </c>
      <c r="E208">
        <v>1021.10399999999</v>
      </c>
    </row>
    <row r="209" spans="1:5">
      <c r="A209" s="17">
        <v>43160</v>
      </c>
      <c r="B209">
        <v>952.72636363636298</v>
      </c>
      <c r="C209">
        <v>1325.79909090909</v>
      </c>
      <c r="D209">
        <v>16.466663636363599</v>
      </c>
      <c r="E209">
        <v>981.06136363636301</v>
      </c>
    </row>
    <row r="210" spans="1:5">
      <c r="A210" s="17">
        <v>43191</v>
      </c>
      <c r="B210">
        <v>925.57142857142799</v>
      </c>
      <c r="C210">
        <v>1335.8038095238001</v>
      </c>
      <c r="D210">
        <v>16.6484904761904</v>
      </c>
      <c r="E210">
        <v>973.07142857142799</v>
      </c>
    </row>
    <row r="211" spans="1:5">
      <c r="A211" s="17">
        <v>43221</v>
      </c>
      <c r="B211">
        <v>905.39869565217305</v>
      </c>
      <c r="C211">
        <v>1304.0743478260799</v>
      </c>
      <c r="D211">
        <v>16.478082608695601</v>
      </c>
      <c r="E211">
        <v>980.46956521739105</v>
      </c>
    </row>
    <row r="212" spans="1:5">
      <c r="A212" s="17">
        <v>43252</v>
      </c>
      <c r="B212">
        <v>885.12809523809506</v>
      </c>
      <c r="C212">
        <v>1281.2933333333301</v>
      </c>
      <c r="D212">
        <v>16.524142857142799</v>
      </c>
      <c r="E212">
        <v>985.04333333333295</v>
      </c>
    </row>
    <row r="213" spans="1:5">
      <c r="A213" s="17">
        <v>43282</v>
      </c>
      <c r="B213">
        <v>831.81454545454505</v>
      </c>
      <c r="C213">
        <v>1237.9263636363601</v>
      </c>
      <c r="D213">
        <v>15.7238636363636</v>
      </c>
      <c r="E213">
        <v>931.09954545454502</v>
      </c>
    </row>
    <row r="214" spans="1:5">
      <c r="A214" s="17">
        <v>43313</v>
      </c>
      <c r="B214">
        <v>803.92826086956495</v>
      </c>
      <c r="C214">
        <v>1201.00304347826</v>
      </c>
      <c r="D214">
        <v>14.9755304347826</v>
      </c>
      <c r="E214">
        <v>921.10956521739104</v>
      </c>
    </row>
    <row r="215" spans="1:5">
      <c r="A215" s="17">
        <v>43344</v>
      </c>
      <c r="B215">
        <v>805.27749999999901</v>
      </c>
      <c r="C215">
        <v>1198.3585</v>
      </c>
      <c r="D215">
        <v>14.2655449999999</v>
      </c>
      <c r="E215">
        <v>1014.43849999999</v>
      </c>
    </row>
    <row r="216" spans="1:5">
      <c r="A216" s="17">
        <v>43374</v>
      </c>
      <c r="B216">
        <v>830.86999999999898</v>
      </c>
      <c r="C216">
        <v>1214.6739130434701</v>
      </c>
      <c r="D216">
        <v>14.564617391304299</v>
      </c>
      <c r="E216">
        <v>1084.24260869565</v>
      </c>
    </row>
    <row r="217" spans="1:5">
      <c r="A217" s="17">
        <v>43405</v>
      </c>
      <c r="B217">
        <v>846.46181818181799</v>
      </c>
      <c r="C217">
        <v>1221.0536363636299</v>
      </c>
      <c r="D217">
        <v>14.360872727272699</v>
      </c>
      <c r="E217">
        <v>1140.74363636363</v>
      </c>
    </row>
    <row r="218" spans="1:5">
      <c r="A218" s="17">
        <v>43435</v>
      </c>
      <c r="B218">
        <v>793.38666666666597</v>
      </c>
      <c r="C218">
        <v>1253.7814285714201</v>
      </c>
      <c r="D218">
        <v>14.766380952380899</v>
      </c>
      <c r="E218">
        <v>1245.6466666666599</v>
      </c>
    </row>
    <row r="219" spans="1:5">
      <c r="A219" s="17">
        <v>43466</v>
      </c>
      <c r="B219">
        <v>807.72478260869502</v>
      </c>
      <c r="C219">
        <v>1291.9604347826</v>
      </c>
      <c r="D219">
        <v>15.6091956521739</v>
      </c>
      <c r="E219">
        <v>1329.44478260869</v>
      </c>
    </row>
    <row r="220" spans="1:5">
      <c r="A220" s="17">
        <v>43497</v>
      </c>
      <c r="B220">
        <v>820.49099999999999</v>
      </c>
      <c r="C220">
        <v>1320.4355</v>
      </c>
      <c r="D220">
        <v>15.813995</v>
      </c>
      <c r="E220">
        <v>1443.5645</v>
      </c>
    </row>
    <row r="221" spans="1:5">
      <c r="A221" s="17">
        <v>43525</v>
      </c>
      <c r="B221">
        <v>840.98476190476094</v>
      </c>
      <c r="C221">
        <v>1299.83</v>
      </c>
      <c r="D221">
        <v>15.2762857142857</v>
      </c>
      <c r="E221">
        <v>1528.8533333333301</v>
      </c>
    </row>
    <row r="222" spans="1:5">
      <c r="A222" s="17">
        <v>43556</v>
      </c>
      <c r="B222">
        <v>889.20090909090902</v>
      </c>
      <c r="C222">
        <v>1285.5622727272701</v>
      </c>
      <c r="D222">
        <v>15.0399681818181</v>
      </c>
      <c r="E222">
        <v>1395.1499999999901</v>
      </c>
    </row>
    <row r="223" spans="1:5">
      <c r="A223" s="17">
        <v>43586</v>
      </c>
      <c r="B223">
        <v>833.00086956521704</v>
      </c>
      <c r="C223">
        <v>1284.24478260869</v>
      </c>
      <c r="D223">
        <v>14.6422956521739</v>
      </c>
      <c r="E223">
        <v>1336.0534782608599</v>
      </c>
    </row>
    <row r="224" spans="1:5">
      <c r="A224" s="17">
        <v>43617</v>
      </c>
      <c r="B224">
        <v>811.21100000000001</v>
      </c>
      <c r="C224">
        <v>1360.7660000000001</v>
      </c>
      <c r="D224">
        <v>15.035839999999901</v>
      </c>
      <c r="E224">
        <v>1448.8564999999901</v>
      </c>
    </row>
    <row r="225" spans="1:5">
      <c r="A225" s="17">
        <v>43647</v>
      </c>
      <c r="B225">
        <v>844.754782608695</v>
      </c>
      <c r="C225">
        <v>1414.1430434782601</v>
      </c>
      <c r="D225">
        <v>15.7576217391304</v>
      </c>
      <c r="E225">
        <v>1545.6730434782601</v>
      </c>
    </row>
    <row r="226" spans="1:5">
      <c r="A226" s="17">
        <v>43678</v>
      </c>
      <c r="B226">
        <v>863.48499999999899</v>
      </c>
      <c r="C226">
        <v>1502.6045454545399</v>
      </c>
      <c r="D226">
        <v>17.204840909090901</v>
      </c>
      <c r="E226">
        <v>1456.05</v>
      </c>
    </row>
    <row r="227" spans="1:5">
      <c r="A227" s="17">
        <v>43709</v>
      </c>
      <c r="B227">
        <v>942.75428571428495</v>
      </c>
      <c r="C227">
        <v>1509.1195238095199</v>
      </c>
      <c r="D227">
        <v>18.137271428571399</v>
      </c>
      <c r="E227">
        <v>1605.6523809523801</v>
      </c>
    </row>
    <row r="228" spans="1:5">
      <c r="A228" s="17">
        <v>43739</v>
      </c>
      <c r="B228">
        <v>899.34739130434696</v>
      </c>
      <c r="C228">
        <v>1495.1873913043401</v>
      </c>
      <c r="D228">
        <v>17.6380086956521</v>
      </c>
      <c r="E228">
        <v>1732.03434782608</v>
      </c>
    </row>
    <row r="229" spans="1:5">
      <c r="A229" s="17">
        <v>43770</v>
      </c>
      <c r="B229">
        <v>902.06714285714202</v>
      </c>
      <c r="C229">
        <v>1469.98761904761</v>
      </c>
      <c r="D229">
        <v>17.150071428571401</v>
      </c>
      <c r="E229">
        <v>1772.5923809523799</v>
      </c>
    </row>
    <row r="230" spans="1:5">
      <c r="A230" s="17">
        <v>43800</v>
      </c>
      <c r="B230">
        <v>928.59863636363605</v>
      </c>
      <c r="C230">
        <v>1482.7009090909</v>
      </c>
      <c r="D230">
        <v>17.1918863636363</v>
      </c>
      <c r="E230">
        <v>1903.0059090909001</v>
      </c>
    </row>
    <row r="231" spans="1:5">
      <c r="A231" s="17">
        <v>43831</v>
      </c>
      <c r="B231">
        <v>986.88652173912999</v>
      </c>
      <c r="C231">
        <v>1559.6152173912999</v>
      </c>
      <c r="D231">
        <v>17.960430434782602</v>
      </c>
      <c r="E231">
        <v>2227.75173913043</v>
      </c>
    </row>
    <row r="232" spans="1:5">
      <c r="A232" s="17">
        <v>43862</v>
      </c>
      <c r="B232">
        <v>960.07150000000001</v>
      </c>
      <c r="C232">
        <v>1596.60149999999</v>
      </c>
      <c r="D232">
        <v>17.858554999999999</v>
      </c>
      <c r="E232">
        <v>2528.6369999999902</v>
      </c>
    </row>
    <row r="233" spans="1:5">
      <c r="A233" s="17">
        <v>43891</v>
      </c>
      <c r="B233">
        <v>758.68863636363596</v>
      </c>
      <c r="C233">
        <v>1595.3554545454499</v>
      </c>
      <c r="D233">
        <v>14.9216454545454</v>
      </c>
      <c r="E233">
        <v>2135.66318181818</v>
      </c>
    </row>
    <row r="234" spans="1:5">
      <c r="A234" s="17">
        <v>43922</v>
      </c>
      <c r="B234">
        <v>757.69454545454505</v>
      </c>
      <c r="C234">
        <v>1684.32499999999</v>
      </c>
      <c r="D234">
        <v>15.072949999999899</v>
      </c>
      <c r="E234">
        <v>2108.5972727272701</v>
      </c>
    </row>
    <row r="235" spans="1:5">
      <c r="A235" s="17">
        <v>43952</v>
      </c>
      <c r="B235">
        <v>800.97619047619003</v>
      </c>
      <c r="C235">
        <v>1718.1542857142799</v>
      </c>
      <c r="D235">
        <v>16.305595238095201</v>
      </c>
      <c r="E235">
        <v>1919.2161904761899</v>
      </c>
    </row>
    <row r="236" spans="1:5">
      <c r="A236" s="17">
        <v>43983</v>
      </c>
      <c r="B236">
        <v>824.09363636363605</v>
      </c>
      <c r="C236">
        <v>1735.0059090909001</v>
      </c>
      <c r="D236">
        <v>17.700099999999999</v>
      </c>
      <c r="E236">
        <v>1931.45454545454</v>
      </c>
    </row>
    <row r="237" spans="1:5">
      <c r="A237" s="17">
        <v>44013</v>
      </c>
      <c r="B237">
        <v>865.80217391304302</v>
      </c>
      <c r="C237">
        <v>1845.3695652173899</v>
      </c>
      <c r="D237">
        <v>20.5464130434782</v>
      </c>
      <c r="E237">
        <v>2053.6578260869501</v>
      </c>
    </row>
    <row r="238" spans="1:5">
      <c r="A238" s="17">
        <v>44044</v>
      </c>
      <c r="B238">
        <v>944.074285714285</v>
      </c>
      <c r="C238">
        <v>1971.9038095238</v>
      </c>
      <c r="D238">
        <v>27.031528571428499</v>
      </c>
      <c r="E238">
        <v>2176.3471428571402</v>
      </c>
    </row>
    <row r="239" spans="1:5">
      <c r="A239" s="17">
        <v>44075</v>
      </c>
      <c r="B239">
        <v>908.62681818181795</v>
      </c>
      <c r="C239">
        <v>1924.0286363636301</v>
      </c>
      <c r="D239">
        <v>25.8235363636363</v>
      </c>
      <c r="E239">
        <v>2298.3554545454499</v>
      </c>
    </row>
    <row r="240" spans="1:5">
      <c r="A240" s="17">
        <v>44105</v>
      </c>
      <c r="B240">
        <v>875.77772727272702</v>
      </c>
      <c r="C240">
        <v>1901.6922727272699</v>
      </c>
      <c r="D240">
        <v>24.238018181818099</v>
      </c>
      <c r="E240">
        <v>2350.84227272727</v>
      </c>
    </row>
    <row r="241" spans="1:5">
      <c r="A241" s="17">
        <v>44136</v>
      </c>
      <c r="B241">
        <v>917.87904761904701</v>
      </c>
      <c r="C241">
        <v>1865.9571428571401</v>
      </c>
      <c r="D241">
        <v>24.035814285714199</v>
      </c>
      <c r="E241">
        <v>2362.29476190476</v>
      </c>
    </row>
    <row r="242" spans="1:5">
      <c r="A242" s="17">
        <v>44166</v>
      </c>
      <c r="B242">
        <v>1030.8308695652099</v>
      </c>
      <c r="C242">
        <v>1860.48956521739</v>
      </c>
      <c r="D242">
        <v>25.067482608695599</v>
      </c>
      <c r="E242">
        <v>2345.8656521739099</v>
      </c>
    </row>
    <row r="243" spans="1:5">
      <c r="A243" s="17">
        <v>44197</v>
      </c>
      <c r="B243">
        <v>1089.4966666666601</v>
      </c>
      <c r="C243">
        <v>1866.1847619047601</v>
      </c>
      <c r="D243">
        <v>25.878195238095199</v>
      </c>
      <c r="E243">
        <v>2379.1114285714202</v>
      </c>
    </row>
    <row r="244" spans="1:5">
      <c r="A244" s="17">
        <v>44228</v>
      </c>
      <c r="B244">
        <v>1210.2815000000001</v>
      </c>
      <c r="C244">
        <v>1808.8854999999901</v>
      </c>
      <c r="D244">
        <v>27.277794999999902</v>
      </c>
      <c r="E244">
        <v>2350.761</v>
      </c>
    </row>
    <row r="245" spans="1:5">
      <c r="A245" s="17">
        <v>44256</v>
      </c>
      <c r="B245">
        <v>1185.44434782608</v>
      </c>
      <c r="C245">
        <v>1721.46608695652</v>
      </c>
      <c r="D245">
        <v>25.633021739130399</v>
      </c>
      <c r="E245">
        <v>2484.6395652173901</v>
      </c>
    </row>
    <row r="246" spans="1:5">
      <c r="A246" s="17">
        <v>44287</v>
      </c>
      <c r="B246">
        <v>1208.77272727272</v>
      </c>
      <c r="C246">
        <v>1758.79909090909</v>
      </c>
      <c r="D246">
        <v>25.636513636363599</v>
      </c>
      <c r="E246">
        <v>2771.9377272727202</v>
      </c>
    </row>
    <row r="247" spans="1:5">
      <c r="A247" s="17">
        <v>44317</v>
      </c>
      <c r="B247">
        <v>1215.53666666666</v>
      </c>
      <c r="C247">
        <v>1853.7480952380899</v>
      </c>
      <c r="D247">
        <v>27.539766666666601</v>
      </c>
      <c r="E247">
        <v>2876.6219047619002</v>
      </c>
    </row>
    <row r="248" spans="1:5">
      <c r="A248" s="17">
        <v>44348</v>
      </c>
      <c r="B248">
        <v>1125.8836363636301</v>
      </c>
      <c r="C248">
        <v>1834.1745454545401</v>
      </c>
      <c r="D248">
        <v>26.963204545454499</v>
      </c>
      <c r="E248">
        <v>2723.1790909090901</v>
      </c>
    </row>
    <row r="249" spans="1:5">
      <c r="A249" s="17">
        <v>44378</v>
      </c>
      <c r="B249">
        <v>1088.24</v>
      </c>
      <c r="C249">
        <v>1805.02818181818</v>
      </c>
      <c r="D249">
        <v>25.687345454545401</v>
      </c>
      <c r="E249">
        <v>2728.7890909090902</v>
      </c>
    </row>
    <row r="250" spans="1:5">
      <c r="A250" s="17">
        <v>44409</v>
      </c>
      <c r="B250">
        <v>1011.90772727272</v>
      </c>
      <c r="C250">
        <v>1786.2586363636301</v>
      </c>
      <c r="D250">
        <v>23.959359090909</v>
      </c>
      <c r="E250">
        <v>2527.8631818181798</v>
      </c>
    </row>
    <row r="251" spans="1:5">
      <c r="A251" s="17">
        <v>44440</v>
      </c>
      <c r="B251">
        <v>974.42818181818097</v>
      </c>
      <c r="C251">
        <v>1778.7377272727199</v>
      </c>
      <c r="D251">
        <v>23.2616181818181</v>
      </c>
      <c r="E251">
        <v>2098.5259090908999</v>
      </c>
    </row>
    <row r="252" spans="1:5">
      <c r="A252" s="17">
        <v>44470</v>
      </c>
      <c r="B252">
        <v>1021.98761904761</v>
      </c>
      <c r="C252">
        <v>1776.9833333333299</v>
      </c>
      <c r="D252">
        <v>23.3948</v>
      </c>
      <c r="E252">
        <v>2022.8571428571399</v>
      </c>
    </row>
    <row r="253" spans="1:5">
      <c r="A253" s="17">
        <v>44501</v>
      </c>
      <c r="B253">
        <v>1032.65409090909</v>
      </c>
      <c r="C253">
        <v>1818.4395454545399</v>
      </c>
      <c r="D253">
        <v>24.122695454545401</v>
      </c>
      <c r="E253">
        <v>1998.04727272727</v>
      </c>
    </row>
    <row r="254" spans="1:5">
      <c r="A254" s="17">
        <v>44531</v>
      </c>
      <c r="B254">
        <v>950.57695652173902</v>
      </c>
      <c r="C254">
        <v>1792.51565217391</v>
      </c>
      <c r="D254">
        <v>22.526130434782601</v>
      </c>
      <c r="E254">
        <v>1828.9099999999901</v>
      </c>
    </row>
    <row r="255" spans="1:5">
      <c r="A255" s="17">
        <v>44562</v>
      </c>
      <c r="B255">
        <v>995.85157894736801</v>
      </c>
      <c r="C255">
        <v>1819.4142105263099</v>
      </c>
      <c r="D255">
        <v>23.242742105263101</v>
      </c>
      <c r="E255">
        <v>1999.93684210526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B5B21-4EAD-4C23-8474-CB79ECBF0FDE}">
  <sheetPr>
    <tabColor theme="9" tint="0.79998168889431442"/>
  </sheetPr>
  <dimension ref="A1:K75"/>
  <sheetViews>
    <sheetView workbookViewId="0">
      <selection activeCell="K1" sqref="K1"/>
    </sheetView>
  </sheetViews>
  <sheetFormatPr defaultRowHeight="12.75"/>
  <cols>
    <col min="1" max="1" width="10.140625" bestFit="1" customWidth="1"/>
  </cols>
  <sheetData>
    <row r="1" spans="1:11">
      <c r="A1" t="s">
        <v>1</v>
      </c>
      <c r="B1" t="s">
        <v>329</v>
      </c>
      <c r="C1" t="s">
        <v>113</v>
      </c>
      <c r="D1" t="s">
        <v>140</v>
      </c>
      <c r="K1" t="s">
        <v>111</v>
      </c>
    </row>
    <row r="2" spans="1:11">
      <c r="A2" s="17">
        <v>42370</v>
      </c>
      <c r="B2">
        <v>205.06118104179214</v>
      </c>
      <c r="C2">
        <v>360.45064300875219</v>
      </c>
      <c r="D2">
        <f>SUM(B2,C2)</f>
        <v>565.51182405054431</v>
      </c>
    </row>
    <row r="3" spans="1:11">
      <c r="A3" s="17">
        <v>42401</v>
      </c>
      <c r="B3">
        <v>226.5143577507892</v>
      </c>
      <c r="C3">
        <v>360.45064300875219</v>
      </c>
      <c r="D3">
        <f t="shared" ref="D3:D66" si="0">SUM(B3,C3)</f>
        <v>586.96500075954145</v>
      </c>
    </row>
    <row r="4" spans="1:11">
      <c r="A4" s="17">
        <v>42430</v>
      </c>
      <c r="B4">
        <v>246.785469989066</v>
      </c>
      <c r="C4">
        <v>360.45064300875219</v>
      </c>
      <c r="D4">
        <f t="shared" si="0"/>
        <v>607.23611299781817</v>
      </c>
    </row>
    <row r="5" spans="1:11">
      <c r="A5" s="17">
        <v>42461</v>
      </c>
      <c r="B5">
        <v>229.32324096083761</v>
      </c>
      <c r="C5">
        <v>360.45064300875219</v>
      </c>
      <c r="D5">
        <f t="shared" si="0"/>
        <v>589.77388396958986</v>
      </c>
    </row>
    <row r="6" spans="1:11">
      <c r="A6" s="17">
        <v>42491</v>
      </c>
      <c r="B6">
        <v>218.62428869246563</v>
      </c>
      <c r="C6">
        <v>360.45064300875219</v>
      </c>
      <c r="D6">
        <f t="shared" si="0"/>
        <v>579.07493170121779</v>
      </c>
    </row>
    <row r="7" spans="1:11">
      <c r="A7" s="17">
        <v>42522</v>
      </c>
      <c r="B7">
        <v>247.15015760474444</v>
      </c>
      <c r="C7">
        <v>360.45064300875219</v>
      </c>
      <c r="D7">
        <f t="shared" si="0"/>
        <v>607.60080061349663</v>
      </c>
    </row>
    <row r="8" spans="1:11">
      <c r="A8" s="17">
        <v>42552</v>
      </c>
      <c r="B8">
        <v>193.75670350402271</v>
      </c>
      <c r="C8">
        <v>360.45064300875219</v>
      </c>
      <c r="D8">
        <f t="shared" si="0"/>
        <v>554.20734651277485</v>
      </c>
    </row>
    <row r="9" spans="1:11">
      <c r="A9" s="17">
        <v>42583</v>
      </c>
      <c r="B9">
        <v>171.24790739472294</v>
      </c>
      <c r="C9">
        <v>360.45064300875219</v>
      </c>
      <c r="D9">
        <f t="shared" si="0"/>
        <v>531.69855040347511</v>
      </c>
    </row>
    <row r="10" spans="1:11">
      <c r="A10" s="17">
        <v>42614</v>
      </c>
      <c r="B10">
        <v>228.15614816003429</v>
      </c>
      <c r="C10">
        <v>360.45064300875219</v>
      </c>
      <c r="D10">
        <f t="shared" si="0"/>
        <v>588.60679116878646</v>
      </c>
    </row>
    <row r="11" spans="1:11">
      <c r="A11" s="17">
        <v>42644</v>
      </c>
      <c r="B11">
        <v>225.82548648849647</v>
      </c>
      <c r="C11">
        <v>360.45064300875219</v>
      </c>
      <c r="D11">
        <f t="shared" si="0"/>
        <v>586.27612949724869</v>
      </c>
    </row>
    <row r="12" spans="1:11">
      <c r="A12" s="17">
        <v>42675</v>
      </c>
      <c r="B12">
        <v>250.78632714788702</v>
      </c>
      <c r="C12">
        <v>360.45064300875219</v>
      </c>
      <c r="D12">
        <f t="shared" si="0"/>
        <v>611.23697015663925</v>
      </c>
    </row>
    <row r="13" spans="1:11">
      <c r="A13" s="17">
        <v>42705</v>
      </c>
      <c r="B13">
        <v>202.84734620514794</v>
      </c>
      <c r="C13">
        <v>360.45064300875219</v>
      </c>
      <c r="D13">
        <f t="shared" si="0"/>
        <v>563.29798921390011</v>
      </c>
    </row>
    <row r="14" spans="1:11">
      <c r="A14" s="17">
        <v>42736</v>
      </c>
      <c r="B14">
        <v>217.7947216790337</v>
      </c>
      <c r="C14">
        <v>340.34547243864398</v>
      </c>
      <c r="D14">
        <f t="shared" si="0"/>
        <v>558.14019411767765</v>
      </c>
    </row>
    <row r="15" spans="1:11">
      <c r="A15" s="17">
        <v>42767</v>
      </c>
      <c r="B15">
        <v>236.45305716820229</v>
      </c>
      <c r="C15">
        <v>340.34547243864398</v>
      </c>
      <c r="D15">
        <f t="shared" si="0"/>
        <v>576.79852960684627</v>
      </c>
    </row>
    <row r="16" spans="1:11">
      <c r="A16" s="17">
        <v>42795</v>
      </c>
      <c r="B16">
        <v>273.65440703142031</v>
      </c>
      <c r="C16">
        <v>340.34547243864398</v>
      </c>
      <c r="D16">
        <f t="shared" si="0"/>
        <v>613.99987947006434</v>
      </c>
    </row>
    <row r="17" spans="1:4">
      <c r="A17" s="17">
        <v>42826</v>
      </c>
      <c r="B17">
        <v>221.60762618296889</v>
      </c>
      <c r="C17">
        <v>340.34547243864398</v>
      </c>
      <c r="D17">
        <f t="shared" si="0"/>
        <v>561.95309862161287</v>
      </c>
    </row>
    <row r="18" spans="1:4">
      <c r="A18" s="17">
        <v>42856</v>
      </c>
      <c r="B18">
        <v>247.64707303412729</v>
      </c>
      <c r="C18">
        <v>340.34547243864398</v>
      </c>
      <c r="D18">
        <f t="shared" si="0"/>
        <v>587.99254547277133</v>
      </c>
    </row>
    <row r="19" spans="1:4">
      <c r="A19" s="17">
        <v>42887</v>
      </c>
      <c r="B19">
        <v>246.18721584209518</v>
      </c>
      <c r="C19">
        <v>340.34547243864398</v>
      </c>
      <c r="D19">
        <f t="shared" si="0"/>
        <v>586.53268828073919</v>
      </c>
    </row>
    <row r="20" spans="1:4">
      <c r="A20" s="17">
        <v>42917</v>
      </c>
      <c r="B20">
        <v>214.16879934524022</v>
      </c>
      <c r="C20">
        <v>340.34547243864398</v>
      </c>
      <c r="D20">
        <f t="shared" si="0"/>
        <v>554.51427178388417</v>
      </c>
    </row>
    <row r="21" spans="1:4">
      <c r="A21" s="17">
        <v>42948</v>
      </c>
      <c r="B21">
        <v>185.19441602981166</v>
      </c>
      <c r="C21">
        <v>340.34547243864398</v>
      </c>
      <c r="D21">
        <f t="shared" si="0"/>
        <v>525.53988846845562</v>
      </c>
    </row>
    <row r="22" spans="1:4">
      <c r="A22" s="17">
        <v>42979</v>
      </c>
      <c r="B22">
        <v>241.1559598625276</v>
      </c>
      <c r="C22">
        <v>340.34547243864398</v>
      </c>
      <c r="D22">
        <f t="shared" si="0"/>
        <v>581.50143230117158</v>
      </c>
    </row>
    <row r="23" spans="1:4">
      <c r="A23" s="17">
        <v>43009</v>
      </c>
      <c r="B23">
        <v>236.82530380408954</v>
      </c>
      <c r="C23">
        <v>340.34547243864398</v>
      </c>
      <c r="D23">
        <f t="shared" si="0"/>
        <v>577.1707762427335</v>
      </c>
    </row>
    <row r="24" spans="1:4">
      <c r="A24" s="17">
        <v>43040</v>
      </c>
      <c r="B24">
        <v>273.36317225004223</v>
      </c>
      <c r="C24">
        <v>340.34547243864398</v>
      </c>
      <c r="D24">
        <f t="shared" si="0"/>
        <v>613.70864468868626</v>
      </c>
    </row>
    <row r="25" spans="1:4">
      <c r="A25" s="17">
        <v>43070</v>
      </c>
      <c r="B25">
        <v>213.94912651293552</v>
      </c>
      <c r="C25">
        <v>340.34547243864398</v>
      </c>
      <c r="D25">
        <f t="shared" si="0"/>
        <v>554.29459895157947</v>
      </c>
    </row>
    <row r="26" spans="1:4">
      <c r="A26" s="17">
        <v>43101</v>
      </c>
      <c r="B26">
        <v>237.72806275237312</v>
      </c>
      <c r="C26">
        <v>346.93569051906121</v>
      </c>
      <c r="D26">
        <f t="shared" si="0"/>
        <v>584.6637532714343</v>
      </c>
    </row>
    <row r="27" spans="1:4">
      <c r="A27" s="17">
        <v>43132</v>
      </c>
      <c r="B27">
        <v>260.12375010911501</v>
      </c>
      <c r="C27">
        <v>346.93569051906121</v>
      </c>
      <c r="D27">
        <f t="shared" si="0"/>
        <v>607.05944062817616</v>
      </c>
    </row>
    <row r="28" spans="1:4">
      <c r="A28" s="17">
        <v>43160</v>
      </c>
      <c r="B28">
        <v>305.2016455011688</v>
      </c>
      <c r="C28">
        <v>346.93569051906121</v>
      </c>
      <c r="D28">
        <f t="shared" si="0"/>
        <v>652.13733602023001</v>
      </c>
    </row>
    <row r="29" spans="1:4">
      <c r="A29" s="17">
        <v>43191</v>
      </c>
      <c r="B29">
        <v>252.14921708628918</v>
      </c>
      <c r="C29">
        <v>346.93569051906121</v>
      </c>
      <c r="D29">
        <f t="shared" si="0"/>
        <v>599.08490760535039</v>
      </c>
    </row>
    <row r="30" spans="1:4">
      <c r="A30" s="17">
        <v>43221</v>
      </c>
      <c r="B30">
        <v>286.02147751233355</v>
      </c>
      <c r="C30">
        <v>346.93569051906121</v>
      </c>
      <c r="D30">
        <f t="shared" si="0"/>
        <v>632.95716803139476</v>
      </c>
    </row>
    <row r="31" spans="1:4">
      <c r="A31" s="17">
        <v>43252</v>
      </c>
      <c r="B31">
        <v>284.36093014793244</v>
      </c>
      <c r="C31">
        <v>346.93569051906121</v>
      </c>
      <c r="D31">
        <f t="shared" si="0"/>
        <v>631.2966206669937</v>
      </c>
    </row>
    <row r="32" spans="1:4">
      <c r="A32" s="17">
        <v>43282</v>
      </c>
      <c r="B32">
        <v>203.37310400064186</v>
      </c>
      <c r="C32">
        <v>346.93569051906121</v>
      </c>
      <c r="D32">
        <f t="shared" si="0"/>
        <v>550.30879451970304</v>
      </c>
    </row>
    <row r="33" spans="1:4">
      <c r="A33" s="17">
        <v>43313</v>
      </c>
      <c r="B33">
        <v>189.96196854667406</v>
      </c>
      <c r="C33">
        <v>346.93569051906121</v>
      </c>
      <c r="D33">
        <f t="shared" si="0"/>
        <v>536.8976590657353</v>
      </c>
    </row>
    <row r="34" spans="1:4">
      <c r="A34" s="17">
        <v>43344</v>
      </c>
      <c r="B34">
        <v>246.31421946595631</v>
      </c>
      <c r="C34">
        <v>346.93569051906121</v>
      </c>
      <c r="D34">
        <f t="shared" si="0"/>
        <v>593.24990998501755</v>
      </c>
    </row>
    <row r="35" spans="1:4">
      <c r="A35" s="17">
        <v>43374</v>
      </c>
      <c r="B35">
        <v>242.17746784637765</v>
      </c>
      <c r="C35">
        <v>346.93569051906121</v>
      </c>
      <c r="D35">
        <f t="shared" si="0"/>
        <v>589.11315836543884</v>
      </c>
    </row>
    <row r="36" spans="1:4">
      <c r="A36" s="17">
        <v>43405</v>
      </c>
      <c r="B36">
        <v>279.04675560482491</v>
      </c>
      <c r="C36">
        <v>346.93569051906121</v>
      </c>
      <c r="D36">
        <f t="shared" si="0"/>
        <v>625.98244612388612</v>
      </c>
    </row>
    <row r="37" spans="1:4">
      <c r="A37" s="17">
        <v>43435</v>
      </c>
      <c r="B37">
        <v>219.01652505140041</v>
      </c>
      <c r="C37">
        <v>346.93569051906121</v>
      </c>
      <c r="D37">
        <f t="shared" si="0"/>
        <v>565.95221557046159</v>
      </c>
    </row>
    <row r="38" spans="1:4">
      <c r="A38" s="17">
        <v>43466</v>
      </c>
      <c r="B38">
        <v>242.24219241712805</v>
      </c>
      <c r="C38">
        <v>342.05555555555554</v>
      </c>
      <c r="D38">
        <f t="shared" si="0"/>
        <v>584.29774797268362</v>
      </c>
    </row>
    <row r="39" spans="1:4">
      <c r="A39" s="17">
        <v>43497</v>
      </c>
      <c r="B39">
        <v>264.85000410150604</v>
      </c>
      <c r="C39">
        <v>342.05555555555554</v>
      </c>
      <c r="D39">
        <f t="shared" si="0"/>
        <v>606.90555965706153</v>
      </c>
    </row>
    <row r="40" spans="1:4">
      <c r="A40" s="17">
        <v>43525</v>
      </c>
      <c r="B40">
        <v>310.61096125973745</v>
      </c>
      <c r="C40">
        <v>342.05555555555554</v>
      </c>
      <c r="D40">
        <f t="shared" si="0"/>
        <v>652.66651681529299</v>
      </c>
    </row>
    <row r="41" spans="1:4">
      <c r="A41" s="17">
        <v>43556</v>
      </c>
      <c r="B41">
        <v>256.72894350552951</v>
      </c>
      <c r="C41">
        <v>342.05555555555554</v>
      </c>
      <c r="D41">
        <f t="shared" si="0"/>
        <v>598.78449906108506</v>
      </c>
    </row>
    <row r="42" spans="1:4">
      <c r="A42" s="17">
        <v>43586</v>
      </c>
      <c r="B42">
        <v>291.09967866160122</v>
      </c>
      <c r="C42">
        <v>342.05555555555554</v>
      </c>
      <c r="D42">
        <f t="shared" si="0"/>
        <v>633.1552342171567</v>
      </c>
    </row>
    <row r="43" spans="1:4">
      <c r="A43" s="17">
        <v>43617</v>
      </c>
      <c r="B43">
        <v>289.18194876528872</v>
      </c>
      <c r="C43">
        <v>342.05555555555554</v>
      </c>
      <c r="D43">
        <f t="shared" si="0"/>
        <v>631.23750432084421</v>
      </c>
    </row>
    <row r="44" spans="1:4">
      <c r="A44" s="17">
        <v>43647</v>
      </c>
      <c r="B44">
        <v>260.55364282396488</v>
      </c>
      <c r="C44">
        <v>342.05555555555554</v>
      </c>
      <c r="D44">
        <f t="shared" si="0"/>
        <v>602.60919837952042</v>
      </c>
    </row>
    <row r="45" spans="1:4">
      <c r="A45" s="17">
        <v>43678</v>
      </c>
      <c r="B45">
        <v>244.43651186330052</v>
      </c>
      <c r="C45">
        <v>342.05555555555554</v>
      </c>
      <c r="D45">
        <f t="shared" si="0"/>
        <v>586.4920674188561</v>
      </c>
    </row>
    <row r="46" spans="1:4">
      <c r="A46" s="17">
        <v>43709</v>
      </c>
      <c r="B46">
        <v>302.86610123806662</v>
      </c>
      <c r="C46">
        <v>342.05555555555554</v>
      </c>
      <c r="D46">
        <f t="shared" si="0"/>
        <v>644.92165679362211</v>
      </c>
    </row>
    <row r="47" spans="1:4">
      <c r="A47" s="17">
        <v>43739</v>
      </c>
      <c r="B47">
        <v>297.34849033509158</v>
      </c>
      <c r="C47">
        <v>342.05555555555554</v>
      </c>
      <c r="D47">
        <f t="shared" si="0"/>
        <v>639.40404589064713</v>
      </c>
    </row>
    <row r="48" spans="1:4">
      <c r="A48" s="17">
        <v>43770</v>
      </c>
      <c r="B48">
        <v>335.29929265880077</v>
      </c>
      <c r="C48">
        <v>342.05555555555554</v>
      </c>
      <c r="D48">
        <f t="shared" si="0"/>
        <v>677.35484821435625</v>
      </c>
    </row>
    <row r="49" spans="1:4">
      <c r="A49" s="17">
        <v>43800</v>
      </c>
      <c r="B49">
        <v>264.90425979790024</v>
      </c>
      <c r="C49">
        <v>342.05555555555554</v>
      </c>
      <c r="D49">
        <f t="shared" si="0"/>
        <v>606.95981535345572</v>
      </c>
    </row>
    <row r="50" spans="1:4">
      <c r="A50" s="17">
        <v>43831</v>
      </c>
      <c r="B50">
        <v>314.7570600335182</v>
      </c>
      <c r="C50">
        <v>296.83102706393879</v>
      </c>
      <c r="D50">
        <f t="shared" si="0"/>
        <v>611.58808709745699</v>
      </c>
    </row>
    <row r="51" spans="1:4">
      <c r="A51" s="17">
        <v>43862</v>
      </c>
      <c r="B51">
        <v>308.8290293536657</v>
      </c>
      <c r="C51">
        <v>296.83102706393879</v>
      </c>
      <c r="D51">
        <f t="shared" si="0"/>
        <v>605.66005641760444</v>
      </c>
    </row>
    <row r="52" spans="1:4">
      <c r="A52" s="17">
        <v>43891</v>
      </c>
      <c r="B52">
        <v>339.54489096081693</v>
      </c>
      <c r="C52">
        <v>296.83102706393879</v>
      </c>
      <c r="D52">
        <f t="shared" si="0"/>
        <v>636.37591802475572</v>
      </c>
    </row>
    <row r="53" spans="1:4">
      <c r="A53" s="17">
        <v>43922</v>
      </c>
      <c r="B53">
        <v>302.1813162791766</v>
      </c>
      <c r="C53">
        <v>296.83102706393879</v>
      </c>
      <c r="D53">
        <f t="shared" si="0"/>
        <v>599.01234334311539</v>
      </c>
    </row>
    <row r="54" spans="1:4">
      <c r="A54" s="17">
        <v>43952</v>
      </c>
      <c r="B54">
        <v>321.1746525697688</v>
      </c>
      <c r="C54">
        <v>296.83102706393879</v>
      </c>
      <c r="D54">
        <f t="shared" si="0"/>
        <v>618.00567963370759</v>
      </c>
    </row>
    <row r="55" spans="1:4">
      <c r="A55" s="17">
        <v>43983</v>
      </c>
      <c r="B55">
        <v>318.1851947228987</v>
      </c>
      <c r="C55">
        <v>296.83102706393879</v>
      </c>
      <c r="D55">
        <f t="shared" si="0"/>
        <v>615.01622178683749</v>
      </c>
    </row>
    <row r="56" spans="1:4">
      <c r="A56" s="17">
        <v>44013</v>
      </c>
      <c r="B56">
        <v>277.11508746321255</v>
      </c>
      <c r="C56">
        <v>296.83102706393879</v>
      </c>
      <c r="D56">
        <f t="shared" si="0"/>
        <v>573.94611452715139</v>
      </c>
    </row>
    <row r="57" spans="1:4">
      <c r="A57" s="17">
        <v>44044</v>
      </c>
      <c r="B57">
        <v>244.91646433269523</v>
      </c>
      <c r="C57">
        <v>296.83102706393879</v>
      </c>
      <c r="D57">
        <f t="shared" si="0"/>
        <v>541.74749139663402</v>
      </c>
    </row>
    <row r="58" spans="1:4">
      <c r="A58" s="17">
        <v>44075</v>
      </c>
      <c r="B58">
        <v>292.66186131120878</v>
      </c>
      <c r="C58">
        <v>296.83102706393879</v>
      </c>
      <c r="D58">
        <f t="shared" si="0"/>
        <v>589.49288837514757</v>
      </c>
    </row>
    <row r="59" spans="1:4">
      <c r="A59" s="17">
        <v>44105</v>
      </c>
      <c r="B59">
        <v>334.37790006192495</v>
      </c>
      <c r="C59">
        <v>296.83102706393879</v>
      </c>
      <c r="D59">
        <f t="shared" si="0"/>
        <v>631.20892712586374</v>
      </c>
    </row>
    <row r="60" spans="1:4">
      <c r="A60" s="17">
        <v>44136</v>
      </c>
      <c r="B60">
        <v>328.58758477640657</v>
      </c>
      <c r="C60">
        <v>296.83102706393879</v>
      </c>
      <c r="D60">
        <f t="shared" si="0"/>
        <v>625.41861184034542</v>
      </c>
    </row>
    <row r="61" spans="1:4">
      <c r="A61" s="17">
        <v>44166</v>
      </c>
      <c r="B61">
        <v>273.54453220580461</v>
      </c>
      <c r="C61">
        <v>296.83102706393879</v>
      </c>
      <c r="D61">
        <f t="shared" si="0"/>
        <v>570.37555926974346</v>
      </c>
    </row>
    <row r="62" spans="1:4">
      <c r="A62" s="17">
        <v>44197</v>
      </c>
      <c r="B62">
        <v>299.45738397740121</v>
      </c>
      <c r="C62">
        <v>342.81938392837384</v>
      </c>
      <c r="D62">
        <f t="shared" si="0"/>
        <v>642.27676790577505</v>
      </c>
    </row>
    <row r="63" spans="1:4">
      <c r="A63" s="17">
        <v>44228</v>
      </c>
      <c r="B63">
        <v>303.42677384724544</v>
      </c>
      <c r="C63">
        <v>342.81938392837384</v>
      </c>
      <c r="D63">
        <f t="shared" si="0"/>
        <v>646.24615777561928</v>
      </c>
    </row>
    <row r="64" spans="1:4">
      <c r="A64" s="17">
        <v>44256</v>
      </c>
      <c r="B64">
        <v>336.22477056526452</v>
      </c>
      <c r="C64">
        <v>342.81938392837384</v>
      </c>
      <c r="D64">
        <f t="shared" si="0"/>
        <v>679.04415449363842</v>
      </c>
    </row>
    <row r="65" spans="1:4">
      <c r="A65" s="17">
        <v>44287</v>
      </c>
      <c r="B65">
        <v>304.00714943509166</v>
      </c>
      <c r="C65">
        <v>342.81938392837384</v>
      </c>
      <c r="D65">
        <f t="shared" si="0"/>
        <v>646.8265333634655</v>
      </c>
    </row>
    <row r="66" spans="1:4">
      <c r="A66" s="17">
        <v>44317</v>
      </c>
      <c r="B66">
        <v>326.32602875799142</v>
      </c>
      <c r="C66">
        <v>342.81938392837384</v>
      </c>
      <c r="D66">
        <f t="shared" si="0"/>
        <v>669.14541268636526</v>
      </c>
    </row>
    <row r="67" spans="1:4">
      <c r="A67" s="17">
        <v>44348</v>
      </c>
      <c r="B67">
        <v>299.82090656412498</v>
      </c>
      <c r="C67">
        <v>342.81938392837384</v>
      </c>
      <c r="D67">
        <f t="shared" ref="D67:D75" si="1">SUM(B67,C67)</f>
        <v>642.64029049249882</v>
      </c>
    </row>
    <row r="68" spans="1:4">
      <c r="A68" s="17">
        <v>44378</v>
      </c>
      <c r="B68">
        <v>294.36546082515423</v>
      </c>
      <c r="C68">
        <v>342.81938392837384</v>
      </c>
      <c r="D68">
        <f t="shared" si="1"/>
        <v>637.18484475352807</v>
      </c>
    </row>
    <row r="69" spans="1:4">
      <c r="A69" s="17">
        <v>44409</v>
      </c>
      <c r="B69">
        <v>243.00129987644104</v>
      </c>
      <c r="C69">
        <v>342.81938392837384</v>
      </c>
      <c r="D69">
        <f t="shared" si="1"/>
        <v>585.82068380481485</v>
      </c>
    </row>
    <row r="70" spans="1:4">
      <c r="A70" s="17">
        <v>44440</v>
      </c>
      <c r="B70">
        <v>302.84877759640312</v>
      </c>
      <c r="C70">
        <v>342.81938392837384</v>
      </c>
      <c r="D70">
        <f t="shared" si="1"/>
        <v>645.66816152477691</v>
      </c>
    </row>
    <row r="71" spans="1:4">
      <c r="A71" s="17">
        <v>44470</v>
      </c>
      <c r="B71">
        <v>327.31385210729013</v>
      </c>
      <c r="C71">
        <v>342.81938392837384</v>
      </c>
      <c r="D71">
        <f t="shared" si="1"/>
        <v>670.13323603566391</v>
      </c>
    </row>
    <row r="72" spans="1:4">
      <c r="A72" s="17">
        <v>44501</v>
      </c>
      <c r="B72">
        <v>327.38158331277185</v>
      </c>
      <c r="C72">
        <v>342.81938392837384</v>
      </c>
      <c r="D72">
        <f t="shared" si="1"/>
        <v>670.20096724114569</v>
      </c>
    </row>
    <row r="73" spans="1:4">
      <c r="A73" s="17">
        <v>44531</v>
      </c>
      <c r="B73">
        <v>281.37292763013744</v>
      </c>
      <c r="C73">
        <v>342.81938392837384</v>
      </c>
      <c r="D73">
        <f t="shared" si="1"/>
        <v>624.19231155851128</v>
      </c>
    </row>
    <row r="74" spans="1:4">
      <c r="A74" s="17">
        <v>44562</v>
      </c>
      <c r="B74">
        <v>282.19035792619735</v>
      </c>
      <c r="C74">
        <v>340.61338511205929</v>
      </c>
      <c r="D74">
        <f t="shared" si="1"/>
        <v>622.8037430382567</v>
      </c>
    </row>
    <row r="75" spans="1:4">
      <c r="A75" s="17">
        <v>44593</v>
      </c>
      <c r="B75">
        <v>268.2989505121426</v>
      </c>
      <c r="C75">
        <v>340.61338511205929</v>
      </c>
      <c r="D75">
        <f t="shared" si="1"/>
        <v>608.91233562420189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E9BD-65F6-4A8F-B028-FB6F420A2710}">
  <sheetPr>
    <tabColor theme="9" tint="0.79998168889431442"/>
  </sheetPr>
  <dimension ref="A1:J75"/>
  <sheetViews>
    <sheetView workbookViewId="0">
      <selection activeCell="J1" sqref="J1"/>
    </sheetView>
  </sheetViews>
  <sheetFormatPr defaultRowHeight="12.75"/>
  <cols>
    <col min="1" max="1" width="10.140625" bestFit="1" customWidth="1"/>
  </cols>
  <sheetData>
    <row r="1" spans="1:10">
      <c r="A1" t="s">
        <v>1</v>
      </c>
      <c r="B1" t="s">
        <v>329</v>
      </c>
      <c r="C1" t="s">
        <v>113</v>
      </c>
      <c r="D1" t="s">
        <v>141</v>
      </c>
      <c r="J1" t="s">
        <v>111</v>
      </c>
    </row>
    <row r="2" spans="1:10">
      <c r="A2" s="17">
        <v>42370</v>
      </c>
      <c r="B2">
        <v>602.01772092588851</v>
      </c>
      <c r="C2">
        <v>192.32451630337727</v>
      </c>
      <c r="D2">
        <f>SUM(B2,C2)</f>
        <v>794.34223722926572</v>
      </c>
    </row>
    <row r="3" spans="1:10">
      <c r="A3" s="17">
        <v>42401</v>
      </c>
      <c r="B3">
        <v>597.40437512221683</v>
      </c>
      <c r="C3">
        <v>192.32451630337727</v>
      </c>
      <c r="D3">
        <f t="shared" ref="D3:D66" si="0">SUM(B3,C3)</f>
        <v>789.72889142559416</v>
      </c>
    </row>
    <row r="4" spans="1:10">
      <c r="A4" s="17">
        <v>42430</v>
      </c>
      <c r="B4">
        <v>689.43722510534474</v>
      </c>
      <c r="C4">
        <v>192.32451630337727</v>
      </c>
      <c r="D4">
        <f t="shared" si="0"/>
        <v>881.76174140872195</v>
      </c>
    </row>
    <row r="5" spans="1:10">
      <c r="A5" s="17">
        <v>42461</v>
      </c>
      <c r="B5">
        <v>628.71920854098255</v>
      </c>
      <c r="C5">
        <v>192.32451630337727</v>
      </c>
      <c r="D5">
        <f t="shared" si="0"/>
        <v>821.04372484435976</v>
      </c>
    </row>
    <row r="6" spans="1:10">
      <c r="A6" s="17">
        <v>42491</v>
      </c>
      <c r="B6">
        <v>604.55020872999387</v>
      </c>
      <c r="C6">
        <v>192.32451630337727</v>
      </c>
      <c r="D6">
        <f t="shared" si="0"/>
        <v>796.87472503337108</v>
      </c>
    </row>
    <row r="7" spans="1:10">
      <c r="A7" s="17">
        <v>42522</v>
      </c>
      <c r="B7">
        <v>669.99976061678592</v>
      </c>
      <c r="C7">
        <v>192.32451630337727</v>
      </c>
      <c r="D7">
        <f t="shared" si="0"/>
        <v>862.32427692016313</v>
      </c>
    </row>
    <row r="8" spans="1:10">
      <c r="A8" s="17">
        <v>42552</v>
      </c>
      <c r="B8">
        <v>549.89984303635094</v>
      </c>
      <c r="C8">
        <v>192.32451630337727</v>
      </c>
      <c r="D8">
        <f t="shared" si="0"/>
        <v>742.22435933972815</v>
      </c>
    </row>
    <row r="9" spans="1:10">
      <c r="A9" s="17">
        <v>42583</v>
      </c>
      <c r="B9">
        <v>561.50437882074527</v>
      </c>
      <c r="C9">
        <v>192.32451630337727</v>
      </c>
      <c r="D9">
        <f t="shared" si="0"/>
        <v>753.82889512412248</v>
      </c>
    </row>
    <row r="10" spans="1:10">
      <c r="A10" s="17">
        <v>42614</v>
      </c>
      <c r="B10">
        <v>675.10653090879771</v>
      </c>
      <c r="C10">
        <v>192.32451630337727</v>
      </c>
      <c r="D10">
        <f t="shared" si="0"/>
        <v>867.43104721217492</v>
      </c>
    </row>
    <row r="11" spans="1:10">
      <c r="A11" s="17">
        <v>42644</v>
      </c>
      <c r="B11">
        <v>684.60943952862306</v>
      </c>
      <c r="C11">
        <v>192.32451630337727</v>
      </c>
      <c r="D11">
        <f t="shared" si="0"/>
        <v>876.93395583200027</v>
      </c>
    </row>
    <row r="12" spans="1:10">
      <c r="A12" s="17">
        <v>42675</v>
      </c>
      <c r="B12">
        <v>744.92634016821626</v>
      </c>
      <c r="C12">
        <v>192.32451630337727</v>
      </c>
      <c r="D12">
        <f t="shared" si="0"/>
        <v>937.25085647159358</v>
      </c>
    </row>
    <row r="13" spans="1:10">
      <c r="A13" s="17">
        <v>42705</v>
      </c>
      <c r="B13">
        <v>655.49675886252646</v>
      </c>
      <c r="C13">
        <v>192.32451630337727</v>
      </c>
      <c r="D13">
        <f t="shared" si="0"/>
        <v>847.82127516590367</v>
      </c>
    </row>
    <row r="14" spans="1:10">
      <c r="A14" s="17">
        <v>42736</v>
      </c>
      <c r="B14">
        <v>651.10792645433821</v>
      </c>
      <c r="C14">
        <v>187.71375671435018</v>
      </c>
      <c r="D14">
        <f t="shared" si="0"/>
        <v>838.82168316868842</v>
      </c>
    </row>
    <row r="15" spans="1:10">
      <c r="A15" s="17">
        <v>42767</v>
      </c>
      <c r="B15">
        <v>678.99100354034795</v>
      </c>
      <c r="C15">
        <v>187.71375671435018</v>
      </c>
      <c r="D15">
        <f t="shared" si="0"/>
        <v>866.70476025469816</v>
      </c>
    </row>
    <row r="16" spans="1:10">
      <c r="A16" s="17">
        <v>42795</v>
      </c>
      <c r="B16">
        <v>794.23569984386086</v>
      </c>
      <c r="C16">
        <v>187.71375671435018</v>
      </c>
      <c r="D16">
        <f t="shared" si="0"/>
        <v>981.94945655821107</v>
      </c>
    </row>
    <row r="17" spans="1:4">
      <c r="A17" s="17">
        <v>42826</v>
      </c>
      <c r="B17">
        <v>655.87003218701466</v>
      </c>
      <c r="C17">
        <v>187.71375671435018</v>
      </c>
      <c r="D17">
        <f t="shared" si="0"/>
        <v>843.58378890136487</v>
      </c>
    </row>
    <row r="18" spans="1:4">
      <c r="A18" s="17">
        <v>42856</v>
      </c>
      <c r="B18">
        <v>711.35400431287428</v>
      </c>
      <c r="C18">
        <v>187.71375671435018</v>
      </c>
      <c r="D18">
        <f t="shared" si="0"/>
        <v>899.06776102722449</v>
      </c>
    </row>
    <row r="19" spans="1:4">
      <c r="A19" s="17">
        <v>42887</v>
      </c>
      <c r="B19">
        <v>728.13257691284434</v>
      </c>
      <c r="C19">
        <v>187.71375671435018</v>
      </c>
      <c r="D19">
        <f t="shared" si="0"/>
        <v>915.84633362719455</v>
      </c>
    </row>
    <row r="20" spans="1:4">
      <c r="A20" s="17">
        <v>42917</v>
      </c>
      <c r="B20">
        <v>627.00206735661141</v>
      </c>
      <c r="C20">
        <v>187.71375671435018</v>
      </c>
      <c r="D20">
        <f t="shared" si="0"/>
        <v>814.71582407096162</v>
      </c>
    </row>
    <row r="21" spans="1:4">
      <c r="A21" s="17">
        <v>42948</v>
      </c>
      <c r="B21">
        <v>699.7419013254065</v>
      </c>
      <c r="C21">
        <v>187.71375671435018</v>
      </c>
      <c r="D21">
        <f t="shared" si="0"/>
        <v>887.45565803975671</v>
      </c>
    </row>
    <row r="22" spans="1:4">
      <c r="A22" s="17">
        <v>42979</v>
      </c>
      <c r="B22">
        <v>828.57709040094994</v>
      </c>
      <c r="C22">
        <v>187.71375671435018</v>
      </c>
      <c r="D22">
        <f t="shared" si="0"/>
        <v>1016.2908471153002</v>
      </c>
    </row>
    <row r="23" spans="1:4">
      <c r="A23" s="17">
        <v>43009</v>
      </c>
      <c r="B23">
        <v>821.20345338333516</v>
      </c>
      <c r="C23">
        <v>187.71375671435018</v>
      </c>
      <c r="D23">
        <f t="shared" si="0"/>
        <v>1008.9172100976854</v>
      </c>
    </row>
    <row r="24" spans="1:4">
      <c r="A24" s="17">
        <v>43040</v>
      </c>
      <c r="B24">
        <v>917.57481219448266</v>
      </c>
      <c r="C24">
        <v>187.71375671435018</v>
      </c>
      <c r="D24">
        <f t="shared" si="0"/>
        <v>1105.2885689088328</v>
      </c>
    </row>
    <row r="25" spans="1:4">
      <c r="A25" s="17">
        <v>43070</v>
      </c>
      <c r="B25">
        <v>757.2753171760221</v>
      </c>
      <c r="C25">
        <v>187.71375671435018</v>
      </c>
      <c r="D25">
        <f t="shared" si="0"/>
        <v>944.98907389037231</v>
      </c>
    </row>
    <row r="26" spans="1:4">
      <c r="A26" s="17">
        <v>43101</v>
      </c>
      <c r="B26">
        <v>777.28053892902926</v>
      </c>
      <c r="C26">
        <v>170.8362056514824</v>
      </c>
      <c r="D26">
        <f t="shared" si="0"/>
        <v>948.11674458051164</v>
      </c>
    </row>
    <row r="27" spans="1:4">
      <c r="A27" s="17">
        <v>43132</v>
      </c>
      <c r="B27">
        <v>806.37092488176006</v>
      </c>
      <c r="C27">
        <v>170.8362056514824</v>
      </c>
      <c r="D27">
        <f t="shared" si="0"/>
        <v>977.20713053324243</v>
      </c>
    </row>
    <row r="28" spans="1:4">
      <c r="A28" s="17">
        <v>43160</v>
      </c>
      <c r="B28">
        <v>939.05319478093554</v>
      </c>
      <c r="C28">
        <v>170.8362056514824</v>
      </c>
      <c r="D28">
        <f t="shared" si="0"/>
        <v>1109.8894004324179</v>
      </c>
    </row>
    <row r="29" spans="1:4">
      <c r="A29" s="17">
        <v>43191</v>
      </c>
      <c r="B29">
        <v>772.6614701014463</v>
      </c>
      <c r="C29">
        <v>170.8362056514824</v>
      </c>
      <c r="D29">
        <f t="shared" si="0"/>
        <v>943.49767575292867</v>
      </c>
    </row>
    <row r="30" spans="1:4">
      <c r="A30" s="17">
        <v>43221</v>
      </c>
      <c r="B30">
        <v>836.91767420184442</v>
      </c>
      <c r="C30">
        <v>170.8362056514824</v>
      </c>
      <c r="D30">
        <f t="shared" si="0"/>
        <v>1007.7538798533268</v>
      </c>
    </row>
    <row r="31" spans="1:4">
      <c r="A31" s="17">
        <v>43252</v>
      </c>
      <c r="B31">
        <v>850.03708955862101</v>
      </c>
      <c r="C31">
        <v>170.8362056514824</v>
      </c>
      <c r="D31">
        <f t="shared" si="0"/>
        <v>1020.8732952101034</v>
      </c>
    </row>
    <row r="32" spans="1:4">
      <c r="A32" s="17">
        <v>43282</v>
      </c>
      <c r="B32">
        <v>685.01587664411795</v>
      </c>
      <c r="C32">
        <v>170.8362056514824</v>
      </c>
      <c r="D32">
        <f t="shared" si="0"/>
        <v>855.85208229560033</v>
      </c>
    </row>
    <row r="33" spans="1:4">
      <c r="A33" s="17">
        <v>43313</v>
      </c>
      <c r="B33">
        <v>704.51300121685529</v>
      </c>
      <c r="C33">
        <v>170.8362056514824</v>
      </c>
      <c r="D33">
        <f t="shared" si="0"/>
        <v>875.34920686833766</v>
      </c>
    </row>
    <row r="34" spans="1:4">
      <c r="A34" s="17">
        <v>43344</v>
      </c>
      <c r="B34">
        <v>833.68811421588998</v>
      </c>
      <c r="C34">
        <v>170.8362056514824</v>
      </c>
      <c r="D34">
        <f t="shared" si="0"/>
        <v>1004.5243198673724</v>
      </c>
    </row>
    <row r="35" spans="1:4">
      <c r="A35" s="17">
        <v>43374</v>
      </c>
      <c r="B35">
        <v>826.52160412415719</v>
      </c>
      <c r="C35">
        <v>170.8362056514824</v>
      </c>
      <c r="D35">
        <f t="shared" si="0"/>
        <v>997.35780977563957</v>
      </c>
    </row>
    <row r="36" spans="1:4">
      <c r="A36" s="17">
        <v>43405</v>
      </c>
      <c r="B36">
        <v>923.13307319435364</v>
      </c>
      <c r="C36">
        <v>170.8362056514824</v>
      </c>
      <c r="D36">
        <f t="shared" si="0"/>
        <v>1093.969278845836</v>
      </c>
    </row>
    <row r="37" spans="1:4">
      <c r="A37" s="17">
        <v>43435</v>
      </c>
      <c r="B37">
        <v>762.17792666456103</v>
      </c>
      <c r="C37">
        <v>170.8362056514824</v>
      </c>
      <c r="D37">
        <f t="shared" si="0"/>
        <v>933.0141323160434</v>
      </c>
    </row>
    <row r="38" spans="1:4">
      <c r="A38" s="17">
        <v>43466</v>
      </c>
      <c r="B38">
        <v>781.74457119661747</v>
      </c>
      <c r="C38">
        <v>158.14577677551839</v>
      </c>
      <c r="D38">
        <f t="shared" si="0"/>
        <v>939.89034797213583</v>
      </c>
    </row>
    <row r="39" spans="1:4">
      <c r="A39" s="17">
        <v>43497</v>
      </c>
      <c r="B39">
        <v>811.10133091940236</v>
      </c>
      <c r="C39">
        <v>158.14577677551839</v>
      </c>
      <c r="D39">
        <f t="shared" si="0"/>
        <v>969.24710769492071</v>
      </c>
    </row>
    <row r="40" spans="1:4">
      <c r="A40" s="17">
        <v>43525</v>
      </c>
      <c r="B40">
        <v>944.48312080161691</v>
      </c>
      <c r="C40">
        <v>158.14577677551839</v>
      </c>
      <c r="D40">
        <f t="shared" si="0"/>
        <v>1102.6288975771354</v>
      </c>
    </row>
    <row r="41" spans="1:4">
      <c r="A41" s="17">
        <v>43556</v>
      </c>
      <c r="B41">
        <v>777.19531728131108</v>
      </c>
      <c r="C41">
        <v>158.14577677551839</v>
      </c>
      <c r="D41">
        <f t="shared" si="0"/>
        <v>935.34109405682943</v>
      </c>
    </row>
    <row r="42" spans="1:4">
      <c r="A42" s="17">
        <v>43586</v>
      </c>
      <c r="B42">
        <v>842.03211696953304</v>
      </c>
      <c r="C42">
        <v>158.14577677551839</v>
      </c>
      <c r="D42">
        <f t="shared" si="0"/>
        <v>1000.1778937450514</v>
      </c>
    </row>
    <row r="43" spans="1:4">
      <c r="A43" s="17">
        <v>43617</v>
      </c>
      <c r="B43">
        <v>854.975984137605</v>
      </c>
      <c r="C43">
        <v>158.14577677551839</v>
      </c>
      <c r="D43">
        <f t="shared" si="0"/>
        <v>1013.1217609131234</v>
      </c>
    </row>
    <row r="44" spans="1:4">
      <c r="A44" s="17">
        <v>43647</v>
      </c>
      <c r="B44">
        <v>741.1302732454991</v>
      </c>
      <c r="C44">
        <v>158.14577677551839</v>
      </c>
      <c r="D44">
        <f t="shared" si="0"/>
        <v>899.27605002101745</v>
      </c>
    </row>
    <row r="45" spans="1:4">
      <c r="A45" s="17">
        <v>43678</v>
      </c>
      <c r="B45">
        <v>757.13616210617681</v>
      </c>
      <c r="C45">
        <v>158.14577677551839</v>
      </c>
      <c r="D45">
        <f t="shared" si="0"/>
        <v>915.28193888169517</v>
      </c>
    </row>
    <row r="46" spans="1:4">
      <c r="A46" s="17">
        <v>43709</v>
      </c>
      <c r="B46">
        <v>884.38723495904662</v>
      </c>
      <c r="C46">
        <v>158.14577677551839</v>
      </c>
      <c r="D46">
        <f t="shared" si="0"/>
        <v>1042.533011734565</v>
      </c>
    </row>
    <row r="47" spans="1:4">
      <c r="A47" s="17">
        <v>43739</v>
      </c>
      <c r="B47">
        <v>874.16289944572281</v>
      </c>
      <c r="C47">
        <v>158.14577677551839</v>
      </c>
      <c r="D47">
        <f t="shared" si="0"/>
        <v>1032.3086762212413</v>
      </c>
    </row>
    <row r="48" spans="1:4">
      <c r="A48" s="17">
        <v>43770</v>
      </c>
      <c r="B48">
        <v>966.84368913825949</v>
      </c>
      <c r="C48">
        <v>158.14577677551839</v>
      </c>
      <c r="D48">
        <f t="shared" si="0"/>
        <v>1124.9894659137778</v>
      </c>
    </row>
    <row r="49" spans="1:4">
      <c r="A49" s="17">
        <v>43800</v>
      </c>
      <c r="B49">
        <v>799.75527819919023</v>
      </c>
      <c r="C49">
        <v>158.14577677551839</v>
      </c>
      <c r="D49">
        <f t="shared" si="0"/>
        <v>957.90105497470859</v>
      </c>
    </row>
    <row r="50" spans="1:4">
      <c r="A50" s="17">
        <v>43831</v>
      </c>
      <c r="B50">
        <v>866.56919759915911</v>
      </c>
      <c r="C50">
        <v>140.46511674169446</v>
      </c>
      <c r="D50">
        <f t="shared" si="0"/>
        <v>1007.0343143408536</v>
      </c>
    </row>
    <row r="51" spans="1:4">
      <c r="A51" s="17">
        <v>43862</v>
      </c>
      <c r="B51">
        <v>795.49893031958868</v>
      </c>
      <c r="C51">
        <v>140.46511674169446</v>
      </c>
      <c r="D51">
        <f t="shared" si="0"/>
        <v>935.96404706128317</v>
      </c>
    </row>
    <row r="52" spans="1:4">
      <c r="A52" s="17">
        <v>43891</v>
      </c>
      <c r="B52">
        <v>935.29142606114249</v>
      </c>
      <c r="C52">
        <v>140.46511674169446</v>
      </c>
      <c r="D52">
        <f t="shared" si="0"/>
        <v>1075.756542802837</v>
      </c>
    </row>
    <row r="53" spans="1:4">
      <c r="A53" s="17">
        <v>43922</v>
      </c>
      <c r="B53">
        <v>836.8425261194983</v>
      </c>
      <c r="C53">
        <v>140.46511674169446</v>
      </c>
      <c r="D53">
        <f t="shared" si="0"/>
        <v>977.30764286119279</v>
      </c>
    </row>
    <row r="54" spans="1:4">
      <c r="A54" s="17">
        <v>43952</v>
      </c>
      <c r="B54">
        <v>863.3567350944212</v>
      </c>
      <c r="C54">
        <v>140.46511674169446</v>
      </c>
      <c r="D54">
        <f t="shared" si="0"/>
        <v>1003.8218518361157</v>
      </c>
    </row>
    <row r="55" spans="1:4">
      <c r="A55" s="17">
        <v>43983</v>
      </c>
      <c r="B55">
        <v>863.3236759762907</v>
      </c>
      <c r="C55">
        <v>140.46511674169446</v>
      </c>
      <c r="D55">
        <f t="shared" si="0"/>
        <v>1003.7887927179852</v>
      </c>
    </row>
    <row r="56" spans="1:4">
      <c r="A56" s="17">
        <v>44013</v>
      </c>
      <c r="B56">
        <v>746.37671168453357</v>
      </c>
      <c r="C56">
        <v>140.46511674169446</v>
      </c>
      <c r="D56">
        <f t="shared" si="0"/>
        <v>886.84182842622806</v>
      </c>
    </row>
    <row r="57" spans="1:4">
      <c r="A57" s="17">
        <v>44044</v>
      </c>
      <c r="B57">
        <v>742.45342028616471</v>
      </c>
      <c r="C57">
        <v>140.46511674169446</v>
      </c>
      <c r="D57">
        <f t="shared" si="0"/>
        <v>882.9185370278592</v>
      </c>
    </row>
    <row r="58" spans="1:4">
      <c r="A58" s="17">
        <v>44075</v>
      </c>
      <c r="B58">
        <v>823.85776994680441</v>
      </c>
      <c r="C58">
        <v>140.46511674169446</v>
      </c>
      <c r="D58">
        <f t="shared" si="0"/>
        <v>964.3228866884989</v>
      </c>
    </row>
    <row r="59" spans="1:4">
      <c r="A59" s="17">
        <v>44105</v>
      </c>
      <c r="B59">
        <v>906.42163908091266</v>
      </c>
      <c r="C59">
        <v>140.46511674169446</v>
      </c>
      <c r="D59">
        <f t="shared" si="0"/>
        <v>1046.886755822607</v>
      </c>
    </row>
    <row r="60" spans="1:4">
      <c r="A60" s="17">
        <v>44136</v>
      </c>
      <c r="B60">
        <v>887.88186396714855</v>
      </c>
      <c r="C60">
        <v>140.46511674169446</v>
      </c>
      <c r="D60">
        <f t="shared" si="0"/>
        <v>1028.3469807088429</v>
      </c>
    </row>
    <row r="61" spans="1:4">
      <c r="A61" s="17">
        <v>44166</v>
      </c>
      <c r="B61">
        <v>751.27713711789102</v>
      </c>
      <c r="C61">
        <v>140.46511674169446</v>
      </c>
      <c r="D61">
        <f t="shared" si="0"/>
        <v>891.7422538595855</v>
      </c>
    </row>
    <row r="62" spans="1:4">
      <c r="A62" s="17">
        <v>44197</v>
      </c>
      <c r="B62">
        <v>838.44619317924992</v>
      </c>
      <c r="C62">
        <v>141.92113941643282</v>
      </c>
      <c r="D62">
        <f t="shared" si="0"/>
        <v>980.36733259568268</v>
      </c>
    </row>
    <row r="63" spans="1:4">
      <c r="A63" s="17">
        <v>44228</v>
      </c>
      <c r="B63">
        <v>772.61844073183943</v>
      </c>
      <c r="C63">
        <v>141.92113941643282</v>
      </c>
      <c r="D63">
        <f t="shared" si="0"/>
        <v>914.53958014827231</v>
      </c>
    </row>
    <row r="64" spans="1:4">
      <c r="A64" s="17">
        <v>44256</v>
      </c>
      <c r="B64">
        <v>910.834407493718</v>
      </c>
      <c r="C64">
        <v>141.92113941643282</v>
      </c>
      <c r="D64">
        <f t="shared" si="0"/>
        <v>1052.7555469101508</v>
      </c>
    </row>
    <row r="65" spans="1:4">
      <c r="A65" s="17">
        <v>44287</v>
      </c>
      <c r="B65">
        <v>815.46676907669439</v>
      </c>
      <c r="C65">
        <v>141.92113941643282</v>
      </c>
      <c r="D65">
        <f t="shared" si="0"/>
        <v>957.38790849312727</v>
      </c>
    </row>
    <row r="66" spans="1:4">
      <c r="A66" s="17">
        <v>44317</v>
      </c>
      <c r="B66">
        <v>853.48984353879973</v>
      </c>
      <c r="C66">
        <v>141.92113941643282</v>
      </c>
      <c r="D66">
        <f t="shared" si="0"/>
        <v>995.41098295523261</v>
      </c>
    </row>
    <row r="67" spans="1:4">
      <c r="A67" s="17">
        <v>44348</v>
      </c>
      <c r="B67">
        <v>810.6768914462632</v>
      </c>
      <c r="C67">
        <v>141.92113941643282</v>
      </c>
      <c r="D67">
        <f t="shared" ref="D67:D75" si="1">SUM(B67,C67)</f>
        <v>952.59803086269608</v>
      </c>
    </row>
    <row r="68" spans="1:4">
      <c r="A68" s="17">
        <v>44378</v>
      </c>
      <c r="B68">
        <v>784.62163547892385</v>
      </c>
      <c r="C68">
        <v>141.92113941643282</v>
      </c>
      <c r="D68">
        <f t="shared" si="1"/>
        <v>926.54277489535662</v>
      </c>
    </row>
    <row r="69" spans="1:4">
      <c r="A69" s="17">
        <v>44409</v>
      </c>
      <c r="B69">
        <v>729.29651619175024</v>
      </c>
      <c r="C69">
        <v>141.92113941643282</v>
      </c>
      <c r="D69">
        <f t="shared" si="1"/>
        <v>871.21765560818312</v>
      </c>
    </row>
    <row r="70" spans="1:4">
      <c r="A70" s="17">
        <v>44440</v>
      </c>
      <c r="B70">
        <v>831.16323215073305</v>
      </c>
      <c r="C70">
        <v>141.92113941643282</v>
      </c>
      <c r="D70">
        <f t="shared" si="1"/>
        <v>973.08437156716582</v>
      </c>
    </row>
    <row r="71" spans="1:4">
      <c r="A71" s="17">
        <v>44470</v>
      </c>
      <c r="B71">
        <v>858.93500705733049</v>
      </c>
      <c r="C71">
        <v>141.92113941643282</v>
      </c>
      <c r="D71">
        <f t="shared" si="1"/>
        <v>1000.8561464737634</v>
      </c>
    </row>
    <row r="72" spans="1:4">
      <c r="A72" s="17">
        <v>44501</v>
      </c>
      <c r="B72">
        <v>865.0574719795701</v>
      </c>
      <c r="C72">
        <v>141.92113941643282</v>
      </c>
      <c r="D72">
        <f t="shared" si="1"/>
        <v>1006.9786113960029</v>
      </c>
    </row>
    <row r="73" spans="1:4">
      <c r="A73" s="17">
        <v>44531</v>
      </c>
      <c r="B73">
        <v>745.05328120068373</v>
      </c>
      <c r="C73">
        <v>141.92113941643282</v>
      </c>
      <c r="D73">
        <f t="shared" si="1"/>
        <v>886.97442061711649</v>
      </c>
    </row>
    <row r="74" spans="1:4">
      <c r="A74" s="17">
        <v>44562</v>
      </c>
      <c r="B74">
        <v>744.18321298257354</v>
      </c>
      <c r="C74">
        <v>136.65464534170064</v>
      </c>
      <c r="D74">
        <f t="shared" si="1"/>
        <v>880.83785832427418</v>
      </c>
    </row>
    <row r="75" spans="1:4">
      <c r="A75" s="17">
        <v>44593</v>
      </c>
      <c r="B75">
        <v>641.97191824481934</v>
      </c>
      <c r="C75">
        <v>136.65464534170064</v>
      </c>
      <c r="D75">
        <f t="shared" si="1"/>
        <v>778.62656358651998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CA357-929D-43C0-AC21-C4D6ABE608C2}">
  <sheetPr>
    <tabColor theme="9" tint="0.79998168889431442"/>
  </sheetPr>
  <dimension ref="A1:I75"/>
  <sheetViews>
    <sheetView workbookViewId="0">
      <selection activeCell="I1" sqref="I1"/>
    </sheetView>
  </sheetViews>
  <sheetFormatPr defaultRowHeight="12.75"/>
  <cols>
    <col min="1" max="1" width="10.140625" bestFit="1" customWidth="1"/>
  </cols>
  <sheetData>
    <row r="1" spans="1:9">
      <c r="A1" t="s">
        <v>1</v>
      </c>
      <c r="B1" t="s">
        <v>329</v>
      </c>
      <c r="C1" t="s">
        <v>113</v>
      </c>
      <c r="D1" t="s">
        <v>142</v>
      </c>
      <c r="I1" t="s">
        <v>111</v>
      </c>
    </row>
    <row r="2" spans="1:9">
      <c r="A2" s="17">
        <v>42370</v>
      </c>
      <c r="B2">
        <v>55.944091051510576</v>
      </c>
      <c r="C2">
        <v>16.666666666666668</v>
      </c>
      <c r="D2">
        <f>SUM(B2,C2)</f>
        <v>72.61075771817724</v>
      </c>
    </row>
    <row r="3" spans="1:9">
      <c r="A3" s="17">
        <v>42401</v>
      </c>
      <c r="B3">
        <v>53.416654888227242</v>
      </c>
      <c r="C3">
        <v>16.666666666666668</v>
      </c>
      <c r="D3">
        <f t="shared" ref="D3:D66" si="0">SUM(B3,C3)</f>
        <v>70.083321554893914</v>
      </c>
    </row>
    <row r="4" spans="1:9">
      <c r="A4" s="17">
        <v>42430</v>
      </c>
      <c r="B4">
        <v>63.501105720419588</v>
      </c>
      <c r="C4">
        <v>16.666666666666668</v>
      </c>
      <c r="D4">
        <f t="shared" si="0"/>
        <v>80.167772387086259</v>
      </c>
    </row>
    <row r="5" spans="1:9">
      <c r="A5" s="17">
        <v>42461</v>
      </c>
      <c r="B5">
        <v>56.812979274147033</v>
      </c>
      <c r="C5">
        <v>16.666666666666668</v>
      </c>
      <c r="D5">
        <f t="shared" si="0"/>
        <v>73.479645940813697</v>
      </c>
    </row>
    <row r="6" spans="1:9">
      <c r="A6" s="17">
        <v>42491</v>
      </c>
      <c r="B6">
        <v>54.891888885769788</v>
      </c>
      <c r="C6">
        <v>16.666666666666668</v>
      </c>
      <c r="D6">
        <f t="shared" si="0"/>
        <v>71.558555552436459</v>
      </c>
    </row>
    <row r="7" spans="1:9">
      <c r="A7" s="17">
        <v>42522</v>
      </c>
      <c r="B7">
        <v>60.581936064928037</v>
      </c>
      <c r="C7">
        <v>16.666666666666668</v>
      </c>
      <c r="D7">
        <f t="shared" si="0"/>
        <v>77.248602731594701</v>
      </c>
    </row>
    <row r="8" spans="1:9">
      <c r="A8" s="17">
        <v>42552</v>
      </c>
      <c r="B8">
        <v>51.0907187056469</v>
      </c>
      <c r="C8">
        <v>16.666666666666668</v>
      </c>
      <c r="D8">
        <f t="shared" si="0"/>
        <v>67.757385372313564</v>
      </c>
    </row>
    <row r="9" spans="1:9">
      <c r="A9" s="17">
        <v>42583</v>
      </c>
      <c r="B9">
        <v>52.020805548974465</v>
      </c>
      <c r="C9">
        <v>16.666666666666668</v>
      </c>
      <c r="D9">
        <f t="shared" si="0"/>
        <v>68.687472215641137</v>
      </c>
    </row>
    <row r="10" spans="1:9">
      <c r="A10" s="17">
        <v>42614</v>
      </c>
      <c r="B10">
        <v>62.654512543762209</v>
      </c>
      <c r="C10">
        <v>16.666666666666668</v>
      </c>
      <c r="D10">
        <f t="shared" si="0"/>
        <v>79.32117921042888</v>
      </c>
    </row>
    <row r="11" spans="1:9">
      <c r="A11" s="17">
        <v>42644</v>
      </c>
      <c r="B11">
        <v>64.491524923731774</v>
      </c>
      <c r="C11">
        <v>16.666666666666668</v>
      </c>
      <c r="D11">
        <f t="shared" si="0"/>
        <v>81.158191590398445</v>
      </c>
    </row>
    <row r="12" spans="1:9">
      <c r="A12" s="17">
        <v>42675</v>
      </c>
      <c r="B12">
        <v>70.888079179000655</v>
      </c>
      <c r="C12">
        <v>16.666666666666668</v>
      </c>
      <c r="D12">
        <f t="shared" si="0"/>
        <v>87.554745845667327</v>
      </c>
    </row>
    <row r="13" spans="1:9">
      <c r="A13" s="17">
        <v>42705</v>
      </c>
      <c r="B13">
        <v>64.677484190678854</v>
      </c>
      <c r="C13">
        <v>16.666666666666668</v>
      </c>
      <c r="D13">
        <f t="shared" si="0"/>
        <v>81.344150857345525</v>
      </c>
    </row>
    <row r="14" spans="1:9">
      <c r="A14" s="17">
        <v>42736</v>
      </c>
      <c r="B14">
        <v>62.07437527849509</v>
      </c>
      <c r="C14">
        <v>13.413571522531806</v>
      </c>
      <c r="D14">
        <f t="shared" si="0"/>
        <v>75.487946801026894</v>
      </c>
    </row>
    <row r="15" spans="1:9">
      <c r="A15" s="17">
        <v>42767</v>
      </c>
      <c r="B15">
        <v>64.503076590917857</v>
      </c>
      <c r="C15">
        <v>13.413571522531806</v>
      </c>
      <c r="D15">
        <f t="shared" si="0"/>
        <v>77.916648113449668</v>
      </c>
    </row>
    <row r="16" spans="1:9">
      <c r="A16" s="17">
        <v>42795</v>
      </c>
      <c r="B16">
        <v>75.933385656907049</v>
      </c>
      <c r="C16">
        <v>13.413571522531806</v>
      </c>
      <c r="D16">
        <f t="shared" si="0"/>
        <v>89.34695717943886</v>
      </c>
    </row>
    <row r="17" spans="1:4">
      <c r="A17" s="17">
        <v>42826</v>
      </c>
      <c r="B17">
        <v>63.411598262923704</v>
      </c>
      <c r="C17">
        <v>13.413571522531806</v>
      </c>
      <c r="D17">
        <f t="shared" si="0"/>
        <v>76.825169785455515</v>
      </c>
    </row>
    <row r="18" spans="1:4">
      <c r="A18" s="17">
        <v>42856</v>
      </c>
      <c r="B18">
        <v>67.972358669279984</v>
      </c>
      <c r="C18">
        <v>13.413571522531806</v>
      </c>
      <c r="D18">
        <f t="shared" si="0"/>
        <v>81.385930191811795</v>
      </c>
    </row>
    <row r="19" spans="1:4">
      <c r="A19" s="17">
        <v>42887</v>
      </c>
      <c r="B19">
        <v>70.567062160929382</v>
      </c>
      <c r="C19">
        <v>13.413571522531806</v>
      </c>
      <c r="D19">
        <f t="shared" si="0"/>
        <v>83.980633683461193</v>
      </c>
    </row>
    <row r="20" spans="1:4">
      <c r="A20" s="17">
        <v>42917</v>
      </c>
      <c r="B20">
        <v>62.435626772075615</v>
      </c>
      <c r="C20">
        <v>13.413571522531806</v>
      </c>
      <c r="D20">
        <f t="shared" si="0"/>
        <v>75.849198294607419</v>
      </c>
    </row>
    <row r="21" spans="1:4">
      <c r="A21" s="17">
        <v>42948</v>
      </c>
      <c r="B21">
        <v>66.755062334533676</v>
      </c>
      <c r="C21">
        <v>13.413571522531806</v>
      </c>
      <c r="D21">
        <f t="shared" si="0"/>
        <v>80.168633857065487</v>
      </c>
    </row>
    <row r="22" spans="1:4">
      <c r="A22" s="17">
        <v>42979</v>
      </c>
      <c r="B22">
        <v>78.734001772768138</v>
      </c>
      <c r="C22">
        <v>13.413571522531806</v>
      </c>
      <c r="D22">
        <f t="shared" si="0"/>
        <v>92.147573295299949</v>
      </c>
    </row>
    <row r="23" spans="1:4">
      <c r="A23" s="17">
        <v>43009</v>
      </c>
      <c r="B23">
        <v>78.161941448671456</v>
      </c>
      <c r="C23">
        <v>13.413571522531806</v>
      </c>
      <c r="D23">
        <f t="shared" si="0"/>
        <v>91.575512971203267</v>
      </c>
    </row>
    <row r="24" spans="1:4">
      <c r="A24" s="17">
        <v>43040</v>
      </c>
      <c r="B24">
        <v>87.880250416195963</v>
      </c>
      <c r="C24">
        <v>13.413571522531806</v>
      </c>
      <c r="D24">
        <f t="shared" si="0"/>
        <v>101.29382193872777</v>
      </c>
    </row>
    <row r="25" spans="1:4">
      <c r="A25" s="17">
        <v>43070</v>
      </c>
      <c r="B25">
        <v>75.439986367888451</v>
      </c>
      <c r="C25">
        <v>13.413571522531806</v>
      </c>
      <c r="D25">
        <f t="shared" si="0"/>
        <v>88.853557890420262</v>
      </c>
    </row>
    <row r="26" spans="1:4">
      <c r="A26" s="17">
        <v>43101</v>
      </c>
      <c r="B26">
        <v>74.559928659467332</v>
      </c>
      <c r="C26">
        <v>17.850249999999999</v>
      </c>
      <c r="D26">
        <f t="shared" si="0"/>
        <v>92.410178659467334</v>
      </c>
    </row>
    <row r="27" spans="1:4">
      <c r="A27" s="17">
        <v>43132</v>
      </c>
      <c r="B27">
        <v>76.459251330998811</v>
      </c>
      <c r="C27">
        <v>17.850249999999999</v>
      </c>
      <c r="D27">
        <f t="shared" si="0"/>
        <v>94.309501330998813</v>
      </c>
    </row>
    <row r="28" spans="1:4">
      <c r="A28" s="17">
        <v>43160</v>
      </c>
      <c r="B28">
        <v>89.438173357873822</v>
      </c>
      <c r="C28">
        <v>17.850249999999999</v>
      </c>
      <c r="D28">
        <f t="shared" si="0"/>
        <v>107.28842335787382</v>
      </c>
    </row>
    <row r="29" spans="1:4">
      <c r="A29" s="17">
        <v>43191</v>
      </c>
      <c r="B29">
        <v>74.12225232168494</v>
      </c>
      <c r="C29">
        <v>17.850249999999999</v>
      </c>
      <c r="D29">
        <f t="shared" si="0"/>
        <v>91.972502321684942</v>
      </c>
    </row>
    <row r="30" spans="1:4">
      <c r="A30" s="17">
        <v>43221</v>
      </c>
      <c r="B30">
        <v>79.376904789016592</v>
      </c>
      <c r="C30">
        <v>17.850249999999999</v>
      </c>
      <c r="D30">
        <f t="shared" si="0"/>
        <v>97.227154789016595</v>
      </c>
    </row>
    <row r="31" spans="1:4">
      <c r="A31" s="17">
        <v>43252</v>
      </c>
      <c r="B31">
        <v>81.443093882991278</v>
      </c>
      <c r="C31">
        <v>17.850249999999999</v>
      </c>
      <c r="D31">
        <f t="shared" si="0"/>
        <v>99.29334388299128</v>
      </c>
    </row>
    <row r="32" spans="1:4">
      <c r="A32" s="17">
        <v>43282</v>
      </c>
      <c r="B32">
        <v>64.937043198978017</v>
      </c>
      <c r="C32">
        <v>17.850249999999999</v>
      </c>
      <c r="D32">
        <f t="shared" si="0"/>
        <v>82.78729319897802</v>
      </c>
    </row>
    <row r="33" spans="1:4">
      <c r="A33" s="17">
        <v>43313</v>
      </c>
      <c r="B33">
        <v>67.421840373042514</v>
      </c>
      <c r="C33">
        <v>17.850249999999999</v>
      </c>
      <c r="D33">
        <f t="shared" si="0"/>
        <v>85.272090373042516</v>
      </c>
    </row>
    <row r="34" spans="1:4">
      <c r="A34" s="17">
        <v>43344</v>
      </c>
      <c r="B34">
        <v>79.463739800889599</v>
      </c>
      <c r="C34">
        <v>17.850249999999999</v>
      </c>
      <c r="D34">
        <f t="shared" si="0"/>
        <v>97.313989800889601</v>
      </c>
    </row>
    <row r="35" spans="1:4">
      <c r="A35" s="17">
        <v>43374</v>
      </c>
      <c r="B35">
        <v>78.905069373908731</v>
      </c>
      <c r="C35">
        <v>17.850249999999999</v>
      </c>
      <c r="D35">
        <f t="shared" si="0"/>
        <v>96.755319373908733</v>
      </c>
    </row>
    <row r="36" spans="1:4">
      <c r="A36" s="17">
        <v>43405</v>
      </c>
      <c r="B36">
        <v>88.654760494105474</v>
      </c>
      <c r="C36">
        <v>17.850249999999999</v>
      </c>
      <c r="D36">
        <f t="shared" si="0"/>
        <v>106.50501049410548</v>
      </c>
    </row>
    <row r="37" spans="1:4">
      <c r="A37" s="17">
        <v>43435</v>
      </c>
      <c r="B37">
        <v>76.091069155717008</v>
      </c>
      <c r="C37">
        <v>17.850249999999999</v>
      </c>
      <c r="D37">
        <f t="shared" si="0"/>
        <v>93.941319155717011</v>
      </c>
    </row>
    <row r="38" spans="1:4">
      <c r="A38" s="17">
        <v>43466</v>
      </c>
      <c r="B38">
        <v>75.185754055819913</v>
      </c>
      <c r="C38">
        <v>13.963620697741897</v>
      </c>
      <c r="D38">
        <f t="shared" si="0"/>
        <v>89.149374753561816</v>
      </c>
    </row>
    <row r="39" spans="1:4">
      <c r="A39" s="17">
        <v>43497</v>
      </c>
      <c r="B39">
        <v>77.139931610689828</v>
      </c>
      <c r="C39">
        <v>13.963620697741897</v>
      </c>
      <c r="D39">
        <f t="shared" si="0"/>
        <v>91.10355230843173</v>
      </c>
    </row>
    <row r="40" spans="1:4">
      <c r="A40" s="17">
        <v>43525</v>
      </c>
      <c r="B40">
        <v>90.205392129570058</v>
      </c>
      <c r="C40">
        <v>13.963620697741897</v>
      </c>
      <c r="D40">
        <f t="shared" si="0"/>
        <v>104.16901282731196</v>
      </c>
    </row>
    <row r="41" spans="1:4">
      <c r="A41" s="17">
        <v>43556</v>
      </c>
      <c r="B41">
        <v>74.738419528237458</v>
      </c>
      <c r="C41">
        <v>13.963620697741897</v>
      </c>
      <c r="D41">
        <f t="shared" si="0"/>
        <v>88.70204022597936</v>
      </c>
    </row>
    <row r="42" spans="1:4">
      <c r="A42" s="17">
        <v>43586</v>
      </c>
      <c r="B42">
        <v>80.079542496108175</v>
      </c>
      <c r="C42">
        <v>13.963620697741897</v>
      </c>
      <c r="D42">
        <f t="shared" si="0"/>
        <v>94.043163193850077</v>
      </c>
    </row>
    <row r="43" spans="1:4">
      <c r="A43" s="17">
        <v>43617</v>
      </c>
      <c r="B43">
        <v>82.144269701551323</v>
      </c>
      <c r="C43">
        <v>13.963620697741897</v>
      </c>
      <c r="D43">
        <f t="shared" si="0"/>
        <v>96.107890399293225</v>
      </c>
    </row>
    <row r="44" spans="1:4">
      <c r="A44" s="17">
        <v>43647</v>
      </c>
      <c r="B44">
        <v>73.104516363950609</v>
      </c>
      <c r="C44">
        <v>13.963620697741897</v>
      </c>
      <c r="D44">
        <f t="shared" si="0"/>
        <v>87.068137061692511</v>
      </c>
    </row>
    <row r="45" spans="1:4">
      <c r="A45" s="17">
        <v>43678</v>
      </c>
      <c r="B45">
        <v>75.470936965882643</v>
      </c>
      <c r="C45">
        <v>13.963620697741897</v>
      </c>
      <c r="D45">
        <f t="shared" si="0"/>
        <v>89.434557663624545</v>
      </c>
    </row>
    <row r="46" spans="1:4">
      <c r="A46" s="17">
        <v>43709</v>
      </c>
      <c r="B46">
        <v>88.617367230898239</v>
      </c>
      <c r="C46">
        <v>13.963620697741897</v>
      </c>
      <c r="D46">
        <f t="shared" si="0"/>
        <v>102.58098792864014</v>
      </c>
    </row>
    <row r="47" spans="1:4">
      <c r="A47" s="17">
        <v>43739</v>
      </c>
      <c r="B47">
        <v>88.279704337760464</v>
      </c>
      <c r="C47">
        <v>13.963620697741897</v>
      </c>
      <c r="D47">
        <f t="shared" si="0"/>
        <v>102.24332503550237</v>
      </c>
    </row>
    <row r="48" spans="1:4">
      <c r="A48" s="17">
        <v>43770</v>
      </c>
      <c r="B48">
        <v>99.108946553167129</v>
      </c>
      <c r="C48">
        <v>13.963620697741897</v>
      </c>
      <c r="D48">
        <f t="shared" si="0"/>
        <v>113.07256725090903</v>
      </c>
    </row>
    <row r="49" spans="1:4">
      <c r="A49" s="17">
        <v>43800</v>
      </c>
      <c r="B49">
        <v>85.419344718306334</v>
      </c>
      <c r="C49">
        <v>13.963620697741897</v>
      </c>
      <c r="D49">
        <f t="shared" si="0"/>
        <v>99.382965416048236</v>
      </c>
    </row>
    <row r="50" spans="1:4">
      <c r="A50" s="17">
        <v>43831</v>
      </c>
      <c r="B50">
        <v>96.614521366307599</v>
      </c>
      <c r="C50">
        <v>11.742739692228799</v>
      </c>
      <c r="D50">
        <f t="shared" si="0"/>
        <v>108.35726105853639</v>
      </c>
    </row>
    <row r="51" spans="1:4">
      <c r="A51" s="17">
        <v>43862</v>
      </c>
      <c r="B51">
        <v>84.537059093082647</v>
      </c>
      <c r="C51">
        <v>11.742739692228799</v>
      </c>
      <c r="D51">
        <f t="shared" si="0"/>
        <v>96.279798785311442</v>
      </c>
    </row>
    <row r="52" spans="1:4">
      <c r="A52" s="17">
        <v>43891</v>
      </c>
      <c r="B52">
        <v>102.63648485291023</v>
      </c>
      <c r="C52">
        <v>11.742739692228799</v>
      </c>
      <c r="D52">
        <f t="shared" si="0"/>
        <v>114.37922454513902</v>
      </c>
    </row>
    <row r="53" spans="1:4">
      <c r="A53" s="17">
        <v>43922</v>
      </c>
      <c r="B53">
        <v>91.513909604614071</v>
      </c>
      <c r="C53">
        <v>11.742739692228799</v>
      </c>
      <c r="D53">
        <f t="shared" si="0"/>
        <v>103.25664929684287</v>
      </c>
    </row>
    <row r="54" spans="1:4">
      <c r="A54" s="17">
        <v>43952</v>
      </c>
      <c r="B54">
        <v>94.392991160486559</v>
      </c>
      <c r="C54">
        <v>11.742739692228799</v>
      </c>
      <c r="D54">
        <f t="shared" si="0"/>
        <v>106.13573085271535</v>
      </c>
    </row>
    <row r="55" spans="1:4">
      <c r="A55" s="17">
        <v>43983</v>
      </c>
      <c r="B55">
        <v>93.967858563769795</v>
      </c>
      <c r="C55">
        <v>11.742739692228799</v>
      </c>
      <c r="D55">
        <f t="shared" si="0"/>
        <v>105.71059825599859</v>
      </c>
    </row>
    <row r="56" spans="1:4">
      <c r="A56" s="17">
        <v>44013</v>
      </c>
      <c r="B56">
        <v>82.424077404026235</v>
      </c>
      <c r="C56">
        <v>11.742739692228799</v>
      </c>
      <c r="D56">
        <f t="shared" si="0"/>
        <v>94.166817096255031</v>
      </c>
    </row>
    <row r="57" spans="1:4">
      <c r="A57" s="17">
        <v>44044</v>
      </c>
      <c r="B57">
        <v>82.253703255385176</v>
      </c>
      <c r="C57">
        <v>11.742739692228799</v>
      </c>
      <c r="D57">
        <f t="shared" si="0"/>
        <v>93.996442947613971</v>
      </c>
    </row>
    <row r="58" spans="1:4">
      <c r="A58" s="17">
        <v>44075</v>
      </c>
      <c r="B58">
        <v>91.826242523901684</v>
      </c>
      <c r="C58">
        <v>11.742739692228799</v>
      </c>
      <c r="D58">
        <f t="shared" si="0"/>
        <v>103.56898221613048</v>
      </c>
    </row>
    <row r="59" spans="1:4">
      <c r="A59" s="17">
        <v>44105</v>
      </c>
      <c r="B59">
        <v>99.7528011831904</v>
      </c>
      <c r="C59">
        <v>11.742739692228799</v>
      </c>
      <c r="D59">
        <f t="shared" si="0"/>
        <v>111.4955408754192</v>
      </c>
    </row>
    <row r="60" spans="1:4">
      <c r="A60" s="17">
        <v>44136</v>
      </c>
      <c r="B60">
        <v>98.996442285216347</v>
      </c>
      <c r="C60">
        <v>11.742739692228799</v>
      </c>
      <c r="D60">
        <f t="shared" si="0"/>
        <v>110.73918197744514</v>
      </c>
    </row>
    <row r="61" spans="1:4">
      <c r="A61" s="17">
        <v>44166</v>
      </c>
      <c r="B61">
        <v>85.960686797360538</v>
      </c>
      <c r="C61">
        <v>11.742739692228799</v>
      </c>
      <c r="D61">
        <f t="shared" si="0"/>
        <v>97.703426489589333</v>
      </c>
    </row>
    <row r="62" spans="1:4">
      <c r="A62" s="17">
        <v>44197</v>
      </c>
      <c r="B62">
        <v>94.319374959759244</v>
      </c>
      <c r="C62">
        <v>12.192009287878662</v>
      </c>
      <c r="D62">
        <f t="shared" si="0"/>
        <v>106.51138424763791</v>
      </c>
    </row>
    <row r="63" spans="1:4">
      <c r="A63" s="17">
        <v>44228</v>
      </c>
      <c r="B63">
        <v>82.586054071319253</v>
      </c>
      <c r="C63">
        <v>12.192009287878662</v>
      </c>
      <c r="D63">
        <f t="shared" si="0"/>
        <v>94.778063359197915</v>
      </c>
    </row>
    <row r="64" spans="1:4">
      <c r="A64" s="17">
        <v>44256</v>
      </c>
      <c r="B64">
        <v>102.54402465051368</v>
      </c>
      <c r="C64">
        <v>12.192009287878662</v>
      </c>
      <c r="D64">
        <f t="shared" si="0"/>
        <v>114.73603393839234</v>
      </c>
    </row>
    <row r="65" spans="1:4">
      <c r="A65" s="17">
        <v>44287</v>
      </c>
      <c r="B65">
        <v>91.53497080580415</v>
      </c>
      <c r="C65">
        <v>12.192009287878662</v>
      </c>
      <c r="D65">
        <f t="shared" si="0"/>
        <v>103.72698009368281</v>
      </c>
    </row>
    <row r="66" spans="1:4">
      <c r="A66" s="17">
        <v>44317</v>
      </c>
      <c r="B66">
        <v>94.27228563534652</v>
      </c>
      <c r="C66">
        <v>12.192009287878662</v>
      </c>
      <c r="D66">
        <f t="shared" si="0"/>
        <v>106.46429492322518</v>
      </c>
    </row>
    <row r="67" spans="1:4">
      <c r="A67" s="17">
        <v>44348</v>
      </c>
      <c r="B67">
        <v>90.779820490835505</v>
      </c>
      <c r="C67">
        <v>12.192009287878662</v>
      </c>
      <c r="D67">
        <f t="shared" ref="D67:D75" si="1">SUM(B67,C67)</f>
        <v>102.97182977871417</v>
      </c>
    </row>
    <row r="68" spans="1:4">
      <c r="A68" s="17">
        <v>44378</v>
      </c>
      <c r="B68">
        <v>88.792540312952269</v>
      </c>
      <c r="C68">
        <v>12.192009287878662</v>
      </c>
      <c r="D68">
        <f t="shared" si="1"/>
        <v>100.98454960083093</v>
      </c>
    </row>
    <row r="69" spans="1:4">
      <c r="A69" s="17">
        <v>44409</v>
      </c>
      <c r="B69">
        <v>84.241638771019836</v>
      </c>
      <c r="C69">
        <v>12.192009287878662</v>
      </c>
      <c r="D69">
        <f t="shared" si="1"/>
        <v>96.433648058898498</v>
      </c>
    </row>
    <row r="70" spans="1:4">
      <c r="A70" s="17">
        <v>44440</v>
      </c>
      <c r="B70">
        <v>95.248799798289511</v>
      </c>
      <c r="C70">
        <v>12.192009287878662</v>
      </c>
      <c r="D70">
        <f t="shared" si="1"/>
        <v>107.44080908616817</v>
      </c>
    </row>
    <row r="71" spans="1:4">
      <c r="A71" s="17">
        <v>44470</v>
      </c>
      <c r="B71">
        <v>98.747150868922162</v>
      </c>
      <c r="C71">
        <v>12.192009287878662</v>
      </c>
      <c r="D71">
        <f t="shared" si="1"/>
        <v>110.93916015680082</v>
      </c>
    </row>
    <row r="72" spans="1:4">
      <c r="A72" s="17">
        <v>44501</v>
      </c>
      <c r="B72">
        <v>100.73486401314678</v>
      </c>
      <c r="C72">
        <v>12.192009287878662</v>
      </c>
      <c r="D72">
        <f t="shared" si="1"/>
        <v>112.92687330102544</v>
      </c>
    </row>
    <row r="73" spans="1:4">
      <c r="A73" s="17">
        <v>44531</v>
      </c>
      <c r="B73">
        <v>89.608753794617755</v>
      </c>
      <c r="C73">
        <v>12.192009287878662</v>
      </c>
      <c r="D73">
        <f t="shared" si="1"/>
        <v>101.80076308249642</v>
      </c>
    </row>
    <row r="74" spans="1:4">
      <c r="A74" s="17">
        <v>44562</v>
      </c>
      <c r="B74">
        <v>83.660759003874219</v>
      </c>
      <c r="C74">
        <v>12.064686310092457</v>
      </c>
      <c r="D74">
        <f t="shared" si="1"/>
        <v>95.725445313966674</v>
      </c>
    </row>
    <row r="75" spans="1:4">
      <c r="A75" s="17">
        <v>44593</v>
      </c>
      <c r="B75">
        <v>64.578501316164804</v>
      </c>
      <c r="C75">
        <v>12.064686310092457</v>
      </c>
      <c r="D75">
        <f t="shared" si="1"/>
        <v>76.643187626257259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93414-BD3A-4921-BE84-1035F38E493E}">
  <sheetPr>
    <tabColor theme="9" tint="0.79998168889431442"/>
  </sheetPr>
  <dimension ref="A1:I75"/>
  <sheetViews>
    <sheetView workbookViewId="0">
      <selection activeCell="I1" sqref="I1"/>
    </sheetView>
  </sheetViews>
  <sheetFormatPr defaultRowHeight="12.75"/>
  <cols>
    <col min="1" max="1" width="10.140625" bestFit="1" customWidth="1"/>
  </cols>
  <sheetData>
    <row r="1" spans="1:9">
      <c r="A1" t="s">
        <v>1</v>
      </c>
      <c r="B1" t="s">
        <v>330</v>
      </c>
      <c r="C1" t="s">
        <v>331</v>
      </c>
      <c r="D1" t="s">
        <v>334</v>
      </c>
      <c r="I1" t="s">
        <v>111</v>
      </c>
    </row>
    <row r="2" spans="1:9">
      <c r="A2" s="17">
        <v>42370</v>
      </c>
      <c r="B2">
        <v>490.87933580401796</v>
      </c>
      <c r="C2">
        <v>148.86848053280661</v>
      </c>
      <c r="D2">
        <f>SUM(B2,C2)</f>
        <v>639.7478163368246</v>
      </c>
    </row>
    <row r="3" spans="1:9">
      <c r="A3" s="17">
        <v>42401</v>
      </c>
      <c r="B3">
        <v>490.87933580401796</v>
      </c>
      <c r="C3">
        <v>148.86848053280661</v>
      </c>
      <c r="D3">
        <f t="shared" ref="D3:D66" si="0">SUM(B3,C3)</f>
        <v>639.7478163368246</v>
      </c>
    </row>
    <row r="4" spans="1:9">
      <c r="A4" s="17">
        <v>42430</v>
      </c>
      <c r="B4">
        <v>490.87933580401796</v>
      </c>
      <c r="C4">
        <v>148.86848053280661</v>
      </c>
      <c r="D4">
        <f t="shared" si="0"/>
        <v>639.7478163368246</v>
      </c>
    </row>
    <row r="5" spans="1:9">
      <c r="A5" s="17">
        <v>42461</v>
      </c>
      <c r="B5">
        <v>498.53516689118049</v>
      </c>
      <c r="C5">
        <v>148.86848053280661</v>
      </c>
      <c r="D5">
        <f t="shared" si="0"/>
        <v>647.40364742398708</v>
      </c>
    </row>
    <row r="6" spans="1:9">
      <c r="A6" s="17">
        <v>42491</v>
      </c>
      <c r="B6">
        <v>498.53516689118049</v>
      </c>
      <c r="C6">
        <v>148.86848053280661</v>
      </c>
      <c r="D6">
        <f t="shared" si="0"/>
        <v>647.40364742398708</v>
      </c>
    </row>
    <row r="7" spans="1:9">
      <c r="A7" s="17">
        <v>42522</v>
      </c>
      <c r="B7">
        <v>498.53516689118049</v>
      </c>
      <c r="C7">
        <v>148.86848053280661</v>
      </c>
      <c r="D7">
        <f t="shared" si="0"/>
        <v>647.40364742398708</v>
      </c>
    </row>
    <row r="8" spans="1:9">
      <c r="A8" s="17">
        <v>42552</v>
      </c>
      <c r="B8">
        <v>510.23863948247566</v>
      </c>
      <c r="C8">
        <v>148.86848053280661</v>
      </c>
      <c r="D8">
        <f t="shared" si="0"/>
        <v>659.10712001528225</v>
      </c>
    </row>
    <row r="9" spans="1:9">
      <c r="A9" s="17">
        <v>42583</v>
      </c>
      <c r="B9">
        <v>510.23863948247566</v>
      </c>
      <c r="C9">
        <v>148.86848053280661</v>
      </c>
      <c r="D9">
        <f t="shared" si="0"/>
        <v>659.10712001528225</v>
      </c>
    </row>
    <row r="10" spans="1:9">
      <c r="A10" s="17">
        <v>42614</v>
      </c>
      <c r="B10">
        <v>510.23863948247566</v>
      </c>
      <c r="C10">
        <v>148.86848053280661</v>
      </c>
      <c r="D10">
        <f t="shared" si="0"/>
        <v>659.10712001528225</v>
      </c>
    </row>
    <row r="11" spans="1:9">
      <c r="A11" s="17">
        <v>42644</v>
      </c>
      <c r="B11">
        <v>506.17394756589835</v>
      </c>
      <c r="C11">
        <v>148.86848053280661</v>
      </c>
      <c r="D11">
        <f t="shared" si="0"/>
        <v>655.04242809870493</v>
      </c>
    </row>
    <row r="12" spans="1:9">
      <c r="A12" s="17">
        <v>42675</v>
      </c>
      <c r="B12">
        <v>506.17394756589835</v>
      </c>
      <c r="C12">
        <v>148.86848053280661</v>
      </c>
      <c r="D12">
        <f t="shared" si="0"/>
        <v>655.04242809870493</v>
      </c>
    </row>
    <row r="13" spans="1:9">
      <c r="A13" s="17">
        <v>42705</v>
      </c>
      <c r="B13">
        <v>506.17394756589835</v>
      </c>
      <c r="C13">
        <v>148.86848053280661</v>
      </c>
      <c r="D13">
        <f t="shared" si="0"/>
        <v>655.04242809870493</v>
      </c>
    </row>
    <row r="14" spans="1:9">
      <c r="A14" s="17">
        <v>42736</v>
      </c>
      <c r="B14">
        <v>471.88939811310485</v>
      </c>
      <c r="C14">
        <v>170.17325857687285</v>
      </c>
      <c r="D14">
        <f t="shared" si="0"/>
        <v>642.06265668997776</v>
      </c>
    </row>
    <row r="15" spans="1:9">
      <c r="A15" s="17">
        <v>42767</v>
      </c>
      <c r="B15">
        <v>471.88939811310485</v>
      </c>
      <c r="C15">
        <v>170.17325857687285</v>
      </c>
      <c r="D15">
        <f t="shared" si="0"/>
        <v>642.06265668997776</v>
      </c>
    </row>
    <row r="16" spans="1:9">
      <c r="A16" s="17">
        <v>42795</v>
      </c>
      <c r="B16">
        <v>471.88939811310485</v>
      </c>
      <c r="C16">
        <v>170.17325857687285</v>
      </c>
      <c r="D16">
        <f t="shared" si="0"/>
        <v>642.06265668997776</v>
      </c>
    </row>
    <row r="17" spans="1:4">
      <c r="A17" s="17">
        <v>42826</v>
      </c>
      <c r="B17">
        <v>522.8207094160673</v>
      </c>
      <c r="C17">
        <v>170.17325857687285</v>
      </c>
      <c r="D17">
        <f t="shared" si="0"/>
        <v>692.99396799294016</v>
      </c>
    </row>
    <row r="18" spans="1:4">
      <c r="A18" s="17">
        <v>42856</v>
      </c>
      <c r="B18">
        <v>522.8207094160673</v>
      </c>
      <c r="C18">
        <v>170.17325857687285</v>
      </c>
      <c r="D18">
        <f t="shared" si="0"/>
        <v>692.99396799294016</v>
      </c>
    </row>
    <row r="19" spans="1:4">
      <c r="A19" s="17">
        <v>42887</v>
      </c>
      <c r="B19">
        <v>522.8207094160673</v>
      </c>
      <c r="C19">
        <v>170.17325857687285</v>
      </c>
      <c r="D19">
        <f t="shared" si="0"/>
        <v>692.99396799294016</v>
      </c>
    </row>
    <row r="20" spans="1:4">
      <c r="A20" s="17">
        <v>42917</v>
      </c>
      <c r="B20">
        <v>513.86013226380476</v>
      </c>
      <c r="C20">
        <v>170.17325857687285</v>
      </c>
      <c r="D20">
        <f t="shared" si="0"/>
        <v>684.03339084067761</v>
      </c>
    </row>
    <row r="21" spans="1:4">
      <c r="A21" s="17">
        <v>42948</v>
      </c>
      <c r="B21">
        <v>513.86013226380476</v>
      </c>
      <c r="C21">
        <v>170.17325857687285</v>
      </c>
      <c r="D21">
        <f t="shared" si="0"/>
        <v>684.03339084067761</v>
      </c>
    </row>
    <row r="22" spans="1:4">
      <c r="A22" s="17">
        <v>42979</v>
      </c>
      <c r="B22">
        <v>513.86013226380476</v>
      </c>
      <c r="C22">
        <v>170.17325857687285</v>
      </c>
      <c r="D22">
        <f t="shared" si="0"/>
        <v>684.03339084067761</v>
      </c>
    </row>
    <row r="23" spans="1:4">
      <c r="A23" s="17">
        <v>43009</v>
      </c>
      <c r="B23">
        <v>503.44598794779517</v>
      </c>
      <c r="C23">
        <v>170.17325857687285</v>
      </c>
      <c r="D23">
        <f t="shared" si="0"/>
        <v>673.61924652466803</v>
      </c>
    </row>
    <row r="24" spans="1:4">
      <c r="A24" s="17">
        <v>43040</v>
      </c>
      <c r="B24">
        <v>503.44598794779517</v>
      </c>
      <c r="C24">
        <v>170.17325857687285</v>
      </c>
      <c r="D24">
        <f t="shared" si="0"/>
        <v>673.61924652466803</v>
      </c>
    </row>
    <row r="25" spans="1:4">
      <c r="A25" s="17">
        <v>43070</v>
      </c>
      <c r="B25">
        <v>503.44598794779517</v>
      </c>
      <c r="C25">
        <v>170.17325857687285</v>
      </c>
      <c r="D25">
        <f t="shared" si="0"/>
        <v>673.61924652466803</v>
      </c>
    </row>
    <row r="26" spans="1:4">
      <c r="A26" s="17">
        <v>43101</v>
      </c>
      <c r="B26">
        <v>465.67615061657239</v>
      </c>
      <c r="C26">
        <v>172.60254113104162</v>
      </c>
      <c r="D26">
        <f t="shared" si="0"/>
        <v>638.27869174761395</v>
      </c>
    </row>
    <row r="27" spans="1:4">
      <c r="A27" s="17">
        <v>43132</v>
      </c>
      <c r="B27">
        <v>465.67615061657239</v>
      </c>
      <c r="C27">
        <v>172.60254113104162</v>
      </c>
      <c r="D27">
        <f t="shared" si="0"/>
        <v>638.27869174761395</v>
      </c>
    </row>
    <row r="28" spans="1:4">
      <c r="A28" s="17">
        <v>43160</v>
      </c>
      <c r="B28">
        <v>465.67615061657239</v>
      </c>
      <c r="C28">
        <v>172.60254113104162</v>
      </c>
      <c r="D28">
        <f t="shared" si="0"/>
        <v>638.27869174761395</v>
      </c>
    </row>
    <row r="29" spans="1:4">
      <c r="A29" s="17">
        <v>43191</v>
      </c>
      <c r="B29">
        <v>574.62176399846362</v>
      </c>
      <c r="C29">
        <v>172.60254113104162</v>
      </c>
      <c r="D29">
        <f t="shared" si="0"/>
        <v>747.22430512950518</v>
      </c>
    </row>
    <row r="30" spans="1:4">
      <c r="A30" s="17">
        <v>43221</v>
      </c>
      <c r="B30">
        <v>574.62176399846362</v>
      </c>
      <c r="C30">
        <v>172.60254113104162</v>
      </c>
      <c r="D30">
        <f t="shared" si="0"/>
        <v>747.22430512950518</v>
      </c>
    </row>
    <row r="31" spans="1:4">
      <c r="A31" s="17">
        <v>43252</v>
      </c>
      <c r="B31">
        <v>574.62176399846362</v>
      </c>
      <c r="C31">
        <v>172.60254113104162</v>
      </c>
      <c r="D31">
        <f t="shared" si="0"/>
        <v>747.22430512950518</v>
      </c>
    </row>
    <row r="32" spans="1:4">
      <c r="A32" s="17">
        <v>43282</v>
      </c>
      <c r="B32">
        <v>536.75166234941571</v>
      </c>
      <c r="C32">
        <v>172.60254113104162</v>
      </c>
      <c r="D32">
        <f t="shared" si="0"/>
        <v>709.35420348045727</v>
      </c>
    </row>
    <row r="33" spans="1:4">
      <c r="A33" s="17">
        <v>43313</v>
      </c>
      <c r="B33">
        <v>536.75166234941571</v>
      </c>
      <c r="C33">
        <v>172.60254113104162</v>
      </c>
      <c r="D33">
        <f t="shared" si="0"/>
        <v>709.35420348045727</v>
      </c>
    </row>
    <row r="34" spans="1:4">
      <c r="A34" s="17">
        <v>43344</v>
      </c>
      <c r="B34">
        <v>536.75166234941571</v>
      </c>
      <c r="C34">
        <v>172.60254113104162</v>
      </c>
      <c r="D34">
        <f t="shared" si="0"/>
        <v>709.35420348045727</v>
      </c>
    </row>
    <row r="35" spans="1:4">
      <c r="A35" s="17">
        <v>43374</v>
      </c>
      <c r="B35">
        <v>497.46142790062675</v>
      </c>
      <c r="C35">
        <v>172.60254113104162</v>
      </c>
      <c r="D35">
        <f t="shared" si="0"/>
        <v>670.06396903166842</v>
      </c>
    </row>
    <row r="36" spans="1:4">
      <c r="A36" s="17">
        <v>43405</v>
      </c>
      <c r="B36">
        <v>497.46142790062675</v>
      </c>
      <c r="C36">
        <v>172.60254113104162</v>
      </c>
      <c r="D36">
        <f t="shared" si="0"/>
        <v>670.06396903166842</v>
      </c>
    </row>
    <row r="37" spans="1:4">
      <c r="A37" s="17">
        <v>43435</v>
      </c>
      <c r="B37">
        <v>497.46142790062675</v>
      </c>
      <c r="C37">
        <v>172.60254113104162</v>
      </c>
      <c r="D37">
        <f t="shared" si="0"/>
        <v>670.06396903166842</v>
      </c>
    </row>
    <row r="38" spans="1:4">
      <c r="A38" s="17">
        <v>43466</v>
      </c>
      <c r="B38">
        <v>487.37865427181026</v>
      </c>
      <c r="C38">
        <v>167.97533408589391</v>
      </c>
      <c r="D38">
        <f t="shared" si="0"/>
        <v>655.35398835770411</v>
      </c>
    </row>
    <row r="39" spans="1:4">
      <c r="A39" s="17">
        <v>43497</v>
      </c>
      <c r="B39">
        <v>487.37865427181026</v>
      </c>
      <c r="C39">
        <v>167.97533408589391</v>
      </c>
      <c r="D39">
        <f t="shared" si="0"/>
        <v>655.35398835770411</v>
      </c>
    </row>
    <row r="40" spans="1:4">
      <c r="A40" s="17">
        <v>43525</v>
      </c>
      <c r="B40">
        <v>487.37865427181026</v>
      </c>
      <c r="C40">
        <v>167.97533408589391</v>
      </c>
      <c r="D40">
        <f t="shared" si="0"/>
        <v>655.35398835770411</v>
      </c>
    </row>
    <row r="41" spans="1:4">
      <c r="A41" s="17">
        <v>43556</v>
      </c>
      <c r="B41">
        <v>518.98628137211449</v>
      </c>
      <c r="C41">
        <v>167.97533408589391</v>
      </c>
      <c r="D41">
        <f t="shared" si="0"/>
        <v>686.9616154580084</v>
      </c>
    </row>
    <row r="42" spans="1:4">
      <c r="A42" s="17">
        <v>43586</v>
      </c>
      <c r="B42">
        <v>518.98628137211449</v>
      </c>
      <c r="C42">
        <v>167.97533408589391</v>
      </c>
      <c r="D42">
        <f t="shared" si="0"/>
        <v>686.9616154580084</v>
      </c>
    </row>
    <row r="43" spans="1:4">
      <c r="A43" s="17">
        <v>43617</v>
      </c>
      <c r="B43">
        <v>518.98628137211449</v>
      </c>
      <c r="C43">
        <v>167.97533408589391</v>
      </c>
      <c r="D43">
        <f t="shared" si="0"/>
        <v>686.9616154580084</v>
      </c>
    </row>
    <row r="44" spans="1:4">
      <c r="A44" s="17">
        <v>43647</v>
      </c>
      <c r="B44">
        <v>469.58268143393764</v>
      </c>
      <c r="C44">
        <v>167.97533408589391</v>
      </c>
      <c r="D44">
        <f t="shared" si="0"/>
        <v>637.55801551983154</v>
      </c>
    </row>
    <row r="45" spans="1:4">
      <c r="A45" s="17">
        <v>43678</v>
      </c>
      <c r="B45">
        <v>469.58268143393764</v>
      </c>
      <c r="C45">
        <v>167.97533408589391</v>
      </c>
      <c r="D45">
        <f t="shared" si="0"/>
        <v>637.55801551983154</v>
      </c>
    </row>
    <row r="46" spans="1:4">
      <c r="A46" s="17">
        <v>43709</v>
      </c>
      <c r="B46">
        <v>469.58268143393764</v>
      </c>
      <c r="C46">
        <v>167.97533408589391</v>
      </c>
      <c r="D46">
        <f t="shared" si="0"/>
        <v>637.55801551983154</v>
      </c>
    </row>
    <row r="47" spans="1:4">
      <c r="A47" s="17">
        <v>43739</v>
      </c>
      <c r="B47">
        <v>526.95712687817718</v>
      </c>
      <c r="C47">
        <v>167.97533408589391</v>
      </c>
      <c r="D47">
        <f t="shared" si="0"/>
        <v>694.93246096407108</v>
      </c>
    </row>
    <row r="48" spans="1:4">
      <c r="A48" s="17">
        <v>43770</v>
      </c>
      <c r="B48">
        <v>526.95712687817718</v>
      </c>
      <c r="C48">
        <v>167.97533408589391</v>
      </c>
      <c r="D48">
        <f t="shared" si="0"/>
        <v>694.93246096407108</v>
      </c>
    </row>
    <row r="49" spans="1:4">
      <c r="A49" s="17">
        <v>43800</v>
      </c>
      <c r="B49">
        <v>526.95712687817718</v>
      </c>
      <c r="C49">
        <v>167.97533408589391</v>
      </c>
      <c r="D49">
        <f t="shared" si="0"/>
        <v>694.93246096407108</v>
      </c>
    </row>
    <row r="50" spans="1:4">
      <c r="A50" s="17">
        <v>43831</v>
      </c>
      <c r="B50">
        <v>452.47051080304817</v>
      </c>
      <c r="C50">
        <v>152.39022868333066</v>
      </c>
      <c r="D50">
        <f t="shared" si="0"/>
        <v>604.86073948637886</v>
      </c>
    </row>
    <row r="51" spans="1:4">
      <c r="A51" s="17">
        <v>43862</v>
      </c>
      <c r="B51">
        <v>452.47051080304817</v>
      </c>
      <c r="C51">
        <v>152.39022868333066</v>
      </c>
      <c r="D51">
        <f t="shared" si="0"/>
        <v>604.86073948637886</v>
      </c>
    </row>
    <row r="52" spans="1:4">
      <c r="A52" s="17">
        <v>43891</v>
      </c>
      <c r="B52">
        <v>452.47051080304817</v>
      </c>
      <c r="C52">
        <v>152.39022868333066</v>
      </c>
      <c r="D52">
        <f t="shared" si="0"/>
        <v>604.86073948637886</v>
      </c>
    </row>
    <row r="53" spans="1:4">
      <c r="A53" s="17">
        <v>43922</v>
      </c>
      <c r="B53">
        <v>374.12708641195758</v>
      </c>
      <c r="C53">
        <v>167.51647806373302</v>
      </c>
      <c r="D53">
        <f t="shared" si="0"/>
        <v>541.6435644756906</v>
      </c>
    </row>
    <row r="54" spans="1:4">
      <c r="A54" s="17">
        <v>43952</v>
      </c>
      <c r="B54">
        <v>374.12708641195758</v>
      </c>
      <c r="C54">
        <v>143.89771707734826</v>
      </c>
      <c r="D54">
        <f t="shared" si="0"/>
        <v>518.0248034893059</v>
      </c>
    </row>
    <row r="55" spans="1:4">
      <c r="A55" s="17">
        <v>43983</v>
      </c>
      <c r="B55">
        <v>374.12708641195758</v>
      </c>
      <c r="C55">
        <v>142.96372017624765</v>
      </c>
      <c r="D55">
        <f t="shared" si="0"/>
        <v>517.09080658820517</v>
      </c>
    </row>
    <row r="56" spans="1:4">
      <c r="A56" s="17">
        <v>44013</v>
      </c>
      <c r="B56">
        <v>497.34002778573648</v>
      </c>
      <c r="C56">
        <v>87.528012748940284</v>
      </c>
      <c r="D56">
        <f t="shared" si="0"/>
        <v>584.86804053467677</v>
      </c>
    </row>
    <row r="57" spans="1:4">
      <c r="A57" s="17">
        <v>44044</v>
      </c>
      <c r="B57">
        <v>497.34002778573648</v>
      </c>
      <c r="C57">
        <v>116.97077129649307</v>
      </c>
      <c r="D57">
        <f t="shared" si="0"/>
        <v>614.31079908222955</v>
      </c>
    </row>
    <row r="58" spans="1:4">
      <c r="A58" s="17">
        <v>44075</v>
      </c>
      <c r="B58">
        <v>497.34002778573648</v>
      </c>
      <c r="C58">
        <v>151.30781752730593</v>
      </c>
      <c r="D58">
        <f t="shared" si="0"/>
        <v>648.64784531304235</v>
      </c>
    </row>
    <row r="59" spans="1:4">
      <c r="A59" s="17">
        <v>44105</v>
      </c>
      <c r="B59">
        <v>484.01736185777406</v>
      </c>
      <c r="C59">
        <v>154.42605274504947</v>
      </c>
      <c r="D59">
        <f t="shared" si="0"/>
        <v>638.44341460282351</v>
      </c>
    </row>
    <row r="60" spans="1:4">
      <c r="A60" s="17">
        <v>44136</v>
      </c>
      <c r="B60">
        <v>484.01736185777406</v>
      </c>
      <c r="C60">
        <v>147.71812458935187</v>
      </c>
      <c r="D60">
        <f t="shared" si="0"/>
        <v>631.73548644712594</v>
      </c>
    </row>
    <row r="61" spans="1:4">
      <c r="A61" s="17">
        <v>44166</v>
      </c>
      <c r="B61">
        <v>484.01736185777406</v>
      </c>
      <c r="C61">
        <v>177.98047010655208</v>
      </c>
      <c r="D61">
        <f t="shared" si="0"/>
        <v>661.99783196432611</v>
      </c>
    </row>
    <row r="62" spans="1:4">
      <c r="A62" s="17">
        <v>44197</v>
      </c>
      <c r="B62">
        <v>488.08648572903962</v>
      </c>
      <c r="C62">
        <v>165.85614734246951</v>
      </c>
      <c r="D62">
        <f t="shared" si="0"/>
        <v>653.94263307150914</v>
      </c>
    </row>
    <row r="63" spans="1:4">
      <c r="A63" s="17">
        <v>44228</v>
      </c>
      <c r="B63">
        <v>488.08648572903962</v>
      </c>
      <c r="C63">
        <v>165.85614734246951</v>
      </c>
      <c r="D63">
        <f t="shared" si="0"/>
        <v>653.94263307150914</v>
      </c>
    </row>
    <row r="64" spans="1:4">
      <c r="A64" s="17">
        <v>44256</v>
      </c>
      <c r="B64">
        <v>488.08648572903962</v>
      </c>
      <c r="C64">
        <v>165.85614734246951</v>
      </c>
      <c r="D64">
        <f t="shared" si="0"/>
        <v>653.94263307150914</v>
      </c>
    </row>
    <row r="65" spans="1:4">
      <c r="A65" s="17">
        <v>44287</v>
      </c>
      <c r="B65">
        <v>508.2742702885829</v>
      </c>
      <c r="C65">
        <v>165.85614734246951</v>
      </c>
      <c r="D65">
        <f t="shared" si="0"/>
        <v>674.13041763105241</v>
      </c>
    </row>
    <row r="66" spans="1:4">
      <c r="A66" s="17">
        <v>44317</v>
      </c>
      <c r="B66">
        <v>508.2742702885829</v>
      </c>
      <c r="C66">
        <v>165.85614734246951</v>
      </c>
      <c r="D66">
        <f t="shared" si="0"/>
        <v>674.13041763105241</v>
      </c>
    </row>
    <row r="67" spans="1:4">
      <c r="A67" s="17">
        <v>44348</v>
      </c>
      <c r="B67">
        <v>508.2742702885829</v>
      </c>
      <c r="C67">
        <v>165.85614734246951</v>
      </c>
      <c r="D67">
        <f t="shared" ref="D67:D75" si="1">SUM(B67,C67)</f>
        <v>674.13041763105241</v>
      </c>
    </row>
    <row r="68" spans="1:4">
      <c r="A68" s="17">
        <v>44378</v>
      </c>
      <c r="B68">
        <v>493.76070958525531</v>
      </c>
      <c r="C68">
        <v>165.85614734246951</v>
      </c>
      <c r="D68">
        <f t="shared" si="1"/>
        <v>659.61685692772483</v>
      </c>
    </row>
    <row r="69" spans="1:4">
      <c r="A69" s="17">
        <v>44409</v>
      </c>
      <c r="B69">
        <v>493.76070958525531</v>
      </c>
      <c r="C69">
        <v>165.85614734246951</v>
      </c>
      <c r="D69">
        <f t="shared" si="1"/>
        <v>659.61685692772483</v>
      </c>
    </row>
    <row r="70" spans="1:4">
      <c r="A70" s="17">
        <v>44440</v>
      </c>
      <c r="B70">
        <v>493.76070958525531</v>
      </c>
      <c r="C70">
        <v>165.85614734246951</v>
      </c>
      <c r="D70">
        <f t="shared" si="1"/>
        <v>659.61685692772483</v>
      </c>
    </row>
    <row r="71" spans="1:4">
      <c r="A71" s="17">
        <v>44470</v>
      </c>
      <c r="B71">
        <v>494.21355584496371</v>
      </c>
      <c r="C71">
        <v>165.85614734246951</v>
      </c>
      <c r="D71">
        <f t="shared" si="1"/>
        <v>660.06970318743322</v>
      </c>
    </row>
    <row r="72" spans="1:4">
      <c r="A72" s="17">
        <v>44501</v>
      </c>
      <c r="B72">
        <v>494.21355584496371</v>
      </c>
      <c r="C72">
        <v>165.85614734246951</v>
      </c>
      <c r="D72">
        <f t="shared" si="1"/>
        <v>660.06970318743322</v>
      </c>
    </row>
    <row r="73" spans="1:4">
      <c r="A73" s="17">
        <v>44531</v>
      </c>
      <c r="B73">
        <v>494.21355584496371</v>
      </c>
      <c r="C73">
        <v>165.85614734246951</v>
      </c>
      <c r="D73">
        <f t="shared" si="1"/>
        <v>660.06970318743322</v>
      </c>
    </row>
    <row r="74" spans="1:4">
      <c r="A74" s="17">
        <v>44562</v>
      </c>
      <c r="B74">
        <v>497.51715104502415</v>
      </c>
      <c r="C74">
        <v>169.76434934801668</v>
      </c>
      <c r="D74">
        <f t="shared" si="1"/>
        <v>667.2815003930408</v>
      </c>
    </row>
    <row r="75" spans="1:4">
      <c r="A75" s="17">
        <v>44593</v>
      </c>
      <c r="B75">
        <v>497.51715104502415</v>
      </c>
      <c r="C75">
        <v>169.76434934801668</v>
      </c>
      <c r="D75">
        <f t="shared" si="1"/>
        <v>667.2815003930408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62FD-85C2-462E-BFFD-10E7938CCED2}">
  <sheetPr>
    <tabColor theme="9" tint="0.79998168889431442"/>
  </sheetPr>
  <dimension ref="A1:J75"/>
  <sheetViews>
    <sheetView workbookViewId="0">
      <selection activeCell="J1" sqref="J1"/>
    </sheetView>
  </sheetViews>
  <sheetFormatPr defaultRowHeight="12.75"/>
  <cols>
    <col min="1" max="1" width="10.140625" bestFit="1" customWidth="1"/>
  </cols>
  <sheetData>
    <row r="1" spans="1:10">
      <c r="A1" t="s">
        <v>1</v>
      </c>
      <c r="B1" t="s">
        <v>330</v>
      </c>
      <c r="C1" t="s">
        <v>331</v>
      </c>
      <c r="D1" t="s">
        <v>335</v>
      </c>
      <c r="J1" t="s">
        <v>111</v>
      </c>
    </row>
    <row r="2" spans="1:10">
      <c r="A2" s="17">
        <v>42370</v>
      </c>
      <c r="B2" s="35">
        <v>549.4015648790612</v>
      </c>
      <c r="C2">
        <v>203.06613360019588</v>
      </c>
      <c r="D2">
        <f>SUM(B2,C2)</f>
        <v>752.46769847925702</v>
      </c>
    </row>
    <row r="3" spans="1:10">
      <c r="A3" s="17">
        <v>42401</v>
      </c>
      <c r="B3" s="35">
        <v>549.4015648790612</v>
      </c>
      <c r="C3">
        <v>203.06613360019588</v>
      </c>
      <c r="D3">
        <f t="shared" ref="D3:D66" si="0">SUM(B3,C3)</f>
        <v>752.46769847925702</v>
      </c>
    </row>
    <row r="4" spans="1:10">
      <c r="A4" s="17">
        <v>42430</v>
      </c>
      <c r="B4" s="35">
        <v>549.4015648790612</v>
      </c>
      <c r="C4">
        <v>203.06613360019588</v>
      </c>
      <c r="D4">
        <f t="shared" si="0"/>
        <v>752.46769847925702</v>
      </c>
    </row>
    <row r="5" spans="1:10">
      <c r="A5" s="17">
        <v>42461</v>
      </c>
      <c r="B5" s="35">
        <v>567.45457330223644</v>
      </c>
      <c r="C5">
        <v>203.06613360019588</v>
      </c>
      <c r="D5">
        <f t="shared" si="0"/>
        <v>770.52070690243227</v>
      </c>
    </row>
    <row r="6" spans="1:10">
      <c r="A6" s="17">
        <v>42491</v>
      </c>
      <c r="B6" s="35">
        <v>567.45457330223644</v>
      </c>
      <c r="C6">
        <v>203.06613360019588</v>
      </c>
      <c r="D6">
        <f t="shared" si="0"/>
        <v>770.52070690243227</v>
      </c>
    </row>
    <row r="7" spans="1:10">
      <c r="A7" s="17">
        <v>42522</v>
      </c>
      <c r="B7" s="35">
        <v>567.45457330223644</v>
      </c>
      <c r="C7">
        <v>203.06613360019588</v>
      </c>
      <c r="D7">
        <f t="shared" si="0"/>
        <v>770.52070690243227</v>
      </c>
    </row>
    <row r="8" spans="1:10">
      <c r="A8" s="17">
        <v>42552</v>
      </c>
      <c r="B8" s="35">
        <v>559.43609630094727</v>
      </c>
      <c r="C8">
        <v>203.06613360019588</v>
      </c>
      <c r="D8">
        <f t="shared" si="0"/>
        <v>762.50222990114321</v>
      </c>
    </row>
    <row r="9" spans="1:10">
      <c r="A9" s="17">
        <v>42583</v>
      </c>
      <c r="B9" s="35">
        <v>559.43609630094727</v>
      </c>
      <c r="C9">
        <v>203.06613360019588</v>
      </c>
      <c r="D9">
        <f t="shared" si="0"/>
        <v>762.50222990114321</v>
      </c>
    </row>
    <row r="10" spans="1:10">
      <c r="A10" s="17">
        <v>42614</v>
      </c>
      <c r="B10" s="35">
        <v>559.43609630094727</v>
      </c>
      <c r="C10">
        <v>203.06613360019588</v>
      </c>
      <c r="D10">
        <f t="shared" si="0"/>
        <v>762.50222990114321</v>
      </c>
    </row>
    <row r="11" spans="1:10">
      <c r="A11" s="17">
        <v>42644</v>
      </c>
      <c r="B11" s="35">
        <v>552.52756069008512</v>
      </c>
      <c r="C11">
        <v>203.06613360019588</v>
      </c>
      <c r="D11">
        <f t="shared" si="0"/>
        <v>755.59369429028106</v>
      </c>
    </row>
    <row r="12" spans="1:10">
      <c r="A12" s="17">
        <v>42675</v>
      </c>
      <c r="B12" s="35">
        <v>552.52756069008512</v>
      </c>
      <c r="C12">
        <v>203.06613360019588</v>
      </c>
      <c r="D12">
        <f t="shared" si="0"/>
        <v>755.59369429028106</v>
      </c>
    </row>
    <row r="13" spans="1:10">
      <c r="A13" s="17">
        <v>42705</v>
      </c>
      <c r="B13" s="35">
        <v>552.52756069008512</v>
      </c>
      <c r="C13">
        <v>203.06613360019588</v>
      </c>
      <c r="D13">
        <f t="shared" si="0"/>
        <v>755.59369429028106</v>
      </c>
    </row>
    <row r="14" spans="1:10">
      <c r="A14" s="17">
        <v>42736</v>
      </c>
      <c r="B14" s="35">
        <v>512.8036985920811</v>
      </c>
      <c r="C14">
        <v>230.26837757192953</v>
      </c>
      <c r="D14">
        <f t="shared" si="0"/>
        <v>743.0720761640107</v>
      </c>
    </row>
    <row r="15" spans="1:10">
      <c r="A15" s="17">
        <v>42767</v>
      </c>
      <c r="B15" s="35">
        <v>512.8036985920811</v>
      </c>
      <c r="C15">
        <v>230.26837757192953</v>
      </c>
      <c r="D15">
        <f t="shared" si="0"/>
        <v>743.0720761640107</v>
      </c>
    </row>
    <row r="16" spans="1:10">
      <c r="A16" s="17">
        <v>42795</v>
      </c>
      <c r="B16" s="35">
        <v>512.8036985920811</v>
      </c>
      <c r="C16">
        <v>230.26837757192953</v>
      </c>
      <c r="D16">
        <f t="shared" si="0"/>
        <v>743.0720761640107</v>
      </c>
    </row>
    <row r="17" spans="1:4">
      <c r="A17" s="17">
        <v>42826</v>
      </c>
      <c r="B17" s="35">
        <v>610.13746601781031</v>
      </c>
      <c r="C17">
        <v>230.26837757192953</v>
      </c>
      <c r="D17">
        <f t="shared" si="0"/>
        <v>840.40584358973979</v>
      </c>
    </row>
    <row r="18" spans="1:4">
      <c r="A18" s="17">
        <v>42856</v>
      </c>
      <c r="B18" s="35">
        <v>610.13746601781031</v>
      </c>
      <c r="C18">
        <v>230.26837757192953</v>
      </c>
      <c r="D18">
        <f t="shared" si="0"/>
        <v>840.40584358973979</v>
      </c>
    </row>
    <row r="19" spans="1:4">
      <c r="A19" s="17">
        <v>42887</v>
      </c>
      <c r="B19" s="35">
        <v>610.13746601781031</v>
      </c>
      <c r="C19">
        <v>230.26837757192953</v>
      </c>
      <c r="D19">
        <f t="shared" si="0"/>
        <v>840.40584358973979</v>
      </c>
    </row>
    <row r="20" spans="1:4">
      <c r="A20" s="17">
        <v>42917</v>
      </c>
      <c r="B20" s="35">
        <v>578.357779576756</v>
      </c>
      <c r="C20">
        <v>230.26837757192953</v>
      </c>
      <c r="D20">
        <f t="shared" si="0"/>
        <v>808.62615714868548</v>
      </c>
    </row>
    <row r="21" spans="1:4">
      <c r="A21" s="17">
        <v>42948</v>
      </c>
      <c r="B21" s="35">
        <v>578.357779576756</v>
      </c>
      <c r="C21">
        <v>230.26837757192953</v>
      </c>
      <c r="D21">
        <f t="shared" si="0"/>
        <v>808.62615714868548</v>
      </c>
    </row>
    <row r="22" spans="1:4">
      <c r="A22" s="17">
        <v>42979</v>
      </c>
      <c r="B22" s="35">
        <v>578.357779576756</v>
      </c>
      <c r="C22">
        <v>230.26837757192953</v>
      </c>
      <c r="D22">
        <f t="shared" si="0"/>
        <v>808.62615714868548</v>
      </c>
    </row>
    <row r="23" spans="1:4">
      <c r="A23" s="17">
        <v>43009</v>
      </c>
      <c r="B23" s="35">
        <v>591.60374899566955</v>
      </c>
      <c r="C23">
        <v>230.26837757192953</v>
      </c>
      <c r="D23">
        <f t="shared" si="0"/>
        <v>821.87212656759903</v>
      </c>
    </row>
    <row r="24" spans="1:4">
      <c r="A24" s="17">
        <v>43040</v>
      </c>
      <c r="B24" s="35">
        <v>591.60374899566955</v>
      </c>
      <c r="C24">
        <v>230.26837757192953</v>
      </c>
      <c r="D24">
        <f t="shared" si="0"/>
        <v>821.87212656759903</v>
      </c>
    </row>
    <row r="25" spans="1:4">
      <c r="A25" s="17">
        <v>43070</v>
      </c>
      <c r="B25" s="35">
        <v>591.60374899566955</v>
      </c>
      <c r="C25">
        <v>230.26837757192953</v>
      </c>
      <c r="D25">
        <f t="shared" si="0"/>
        <v>821.87212656759903</v>
      </c>
    </row>
    <row r="26" spans="1:4">
      <c r="A26" s="17">
        <v>43101</v>
      </c>
      <c r="B26" s="35">
        <v>525.84181070711293</v>
      </c>
      <c r="C26">
        <v>246.90609505666765</v>
      </c>
      <c r="D26">
        <f t="shared" si="0"/>
        <v>772.74790576378064</v>
      </c>
    </row>
    <row r="27" spans="1:4">
      <c r="A27" s="17">
        <v>43132</v>
      </c>
      <c r="B27" s="35">
        <v>525.84181070711293</v>
      </c>
      <c r="C27">
        <v>246.90609505666765</v>
      </c>
      <c r="D27">
        <f t="shared" si="0"/>
        <v>772.74790576378064</v>
      </c>
    </row>
    <row r="28" spans="1:4">
      <c r="A28" s="17">
        <v>43160</v>
      </c>
      <c r="B28" s="35">
        <v>525.84181070711293</v>
      </c>
      <c r="C28">
        <v>246.90609505666765</v>
      </c>
      <c r="D28">
        <f t="shared" si="0"/>
        <v>772.74790576378064</v>
      </c>
    </row>
    <row r="29" spans="1:4">
      <c r="A29" s="17">
        <v>43191</v>
      </c>
      <c r="B29" s="35">
        <v>632.98201487976928</v>
      </c>
      <c r="C29">
        <v>246.90609505666765</v>
      </c>
      <c r="D29">
        <f t="shared" si="0"/>
        <v>879.88810993643688</v>
      </c>
    </row>
    <row r="30" spans="1:4">
      <c r="A30" s="17">
        <v>43221</v>
      </c>
      <c r="B30" s="35">
        <v>632.98201487976928</v>
      </c>
      <c r="C30">
        <v>246.90609505666765</v>
      </c>
      <c r="D30">
        <f t="shared" si="0"/>
        <v>879.88810993643688</v>
      </c>
    </row>
    <row r="31" spans="1:4">
      <c r="A31" s="17">
        <v>43252</v>
      </c>
      <c r="B31" s="35">
        <v>632.98201487976928</v>
      </c>
      <c r="C31">
        <v>246.90609505666765</v>
      </c>
      <c r="D31">
        <f t="shared" si="0"/>
        <v>879.88810993643688</v>
      </c>
    </row>
    <row r="32" spans="1:4">
      <c r="A32" s="17">
        <v>43282</v>
      </c>
      <c r="B32" s="35">
        <v>582.89486864070227</v>
      </c>
      <c r="C32">
        <v>246.90609505666765</v>
      </c>
      <c r="D32">
        <f t="shared" si="0"/>
        <v>829.80096369736998</v>
      </c>
    </row>
    <row r="33" spans="1:4">
      <c r="A33" s="17">
        <v>43313</v>
      </c>
      <c r="B33" s="35">
        <v>582.89486864070227</v>
      </c>
      <c r="C33">
        <v>246.90609505666765</v>
      </c>
      <c r="D33">
        <f t="shared" si="0"/>
        <v>829.80096369736998</v>
      </c>
    </row>
    <row r="34" spans="1:4">
      <c r="A34" s="17">
        <v>43344</v>
      </c>
      <c r="B34" s="35">
        <v>582.89486864070227</v>
      </c>
      <c r="C34">
        <v>246.90609505666765</v>
      </c>
      <c r="D34">
        <f t="shared" si="0"/>
        <v>829.80096369736998</v>
      </c>
    </row>
    <row r="35" spans="1:4">
      <c r="A35" s="17">
        <v>43374</v>
      </c>
      <c r="B35" s="35">
        <v>544.25222185339544</v>
      </c>
      <c r="C35">
        <v>246.90609505666765</v>
      </c>
      <c r="D35">
        <f t="shared" si="0"/>
        <v>791.15831691006315</v>
      </c>
    </row>
    <row r="36" spans="1:4">
      <c r="A36" s="17">
        <v>43405</v>
      </c>
      <c r="B36" s="35">
        <v>544.25222185339544</v>
      </c>
      <c r="C36">
        <v>246.90609505666765</v>
      </c>
      <c r="D36">
        <f t="shared" si="0"/>
        <v>791.15831691006315</v>
      </c>
    </row>
    <row r="37" spans="1:4">
      <c r="A37" s="17">
        <v>43435</v>
      </c>
      <c r="B37" s="35">
        <v>544.25222185339544</v>
      </c>
      <c r="C37">
        <v>246.90609505666765</v>
      </c>
      <c r="D37">
        <f t="shared" si="0"/>
        <v>791.15831691006315</v>
      </c>
    </row>
    <row r="38" spans="1:4">
      <c r="A38" s="17">
        <v>43466</v>
      </c>
      <c r="B38" s="35">
        <v>576.98756379956512</v>
      </c>
      <c r="C38">
        <v>243.27278494525535</v>
      </c>
      <c r="D38">
        <f t="shared" si="0"/>
        <v>820.26034874482048</v>
      </c>
    </row>
    <row r="39" spans="1:4">
      <c r="A39" s="17">
        <v>43497</v>
      </c>
      <c r="B39" s="35">
        <v>576.98756379956512</v>
      </c>
      <c r="C39">
        <v>243.27278494525535</v>
      </c>
      <c r="D39">
        <f t="shared" si="0"/>
        <v>820.26034874482048</v>
      </c>
    </row>
    <row r="40" spans="1:4">
      <c r="A40" s="17">
        <v>43525</v>
      </c>
      <c r="B40" s="35">
        <v>576.98756379956512</v>
      </c>
      <c r="C40">
        <v>243.27278494525535</v>
      </c>
      <c r="D40">
        <f t="shared" si="0"/>
        <v>820.26034874482048</v>
      </c>
    </row>
    <row r="41" spans="1:4">
      <c r="A41" s="17">
        <v>43556</v>
      </c>
      <c r="B41" s="35">
        <v>599.10421973600842</v>
      </c>
      <c r="C41">
        <v>243.27278494525535</v>
      </c>
      <c r="D41">
        <f t="shared" si="0"/>
        <v>842.37700468126377</v>
      </c>
    </row>
    <row r="42" spans="1:4">
      <c r="A42" s="17">
        <v>43586</v>
      </c>
      <c r="B42" s="35">
        <v>599.10421973600842</v>
      </c>
      <c r="C42">
        <v>243.27278494525535</v>
      </c>
      <c r="D42">
        <f t="shared" si="0"/>
        <v>842.37700468126377</v>
      </c>
    </row>
    <row r="43" spans="1:4">
      <c r="A43" s="17">
        <v>43617</v>
      </c>
      <c r="B43" s="35">
        <v>599.10421973600842</v>
      </c>
      <c r="C43">
        <v>243.27278494525535</v>
      </c>
      <c r="D43">
        <f t="shared" si="0"/>
        <v>842.37700468126377</v>
      </c>
    </row>
    <row r="44" spans="1:4">
      <c r="A44" s="17">
        <v>43647</v>
      </c>
      <c r="B44" s="35">
        <v>560.87937043429747</v>
      </c>
      <c r="C44">
        <v>243.27278494525535</v>
      </c>
      <c r="D44">
        <f t="shared" si="0"/>
        <v>804.15215537955282</v>
      </c>
    </row>
    <row r="45" spans="1:4">
      <c r="A45" s="17">
        <v>43678</v>
      </c>
      <c r="B45" s="35">
        <v>560.87937043429747</v>
      </c>
      <c r="C45">
        <v>243.27278494525535</v>
      </c>
      <c r="D45">
        <f t="shared" si="0"/>
        <v>804.15215537955282</v>
      </c>
    </row>
    <row r="46" spans="1:4">
      <c r="A46" s="17">
        <v>43709</v>
      </c>
      <c r="B46" s="35">
        <v>560.87937043429747</v>
      </c>
      <c r="C46">
        <v>243.27278494525535</v>
      </c>
      <c r="D46">
        <f t="shared" si="0"/>
        <v>804.15215537955282</v>
      </c>
    </row>
    <row r="47" spans="1:4">
      <c r="A47" s="17">
        <v>43739</v>
      </c>
      <c r="B47" s="35">
        <v>580.65260654607005</v>
      </c>
      <c r="C47">
        <v>243.27278494525535</v>
      </c>
      <c r="D47">
        <f t="shared" si="0"/>
        <v>823.9253914913254</v>
      </c>
    </row>
    <row r="48" spans="1:4">
      <c r="A48" s="17">
        <v>43770</v>
      </c>
      <c r="B48" s="35">
        <v>580.65260654607005</v>
      </c>
      <c r="C48">
        <v>243.27278494525535</v>
      </c>
      <c r="D48">
        <f t="shared" si="0"/>
        <v>823.9253914913254</v>
      </c>
    </row>
    <row r="49" spans="1:4">
      <c r="A49" s="17">
        <v>43800</v>
      </c>
      <c r="B49" s="35">
        <v>580.65260654607005</v>
      </c>
      <c r="C49">
        <v>243.27278494525535</v>
      </c>
      <c r="D49">
        <f t="shared" si="0"/>
        <v>823.9253914913254</v>
      </c>
    </row>
    <row r="50" spans="1:4">
      <c r="A50" s="17">
        <v>43831</v>
      </c>
      <c r="B50" s="35">
        <v>497.59491110215333</v>
      </c>
      <c r="C50">
        <v>231.44737001695563</v>
      </c>
      <c r="D50">
        <f t="shared" si="0"/>
        <v>729.04228111910902</v>
      </c>
    </row>
    <row r="51" spans="1:4">
      <c r="A51" s="17">
        <v>43862</v>
      </c>
      <c r="B51" s="35">
        <v>497.59491110215333</v>
      </c>
      <c r="C51">
        <v>231.44737001695563</v>
      </c>
      <c r="D51">
        <f t="shared" si="0"/>
        <v>729.04228111910902</v>
      </c>
    </row>
    <row r="52" spans="1:4">
      <c r="A52" s="17">
        <v>43891</v>
      </c>
      <c r="B52" s="35">
        <v>497.59491110215333</v>
      </c>
      <c r="C52">
        <v>231.44737001695563</v>
      </c>
      <c r="D52">
        <f t="shared" si="0"/>
        <v>729.04228111910902</v>
      </c>
    </row>
    <row r="53" spans="1:4">
      <c r="A53" s="17">
        <v>43922</v>
      </c>
      <c r="B53" s="35">
        <v>507.91564410183594</v>
      </c>
      <c r="C53">
        <v>256.7808607178527</v>
      </c>
      <c r="D53">
        <f t="shared" si="0"/>
        <v>764.6965048196887</v>
      </c>
    </row>
    <row r="54" spans="1:4">
      <c r="A54" s="17">
        <v>43952</v>
      </c>
      <c r="B54" s="35">
        <v>507.91564410183594</v>
      </c>
      <c r="C54">
        <v>217.22408449608102</v>
      </c>
      <c r="D54">
        <f t="shared" si="0"/>
        <v>725.13972859791693</v>
      </c>
    </row>
    <row r="55" spans="1:4">
      <c r="A55" s="17">
        <v>43983</v>
      </c>
      <c r="B55" s="35">
        <v>507.91564410183594</v>
      </c>
      <c r="C55">
        <v>215.65982350754047</v>
      </c>
      <c r="D55">
        <f t="shared" si="0"/>
        <v>723.57546760937635</v>
      </c>
    </row>
    <row r="56" spans="1:4">
      <c r="A56" s="17">
        <v>44013</v>
      </c>
      <c r="B56" s="35">
        <v>595.98224466361421</v>
      </c>
      <c r="C56">
        <v>122.81592392018713</v>
      </c>
      <c r="D56">
        <f t="shared" si="0"/>
        <v>718.79816858380138</v>
      </c>
    </row>
    <row r="57" spans="1:4">
      <c r="A57" s="17">
        <v>44044</v>
      </c>
      <c r="B57" s="35">
        <v>595.98224466361421</v>
      </c>
      <c r="C57">
        <v>172.12674983051241</v>
      </c>
      <c r="D57">
        <f t="shared" si="0"/>
        <v>768.10899449412659</v>
      </c>
    </row>
    <row r="58" spans="1:4">
      <c r="A58" s="17">
        <v>44075</v>
      </c>
      <c r="B58" s="35">
        <v>595.98224466361421</v>
      </c>
      <c r="C58">
        <v>229.63454436096541</v>
      </c>
      <c r="D58">
        <f t="shared" si="0"/>
        <v>825.61678902457959</v>
      </c>
    </row>
    <row r="59" spans="1:4">
      <c r="A59" s="17">
        <v>44105</v>
      </c>
      <c r="B59" s="35">
        <v>584.11386663002725</v>
      </c>
      <c r="C59">
        <v>234.85697464789848</v>
      </c>
      <c r="D59">
        <f t="shared" si="0"/>
        <v>818.97084127792573</v>
      </c>
    </row>
    <row r="60" spans="1:4">
      <c r="A60" s="17">
        <v>44136</v>
      </c>
      <c r="B60" s="35">
        <v>584.11386663002725</v>
      </c>
      <c r="C60">
        <v>223.62251518071426</v>
      </c>
      <c r="D60">
        <f t="shared" si="0"/>
        <v>807.73638181074148</v>
      </c>
    </row>
    <row r="61" spans="1:4">
      <c r="A61" s="17">
        <v>44166</v>
      </c>
      <c r="B61" s="35">
        <v>584.11386663002725</v>
      </c>
      <c r="C61">
        <v>274.30598796152151</v>
      </c>
      <c r="D61">
        <f t="shared" si="0"/>
        <v>858.41985459154876</v>
      </c>
    </row>
    <row r="62" spans="1:4">
      <c r="A62" s="17">
        <v>44197</v>
      </c>
      <c r="B62" s="35">
        <v>596.69066537347533</v>
      </c>
      <c r="C62">
        <v>332.50452429709702</v>
      </c>
      <c r="D62">
        <f t="shared" si="0"/>
        <v>929.19518967057229</v>
      </c>
    </row>
    <row r="63" spans="1:4">
      <c r="A63" s="17">
        <v>44228</v>
      </c>
      <c r="B63" s="35">
        <v>596.69066537347533</v>
      </c>
      <c r="C63">
        <v>338.3458383242226</v>
      </c>
      <c r="D63">
        <f t="shared" si="0"/>
        <v>935.03650369769798</v>
      </c>
    </row>
    <row r="64" spans="1:4">
      <c r="A64" s="17">
        <v>44256</v>
      </c>
      <c r="B64" s="35">
        <v>596.69066537347533</v>
      </c>
      <c r="C64">
        <v>320.4861849750605</v>
      </c>
      <c r="D64">
        <f t="shared" si="0"/>
        <v>917.17685034853582</v>
      </c>
    </row>
    <row r="65" spans="1:4">
      <c r="A65" s="17">
        <v>44287</v>
      </c>
      <c r="B65" s="35">
        <v>540.63041036484901</v>
      </c>
      <c r="C65">
        <v>281.17063774998468</v>
      </c>
      <c r="D65">
        <f t="shared" si="0"/>
        <v>821.80104811483375</v>
      </c>
    </row>
    <row r="66" spans="1:4">
      <c r="A66" s="17">
        <v>44317</v>
      </c>
      <c r="B66" s="35">
        <v>540.63041036484901</v>
      </c>
      <c r="C66">
        <v>257.43583242547686</v>
      </c>
      <c r="D66">
        <f t="shared" si="0"/>
        <v>798.06624279032587</v>
      </c>
    </row>
    <row r="67" spans="1:4">
      <c r="A67" s="17">
        <v>44348</v>
      </c>
      <c r="B67" s="35">
        <v>540.63041036484901</v>
      </c>
      <c r="C67">
        <v>295.56121413543855</v>
      </c>
      <c r="D67">
        <f t="shared" ref="D67:D75" si="1">SUM(B67,C67)</f>
        <v>836.19162450028762</v>
      </c>
    </row>
    <row r="68" spans="1:4">
      <c r="A68" s="17">
        <v>44378</v>
      </c>
      <c r="B68" s="35">
        <v>545.35391215937773</v>
      </c>
      <c r="C68">
        <v>269.50656917031188</v>
      </c>
      <c r="D68">
        <f t="shared" si="1"/>
        <v>814.86048132968961</v>
      </c>
    </row>
    <row r="69" spans="1:4">
      <c r="A69" s="17">
        <v>44409</v>
      </c>
      <c r="B69" s="35">
        <v>545.35391215937773</v>
      </c>
      <c r="C69">
        <v>271.66665622001767</v>
      </c>
      <c r="D69">
        <f t="shared" si="1"/>
        <v>817.0205683793954</v>
      </c>
    </row>
    <row r="70" spans="1:4">
      <c r="A70" s="17">
        <v>44440</v>
      </c>
      <c r="B70" s="35">
        <v>545.35391215937773</v>
      </c>
      <c r="C70">
        <v>277.74518463183665</v>
      </c>
      <c r="D70">
        <f t="shared" si="1"/>
        <v>823.09909679121438</v>
      </c>
    </row>
    <row r="71" spans="1:4">
      <c r="A71" s="17">
        <v>44470</v>
      </c>
      <c r="B71" s="35">
        <v>572.53583075161714</v>
      </c>
      <c r="C71">
        <v>260.16872856035889</v>
      </c>
      <c r="D71">
        <f t="shared" si="1"/>
        <v>832.70455931197603</v>
      </c>
    </row>
    <row r="72" spans="1:4">
      <c r="A72" s="17">
        <v>44501</v>
      </c>
      <c r="B72" s="35">
        <v>572.53583075161714</v>
      </c>
      <c r="C72">
        <v>239.52208145016343</v>
      </c>
      <c r="D72">
        <f t="shared" si="1"/>
        <v>812.0579122017806</v>
      </c>
    </row>
    <row r="73" spans="1:4">
      <c r="A73" s="17">
        <v>44531</v>
      </c>
      <c r="B73" s="35">
        <v>572.53583075161714</v>
      </c>
      <c r="C73">
        <v>289.52476440523026</v>
      </c>
      <c r="D73">
        <f t="shared" si="1"/>
        <v>862.0605951568474</v>
      </c>
    </row>
    <row r="74" spans="1:4">
      <c r="A74" s="17">
        <v>44562</v>
      </c>
      <c r="B74" s="35">
        <v>570.31992794460587</v>
      </c>
      <c r="C74">
        <v>294.60533164594312</v>
      </c>
      <c r="D74">
        <f t="shared" si="1"/>
        <v>864.92525959054899</v>
      </c>
    </row>
    <row r="75" spans="1:4">
      <c r="A75" s="17">
        <v>44593</v>
      </c>
      <c r="B75" s="35">
        <v>570.31992794460587</v>
      </c>
      <c r="C75">
        <v>294.60533164594312</v>
      </c>
      <c r="D75">
        <f t="shared" si="1"/>
        <v>864.92525959054899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C97ED-4181-44AE-81C8-3C0AC3343057}">
  <sheetPr>
    <tabColor theme="9" tint="0.79998168889431442"/>
  </sheetPr>
  <dimension ref="A1:J75"/>
  <sheetViews>
    <sheetView workbookViewId="0">
      <selection activeCell="J1" sqref="J1"/>
    </sheetView>
  </sheetViews>
  <sheetFormatPr defaultRowHeight="12.75"/>
  <cols>
    <col min="1" max="1" width="10.140625" bestFit="1" customWidth="1"/>
  </cols>
  <sheetData>
    <row r="1" spans="1:10">
      <c r="A1" t="s">
        <v>1</v>
      </c>
      <c r="B1" t="s">
        <v>330</v>
      </c>
      <c r="C1" t="s">
        <v>331</v>
      </c>
      <c r="D1" t="s">
        <v>336</v>
      </c>
      <c r="J1" t="s">
        <v>111</v>
      </c>
    </row>
    <row r="2" spans="1:10">
      <c r="A2" s="17">
        <v>42370</v>
      </c>
      <c r="B2" s="35">
        <v>63.039247206794478</v>
      </c>
      <c r="C2">
        <v>20.838320325660494</v>
      </c>
      <c r="D2">
        <f>SUM(B2,C2)</f>
        <v>83.877567532454975</v>
      </c>
    </row>
    <row r="3" spans="1:10">
      <c r="A3" s="17">
        <v>42401</v>
      </c>
      <c r="B3" s="35">
        <v>63.039247206794478</v>
      </c>
      <c r="C3">
        <v>20.838320325660494</v>
      </c>
      <c r="D3">
        <f t="shared" ref="D3:D66" si="0">SUM(B3,C3)</f>
        <v>83.877567532454975</v>
      </c>
    </row>
    <row r="4" spans="1:10">
      <c r="A4" s="17">
        <v>42430</v>
      </c>
      <c r="B4" s="35">
        <v>63.039247206794478</v>
      </c>
      <c r="C4">
        <v>20.838320325660494</v>
      </c>
      <c r="D4">
        <f t="shared" si="0"/>
        <v>83.877567532454975</v>
      </c>
    </row>
    <row r="5" spans="1:10">
      <c r="A5" s="17">
        <v>42461</v>
      </c>
      <c r="B5" s="35">
        <v>64.743469861824906</v>
      </c>
      <c r="C5">
        <v>20.838320325660494</v>
      </c>
      <c r="D5">
        <f t="shared" si="0"/>
        <v>85.581790187485396</v>
      </c>
    </row>
    <row r="6" spans="1:10">
      <c r="A6" s="17">
        <v>42491</v>
      </c>
      <c r="B6" s="35">
        <v>64.743469861824906</v>
      </c>
      <c r="C6">
        <v>20.838320325660494</v>
      </c>
      <c r="D6">
        <f t="shared" si="0"/>
        <v>85.581790187485396</v>
      </c>
    </row>
    <row r="7" spans="1:10">
      <c r="A7" s="17">
        <v>42522</v>
      </c>
      <c r="B7" s="35">
        <v>64.743469861824906</v>
      </c>
      <c r="C7">
        <v>20.838320325660494</v>
      </c>
      <c r="D7">
        <f t="shared" si="0"/>
        <v>85.581790187485396</v>
      </c>
    </row>
    <row r="8" spans="1:10">
      <c r="A8" s="17">
        <v>42552</v>
      </c>
      <c r="B8" s="35">
        <v>66.874791798083024</v>
      </c>
      <c r="C8">
        <v>20.838320325660494</v>
      </c>
      <c r="D8">
        <f t="shared" si="0"/>
        <v>87.713112123743514</v>
      </c>
    </row>
    <row r="9" spans="1:10">
      <c r="A9" s="17">
        <v>42583</v>
      </c>
      <c r="B9" s="35">
        <v>66.874791798083024</v>
      </c>
      <c r="C9">
        <v>20.838320325660494</v>
      </c>
      <c r="D9">
        <f t="shared" si="0"/>
        <v>87.713112123743514</v>
      </c>
    </row>
    <row r="10" spans="1:10">
      <c r="A10" s="17">
        <v>42614</v>
      </c>
      <c r="B10" s="35">
        <v>66.874791798083024</v>
      </c>
      <c r="C10">
        <v>20.838320325660494</v>
      </c>
      <c r="D10">
        <f t="shared" si="0"/>
        <v>87.713112123743514</v>
      </c>
    </row>
    <row r="11" spans="1:10">
      <c r="A11" s="17">
        <v>42644</v>
      </c>
      <c r="B11" s="35">
        <v>66.233302182619369</v>
      </c>
      <c r="C11">
        <v>20.838320325660494</v>
      </c>
      <c r="D11">
        <f t="shared" si="0"/>
        <v>87.071622508279859</v>
      </c>
    </row>
    <row r="12" spans="1:10">
      <c r="A12" s="17">
        <v>42675</v>
      </c>
      <c r="B12" s="35">
        <v>66.233302182619369</v>
      </c>
      <c r="C12">
        <v>20.838320325660494</v>
      </c>
      <c r="D12">
        <f t="shared" si="0"/>
        <v>87.071622508279859</v>
      </c>
    </row>
    <row r="13" spans="1:10">
      <c r="A13" s="17">
        <v>42705</v>
      </c>
      <c r="B13" s="35">
        <v>66.233302182619369</v>
      </c>
      <c r="C13">
        <v>20.838320325660494</v>
      </c>
      <c r="D13">
        <f t="shared" si="0"/>
        <v>87.071622508279859</v>
      </c>
    </row>
    <row r="14" spans="1:10">
      <c r="A14" s="17">
        <v>42736</v>
      </c>
      <c r="B14" s="35">
        <v>63.554208669840847</v>
      </c>
      <c r="C14">
        <v>23.784801086492639</v>
      </c>
      <c r="D14">
        <f t="shared" si="0"/>
        <v>87.339009756333482</v>
      </c>
    </row>
    <row r="15" spans="1:10">
      <c r="A15" s="17">
        <v>42767</v>
      </c>
      <c r="B15" s="35">
        <v>63.554208669840847</v>
      </c>
      <c r="C15">
        <v>23.784801086492639</v>
      </c>
      <c r="D15">
        <f t="shared" si="0"/>
        <v>87.339009756333482</v>
      </c>
    </row>
    <row r="16" spans="1:10">
      <c r="A16" s="17">
        <v>42795</v>
      </c>
      <c r="B16" s="35">
        <v>63.554208669840847</v>
      </c>
      <c r="C16">
        <v>23.784801086492639</v>
      </c>
      <c r="D16">
        <f t="shared" si="0"/>
        <v>87.339009756333482</v>
      </c>
    </row>
    <row r="17" spans="1:4">
      <c r="A17" s="17">
        <v>42826</v>
      </c>
      <c r="B17" s="35">
        <v>67.85616416627451</v>
      </c>
      <c r="C17">
        <v>23.784801086492639</v>
      </c>
      <c r="D17">
        <f t="shared" si="0"/>
        <v>91.640965252767145</v>
      </c>
    </row>
    <row r="18" spans="1:4">
      <c r="A18" s="17">
        <v>42856</v>
      </c>
      <c r="B18" s="35">
        <v>67.85616416627451</v>
      </c>
      <c r="C18">
        <v>23.784801086492639</v>
      </c>
      <c r="D18">
        <f t="shared" si="0"/>
        <v>91.640965252767145</v>
      </c>
    </row>
    <row r="19" spans="1:4">
      <c r="A19" s="17">
        <v>42887</v>
      </c>
      <c r="B19" s="35">
        <v>67.85616416627451</v>
      </c>
      <c r="C19">
        <v>23.784801086492639</v>
      </c>
      <c r="D19">
        <f t="shared" si="0"/>
        <v>91.640965252767145</v>
      </c>
    </row>
    <row r="20" spans="1:4">
      <c r="A20" s="17">
        <v>42917</v>
      </c>
      <c r="B20" s="35">
        <v>67.620108274699533</v>
      </c>
      <c r="C20">
        <v>23.784801086492639</v>
      </c>
      <c r="D20">
        <f t="shared" si="0"/>
        <v>91.404909361192168</v>
      </c>
    </row>
    <row r="21" spans="1:4">
      <c r="A21" s="17">
        <v>42948</v>
      </c>
      <c r="B21" s="35">
        <v>67.620108274699533</v>
      </c>
      <c r="C21">
        <v>23.784801086492639</v>
      </c>
      <c r="D21">
        <f t="shared" si="0"/>
        <v>91.404909361192168</v>
      </c>
    </row>
    <row r="22" spans="1:4">
      <c r="A22" s="17">
        <v>42979</v>
      </c>
      <c r="B22" s="35">
        <v>67.620108274699533</v>
      </c>
      <c r="C22">
        <v>23.784801086492639</v>
      </c>
      <c r="D22">
        <f t="shared" si="0"/>
        <v>91.404909361192168</v>
      </c>
    </row>
    <row r="23" spans="1:4">
      <c r="A23" s="17">
        <v>43009</v>
      </c>
      <c r="B23" s="35">
        <v>66.048493851041854</v>
      </c>
      <c r="C23">
        <v>23.784801086492639</v>
      </c>
      <c r="D23">
        <f t="shared" si="0"/>
        <v>89.83329493753449</v>
      </c>
    </row>
    <row r="24" spans="1:4">
      <c r="A24" s="17">
        <v>43040</v>
      </c>
      <c r="B24" s="35">
        <v>66.048493851041854</v>
      </c>
      <c r="C24">
        <v>23.784801086492639</v>
      </c>
      <c r="D24">
        <f t="shared" si="0"/>
        <v>89.83329493753449</v>
      </c>
    </row>
    <row r="25" spans="1:4">
      <c r="A25" s="17">
        <v>43070</v>
      </c>
      <c r="B25" s="35">
        <v>66.048493851041854</v>
      </c>
      <c r="C25">
        <v>23.784801086492639</v>
      </c>
      <c r="D25">
        <f t="shared" si="0"/>
        <v>89.83329493753449</v>
      </c>
    </row>
    <row r="26" spans="1:4">
      <c r="A26" s="17">
        <v>43101</v>
      </c>
      <c r="B26" s="35">
        <v>61.280224160846814</v>
      </c>
      <c r="C26">
        <v>25.308355101334527</v>
      </c>
      <c r="D26">
        <f t="shared" si="0"/>
        <v>86.588579262181341</v>
      </c>
    </row>
    <row r="27" spans="1:4">
      <c r="A27" s="17">
        <v>43132</v>
      </c>
      <c r="B27" s="35">
        <v>61.280224160846814</v>
      </c>
      <c r="C27">
        <v>25.308355101334527</v>
      </c>
      <c r="D27">
        <f t="shared" si="0"/>
        <v>86.588579262181341</v>
      </c>
    </row>
    <row r="28" spans="1:4">
      <c r="A28" s="17">
        <v>43160</v>
      </c>
      <c r="B28" s="35">
        <v>61.280224160846814</v>
      </c>
      <c r="C28">
        <v>25.308355101334527</v>
      </c>
      <c r="D28">
        <f t="shared" si="0"/>
        <v>86.588579262181341</v>
      </c>
    </row>
    <row r="29" spans="1:4">
      <c r="A29" s="17">
        <v>43191</v>
      </c>
      <c r="B29" s="35">
        <v>71.926257978095748</v>
      </c>
      <c r="C29">
        <v>25.308355101334527</v>
      </c>
      <c r="D29">
        <f t="shared" si="0"/>
        <v>97.234613079430275</v>
      </c>
    </row>
    <row r="30" spans="1:4">
      <c r="A30" s="17">
        <v>43221</v>
      </c>
      <c r="B30" s="35">
        <v>71.926257978095748</v>
      </c>
      <c r="C30">
        <v>25.308355101334527</v>
      </c>
      <c r="D30">
        <f t="shared" si="0"/>
        <v>97.234613079430275</v>
      </c>
    </row>
    <row r="31" spans="1:4">
      <c r="A31" s="17">
        <v>43252</v>
      </c>
      <c r="B31" s="35">
        <v>71.926257978095748</v>
      </c>
      <c r="C31">
        <v>25.308355101334527</v>
      </c>
      <c r="D31">
        <f t="shared" si="0"/>
        <v>97.234613079430275</v>
      </c>
    </row>
    <row r="32" spans="1:4">
      <c r="A32" s="17">
        <v>43282</v>
      </c>
      <c r="B32" s="35">
        <v>70.025770932800896</v>
      </c>
      <c r="C32">
        <v>25.308355101334527</v>
      </c>
      <c r="D32">
        <f t="shared" si="0"/>
        <v>95.334126034135423</v>
      </c>
    </row>
    <row r="33" spans="1:4">
      <c r="A33" s="17">
        <v>43313</v>
      </c>
      <c r="B33" s="35">
        <v>70.025770932800896</v>
      </c>
      <c r="C33">
        <v>25.308355101334527</v>
      </c>
      <c r="D33">
        <f t="shared" si="0"/>
        <v>95.334126034135423</v>
      </c>
    </row>
    <row r="34" spans="1:4">
      <c r="A34" s="17">
        <v>43344</v>
      </c>
      <c r="B34" s="35">
        <v>70.025770932800896</v>
      </c>
      <c r="C34">
        <v>25.308355101334527</v>
      </c>
      <c r="D34">
        <f t="shared" si="0"/>
        <v>95.334126034135423</v>
      </c>
    </row>
    <row r="35" spans="1:4">
      <c r="A35" s="17">
        <v>43374</v>
      </c>
      <c r="B35" s="35">
        <v>65.56470208497025</v>
      </c>
      <c r="C35">
        <v>25.308355101334527</v>
      </c>
      <c r="D35">
        <f t="shared" si="0"/>
        <v>90.873057186304777</v>
      </c>
    </row>
    <row r="36" spans="1:4">
      <c r="A36" s="17">
        <v>43405</v>
      </c>
      <c r="B36" s="35">
        <v>65.56470208497025</v>
      </c>
      <c r="C36">
        <v>25.308355101334527</v>
      </c>
      <c r="D36">
        <f t="shared" si="0"/>
        <v>90.873057186304777</v>
      </c>
    </row>
    <row r="37" spans="1:4">
      <c r="A37" s="17">
        <v>43435</v>
      </c>
      <c r="B37" s="35">
        <v>65.56470208497025</v>
      </c>
      <c r="C37">
        <v>25.308355101334527</v>
      </c>
      <c r="D37">
        <f t="shared" si="0"/>
        <v>90.873057186304777</v>
      </c>
    </row>
    <row r="38" spans="1:4">
      <c r="A38" s="17">
        <v>43466</v>
      </c>
      <c r="B38" s="35">
        <v>62.097184486302233</v>
      </c>
      <c r="C38">
        <v>22.877858749469024</v>
      </c>
      <c r="D38">
        <f t="shared" si="0"/>
        <v>84.975043235771253</v>
      </c>
    </row>
    <row r="39" spans="1:4">
      <c r="A39" s="17">
        <v>43497</v>
      </c>
      <c r="B39" s="35">
        <v>62.097184486302233</v>
      </c>
      <c r="C39">
        <v>22.877858749469024</v>
      </c>
      <c r="D39">
        <f t="shared" si="0"/>
        <v>84.975043235771253</v>
      </c>
    </row>
    <row r="40" spans="1:4">
      <c r="A40" s="17">
        <v>43525</v>
      </c>
      <c r="B40" s="35">
        <v>62.097184486302233</v>
      </c>
      <c r="C40">
        <v>22.877858749469024</v>
      </c>
      <c r="D40">
        <f t="shared" si="0"/>
        <v>84.975043235771253</v>
      </c>
    </row>
    <row r="41" spans="1:4">
      <c r="A41" s="17">
        <v>43556</v>
      </c>
      <c r="B41" s="35">
        <v>68.582742197835586</v>
      </c>
      <c r="C41">
        <v>22.877858749469024</v>
      </c>
      <c r="D41">
        <f t="shared" si="0"/>
        <v>91.460600947304613</v>
      </c>
    </row>
    <row r="42" spans="1:4">
      <c r="A42" s="17">
        <v>43586</v>
      </c>
      <c r="B42" s="35">
        <v>68.582742197835586</v>
      </c>
      <c r="C42">
        <v>22.877858749469024</v>
      </c>
      <c r="D42">
        <f t="shared" si="0"/>
        <v>91.460600947304613</v>
      </c>
    </row>
    <row r="43" spans="1:4">
      <c r="A43" s="17">
        <v>43617</v>
      </c>
      <c r="B43" s="35">
        <v>68.582742197835586</v>
      </c>
      <c r="C43">
        <v>22.877858749469024</v>
      </c>
      <c r="D43">
        <f t="shared" si="0"/>
        <v>91.460600947304613</v>
      </c>
    </row>
    <row r="44" spans="1:4">
      <c r="A44" s="17">
        <v>43647</v>
      </c>
      <c r="B44" s="35">
        <v>62.742377873690003</v>
      </c>
      <c r="C44">
        <v>22.877858749469024</v>
      </c>
      <c r="D44">
        <f t="shared" si="0"/>
        <v>85.62023662315903</v>
      </c>
    </row>
    <row r="45" spans="1:4">
      <c r="A45" s="17">
        <v>43678</v>
      </c>
      <c r="B45" s="35">
        <v>62.742377873690003</v>
      </c>
      <c r="C45">
        <v>22.877858749469024</v>
      </c>
      <c r="D45">
        <f t="shared" si="0"/>
        <v>85.62023662315903</v>
      </c>
    </row>
    <row r="46" spans="1:4">
      <c r="A46" s="17">
        <v>43709</v>
      </c>
      <c r="B46" s="35">
        <v>62.742377873690003</v>
      </c>
      <c r="C46">
        <v>22.877858749469024</v>
      </c>
      <c r="D46">
        <f t="shared" si="0"/>
        <v>85.62023662315903</v>
      </c>
    </row>
    <row r="47" spans="1:4">
      <c r="A47" s="17">
        <v>43739</v>
      </c>
      <c r="B47" s="35">
        <v>71.333035263500264</v>
      </c>
      <c r="C47">
        <v>22.877858749469024</v>
      </c>
      <c r="D47">
        <f t="shared" si="0"/>
        <v>94.210894012969291</v>
      </c>
    </row>
    <row r="48" spans="1:4">
      <c r="A48" s="17">
        <v>43770</v>
      </c>
      <c r="B48" s="35">
        <v>71.333035263500264</v>
      </c>
      <c r="C48">
        <v>22.877858749469024</v>
      </c>
      <c r="D48">
        <f t="shared" si="0"/>
        <v>94.210894012969291</v>
      </c>
    </row>
    <row r="49" spans="1:4">
      <c r="A49" s="17">
        <v>43800</v>
      </c>
      <c r="B49" s="35">
        <v>71.333035263500264</v>
      </c>
      <c r="C49">
        <v>22.877858749469024</v>
      </c>
      <c r="D49">
        <f t="shared" si="0"/>
        <v>94.210894012969291</v>
      </c>
    </row>
    <row r="50" spans="1:4">
      <c r="A50" s="17">
        <v>43831</v>
      </c>
      <c r="B50" s="35">
        <v>60.742702732559614</v>
      </c>
      <c r="C50">
        <v>21.280390187254625</v>
      </c>
      <c r="D50">
        <f t="shared" si="0"/>
        <v>82.023092919814246</v>
      </c>
    </row>
    <row r="51" spans="1:4">
      <c r="A51" s="17">
        <v>43862</v>
      </c>
      <c r="B51" s="35">
        <v>60.742702732559614</v>
      </c>
      <c r="C51">
        <v>21.280390187254625</v>
      </c>
      <c r="D51">
        <f t="shared" si="0"/>
        <v>82.023092919814246</v>
      </c>
    </row>
    <row r="52" spans="1:4">
      <c r="A52" s="17">
        <v>43891</v>
      </c>
      <c r="B52" s="35">
        <v>60.742702732559614</v>
      </c>
      <c r="C52">
        <v>21.280390187254625</v>
      </c>
      <c r="D52">
        <f t="shared" si="0"/>
        <v>82.023092919814246</v>
      </c>
    </row>
    <row r="53" spans="1:4">
      <c r="A53" s="17">
        <v>43922</v>
      </c>
      <c r="B53" s="35">
        <v>44.325754704374653</v>
      </c>
      <c r="C53">
        <v>21.280390187254625</v>
      </c>
      <c r="D53">
        <f t="shared" si="0"/>
        <v>65.60614489162927</v>
      </c>
    </row>
    <row r="54" spans="1:4">
      <c r="A54" s="17">
        <v>43952</v>
      </c>
      <c r="B54" s="35">
        <v>44.325754704374653</v>
      </c>
      <c r="C54">
        <v>21.280390187254625</v>
      </c>
      <c r="D54">
        <f t="shared" si="0"/>
        <v>65.60614489162927</v>
      </c>
    </row>
    <row r="55" spans="1:4">
      <c r="A55" s="17">
        <v>43983</v>
      </c>
      <c r="B55" s="35">
        <v>44.325754704374653</v>
      </c>
      <c r="C55">
        <v>21.280390187254625</v>
      </c>
      <c r="D55">
        <f t="shared" si="0"/>
        <v>65.60614489162927</v>
      </c>
    </row>
    <row r="56" spans="1:4">
      <c r="A56" s="17">
        <v>44013</v>
      </c>
      <c r="B56" s="35">
        <v>65.979360314609693</v>
      </c>
      <c r="C56">
        <v>21.280390187254625</v>
      </c>
      <c r="D56">
        <f t="shared" si="0"/>
        <v>87.259750501864318</v>
      </c>
    </row>
    <row r="57" spans="1:4">
      <c r="A57" s="17">
        <v>44044</v>
      </c>
      <c r="B57" s="35">
        <v>65.979360314609693</v>
      </c>
      <c r="C57">
        <v>21.280390187254625</v>
      </c>
      <c r="D57">
        <f t="shared" si="0"/>
        <v>87.259750501864318</v>
      </c>
    </row>
    <row r="58" spans="1:4">
      <c r="A58" s="17">
        <v>44075</v>
      </c>
      <c r="B58" s="35">
        <v>65.979360314609693</v>
      </c>
      <c r="C58">
        <v>21.280390187254625</v>
      </c>
      <c r="D58">
        <f t="shared" si="0"/>
        <v>87.259750501864318</v>
      </c>
    </row>
    <row r="59" spans="1:4">
      <c r="A59" s="17">
        <v>44105</v>
      </c>
      <c r="B59" s="35">
        <v>60.448483243386328</v>
      </c>
      <c r="C59">
        <v>21.280390187254625</v>
      </c>
      <c r="D59">
        <f t="shared" si="0"/>
        <v>81.728873430640959</v>
      </c>
    </row>
    <row r="60" spans="1:4">
      <c r="A60" s="17">
        <v>44136</v>
      </c>
      <c r="B60" s="35">
        <v>60.448483243386328</v>
      </c>
      <c r="C60">
        <v>21.280390187254625</v>
      </c>
      <c r="D60">
        <f t="shared" si="0"/>
        <v>81.728873430640959</v>
      </c>
    </row>
    <row r="61" spans="1:4">
      <c r="A61" s="17">
        <v>44166</v>
      </c>
      <c r="B61" s="35">
        <v>60.448483243386328</v>
      </c>
      <c r="C61">
        <v>21.280390187254625</v>
      </c>
      <c r="D61">
        <f t="shared" si="0"/>
        <v>81.728873430640959</v>
      </c>
    </row>
    <row r="62" spans="1:4">
      <c r="A62" s="17">
        <v>44197</v>
      </c>
      <c r="B62" s="35">
        <v>59.660614756547695</v>
      </c>
      <c r="C62">
        <v>25.00734985342358</v>
      </c>
      <c r="D62">
        <f t="shared" si="0"/>
        <v>84.667964609971278</v>
      </c>
    </row>
    <row r="63" spans="1:4">
      <c r="A63" s="17">
        <v>44228</v>
      </c>
      <c r="B63" s="35">
        <v>59.660614756547695</v>
      </c>
      <c r="C63">
        <v>25.00734985342358</v>
      </c>
      <c r="D63">
        <f t="shared" si="0"/>
        <v>84.667964609971278</v>
      </c>
    </row>
    <row r="64" spans="1:4">
      <c r="A64" s="17">
        <v>44256</v>
      </c>
      <c r="B64" s="35">
        <v>59.660614756547695</v>
      </c>
      <c r="C64">
        <v>25.00734985342358</v>
      </c>
      <c r="D64">
        <f t="shared" si="0"/>
        <v>84.667964609971278</v>
      </c>
    </row>
    <row r="65" spans="1:4">
      <c r="A65" s="17">
        <v>44287</v>
      </c>
      <c r="B65" s="35">
        <v>65.961913468690042</v>
      </c>
      <c r="C65">
        <v>25.00734985342358</v>
      </c>
      <c r="D65">
        <f t="shared" si="0"/>
        <v>90.969263322113619</v>
      </c>
    </row>
    <row r="66" spans="1:4">
      <c r="A66" s="17">
        <v>44317</v>
      </c>
      <c r="B66" s="35">
        <v>65.961913468690042</v>
      </c>
      <c r="C66">
        <v>25.00734985342358</v>
      </c>
      <c r="D66">
        <f t="shared" si="0"/>
        <v>90.969263322113619</v>
      </c>
    </row>
    <row r="67" spans="1:4">
      <c r="A67" s="17">
        <v>44348</v>
      </c>
      <c r="B67" s="35">
        <v>65.961913468690042</v>
      </c>
      <c r="C67">
        <v>25.00734985342358</v>
      </c>
      <c r="D67">
        <f t="shared" ref="D67:D75" si="1">SUM(B67,C67)</f>
        <v>90.969263322113619</v>
      </c>
    </row>
    <row r="68" spans="1:4">
      <c r="A68" s="17">
        <v>44378</v>
      </c>
      <c r="B68" s="35">
        <v>65.328053918271522</v>
      </c>
      <c r="C68">
        <v>25.00734985342358</v>
      </c>
      <c r="D68">
        <f t="shared" si="1"/>
        <v>90.335403771695098</v>
      </c>
    </row>
    <row r="69" spans="1:4">
      <c r="A69" s="17">
        <v>44409</v>
      </c>
      <c r="B69" s="35">
        <v>65.328053918271522</v>
      </c>
      <c r="C69">
        <v>25.00734985342358</v>
      </c>
      <c r="D69">
        <f t="shared" si="1"/>
        <v>90.335403771695098</v>
      </c>
    </row>
    <row r="70" spans="1:4">
      <c r="A70" s="17">
        <v>44440</v>
      </c>
      <c r="B70" s="35">
        <v>65.328053918271522</v>
      </c>
      <c r="C70">
        <v>25.00734985342358</v>
      </c>
      <c r="D70">
        <f t="shared" si="1"/>
        <v>90.335403771695098</v>
      </c>
    </row>
    <row r="71" spans="1:4">
      <c r="A71" s="17">
        <v>44470</v>
      </c>
      <c r="B71" s="35">
        <v>63.094195118064441</v>
      </c>
      <c r="C71">
        <v>24.596505762803133</v>
      </c>
      <c r="D71">
        <f t="shared" si="1"/>
        <v>87.690700880867581</v>
      </c>
    </row>
    <row r="72" spans="1:4">
      <c r="A72" s="17">
        <v>44501</v>
      </c>
      <c r="B72" s="35">
        <v>63.094195118064441</v>
      </c>
      <c r="C72">
        <v>25.229375777345535</v>
      </c>
      <c r="D72">
        <f t="shared" si="1"/>
        <v>88.323570895409972</v>
      </c>
    </row>
    <row r="73" spans="1:4">
      <c r="A73" s="17">
        <v>44531</v>
      </c>
      <c r="B73" s="35">
        <v>63.094195118064441</v>
      </c>
      <c r="C73">
        <v>25.229375777345535</v>
      </c>
      <c r="D73">
        <f t="shared" si="1"/>
        <v>88.323570895409972</v>
      </c>
    </row>
    <row r="74" spans="1:4">
      <c r="A74" s="17">
        <v>44562</v>
      </c>
      <c r="B74" s="35">
        <v>63.538860743276778</v>
      </c>
      <c r="C74">
        <v>26.14586288744928</v>
      </c>
      <c r="D74">
        <f t="shared" si="1"/>
        <v>89.684723630726054</v>
      </c>
    </row>
    <row r="75" spans="1:4">
      <c r="A75" s="17">
        <v>44593</v>
      </c>
      <c r="B75" s="35">
        <v>63.538860743276778</v>
      </c>
      <c r="C75">
        <v>26.14586288744928</v>
      </c>
      <c r="D75">
        <f t="shared" si="1"/>
        <v>89.684723630726054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88315-E05E-4619-B83E-DCAD356CCB17}">
  <sheetPr>
    <tabColor theme="9" tint="0.79998168889431442"/>
  </sheetPr>
  <dimension ref="A1:I75"/>
  <sheetViews>
    <sheetView workbookViewId="0">
      <selection activeCell="I1" sqref="I1"/>
    </sheetView>
  </sheetViews>
  <sheetFormatPr defaultRowHeight="12.75"/>
  <cols>
    <col min="1" max="1" width="10.140625" bestFit="1" customWidth="1"/>
    <col min="2" max="2" width="22.85546875" bestFit="1" customWidth="1"/>
    <col min="3" max="3" width="26" bestFit="1" customWidth="1"/>
    <col min="4" max="4" width="34.5703125" bestFit="1" customWidth="1"/>
    <col min="5" max="5" width="40.7109375" bestFit="1" customWidth="1"/>
  </cols>
  <sheetData>
    <row r="1" spans="1:9">
      <c r="A1" t="s">
        <v>1</v>
      </c>
      <c r="B1" t="s">
        <v>337</v>
      </c>
      <c r="C1" t="s">
        <v>338</v>
      </c>
      <c r="D1" t="s">
        <v>339</v>
      </c>
      <c r="E1" t="s">
        <v>340</v>
      </c>
      <c r="I1" t="s">
        <v>111</v>
      </c>
    </row>
    <row r="2" spans="1:9">
      <c r="A2" s="17">
        <v>42370</v>
      </c>
      <c r="B2" s="35">
        <v>74.235992286280293</v>
      </c>
      <c r="C2" s="42">
        <v>0.13127221948173665</v>
      </c>
      <c r="D2">
        <v>74.235992286280293</v>
      </c>
      <c r="E2" s="42">
        <v>0.13127221948173665</v>
      </c>
    </row>
    <row r="3" spans="1:9">
      <c r="A3" s="17">
        <v>42401</v>
      </c>
      <c r="B3" s="35">
        <v>52.782815577283145</v>
      </c>
      <c r="C3" s="42">
        <v>8.9924979358192395E-2</v>
      </c>
      <c r="D3">
        <v>127.01880786356344</v>
      </c>
      <c r="E3" s="42">
        <v>0.21639928734967026</v>
      </c>
    </row>
    <row r="4" spans="1:9">
      <c r="A4" s="17">
        <v>42430</v>
      </c>
      <c r="B4" s="35">
        <v>32.511703339006431</v>
      </c>
      <c r="C4" s="42">
        <v>5.3540464150759831E-2</v>
      </c>
      <c r="D4">
        <v>159.53051120256987</v>
      </c>
      <c r="E4" s="42">
        <v>0.26271578351128644</v>
      </c>
    </row>
    <row r="5" spans="1:9">
      <c r="A5" s="17">
        <v>42461</v>
      </c>
      <c r="B5" s="35">
        <v>57.629763454397221</v>
      </c>
      <c r="C5" s="42">
        <v>9.7715014212749959E-2</v>
      </c>
      <c r="D5">
        <v>217.16027465696709</v>
      </c>
      <c r="E5" s="42">
        <v>0.3682093774572161</v>
      </c>
    </row>
    <row r="6" spans="1:9">
      <c r="A6" s="17">
        <v>42491</v>
      </c>
      <c r="B6" s="35">
        <v>68.328715722769289</v>
      </c>
      <c r="C6" s="42">
        <v>0.11799632825070122</v>
      </c>
      <c r="D6">
        <v>285.48899037973638</v>
      </c>
      <c r="E6" s="42">
        <v>0.49300871916700173</v>
      </c>
    </row>
    <row r="7" spans="1:9">
      <c r="A7" s="17">
        <v>42522</v>
      </c>
      <c r="B7" s="35">
        <v>39.80284681049045</v>
      </c>
      <c r="C7" s="42">
        <v>6.5508219821799732E-2</v>
      </c>
      <c r="D7">
        <v>325.29183719022683</v>
      </c>
      <c r="E7" s="42">
        <v>0.53537098183836906</v>
      </c>
    </row>
    <row r="8" spans="1:9">
      <c r="A8" s="17">
        <v>42552</v>
      </c>
      <c r="B8" s="35">
        <v>104.8997735025074</v>
      </c>
      <c r="C8" s="42">
        <v>0.18927892992138348</v>
      </c>
      <c r="D8">
        <v>430.19161069273423</v>
      </c>
      <c r="E8" s="42">
        <v>0.77622863247775087</v>
      </c>
    </row>
    <row r="9" spans="1:9">
      <c r="A9" s="17">
        <v>42583</v>
      </c>
      <c r="B9" s="35">
        <v>127.40856961180714</v>
      </c>
      <c r="C9" s="42">
        <v>0.23962557263909068</v>
      </c>
      <c r="D9">
        <v>557.60018030454137</v>
      </c>
      <c r="E9" s="42">
        <v>1.0487148777844344</v>
      </c>
    </row>
    <row r="10" spans="1:9">
      <c r="A10" s="17">
        <v>42614</v>
      </c>
      <c r="B10" s="35">
        <v>70.50032884649579</v>
      </c>
      <c r="C10" s="42">
        <v>0.11977491579141397</v>
      </c>
      <c r="D10">
        <v>628.10050915103716</v>
      </c>
      <c r="E10" s="42">
        <v>1.0670969458300485</v>
      </c>
    </row>
    <row r="11" spans="1:9">
      <c r="A11" s="17">
        <v>42644</v>
      </c>
      <c r="B11" s="35">
        <v>68.766298601456242</v>
      </c>
      <c r="C11" s="42">
        <v>0.11729336253281476</v>
      </c>
      <c r="D11">
        <v>696.8668077524934</v>
      </c>
      <c r="E11" s="42">
        <v>1.1886324083330493</v>
      </c>
    </row>
    <row r="12" spans="1:9">
      <c r="A12" s="17">
        <v>42675</v>
      </c>
      <c r="B12" s="35">
        <v>43.805457942065686</v>
      </c>
      <c r="C12" s="42">
        <v>7.1666898569371279E-2</v>
      </c>
      <c r="D12">
        <v>740.67226569455909</v>
      </c>
      <c r="E12" s="42">
        <v>1.2117595987440843</v>
      </c>
    </row>
    <row r="13" spans="1:9">
      <c r="A13" s="17">
        <v>42705</v>
      </c>
      <c r="B13" s="35">
        <v>91.744438884804822</v>
      </c>
      <c r="C13" s="42">
        <v>0.16287016932696147</v>
      </c>
      <c r="D13">
        <v>832.41670457936391</v>
      </c>
      <c r="E13" s="42">
        <v>1.4777555051120053</v>
      </c>
    </row>
    <row r="14" spans="1:9">
      <c r="A14" s="17">
        <v>42736</v>
      </c>
      <c r="B14" s="35">
        <v>83.922462572300105</v>
      </c>
      <c r="C14" s="42">
        <v>0.15036090117997483</v>
      </c>
      <c r="D14">
        <v>916.33916715166401</v>
      </c>
      <c r="E14" s="42">
        <v>1.6417724020041891</v>
      </c>
    </row>
    <row r="15" spans="1:9">
      <c r="A15" s="17">
        <v>42767</v>
      </c>
      <c r="B15" s="35">
        <v>65.264127083131484</v>
      </c>
      <c r="C15" s="42">
        <v>0.1131489137595694</v>
      </c>
      <c r="D15">
        <v>981.6032942347955</v>
      </c>
      <c r="E15" s="42">
        <v>1.7018131008480026</v>
      </c>
    </row>
    <row r="16" spans="1:9">
      <c r="A16" s="17">
        <v>42795</v>
      </c>
      <c r="B16" s="35">
        <v>28.062777219913414</v>
      </c>
      <c r="C16" s="42">
        <v>4.5704857864359918E-2</v>
      </c>
      <c r="D16">
        <v>1009.6660714547089</v>
      </c>
      <c r="E16" s="42">
        <v>1.6444076053013872</v>
      </c>
    </row>
    <row r="17" spans="1:5">
      <c r="A17" s="17">
        <v>42826</v>
      </c>
      <c r="B17" s="35">
        <v>131.04086937132729</v>
      </c>
      <c r="C17" s="42">
        <v>0.23318826729979958</v>
      </c>
      <c r="D17">
        <v>1140.7069408260363</v>
      </c>
      <c r="E17" s="42">
        <v>2.0298970565764658</v>
      </c>
    </row>
    <row r="18" spans="1:5">
      <c r="A18" s="17">
        <v>42856</v>
      </c>
      <c r="B18" s="35">
        <v>105.00142252016883</v>
      </c>
      <c r="C18" s="42">
        <v>0.17857611176982383</v>
      </c>
      <c r="D18">
        <v>1245.7083633462053</v>
      </c>
      <c r="E18" s="42">
        <v>2.1185784971892834</v>
      </c>
    </row>
    <row r="19" spans="1:5">
      <c r="A19" s="17">
        <v>42887</v>
      </c>
      <c r="B19" s="35">
        <v>106.46127971220096</v>
      </c>
      <c r="C19" s="42">
        <v>0.1815095421608354</v>
      </c>
      <c r="D19">
        <v>1352.1696430584061</v>
      </c>
      <c r="E19" s="42">
        <v>2.3053610993479716</v>
      </c>
    </row>
    <row r="20" spans="1:5">
      <c r="A20" s="17">
        <v>42917</v>
      </c>
      <c r="B20" s="35">
        <v>129.51911905679344</v>
      </c>
      <c r="C20" s="42">
        <v>0.23357220119894784</v>
      </c>
      <c r="D20">
        <v>1481.6887621151996</v>
      </c>
      <c r="E20" s="42">
        <v>2.6720480202404446</v>
      </c>
    </row>
    <row r="21" spans="1:5">
      <c r="A21" s="17">
        <v>42948</v>
      </c>
      <c r="B21" s="35">
        <v>158.493502372222</v>
      </c>
      <c r="C21" s="42">
        <v>0.30158225065295918</v>
      </c>
      <c r="D21">
        <v>1640.1822644874214</v>
      </c>
      <c r="E21" s="42">
        <v>3.1209472401177591</v>
      </c>
    </row>
    <row r="22" spans="1:5">
      <c r="A22" s="17">
        <v>42979</v>
      </c>
      <c r="B22" s="35">
        <v>102.53195853950604</v>
      </c>
      <c r="C22" s="42">
        <v>0.17632279620319596</v>
      </c>
      <c r="D22">
        <v>1742.7142230269274</v>
      </c>
      <c r="E22" s="42">
        <v>2.9969216346217693</v>
      </c>
    </row>
    <row r="23" spans="1:5">
      <c r="A23" s="17">
        <v>43009</v>
      </c>
      <c r="B23" s="35">
        <v>96.448470281934533</v>
      </c>
      <c r="C23" s="42">
        <v>0.16710560245235356</v>
      </c>
      <c r="D23">
        <v>1839.1626933088619</v>
      </c>
      <c r="E23" s="42">
        <v>3.1865138863776918</v>
      </c>
    </row>
    <row r="24" spans="1:5">
      <c r="A24" s="17">
        <v>43040</v>
      </c>
      <c r="B24" s="35">
        <v>59.910601835981765</v>
      </c>
      <c r="C24" s="42">
        <v>9.7620593019953947E-2</v>
      </c>
      <c r="D24">
        <v>1899.0732951448435</v>
      </c>
      <c r="E24" s="42">
        <v>3.0944216145239074</v>
      </c>
    </row>
    <row r="25" spans="1:5">
      <c r="A25" s="17">
        <v>43070</v>
      </c>
      <c r="B25" s="35">
        <v>119.32464757308855</v>
      </c>
      <c r="C25" s="42">
        <v>0.21527297541557353</v>
      </c>
      <c r="D25">
        <v>2018.397942717932</v>
      </c>
      <c r="E25" s="42">
        <v>3.6413812195457629</v>
      </c>
    </row>
    <row r="26" spans="1:5">
      <c r="A26" s="17">
        <v>43101</v>
      </c>
      <c r="B26" s="35">
        <v>53.614938476179645</v>
      </c>
      <c r="C26" s="42">
        <v>9.1702176124622059E-2</v>
      </c>
      <c r="D26">
        <v>2072.0128811941117</v>
      </c>
      <c r="E26" s="42">
        <v>3.5439393490708926</v>
      </c>
    </row>
    <row r="27" spans="1:5">
      <c r="A27" s="17">
        <v>43132</v>
      </c>
      <c r="B27" s="35">
        <v>31.219251119437786</v>
      </c>
      <c r="C27" s="42">
        <v>5.1427008675019641E-2</v>
      </c>
      <c r="D27">
        <v>2103.2321323135493</v>
      </c>
      <c r="E27" s="42">
        <v>3.4646230526242303</v>
      </c>
    </row>
    <row r="28" spans="1:5">
      <c r="A28" s="17">
        <v>43160</v>
      </c>
      <c r="B28" s="35">
        <v>-13.858644272616061</v>
      </c>
      <c r="C28" s="42">
        <v>-2.1251113081779068E-2</v>
      </c>
      <c r="D28">
        <v>2089.3734880409334</v>
      </c>
      <c r="E28" s="42">
        <v>3.2038857041856574</v>
      </c>
    </row>
    <row r="29" spans="1:5">
      <c r="A29" s="17">
        <v>43191</v>
      </c>
      <c r="B29" s="35">
        <v>148.13939752415479</v>
      </c>
      <c r="C29" s="42">
        <v>0.24727613005023691</v>
      </c>
      <c r="D29">
        <v>2237.5128855650883</v>
      </c>
      <c r="E29" s="42">
        <v>3.7348844164825112</v>
      </c>
    </row>
    <row r="30" spans="1:5">
      <c r="A30" s="17">
        <v>43221</v>
      </c>
      <c r="B30" s="35">
        <v>114.26713709811042</v>
      </c>
      <c r="C30" s="42">
        <v>0.18052901976527228</v>
      </c>
      <c r="D30">
        <v>2351.7800226631989</v>
      </c>
      <c r="E30" s="42">
        <v>3.7155437072900805</v>
      </c>
    </row>
    <row r="31" spans="1:5">
      <c r="A31" s="17">
        <v>43252</v>
      </c>
      <c r="B31" s="35">
        <v>115.92768446251148</v>
      </c>
      <c r="C31" s="42">
        <v>0.18363425475021328</v>
      </c>
      <c r="D31">
        <v>2467.7077071257104</v>
      </c>
      <c r="E31" s="42">
        <v>3.9089512383552196</v>
      </c>
    </row>
    <row r="32" spans="1:5">
      <c r="A32" s="17">
        <v>43282</v>
      </c>
      <c r="B32" s="35">
        <v>159.04540896075423</v>
      </c>
      <c r="C32" s="42">
        <v>0.28901120706160155</v>
      </c>
      <c r="D32">
        <v>2626.7531160864646</v>
      </c>
      <c r="E32" s="42">
        <v>4.7732348496793238</v>
      </c>
    </row>
    <row r="33" spans="1:5">
      <c r="A33" s="17">
        <v>43313</v>
      </c>
      <c r="B33" s="35">
        <v>172.45654441472198</v>
      </c>
      <c r="C33" s="42">
        <v>0.32120934316386579</v>
      </c>
      <c r="D33">
        <v>2799.2096605011866</v>
      </c>
      <c r="E33" s="42">
        <v>5.213674549023251</v>
      </c>
    </row>
    <row r="34" spans="1:5">
      <c r="A34" s="17">
        <v>43344</v>
      </c>
      <c r="B34" s="35">
        <v>116.10429349543972</v>
      </c>
      <c r="C34" s="42">
        <v>0.1957089104292859</v>
      </c>
      <c r="D34">
        <v>2915.3139539966264</v>
      </c>
      <c r="E34" s="42">
        <v>4.9141414181929708</v>
      </c>
    </row>
    <row r="35" spans="1:5">
      <c r="A35" s="17">
        <v>43374</v>
      </c>
      <c r="B35" s="35">
        <v>80.950810666229586</v>
      </c>
      <c r="C35" s="42">
        <v>0.13741130972330812</v>
      </c>
      <c r="D35">
        <v>2996.2647646628561</v>
      </c>
      <c r="E35" s="42">
        <v>5.0860598207928884</v>
      </c>
    </row>
    <row r="36" spans="1:5">
      <c r="A36" s="17">
        <v>43405</v>
      </c>
      <c r="B36" s="35">
        <v>44.081522907782301</v>
      </c>
      <c r="C36" s="42">
        <v>7.041974288694075E-2</v>
      </c>
      <c r="D36">
        <v>3040.3462875706382</v>
      </c>
      <c r="E36" s="42">
        <v>4.8569194014889892</v>
      </c>
    </row>
    <row r="37" spans="1:5">
      <c r="A37" s="17">
        <v>43435</v>
      </c>
      <c r="B37" s="35">
        <v>104.11175346120683</v>
      </c>
      <c r="C37" s="42">
        <v>0.18395855797872535</v>
      </c>
      <c r="D37">
        <v>3144.4580410318449</v>
      </c>
      <c r="E37" s="42">
        <v>5.5560486460192271</v>
      </c>
    </row>
    <row r="38" spans="1:5">
      <c r="A38" s="17">
        <v>43466</v>
      </c>
      <c r="B38" s="35">
        <v>71.056240385020487</v>
      </c>
      <c r="C38" s="42">
        <v>0.12160964274047215</v>
      </c>
      <c r="D38">
        <v>3215.5142814168653</v>
      </c>
      <c r="E38" s="42">
        <v>5.5032118343320962</v>
      </c>
    </row>
    <row r="39" spans="1:5">
      <c r="A39" s="17">
        <v>43497</v>
      </c>
      <c r="B39" s="35">
        <v>48.44842870064258</v>
      </c>
      <c r="C39" s="42">
        <v>7.982861242533168E-2</v>
      </c>
      <c r="D39">
        <v>3263.9627101175079</v>
      </c>
      <c r="E39" s="42">
        <v>5.3780405504306881</v>
      </c>
    </row>
    <row r="40" spans="1:5">
      <c r="A40" s="17">
        <v>43525</v>
      </c>
      <c r="B40" s="35">
        <v>2.6874715424111173</v>
      </c>
      <c r="C40" s="42">
        <v>4.1176795088626889E-3</v>
      </c>
      <c r="D40">
        <v>3266.6501816599189</v>
      </c>
      <c r="E40" s="42">
        <v>5.005083143531925</v>
      </c>
    </row>
    <row r="41" spans="1:5">
      <c r="A41" s="17">
        <v>43556</v>
      </c>
      <c r="B41" s="35">
        <v>88.177116396923338</v>
      </c>
      <c r="C41" s="42">
        <v>0.14726018548440736</v>
      </c>
      <c r="D41">
        <v>3354.8272980568422</v>
      </c>
      <c r="E41" s="42">
        <v>5.6027290340971225</v>
      </c>
    </row>
    <row r="42" spans="1:5">
      <c r="A42" s="17">
        <v>43586</v>
      </c>
      <c r="B42" s="35">
        <v>53.806381240851692</v>
      </c>
      <c r="C42" s="42">
        <v>8.4981341593706905E-2</v>
      </c>
      <c r="D42">
        <v>3408.633679297694</v>
      </c>
      <c r="E42" s="42">
        <v>5.3835670860593661</v>
      </c>
    </row>
    <row r="43" spans="1:5">
      <c r="A43" s="17">
        <v>43617</v>
      </c>
      <c r="B43" s="35">
        <v>55.724111137164186</v>
      </c>
      <c r="C43" s="42">
        <v>8.8277567089614567E-2</v>
      </c>
      <c r="D43">
        <v>3464.3577904348581</v>
      </c>
      <c r="E43" s="42">
        <v>5.4882001888690075</v>
      </c>
    </row>
    <row r="44" spans="1:5">
      <c r="A44" s="17">
        <v>43647</v>
      </c>
      <c r="B44" s="35">
        <v>34.948817140311121</v>
      </c>
      <c r="C44" s="42">
        <v>5.7995824216245238E-2</v>
      </c>
      <c r="D44">
        <v>3499.3066075751694</v>
      </c>
      <c r="E44" s="42">
        <v>5.8069253124332869</v>
      </c>
    </row>
    <row r="45" spans="1:5">
      <c r="A45" s="17">
        <v>43678</v>
      </c>
      <c r="B45" s="35">
        <v>51.065948100975447</v>
      </c>
      <c r="C45" s="42">
        <v>8.7070142867773162E-2</v>
      </c>
      <c r="D45">
        <v>3550.3725556761447</v>
      </c>
      <c r="E45" s="42">
        <v>6.0535730198385931</v>
      </c>
    </row>
    <row r="46" spans="1:5">
      <c r="A46" s="17">
        <v>43709</v>
      </c>
      <c r="B46" s="35">
        <v>-7.363641273790563</v>
      </c>
      <c r="C46" s="42">
        <v>-1.1417884941871261E-2</v>
      </c>
      <c r="D46">
        <v>3543.0089144023541</v>
      </c>
      <c r="E46" s="42">
        <v>5.4937043547541053</v>
      </c>
    </row>
    <row r="47" spans="1:5">
      <c r="A47" s="17">
        <v>43739</v>
      </c>
      <c r="B47" s="35">
        <v>55.528415073423957</v>
      </c>
      <c r="C47" s="42">
        <v>8.6844015814877412E-2</v>
      </c>
      <c r="D47">
        <v>3598.5373294757783</v>
      </c>
      <c r="E47" s="42">
        <v>5.6279552070447973</v>
      </c>
    </row>
    <row r="48" spans="1:5">
      <c r="A48" s="17">
        <v>43770</v>
      </c>
      <c r="B48" s="35">
        <v>17.577612749714831</v>
      </c>
      <c r="C48" s="42">
        <v>2.5950375635537204E-2</v>
      </c>
      <c r="D48">
        <v>3616.114942225493</v>
      </c>
      <c r="E48" s="42">
        <v>5.338582800076356</v>
      </c>
    </row>
    <row r="49" spans="1:5">
      <c r="A49" s="17">
        <v>43800</v>
      </c>
      <c r="B49" s="35">
        <v>87.972645610615359</v>
      </c>
      <c r="C49" s="42">
        <v>0.1449398187248781</v>
      </c>
      <c r="D49">
        <v>3704.0875878361085</v>
      </c>
      <c r="E49" s="42">
        <v>6.1026899872754798</v>
      </c>
    </row>
    <row r="50" spans="1:5">
      <c r="A50" s="17">
        <v>43831</v>
      </c>
      <c r="B50" s="35">
        <v>-6.7273476110781303</v>
      </c>
      <c r="C50" s="42">
        <v>-1.0999801587054332E-2</v>
      </c>
      <c r="D50">
        <v>3697.3602402250303</v>
      </c>
      <c r="E50" s="42">
        <v>6.0455072919624309</v>
      </c>
    </row>
    <row r="51" spans="1:5">
      <c r="A51" s="17">
        <v>43862</v>
      </c>
      <c r="B51" s="35">
        <v>-0.7993169312255759</v>
      </c>
      <c r="C51" s="42">
        <v>-1.3197451652225923E-3</v>
      </c>
      <c r="D51">
        <v>3696.560923293805</v>
      </c>
      <c r="E51" s="42">
        <v>6.1033592757601554</v>
      </c>
    </row>
    <row r="52" spans="1:5">
      <c r="A52" s="17">
        <v>43891</v>
      </c>
      <c r="B52" s="35">
        <v>-31.515178538376858</v>
      </c>
      <c r="C52" s="42">
        <v>-4.952289620920395E-2</v>
      </c>
      <c r="D52">
        <v>3665.0457447554281</v>
      </c>
      <c r="E52" s="42">
        <v>5.759246446866416</v>
      </c>
    </row>
    <row r="53" spans="1:5">
      <c r="A53" s="17">
        <v>43922</v>
      </c>
      <c r="B53" s="35">
        <v>-57.368778867424794</v>
      </c>
      <c r="C53" s="42">
        <v>-9.5772281664926975E-2</v>
      </c>
      <c r="D53">
        <v>3607.6769658880035</v>
      </c>
      <c r="E53" s="42">
        <v>6.0227088906939592</v>
      </c>
    </row>
    <row r="54" spans="1:5">
      <c r="A54" s="17">
        <v>43952</v>
      </c>
      <c r="B54" s="35">
        <v>-99.980876144401691</v>
      </c>
      <c r="C54" s="42">
        <v>-0.16177986617155432</v>
      </c>
      <c r="D54">
        <v>3507.696089743602</v>
      </c>
      <c r="E54" s="42">
        <v>5.6758314775078054</v>
      </c>
    </row>
    <row r="55" spans="1:5">
      <c r="A55" s="17">
        <v>43983</v>
      </c>
      <c r="B55" s="35">
        <v>-97.925415198632322</v>
      </c>
      <c r="C55" s="42">
        <v>-0.15922411755924859</v>
      </c>
      <c r="D55">
        <v>3409.7706745449696</v>
      </c>
      <c r="E55" s="42">
        <v>5.5441963215838301</v>
      </c>
    </row>
    <row r="56" spans="1:5">
      <c r="A56" s="17">
        <v>44013</v>
      </c>
      <c r="B56" s="35">
        <v>10.921926007525371</v>
      </c>
      <c r="C56" s="42">
        <v>1.902953209557566E-2</v>
      </c>
      <c r="D56">
        <v>3420.6926005524947</v>
      </c>
      <c r="E56" s="42">
        <v>5.9599542778866113</v>
      </c>
    </row>
    <row r="57" spans="1:5">
      <c r="A57" s="17">
        <v>44044</v>
      </c>
      <c r="B57" s="35">
        <v>72.563307685595532</v>
      </c>
      <c r="C57" s="42">
        <v>0.13394304327746145</v>
      </c>
      <c r="D57">
        <v>3493.2559082380903</v>
      </c>
      <c r="E57" s="42">
        <v>6.4481256742553965</v>
      </c>
    </row>
    <row r="58" spans="1:5">
      <c r="A58" s="17">
        <v>44075</v>
      </c>
      <c r="B58" s="35">
        <v>59.154956937894781</v>
      </c>
      <c r="C58" s="42">
        <v>0.10034888987540956</v>
      </c>
      <c r="D58">
        <v>3552.4108651759852</v>
      </c>
      <c r="E58" s="42">
        <v>6.0262149641324685</v>
      </c>
    </row>
    <row r="59" spans="1:5">
      <c r="A59" s="17">
        <v>44105</v>
      </c>
      <c r="B59" s="35">
        <v>7.2344874769597709</v>
      </c>
      <c r="C59" s="42">
        <v>1.1461319962474495E-2</v>
      </c>
      <c r="D59">
        <v>3559.6453526529449</v>
      </c>
      <c r="E59" s="42">
        <v>5.6394090762647719</v>
      </c>
    </row>
    <row r="60" spans="1:5">
      <c r="A60" s="17">
        <v>44136</v>
      </c>
      <c r="B60" s="35">
        <v>6.3168746067805159</v>
      </c>
      <c r="C60" s="42">
        <v>1.0100234446481527E-2</v>
      </c>
      <c r="D60">
        <v>3565.9622272597253</v>
      </c>
      <c r="E60" s="42">
        <v>5.7017206711622954</v>
      </c>
    </row>
    <row r="61" spans="1:5">
      <c r="A61" s="17">
        <v>44166</v>
      </c>
      <c r="B61" s="35">
        <v>91.622272694582648</v>
      </c>
      <c r="C61" s="42">
        <v>0.1606349907627308</v>
      </c>
      <c r="D61">
        <v>3657.5844999543078</v>
      </c>
      <c r="E61" s="42">
        <v>6.4125898112414621</v>
      </c>
    </row>
    <row r="62" spans="1:5">
      <c r="A62" s="17">
        <v>44197</v>
      </c>
      <c r="B62" s="35">
        <v>11.66586516573409</v>
      </c>
      <c r="C62" s="42">
        <v>1.8163299295056435E-2</v>
      </c>
      <c r="D62">
        <v>3669.2503651200418</v>
      </c>
      <c r="E62" s="42">
        <v>5.712880409926858</v>
      </c>
    </row>
    <row r="63" spans="1:5">
      <c r="A63" s="17">
        <v>44228</v>
      </c>
      <c r="B63" s="35">
        <v>7.6964752958898544</v>
      </c>
      <c r="C63" s="42">
        <v>1.1909510336403608E-2</v>
      </c>
      <c r="D63">
        <v>3676.9468404159315</v>
      </c>
      <c r="E63" s="42">
        <v>5.6897001184068792</v>
      </c>
    </row>
    <row r="64" spans="1:5">
      <c r="A64" s="17">
        <v>44256</v>
      </c>
      <c r="B64" s="35">
        <v>-25.101521422129281</v>
      </c>
      <c r="C64" s="42">
        <v>-3.6965963488556096E-2</v>
      </c>
      <c r="D64">
        <v>3651.8453189938023</v>
      </c>
      <c r="E64" s="42">
        <v>5.3779202645768658</v>
      </c>
    </row>
    <row r="65" spans="1:5">
      <c r="A65" s="17">
        <v>44287</v>
      </c>
      <c r="B65" s="35">
        <v>27.303884267586909</v>
      </c>
      <c r="C65" s="42">
        <v>4.2212065923777249E-2</v>
      </c>
      <c r="D65">
        <v>3679.1492032613892</v>
      </c>
      <c r="E65" s="42">
        <v>5.687999816782404</v>
      </c>
    </row>
    <row r="66" spans="1:5">
      <c r="A66" s="17">
        <v>44317</v>
      </c>
      <c r="B66" s="35">
        <v>4.9850049446871481</v>
      </c>
      <c r="C66" s="42">
        <v>7.4498081436055012E-3</v>
      </c>
      <c r="D66">
        <v>3684.1342082060764</v>
      </c>
      <c r="E66" s="42">
        <v>5.5057303515175775</v>
      </c>
    </row>
    <row r="67" spans="1:5">
      <c r="A67" s="17">
        <v>44348</v>
      </c>
      <c r="B67" s="35">
        <v>31.490127138553589</v>
      </c>
      <c r="C67" s="42">
        <v>4.9001171579859351E-2</v>
      </c>
      <c r="D67">
        <v>3715.6243353446298</v>
      </c>
      <c r="E67" s="42">
        <v>5.7818104316134535</v>
      </c>
    </row>
    <row r="68" spans="1:5">
      <c r="A68" s="17">
        <v>44378</v>
      </c>
      <c r="B68" s="35">
        <v>22.432012174196757</v>
      </c>
      <c r="C68" s="42">
        <v>3.5204873999904643E-2</v>
      </c>
      <c r="D68">
        <v>3738.0563475188264</v>
      </c>
      <c r="E68" s="42">
        <v>5.8665179787268142</v>
      </c>
    </row>
    <row r="69" spans="1:5">
      <c r="A69" s="17">
        <v>44409</v>
      </c>
      <c r="B69" s="35">
        <v>73.796173122909977</v>
      </c>
      <c r="C69" s="42">
        <v>0.12597058308630421</v>
      </c>
      <c r="D69">
        <v>3811.8525206417362</v>
      </c>
      <c r="E69" s="42">
        <v>6.5068588836507839</v>
      </c>
    </row>
    <row r="70" spans="1:5">
      <c r="A70" s="17">
        <v>44440</v>
      </c>
      <c r="B70" s="35">
        <v>13.948695402947919</v>
      </c>
      <c r="C70" s="42">
        <v>2.1603505072957902E-2</v>
      </c>
      <c r="D70">
        <v>3825.8012160446842</v>
      </c>
      <c r="E70" s="42">
        <v>5.9253366419831943</v>
      </c>
    </row>
    <row r="71" spans="1:5">
      <c r="A71" s="17">
        <v>44470</v>
      </c>
      <c r="B71" s="35">
        <v>-10.063532848230693</v>
      </c>
      <c r="C71" s="42">
        <v>-1.5017211961853986E-2</v>
      </c>
      <c r="D71">
        <v>3815.7376831964534</v>
      </c>
      <c r="E71" s="42">
        <v>5.6939985632847838</v>
      </c>
    </row>
    <row r="72" spans="1:5">
      <c r="A72" s="17">
        <v>44501</v>
      </c>
      <c r="B72" s="35">
        <v>-10.131264053712471</v>
      </c>
      <c r="C72" s="42">
        <v>-1.5116755344918997E-2</v>
      </c>
      <c r="D72">
        <v>3805.6064191427408</v>
      </c>
      <c r="E72" s="42">
        <v>5.6783063665341471</v>
      </c>
    </row>
    <row r="73" spans="1:5">
      <c r="A73" s="17">
        <v>44531</v>
      </c>
      <c r="B73" s="35">
        <v>35.877391628921941</v>
      </c>
      <c r="C73" s="42">
        <v>5.7478105648789017E-2</v>
      </c>
      <c r="D73">
        <v>3841.4838107716628</v>
      </c>
      <c r="E73" s="42">
        <v>6.1543273437317323</v>
      </c>
    </row>
    <row r="74" spans="1:5">
      <c r="A74" s="17">
        <v>44562</v>
      </c>
      <c r="B74" s="35">
        <v>44.477757354784103</v>
      </c>
      <c r="C74" s="42">
        <v>7.1415366159820887E-2</v>
      </c>
      <c r="D74">
        <v>3885.9615681264468</v>
      </c>
      <c r="E74" s="42">
        <v>6.2394640551923359</v>
      </c>
    </row>
    <row r="75" spans="1:5">
      <c r="A75" s="17">
        <v>44593</v>
      </c>
      <c r="B75" s="35">
        <v>58.369164768838914</v>
      </c>
      <c r="C75" s="42">
        <v>9.585807570970642E-2</v>
      </c>
      <c r="D75">
        <v>3944.3307328952856</v>
      </c>
      <c r="E75" s="42">
        <v>6.4776659990832908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D286A-98C8-4D05-9CC5-10230914E40A}">
  <sheetPr>
    <tabColor theme="9" tint="0.79998168889431442"/>
  </sheetPr>
  <dimension ref="A1:I75"/>
  <sheetViews>
    <sheetView workbookViewId="0">
      <selection activeCell="I1" sqref="I1"/>
    </sheetView>
  </sheetViews>
  <sheetFormatPr defaultRowHeight="12.75"/>
  <cols>
    <col min="1" max="1" width="10.140625" bestFit="1" customWidth="1"/>
    <col min="2" max="2" width="23.7109375" bestFit="1" customWidth="1"/>
    <col min="3" max="3" width="26" bestFit="1" customWidth="1"/>
    <col min="4" max="4" width="34.5703125" bestFit="1" customWidth="1"/>
    <col min="5" max="5" width="40.7109375" bestFit="1" customWidth="1"/>
  </cols>
  <sheetData>
    <row r="1" spans="1:9">
      <c r="A1" t="s">
        <v>1</v>
      </c>
      <c r="B1" t="s">
        <v>341</v>
      </c>
      <c r="C1" t="s">
        <v>342</v>
      </c>
      <c r="D1" t="s">
        <v>343</v>
      </c>
      <c r="E1" t="s">
        <v>344</v>
      </c>
      <c r="I1" t="s">
        <v>111</v>
      </c>
    </row>
    <row r="2" spans="1:9">
      <c r="A2" s="17">
        <v>42370</v>
      </c>
      <c r="B2" s="35">
        <v>-41.874538750008696</v>
      </c>
      <c r="C2" s="42">
        <v>-5.2715991656279923E-2</v>
      </c>
      <c r="D2">
        <v>-41.874538750008696</v>
      </c>
      <c r="E2" s="42">
        <v>-5.2715991656279923E-2</v>
      </c>
    </row>
    <row r="3" spans="1:9">
      <c r="A3" s="17">
        <v>42401</v>
      </c>
      <c r="B3" s="35">
        <v>-37.261192946337133</v>
      </c>
      <c r="C3" s="42">
        <v>-4.7182258811722562E-2</v>
      </c>
      <c r="D3">
        <v>-79.135731696345829</v>
      </c>
      <c r="E3" s="42">
        <v>-0.1002062005778875</v>
      </c>
    </row>
    <row r="4" spans="1:9">
      <c r="A4" s="17">
        <v>42430</v>
      </c>
      <c r="B4" s="35">
        <v>-129.29404292946492</v>
      </c>
      <c r="C4" s="42">
        <v>-0.14663149562704084</v>
      </c>
      <c r="D4">
        <v>-208.42977462581075</v>
      </c>
      <c r="E4" s="42">
        <v>-0.23637879127395431</v>
      </c>
    </row>
    <row r="5" spans="1:9">
      <c r="A5" s="17">
        <v>42461</v>
      </c>
      <c r="B5" s="35">
        <v>-50.523017941927492</v>
      </c>
      <c r="C5" s="42">
        <v>-6.1535112458846006E-2</v>
      </c>
      <c r="D5">
        <v>-258.95279256773824</v>
      </c>
      <c r="E5" s="42">
        <v>-0.31539464310116533</v>
      </c>
    </row>
    <row r="6" spans="1:9">
      <c r="A6" s="17">
        <v>42491</v>
      </c>
      <c r="B6" s="35">
        <v>-26.354018130938812</v>
      </c>
      <c r="C6" s="42">
        <v>-3.3071720438661391E-2</v>
      </c>
      <c r="D6">
        <v>-285.30681069867705</v>
      </c>
      <c r="E6" s="42">
        <v>-0.35803219971210548</v>
      </c>
    </row>
    <row r="7" spans="1:9">
      <c r="A7" s="17">
        <v>42522</v>
      </c>
      <c r="B7" s="35">
        <v>-91.803570017730863</v>
      </c>
      <c r="C7" s="42">
        <v>-0.10646061171513364</v>
      </c>
      <c r="D7">
        <v>-377.11038071640792</v>
      </c>
      <c r="E7" s="42">
        <v>-0.43731852483995654</v>
      </c>
    </row>
    <row r="8" spans="1:9">
      <c r="A8" s="17">
        <v>42552</v>
      </c>
      <c r="B8" s="35">
        <v>20.277870561415057</v>
      </c>
      <c r="C8" s="42">
        <v>2.7320405624323557E-2</v>
      </c>
      <c r="D8">
        <v>-356.83251015499286</v>
      </c>
      <c r="E8" s="42">
        <v>-0.48076097970218307</v>
      </c>
    </row>
    <row r="9" spans="1:9">
      <c r="A9" s="17">
        <v>42583</v>
      </c>
      <c r="B9" s="35">
        <v>8.6733347770207274</v>
      </c>
      <c r="C9" s="42">
        <v>1.1505707506200873E-2</v>
      </c>
      <c r="D9">
        <v>-348.15917537797213</v>
      </c>
      <c r="E9" s="42">
        <v>-0.46185437786998818</v>
      </c>
    </row>
    <row r="10" spans="1:9">
      <c r="A10" s="17">
        <v>42614</v>
      </c>
      <c r="B10" s="35">
        <v>-104.92881731103171</v>
      </c>
      <c r="C10" s="42">
        <v>-0.12096502384628846</v>
      </c>
      <c r="D10">
        <v>-453.08799268900384</v>
      </c>
      <c r="E10" s="42">
        <v>-0.52233315160343552</v>
      </c>
    </row>
    <row r="11" spans="1:9">
      <c r="A11" s="17">
        <v>42644</v>
      </c>
      <c r="B11" s="35">
        <v>-121.3402615417192</v>
      </c>
      <c r="C11" s="42">
        <v>-0.13836875711648816</v>
      </c>
      <c r="D11">
        <v>-574.42825423072304</v>
      </c>
      <c r="E11" s="42">
        <v>-0.65504163729836218</v>
      </c>
    </row>
    <row r="12" spans="1:9">
      <c r="A12" s="17">
        <v>42675</v>
      </c>
      <c r="B12" s="35">
        <v>-181.65716218131251</v>
      </c>
      <c r="C12" s="42">
        <v>-0.19381914769881911</v>
      </c>
      <c r="D12">
        <v>-756.08541641203556</v>
      </c>
      <c r="E12" s="42">
        <v>-0.80670549532322688</v>
      </c>
    </row>
    <row r="13" spans="1:9">
      <c r="A13" s="17">
        <v>42705</v>
      </c>
      <c r="B13" s="35">
        <v>-92.227580875622607</v>
      </c>
      <c r="C13" s="42">
        <v>-0.10878186662345232</v>
      </c>
      <c r="D13">
        <v>-848.31299728765816</v>
      </c>
      <c r="E13" s="42">
        <v>-1.0005799832301427</v>
      </c>
    </row>
    <row r="14" spans="1:9">
      <c r="A14" s="17">
        <v>42736</v>
      </c>
      <c r="B14" s="35">
        <v>-95.749607004677728</v>
      </c>
      <c r="C14" s="42">
        <v>-0.11414774906983696</v>
      </c>
      <c r="D14">
        <v>-944.06260429233589</v>
      </c>
      <c r="E14" s="42">
        <v>-1.1254628048312902</v>
      </c>
    </row>
    <row r="15" spans="1:9">
      <c r="A15" s="17">
        <v>42767</v>
      </c>
      <c r="B15" s="35">
        <v>-123.63268409068746</v>
      </c>
      <c r="C15" s="42">
        <v>-0.14264682710910181</v>
      </c>
      <c r="D15">
        <v>-1067.6952883830234</v>
      </c>
      <c r="E15" s="42">
        <v>-1.2319019547893797</v>
      </c>
    </row>
    <row r="16" spans="1:9">
      <c r="A16" s="17">
        <v>42795</v>
      </c>
      <c r="B16" s="35">
        <v>-238.87738039420037</v>
      </c>
      <c r="C16" s="42">
        <v>-0.24326850918730505</v>
      </c>
      <c r="D16">
        <v>-1306.5726687772237</v>
      </c>
      <c r="E16" s="42">
        <v>-1.330590551327189</v>
      </c>
    </row>
    <row r="17" spans="1:5">
      <c r="A17" s="17">
        <v>42826</v>
      </c>
      <c r="B17" s="35">
        <v>-3.1779453116250806</v>
      </c>
      <c r="C17" s="42">
        <v>-3.7671958060785573E-3</v>
      </c>
      <c r="D17">
        <v>-1309.7506140888488</v>
      </c>
      <c r="E17" s="42">
        <v>-1.552602872791798</v>
      </c>
    </row>
    <row r="18" spans="1:5">
      <c r="A18" s="17">
        <v>42856</v>
      </c>
      <c r="B18" s="35">
        <v>-58.661917437484703</v>
      </c>
      <c r="C18" s="42">
        <v>-6.5247492992586989E-2</v>
      </c>
      <c r="D18">
        <v>-1368.4125315263336</v>
      </c>
      <c r="E18" s="42">
        <v>-1.5220349242229108</v>
      </c>
    </row>
    <row r="19" spans="1:5">
      <c r="A19" s="17">
        <v>42887</v>
      </c>
      <c r="B19" s="35">
        <v>-75.440490037454765</v>
      </c>
      <c r="C19" s="42">
        <v>-8.2372432216520353E-2</v>
      </c>
      <c r="D19">
        <v>-1443.8530215637884</v>
      </c>
      <c r="E19" s="42">
        <v>-1.5765232316271136</v>
      </c>
    </row>
    <row r="20" spans="1:5">
      <c r="A20" s="17">
        <v>42917</v>
      </c>
      <c r="B20" s="35">
        <v>-6.0896669222761375</v>
      </c>
      <c r="C20" s="42">
        <v>-7.4745902096848543E-3</v>
      </c>
      <c r="D20">
        <v>-1449.9426884860645</v>
      </c>
      <c r="E20" s="42">
        <v>-1.7796913299670669</v>
      </c>
    </row>
    <row r="21" spans="1:5">
      <c r="A21" s="17">
        <v>42948</v>
      </c>
      <c r="B21" s="35">
        <v>-78.829500891071234</v>
      </c>
      <c r="C21" s="42">
        <v>-8.8826410848731996E-2</v>
      </c>
      <c r="D21">
        <v>-1528.7721893771359</v>
      </c>
      <c r="E21" s="42">
        <v>-1.722646281566272</v>
      </c>
    </row>
    <row r="22" spans="1:5">
      <c r="A22" s="17">
        <v>42979</v>
      </c>
      <c r="B22" s="35">
        <v>-207.66468996661467</v>
      </c>
      <c r="C22" s="42">
        <v>-0.20433588529903854</v>
      </c>
      <c r="D22">
        <v>-1736.4368793437507</v>
      </c>
      <c r="E22" s="42">
        <v>-1.7086023004856883</v>
      </c>
    </row>
    <row r="23" spans="1:5">
      <c r="A23" s="17">
        <v>43009</v>
      </c>
      <c r="B23" s="35">
        <v>-187.04508353008634</v>
      </c>
      <c r="C23" s="42">
        <v>-0.18539190496312008</v>
      </c>
      <c r="D23">
        <v>-1923.4819628738369</v>
      </c>
      <c r="E23" s="42">
        <v>-1.9064814670845009</v>
      </c>
    </row>
    <row r="24" spans="1:5">
      <c r="A24" s="17">
        <v>43040</v>
      </c>
      <c r="B24" s="35">
        <v>-283.41644234123373</v>
      </c>
      <c r="C24" s="42">
        <v>-0.25641850491680124</v>
      </c>
      <c r="D24">
        <v>-2206.8984052150709</v>
      </c>
      <c r="E24" s="42">
        <v>-1.9966716994040512</v>
      </c>
    </row>
    <row r="25" spans="1:5">
      <c r="A25" s="17">
        <v>43070</v>
      </c>
      <c r="B25" s="35">
        <v>-123.11694732277329</v>
      </c>
      <c r="C25" s="42">
        <v>-0.13028399028564433</v>
      </c>
      <c r="D25">
        <v>-2330.0153525378441</v>
      </c>
      <c r="E25" s="42">
        <v>-2.4656532196139951</v>
      </c>
    </row>
    <row r="26" spans="1:5">
      <c r="A26" s="17">
        <v>43101</v>
      </c>
      <c r="B26" s="35">
        <v>-175.368838816731</v>
      </c>
      <c r="C26" s="42">
        <v>-0.18496544842093454</v>
      </c>
      <c r="D26">
        <v>-2505.3841913545753</v>
      </c>
      <c r="E26" s="42">
        <v>-2.642484910930528</v>
      </c>
    </row>
    <row r="27" spans="1:5">
      <c r="A27" s="17">
        <v>43132</v>
      </c>
      <c r="B27" s="35">
        <v>-204.4592247694618</v>
      </c>
      <c r="C27" s="42">
        <v>-0.20922813432387918</v>
      </c>
      <c r="D27">
        <v>-2709.843416124037</v>
      </c>
      <c r="E27" s="42">
        <v>-2.773049163738019</v>
      </c>
    </row>
    <row r="28" spans="1:5">
      <c r="A28" s="17">
        <v>43160</v>
      </c>
      <c r="B28" s="35">
        <v>-337.14149466863728</v>
      </c>
      <c r="C28" s="42">
        <v>-0.3037613428304527</v>
      </c>
      <c r="D28">
        <v>-3046.9849107926743</v>
      </c>
      <c r="E28" s="42">
        <v>-2.7453049912951282</v>
      </c>
    </row>
    <row r="29" spans="1:5">
      <c r="A29" s="17">
        <v>43191</v>
      </c>
      <c r="B29" s="35">
        <v>-63.609565816491795</v>
      </c>
      <c r="C29" s="42">
        <v>-6.7418889787651232E-2</v>
      </c>
      <c r="D29">
        <v>-3110.5944766091661</v>
      </c>
      <c r="E29" s="42">
        <v>-3.2968756114071547</v>
      </c>
    </row>
    <row r="30" spans="1:5">
      <c r="A30" s="17">
        <v>43221</v>
      </c>
      <c r="B30" s="35">
        <v>-127.86576991688992</v>
      </c>
      <c r="C30" s="42">
        <v>-0.1268819425785789</v>
      </c>
      <c r="D30">
        <v>-3238.4602465260559</v>
      </c>
      <c r="E30" s="42">
        <v>-3.2135428215839732</v>
      </c>
    </row>
    <row r="31" spans="1:5">
      <c r="A31" s="17">
        <v>43252</v>
      </c>
      <c r="B31" s="35">
        <v>-140.9851852736665</v>
      </c>
      <c r="C31" s="42">
        <v>-0.13810253038762338</v>
      </c>
      <c r="D31">
        <v>-3379.4454317997224</v>
      </c>
      <c r="E31" s="42">
        <v>-3.3103475697287266</v>
      </c>
    </row>
    <row r="32" spans="1:5">
      <c r="A32" s="17">
        <v>43282</v>
      </c>
      <c r="B32" s="35">
        <v>-26.051118598230346</v>
      </c>
      <c r="C32" s="42">
        <v>-3.043880962275047E-2</v>
      </c>
      <c r="D32">
        <v>-3405.4965503979529</v>
      </c>
      <c r="E32" s="42">
        <v>-3.9790714083017655</v>
      </c>
    </row>
    <row r="33" spans="1:5">
      <c r="A33" s="17">
        <v>43313</v>
      </c>
      <c r="B33" s="35">
        <v>-45.54824317096768</v>
      </c>
      <c r="C33" s="42">
        <v>-5.2034368470980571E-2</v>
      </c>
      <c r="D33">
        <v>-3451.0447935689208</v>
      </c>
      <c r="E33" s="42">
        <v>-3.9424777751446536</v>
      </c>
    </row>
    <row r="34" spans="1:5">
      <c r="A34" s="17">
        <v>43344</v>
      </c>
      <c r="B34" s="35">
        <v>-174.72335617000238</v>
      </c>
      <c r="C34" s="42">
        <v>-0.17393641220460562</v>
      </c>
      <c r="D34">
        <v>-3625.7681497389231</v>
      </c>
      <c r="E34" s="42">
        <v>-3.6094378981462931</v>
      </c>
    </row>
    <row r="35" spans="1:5">
      <c r="A35" s="17">
        <v>43374</v>
      </c>
      <c r="B35" s="35">
        <v>-206.19949286557642</v>
      </c>
      <c r="C35" s="42">
        <v>-0.20674575447698351</v>
      </c>
      <c r="D35">
        <v>-3831.9676426044994</v>
      </c>
      <c r="E35" s="42">
        <v>-3.8421192525343728</v>
      </c>
    </row>
    <row r="36" spans="1:5">
      <c r="A36" s="17">
        <v>43405</v>
      </c>
      <c r="B36" s="35">
        <v>-302.81096193577287</v>
      </c>
      <c r="C36" s="42">
        <v>-0.27680024274104453</v>
      </c>
      <c r="D36">
        <v>-4134.7786045402718</v>
      </c>
      <c r="E36" s="42">
        <v>-3.7796112601101219</v>
      </c>
    </row>
    <row r="37" spans="1:5">
      <c r="A37" s="17">
        <v>43435</v>
      </c>
      <c r="B37" s="35">
        <v>-141.85581540598025</v>
      </c>
      <c r="C37" s="42">
        <v>-0.15204037162207623</v>
      </c>
      <c r="D37">
        <v>-4276.6344199462519</v>
      </c>
      <c r="E37" s="42">
        <v>-4.5836759292490665</v>
      </c>
    </row>
    <row r="38" spans="1:5">
      <c r="A38" s="17">
        <v>43466</v>
      </c>
      <c r="B38" s="35">
        <v>-119.62999922731535</v>
      </c>
      <c r="C38" s="42">
        <v>-0.12728080406977638</v>
      </c>
      <c r="D38">
        <v>-4396.2644191735671</v>
      </c>
      <c r="E38" s="42">
        <v>-4.6774226681428797</v>
      </c>
    </row>
    <row r="39" spans="1:5">
      <c r="A39" s="17">
        <v>43497</v>
      </c>
      <c r="B39" s="35">
        <v>-148.98675895010024</v>
      </c>
      <c r="C39" s="42">
        <v>-0.15371390615177896</v>
      </c>
      <c r="D39">
        <v>-4545.2511781236672</v>
      </c>
      <c r="E39" s="42">
        <v>-4.6894658153102542</v>
      </c>
    </row>
    <row r="40" spans="1:5">
      <c r="A40" s="17">
        <v>43525</v>
      </c>
      <c r="B40" s="35">
        <v>-282.3685488323149</v>
      </c>
      <c r="C40" s="42">
        <v>-0.25608665748991177</v>
      </c>
      <c r="D40">
        <v>-4827.6197269559816</v>
      </c>
      <c r="E40" s="42">
        <v>-4.3782815211572679</v>
      </c>
    </row>
    <row r="41" spans="1:5">
      <c r="A41" s="17">
        <v>43556</v>
      </c>
      <c r="B41" s="35">
        <v>-92.964089375565663</v>
      </c>
      <c r="C41" s="42">
        <v>-9.9390575231068964E-2</v>
      </c>
      <c r="D41">
        <v>-4920.5838163315475</v>
      </c>
      <c r="E41" s="42">
        <v>-5.2607373369961046</v>
      </c>
    </row>
    <row r="42" spans="1:5">
      <c r="A42" s="17">
        <v>43586</v>
      </c>
      <c r="B42" s="35">
        <v>-157.80088906378762</v>
      </c>
      <c r="C42" s="42">
        <v>-0.15777282226556746</v>
      </c>
      <c r="D42">
        <v>-5078.384705395335</v>
      </c>
      <c r="E42" s="42">
        <v>-5.0774814532041956</v>
      </c>
    </row>
    <row r="43" spans="1:5">
      <c r="A43" s="17">
        <v>43617</v>
      </c>
      <c r="B43" s="35">
        <v>-170.74475623185958</v>
      </c>
      <c r="C43" s="42">
        <v>-0.16853330253015975</v>
      </c>
      <c r="D43">
        <v>-5249.1294616271944</v>
      </c>
      <c r="E43" s="42">
        <v>-5.1811437323152267</v>
      </c>
    </row>
    <row r="44" spans="1:5">
      <c r="A44" s="17">
        <v>43647</v>
      </c>
      <c r="B44" s="35">
        <v>-95.123894641464631</v>
      </c>
      <c r="C44" s="42">
        <v>-0.1057783031575693</v>
      </c>
      <c r="D44">
        <v>-5344.2533562686585</v>
      </c>
      <c r="E44" s="42">
        <v>-5.9428396387780538</v>
      </c>
    </row>
    <row r="45" spans="1:5">
      <c r="A45" s="17">
        <v>43678</v>
      </c>
      <c r="B45" s="35">
        <v>-111.12978350214235</v>
      </c>
      <c r="C45" s="42">
        <v>-0.12141590342962774</v>
      </c>
      <c r="D45">
        <v>-5455.3831397708009</v>
      </c>
      <c r="E45" s="42">
        <v>-5.9603308095823104</v>
      </c>
    </row>
    <row r="46" spans="1:5">
      <c r="A46" s="17">
        <v>43709</v>
      </c>
      <c r="B46" s="35">
        <v>-238.38085635501216</v>
      </c>
      <c r="C46" s="42">
        <v>-0.22865545135917992</v>
      </c>
      <c r="D46">
        <v>-5693.7639961258128</v>
      </c>
      <c r="E46" s="42">
        <v>-5.4614711784066543</v>
      </c>
    </row>
    <row r="47" spans="1:5">
      <c r="A47" s="17">
        <v>43739</v>
      </c>
      <c r="B47" s="35">
        <v>-208.38328472991589</v>
      </c>
      <c r="C47" s="42">
        <v>-0.20186140979915179</v>
      </c>
      <c r="D47">
        <v>-5902.1472808557282</v>
      </c>
      <c r="E47" s="42">
        <v>-5.7174248524777465</v>
      </c>
    </row>
    <row r="48" spans="1:5">
      <c r="A48" s="17">
        <v>43770</v>
      </c>
      <c r="B48" s="35">
        <v>-301.06407442245245</v>
      </c>
      <c r="C48" s="42">
        <v>-0.26761501644632002</v>
      </c>
      <c r="D48">
        <v>-6203.2113552781811</v>
      </c>
      <c r="E48" s="42">
        <v>-5.5140172803659047</v>
      </c>
    </row>
    <row r="49" spans="1:5">
      <c r="A49" s="17">
        <v>43800</v>
      </c>
      <c r="B49" s="35">
        <v>-133.97566348338319</v>
      </c>
      <c r="C49" s="42">
        <v>-0.13986378111559813</v>
      </c>
      <c r="D49">
        <v>-6337.1870187615641</v>
      </c>
      <c r="E49" s="42">
        <v>-6.6157010537261431</v>
      </c>
    </row>
    <row r="50" spans="1:5">
      <c r="A50" s="17">
        <v>43831</v>
      </c>
      <c r="B50" s="35">
        <v>-277.99203322174458</v>
      </c>
      <c r="C50" s="42">
        <v>-0.2760502092758399</v>
      </c>
      <c r="D50">
        <v>-6615.1790519833085</v>
      </c>
      <c r="E50" s="42">
        <v>-6.5689708461555476</v>
      </c>
    </row>
    <row r="51" spans="1:5">
      <c r="A51" s="17">
        <v>43862</v>
      </c>
      <c r="B51" s="35">
        <v>-206.92176594217415</v>
      </c>
      <c r="C51" s="42">
        <v>-0.22107875467210733</v>
      </c>
      <c r="D51">
        <v>-6822.1008179254823</v>
      </c>
      <c r="E51" s="42">
        <v>-7.2888492237980147</v>
      </c>
    </row>
    <row r="52" spans="1:5">
      <c r="A52" s="17">
        <v>43891</v>
      </c>
      <c r="B52" s="35">
        <v>-346.71426168372795</v>
      </c>
      <c r="C52" s="42">
        <v>-0.32229807385635695</v>
      </c>
      <c r="D52">
        <v>-7168.8150796092104</v>
      </c>
      <c r="E52" s="42">
        <v>-6.6639753460677769</v>
      </c>
    </row>
    <row r="53" spans="1:5">
      <c r="A53" s="17">
        <v>43922</v>
      </c>
      <c r="B53" s="35">
        <v>-212.61113804150409</v>
      </c>
      <c r="C53" s="42">
        <v>-0.21754781065566811</v>
      </c>
      <c r="D53">
        <v>-7381.4262176507145</v>
      </c>
      <c r="E53" s="42">
        <v>-7.5528174485985273</v>
      </c>
    </row>
    <row r="54" spans="1:5">
      <c r="A54" s="17">
        <v>43952</v>
      </c>
      <c r="B54" s="35">
        <v>-278.68212323819876</v>
      </c>
      <c r="C54" s="42">
        <v>-0.27762109654064043</v>
      </c>
      <c r="D54">
        <v>-7660.1083408889135</v>
      </c>
      <c r="E54" s="42">
        <v>-7.6309440035376968</v>
      </c>
    </row>
    <row r="55" spans="1:5">
      <c r="A55" s="17">
        <v>43983</v>
      </c>
      <c r="B55" s="35">
        <v>-280.21332510860884</v>
      </c>
      <c r="C55" s="42">
        <v>-0.2791556621686001</v>
      </c>
      <c r="D55">
        <v>-7940.3216659975224</v>
      </c>
      <c r="E55" s="42">
        <v>-7.91035098578587</v>
      </c>
    </row>
    <row r="56" spans="1:5">
      <c r="A56" s="17">
        <v>44013</v>
      </c>
      <c r="B56" s="35">
        <v>-168.04365984242668</v>
      </c>
      <c r="C56" s="42">
        <v>-0.18948549161312522</v>
      </c>
      <c r="D56">
        <v>-8108.365325839949</v>
      </c>
      <c r="E56" s="42">
        <v>-9.142966722971213</v>
      </c>
    </row>
    <row r="57" spans="1:5">
      <c r="A57" s="17">
        <v>44044</v>
      </c>
      <c r="B57" s="35">
        <v>-114.80954253373261</v>
      </c>
      <c r="C57" s="42">
        <v>-0.13003412853943733</v>
      </c>
      <c r="D57">
        <v>-8223.1748683736823</v>
      </c>
      <c r="E57" s="42">
        <v>-9.3136280681738732</v>
      </c>
    </row>
    <row r="58" spans="1:5">
      <c r="A58" s="17">
        <v>44075</v>
      </c>
      <c r="B58" s="35">
        <v>-138.70609766391931</v>
      </c>
      <c r="C58" s="42">
        <v>-0.14383781571361268</v>
      </c>
      <c r="D58">
        <v>-8361.880966037601</v>
      </c>
      <c r="E58" s="42">
        <v>-8.6712459918403901</v>
      </c>
    </row>
    <row r="59" spans="1:5">
      <c r="A59" s="17">
        <v>44105</v>
      </c>
      <c r="B59" s="35">
        <v>-227.9159145446813</v>
      </c>
      <c r="C59" s="42">
        <v>-0.21770827959858269</v>
      </c>
      <c r="D59">
        <v>-8589.796880582282</v>
      </c>
      <c r="E59" s="42">
        <v>-8.2050869712576695</v>
      </c>
    </row>
    <row r="60" spans="1:5">
      <c r="A60" s="17">
        <v>44136</v>
      </c>
      <c r="B60" s="35">
        <v>-220.61059889810144</v>
      </c>
      <c r="C60" s="42">
        <v>-0.21452933984017131</v>
      </c>
      <c r="D60">
        <v>-8810.4074794803837</v>
      </c>
      <c r="E60" s="42">
        <v>-8.5675434894624196</v>
      </c>
    </row>
    <row r="61" spans="1:5">
      <c r="A61" s="17">
        <v>44166</v>
      </c>
      <c r="B61" s="35">
        <v>-33.322399268036747</v>
      </c>
      <c r="C61" s="42">
        <v>-3.7367747377465552E-2</v>
      </c>
      <c r="D61">
        <v>-8843.7298787484197</v>
      </c>
      <c r="E61" s="42">
        <v>-9.917361031701164</v>
      </c>
    </row>
    <row r="62" spans="1:5">
      <c r="A62" s="17">
        <v>44197</v>
      </c>
      <c r="B62" s="35">
        <v>-51.172142925110393</v>
      </c>
      <c r="C62" s="42">
        <v>-5.2196907448582346E-2</v>
      </c>
      <c r="D62">
        <v>-8894.9020216735298</v>
      </c>
      <c r="E62" s="42">
        <v>-9.0730297980480685</v>
      </c>
    </row>
    <row r="63" spans="1:5">
      <c r="A63" s="17">
        <v>44228</v>
      </c>
      <c r="B63" s="35">
        <v>20.496923549425674</v>
      </c>
      <c r="C63" s="42">
        <v>2.2412287006870226E-2</v>
      </c>
      <c r="D63">
        <v>-8874.4050981241035</v>
      </c>
      <c r="E63" s="42">
        <v>-9.7036861944075898</v>
      </c>
    </row>
    <row r="64" spans="1:5">
      <c r="A64" s="17">
        <v>44256</v>
      </c>
      <c r="B64" s="35">
        <v>-135.57869656161495</v>
      </c>
      <c r="C64" s="42">
        <v>-0.12878459482786855</v>
      </c>
      <c r="D64">
        <v>-9009.9837946857187</v>
      </c>
      <c r="E64" s="42">
        <v>-8.558476676879188</v>
      </c>
    </row>
    <row r="65" spans="1:5">
      <c r="A65" s="17">
        <v>44287</v>
      </c>
      <c r="B65" s="35">
        <v>-135.58686037829352</v>
      </c>
      <c r="C65" s="42">
        <v>-0.14162165531388352</v>
      </c>
      <c r="D65">
        <v>-9145.5706550640116</v>
      </c>
      <c r="E65" s="42">
        <v>-9.5526281185842485</v>
      </c>
    </row>
    <row r="66" spans="1:5">
      <c r="A66" s="17">
        <v>44317</v>
      </c>
      <c r="B66" s="35">
        <v>-197.34474016490674</v>
      </c>
      <c r="C66" s="42">
        <v>-0.19825453359879402</v>
      </c>
      <c r="D66">
        <v>-9342.915395228918</v>
      </c>
      <c r="E66" s="42">
        <v>-9.385987853470473</v>
      </c>
    </row>
    <row r="67" spans="1:5">
      <c r="A67" s="17">
        <v>44348</v>
      </c>
      <c r="B67" s="35">
        <v>-116.40640636240846</v>
      </c>
      <c r="C67" s="42">
        <v>-0.12219887359728003</v>
      </c>
      <c r="D67">
        <v>-9459.3218015913262</v>
      </c>
      <c r="E67" s="42">
        <v>-9.930024517292706</v>
      </c>
    </row>
    <row r="68" spans="1:5">
      <c r="A68" s="17">
        <v>44378</v>
      </c>
      <c r="B68" s="35">
        <v>-111.68229356566701</v>
      </c>
      <c r="C68" s="42">
        <v>-0.12053657595924847</v>
      </c>
      <c r="D68">
        <v>-9571.0040951569936</v>
      </c>
      <c r="E68" s="42">
        <v>-10.329802740340767</v>
      </c>
    </row>
    <row r="69" spans="1:5">
      <c r="A69" s="17">
        <v>44409</v>
      </c>
      <c r="B69" s="35">
        <v>-54.197087228787723</v>
      </c>
      <c r="C69" s="42">
        <v>-6.220843537767104E-2</v>
      </c>
      <c r="D69">
        <v>-9625.2011823857811</v>
      </c>
      <c r="E69" s="42">
        <v>-11.047986826743751</v>
      </c>
    </row>
    <row r="70" spans="1:5">
      <c r="A70" s="17">
        <v>44440</v>
      </c>
      <c r="B70" s="35">
        <v>-149.98527477595144</v>
      </c>
      <c r="C70" s="42">
        <v>-0.15413388515776702</v>
      </c>
      <c r="D70">
        <v>-9775.1864571617334</v>
      </c>
      <c r="E70" s="42">
        <v>-10.045569266947183</v>
      </c>
    </row>
    <row r="71" spans="1:5">
      <c r="A71" s="17">
        <v>44470</v>
      </c>
      <c r="B71" s="35">
        <v>-168.15158716178735</v>
      </c>
      <c r="C71" s="42">
        <v>-0.16800774792084</v>
      </c>
      <c r="D71">
        <v>-9943.3380443235201</v>
      </c>
      <c r="E71" s="42">
        <v>-9.9348323726202707</v>
      </c>
    </row>
    <row r="72" spans="1:5">
      <c r="A72" s="17">
        <v>44501</v>
      </c>
      <c r="B72" s="35">
        <v>-194.92069919422227</v>
      </c>
      <c r="C72" s="42">
        <v>-0.19356985043008829</v>
      </c>
      <c r="D72">
        <v>-10138.258743517743</v>
      </c>
      <c r="E72" s="42">
        <v>-10.06799809726126</v>
      </c>
    </row>
    <row r="73" spans="1:5">
      <c r="A73" s="17">
        <v>44531</v>
      </c>
      <c r="B73" s="35">
        <v>-24.913825460269095</v>
      </c>
      <c r="C73" s="42">
        <v>-2.8088550110537784E-2</v>
      </c>
      <c r="D73">
        <v>-10163.172568978012</v>
      </c>
      <c r="E73" s="42">
        <v>-11.458247648119253</v>
      </c>
    </row>
    <row r="74" spans="1:5">
      <c r="A74" s="17">
        <v>44562</v>
      </c>
      <c r="B74" s="35">
        <v>-15.91259873372519</v>
      </c>
      <c r="C74" s="42">
        <v>-1.806529837852074E-2</v>
      </c>
      <c r="D74">
        <v>-10179.085167711737</v>
      </c>
      <c r="E74" s="42">
        <v>-11.556139500039949</v>
      </c>
    </row>
    <row r="75" spans="1:5">
      <c r="A75" s="17">
        <v>44593</v>
      </c>
      <c r="B75" s="35">
        <v>86.298696004029011</v>
      </c>
      <c r="C75" s="42">
        <v>0.110834513025755</v>
      </c>
      <c r="D75">
        <v>-10092.786471707708</v>
      </c>
      <c r="E75" s="42">
        <v>-12.962294049175746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FF6FC-702F-4164-BFC8-86288AF2EA09}">
  <sheetPr>
    <tabColor theme="9" tint="0.79998168889431442"/>
  </sheetPr>
  <dimension ref="A1:I75"/>
  <sheetViews>
    <sheetView workbookViewId="0">
      <selection activeCell="I1" sqref="I1"/>
    </sheetView>
  </sheetViews>
  <sheetFormatPr defaultRowHeight="12.75"/>
  <cols>
    <col min="1" max="1" width="10.140625" bestFit="1" customWidth="1"/>
    <col min="2" max="2" width="23.7109375" bestFit="1" customWidth="1"/>
    <col min="3" max="3" width="26" bestFit="1" customWidth="1"/>
    <col min="4" max="4" width="34.5703125" bestFit="1" customWidth="1"/>
    <col min="5" max="5" width="40.7109375" bestFit="1" customWidth="1"/>
  </cols>
  <sheetData>
    <row r="1" spans="1:9">
      <c r="A1" t="s">
        <v>1</v>
      </c>
      <c r="B1" t="s">
        <v>345</v>
      </c>
      <c r="C1" t="s">
        <v>346</v>
      </c>
      <c r="D1" t="s">
        <v>347</v>
      </c>
      <c r="E1" t="s">
        <v>348</v>
      </c>
      <c r="I1" t="s">
        <v>111</v>
      </c>
    </row>
    <row r="2" spans="1:9">
      <c r="A2" s="17">
        <v>42370</v>
      </c>
      <c r="B2" s="35">
        <v>11.266809814277735</v>
      </c>
      <c r="C2" s="42">
        <v>0.15516722546826175</v>
      </c>
      <c r="D2">
        <v>11.266809814277735</v>
      </c>
      <c r="E2" s="42">
        <v>0.15516722546826175</v>
      </c>
    </row>
    <row r="3" spans="1:9">
      <c r="A3" s="17">
        <v>42401</v>
      </c>
      <c r="B3" s="35">
        <v>13.794245977561062</v>
      </c>
      <c r="C3" s="42">
        <v>0.19682637283046711</v>
      </c>
      <c r="D3">
        <v>25.061055791838797</v>
      </c>
      <c r="E3" s="42">
        <v>0.35758944119406944</v>
      </c>
    </row>
    <row r="4" spans="1:9">
      <c r="A4" s="17">
        <v>42430</v>
      </c>
      <c r="B4" s="35">
        <v>3.7097951453687159</v>
      </c>
      <c r="C4" s="42">
        <v>4.6275392653498559E-2</v>
      </c>
      <c r="D4">
        <v>28.770850937207513</v>
      </c>
      <c r="E4" s="42">
        <v>0.35888300348784591</v>
      </c>
    </row>
    <row r="5" spans="1:9">
      <c r="A5" s="17">
        <v>42461</v>
      </c>
      <c r="B5" s="35">
        <v>12.102144246671699</v>
      </c>
      <c r="C5" s="42">
        <v>0.1647006336478502</v>
      </c>
      <c r="D5">
        <v>40.872995183879212</v>
      </c>
      <c r="E5" s="42">
        <v>0.55624921242545922</v>
      </c>
    </row>
    <row r="6" spans="1:9">
      <c r="A6" s="17">
        <v>42491</v>
      </c>
      <c r="B6" s="35">
        <v>14.023234635048937</v>
      </c>
      <c r="C6" s="42">
        <v>0.19596866547666733</v>
      </c>
      <c r="D6">
        <v>54.896229818928148</v>
      </c>
      <c r="E6" s="42">
        <v>0.76715117284195955</v>
      </c>
    </row>
    <row r="7" spans="1:9">
      <c r="A7" s="17">
        <v>42522</v>
      </c>
      <c r="B7" s="35">
        <v>8.3331874558906947</v>
      </c>
      <c r="C7" s="42">
        <v>0.10787492797565409</v>
      </c>
      <c r="D7">
        <v>63.229417274818843</v>
      </c>
      <c r="E7" s="42">
        <v>0.81851858854345327</v>
      </c>
    </row>
    <row r="8" spans="1:9">
      <c r="A8" s="17">
        <v>42552</v>
      </c>
      <c r="B8" s="35">
        <v>19.95572675142995</v>
      </c>
      <c r="C8" s="42">
        <v>0.29451736724752792</v>
      </c>
      <c r="D8">
        <v>83.185144026248793</v>
      </c>
      <c r="E8" s="42">
        <v>1.2276911744625729</v>
      </c>
    </row>
    <row r="9" spans="1:9">
      <c r="A9" s="17">
        <v>42583</v>
      </c>
      <c r="B9" s="35">
        <v>19.025639908102377</v>
      </c>
      <c r="C9" s="42">
        <v>0.27698850014995841</v>
      </c>
      <c r="D9">
        <v>102.21078393435117</v>
      </c>
      <c r="E9" s="42">
        <v>1.4880556910504021</v>
      </c>
    </row>
    <row r="10" spans="1:9">
      <c r="A10" s="17">
        <v>42614</v>
      </c>
      <c r="B10" s="35">
        <v>8.3919329133146334</v>
      </c>
      <c r="C10" s="42">
        <v>0.10579687539757718</v>
      </c>
      <c r="D10">
        <v>110.6027168476658</v>
      </c>
      <c r="E10" s="42">
        <v>1.3943655143382454</v>
      </c>
    </row>
    <row r="11" spans="1:9">
      <c r="A11" s="17">
        <v>42644</v>
      </c>
      <c r="B11" s="35">
        <v>5.9134309178814135</v>
      </c>
      <c r="C11" s="42">
        <v>7.2863019764242892E-2</v>
      </c>
      <c r="D11">
        <v>116.51614776554722</v>
      </c>
      <c r="E11" s="42">
        <v>1.4356671271533341</v>
      </c>
    </row>
    <row r="12" spans="1:9">
      <c r="A12" s="17">
        <v>42675</v>
      </c>
      <c r="B12" s="35">
        <v>-0.48312333738746815</v>
      </c>
      <c r="C12" s="42">
        <v>-5.5179571674968848E-3</v>
      </c>
      <c r="D12">
        <v>116.03302442815975</v>
      </c>
      <c r="E12" s="42">
        <v>1.3252625349708749</v>
      </c>
    </row>
    <row r="13" spans="1:9">
      <c r="A13" s="17">
        <v>42705</v>
      </c>
      <c r="B13" s="35">
        <v>5.7274716509343335</v>
      </c>
      <c r="C13" s="42">
        <v>7.0410368669023143E-2</v>
      </c>
      <c r="D13">
        <v>121.76049607909408</v>
      </c>
      <c r="E13" s="42">
        <v>1.4968561942779059</v>
      </c>
    </row>
    <row r="14" spans="1:9">
      <c r="A14" s="17">
        <v>42736</v>
      </c>
      <c r="B14" s="35">
        <v>11.851062955306588</v>
      </c>
      <c r="C14" s="42">
        <v>0.15699278437846415</v>
      </c>
      <c r="D14">
        <v>133.61155903440067</v>
      </c>
      <c r="E14" s="42">
        <v>1.7699720908634264</v>
      </c>
    </row>
    <row r="15" spans="1:9">
      <c r="A15" s="17">
        <v>42767</v>
      </c>
      <c r="B15" s="35">
        <v>9.4223616428838142</v>
      </c>
      <c r="C15" s="42">
        <v>0.12092873437220361</v>
      </c>
      <c r="D15">
        <v>143.03392067728447</v>
      </c>
      <c r="E15" s="42">
        <v>1.8357299003548193</v>
      </c>
    </row>
    <row r="16" spans="1:9">
      <c r="A16" s="17">
        <v>42795</v>
      </c>
      <c r="B16" s="35">
        <v>-2.007947423105378</v>
      </c>
      <c r="C16" s="42">
        <v>-2.2473596040576308E-2</v>
      </c>
      <c r="D16">
        <v>141.02597325417909</v>
      </c>
      <c r="E16" s="42">
        <v>1.5784082380214843</v>
      </c>
    </row>
    <row r="17" spans="1:5">
      <c r="A17" s="17">
        <v>42826</v>
      </c>
      <c r="B17" s="35">
        <v>14.815795467311631</v>
      </c>
      <c r="C17" s="42">
        <v>0.19285080018289197</v>
      </c>
      <c r="D17">
        <v>155.84176872149072</v>
      </c>
      <c r="E17" s="42">
        <v>2.0285248852257607</v>
      </c>
    </row>
    <row r="18" spans="1:5">
      <c r="A18" s="17">
        <v>42856</v>
      </c>
      <c r="B18" s="35">
        <v>10.25503506095535</v>
      </c>
      <c r="C18" s="42">
        <v>0.1260050113918475</v>
      </c>
      <c r="D18">
        <v>166.09680378244607</v>
      </c>
      <c r="E18" s="42">
        <v>2.0408540320296913</v>
      </c>
    </row>
    <row r="19" spans="1:5">
      <c r="A19" s="17">
        <v>42887</v>
      </c>
      <c r="B19" s="35">
        <v>7.6603315693059528</v>
      </c>
      <c r="C19" s="42">
        <v>9.1215453293424578E-2</v>
      </c>
      <c r="D19">
        <v>173.75713535175203</v>
      </c>
      <c r="E19" s="42">
        <v>2.0690143397426048</v>
      </c>
    </row>
    <row r="20" spans="1:5">
      <c r="A20" s="17">
        <v>42917</v>
      </c>
      <c r="B20" s="35">
        <v>15.555711066584749</v>
      </c>
      <c r="C20" s="42">
        <v>0.20508734985127325</v>
      </c>
      <c r="D20">
        <v>189.31284641833679</v>
      </c>
      <c r="E20" s="42">
        <v>2.4959109743391474</v>
      </c>
    </row>
    <row r="21" spans="1:5">
      <c r="A21" s="17">
        <v>42948</v>
      </c>
      <c r="B21" s="35">
        <v>11.236275504126681</v>
      </c>
      <c r="C21" s="42">
        <v>0.14015800149669627</v>
      </c>
      <c r="D21">
        <v>200.54912192246348</v>
      </c>
      <c r="E21" s="42">
        <v>2.5015908625813328</v>
      </c>
    </row>
    <row r="22" spans="1:5">
      <c r="A22" s="17">
        <v>42979</v>
      </c>
      <c r="B22" s="35">
        <v>-0.74266393410778164</v>
      </c>
      <c r="C22" s="42">
        <v>-8.0595061546310052E-3</v>
      </c>
      <c r="D22">
        <v>199.8064579883557</v>
      </c>
      <c r="E22" s="42">
        <v>2.1683311979149749</v>
      </c>
    </row>
    <row r="23" spans="1:5">
      <c r="A23" s="17">
        <v>43009</v>
      </c>
      <c r="B23" s="35">
        <v>-1.7422180336687774</v>
      </c>
      <c r="C23" s="42">
        <v>-1.9024933381663209E-2</v>
      </c>
      <c r="D23">
        <v>198.06423995468691</v>
      </c>
      <c r="E23" s="42">
        <v>2.1628515476290038</v>
      </c>
    </row>
    <row r="24" spans="1:5">
      <c r="A24" s="17">
        <v>43040</v>
      </c>
      <c r="B24" s="35">
        <v>-11.460527001193284</v>
      </c>
      <c r="C24" s="42">
        <v>-0.11314142147904846</v>
      </c>
      <c r="D24">
        <v>186.60371295349364</v>
      </c>
      <c r="E24" s="42">
        <v>1.8422023118682349</v>
      </c>
    </row>
    <row r="25" spans="1:5">
      <c r="A25" s="17">
        <v>43070</v>
      </c>
      <c r="B25" s="35">
        <v>0.97973704711422727</v>
      </c>
      <c r="C25" s="42">
        <v>1.1026424494137871E-2</v>
      </c>
      <c r="D25">
        <v>187.58345000060785</v>
      </c>
      <c r="E25" s="42">
        <v>2.1111529403464906</v>
      </c>
    </row>
    <row r="26" spans="1:5">
      <c r="A26" s="17">
        <v>43101</v>
      </c>
      <c r="B26" s="35">
        <v>-5.8215993972859934</v>
      </c>
      <c r="C26" s="42">
        <v>-6.2997382774668792E-2</v>
      </c>
      <c r="D26">
        <v>181.76185060332188</v>
      </c>
      <c r="E26" s="42">
        <v>1.9669029238988551</v>
      </c>
    </row>
    <row r="27" spans="1:5">
      <c r="A27" s="17">
        <v>43132</v>
      </c>
      <c r="B27" s="35">
        <v>-7.7209220688174725</v>
      </c>
      <c r="C27" s="42">
        <v>-8.1867913199109077E-2</v>
      </c>
      <c r="D27">
        <v>174.04092853450442</v>
      </c>
      <c r="E27" s="42">
        <v>1.8454230600124963</v>
      </c>
    </row>
    <row r="28" spans="1:5">
      <c r="A28" s="17">
        <v>43160</v>
      </c>
      <c r="B28" s="35">
        <v>-20.699844095692484</v>
      </c>
      <c r="C28" s="42">
        <v>-0.19293641800146125</v>
      </c>
      <c r="D28">
        <v>153.34108443881195</v>
      </c>
      <c r="E28" s="42">
        <v>1.4292416613050951</v>
      </c>
    </row>
    <row r="29" spans="1:5">
      <c r="A29" s="17">
        <v>43191</v>
      </c>
      <c r="B29" s="35">
        <v>5.262110757745333</v>
      </c>
      <c r="C29" s="42">
        <v>5.7213956616516362E-2</v>
      </c>
      <c r="D29">
        <v>158.60319519655729</v>
      </c>
      <c r="E29" s="42">
        <v>1.7244631948995304</v>
      </c>
    </row>
    <row r="30" spans="1:5">
      <c r="A30" s="17">
        <v>43221</v>
      </c>
      <c r="B30" s="35">
        <v>7.4582904136804018E-3</v>
      </c>
      <c r="C30" s="42">
        <v>7.6709952377655485E-5</v>
      </c>
      <c r="D30">
        <v>158.61065348697099</v>
      </c>
      <c r="E30" s="42">
        <v>1.631341098391256</v>
      </c>
    </row>
    <row r="31" spans="1:5">
      <c r="A31" s="17">
        <v>43252</v>
      </c>
      <c r="B31" s="35">
        <v>-2.058730803561005</v>
      </c>
      <c r="C31" s="42">
        <v>-2.0733824877396046E-2</v>
      </c>
      <c r="D31">
        <v>156.55192268341</v>
      </c>
      <c r="E31" s="42">
        <v>1.5766607967991597</v>
      </c>
    </row>
    <row r="32" spans="1:5">
      <c r="A32" s="17">
        <v>43282</v>
      </c>
      <c r="B32" s="35">
        <v>12.546832835157403</v>
      </c>
      <c r="C32" s="42">
        <v>0.15155505573785674</v>
      </c>
      <c r="D32">
        <v>169.0987555185674</v>
      </c>
      <c r="E32" s="42">
        <v>2.0425689617866967</v>
      </c>
    </row>
    <row r="33" spans="1:5">
      <c r="A33" s="17">
        <v>43313</v>
      </c>
      <c r="B33" s="35">
        <v>10.062035661092906</v>
      </c>
      <c r="C33" s="42">
        <v>0.11799916733686486</v>
      </c>
      <c r="D33">
        <v>179.16079117966029</v>
      </c>
      <c r="E33" s="42">
        <v>2.1010484250577171</v>
      </c>
    </row>
    <row r="34" spans="1:5">
      <c r="A34" s="17">
        <v>43344</v>
      </c>
      <c r="B34" s="35">
        <v>-1.9798637667541783</v>
      </c>
      <c r="C34" s="42">
        <v>-2.034510938052279E-2</v>
      </c>
      <c r="D34">
        <v>177.1809274129061</v>
      </c>
      <c r="E34" s="42">
        <v>1.820713833390545</v>
      </c>
    </row>
    <row r="35" spans="1:5">
      <c r="A35" s="17">
        <v>43374</v>
      </c>
      <c r="B35" s="35">
        <v>-5.8822621876039562</v>
      </c>
      <c r="C35" s="42">
        <v>-6.0795233023541451E-2</v>
      </c>
      <c r="D35">
        <v>171.29866522530216</v>
      </c>
      <c r="E35" s="42">
        <v>1.7704315001361564</v>
      </c>
    </row>
    <row r="36" spans="1:5">
      <c r="A36" s="17">
        <v>43405</v>
      </c>
      <c r="B36" s="35">
        <v>-15.6319533078007</v>
      </c>
      <c r="C36" s="42">
        <v>-0.14677199913205821</v>
      </c>
      <c r="D36">
        <v>155.66671191750146</v>
      </c>
      <c r="E36" s="42">
        <v>1.4615905035389565</v>
      </c>
    </row>
    <row r="37" spans="1:5">
      <c r="A37" s="17">
        <v>43435</v>
      </c>
      <c r="B37" s="35">
        <v>-3.0682619694122337</v>
      </c>
      <c r="C37" s="42">
        <v>-3.2661474173321825E-2</v>
      </c>
      <c r="D37">
        <v>152.59844994808924</v>
      </c>
      <c r="E37" s="42">
        <v>1.6244018214726392</v>
      </c>
    </row>
    <row r="38" spans="1:5">
      <c r="A38" s="17">
        <v>43466</v>
      </c>
      <c r="B38" s="35">
        <v>-4.1743315177905629</v>
      </c>
      <c r="C38" s="42">
        <v>-4.6824013396950769E-2</v>
      </c>
      <c r="D38">
        <v>148.42411843029868</v>
      </c>
      <c r="E38" s="42">
        <v>1.6648924217426284</v>
      </c>
    </row>
    <row r="39" spans="1:5">
      <c r="A39" s="17">
        <v>43497</v>
      </c>
      <c r="B39" s="35">
        <v>-6.1285090726604778</v>
      </c>
      <c r="C39" s="42">
        <v>-6.7269704828988072E-2</v>
      </c>
      <c r="D39">
        <v>142.2956093576382</v>
      </c>
      <c r="E39" s="42">
        <v>1.5619106582792226</v>
      </c>
    </row>
    <row r="40" spans="1:5">
      <c r="A40" s="17">
        <v>43525</v>
      </c>
      <c r="B40" s="35">
        <v>-19.193969591540707</v>
      </c>
      <c r="C40" s="42">
        <v>-0.18425795801060199</v>
      </c>
      <c r="D40">
        <v>123.10163976609749</v>
      </c>
      <c r="E40" s="42">
        <v>1.1817491250509538</v>
      </c>
    </row>
    <row r="41" spans="1:5">
      <c r="A41" s="17">
        <v>43556</v>
      </c>
      <c r="B41" s="35">
        <v>2.758560721325253</v>
      </c>
      <c r="C41" s="42">
        <v>3.1099180067307136E-2</v>
      </c>
      <c r="D41">
        <v>125.86020048742274</v>
      </c>
      <c r="E41" s="42">
        <v>1.4189098713713733</v>
      </c>
    </row>
    <row r="42" spans="1:5">
      <c r="A42" s="17">
        <v>43586</v>
      </c>
      <c r="B42" s="35">
        <v>-2.5825622465454643</v>
      </c>
      <c r="C42" s="42">
        <v>-2.7461456620956684E-2</v>
      </c>
      <c r="D42">
        <v>123.27763824087728</v>
      </c>
      <c r="E42" s="42">
        <v>1.3108623110301652</v>
      </c>
    </row>
    <row r="43" spans="1:5">
      <c r="A43" s="17">
        <v>43617</v>
      </c>
      <c r="B43" s="35">
        <v>-4.6472894519886125</v>
      </c>
      <c r="C43" s="42">
        <v>-4.8354921044264108E-2</v>
      </c>
      <c r="D43">
        <v>118.63034878888867</v>
      </c>
      <c r="E43" s="42">
        <v>1.2343455703379071</v>
      </c>
    </row>
    <row r="44" spans="1:5">
      <c r="A44" s="17">
        <v>43647</v>
      </c>
      <c r="B44" s="35">
        <v>-1.4479004385334804</v>
      </c>
      <c r="C44" s="42">
        <v>-1.6629509799980721E-2</v>
      </c>
      <c r="D44">
        <v>117.18244835035519</v>
      </c>
      <c r="E44" s="42">
        <v>1.3458706285093138</v>
      </c>
    </row>
    <row r="45" spans="1:5">
      <c r="A45" s="17">
        <v>43678</v>
      </c>
      <c r="B45" s="35">
        <v>-3.814321040465515</v>
      </c>
      <c r="C45" s="42">
        <v>-4.2649297319853605E-2</v>
      </c>
      <c r="D45">
        <v>113.36812730988967</v>
      </c>
      <c r="E45" s="42">
        <v>1.2676098621327399</v>
      </c>
    </row>
    <row r="46" spans="1:5">
      <c r="A46" s="17">
        <v>43709</v>
      </c>
      <c r="B46" s="35">
        <v>-16.960751305481111</v>
      </c>
      <c r="C46" s="42">
        <v>-0.16534010490598663</v>
      </c>
      <c r="D46">
        <v>96.407376004408562</v>
      </c>
      <c r="E46" s="42">
        <v>0.93981719177313616</v>
      </c>
    </row>
    <row r="47" spans="1:5">
      <c r="A47" s="17">
        <v>43739</v>
      </c>
      <c r="B47" s="35">
        <v>-8.0324310225330748</v>
      </c>
      <c r="C47" s="42">
        <v>-7.8561911202945922E-2</v>
      </c>
      <c r="D47">
        <v>88.374944981875487</v>
      </c>
      <c r="E47" s="42">
        <v>0.86435906648369165</v>
      </c>
    </row>
    <row r="48" spans="1:5">
      <c r="A48" s="17">
        <v>43770</v>
      </c>
      <c r="B48" s="35">
        <v>-18.86167323793974</v>
      </c>
      <c r="C48" s="42">
        <v>-0.16681033867468065</v>
      </c>
      <c r="D48">
        <v>69.513271743935746</v>
      </c>
      <c r="E48" s="42">
        <v>0.61476690088485542</v>
      </c>
    </row>
    <row r="49" spans="1:5">
      <c r="A49" s="17">
        <v>43800</v>
      </c>
      <c r="B49" s="35">
        <v>-5.1720714030789452</v>
      </c>
      <c r="C49" s="42">
        <v>-5.2041830120755944E-2</v>
      </c>
      <c r="D49">
        <v>64.341200340856801</v>
      </c>
      <c r="E49" s="42">
        <v>0.64740672681182709</v>
      </c>
    </row>
    <row r="50" spans="1:5">
      <c r="A50" s="17">
        <v>43831</v>
      </c>
      <c r="B50" s="35">
        <v>-26.334168138722148</v>
      </c>
      <c r="C50" s="42">
        <v>-0.24303095040853787</v>
      </c>
      <c r="D50">
        <v>38.007032202134653</v>
      </c>
      <c r="E50" s="42">
        <v>0.35075667131898636</v>
      </c>
    </row>
    <row r="51" spans="1:5">
      <c r="A51" s="17">
        <v>43862</v>
      </c>
      <c r="B51" s="35">
        <v>-14.256705865497196</v>
      </c>
      <c r="C51" s="42">
        <v>-0.14807577545199663</v>
      </c>
      <c r="D51">
        <v>23.750326336637457</v>
      </c>
      <c r="E51" s="42">
        <v>0.24668026560376272</v>
      </c>
    </row>
    <row r="52" spans="1:5">
      <c r="A52" s="17">
        <v>43891</v>
      </c>
      <c r="B52" s="35">
        <v>-32.356131625324778</v>
      </c>
      <c r="C52" s="42">
        <v>-0.28288469128898175</v>
      </c>
      <c r="D52">
        <v>-8.6058052886873213</v>
      </c>
      <c r="E52" s="42">
        <v>-7.523923442312809E-2</v>
      </c>
    </row>
    <row r="53" spans="1:5">
      <c r="A53" s="17">
        <v>43922</v>
      </c>
      <c r="B53" s="35">
        <v>-37.650504405213596</v>
      </c>
      <c r="C53" s="42">
        <v>-0.36463031351110076</v>
      </c>
      <c r="D53">
        <v>-46.256309693900917</v>
      </c>
      <c r="E53" s="42">
        <v>-0.44797414993510959</v>
      </c>
    </row>
    <row r="54" spans="1:5">
      <c r="A54" s="17">
        <v>43952</v>
      </c>
      <c r="B54" s="35">
        <v>-40.529585961086084</v>
      </c>
      <c r="C54" s="42">
        <v>-0.38186561335625063</v>
      </c>
      <c r="D54">
        <v>-86.785895654987002</v>
      </c>
      <c r="E54" s="42">
        <v>-0.81768783196508876</v>
      </c>
    </row>
    <row r="55" spans="1:5">
      <c r="A55" s="17">
        <v>43983</v>
      </c>
      <c r="B55" s="35">
        <v>-40.10445336436932</v>
      </c>
      <c r="C55" s="42">
        <v>-0.37937968402419459</v>
      </c>
      <c r="D55">
        <v>-126.89034901935632</v>
      </c>
      <c r="E55" s="42">
        <v>-1.200355982397024</v>
      </c>
    </row>
    <row r="56" spans="1:5">
      <c r="A56" s="17">
        <v>44013</v>
      </c>
      <c r="B56" s="35">
        <v>-6.907066594390713</v>
      </c>
      <c r="C56" s="42">
        <v>-7.3349262589288519E-2</v>
      </c>
      <c r="D56">
        <v>-133.79741561374703</v>
      </c>
      <c r="E56" s="42">
        <v>-1.4208552411512707</v>
      </c>
    </row>
    <row r="57" spans="1:5">
      <c r="A57" s="17">
        <v>44044</v>
      </c>
      <c r="B57" s="35">
        <v>-6.7366924457496538</v>
      </c>
      <c r="C57" s="42">
        <v>-7.1669652962337543E-2</v>
      </c>
      <c r="D57">
        <v>-140.5341080594967</v>
      </c>
      <c r="E57" s="42">
        <v>-1.4951002788245835</v>
      </c>
    </row>
    <row r="58" spans="1:5">
      <c r="A58" s="17">
        <v>44075</v>
      </c>
      <c r="B58" s="35">
        <v>-16.309231714266161</v>
      </c>
      <c r="C58" s="42">
        <v>-0.15747216362744232</v>
      </c>
      <c r="D58">
        <v>-156.84333977376286</v>
      </c>
      <c r="E58" s="42">
        <v>-1.5143852572236161</v>
      </c>
    </row>
    <row r="59" spans="1:5">
      <c r="A59" s="17">
        <v>44105</v>
      </c>
      <c r="B59" s="35">
        <v>-29.766667444778236</v>
      </c>
      <c r="C59" s="42">
        <v>-0.26697630426348939</v>
      </c>
      <c r="D59">
        <v>-186.61000721854111</v>
      </c>
      <c r="E59" s="42">
        <v>-1.6736992865665534</v>
      </c>
    </row>
    <row r="60" spans="1:5">
      <c r="A60" s="17">
        <v>44136</v>
      </c>
      <c r="B60" s="35">
        <v>-29.010308546804183</v>
      </c>
      <c r="C60" s="42">
        <v>-0.26196968434093065</v>
      </c>
      <c r="D60">
        <v>-215.62031576534531</v>
      </c>
      <c r="E60" s="42">
        <v>-1.9471004924820727</v>
      </c>
    </row>
    <row r="61" spans="1:5">
      <c r="A61" s="17">
        <v>44166</v>
      </c>
      <c r="B61" s="35">
        <v>-15.974553058948374</v>
      </c>
      <c r="C61" s="42">
        <v>-0.16350043834594197</v>
      </c>
      <c r="D61">
        <v>-231.59486882429368</v>
      </c>
      <c r="E61" s="42">
        <v>-2.3703863533278535</v>
      </c>
    </row>
    <row r="62" spans="1:5">
      <c r="A62" s="17">
        <v>44197</v>
      </c>
      <c r="B62" s="35">
        <v>-21.843419637666628</v>
      </c>
      <c r="C62" s="42">
        <v>-0.20508060985181542</v>
      </c>
      <c r="D62">
        <v>-253.43828846196033</v>
      </c>
      <c r="E62" s="42">
        <v>-2.3794478895581608</v>
      </c>
    </row>
    <row r="63" spans="1:5">
      <c r="A63" s="17">
        <v>44228</v>
      </c>
      <c r="B63" s="35">
        <v>-10.110098749226637</v>
      </c>
      <c r="C63" s="42">
        <v>-0.10667129492729273</v>
      </c>
      <c r="D63">
        <v>-263.54838721118699</v>
      </c>
      <c r="E63" s="42">
        <v>-2.7806897278790035</v>
      </c>
    </row>
    <row r="64" spans="1:5">
      <c r="A64" s="17">
        <v>44256</v>
      </c>
      <c r="B64" s="35">
        <v>-30.068069328421061</v>
      </c>
      <c r="C64" s="42">
        <v>-0.26206300057893017</v>
      </c>
      <c r="D64">
        <v>-293.61645653960807</v>
      </c>
      <c r="E64" s="42">
        <v>-2.5590605362676717</v>
      </c>
    </row>
    <row r="65" spans="1:5">
      <c r="A65" s="17">
        <v>44287</v>
      </c>
      <c r="B65" s="35">
        <v>-12.757716771569193</v>
      </c>
      <c r="C65" s="42">
        <v>-0.12299323435471504</v>
      </c>
      <c r="D65">
        <v>-306.37417331117729</v>
      </c>
      <c r="E65" s="42">
        <v>-2.9536594339724358</v>
      </c>
    </row>
    <row r="66" spans="1:5">
      <c r="A66" s="17">
        <v>44317</v>
      </c>
      <c r="B66" s="35">
        <v>-15.495031601111563</v>
      </c>
      <c r="C66" s="42">
        <v>-0.14554204874306007</v>
      </c>
      <c r="D66">
        <v>-321.86920491228886</v>
      </c>
      <c r="E66" s="42">
        <v>-3.0232596303239418</v>
      </c>
    </row>
    <row r="67" spans="1:5">
      <c r="A67" s="17">
        <v>44348</v>
      </c>
      <c r="B67" s="35">
        <v>-12.002566456600547</v>
      </c>
      <c r="C67" s="42">
        <v>-0.11656165071936654</v>
      </c>
      <c r="D67">
        <v>-333.87177136888943</v>
      </c>
      <c r="E67" s="42">
        <v>-3.2423602852001157</v>
      </c>
    </row>
    <row r="68" spans="1:5">
      <c r="A68" s="17">
        <v>44378</v>
      </c>
      <c r="B68" s="35">
        <v>-10.649145829135833</v>
      </c>
      <c r="C68" s="42">
        <v>-0.10545321904419533</v>
      </c>
      <c r="D68">
        <v>-344.52091719802524</v>
      </c>
      <c r="E68" s="42">
        <v>-3.4116200800997625</v>
      </c>
    </row>
    <row r="69" spans="1:5">
      <c r="A69" s="17">
        <v>44409</v>
      </c>
      <c r="B69" s="35">
        <v>-6.0982442872033999</v>
      </c>
      <c r="C69" s="42">
        <v>-6.3237722620208173E-2</v>
      </c>
      <c r="D69">
        <v>-350.61916148522863</v>
      </c>
      <c r="E69" s="42">
        <v>-3.6358591481583482</v>
      </c>
    </row>
    <row r="70" spans="1:5">
      <c r="A70" s="17">
        <v>44440</v>
      </c>
      <c r="B70" s="35">
        <v>-17.105405314473074</v>
      </c>
      <c r="C70" s="42">
        <v>-0.15920771129668651</v>
      </c>
      <c r="D70">
        <v>-367.72456679970173</v>
      </c>
      <c r="E70" s="42">
        <v>-3.4225781611974311</v>
      </c>
    </row>
    <row r="71" spans="1:5">
      <c r="A71" s="17">
        <v>44470</v>
      </c>
      <c r="B71" s="35">
        <v>-23.248459275933243</v>
      </c>
      <c r="C71" s="42">
        <v>-0.20956044054303272</v>
      </c>
      <c r="D71">
        <v>-390.97302607563495</v>
      </c>
      <c r="E71" s="42">
        <v>-3.5242111579268829</v>
      </c>
    </row>
    <row r="72" spans="1:5">
      <c r="A72" s="17">
        <v>44501</v>
      </c>
      <c r="B72" s="35">
        <v>-24.603302405615466</v>
      </c>
      <c r="C72" s="42">
        <v>-0.21786933159861122</v>
      </c>
      <c r="D72">
        <v>-415.57632848125041</v>
      </c>
      <c r="E72" s="42">
        <v>-3.6800481261308131</v>
      </c>
    </row>
    <row r="73" spans="1:5">
      <c r="A73" s="17">
        <v>44531</v>
      </c>
      <c r="B73" s="35">
        <v>-13.477192187086445</v>
      </c>
      <c r="C73" s="42">
        <v>-0.13238792892117041</v>
      </c>
      <c r="D73">
        <v>-429.05352066833689</v>
      </c>
      <c r="E73" s="42">
        <v>-4.2146395338966585</v>
      </c>
    </row>
    <row r="74" spans="1:5">
      <c r="A74" s="17">
        <v>44562</v>
      </c>
      <c r="B74" s="35">
        <v>-6.0407216832406192</v>
      </c>
      <c r="C74" s="42">
        <v>-6.3104660035039367E-2</v>
      </c>
      <c r="D74">
        <v>-435.09424235157752</v>
      </c>
      <c r="E74" s="42">
        <v>-4.5452307996533889</v>
      </c>
    </row>
    <row r="75" spans="1:5">
      <c r="A75" s="17">
        <v>44593</v>
      </c>
      <c r="B75" s="35">
        <v>13.041536004468796</v>
      </c>
      <c r="C75" s="42">
        <v>0.17015910230749437</v>
      </c>
      <c r="D75">
        <v>-422.05270634710871</v>
      </c>
      <c r="E75" s="42">
        <v>-5.5067217246391937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DC3C-5599-4087-BAC6-C9FA7A9C6E3F}">
  <sheetPr>
    <tabColor theme="9"/>
  </sheetPr>
  <dimension ref="A1:H135"/>
  <sheetViews>
    <sheetView workbookViewId="0">
      <selection activeCell="H1" sqref="H1"/>
    </sheetView>
  </sheetViews>
  <sheetFormatPr defaultRowHeight="12.75"/>
  <cols>
    <col min="1" max="1" width="10.140625" bestFit="1" customWidth="1"/>
    <col min="2" max="2" width="40.85546875" bestFit="1" customWidth="1"/>
    <col min="3" max="3" width="41.28515625" bestFit="1" customWidth="1"/>
    <col min="4" max="4" width="41.7109375" bestFit="1" customWidth="1"/>
    <col min="5" max="5" width="42.28515625" bestFit="1" customWidth="1"/>
  </cols>
  <sheetData>
    <row r="1" spans="1:8">
      <c r="A1" t="s">
        <v>1</v>
      </c>
      <c r="B1" t="s">
        <v>378</v>
      </c>
      <c r="C1" t="s">
        <v>379</v>
      </c>
      <c r="D1" t="s">
        <v>380</v>
      </c>
      <c r="E1" t="s">
        <v>381</v>
      </c>
      <c r="H1" t="s">
        <v>111</v>
      </c>
    </row>
    <row r="2" spans="1:8">
      <c r="A2" s="17">
        <v>40513</v>
      </c>
      <c r="B2">
        <v>16949</v>
      </c>
      <c r="C2">
        <v>1965</v>
      </c>
      <c r="D2">
        <v>25844</v>
      </c>
      <c r="E2">
        <v>1159</v>
      </c>
    </row>
    <row r="3" spans="1:8">
      <c r="A3" s="17">
        <v>40544</v>
      </c>
      <c r="B3">
        <v>16661.857142857101</v>
      </c>
      <c r="C3">
        <v>2424.0476190476102</v>
      </c>
      <c r="D3">
        <v>28679.238095238001</v>
      </c>
      <c r="E3">
        <v>1507.3333333333301</v>
      </c>
    </row>
    <row r="4" spans="1:8">
      <c r="A4" s="17">
        <v>40575</v>
      </c>
      <c r="B4">
        <v>17420</v>
      </c>
      <c r="C4">
        <v>2286.5</v>
      </c>
      <c r="D4">
        <v>30809.5</v>
      </c>
      <c r="E4">
        <v>1543.75</v>
      </c>
    </row>
    <row r="5" spans="1:8">
      <c r="A5" s="17">
        <v>40603</v>
      </c>
      <c r="B5">
        <v>15267.782608695599</v>
      </c>
      <c r="C5">
        <v>2635.1304347825999</v>
      </c>
      <c r="D5">
        <v>24974.260869565202</v>
      </c>
      <c r="E5">
        <v>2266.9130434782601</v>
      </c>
    </row>
    <row r="6" spans="1:8">
      <c r="A6" s="17">
        <v>40634</v>
      </c>
      <c r="B6">
        <v>14190</v>
      </c>
      <c r="C6">
        <v>2615.9047619047601</v>
      </c>
      <c r="D6">
        <v>24306.1428571428</v>
      </c>
      <c r="E6">
        <v>1608.7619047619</v>
      </c>
    </row>
    <row r="7" spans="1:8">
      <c r="A7" s="17">
        <v>40664</v>
      </c>
      <c r="B7">
        <v>13161.909090908999</v>
      </c>
      <c r="C7">
        <v>3536.2272727272698</v>
      </c>
      <c r="D7">
        <v>25460.181818181802</v>
      </c>
      <c r="E7">
        <v>1957.1363636363601</v>
      </c>
    </row>
    <row r="8" spans="1:8">
      <c r="A8" s="17">
        <v>40695</v>
      </c>
      <c r="B8">
        <v>14742.1363636363</v>
      </c>
      <c r="C8">
        <v>2347.3636363636301</v>
      </c>
      <c r="D8">
        <v>23732.8181818181</v>
      </c>
      <c r="E8">
        <v>2415.6818181818098</v>
      </c>
    </row>
    <row r="9" spans="1:8">
      <c r="A9" s="17">
        <v>40725</v>
      </c>
      <c r="B9">
        <v>15588.5238095238</v>
      </c>
      <c r="C9">
        <v>1988.7619047619</v>
      </c>
      <c r="D9">
        <v>21395.3809523809</v>
      </c>
      <c r="E9">
        <v>3036.4285714285702</v>
      </c>
    </row>
    <row r="10" spans="1:8">
      <c r="A10" s="17">
        <v>40756</v>
      </c>
      <c r="B10">
        <v>15542.7391304347</v>
      </c>
      <c r="C10">
        <v>1844.47826086956</v>
      </c>
      <c r="D10">
        <v>25849.695652173901</v>
      </c>
      <c r="E10">
        <v>2321.1739130434698</v>
      </c>
    </row>
    <row r="11" spans="1:8">
      <c r="A11" s="17">
        <v>40787</v>
      </c>
      <c r="B11">
        <v>13063.3181818181</v>
      </c>
      <c r="C11">
        <v>2572.7727272727202</v>
      </c>
      <c r="D11">
        <v>27388.5</v>
      </c>
      <c r="E11">
        <v>2101.4090909090901</v>
      </c>
    </row>
    <row r="12" spans="1:8">
      <c r="A12" s="17">
        <v>40817</v>
      </c>
      <c r="B12">
        <v>11268.666666666601</v>
      </c>
      <c r="C12">
        <v>4519.5714285714203</v>
      </c>
      <c r="D12">
        <v>25490.904761904701</v>
      </c>
      <c r="E12">
        <v>5453.9047619047597</v>
      </c>
    </row>
    <row r="13" spans="1:8">
      <c r="A13" s="17">
        <v>40848</v>
      </c>
      <c r="B13">
        <v>11048.4545454545</v>
      </c>
      <c r="C13">
        <v>4279.8181818181802</v>
      </c>
      <c r="D13">
        <v>26662.5</v>
      </c>
      <c r="E13">
        <v>5557.2272727272702</v>
      </c>
    </row>
    <row r="14" spans="1:8">
      <c r="A14" s="17">
        <v>40878</v>
      </c>
      <c r="B14">
        <v>10498.227272727199</v>
      </c>
      <c r="C14">
        <v>4513.2272727272702</v>
      </c>
      <c r="D14">
        <v>28736.272727272699</v>
      </c>
      <c r="E14">
        <v>9052.1818181818107</v>
      </c>
    </row>
    <row r="15" spans="1:8">
      <c r="A15" s="17">
        <v>40909</v>
      </c>
      <c r="B15">
        <v>9995.7727272727207</v>
      </c>
      <c r="C15">
        <v>4207.8181818181802</v>
      </c>
      <c r="D15">
        <v>30071.772727272699</v>
      </c>
      <c r="E15">
        <v>9304.7272727272702</v>
      </c>
    </row>
    <row r="16" spans="1:8">
      <c r="A16" s="17">
        <v>40940</v>
      </c>
      <c r="B16">
        <v>12664</v>
      </c>
      <c r="C16">
        <v>2318.7619047619</v>
      </c>
      <c r="D16">
        <v>31055.904761904701</v>
      </c>
      <c r="E16">
        <v>4116.0952380952303</v>
      </c>
    </row>
    <row r="17" spans="1:5">
      <c r="A17" s="17">
        <v>40969</v>
      </c>
      <c r="B17">
        <v>12814.590909090901</v>
      </c>
      <c r="C17">
        <v>2608.5</v>
      </c>
      <c r="D17">
        <v>28930.772727272699</v>
      </c>
      <c r="E17">
        <v>3058.5909090908999</v>
      </c>
    </row>
    <row r="18" spans="1:5">
      <c r="A18" s="17">
        <v>41000</v>
      </c>
      <c r="B18">
        <v>10505.0476190476</v>
      </c>
      <c r="C18">
        <v>4769.5238095238001</v>
      </c>
      <c r="D18">
        <v>26031.523809523798</v>
      </c>
      <c r="E18">
        <v>6181.0476190476102</v>
      </c>
    </row>
    <row r="19" spans="1:5">
      <c r="A19" s="17">
        <v>41030</v>
      </c>
      <c r="B19">
        <v>11012.5652173913</v>
      </c>
      <c r="C19">
        <v>6887.1739130434698</v>
      </c>
      <c r="D19">
        <v>28468.913043478198</v>
      </c>
      <c r="E19">
        <v>13632.3478260869</v>
      </c>
    </row>
    <row r="20" spans="1:5">
      <c r="A20" s="17">
        <v>41061</v>
      </c>
      <c r="B20">
        <v>12388.0476190476</v>
      </c>
      <c r="C20">
        <v>7876.9047619047597</v>
      </c>
      <c r="D20">
        <v>33324.0952380952</v>
      </c>
      <c r="E20">
        <v>16454.714285714199</v>
      </c>
    </row>
    <row r="21" spans="1:5">
      <c r="A21" s="17">
        <v>41091</v>
      </c>
      <c r="B21">
        <v>13644.6818181818</v>
      </c>
      <c r="C21">
        <v>9109.5454545454504</v>
      </c>
      <c r="D21">
        <v>35153.636363636302</v>
      </c>
      <c r="E21">
        <v>15821.6818181818</v>
      </c>
    </row>
    <row r="22" spans="1:5">
      <c r="A22" s="17">
        <v>41122</v>
      </c>
      <c r="B22">
        <v>13817.7391304347</v>
      </c>
      <c r="C22">
        <v>8238.5652173913004</v>
      </c>
      <c r="D22">
        <v>37818.217391304301</v>
      </c>
      <c r="E22">
        <v>16095.5652173913</v>
      </c>
    </row>
    <row r="23" spans="1:5">
      <c r="A23" s="17">
        <v>41153</v>
      </c>
      <c r="B23">
        <v>13477.95</v>
      </c>
      <c r="C23">
        <v>3912.45</v>
      </c>
      <c r="D23">
        <v>42338.85</v>
      </c>
      <c r="E23">
        <v>8068.85</v>
      </c>
    </row>
    <row r="24" spans="1:5">
      <c r="A24" s="17">
        <v>41183</v>
      </c>
      <c r="B24">
        <v>14338.217391304301</v>
      </c>
      <c r="C24">
        <v>3022.3913043478201</v>
      </c>
      <c r="D24">
        <v>50319.956521739099</v>
      </c>
      <c r="E24">
        <v>5891.9130434782601</v>
      </c>
    </row>
    <row r="25" spans="1:5">
      <c r="A25" s="17">
        <v>41214</v>
      </c>
      <c r="B25">
        <v>14259.4545454545</v>
      </c>
      <c r="C25">
        <v>3746.04545454545</v>
      </c>
      <c r="D25">
        <v>43907.181818181802</v>
      </c>
      <c r="E25">
        <v>7057.0909090908999</v>
      </c>
    </row>
    <row r="26" spans="1:5">
      <c r="A26" s="17">
        <v>41244</v>
      </c>
      <c r="B26">
        <v>19267.1428571428</v>
      </c>
      <c r="C26">
        <v>2616.23809523809</v>
      </c>
      <c r="D26">
        <v>45611.238095237997</v>
      </c>
      <c r="E26">
        <v>5660.9523809523798</v>
      </c>
    </row>
    <row r="27" spans="1:5">
      <c r="A27" s="17">
        <v>41275</v>
      </c>
      <c r="B27">
        <v>22668.1739130434</v>
      </c>
      <c r="C27">
        <v>3301.3478260869501</v>
      </c>
      <c r="D27">
        <v>47038.217391304301</v>
      </c>
      <c r="E27">
        <v>5427.2608695652098</v>
      </c>
    </row>
    <row r="28" spans="1:5">
      <c r="A28" s="17">
        <v>41306</v>
      </c>
      <c r="B28">
        <v>28771.7</v>
      </c>
      <c r="C28">
        <v>3420.95</v>
      </c>
      <c r="D28">
        <v>52658.95</v>
      </c>
      <c r="E28">
        <v>4509.95</v>
      </c>
    </row>
    <row r="29" spans="1:5">
      <c r="A29" s="17">
        <v>41334</v>
      </c>
      <c r="B29">
        <v>28689.809523809501</v>
      </c>
      <c r="C29">
        <v>2601</v>
      </c>
      <c r="D29">
        <v>43443.523809523802</v>
      </c>
      <c r="E29">
        <v>6184</v>
      </c>
    </row>
    <row r="30" spans="1:5">
      <c r="A30" s="17">
        <v>41365</v>
      </c>
      <c r="B30">
        <v>26884.681818181802</v>
      </c>
      <c r="C30">
        <v>3458.6363636363599</v>
      </c>
      <c r="D30">
        <v>43964.772727272699</v>
      </c>
      <c r="E30">
        <v>11565.1363636363</v>
      </c>
    </row>
    <row r="31" spans="1:5">
      <c r="A31" s="17">
        <v>41395</v>
      </c>
      <c r="B31">
        <v>23866.260869565202</v>
      </c>
      <c r="C31">
        <v>3380.9130434782601</v>
      </c>
      <c r="D31">
        <v>43005.043478260799</v>
      </c>
      <c r="E31">
        <v>12966.608695652099</v>
      </c>
    </row>
    <row r="32" spans="1:5">
      <c r="A32" s="17">
        <v>41426</v>
      </c>
      <c r="B32">
        <v>25748.65</v>
      </c>
      <c r="C32">
        <v>3588.85</v>
      </c>
      <c r="D32">
        <v>42343.85</v>
      </c>
      <c r="E32">
        <v>16169.4</v>
      </c>
    </row>
    <row r="33" spans="1:5">
      <c r="A33" s="17">
        <v>41456</v>
      </c>
      <c r="B33">
        <v>24508.826086956498</v>
      </c>
      <c r="C33">
        <v>3255.5652173912999</v>
      </c>
      <c r="D33">
        <v>41901.739130434697</v>
      </c>
      <c r="E33">
        <v>18637.391304347799</v>
      </c>
    </row>
    <row r="34" spans="1:5">
      <c r="A34" s="17">
        <v>41487</v>
      </c>
      <c r="B34">
        <v>27830.5</v>
      </c>
      <c r="C34">
        <v>2540.4090909090901</v>
      </c>
      <c r="D34">
        <v>43669</v>
      </c>
      <c r="E34">
        <v>10010.045454545399</v>
      </c>
    </row>
    <row r="35" spans="1:5">
      <c r="A35" s="17">
        <v>41518</v>
      </c>
      <c r="B35">
        <v>26003.952380952302</v>
      </c>
      <c r="C35">
        <v>3143.7619047619</v>
      </c>
      <c r="D35">
        <v>42160.809523809497</v>
      </c>
      <c r="E35">
        <v>6817.1904761904698</v>
      </c>
    </row>
    <row r="36" spans="1:5">
      <c r="A36" s="17">
        <v>41548</v>
      </c>
      <c r="B36">
        <v>27109.652173913</v>
      </c>
      <c r="C36">
        <v>2817.8695652173901</v>
      </c>
      <c r="D36">
        <v>41387.608695652103</v>
      </c>
      <c r="E36">
        <v>11829.0869565217</v>
      </c>
    </row>
    <row r="37" spans="1:5">
      <c r="A37" s="17">
        <v>41579</v>
      </c>
      <c r="B37">
        <v>28440.4285714285</v>
      </c>
      <c r="C37">
        <v>3088.5714285714198</v>
      </c>
      <c r="D37">
        <v>41404.904761904698</v>
      </c>
      <c r="E37">
        <v>8513.9523809523798</v>
      </c>
    </row>
    <row r="38" spans="1:5">
      <c r="A38" s="17">
        <v>41609</v>
      </c>
      <c r="B38">
        <v>24071.545454545401</v>
      </c>
      <c r="C38">
        <v>3828</v>
      </c>
      <c r="D38">
        <v>41875.090909090897</v>
      </c>
      <c r="E38">
        <v>18788.227272727199</v>
      </c>
    </row>
    <row r="39" spans="1:5">
      <c r="A39" s="17">
        <v>41640</v>
      </c>
      <c r="B39">
        <v>24722.695652173901</v>
      </c>
      <c r="C39">
        <v>4949.3478260869497</v>
      </c>
      <c r="D39">
        <v>41479.347826086901</v>
      </c>
      <c r="E39">
        <v>10531.3478260869</v>
      </c>
    </row>
    <row r="40" spans="1:5">
      <c r="A40" s="17">
        <v>41671</v>
      </c>
      <c r="B40">
        <v>23959.05</v>
      </c>
      <c r="C40">
        <v>6468.55</v>
      </c>
      <c r="D40">
        <v>43096.9</v>
      </c>
      <c r="E40">
        <v>9444.25</v>
      </c>
    </row>
    <row r="41" spans="1:5">
      <c r="A41" s="17">
        <v>41699</v>
      </c>
      <c r="B41">
        <v>29203.904761904701</v>
      </c>
      <c r="C41">
        <v>6659.6190476190404</v>
      </c>
      <c r="D41">
        <v>49817.952380952302</v>
      </c>
      <c r="E41">
        <v>6815.7619047619</v>
      </c>
    </row>
    <row r="42" spans="1:5">
      <c r="A42" s="17">
        <v>41730</v>
      </c>
      <c r="B42">
        <v>27968.3636363636</v>
      </c>
      <c r="C42">
        <v>5558.4545454545396</v>
      </c>
      <c r="D42">
        <v>49488.772727272699</v>
      </c>
      <c r="E42">
        <v>7042.5909090908999</v>
      </c>
    </row>
    <row r="43" spans="1:5">
      <c r="A43" s="17">
        <v>41760</v>
      </c>
      <c r="B43">
        <v>28254.636363636298</v>
      </c>
      <c r="C43">
        <v>5699.9090909090901</v>
      </c>
      <c r="D43">
        <v>51285.590909090897</v>
      </c>
      <c r="E43">
        <v>6632.7727272727197</v>
      </c>
    </row>
    <row r="44" spans="1:5">
      <c r="A44" s="17">
        <v>41791</v>
      </c>
      <c r="B44">
        <v>29184.4761904761</v>
      </c>
      <c r="C44">
        <v>6394.3333333333303</v>
      </c>
      <c r="D44">
        <v>50106.857142857101</v>
      </c>
      <c r="E44">
        <v>6844.8571428571404</v>
      </c>
    </row>
    <row r="45" spans="1:5">
      <c r="A45" s="17">
        <v>41821</v>
      </c>
      <c r="B45">
        <v>30996.434782608601</v>
      </c>
      <c r="C45">
        <v>6371.6956521739103</v>
      </c>
      <c r="D45">
        <v>54899.1739130434</v>
      </c>
      <c r="E45">
        <v>6720.5217391304304</v>
      </c>
    </row>
    <row r="46" spans="1:5">
      <c r="A46" s="17">
        <v>41852</v>
      </c>
      <c r="B46">
        <v>31739.523809523798</v>
      </c>
      <c r="C46">
        <v>5993.6190476190404</v>
      </c>
      <c r="D46">
        <v>50664.571428571398</v>
      </c>
      <c r="E46">
        <v>5303.9047619047597</v>
      </c>
    </row>
    <row r="47" spans="1:5">
      <c r="A47" s="17">
        <v>41883</v>
      </c>
      <c r="B47">
        <v>31068.636363636298</v>
      </c>
      <c r="C47">
        <v>3754.3636363636301</v>
      </c>
      <c r="D47">
        <v>47290.227272727199</v>
      </c>
      <c r="E47">
        <v>12704.8181818181</v>
      </c>
    </row>
    <row r="48" spans="1:5">
      <c r="A48" s="17">
        <v>41913</v>
      </c>
      <c r="B48">
        <v>25216.913043478198</v>
      </c>
      <c r="C48">
        <v>3965.2173913043398</v>
      </c>
      <c r="D48">
        <v>40457.304347826001</v>
      </c>
      <c r="E48">
        <v>17171.304347826001</v>
      </c>
    </row>
    <row r="49" spans="1:5">
      <c r="A49" s="17">
        <v>41944</v>
      </c>
      <c r="B49">
        <v>24190.5</v>
      </c>
      <c r="C49">
        <v>3288.65</v>
      </c>
      <c r="D49">
        <v>41075.4</v>
      </c>
      <c r="E49">
        <v>19626</v>
      </c>
    </row>
    <row r="50" spans="1:5">
      <c r="A50" s="17">
        <v>41974</v>
      </c>
      <c r="B50">
        <v>24231.5217391304</v>
      </c>
      <c r="C50">
        <v>3611.52173913043</v>
      </c>
      <c r="D50">
        <v>43060.260869565202</v>
      </c>
      <c r="E50">
        <v>16629.1739130434</v>
      </c>
    </row>
    <row r="51" spans="1:5">
      <c r="A51" s="17">
        <v>42005</v>
      </c>
      <c r="B51">
        <v>24830.272727272699</v>
      </c>
      <c r="C51">
        <v>4188.8181818181802</v>
      </c>
      <c r="D51">
        <v>46657.090909090897</v>
      </c>
      <c r="E51">
        <v>16415.090909090901</v>
      </c>
    </row>
    <row r="52" spans="1:5">
      <c r="A52" s="17">
        <v>42036</v>
      </c>
      <c r="B52">
        <v>23875.35</v>
      </c>
      <c r="C52">
        <v>5134.75</v>
      </c>
      <c r="D52">
        <v>46376.4</v>
      </c>
      <c r="E52">
        <v>17577.099999999999</v>
      </c>
    </row>
    <row r="53" spans="1:5">
      <c r="A53" s="17">
        <v>42064</v>
      </c>
      <c r="B53">
        <v>24303.136363636298</v>
      </c>
      <c r="C53">
        <v>4450.9090909090901</v>
      </c>
      <c r="D53">
        <v>49713.863636363603</v>
      </c>
      <c r="E53">
        <v>27340.227272727199</v>
      </c>
    </row>
    <row r="54" spans="1:5">
      <c r="A54" s="17">
        <v>42095</v>
      </c>
      <c r="B54">
        <v>23243.772727272699</v>
      </c>
      <c r="C54">
        <v>6423.6363636363603</v>
      </c>
      <c r="D54">
        <v>50723.136363636302</v>
      </c>
      <c r="E54">
        <v>23427.8181818181</v>
      </c>
    </row>
    <row r="55" spans="1:5">
      <c r="A55" s="17">
        <v>42125</v>
      </c>
      <c r="B55">
        <v>22713.523809523798</v>
      </c>
      <c r="C55">
        <v>4785.7619047619</v>
      </c>
      <c r="D55">
        <v>52432.380952380903</v>
      </c>
      <c r="E55">
        <v>25410.285714285699</v>
      </c>
    </row>
    <row r="56" spans="1:5">
      <c r="A56" s="17">
        <v>42156</v>
      </c>
      <c r="B56">
        <v>24830.8636363636</v>
      </c>
      <c r="C56">
        <v>11517.8181818181</v>
      </c>
      <c r="D56">
        <v>56769.636363636302</v>
      </c>
      <c r="E56">
        <v>33847.318181818096</v>
      </c>
    </row>
    <row r="57" spans="1:5">
      <c r="A57" s="17">
        <v>42186</v>
      </c>
      <c r="B57">
        <v>24214.391304347799</v>
      </c>
      <c r="C57">
        <v>17285.304347826001</v>
      </c>
      <c r="D57">
        <v>56645.043478260799</v>
      </c>
      <c r="E57">
        <v>36126.695652173898</v>
      </c>
    </row>
    <row r="58" spans="1:5">
      <c r="A58" s="17">
        <v>42217</v>
      </c>
      <c r="B58">
        <v>21768.285714285699</v>
      </c>
      <c r="C58">
        <v>16836.0476190476</v>
      </c>
      <c r="D58">
        <v>54689.523809523802</v>
      </c>
      <c r="E58">
        <v>33909.619047619002</v>
      </c>
    </row>
    <row r="59" spans="1:5">
      <c r="A59" s="17">
        <v>42248</v>
      </c>
      <c r="B59">
        <v>18720.227272727199</v>
      </c>
      <c r="C59">
        <v>12701.5</v>
      </c>
      <c r="D59">
        <v>51033.590909090897</v>
      </c>
      <c r="E59">
        <v>27446.909090909001</v>
      </c>
    </row>
    <row r="60" spans="1:5">
      <c r="A60" s="17">
        <v>42278</v>
      </c>
      <c r="B60">
        <v>18700.590909090901</v>
      </c>
      <c r="C60">
        <v>6714.6818181818098</v>
      </c>
      <c r="D60">
        <v>51325.4545454545</v>
      </c>
      <c r="E60">
        <v>25159</v>
      </c>
    </row>
    <row r="61" spans="1:5">
      <c r="A61" s="17">
        <v>42309</v>
      </c>
      <c r="B61">
        <v>18427</v>
      </c>
      <c r="C61">
        <v>8563.2857142857101</v>
      </c>
      <c r="D61">
        <v>50886</v>
      </c>
      <c r="E61">
        <v>23975</v>
      </c>
    </row>
    <row r="62" spans="1:5">
      <c r="A62" s="17">
        <v>42339</v>
      </c>
      <c r="B62">
        <v>17034.5217391304</v>
      </c>
      <c r="C62">
        <v>9695.95652173913</v>
      </c>
      <c r="D62">
        <v>50123.391304347802</v>
      </c>
      <c r="E62">
        <v>28739.0869565217</v>
      </c>
    </row>
    <row r="63" spans="1:5">
      <c r="A63" s="17">
        <v>42370</v>
      </c>
      <c r="B63">
        <v>17117.761904761901</v>
      </c>
      <c r="C63">
        <v>11899.5238095238</v>
      </c>
      <c r="D63">
        <v>47153.571428571398</v>
      </c>
      <c r="E63">
        <v>24953.285714285699</v>
      </c>
    </row>
    <row r="64" spans="1:5">
      <c r="A64" s="17">
        <v>42401</v>
      </c>
      <c r="B64">
        <v>16826.333333333299</v>
      </c>
      <c r="C64">
        <v>12198</v>
      </c>
      <c r="D64">
        <v>47125.0952380952</v>
      </c>
      <c r="E64">
        <v>18540.0952380952</v>
      </c>
    </row>
    <row r="65" spans="1:5">
      <c r="A65" s="17">
        <v>42430</v>
      </c>
      <c r="B65">
        <v>14743.0869565217</v>
      </c>
      <c r="C65">
        <v>9057.6086956521704</v>
      </c>
      <c r="D65">
        <v>44869.695652173898</v>
      </c>
      <c r="E65">
        <v>12853.2608695652</v>
      </c>
    </row>
    <row r="66" spans="1:5">
      <c r="A66" s="17">
        <v>42461</v>
      </c>
      <c r="B66">
        <v>14629.714285714201</v>
      </c>
      <c r="C66">
        <v>9897.4761904761908</v>
      </c>
      <c r="D66">
        <v>42817.619047619002</v>
      </c>
      <c r="E66">
        <v>12034.5714285714</v>
      </c>
    </row>
    <row r="67" spans="1:5">
      <c r="A67" s="17">
        <v>42491</v>
      </c>
      <c r="B67">
        <v>13851.1363636363</v>
      </c>
      <c r="C67">
        <v>7824.8636363636297</v>
      </c>
      <c r="D67">
        <v>49314.681818181802</v>
      </c>
      <c r="E67">
        <v>11910.6818181818</v>
      </c>
    </row>
    <row r="68" spans="1:5">
      <c r="A68" s="17">
        <v>42522</v>
      </c>
      <c r="B68">
        <v>14738.909090908999</v>
      </c>
      <c r="C68">
        <v>11467.4545454545</v>
      </c>
      <c r="D68">
        <v>45560.318181818096</v>
      </c>
      <c r="E68">
        <v>14998</v>
      </c>
    </row>
    <row r="69" spans="1:5">
      <c r="A69" s="17">
        <v>42552</v>
      </c>
      <c r="B69">
        <v>15924.5714285714</v>
      </c>
      <c r="C69">
        <v>7074.23809523809</v>
      </c>
      <c r="D69">
        <v>54113.380952380903</v>
      </c>
      <c r="E69">
        <v>11534.9523809523</v>
      </c>
    </row>
    <row r="70" spans="1:5">
      <c r="A70" s="17">
        <v>42583</v>
      </c>
      <c r="B70">
        <v>21584</v>
      </c>
      <c r="C70">
        <v>6514.8260869565202</v>
      </c>
      <c r="D70">
        <v>64247.739130434697</v>
      </c>
      <c r="E70">
        <v>10344.4347826086</v>
      </c>
    </row>
    <row r="71" spans="1:5">
      <c r="A71" s="17">
        <v>42614</v>
      </c>
      <c r="B71">
        <v>19105.772727272699</v>
      </c>
      <c r="C71">
        <v>5965</v>
      </c>
      <c r="D71">
        <v>54555.181818181802</v>
      </c>
      <c r="E71">
        <v>12875.4545454545</v>
      </c>
    </row>
    <row r="72" spans="1:5">
      <c r="A72" s="17">
        <v>42644</v>
      </c>
      <c r="B72">
        <v>17721.3809523809</v>
      </c>
      <c r="C72">
        <v>6652.9523809523798</v>
      </c>
      <c r="D72">
        <v>49448.523809523802</v>
      </c>
      <c r="E72">
        <v>23656.0476190476</v>
      </c>
    </row>
    <row r="73" spans="1:5">
      <c r="A73" s="17">
        <v>42675</v>
      </c>
      <c r="B73">
        <v>14817.272727272701</v>
      </c>
      <c r="C73">
        <v>6077.5909090908999</v>
      </c>
      <c r="D73">
        <v>47964.727272727199</v>
      </c>
      <c r="E73">
        <v>22526.9545454545</v>
      </c>
    </row>
    <row r="74" spans="1:5">
      <c r="A74" s="17">
        <v>42705</v>
      </c>
      <c r="B74">
        <v>19879.227272727199</v>
      </c>
      <c r="C74">
        <v>4946.4545454545396</v>
      </c>
      <c r="D74">
        <v>44841.5</v>
      </c>
      <c r="E74">
        <v>19620.3636363636</v>
      </c>
    </row>
    <row r="75" spans="1:5">
      <c r="A75" s="17">
        <v>42736</v>
      </c>
      <c r="B75">
        <v>20117.681818181802</v>
      </c>
      <c r="C75">
        <v>4090</v>
      </c>
      <c r="D75">
        <v>43526.818181818096</v>
      </c>
      <c r="E75">
        <v>12316.9545454545</v>
      </c>
    </row>
    <row r="76" spans="1:5">
      <c r="A76" s="17">
        <v>42767</v>
      </c>
      <c r="B76">
        <v>20038.650000000001</v>
      </c>
      <c r="C76">
        <v>3714.75</v>
      </c>
      <c r="D76">
        <v>45994.8</v>
      </c>
      <c r="E76">
        <v>6114.2</v>
      </c>
    </row>
    <row r="77" spans="1:5">
      <c r="A77" s="17">
        <v>42795</v>
      </c>
      <c r="B77">
        <v>22205.478260869499</v>
      </c>
      <c r="C77">
        <v>4501.6956521739103</v>
      </c>
      <c r="D77">
        <v>43054.260869565202</v>
      </c>
      <c r="E77">
        <v>9239.4347826086905</v>
      </c>
    </row>
    <row r="78" spans="1:5">
      <c r="A78" s="17">
        <v>42826</v>
      </c>
      <c r="B78">
        <v>26025.65</v>
      </c>
      <c r="C78">
        <v>5662.65</v>
      </c>
      <c r="D78">
        <v>43326.2</v>
      </c>
      <c r="E78">
        <v>15972.4</v>
      </c>
    </row>
    <row r="79" spans="1:5">
      <c r="A79" s="17">
        <v>42856</v>
      </c>
      <c r="B79">
        <v>25317.826086956498</v>
      </c>
      <c r="C79">
        <v>5604.1739130434698</v>
      </c>
      <c r="D79">
        <v>45623.434782608601</v>
      </c>
      <c r="E79">
        <v>30731.478260869499</v>
      </c>
    </row>
    <row r="80" spans="1:5">
      <c r="A80" s="17">
        <v>42887</v>
      </c>
      <c r="B80">
        <v>27581.227272727199</v>
      </c>
      <c r="C80">
        <v>6618.0909090908999</v>
      </c>
      <c r="D80">
        <v>45093.545454545398</v>
      </c>
      <c r="E80">
        <v>30006.272727272699</v>
      </c>
    </row>
    <row r="81" spans="1:5">
      <c r="A81" s="17">
        <v>42917</v>
      </c>
      <c r="B81">
        <v>25992.333333333299</v>
      </c>
      <c r="C81">
        <v>6543.8095238095202</v>
      </c>
      <c r="D81">
        <v>44460.857142857101</v>
      </c>
      <c r="E81">
        <v>36261.4285714285</v>
      </c>
    </row>
    <row r="82" spans="1:5">
      <c r="A82" s="17">
        <v>42948</v>
      </c>
      <c r="B82">
        <v>28144</v>
      </c>
      <c r="C82">
        <v>6226.3043478260797</v>
      </c>
      <c r="D82">
        <v>47731.391304347802</v>
      </c>
      <c r="E82">
        <v>22119.217391304301</v>
      </c>
    </row>
    <row r="83" spans="1:5">
      <c r="A83" s="17">
        <v>42979</v>
      </c>
      <c r="B83">
        <v>27124.1428571428</v>
      </c>
      <c r="C83">
        <v>4126.0476190476102</v>
      </c>
      <c r="D83">
        <v>52448.190476190401</v>
      </c>
      <c r="E83">
        <v>18581.4285714285</v>
      </c>
    </row>
    <row r="84" spans="1:5">
      <c r="A84" s="17">
        <v>43009</v>
      </c>
      <c r="B84">
        <v>25673.545454545401</v>
      </c>
      <c r="C84">
        <v>4224</v>
      </c>
      <c r="D84">
        <v>48739</v>
      </c>
      <c r="E84">
        <v>26472.636363636298</v>
      </c>
    </row>
    <row r="85" spans="1:5">
      <c r="A85" s="17">
        <v>43040</v>
      </c>
      <c r="B85">
        <v>27268.8636363636</v>
      </c>
      <c r="C85">
        <v>4640.1818181818098</v>
      </c>
      <c r="D85">
        <v>51962.590909090897</v>
      </c>
      <c r="E85">
        <v>27163</v>
      </c>
    </row>
    <row r="86" spans="1:5">
      <c r="A86" s="17">
        <v>43070</v>
      </c>
      <c r="B86">
        <v>28777.190476190401</v>
      </c>
      <c r="C86">
        <v>4474.3809523809496</v>
      </c>
      <c r="D86">
        <v>53243.857142857101</v>
      </c>
      <c r="E86">
        <v>34538.904761904698</v>
      </c>
    </row>
    <row r="87" spans="1:5">
      <c r="A87" s="17">
        <v>43101</v>
      </c>
      <c r="B87">
        <v>30775.956521739099</v>
      </c>
      <c r="C87">
        <v>4321.1739130434698</v>
      </c>
      <c r="D87">
        <v>57519.478260869502</v>
      </c>
      <c r="E87">
        <v>26149.304347826001</v>
      </c>
    </row>
    <row r="88" spans="1:5">
      <c r="A88" s="17">
        <v>43132</v>
      </c>
      <c r="B88">
        <v>21530.9</v>
      </c>
      <c r="C88">
        <v>3260.7</v>
      </c>
      <c r="D88">
        <v>61887.6</v>
      </c>
      <c r="E88">
        <v>20717.8</v>
      </c>
    </row>
    <row r="89" spans="1:5">
      <c r="A89" s="17">
        <v>43160</v>
      </c>
      <c r="B89">
        <v>16614.3636363636</v>
      </c>
      <c r="C89">
        <v>3081.7727272727202</v>
      </c>
      <c r="D89">
        <v>51245.227272727199</v>
      </c>
      <c r="E89">
        <v>18148.227272727199</v>
      </c>
    </row>
    <row r="90" spans="1:5">
      <c r="A90" s="17">
        <v>43191</v>
      </c>
      <c r="B90">
        <v>14220.0476190476</v>
      </c>
      <c r="C90">
        <v>4149.7142857142799</v>
      </c>
      <c r="D90">
        <v>46230.952380952302</v>
      </c>
      <c r="E90">
        <v>26271.4761904761</v>
      </c>
    </row>
    <row r="91" spans="1:5">
      <c r="A91" s="17">
        <v>43221</v>
      </c>
      <c r="B91">
        <v>13404.1739130434</v>
      </c>
      <c r="C91">
        <v>2870.3043478260802</v>
      </c>
      <c r="D91">
        <v>46315.391304347802</v>
      </c>
      <c r="E91">
        <v>39093.739130434697</v>
      </c>
    </row>
    <row r="92" spans="1:5">
      <c r="A92" s="17">
        <v>43252</v>
      </c>
      <c r="B92">
        <v>14654.5238095238</v>
      </c>
      <c r="C92">
        <v>3494.7619047619</v>
      </c>
      <c r="D92">
        <v>44046</v>
      </c>
      <c r="E92">
        <v>44698.285714285703</v>
      </c>
    </row>
    <row r="93" spans="1:5">
      <c r="A93" s="17">
        <v>43282</v>
      </c>
      <c r="B93">
        <v>12075.545454545399</v>
      </c>
      <c r="C93">
        <v>5740</v>
      </c>
      <c r="D93">
        <v>40959.590909090897</v>
      </c>
      <c r="E93">
        <v>48775.181818181802</v>
      </c>
    </row>
    <row r="94" spans="1:5">
      <c r="A94" s="17">
        <v>43313</v>
      </c>
      <c r="B94">
        <v>11566.130434782601</v>
      </c>
      <c r="C94">
        <v>8670.6956521739103</v>
      </c>
      <c r="D94">
        <v>39591.739130434697</v>
      </c>
      <c r="E94">
        <v>49297</v>
      </c>
    </row>
    <row r="95" spans="1:5">
      <c r="A95" s="17">
        <v>43344</v>
      </c>
      <c r="B95">
        <v>11390.95</v>
      </c>
      <c r="C95">
        <v>4394.25</v>
      </c>
      <c r="D95">
        <v>40354.1</v>
      </c>
      <c r="E95">
        <v>45788.4</v>
      </c>
    </row>
    <row r="96" spans="1:5">
      <c r="A96" s="17">
        <v>43374</v>
      </c>
      <c r="B96">
        <v>16935.478260869499</v>
      </c>
      <c r="C96">
        <v>5403.9130434782601</v>
      </c>
      <c r="D96">
        <v>41661.739130434697</v>
      </c>
      <c r="E96">
        <v>31565.1739130434</v>
      </c>
    </row>
    <row r="97" spans="1:5">
      <c r="A97" s="17">
        <v>43405</v>
      </c>
      <c r="B97">
        <v>17634.8636363636</v>
      </c>
      <c r="C97">
        <v>4053.1363636363599</v>
      </c>
      <c r="D97">
        <v>44169</v>
      </c>
      <c r="E97">
        <v>22626.772727272699</v>
      </c>
    </row>
    <row r="98" spans="1:5">
      <c r="A98" s="17">
        <v>43435</v>
      </c>
      <c r="B98">
        <v>17760.4285714285</v>
      </c>
      <c r="C98">
        <v>3565.1428571428501</v>
      </c>
      <c r="D98">
        <v>47042.571428571398</v>
      </c>
      <c r="E98">
        <v>34367.0952380952</v>
      </c>
    </row>
    <row r="99" spans="1:5">
      <c r="A99" s="17">
        <v>43466</v>
      </c>
      <c r="B99">
        <v>18072.608695652099</v>
      </c>
      <c r="C99">
        <v>3774.8260869565202</v>
      </c>
      <c r="D99">
        <v>49146.217391304301</v>
      </c>
      <c r="E99">
        <v>41020.739130434697</v>
      </c>
    </row>
    <row r="100" spans="1:5">
      <c r="A100" s="17">
        <v>43497</v>
      </c>
      <c r="B100">
        <v>18572</v>
      </c>
      <c r="C100">
        <v>4493.1000000000004</v>
      </c>
      <c r="D100">
        <v>46333.85</v>
      </c>
      <c r="E100">
        <v>42026.65</v>
      </c>
    </row>
    <row r="101" spans="1:5">
      <c r="A101" s="17">
        <v>43525</v>
      </c>
      <c r="B101">
        <v>17742.1428571428</v>
      </c>
      <c r="C101">
        <v>4713.3333333333303</v>
      </c>
      <c r="D101">
        <v>43637.333333333299</v>
      </c>
      <c r="E101">
        <v>24338.3809523809</v>
      </c>
    </row>
    <row r="102" spans="1:5">
      <c r="A102" s="17">
        <v>43556</v>
      </c>
      <c r="B102">
        <v>13197.727272727199</v>
      </c>
      <c r="C102">
        <v>3731.7727272727202</v>
      </c>
      <c r="D102">
        <v>45546.090909090897</v>
      </c>
      <c r="E102">
        <v>16251.590909090901</v>
      </c>
    </row>
    <row r="103" spans="1:5">
      <c r="A103" s="17">
        <v>43586</v>
      </c>
      <c r="B103">
        <v>11780.8260869565</v>
      </c>
      <c r="C103">
        <v>3434.3043478260802</v>
      </c>
      <c r="D103">
        <v>46391.130434782601</v>
      </c>
      <c r="E103">
        <v>24020.826086956498</v>
      </c>
    </row>
    <row r="104" spans="1:5">
      <c r="A104" s="17">
        <v>43617</v>
      </c>
      <c r="B104">
        <v>13144.5</v>
      </c>
      <c r="C104">
        <v>3292.85</v>
      </c>
      <c r="D104">
        <v>47668.75</v>
      </c>
      <c r="E104">
        <v>42879.25</v>
      </c>
    </row>
    <row r="105" spans="1:5">
      <c r="A105" s="17">
        <v>43647</v>
      </c>
      <c r="B105">
        <v>17442.130434782601</v>
      </c>
      <c r="C105">
        <v>5023.1739130434698</v>
      </c>
      <c r="D105">
        <v>46612.782608695597</v>
      </c>
      <c r="E105">
        <v>32878.782608695597</v>
      </c>
    </row>
    <row r="106" spans="1:5">
      <c r="A106" s="17">
        <v>43678</v>
      </c>
      <c r="B106">
        <v>14480.045454545399</v>
      </c>
      <c r="C106">
        <v>4452.8636363636297</v>
      </c>
      <c r="D106">
        <v>45797</v>
      </c>
      <c r="E106">
        <v>23732.136363636298</v>
      </c>
    </row>
    <row r="107" spans="1:5">
      <c r="A107" s="17">
        <v>43709</v>
      </c>
      <c r="B107">
        <v>15331.714285714201</v>
      </c>
      <c r="C107">
        <v>3564.0952380952299</v>
      </c>
      <c r="D107">
        <v>58026.571428571398</v>
      </c>
      <c r="E107">
        <v>24383.1428571428</v>
      </c>
    </row>
    <row r="108" spans="1:5">
      <c r="A108" s="17">
        <v>43739</v>
      </c>
      <c r="B108">
        <v>17782.1739130434</v>
      </c>
      <c r="C108">
        <v>4554.3913043478196</v>
      </c>
      <c r="D108">
        <v>54109.565217391297</v>
      </c>
      <c r="E108">
        <v>21912.347826086901</v>
      </c>
    </row>
    <row r="109" spans="1:5">
      <c r="A109" s="17">
        <v>43770</v>
      </c>
      <c r="B109">
        <v>17203.0476190476</v>
      </c>
      <c r="C109">
        <v>5480.6190476190404</v>
      </c>
      <c r="D109">
        <v>56971.047619047597</v>
      </c>
      <c r="E109">
        <v>14301.285714285699</v>
      </c>
    </row>
    <row r="110" spans="1:5">
      <c r="A110" s="17">
        <v>43800</v>
      </c>
      <c r="B110">
        <v>17470.909090909001</v>
      </c>
      <c r="C110">
        <v>5309.4545454545396</v>
      </c>
      <c r="D110">
        <v>62431.272727272699</v>
      </c>
      <c r="E110">
        <v>10767.545454545399</v>
      </c>
    </row>
    <row r="111" spans="1:5">
      <c r="A111" s="17">
        <v>43831</v>
      </c>
      <c r="B111">
        <v>15287.043478260801</v>
      </c>
      <c r="C111">
        <v>4993.95652173913</v>
      </c>
      <c r="D111">
        <v>75481.521739130403</v>
      </c>
      <c r="E111">
        <v>10698</v>
      </c>
    </row>
    <row r="112" spans="1:5">
      <c r="A112" s="17">
        <v>43862</v>
      </c>
      <c r="B112">
        <v>10486.5</v>
      </c>
      <c r="C112">
        <v>5331.1</v>
      </c>
      <c r="D112">
        <v>70860.850000000006</v>
      </c>
      <c r="E112">
        <v>10882.1</v>
      </c>
    </row>
    <row r="113" spans="1:5">
      <c r="A113" s="17">
        <v>43891</v>
      </c>
      <c r="B113">
        <v>4981.1818181818098</v>
      </c>
      <c r="C113">
        <v>3100.2272727272698</v>
      </c>
      <c r="D113">
        <v>42324.727272727199</v>
      </c>
      <c r="E113">
        <v>12498.1818181818</v>
      </c>
    </row>
    <row r="114" spans="1:5">
      <c r="A114" s="17">
        <v>43922</v>
      </c>
      <c r="B114">
        <v>2155</v>
      </c>
      <c r="C114">
        <v>1373.22727272727</v>
      </c>
      <c r="D114">
        <v>29136.590909090901</v>
      </c>
      <c r="E114">
        <v>11322.3181818181</v>
      </c>
    </row>
    <row r="115" spans="1:5">
      <c r="A115" s="17">
        <v>43952</v>
      </c>
      <c r="B115">
        <v>2354.3333333333298</v>
      </c>
      <c r="C115">
        <v>1752.23809523809</v>
      </c>
      <c r="D115">
        <v>29278.333333333299</v>
      </c>
      <c r="E115">
        <v>9334.0476190476093</v>
      </c>
    </row>
    <row r="116" spans="1:5">
      <c r="A116" s="17">
        <v>43983</v>
      </c>
      <c r="B116">
        <v>2658.6818181818098</v>
      </c>
      <c r="C116">
        <v>2024.6363636363601</v>
      </c>
      <c r="D116">
        <v>27156.090909090901</v>
      </c>
      <c r="E116">
        <v>7620.8181818181802</v>
      </c>
    </row>
    <row r="117" spans="1:5">
      <c r="A117" s="17">
        <v>44013</v>
      </c>
      <c r="B117">
        <v>4005.9130434782601</v>
      </c>
      <c r="C117">
        <v>1987.4347826086901</v>
      </c>
      <c r="D117">
        <v>29151.869565217301</v>
      </c>
      <c r="E117">
        <v>10752.0869565217</v>
      </c>
    </row>
    <row r="118" spans="1:5">
      <c r="A118" s="17">
        <v>44044</v>
      </c>
      <c r="B118">
        <v>5031.1904761904698</v>
      </c>
      <c r="C118">
        <v>2315.9047619047601</v>
      </c>
      <c r="D118">
        <v>34603.666666666599</v>
      </c>
      <c r="E118">
        <v>13654.761904761899</v>
      </c>
    </row>
    <row r="119" spans="1:5">
      <c r="A119" s="17">
        <v>44075</v>
      </c>
      <c r="B119">
        <v>5297.8636363636297</v>
      </c>
      <c r="C119">
        <v>2372.1363636363599</v>
      </c>
      <c r="D119">
        <v>32733.3181818181</v>
      </c>
      <c r="E119">
        <v>17198.636363636298</v>
      </c>
    </row>
    <row r="120" spans="1:5">
      <c r="A120" s="17">
        <v>44105</v>
      </c>
      <c r="B120">
        <v>5616.5</v>
      </c>
      <c r="C120">
        <v>2353.95454545454</v>
      </c>
      <c r="D120">
        <v>26861.136363636298</v>
      </c>
      <c r="E120">
        <v>17937</v>
      </c>
    </row>
    <row r="121" spans="1:5">
      <c r="A121" s="17">
        <v>44136</v>
      </c>
      <c r="B121">
        <v>5794</v>
      </c>
      <c r="C121">
        <v>2743.8571428571399</v>
      </c>
      <c r="D121">
        <v>28215.0952380952</v>
      </c>
      <c r="E121">
        <v>14331.9523809523</v>
      </c>
    </row>
    <row r="122" spans="1:5">
      <c r="A122" s="17">
        <v>44166</v>
      </c>
      <c r="B122">
        <v>5316.04347826087</v>
      </c>
      <c r="C122">
        <v>2608.1304347825999</v>
      </c>
      <c r="D122">
        <v>35479.0869565217</v>
      </c>
      <c r="E122">
        <v>11173.3478260869</v>
      </c>
    </row>
    <row r="123" spans="1:5">
      <c r="A123" s="17">
        <v>44197</v>
      </c>
      <c r="B123">
        <v>5285</v>
      </c>
      <c r="C123">
        <v>2413</v>
      </c>
      <c r="D123">
        <v>36787.0952380952</v>
      </c>
      <c r="E123">
        <v>8946.8571428571395</v>
      </c>
    </row>
    <row r="124" spans="1:5">
      <c r="A124" s="17">
        <v>44228</v>
      </c>
      <c r="B124">
        <v>4274.75</v>
      </c>
      <c r="C124">
        <v>3475.85</v>
      </c>
      <c r="D124">
        <v>45294.7</v>
      </c>
      <c r="E124">
        <v>11077.65</v>
      </c>
    </row>
    <row r="125" spans="1:5">
      <c r="A125" s="17">
        <v>44256</v>
      </c>
      <c r="B125">
        <v>4841.95652173913</v>
      </c>
      <c r="C125">
        <v>3342.4347826086901</v>
      </c>
      <c r="D125">
        <v>41944</v>
      </c>
      <c r="E125">
        <v>11623.391304347801</v>
      </c>
    </row>
    <row r="126" spans="1:5">
      <c r="A126" s="17">
        <v>44287</v>
      </c>
      <c r="B126">
        <v>5603.3636363636297</v>
      </c>
      <c r="C126">
        <v>2899.95454545454</v>
      </c>
      <c r="D126">
        <v>39939.318181818096</v>
      </c>
      <c r="E126">
        <v>11560.8181818181</v>
      </c>
    </row>
    <row r="127" spans="1:5">
      <c r="A127" s="17">
        <v>44317</v>
      </c>
      <c r="B127">
        <v>5955.3333333333303</v>
      </c>
      <c r="C127">
        <v>3360.8571428571399</v>
      </c>
      <c r="D127">
        <v>39236.476190476104</v>
      </c>
      <c r="E127">
        <v>13008.333333333299</v>
      </c>
    </row>
    <row r="128" spans="1:5">
      <c r="A128" s="17">
        <v>44348</v>
      </c>
      <c r="B128">
        <v>5552.1818181818098</v>
      </c>
      <c r="C128">
        <v>3535.0909090908999</v>
      </c>
      <c r="D128">
        <v>35775.318181818096</v>
      </c>
      <c r="E128">
        <v>16888.136363636298</v>
      </c>
    </row>
    <row r="129" spans="1:5">
      <c r="A129" s="17">
        <v>44378</v>
      </c>
      <c r="B129">
        <v>5138.7727272727197</v>
      </c>
      <c r="C129">
        <v>3377</v>
      </c>
      <c r="D129">
        <v>29184.727272727199</v>
      </c>
      <c r="E129">
        <v>15700.090909090901</v>
      </c>
    </row>
    <row r="130" spans="1:5">
      <c r="A130" s="17">
        <v>44409</v>
      </c>
      <c r="B130">
        <v>4487.0909090908999</v>
      </c>
      <c r="C130">
        <v>3673.5</v>
      </c>
      <c r="D130">
        <v>31876</v>
      </c>
      <c r="E130">
        <v>23672.727272727199</v>
      </c>
    </row>
    <row r="131" spans="1:5">
      <c r="A131" s="17">
        <v>44440</v>
      </c>
      <c r="B131">
        <v>2916</v>
      </c>
      <c r="C131">
        <v>4477.3181818181802</v>
      </c>
      <c r="D131">
        <v>32940.272727272699</v>
      </c>
      <c r="E131">
        <v>29227.227272727199</v>
      </c>
    </row>
    <row r="132" spans="1:5">
      <c r="A132" s="17">
        <v>44470</v>
      </c>
      <c r="B132">
        <v>2811.1904761904698</v>
      </c>
      <c r="C132">
        <v>5621.9523809523798</v>
      </c>
      <c r="D132">
        <v>31276.4761904761</v>
      </c>
      <c r="E132">
        <v>20452.4761904761</v>
      </c>
    </row>
    <row r="133" spans="1:5">
      <c r="A133" s="17">
        <v>44501</v>
      </c>
      <c r="B133">
        <v>2821.54545454545</v>
      </c>
      <c r="C133">
        <v>5397.5454545454504</v>
      </c>
      <c r="D133">
        <v>30550.136363636298</v>
      </c>
      <c r="E133">
        <v>14206.5</v>
      </c>
    </row>
    <row r="134" spans="1:5">
      <c r="A134" s="17">
        <v>44531</v>
      </c>
      <c r="B134">
        <v>2714</v>
      </c>
      <c r="C134">
        <v>5976.95652173913</v>
      </c>
      <c r="D134">
        <v>27748.652173913</v>
      </c>
      <c r="E134">
        <v>23010.695652173901</v>
      </c>
    </row>
    <row r="135" spans="1:5">
      <c r="A135" s="17">
        <v>44562</v>
      </c>
      <c r="B135">
        <v>2694.78947368421</v>
      </c>
      <c r="C135">
        <v>5875.3684210526299</v>
      </c>
      <c r="D135">
        <v>27511.578947368402</v>
      </c>
      <c r="E135">
        <v>21061.2631578947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F1E0-51B6-4D0D-8109-746782B40A39}">
  <sheetPr>
    <tabColor theme="9"/>
  </sheetPr>
  <dimension ref="A1:G135"/>
  <sheetViews>
    <sheetView workbookViewId="0">
      <selection activeCell="G1" sqref="G1"/>
    </sheetView>
  </sheetViews>
  <sheetFormatPr defaultRowHeight="12.75"/>
  <cols>
    <col min="1" max="1" width="10.140625" bestFit="1" customWidth="1"/>
    <col min="2" max="2" width="20.7109375" bestFit="1" customWidth="1"/>
    <col min="3" max="3" width="21.7109375" bestFit="1" customWidth="1"/>
  </cols>
  <sheetData>
    <row r="1" spans="1:7">
      <c r="A1" t="s">
        <v>1</v>
      </c>
      <c r="B1" t="s">
        <v>110</v>
      </c>
      <c r="C1" t="s">
        <v>112</v>
      </c>
      <c r="G1" t="s">
        <v>111</v>
      </c>
    </row>
    <row r="2" spans="1:7">
      <c r="A2" s="17">
        <v>40513</v>
      </c>
      <c r="B2">
        <v>38980</v>
      </c>
      <c r="C2">
        <v>23214</v>
      </c>
    </row>
    <row r="3" spans="1:7">
      <c r="A3" s="17">
        <v>40544</v>
      </c>
      <c r="B3">
        <v>40473.333333333299</v>
      </c>
      <c r="C3">
        <v>22405.904761904701</v>
      </c>
    </row>
    <row r="4" spans="1:7">
      <c r="A4" s="17">
        <v>40575</v>
      </c>
      <c r="B4">
        <v>42342</v>
      </c>
      <c r="C4">
        <v>22924.75</v>
      </c>
    </row>
    <row r="5" spans="1:7">
      <c r="A5" s="17">
        <v>40603</v>
      </c>
      <c r="B5">
        <v>36767.521739130403</v>
      </c>
      <c r="C5">
        <v>21621</v>
      </c>
    </row>
    <row r="6" spans="1:7">
      <c r="A6" s="17">
        <v>40634</v>
      </c>
      <c r="B6">
        <v>35180.0952380952</v>
      </c>
      <c r="C6">
        <v>21334.761904761901</v>
      </c>
    </row>
    <row r="7" spans="1:7">
      <c r="A7" s="17">
        <v>40664</v>
      </c>
      <c r="B7">
        <v>36656.181818181802</v>
      </c>
      <c r="C7">
        <v>20469.590909090901</v>
      </c>
    </row>
    <row r="8" spans="1:7">
      <c r="A8" s="17">
        <v>40695</v>
      </c>
      <c r="B8">
        <v>35504.9545454545</v>
      </c>
      <c r="C8">
        <v>20928.636363636298</v>
      </c>
    </row>
    <row r="9" spans="1:7">
      <c r="A9" s="17">
        <v>40725</v>
      </c>
      <c r="B9">
        <v>31920.333333333299</v>
      </c>
      <c r="C9">
        <v>21306</v>
      </c>
    </row>
    <row r="10" spans="1:7">
      <c r="A10" s="17">
        <v>40756</v>
      </c>
      <c r="B10">
        <v>37018.304347826001</v>
      </c>
      <c r="C10">
        <v>22194.130434782601</v>
      </c>
    </row>
    <row r="11" spans="1:7">
      <c r="A11" s="17">
        <v>40787</v>
      </c>
      <c r="B11">
        <v>39882</v>
      </c>
      <c r="C11">
        <v>19845.5</v>
      </c>
    </row>
    <row r="12" spans="1:7">
      <c r="A12" s="17">
        <v>40817</v>
      </c>
      <c r="B12">
        <v>37954.666666666599</v>
      </c>
      <c r="C12">
        <v>19160.904761904701</v>
      </c>
    </row>
    <row r="13" spans="1:7">
      <c r="A13" s="17">
        <v>40848</v>
      </c>
      <c r="B13">
        <v>38565.227272727199</v>
      </c>
      <c r="C13">
        <v>19221.090909090901</v>
      </c>
    </row>
    <row r="14" spans="1:7">
      <c r="A14" s="17">
        <v>40878</v>
      </c>
      <c r="B14">
        <v>42407.136363636302</v>
      </c>
      <c r="C14">
        <v>18731.272727272699</v>
      </c>
    </row>
    <row r="15" spans="1:7">
      <c r="A15" s="17">
        <v>40909</v>
      </c>
      <c r="B15">
        <v>43571.727272727199</v>
      </c>
      <c r="C15">
        <v>17801.636363636298</v>
      </c>
    </row>
    <row r="16" spans="1:7">
      <c r="A16" s="17">
        <v>40940</v>
      </c>
      <c r="B16">
        <v>44605.4285714285</v>
      </c>
      <c r="C16">
        <v>20726.666666666599</v>
      </c>
    </row>
    <row r="17" spans="1:3">
      <c r="A17" s="17">
        <v>40969</v>
      </c>
      <c r="B17">
        <v>43251.409090909001</v>
      </c>
      <c r="C17">
        <v>21032.409090909001</v>
      </c>
    </row>
    <row r="18" spans="1:3">
      <c r="A18" s="17">
        <v>41000</v>
      </c>
      <c r="B18">
        <v>40495.952380952302</v>
      </c>
      <c r="C18">
        <v>21164.4761904761</v>
      </c>
    </row>
    <row r="19" spans="1:3">
      <c r="A19" s="17">
        <v>41030</v>
      </c>
      <c r="B19">
        <v>44783.130434782601</v>
      </c>
      <c r="C19">
        <v>22797.1739130434</v>
      </c>
    </row>
    <row r="20" spans="1:3">
      <c r="A20" s="17">
        <v>41061</v>
      </c>
      <c r="B20">
        <v>50324.714285714203</v>
      </c>
      <c r="C20">
        <v>22098.285714285699</v>
      </c>
    </row>
    <row r="21" spans="1:3">
      <c r="A21" s="17">
        <v>41091</v>
      </c>
      <c r="B21">
        <v>49918.818181818096</v>
      </c>
      <c r="C21">
        <v>22522.681818181802</v>
      </c>
    </row>
    <row r="22" spans="1:3">
      <c r="A22" s="17">
        <v>41122</v>
      </c>
      <c r="B22">
        <v>53736.608695652103</v>
      </c>
      <c r="C22">
        <v>23661.826086956498</v>
      </c>
    </row>
    <row r="23" spans="1:3">
      <c r="A23" s="17">
        <v>41153</v>
      </c>
      <c r="B23">
        <v>56605.2</v>
      </c>
      <c r="C23">
        <v>19955.900000000001</v>
      </c>
    </row>
    <row r="24" spans="1:3">
      <c r="A24" s="17">
        <v>41183</v>
      </c>
      <c r="B24">
        <v>62785.739130434697</v>
      </c>
      <c r="C24">
        <v>20147.5652173913</v>
      </c>
    </row>
    <row r="25" spans="1:3">
      <c r="A25" s="17">
        <v>41214</v>
      </c>
      <c r="B25">
        <v>60457.545454545398</v>
      </c>
      <c r="C25">
        <v>21859.181818181802</v>
      </c>
    </row>
    <row r="26" spans="1:3">
      <c r="A26" s="17">
        <v>41244</v>
      </c>
      <c r="B26">
        <v>62936.476190476104</v>
      </c>
      <c r="C26">
        <v>25106.952380952302</v>
      </c>
    </row>
    <row r="27" spans="1:3">
      <c r="A27" s="17">
        <v>41275</v>
      </c>
      <c r="B27">
        <v>63228.304347826001</v>
      </c>
      <c r="C27">
        <v>30213.304347826001</v>
      </c>
    </row>
    <row r="28" spans="1:3">
      <c r="A28" s="17">
        <v>41306</v>
      </c>
      <c r="B28">
        <v>71196.75</v>
      </c>
      <c r="C28">
        <v>37378.050000000003</v>
      </c>
    </row>
    <row r="29" spans="1:3">
      <c r="A29" s="17">
        <v>41334</v>
      </c>
      <c r="B29">
        <v>65080.0952380952</v>
      </c>
      <c r="C29">
        <v>36777.380952380903</v>
      </c>
    </row>
    <row r="30" spans="1:3">
      <c r="A30" s="17">
        <v>41365</v>
      </c>
      <c r="B30">
        <v>63477.909090909001</v>
      </c>
      <c r="C30">
        <v>37611.181818181802</v>
      </c>
    </row>
    <row r="31" spans="1:3">
      <c r="A31" s="17">
        <v>41395</v>
      </c>
      <c r="B31">
        <v>63429.739130434697</v>
      </c>
      <c r="C31">
        <v>36663.0869565217</v>
      </c>
    </row>
    <row r="32" spans="1:3">
      <c r="A32" s="17">
        <v>41426</v>
      </c>
      <c r="B32">
        <v>62853.75</v>
      </c>
      <c r="C32">
        <v>36416.800000000003</v>
      </c>
    </row>
    <row r="33" spans="1:3">
      <c r="A33" s="17">
        <v>41456</v>
      </c>
      <c r="B33">
        <v>61896.347826086901</v>
      </c>
      <c r="C33">
        <v>35242.478260869502</v>
      </c>
    </row>
    <row r="34" spans="1:3">
      <c r="A34" s="17">
        <v>41487</v>
      </c>
      <c r="B34">
        <v>65139.181818181802</v>
      </c>
      <c r="C34">
        <v>38581.363636363603</v>
      </c>
    </row>
    <row r="35" spans="1:3">
      <c r="A35" s="17">
        <v>41518</v>
      </c>
      <c r="B35">
        <v>62736.238095237997</v>
      </c>
      <c r="C35">
        <v>35146.571428571398</v>
      </c>
    </row>
    <row r="36" spans="1:3">
      <c r="A36" s="17">
        <v>41548</v>
      </c>
      <c r="B36">
        <v>59782.869565217297</v>
      </c>
      <c r="C36">
        <v>36900.565217391297</v>
      </c>
    </row>
    <row r="37" spans="1:3">
      <c r="A37" s="17">
        <v>41579</v>
      </c>
      <c r="B37">
        <v>59022.857142857101</v>
      </c>
      <c r="C37">
        <v>39146.619047619002</v>
      </c>
    </row>
    <row r="38" spans="1:3">
      <c r="A38" s="17">
        <v>41609</v>
      </c>
      <c r="B38">
        <v>62847.090909090897</v>
      </c>
      <c r="C38">
        <v>36602.4545454545</v>
      </c>
    </row>
    <row r="39" spans="1:3">
      <c r="A39" s="17">
        <v>41640</v>
      </c>
      <c r="B39">
        <v>60200.652173912997</v>
      </c>
      <c r="C39">
        <v>38987.565217391297</v>
      </c>
    </row>
    <row r="40" spans="1:3">
      <c r="A40" s="17">
        <v>41671</v>
      </c>
      <c r="B40">
        <v>62992.75</v>
      </c>
      <c r="C40">
        <v>40248.75</v>
      </c>
    </row>
    <row r="41" spans="1:3">
      <c r="A41" s="17">
        <v>41699</v>
      </c>
      <c r="B41">
        <v>69023.238095238004</v>
      </c>
      <c r="C41">
        <v>41654.523809523802</v>
      </c>
    </row>
    <row r="42" spans="1:3">
      <c r="A42" s="17">
        <v>41730</v>
      </c>
      <c r="B42">
        <v>65811.318181818104</v>
      </c>
      <c r="C42">
        <v>41749.5</v>
      </c>
    </row>
    <row r="43" spans="1:3">
      <c r="A43" s="17">
        <v>41760</v>
      </c>
      <c r="B43">
        <v>67449.863636363603</v>
      </c>
      <c r="C43">
        <v>43666.636363636302</v>
      </c>
    </row>
    <row r="44" spans="1:3">
      <c r="A44" s="17">
        <v>41791</v>
      </c>
      <c r="B44">
        <v>68350.190476190401</v>
      </c>
      <c r="C44">
        <v>40279.285714285703</v>
      </c>
    </row>
    <row r="45" spans="1:3">
      <c r="A45" s="17">
        <v>41821</v>
      </c>
      <c r="B45">
        <v>71151.913043478198</v>
      </c>
      <c r="C45">
        <v>43148.913043478198</v>
      </c>
    </row>
    <row r="46" spans="1:3">
      <c r="A46" s="17">
        <v>41852</v>
      </c>
      <c r="B46">
        <v>65205.285714285703</v>
      </c>
      <c r="C46">
        <v>44253.619047619002</v>
      </c>
    </row>
    <row r="47" spans="1:3">
      <c r="A47" s="17">
        <v>41883</v>
      </c>
      <c r="B47">
        <v>64818.5</v>
      </c>
      <c r="C47">
        <v>40397.136363636302</v>
      </c>
    </row>
    <row r="48" spans="1:3">
      <c r="A48" s="17">
        <v>41913</v>
      </c>
      <c r="B48">
        <v>59544.260869565202</v>
      </c>
      <c r="C48">
        <v>33537.695652173898</v>
      </c>
    </row>
    <row r="49" spans="1:3">
      <c r="A49" s="17">
        <v>41944</v>
      </c>
      <c r="B49">
        <v>61498.400000000001</v>
      </c>
      <c r="C49">
        <v>34168.25</v>
      </c>
    </row>
    <row r="50" spans="1:3">
      <c r="A50" s="17">
        <v>41974</v>
      </c>
      <c r="B50">
        <v>65379.869565217297</v>
      </c>
      <c r="C50">
        <v>32084</v>
      </c>
    </row>
    <row r="51" spans="1:3">
      <c r="A51" s="17">
        <v>42005</v>
      </c>
      <c r="B51">
        <v>66320.318181818104</v>
      </c>
      <c r="C51">
        <v>33648.863636363603</v>
      </c>
    </row>
    <row r="52" spans="1:3">
      <c r="A52" s="17">
        <v>42036</v>
      </c>
      <c r="B52">
        <v>66447.95</v>
      </c>
      <c r="C52">
        <v>33784.75</v>
      </c>
    </row>
    <row r="53" spans="1:3">
      <c r="A53" s="17">
        <v>42064</v>
      </c>
      <c r="B53">
        <v>70608.5</v>
      </c>
      <c r="C53">
        <v>32030.227272727199</v>
      </c>
    </row>
    <row r="54" spans="1:3">
      <c r="A54" s="17">
        <v>42095</v>
      </c>
      <c r="B54">
        <v>68905.636363636295</v>
      </c>
      <c r="C54">
        <v>31837.590909090901</v>
      </c>
    </row>
    <row r="55" spans="1:3">
      <c r="A55" s="17">
        <v>42125</v>
      </c>
      <c r="B55">
        <v>71154.952380952294</v>
      </c>
      <c r="C55">
        <v>31675.0952380952</v>
      </c>
    </row>
    <row r="56" spans="1:3">
      <c r="A56" s="17">
        <v>42156</v>
      </c>
      <c r="B56">
        <v>79675.409090909001</v>
      </c>
      <c r="C56">
        <v>32593.8181818181</v>
      </c>
    </row>
    <row r="57" spans="1:3">
      <c r="A57" s="17">
        <v>42186</v>
      </c>
      <c r="B57">
        <v>79215.695652173905</v>
      </c>
      <c r="C57">
        <v>36548.217391304301</v>
      </c>
    </row>
    <row r="58" spans="1:3">
      <c r="A58" s="17">
        <v>42217</v>
      </c>
      <c r="B58">
        <v>77899</v>
      </c>
      <c r="C58">
        <v>35471.238095237997</v>
      </c>
    </row>
    <row r="59" spans="1:3">
      <c r="A59" s="17">
        <v>42248</v>
      </c>
      <c r="B59">
        <v>73448.318181818104</v>
      </c>
      <c r="C59">
        <v>27639.090909090901</v>
      </c>
    </row>
    <row r="60" spans="1:3">
      <c r="A60" s="17">
        <v>42278</v>
      </c>
      <c r="B60">
        <v>72543.863636363603</v>
      </c>
      <c r="C60">
        <v>26053.181818181802</v>
      </c>
    </row>
    <row r="61" spans="1:3">
      <c r="A61" s="17">
        <v>42309</v>
      </c>
      <c r="B61">
        <v>72641.047619047604</v>
      </c>
      <c r="C61">
        <v>27500.714285714199</v>
      </c>
    </row>
    <row r="62" spans="1:3">
      <c r="A62" s="17">
        <v>42339</v>
      </c>
      <c r="B62">
        <v>73500.956521739106</v>
      </c>
      <c r="C62">
        <v>25116.608695652099</v>
      </c>
    </row>
    <row r="63" spans="1:3">
      <c r="A63" s="17">
        <v>42370</v>
      </c>
      <c r="B63">
        <v>67891.333333333299</v>
      </c>
      <c r="C63">
        <v>25883.0476190476</v>
      </c>
    </row>
    <row r="64" spans="1:3">
      <c r="A64" s="17">
        <v>42401</v>
      </c>
      <c r="B64">
        <v>65324.285714285703</v>
      </c>
      <c r="C64">
        <v>27332.571428571398</v>
      </c>
    </row>
    <row r="65" spans="1:3">
      <c r="A65" s="17">
        <v>42430</v>
      </c>
      <c r="B65">
        <v>63309.521739130403</v>
      </c>
      <c r="C65">
        <v>23223.913043478198</v>
      </c>
    </row>
    <row r="66" spans="1:3">
      <c r="A66" s="17">
        <v>42461</v>
      </c>
      <c r="B66">
        <v>58689.238095237997</v>
      </c>
      <c r="C66">
        <v>23582.238095238001</v>
      </c>
    </row>
    <row r="67" spans="1:3">
      <c r="A67" s="17">
        <v>42491</v>
      </c>
      <c r="B67">
        <v>64859.409090909001</v>
      </c>
      <c r="C67">
        <v>23770.636363636298</v>
      </c>
    </row>
    <row r="68" spans="1:3">
      <c r="A68" s="17">
        <v>42522</v>
      </c>
      <c r="B68">
        <v>63954.045454545398</v>
      </c>
      <c r="C68">
        <v>23121.4545454545</v>
      </c>
    </row>
    <row r="69" spans="1:3">
      <c r="A69" s="17">
        <v>42552</v>
      </c>
      <c r="B69">
        <v>70400.571428571406</v>
      </c>
      <c r="C69">
        <v>23369.523809523798</v>
      </c>
    </row>
    <row r="70" spans="1:3">
      <c r="A70" s="17">
        <v>42583</v>
      </c>
      <c r="B70">
        <v>80471.0869565217</v>
      </c>
      <c r="C70">
        <v>28705.304347826001</v>
      </c>
    </row>
    <row r="71" spans="1:3">
      <c r="A71" s="17">
        <v>42614</v>
      </c>
      <c r="B71">
        <v>75577.272727272706</v>
      </c>
      <c r="C71">
        <v>25174.409090909001</v>
      </c>
    </row>
    <row r="72" spans="1:3">
      <c r="A72" s="17">
        <v>42644</v>
      </c>
      <c r="B72">
        <v>69847.809523809497</v>
      </c>
      <c r="C72">
        <v>24499.190476190401</v>
      </c>
    </row>
    <row r="73" spans="1:3">
      <c r="A73" s="17">
        <v>42675</v>
      </c>
      <c r="B73">
        <v>66831.681818181794</v>
      </c>
      <c r="C73">
        <v>24140.5</v>
      </c>
    </row>
    <row r="74" spans="1:3">
      <c r="A74" s="17">
        <v>42705</v>
      </c>
      <c r="B74">
        <v>66184.045454545398</v>
      </c>
      <c r="C74">
        <v>26179.272727272699</v>
      </c>
    </row>
    <row r="75" spans="1:3">
      <c r="A75" s="17">
        <v>42736</v>
      </c>
      <c r="B75">
        <v>63149.590909090897</v>
      </c>
      <c r="C75">
        <v>27549.681818181802</v>
      </c>
    </row>
    <row r="76" spans="1:3">
      <c r="A76" s="17">
        <v>42767</v>
      </c>
      <c r="B76">
        <v>65452.4</v>
      </c>
      <c r="C76">
        <v>29595.1</v>
      </c>
    </row>
    <row r="77" spans="1:3">
      <c r="A77" s="17">
        <v>42795</v>
      </c>
      <c r="B77">
        <v>67723.739130434697</v>
      </c>
      <c r="C77">
        <v>29015.869565217301</v>
      </c>
    </row>
    <row r="78" spans="1:3">
      <c r="A78" s="17">
        <v>42826</v>
      </c>
      <c r="B78">
        <v>65018.1</v>
      </c>
      <c r="C78">
        <v>33965.449999999997</v>
      </c>
    </row>
    <row r="79" spans="1:3">
      <c r="A79" s="17">
        <v>42856</v>
      </c>
      <c r="B79">
        <v>72548.782608695605</v>
      </c>
      <c r="C79">
        <v>35546.217391304301</v>
      </c>
    </row>
    <row r="80" spans="1:3">
      <c r="A80" s="17">
        <v>42887</v>
      </c>
      <c r="B80">
        <v>73592.136363636295</v>
      </c>
      <c r="C80">
        <v>34958.090909090897</v>
      </c>
    </row>
    <row r="81" spans="1:3">
      <c r="A81" s="17">
        <v>42917</v>
      </c>
      <c r="B81">
        <v>72881.333333333299</v>
      </c>
      <c r="C81">
        <v>33734.523809523802</v>
      </c>
    </row>
    <row r="82" spans="1:3">
      <c r="A82" s="17">
        <v>42948</v>
      </c>
      <c r="B82">
        <v>71794.782608695605</v>
      </c>
      <c r="C82">
        <v>35451.695652173898</v>
      </c>
    </row>
    <row r="83" spans="1:3">
      <c r="A83" s="17">
        <v>42979</v>
      </c>
      <c r="B83">
        <v>76979.904761904705</v>
      </c>
      <c r="C83">
        <v>33006.571428571398</v>
      </c>
    </row>
    <row r="84" spans="1:3">
      <c r="A84" s="17">
        <v>43009</v>
      </c>
      <c r="B84">
        <v>74703.181818181794</v>
      </c>
      <c r="C84">
        <v>32581.3636363636</v>
      </c>
    </row>
    <row r="85" spans="1:3">
      <c r="A85" s="17">
        <v>43040</v>
      </c>
      <c r="B85">
        <v>78322.363636363603</v>
      </c>
      <c r="C85">
        <v>35279.9545454545</v>
      </c>
    </row>
    <row r="86" spans="1:3">
      <c r="A86" s="17">
        <v>43070</v>
      </c>
      <c r="B86">
        <v>84348.761904761894</v>
      </c>
      <c r="C86">
        <v>34892.238095237997</v>
      </c>
    </row>
    <row r="87" spans="1:3">
      <c r="A87" s="17">
        <v>43101</v>
      </c>
      <c r="B87">
        <v>85197.608695652103</v>
      </c>
      <c r="C87">
        <v>38485.956521739099</v>
      </c>
    </row>
    <row r="88" spans="1:3">
      <c r="A88" s="17">
        <v>43132</v>
      </c>
      <c r="B88">
        <v>87494.2</v>
      </c>
      <c r="C88">
        <v>30807.7</v>
      </c>
    </row>
    <row r="89" spans="1:3">
      <c r="A89" s="17">
        <v>43160</v>
      </c>
      <c r="B89">
        <v>79713.9545454545</v>
      </c>
      <c r="C89">
        <v>25234.5</v>
      </c>
    </row>
    <row r="90" spans="1:3">
      <c r="A90" s="17">
        <v>43191</v>
      </c>
      <c r="B90">
        <v>76082.380952380903</v>
      </c>
      <c r="C90">
        <v>23339.3809523809</v>
      </c>
    </row>
    <row r="91" spans="1:3">
      <c r="A91" s="17">
        <v>43221</v>
      </c>
      <c r="B91">
        <v>80519.826086956498</v>
      </c>
      <c r="C91">
        <v>22981</v>
      </c>
    </row>
    <row r="92" spans="1:3">
      <c r="A92" s="17">
        <v>43252</v>
      </c>
      <c r="B92">
        <v>85934.857142857101</v>
      </c>
      <c r="C92">
        <v>22861.809523809501</v>
      </c>
    </row>
    <row r="93" spans="1:3">
      <c r="A93" s="17">
        <v>43282</v>
      </c>
      <c r="B93">
        <v>81731.863636363603</v>
      </c>
      <c r="C93">
        <v>21726.181818181802</v>
      </c>
    </row>
    <row r="94" spans="1:3">
      <c r="A94" s="17">
        <v>43313</v>
      </c>
      <c r="B94">
        <v>82830</v>
      </c>
      <c r="C94">
        <v>22768.5217391304</v>
      </c>
    </row>
    <row r="95" spans="1:3">
      <c r="A95" s="17">
        <v>43344</v>
      </c>
      <c r="B95">
        <v>87297.25</v>
      </c>
      <c r="C95">
        <v>18700</v>
      </c>
    </row>
    <row r="96" spans="1:3">
      <c r="A96" s="17">
        <v>43374</v>
      </c>
      <c r="B96">
        <v>74432.0869565217</v>
      </c>
      <c r="C96">
        <v>25859.956521739099</v>
      </c>
    </row>
    <row r="97" spans="1:3">
      <c r="A97" s="17">
        <v>43405</v>
      </c>
      <c r="B97">
        <v>72094.318181818104</v>
      </c>
      <c r="C97">
        <v>27038.181818181802</v>
      </c>
    </row>
    <row r="98" spans="1:3">
      <c r="A98" s="17">
        <v>43435</v>
      </c>
      <c r="B98">
        <v>80578.952380952294</v>
      </c>
      <c r="C98">
        <v>26105.619047618999</v>
      </c>
    </row>
    <row r="99" spans="1:3">
      <c r="A99" s="17">
        <v>43466</v>
      </c>
      <c r="B99">
        <v>84465.0869565217</v>
      </c>
      <c r="C99">
        <v>27560.869565217301</v>
      </c>
    </row>
    <row r="100" spans="1:3">
      <c r="A100" s="17">
        <v>43497</v>
      </c>
      <c r="B100">
        <v>82592.05</v>
      </c>
      <c r="C100">
        <v>28467.85</v>
      </c>
    </row>
    <row r="101" spans="1:3">
      <c r="A101" s="17">
        <v>43525</v>
      </c>
      <c r="B101">
        <v>76276.142857142797</v>
      </c>
      <c r="C101">
        <v>27036.571428571398</v>
      </c>
    </row>
    <row r="102" spans="1:3">
      <c r="A102" s="17">
        <v>43556</v>
      </c>
      <c r="B102">
        <v>73010.727272727207</v>
      </c>
      <c r="C102">
        <v>22882.681818181802</v>
      </c>
    </row>
    <row r="103" spans="1:3">
      <c r="A103" s="17">
        <v>43586</v>
      </c>
      <c r="B103">
        <v>77484.0869565217</v>
      </c>
      <c r="C103">
        <v>21100.695652173901</v>
      </c>
    </row>
    <row r="104" spans="1:3">
      <c r="A104" s="17">
        <v>43617</v>
      </c>
      <c r="B104">
        <v>86951.35</v>
      </c>
      <c r="C104">
        <v>20409.55</v>
      </c>
    </row>
    <row r="105" spans="1:3">
      <c r="A105" s="17">
        <v>43647</v>
      </c>
      <c r="B105">
        <v>78515.130434782594</v>
      </c>
      <c r="C105">
        <v>24865.652173913</v>
      </c>
    </row>
    <row r="106" spans="1:3">
      <c r="A106" s="17">
        <v>43678</v>
      </c>
      <c r="B106">
        <v>76977.545454545398</v>
      </c>
      <c r="C106">
        <v>22981.590909090901</v>
      </c>
    </row>
    <row r="107" spans="1:3">
      <c r="A107" s="17">
        <v>43709</v>
      </c>
      <c r="B107">
        <v>92609.142857142797</v>
      </c>
      <c r="C107">
        <v>21539.238095238001</v>
      </c>
    </row>
    <row r="108" spans="1:3">
      <c r="A108" s="17">
        <v>43739</v>
      </c>
      <c r="B108">
        <v>85705.913043478198</v>
      </c>
      <c r="C108">
        <v>26142.130434782601</v>
      </c>
    </row>
    <row r="109" spans="1:3">
      <c r="A109" s="17">
        <v>43770</v>
      </c>
      <c r="B109">
        <v>90114.809523809497</v>
      </c>
      <c r="C109">
        <v>26084.4285714285</v>
      </c>
    </row>
    <row r="110" spans="1:3">
      <c r="A110" s="17">
        <v>43800</v>
      </c>
      <c r="B110">
        <v>95648.772727272706</v>
      </c>
      <c r="C110">
        <v>25311.181818181802</v>
      </c>
    </row>
    <row r="111" spans="1:3">
      <c r="A111" s="17">
        <v>43831</v>
      </c>
      <c r="B111">
        <v>103690.17391304301</v>
      </c>
      <c r="C111">
        <v>25193.434782608601</v>
      </c>
    </row>
    <row r="112" spans="1:3">
      <c r="A112" s="17">
        <v>43862</v>
      </c>
      <c r="B112">
        <v>100869</v>
      </c>
      <c r="C112">
        <v>20975.1</v>
      </c>
    </row>
    <row r="113" spans="1:3">
      <c r="A113" s="17">
        <v>43891</v>
      </c>
      <c r="B113">
        <v>72333.818181818104</v>
      </c>
      <c r="C113">
        <v>10861.8636363636</v>
      </c>
    </row>
    <row r="114" spans="1:3">
      <c r="A114" s="17">
        <v>43922</v>
      </c>
      <c r="B114">
        <v>52362.181818181802</v>
      </c>
      <c r="C114">
        <v>7730.4090909090901</v>
      </c>
    </row>
    <row r="115" spans="1:3">
      <c r="A115" s="17">
        <v>43952</v>
      </c>
      <c r="B115">
        <v>50847.857142857101</v>
      </c>
      <c r="C115">
        <v>7286.4761904761899</v>
      </c>
    </row>
    <row r="116" spans="1:3">
      <c r="A116" s="17">
        <v>43983</v>
      </c>
      <c r="B116">
        <v>50152.090909090897</v>
      </c>
      <c r="C116">
        <v>6707.2727272727197</v>
      </c>
    </row>
    <row r="117" spans="1:3">
      <c r="A117" s="17">
        <v>44013</v>
      </c>
      <c r="B117">
        <v>50243.391304347802</v>
      </c>
      <c r="C117">
        <v>8388.4782608695605</v>
      </c>
    </row>
    <row r="118" spans="1:3">
      <c r="A118" s="17">
        <v>44044</v>
      </c>
      <c r="B118">
        <v>57097.142857142797</v>
      </c>
      <c r="C118">
        <v>10009.285714285699</v>
      </c>
    </row>
    <row r="119" spans="1:3">
      <c r="A119" s="17">
        <v>44075</v>
      </c>
      <c r="B119">
        <v>60068.863636363603</v>
      </c>
      <c r="C119">
        <v>9605.4090909090901</v>
      </c>
    </row>
    <row r="120" spans="1:3">
      <c r="A120" s="17">
        <v>44105</v>
      </c>
      <c r="B120">
        <v>52402.363636363603</v>
      </c>
      <c r="C120">
        <v>9884.4090909090901</v>
      </c>
    </row>
    <row r="121" spans="1:3">
      <c r="A121" s="17">
        <v>44136</v>
      </c>
      <c r="B121">
        <v>52811.809523809497</v>
      </c>
      <c r="C121">
        <v>10681.619047619</v>
      </c>
    </row>
    <row r="122" spans="1:3">
      <c r="A122" s="17">
        <v>44166</v>
      </c>
      <c r="B122">
        <v>62624.869565217297</v>
      </c>
      <c r="C122">
        <v>9385.9130434782601</v>
      </c>
    </row>
    <row r="123" spans="1:3">
      <c r="A123" s="17">
        <v>44197</v>
      </c>
      <c r="B123">
        <v>60636.571428571398</v>
      </c>
      <c r="C123">
        <v>9542.4285714285706</v>
      </c>
    </row>
    <row r="124" spans="1:3">
      <c r="A124" s="17">
        <v>44228</v>
      </c>
      <c r="B124">
        <v>70802.3</v>
      </c>
      <c r="C124">
        <v>9779.2000000000007</v>
      </c>
    </row>
    <row r="125" spans="1:3">
      <c r="A125" s="17">
        <v>44256</v>
      </c>
      <c r="B125">
        <v>72611.043478260806</v>
      </c>
      <c r="C125">
        <v>9747.7391304347802</v>
      </c>
    </row>
    <row r="126" spans="1:3">
      <c r="A126" s="17">
        <v>44287</v>
      </c>
      <c r="B126">
        <v>65917.909090909001</v>
      </c>
      <c r="C126">
        <v>11064.045454545399</v>
      </c>
    </row>
    <row r="127" spans="1:3">
      <c r="A127" s="17">
        <v>44317</v>
      </c>
      <c r="B127">
        <v>66195.285714285696</v>
      </c>
      <c r="C127">
        <v>11587.9523809523</v>
      </c>
    </row>
    <row r="128" spans="1:3">
      <c r="A128" s="17">
        <v>44348</v>
      </c>
      <c r="B128">
        <v>64949.090909090897</v>
      </c>
      <c r="C128">
        <v>10232.3181818181</v>
      </c>
    </row>
    <row r="129" spans="1:3">
      <c r="A129" s="17">
        <v>44378</v>
      </c>
      <c r="B129">
        <v>57205.772727272699</v>
      </c>
      <c r="C129">
        <v>10025.272727272701</v>
      </c>
    </row>
    <row r="130" spans="1:3">
      <c r="A130" s="17">
        <v>44409</v>
      </c>
      <c r="B130">
        <v>62964.318181818096</v>
      </c>
      <c r="C130">
        <v>10120.3636363636</v>
      </c>
    </row>
    <row r="131" spans="1:3">
      <c r="A131" s="17">
        <v>44440</v>
      </c>
      <c r="B131">
        <v>70340.272727272706</v>
      </c>
      <c r="C131">
        <v>8799.8636363636306</v>
      </c>
    </row>
    <row r="132" spans="1:3">
      <c r="A132" s="17">
        <v>44470</v>
      </c>
      <c r="B132">
        <v>59898.142857142797</v>
      </c>
      <c r="C132">
        <v>9524.1904761904698</v>
      </c>
    </row>
    <row r="133" spans="1:3">
      <c r="A133" s="17">
        <v>44501</v>
      </c>
      <c r="B133">
        <v>59618.227272727199</v>
      </c>
      <c r="C133">
        <v>11051.8636363636</v>
      </c>
    </row>
    <row r="134" spans="1:3">
      <c r="A134" s="17">
        <v>44531</v>
      </c>
      <c r="B134">
        <v>63990.521739130403</v>
      </c>
      <c r="C134">
        <v>9584.3913043478206</v>
      </c>
    </row>
    <row r="135" spans="1:3">
      <c r="A135" s="17">
        <v>44562</v>
      </c>
      <c r="B135">
        <v>58189.526315789401</v>
      </c>
      <c r="C135">
        <v>9333.1052631578896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D44E7-E026-4C2F-A360-B92C71471838}">
  <sheetPr>
    <tabColor theme="9"/>
  </sheetPr>
  <dimension ref="A1:M3844"/>
  <sheetViews>
    <sheetView workbookViewId="0"/>
  </sheetViews>
  <sheetFormatPr defaultRowHeight="12.75"/>
  <cols>
    <col min="1" max="1" width="10.140625" bestFit="1" customWidth="1"/>
    <col min="2" max="2" width="31.7109375" bestFit="1" customWidth="1"/>
    <col min="3" max="3" width="34" bestFit="1" customWidth="1"/>
    <col min="4" max="4" width="22.42578125" bestFit="1" customWidth="1"/>
    <col min="5" max="5" width="32" bestFit="1" customWidth="1"/>
    <col min="6" max="6" width="34.28515625" bestFit="1" customWidth="1"/>
    <col min="7" max="7" width="30.5703125" bestFit="1" customWidth="1"/>
    <col min="8" max="8" width="33" bestFit="1" customWidth="1"/>
    <col min="9" max="9" width="33.42578125" bestFit="1" customWidth="1"/>
    <col min="10" max="10" width="47.5703125" bestFit="1" customWidth="1"/>
    <col min="11" max="11" width="26.42578125" bestFit="1" customWidth="1"/>
    <col min="12" max="12" width="27.28515625" bestFit="1" customWidth="1"/>
    <col min="13" max="13" width="26.42578125" bestFit="1" customWidth="1"/>
  </cols>
  <sheetData>
    <row r="1" spans="1:13">
      <c r="A1" t="s">
        <v>1</v>
      </c>
      <c r="B1" t="s">
        <v>403</v>
      </c>
      <c r="C1" t="s">
        <v>382</v>
      </c>
      <c r="D1" t="s">
        <v>404</v>
      </c>
      <c r="E1" t="s">
        <v>405</v>
      </c>
      <c r="F1" t="s">
        <v>406</v>
      </c>
      <c r="G1" t="s">
        <v>383</v>
      </c>
      <c r="H1" t="s">
        <v>407</v>
      </c>
      <c r="I1" t="s">
        <v>408</v>
      </c>
      <c r="J1" t="s">
        <v>409</v>
      </c>
      <c r="K1" t="s">
        <v>410</v>
      </c>
      <c r="L1" t="s">
        <v>411</v>
      </c>
      <c r="M1" t="s">
        <v>412</v>
      </c>
    </row>
    <row r="2" spans="1:13">
      <c r="A2" s="17">
        <v>39173</v>
      </c>
      <c r="B2">
        <v>4730.21</v>
      </c>
      <c r="E2">
        <v>14534.34</v>
      </c>
    </row>
    <row r="3" spans="1:13">
      <c r="A3" s="17">
        <v>39203</v>
      </c>
      <c r="B3">
        <v>12132.9247391304</v>
      </c>
      <c r="E3">
        <v>17530.983478260801</v>
      </c>
    </row>
    <row r="4" spans="1:13">
      <c r="A4" s="17">
        <v>39234</v>
      </c>
      <c r="B4">
        <v>46151.222380952298</v>
      </c>
      <c r="E4">
        <v>170766.67619047599</v>
      </c>
    </row>
    <row r="5" spans="1:13">
      <c r="A5" s="17">
        <v>39264</v>
      </c>
      <c r="B5">
        <v>55421.857272727197</v>
      </c>
      <c r="E5">
        <v>180309.413636363</v>
      </c>
    </row>
    <row r="6" spans="1:13">
      <c r="A6" s="17">
        <v>39295</v>
      </c>
      <c r="B6">
        <v>59171.297826086899</v>
      </c>
      <c r="E6">
        <v>263450.79130434699</v>
      </c>
    </row>
    <row r="7" spans="1:13">
      <c r="A7" s="17">
        <v>39326</v>
      </c>
      <c r="B7">
        <v>61447.432999999997</v>
      </c>
      <c r="E7">
        <v>254765</v>
      </c>
    </row>
    <row r="8" spans="1:13">
      <c r="A8" s="17">
        <v>39356</v>
      </c>
      <c r="B8">
        <v>61555.039565217303</v>
      </c>
      <c r="E8">
        <v>255191.556521739</v>
      </c>
    </row>
    <row r="9" spans="1:13">
      <c r="A9" s="17">
        <v>39387</v>
      </c>
      <c r="B9">
        <v>121833.211363636</v>
      </c>
      <c r="E9">
        <v>271529.45909090899</v>
      </c>
    </row>
    <row r="10" spans="1:13">
      <c r="A10" s="17">
        <v>39417</v>
      </c>
      <c r="B10">
        <v>178429.00476190401</v>
      </c>
      <c r="E10">
        <v>277983.26666666602</v>
      </c>
    </row>
    <row r="11" spans="1:13">
      <c r="A11" s="17">
        <v>39448</v>
      </c>
      <c r="B11">
        <v>204731.60434782601</v>
      </c>
      <c r="E11">
        <v>293836.69130434701</v>
      </c>
    </row>
    <row r="12" spans="1:13">
      <c r="A12" s="17">
        <v>39479</v>
      </c>
      <c r="B12">
        <v>324397.31904761901</v>
      </c>
      <c r="E12">
        <v>370636.59047618997</v>
      </c>
    </row>
    <row r="13" spans="1:13">
      <c r="A13" s="17">
        <v>39508</v>
      </c>
      <c r="B13">
        <v>371573.94761904702</v>
      </c>
      <c r="E13">
        <v>569874.02380952297</v>
      </c>
    </row>
    <row r="14" spans="1:13">
      <c r="A14" s="17">
        <v>39539</v>
      </c>
      <c r="B14">
        <v>387361.10909090901</v>
      </c>
      <c r="E14">
        <v>560414.93181818095</v>
      </c>
    </row>
    <row r="15" spans="1:13">
      <c r="A15" s="17">
        <v>39569</v>
      </c>
      <c r="B15">
        <v>410661.97272727202</v>
      </c>
      <c r="E15">
        <v>593039.65</v>
      </c>
    </row>
    <row r="16" spans="1:13">
      <c r="A16" s="17">
        <v>39600</v>
      </c>
      <c r="B16">
        <v>434542.91904761898</v>
      </c>
      <c r="E16">
        <v>621013.07619047596</v>
      </c>
    </row>
    <row r="17" spans="1:5">
      <c r="A17" s="17">
        <v>39630</v>
      </c>
      <c r="B17">
        <v>446644.617391304</v>
      </c>
      <c r="E17">
        <v>658021.60869565199</v>
      </c>
    </row>
    <row r="18" spans="1:5">
      <c r="A18" s="17">
        <v>39661</v>
      </c>
      <c r="B18">
        <v>331955.54285714199</v>
      </c>
      <c r="E18">
        <v>671973.94761904702</v>
      </c>
    </row>
    <row r="19" spans="1:5">
      <c r="A19" s="17">
        <v>39692</v>
      </c>
      <c r="B19">
        <v>281188.18636363599</v>
      </c>
      <c r="E19">
        <v>660235.22727272694</v>
      </c>
    </row>
    <row r="20" spans="1:5">
      <c r="A20" s="17">
        <v>39722</v>
      </c>
      <c r="B20">
        <v>268819.21739130397</v>
      </c>
      <c r="E20">
        <v>658449</v>
      </c>
    </row>
    <row r="21" spans="1:5">
      <c r="A21" s="17">
        <v>39753</v>
      </c>
      <c r="B21">
        <v>241911.2</v>
      </c>
      <c r="E21">
        <v>663040.90500000003</v>
      </c>
    </row>
    <row r="22" spans="1:5">
      <c r="A22" s="17">
        <v>39783</v>
      </c>
      <c r="B22">
        <v>272063.48260869499</v>
      </c>
      <c r="E22">
        <v>646448.178260869</v>
      </c>
    </row>
    <row r="23" spans="1:5">
      <c r="A23" s="17">
        <v>39814</v>
      </c>
      <c r="B23">
        <v>301759.31363636302</v>
      </c>
      <c r="E23">
        <v>657429.25454545405</v>
      </c>
    </row>
    <row r="24" spans="1:5">
      <c r="A24" s="17">
        <v>39845</v>
      </c>
      <c r="B24">
        <v>334580.23</v>
      </c>
      <c r="E24">
        <v>731022.55</v>
      </c>
    </row>
    <row r="25" spans="1:5">
      <c r="A25" s="17">
        <v>39873</v>
      </c>
      <c r="B25">
        <v>410852.49090908997</v>
      </c>
      <c r="E25">
        <v>795134.10454545403</v>
      </c>
    </row>
    <row r="26" spans="1:5">
      <c r="A26" s="17">
        <v>39904</v>
      </c>
      <c r="B26">
        <v>498072.83636363602</v>
      </c>
      <c r="E26">
        <v>810989.74090909096</v>
      </c>
    </row>
    <row r="27" spans="1:5">
      <c r="A27" s="17">
        <v>39934</v>
      </c>
      <c r="B27">
        <v>468325.13809523801</v>
      </c>
      <c r="E27">
        <v>838835.66666666605</v>
      </c>
    </row>
    <row r="28" spans="1:5">
      <c r="A28" s="17">
        <v>39965</v>
      </c>
      <c r="B28">
        <v>498372.8</v>
      </c>
      <c r="E28">
        <v>866936.30909090897</v>
      </c>
    </row>
    <row r="29" spans="1:5">
      <c r="A29" s="17">
        <v>39995</v>
      </c>
      <c r="B29">
        <v>504344.33478260803</v>
      </c>
      <c r="E29">
        <v>893235.32608695596</v>
      </c>
    </row>
    <row r="30" spans="1:5">
      <c r="A30" s="17">
        <v>40026</v>
      </c>
      <c r="B30">
        <v>504481.39523809502</v>
      </c>
      <c r="E30">
        <v>918908.79047619004</v>
      </c>
    </row>
    <row r="31" spans="1:5">
      <c r="A31" s="17">
        <v>40057</v>
      </c>
      <c r="B31">
        <v>528063.78636363603</v>
      </c>
      <c r="E31">
        <v>1025462.35</v>
      </c>
    </row>
    <row r="32" spans="1:5">
      <c r="A32" s="17">
        <v>40087</v>
      </c>
      <c r="B32">
        <v>581079.38181818102</v>
      </c>
      <c r="E32">
        <v>1092434.5454545401</v>
      </c>
    </row>
    <row r="33" spans="1:5">
      <c r="A33" s="17">
        <v>40118</v>
      </c>
      <c r="B33">
        <v>629351.20952380903</v>
      </c>
      <c r="E33">
        <v>1112618.66666666</v>
      </c>
    </row>
    <row r="34" spans="1:5">
      <c r="A34" s="17">
        <v>40148</v>
      </c>
      <c r="B34">
        <v>665696.32608695596</v>
      </c>
      <c r="E34">
        <v>1162246.82608695</v>
      </c>
    </row>
    <row r="35" spans="1:5">
      <c r="A35" s="17">
        <v>40179</v>
      </c>
      <c r="B35">
        <v>788136.125</v>
      </c>
      <c r="E35">
        <v>1307926.45</v>
      </c>
    </row>
    <row r="36" spans="1:5">
      <c r="A36" s="17">
        <v>40210</v>
      </c>
      <c r="B36">
        <v>925671.44736842101</v>
      </c>
      <c r="E36">
        <v>1544898.2105263099</v>
      </c>
    </row>
    <row r="37" spans="1:5">
      <c r="A37" s="17">
        <v>40238</v>
      </c>
      <c r="B37">
        <v>938702.95652173902</v>
      </c>
      <c r="E37">
        <v>1663112.60869565</v>
      </c>
    </row>
    <row r="38" spans="1:5">
      <c r="A38" s="17">
        <v>40269</v>
      </c>
      <c r="B38">
        <v>992771.59090909001</v>
      </c>
      <c r="E38">
        <v>1776519.9545454499</v>
      </c>
    </row>
    <row r="39" spans="1:5">
      <c r="A39" s="17">
        <v>40299</v>
      </c>
      <c r="B39">
        <v>1030884.2</v>
      </c>
      <c r="E39">
        <v>1791942.75</v>
      </c>
    </row>
    <row r="40" spans="1:5">
      <c r="A40" s="17">
        <v>40330</v>
      </c>
      <c r="B40">
        <v>1032951.86363636</v>
      </c>
      <c r="E40">
        <v>1814746.9545454499</v>
      </c>
    </row>
    <row r="41" spans="1:5">
      <c r="A41" s="17">
        <v>40360</v>
      </c>
      <c r="B41">
        <v>1039459.96195454</v>
      </c>
      <c r="E41">
        <v>1796574.6146818099</v>
      </c>
    </row>
    <row r="42" spans="1:5">
      <c r="A42" s="17">
        <v>40391</v>
      </c>
      <c r="B42">
        <v>1014370.36586363</v>
      </c>
      <c r="E42">
        <v>1749987.7255909001</v>
      </c>
    </row>
    <row r="43" spans="1:5">
      <c r="A43" s="17">
        <v>40422</v>
      </c>
      <c r="B43">
        <v>997089.39822727197</v>
      </c>
      <c r="E43">
        <v>1756114.2464999999</v>
      </c>
    </row>
    <row r="44" spans="1:5">
      <c r="A44" s="17">
        <v>40452</v>
      </c>
      <c r="B44">
        <v>1034515.15647619</v>
      </c>
      <c r="E44">
        <v>1846969.97928571</v>
      </c>
    </row>
    <row r="45" spans="1:5">
      <c r="A45" s="17">
        <v>40483</v>
      </c>
      <c r="B45">
        <v>1087106.35727272</v>
      </c>
      <c r="E45">
        <v>1934673.4970454499</v>
      </c>
    </row>
    <row r="46" spans="1:5">
      <c r="A46" s="17">
        <v>40513</v>
      </c>
      <c r="B46">
        <v>1174752.41526086</v>
      </c>
      <c r="E46">
        <v>2147436.9375217301</v>
      </c>
    </row>
    <row r="47" spans="1:5">
      <c r="A47" s="17">
        <v>40544</v>
      </c>
      <c r="B47">
        <v>1257924.72228571</v>
      </c>
      <c r="E47">
        <v>2269937.4401904698</v>
      </c>
    </row>
    <row r="48" spans="1:5">
      <c r="A48" s="17">
        <v>40575</v>
      </c>
      <c r="B48">
        <v>1306837.794</v>
      </c>
      <c r="E48">
        <v>2333064.7138999999</v>
      </c>
    </row>
    <row r="49" spans="1:5">
      <c r="A49" s="17">
        <v>40603</v>
      </c>
      <c r="B49">
        <v>1374852.1564782599</v>
      </c>
      <c r="E49">
        <v>2250250.9703043401</v>
      </c>
    </row>
    <row r="50" spans="1:5">
      <c r="A50" s="17">
        <v>40634</v>
      </c>
      <c r="B50">
        <v>1383704.85647619</v>
      </c>
      <c r="E50">
        <v>2230987.3178095198</v>
      </c>
    </row>
    <row r="51" spans="1:5">
      <c r="A51" s="17">
        <v>40664</v>
      </c>
      <c r="B51">
        <v>1397792.2814090899</v>
      </c>
      <c r="E51">
        <v>2222126.3234545402</v>
      </c>
    </row>
    <row r="52" spans="1:5">
      <c r="A52" s="17">
        <v>40695</v>
      </c>
      <c r="B52">
        <v>1390650.3219999999</v>
      </c>
      <c r="E52">
        <v>2194555.5255908999</v>
      </c>
    </row>
    <row r="53" spans="1:5">
      <c r="A53" s="17">
        <v>40725</v>
      </c>
      <c r="B53">
        <v>1396929.7805238001</v>
      </c>
      <c r="E53">
        <v>2171596.38828571</v>
      </c>
    </row>
    <row r="54" spans="1:5">
      <c r="A54" s="17">
        <v>40756</v>
      </c>
      <c r="B54">
        <v>1451588.1067826001</v>
      </c>
      <c r="E54">
        <v>2099621.9717826</v>
      </c>
    </row>
    <row r="55" spans="1:5">
      <c r="A55" s="17">
        <v>40787</v>
      </c>
      <c r="B55">
        <v>1461617.5040909001</v>
      </c>
      <c r="E55">
        <v>2039654.39499999</v>
      </c>
    </row>
    <row r="56" spans="1:5">
      <c r="A56" s="17">
        <v>40817</v>
      </c>
      <c r="B56">
        <v>1395454.9237142799</v>
      </c>
      <c r="E56">
        <v>1861971.51971428</v>
      </c>
    </row>
    <row r="57" spans="1:5">
      <c r="A57" s="17">
        <v>40848</v>
      </c>
      <c r="B57">
        <v>1394453.28395454</v>
      </c>
      <c r="E57">
        <v>1805892.27890909</v>
      </c>
    </row>
    <row r="58" spans="1:5">
      <c r="A58" s="17">
        <v>40878</v>
      </c>
      <c r="B58">
        <v>1312588.39972727</v>
      </c>
      <c r="E58">
        <v>1711646.8650909001</v>
      </c>
    </row>
    <row r="59" spans="1:5">
      <c r="A59" s="17">
        <v>40909</v>
      </c>
      <c r="B59">
        <v>1365112.3000952301</v>
      </c>
      <c r="E59">
        <v>1693770.3411904699</v>
      </c>
    </row>
    <row r="60" spans="1:5">
      <c r="A60" s="17">
        <v>40940</v>
      </c>
      <c r="B60">
        <v>1416113.9940476101</v>
      </c>
      <c r="E60">
        <v>1809100.7444285699</v>
      </c>
    </row>
    <row r="61" spans="1:5">
      <c r="A61" s="17">
        <v>40969</v>
      </c>
      <c r="B61">
        <v>1457641.7907272701</v>
      </c>
      <c r="E61">
        <v>1897034.0858181801</v>
      </c>
    </row>
    <row r="62" spans="1:5">
      <c r="A62" s="17">
        <v>41000</v>
      </c>
      <c r="B62">
        <v>1440991.89585714</v>
      </c>
      <c r="E62">
        <v>1937020.5569523801</v>
      </c>
    </row>
    <row r="63" spans="1:5">
      <c r="A63" s="17">
        <v>41030</v>
      </c>
      <c r="B63">
        <v>1402714.24230434</v>
      </c>
      <c r="E63">
        <v>1992737.2491304299</v>
      </c>
    </row>
    <row r="64" spans="1:5">
      <c r="A64" s="17">
        <v>41061</v>
      </c>
      <c r="B64">
        <v>1393197.72366666</v>
      </c>
      <c r="E64">
        <v>1983377.30085714</v>
      </c>
    </row>
    <row r="65" spans="1:11">
      <c r="A65" s="17">
        <v>41091</v>
      </c>
      <c r="B65">
        <v>1404721.35327272</v>
      </c>
      <c r="E65">
        <v>1948500.4126818101</v>
      </c>
    </row>
    <row r="66" spans="1:11">
      <c r="A66" s="17">
        <v>41122</v>
      </c>
      <c r="B66">
        <v>1440424.93295652</v>
      </c>
      <c r="E66">
        <v>1938410.9332608599</v>
      </c>
    </row>
    <row r="67" spans="1:11">
      <c r="A67" s="17">
        <v>41153</v>
      </c>
      <c r="B67">
        <v>1549249.2941999999</v>
      </c>
      <c r="E67">
        <v>1954107.2600499999</v>
      </c>
    </row>
    <row r="68" spans="1:11">
      <c r="A68" s="17">
        <v>41183</v>
      </c>
      <c r="B68">
        <v>1573354.87591304</v>
      </c>
      <c r="E68">
        <v>1900506.0431304299</v>
      </c>
    </row>
    <row r="69" spans="1:11">
      <c r="A69" s="17">
        <v>41214</v>
      </c>
      <c r="B69">
        <v>1561007.7754090901</v>
      </c>
      <c r="E69">
        <v>1871037.25845454</v>
      </c>
    </row>
    <row r="70" spans="1:11">
      <c r="A70" s="17">
        <v>41244</v>
      </c>
      <c r="B70">
        <v>1577158.4153499999</v>
      </c>
      <c r="E70">
        <v>1904278.7178499999</v>
      </c>
    </row>
    <row r="71" spans="1:11">
      <c r="A71" s="17">
        <v>41275</v>
      </c>
      <c r="B71">
        <v>1614456.2100909001</v>
      </c>
      <c r="E71">
        <v>2027045.0569090899</v>
      </c>
    </row>
    <row r="72" spans="1:11">
      <c r="A72" s="17">
        <v>41306</v>
      </c>
      <c r="B72">
        <v>1658212.8373499999</v>
      </c>
      <c r="E72">
        <v>2218610.6552499998</v>
      </c>
    </row>
    <row r="73" spans="1:11">
      <c r="A73" s="17">
        <v>41334</v>
      </c>
      <c r="B73">
        <v>1662035.5607618999</v>
      </c>
      <c r="E73">
        <v>2274675.3945237999</v>
      </c>
    </row>
    <row r="74" spans="1:11">
      <c r="A74" s="17">
        <v>41365</v>
      </c>
      <c r="B74">
        <v>1668592.0718181799</v>
      </c>
      <c r="E74">
        <v>2244092.6250908999</v>
      </c>
    </row>
    <row r="75" spans="1:11">
      <c r="A75" s="17">
        <v>41395</v>
      </c>
      <c r="B75">
        <v>1847249.08517391</v>
      </c>
      <c r="E75">
        <v>2268141.98904347</v>
      </c>
    </row>
    <row r="76" spans="1:11">
      <c r="A76" s="17">
        <v>41426</v>
      </c>
      <c r="B76">
        <v>2100965.2662499999</v>
      </c>
      <c r="E76">
        <v>2251648.56715</v>
      </c>
    </row>
    <row r="77" spans="1:11">
      <c r="A77" s="17">
        <v>41456</v>
      </c>
      <c r="B77">
        <v>2240572.6388260801</v>
      </c>
      <c r="E77">
        <v>2275442.1896086899</v>
      </c>
    </row>
    <row r="78" spans="1:11">
      <c r="A78" s="17">
        <v>41487</v>
      </c>
      <c r="B78">
        <v>2293509.3102272698</v>
      </c>
      <c r="E78">
        <v>2260383.8465</v>
      </c>
    </row>
    <row r="79" spans="1:11">
      <c r="A79" s="17">
        <v>41518</v>
      </c>
      <c r="B79">
        <v>2336702.5373809501</v>
      </c>
      <c r="D79">
        <v>13674.472222222201</v>
      </c>
      <c r="E79">
        <v>2247378.61304761</v>
      </c>
      <c r="K79">
        <f t="shared" ref="K79:K130" si="0">SUM(C79:D79)</f>
        <v>13674.472222222201</v>
      </c>
    </row>
    <row r="80" spans="1:11">
      <c r="A80" s="17">
        <v>41548</v>
      </c>
      <c r="B80">
        <v>2427542.5859130402</v>
      </c>
      <c r="D80">
        <v>14467.652173913</v>
      </c>
      <c r="E80">
        <v>2222933.8392608599</v>
      </c>
      <c r="K80">
        <f t="shared" si="0"/>
        <v>14467.652173913</v>
      </c>
    </row>
    <row r="81" spans="1:11">
      <c r="A81" s="17">
        <v>41579</v>
      </c>
      <c r="B81">
        <v>2488333.7894761902</v>
      </c>
      <c r="D81">
        <v>13825.214285714201</v>
      </c>
      <c r="E81">
        <v>2179644.1452857102</v>
      </c>
      <c r="K81">
        <f t="shared" si="0"/>
        <v>13825.214285714201</v>
      </c>
    </row>
    <row r="82" spans="1:11">
      <c r="A82" s="17">
        <v>41609</v>
      </c>
      <c r="B82">
        <v>2590066.90277272</v>
      </c>
      <c r="D82">
        <v>14729</v>
      </c>
      <c r="E82">
        <v>2192002.6786818099</v>
      </c>
      <c r="K82">
        <f t="shared" si="0"/>
        <v>14729</v>
      </c>
    </row>
    <row r="83" spans="1:11">
      <c r="A83" s="17">
        <v>41640</v>
      </c>
      <c r="B83">
        <v>2601860.2783181798</v>
      </c>
      <c r="D83">
        <v>14908.090909090901</v>
      </c>
      <c r="E83">
        <v>2191413.5699999998</v>
      </c>
      <c r="K83">
        <f t="shared" si="0"/>
        <v>14908.090909090901</v>
      </c>
    </row>
    <row r="84" spans="1:11">
      <c r="A84" s="17">
        <v>41671</v>
      </c>
      <c r="B84">
        <v>2580089.4166000001</v>
      </c>
      <c r="D84">
        <v>13988.975</v>
      </c>
      <c r="E84">
        <v>2146910.0934000001</v>
      </c>
      <c r="K84">
        <f t="shared" si="0"/>
        <v>13988.975</v>
      </c>
    </row>
    <row r="85" spans="1:11">
      <c r="A85" s="17">
        <v>41699</v>
      </c>
      <c r="B85">
        <v>2646170.5645237998</v>
      </c>
      <c r="D85">
        <v>14620.3809523809</v>
      </c>
      <c r="E85">
        <v>2129462.4281428498</v>
      </c>
      <c r="K85">
        <f t="shared" si="0"/>
        <v>14620.3809523809</v>
      </c>
    </row>
    <row r="86" spans="1:11">
      <c r="A86" s="17">
        <v>41730</v>
      </c>
      <c r="B86">
        <v>2744964.7362727202</v>
      </c>
      <c r="D86">
        <v>14154.909090908999</v>
      </c>
      <c r="E86">
        <v>2382043.2251363602</v>
      </c>
      <c r="K86">
        <f t="shared" si="0"/>
        <v>14154.909090908999</v>
      </c>
    </row>
    <row r="87" spans="1:11">
      <c r="A87" s="17">
        <v>41760</v>
      </c>
      <c r="B87">
        <v>2850634.2491818098</v>
      </c>
      <c r="D87">
        <v>15306.522727272701</v>
      </c>
      <c r="E87">
        <v>2749016.7304545399</v>
      </c>
      <c r="K87">
        <f t="shared" si="0"/>
        <v>15306.522727272701</v>
      </c>
    </row>
    <row r="88" spans="1:11">
      <c r="A88" s="17">
        <v>41791</v>
      </c>
      <c r="B88">
        <v>2927433.6038571401</v>
      </c>
      <c r="D88">
        <v>15457.4761904761</v>
      </c>
      <c r="E88">
        <v>2968605.32071428</v>
      </c>
      <c r="K88">
        <f t="shared" si="0"/>
        <v>15457.4761904761</v>
      </c>
    </row>
    <row r="89" spans="1:11">
      <c r="A89" s="17">
        <v>41821</v>
      </c>
      <c r="B89">
        <v>2975782.4511304302</v>
      </c>
      <c r="D89">
        <v>15577.8260869565</v>
      </c>
      <c r="E89">
        <v>3072645.9501739098</v>
      </c>
      <c r="K89">
        <f t="shared" si="0"/>
        <v>15577.8260869565</v>
      </c>
    </row>
    <row r="90" spans="1:11">
      <c r="A90" s="17">
        <v>41852</v>
      </c>
      <c r="B90">
        <v>2957540.0198571398</v>
      </c>
      <c r="D90">
        <v>15111.666666666601</v>
      </c>
      <c r="E90">
        <v>3080281.1217618999</v>
      </c>
      <c r="K90">
        <f t="shared" si="0"/>
        <v>15111.666666666601</v>
      </c>
    </row>
    <row r="91" spans="1:11">
      <c r="A91" s="17">
        <v>41883</v>
      </c>
      <c r="B91">
        <v>2868554.3897727202</v>
      </c>
      <c r="D91">
        <v>15211.159090908999</v>
      </c>
      <c r="E91">
        <v>2963121.0531818098</v>
      </c>
      <c r="K91">
        <f t="shared" si="0"/>
        <v>15211.159090908999</v>
      </c>
    </row>
    <row r="92" spans="1:11">
      <c r="A92" s="17">
        <v>41913</v>
      </c>
      <c r="B92">
        <v>2872039.7771739098</v>
      </c>
      <c r="D92">
        <v>15731.0869565217</v>
      </c>
      <c r="E92">
        <v>2991127.8193043401</v>
      </c>
      <c r="K92">
        <f t="shared" si="0"/>
        <v>15731.0869565217</v>
      </c>
    </row>
    <row r="93" spans="1:11">
      <c r="A93" s="17">
        <v>41944</v>
      </c>
      <c r="B93">
        <v>2891448.9791000001</v>
      </c>
      <c r="D93">
        <v>15671.775</v>
      </c>
      <c r="E93">
        <v>3032553.4869499998</v>
      </c>
      <c r="K93">
        <f t="shared" si="0"/>
        <v>15671.775</v>
      </c>
    </row>
    <row r="94" spans="1:11">
      <c r="A94" s="17">
        <v>41974</v>
      </c>
      <c r="B94">
        <v>2848740.4789130399</v>
      </c>
      <c r="D94">
        <v>15174.608695652099</v>
      </c>
      <c r="E94">
        <v>3085108.6192608601</v>
      </c>
      <c r="K94">
        <f t="shared" si="0"/>
        <v>15174.608695652099</v>
      </c>
    </row>
    <row r="95" spans="1:11">
      <c r="A95" s="17">
        <v>42005</v>
      </c>
      <c r="B95">
        <v>2804038.77563636</v>
      </c>
      <c r="D95">
        <v>14514.795454545399</v>
      </c>
      <c r="E95">
        <v>3071544.55231818</v>
      </c>
      <c r="K95">
        <f t="shared" si="0"/>
        <v>14514.795454545399</v>
      </c>
    </row>
    <row r="96" spans="1:11">
      <c r="A96" s="17">
        <v>42036</v>
      </c>
      <c r="B96">
        <v>2757568.7687499998</v>
      </c>
      <c r="D96">
        <v>13648.475</v>
      </c>
      <c r="E96">
        <v>3025291.6296999999</v>
      </c>
      <c r="K96">
        <f t="shared" si="0"/>
        <v>13648.475</v>
      </c>
    </row>
    <row r="97" spans="1:11">
      <c r="A97" s="17">
        <v>42064</v>
      </c>
      <c r="B97">
        <v>2778756.6903181798</v>
      </c>
      <c r="D97">
        <v>13451.3181818181</v>
      </c>
      <c r="E97">
        <v>2946543.2451818101</v>
      </c>
      <c r="K97">
        <f t="shared" si="0"/>
        <v>13451.3181818181</v>
      </c>
    </row>
    <row r="98" spans="1:11">
      <c r="A98" s="17">
        <v>42095</v>
      </c>
      <c r="B98">
        <v>2759316.2025909</v>
      </c>
      <c r="D98">
        <v>13991.7045454545</v>
      </c>
      <c r="E98">
        <v>2932527.62540909</v>
      </c>
      <c r="K98">
        <f t="shared" si="0"/>
        <v>13991.7045454545</v>
      </c>
    </row>
    <row r="99" spans="1:11">
      <c r="A99" s="17">
        <v>42125</v>
      </c>
      <c r="B99">
        <v>2769497.497</v>
      </c>
      <c r="D99">
        <v>14254.5</v>
      </c>
      <c r="E99">
        <v>2984898.1721428498</v>
      </c>
      <c r="K99">
        <f t="shared" si="0"/>
        <v>14254.5</v>
      </c>
    </row>
    <row r="100" spans="1:11">
      <c r="A100" s="17">
        <v>42156</v>
      </c>
      <c r="B100">
        <v>2769661.3256818098</v>
      </c>
      <c r="D100">
        <v>13688.977272727199</v>
      </c>
      <c r="E100">
        <v>2997694.3665</v>
      </c>
      <c r="K100">
        <f t="shared" si="0"/>
        <v>13688.977272727199</v>
      </c>
    </row>
    <row r="101" spans="1:11">
      <c r="A101" s="17">
        <v>42186</v>
      </c>
      <c r="B101">
        <v>2845567.7069999999</v>
      </c>
      <c r="D101">
        <v>13659.4782608695</v>
      </c>
      <c r="E101">
        <v>3000843.89965217</v>
      </c>
      <c r="K101">
        <f t="shared" si="0"/>
        <v>13659.4782608695</v>
      </c>
    </row>
    <row r="102" spans="1:11">
      <c r="A102" s="17">
        <v>42217</v>
      </c>
      <c r="B102">
        <v>2961827.9659047602</v>
      </c>
      <c r="D102">
        <v>13609.0476190476</v>
      </c>
      <c r="E102">
        <v>3039086.2450000001</v>
      </c>
      <c r="K102">
        <f t="shared" si="0"/>
        <v>13609.0476190476</v>
      </c>
    </row>
    <row r="103" spans="1:11">
      <c r="A103" s="17">
        <v>42248</v>
      </c>
      <c r="B103">
        <v>2941312.3087727199</v>
      </c>
      <c r="D103">
        <v>13421.340909090901</v>
      </c>
      <c r="E103">
        <v>2935037.0793636302</v>
      </c>
      <c r="K103">
        <f t="shared" si="0"/>
        <v>13421.340909090901</v>
      </c>
    </row>
    <row r="104" spans="1:11">
      <c r="A104" s="17">
        <v>42278</v>
      </c>
      <c r="B104">
        <v>2804351.6968181799</v>
      </c>
      <c r="D104">
        <v>12701.022727272701</v>
      </c>
      <c r="E104">
        <v>2874578.6848181798</v>
      </c>
      <c r="K104">
        <f t="shared" si="0"/>
        <v>12701.022727272701</v>
      </c>
    </row>
    <row r="105" spans="1:11">
      <c r="A105" s="17">
        <v>42309</v>
      </c>
      <c r="B105">
        <v>2581007.8068095199</v>
      </c>
      <c r="D105">
        <v>12469.738095238001</v>
      </c>
      <c r="E105">
        <v>2487483.2084285701</v>
      </c>
      <c r="K105">
        <f t="shared" si="0"/>
        <v>12469.738095238001</v>
      </c>
    </row>
    <row r="106" spans="1:11">
      <c r="A106" s="17">
        <v>42339</v>
      </c>
      <c r="B106">
        <v>2562476.0803912999</v>
      </c>
      <c r="D106">
        <v>13103.8478260869</v>
      </c>
      <c r="E106">
        <v>2416858.1443043398</v>
      </c>
      <c r="K106">
        <f t="shared" si="0"/>
        <v>13103.8478260869</v>
      </c>
    </row>
    <row r="107" spans="1:11">
      <c r="A107" s="17">
        <v>42370</v>
      </c>
      <c r="B107">
        <v>2531745.10619047</v>
      </c>
      <c r="D107">
        <v>12904.214285714201</v>
      </c>
      <c r="E107">
        <v>2356552.1126190401</v>
      </c>
      <c r="K107">
        <f t="shared" si="0"/>
        <v>12904.214285714201</v>
      </c>
    </row>
    <row r="108" spans="1:11">
      <c r="A108" s="17">
        <v>42401</v>
      </c>
      <c r="B108">
        <v>2488384.1985237999</v>
      </c>
      <c r="D108">
        <v>12667.333333333299</v>
      </c>
      <c r="E108">
        <v>2273114.5605238001</v>
      </c>
      <c r="K108">
        <f t="shared" si="0"/>
        <v>12667.333333333299</v>
      </c>
    </row>
    <row r="109" spans="1:11">
      <c r="A109" s="17">
        <v>42430</v>
      </c>
      <c r="B109">
        <v>2506133.7593912999</v>
      </c>
      <c r="D109">
        <v>12560.130434782601</v>
      </c>
      <c r="E109">
        <v>2266736.4882608601</v>
      </c>
      <c r="K109">
        <f t="shared" si="0"/>
        <v>12560.130434782601</v>
      </c>
    </row>
    <row r="110" spans="1:11">
      <c r="A110" s="17">
        <v>42461</v>
      </c>
      <c r="B110">
        <v>2536500.58880952</v>
      </c>
      <c r="D110">
        <v>13657.857142857099</v>
      </c>
      <c r="E110">
        <v>2275435.9128571399</v>
      </c>
      <c r="K110">
        <f t="shared" si="0"/>
        <v>13657.857142857099</v>
      </c>
    </row>
    <row r="111" spans="1:11">
      <c r="A111" s="17">
        <v>42491</v>
      </c>
      <c r="B111">
        <v>2574270.0762272701</v>
      </c>
      <c r="D111">
        <v>14327.409090908999</v>
      </c>
      <c r="E111">
        <v>2283645.6014090902</v>
      </c>
      <c r="K111">
        <f t="shared" si="0"/>
        <v>14327.409090908999</v>
      </c>
    </row>
    <row r="112" spans="1:11">
      <c r="A112" s="17">
        <v>42522</v>
      </c>
      <c r="B112">
        <v>2546959.3072272702</v>
      </c>
      <c r="D112">
        <v>14723.2045454545</v>
      </c>
      <c r="E112">
        <v>2240239.48563636</v>
      </c>
      <c r="K112">
        <f t="shared" si="0"/>
        <v>14723.2045454545</v>
      </c>
    </row>
    <row r="113" spans="1:13">
      <c r="A113" s="17">
        <v>42552</v>
      </c>
      <c r="B113">
        <v>2485159.24480952</v>
      </c>
      <c r="D113">
        <v>14567</v>
      </c>
      <c r="E113">
        <v>2257618.8139047599</v>
      </c>
      <c r="K113">
        <f t="shared" si="0"/>
        <v>14567</v>
      </c>
    </row>
    <row r="114" spans="1:13">
      <c r="A114" s="17">
        <v>42583</v>
      </c>
      <c r="B114">
        <v>2457285.0608695601</v>
      </c>
      <c r="D114">
        <v>15481.3260869565</v>
      </c>
      <c r="E114">
        <v>2159554.7172608599</v>
      </c>
      <c r="K114">
        <f t="shared" si="0"/>
        <v>15481.3260869565</v>
      </c>
    </row>
    <row r="115" spans="1:13">
      <c r="A115" s="17">
        <v>42614</v>
      </c>
      <c r="B115">
        <v>2425410.8900454501</v>
      </c>
      <c r="D115">
        <v>14832.9545454545</v>
      </c>
      <c r="E115">
        <v>2098248.0869545401</v>
      </c>
      <c r="K115">
        <f t="shared" si="0"/>
        <v>14832.9545454545</v>
      </c>
    </row>
    <row r="116" spans="1:13">
      <c r="A116" s="17">
        <v>42644</v>
      </c>
      <c r="B116">
        <v>2464148.4479999999</v>
      </c>
      <c r="D116">
        <v>15553.857142857099</v>
      </c>
      <c r="E116">
        <v>2068969.7684285699</v>
      </c>
      <c r="K116">
        <f t="shared" si="0"/>
        <v>15553.857142857099</v>
      </c>
    </row>
    <row r="117" spans="1:13">
      <c r="A117" s="17">
        <v>42675</v>
      </c>
      <c r="B117">
        <v>2559236.6168181798</v>
      </c>
      <c r="D117">
        <v>15014.6818181818</v>
      </c>
      <c r="E117">
        <v>2017528.86540909</v>
      </c>
      <c r="K117">
        <f t="shared" si="0"/>
        <v>15014.6818181818</v>
      </c>
    </row>
    <row r="118" spans="1:13">
      <c r="A118" s="17">
        <v>42705</v>
      </c>
      <c r="B118">
        <v>2540592.7291818098</v>
      </c>
      <c r="D118">
        <v>13946.1363636363</v>
      </c>
      <c r="E118">
        <v>1783230.37295454</v>
      </c>
      <c r="K118">
        <f t="shared" si="0"/>
        <v>13946.1363636363</v>
      </c>
    </row>
    <row r="119" spans="1:13">
      <c r="A119" s="17">
        <v>42736</v>
      </c>
      <c r="B119">
        <v>2550632.6109090899</v>
      </c>
      <c r="D119">
        <v>13162.9318181818</v>
      </c>
      <c r="E119">
        <v>1638141.1504090901</v>
      </c>
      <c r="K119">
        <f t="shared" si="0"/>
        <v>13162.9318181818</v>
      </c>
    </row>
    <row r="120" spans="1:13">
      <c r="A120" s="17">
        <v>42767</v>
      </c>
      <c r="B120">
        <v>2552165.90419999</v>
      </c>
      <c r="D120">
        <v>12891.85</v>
      </c>
      <c r="E120">
        <v>1552559.20875</v>
      </c>
      <c r="K120">
        <f t="shared" si="0"/>
        <v>12891.85</v>
      </c>
    </row>
    <row r="121" spans="1:13">
      <c r="A121" s="17">
        <v>42795</v>
      </c>
      <c r="B121">
        <v>2587558.53143478</v>
      </c>
      <c r="D121">
        <v>12724.195652173899</v>
      </c>
      <c r="E121">
        <v>1569863.14034782</v>
      </c>
      <c r="K121">
        <f t="shared" si="0"/>
        <v>12724.195652173899</v>
      </c>
    </row>
    <row r="122" spans="1:13">
      <c r="A122" s="17">
        <v>42826</v>
      </c>
      <c r="B122">
        <v>2582737.1919499999</v>
      </c>
      <c r="D122">
        <v>13086.424999999999</v>
      </c>
      <c r="E122">
        <v>1563729.8681000001</v>
      </c>
      <c r="H122">
        <v>26100</v>
      </c>
      <c r="I122">
        <v>26100</v>
      </c>
      <c r="J122">
        <v>49160</v>
      </c>
      <c r="K122">
        <f t="shared" si="0"/>
        <v>13086.424999999999</v>
      </c>
      <c r="M122">
        <f t="shared" ref="M122:M130" si="1">SUM(H122:J122)</f>
        <v>101360</v>
      </c>
    </row>
    <row r="123" spans="1:13">
      <c r="A123" s="17">
        <v>42856</v>
      </c>
      <c r="B123">
        <v>2617203.4168260801</v>
      </c>
      <c r="D123">
        <v>12678.956521739099</v>
      </c>
      <c r="E123">
        <v>1457623.3527826001</v>
      </c>
      <c r="H123">
        <v>24865.217391304301</v>
      </c>
      <c r="I123">
        <v>24865.217391304301</v>
      </c>
      <c r="J123">
        <v>48796.363636363603</v>
      </c>
      <c r="K123">
        <f t="shared" si="0"/>
        <v>12678.956521739099</v>
      </c>
      <c r="M123">
        <f t="shared" si="1"/>
        <v>98526.798418972205</v>
      </c>
    </row>
    <row r="124" spans="1:13">
      <c r="A124" s="17">
        <v>42887</v>
      </c>
      <c r="B124">
        <v>2638566.0934090898</v>
      </c>
      <c r="D124">
        <v>12532.227272727199</v>
      </c>
      <c r="E124">
        <v>1410895.9929545401</v>
      </c>
      <c r="H124">
        <v>24000</v>
      </c>
      <c r="I124">
        <v>24000</v>
      </c>
      <c r="K124">
        <f t="shared" si="0"/>
        <v>12532.227272727199</v>
      </c>
      <c r="M124">
        <f t="shared" si="1"/>
        <v>48000</v>
      </c>
    </row>
    <row r="125" spans="1:13">
      <c r="A125" s="17">
        <v>42917</v>
      </c>
      <c r="B125">
        <v>2601318.8875238001</v>
      </c>
      <c r="D125">
        <v>12218.119047619</v>
      </c>
      <c r="E125">
        <v>1371136.0350476101</v>
      </c>
      <c r="H125">
        <v>24000</v>
      </c>
      <c r="I125">
        <v>24000</v>
      </c>
      <c r="J125">
        <v>47160</v>
      </c>
      <c r="K125">
        <f t="shared" si="0"/>
        <v>12218.119047619</v>
      </c>
      <c r="M125">
        <f t="shared" si="1"/>
        <v>95160</v>
      </c>
    </row>
    <row r="126" spans="1:13">
      <c r="A126" s="17">
        <v>42948</v>
      </c>
      <c r="B126">
        <v>2617373.8340869499</v>
      </c>
      <c r="D126">
        <v>11943.9130434782</v>
      </c>
      <c r="E126">
        <v>1480955.14269565</v>
      </c>
      <c r="H126">
        <v>23530.434782608601</v>
      </c>
      <c r="I126">
        <v>23530.434782608601</v>
      </c>
      <c r="J126">
        <v>45823.043478260799</v>
      </c>
      <c r="K126">
        <f t="shared" si="0"/>
        <v>11943.9130434782</v>
      </c>
      <c r="M126">
        <f t="shared" si="1"/>
        <v>92883.913043478009</v>
      </c>
    </row>
    <row r="127" spans="1:13">
      <c r="A127" s="17">
        <v>42979</v>
      </c>
      <c r="B127">
        <v>2546376.57828571</v>
      </c>
      <c r="D127">
        <v>11852.809523809499</v>
      </c>
      <c r="E127">
        <v>1509502.5255714201</v>
      </c>
      <c r="H127">
        <v>23400</v>
      </c>
      <c r="I127">
        <v>23400</v>
      </c>
      <c r="J127">
        <v>44660</v>
      </c>
      <c r="K127">
        <f t="shared" si="0"/>
        <v>11852.809523809499</v>
      </c>
      <c r="M127">
        <f t="shared" si="1"/>
        <v>91460</v>
      </c>
    </row>
    <row r="128" spans="1:13">
      <c r="A128" s="17">
        <v>43009</v>
      </c>
      <c r="B128">
        <v>2547285.8314545401</v>
      </c>
      <c r="D128">
        <v>12525.977272727199</v>
      </c>
      <c r="E128">
        <v>1486304.8854545399</v>
      </c>
      <c r="H128">
        <v>23209.090909090901</v>
      </c>
      <c r="I128">
        <v>23209.090909090901</v>
      </c>
      <c r="J128">
        <v>41591.818181818096</v>
      </c>
      <c r="K128">
        <f t="shared" si="0"/>
        <v>12525.977272727199</v>
      </c>
      <c r="M128">
        <f t="shared" si="1"/>
        <v>88009.999999999898</v>
      </c>
    </row>
    <row r="129" spans="1:13">
      <c r="A129" s="17">
        <v>43040</v>
      </c>
      <c r="B129">
        <v>2580124.7875000001</v>
      </c>
      <c r="D129">
        <v>12572.909090908999</v>
      </c>
      <c r="E129">
        <v>1433529.1586818099</v>
      </c>
      <c r="H129">
        <v>22800</v>
      </c>
      <c r="I129">
        <v>22800</v>
      </c>
      <c r="J129">
        <v>39660</v>
      </c>
      <c r="K129">
        <f t="shared" si="0"/>
        <v>12572.909090908999</v>
      </c>
      <c r="M129">
        <f t="shared" si="1"/>
        <v>85260</v>
      </c>
    </row>
    <row r="130" spans="1:13">
      <c r="A130" s="17">
        <v>43070</v>
      </c>
      <c r="B130">
        <v>2581997.3333333302</v>
      </c>
      <c r="D130">
        <v>12356.333333333299</v>
      </c>
      <c r="E130">
        <v>1298475.9606190401</v>
      </c>
      <c r="H130">
        <v>21276.190476190401</v>
      </c>
      <c r="I130">
        <v>21276.190476190401</v>
      </c>
      <c r="J130">
        <v>38755.238095237997</v>
      </c>
      <c r="K130">
        <f t="shared" si="0"/>
        <v>12356.333333333299</v>
      </c>
      <c r="M130">
        <f t="shared" si="1"/>
        <v>81307.619047618791</v>
      </c>
    </row>
    <row r="131" spans="1:13">
      <c r="A131" s="17">
        <v>43101</v>
      </c>
      <c r="B131">
        <v>2622937.3480000002</v>
      </c>
      <c r="D131">
        <v>12900.2391304347</v>
      </c>
      <c r="E131">
        <v>1234608.93252173</v>
      </c>
      <c r="H131">
        <v>21200</v>
      </c>
      <c r="I131">
        <v>21200</v>
      </c>
      <c r="J131">
        <v>38246.956521739099</v>
      </c>
      <c r="K131">
        <f t="shared" ref="K131:K179" si="2">SUM(C131:D131)</f>
        <v>12900.2391304347</v>
      </c>
      <c r="M131">
        <f t="shared" ref="M131:M179" si="3">SUM(H131:J131)</f>
        <v>80646.956521739106</v>
      </c>
    </row>
    <row r="132" spans="1:13">
      <c r="A132" s="17">
        <v>43132</v>
      </c>
      <c r="B132">
        <v>2624249.6716499999</v>
      </c>
      <c r="D132">
        <v>11828.325000000001</v>
      </c>
      <c r="E132">
        <v>1142586.7097999901</v>
      </c>
      <c r="H132">
        <v>19340</v>
      </c>
      <c r="I132">
        <v>19340</v>
      </c>
      <c r="J132">
        <v>38160</v>
      </c>
      <c r="K132">
        <f t="shared" si="2"/>
        <v>11828.325000000001</v>
      </c>
      <c r="M132">
        <f t="shared" si="3"/>
        <v>76840</v>
      </c>
    </row>
    <row r="133" spans="1:13">
      <c r="A133" s="17">
        <v>43160</v>
      </c>
      <c r="B133">
        <v>2595392.03831818</v>
      </c>
      <c r="D133">
        <v>11859.159090908999</v>
      </c>
      <c r="E133">
        <v>1085683.4015909</v>
      </c>
      <c r="H133">
        <v>18327.272727272699</v>
      </c>
      <c r="I133">
        <v>18327.272727272699</v>
      </c>
      <c r="J133">
        <v>38160</v>
      </c>
      <c r="K133">
        <f t="shared" si="2"/>
        <v>11859.159090908999</v>
      </c>
      <c r="M133">
        <f t="shared" si="3"/>
        <v>74814.545454545398</v>
      </c>
    </row>
    <row r="134" spans="1:13">
      <c r="A134" s="17">
        <v>43191</v>
      </c>
      <c r="B134">
        <v>2591326.7349523799</v>
      </c>
      <c r="D134">
        <v>11499.738095238001</v>
      </c>
      <c r="E134">
        <v>1065443.9845238</v>
      </c>
      <c r="H134">
        <v>15361.9047619047</v>
      </c>
      <c r="I134">
        <v>15361.9047619047</v>
      </c>
      <c r="J134">
        <v>36243.333333333299</v>
      </c>
      <c r="K134">
        <f t="shared" si="2"/>
        <v>11499.738095238001</v>
      </c>
      <c r="M134">
        <f t="shared" si="3"/>
        <v>66967.142857142695</v>
      </c>
    </row>
    <row r="135" spans="1:13">
      <c r="A135" s="17">
        <v>43221</v>
      </c>
      <c r="B135">
        <v>2545037.4090434699</v>
      </c>
      <c r="D135">
        <v>11028.217391304301</v>
      </c>
      <c r="E135">
        <v>1001009.22004347</v>
      </c>
      <c r="H135">
        <v>14527.272727272701</v>
      </c>
      <c r="I135">
        <v>14527.272727272701</v>
      </c>
      <c r="J135">
        <v>29373.043478260799</v>
      </c>
      <c r="K135">
        <f t="shared" si="2"/>
        <v>11028.217391304301</v>
      </c>
      <c r="M135">
        <f t="shared" si="3"/>
        <v>58427.588932806204</v>
      </c>
    </row>
    <row r="136" spans="1:13">
      <c r="A136" s="17">
        <v>43252</v>
      </c>
      <c r="B136">
        <v>2506983.4556666599</v>
      </c>
      <c r="D136">
        <v>11075.3809523809</v>
      </c>
      <c r="E136">
        <v>950510.04409523797</v>
      </c>
      <c r="H136">
        <v>13795</v>
      </c>
      <c r="I136">
        <v>13795</v>
      </c>
      <c r="J136">
        <v>18550.4761904761</v>
      </c>
      <c r="K136">
        <f t="shared" si="2"/>
        <v>11075.3809523809</v>
      </c>
      <c r="M136">
        <f t="shared" si="3"/>
        <v>46140.476190476096</v>
      </c>
    </row>
    <row r="137" spans="1:13">
      <c r="A137" s="17">
        <v>43282</v>
      </c>
      <c r="B137">
        <v>2465455.8018636298</v>
      </c>
      <c r="D137">
        <v>11146.2045454545</v>
      </c>
      <c r="E137">
        <v>925155.33018181799</v>
      </c>
      <c r="H137">
        <v>13340.909090908999</v>
      </c>
      <c r="I137">
        <v>13340.909090908999</v>
      </c>
      <c r="J137">
        <v>15110</v>
      </c>
      <c r="K137">
        <f t="shared" si="2"/>
        <v>11146.2045454545</v>
      </c>
      <c r="M137">
        <f t="shared" si="3"/>
        <v>41791.818181818002</v>
      </c>
    </row>
    <row r="138" spans="1:13">
      <c r="A138" s="17">
        <v>43313</v>
      </c>
      <c r="B138">
        <v>2513471.67317391</v>
      </c>
      <c r="D138">
        <v>11507.043478260801</v>
      </c>
      <c r="E138">
        <v>948871.33182608697</v>
      </c>
      <c r="H138">
        <v>12717.391304347801</v>
      </c>
      <c r="I138">
        <v>12717.391304347801</v>
      </c>
      <c r="J138">
        <v>14110</v>
      </c>
      <c r="K138">
        <f t="shared" si="2"/>
        <v>11507.043478260801</v>
      </c>
      <c r="M138">
        <f t="shared" si="3"/>
        <v>39544.782608695605</v>
      </c>
    </row>
    <row r="139" spans="1:13">
      <c r="A139" s="17">
        <v>43344</v>
      </c>
      <c r="B139">
        <v>2524984.2791499998</v>
      </c>
      <c r="D139">
        <v>10789.975</v>
      </c>
      <c r="E139">
        <v>921091.63740000001</v>
      </c>
      <c r="H139">
        <v>12194.7368421052</v>
      </c>
      <c r="I139">
        <v>12194.7368421052</v>
      </c>
      <c r="J139">
        <v>13947.5</v>
      </c>
      <c r="K139">
        <f t="shared" si="2"/>
        <v>10789.975</v>
      </c>
      <c r="M139">
        <f t="shared" si="3"/>
        <v>38336.973684210403</v>
      </c>
    </row>
    <row r="140" spans="1:13">
      <c r="A140" s="17">
        <v>43374</v>
      </c>
      <c r="B140">
        <v>2461028.8516086899</v>
      </c>
      <c r="D140">
        <v>11353.652173913</v>
      </c>
      <c r="E140">
        <v>835323.25526086905</v>
      </c>
      <c r="H140">
        <v>12017.391304347801</v>
      </c>
      <c r="I140">
        <v>12017.391304347801</v>
      </c>
      <c r="J140">
        <v>13781.7391304347</v>
      </c>
      <c r="K140">
        <f t="shared" si="2"/>
        <v>11353.652173913</v>
      </c>
      <c r="M140">
        <f t="shared" si="3"/>
        <v>37816.521739130301</v>
      </c>
    </row>
    <row r="141" spans="1:13">
      <c r="A141" s="17">
        <v>43405</v>
      </c>
      <c r="B141">
        <v>2407575.3624999998</v>
      </c>
      <c r="D141">
        <v>11689.75</v>
      </c>
      <c r="E141">
        <v>774190.53290909005</v>
      </c>
      <c r="H141">
        <v>11590.909090908999</v>
      </c>
      <c r="I141">
        <v>11590.909090908999</v>
      </c>
      <c r="J141">
        <v>12805.4545454545</v>
      </c>
      <c r="K141">
        <f t="shared" si="2"/>
        <v>11689.75</v>
      </c>
      <c r="M141">
        <f t="shared" si="3"/>
        <v>35987.272727272502</v>
      </c>
    </row>
    <row r="142" spans="1:13">
      <c r="A142" s="17">
        <v>43435</v>
      </c>
      <c r="B142">
        <v>2385164.3420952298</v>
      </c>
      <c r="D142">
        <v>11869.3809523809</v>
      </c>
      <c r="E142">
        <v>737605.42671428504</v>
      </c>
      <c r="H142">
        <v>11033.333333333299</v>
      </c>
      <c r="I142">
        <v>11033.333333333299</v>
      </c>
      <c r="J142">
        <v>10760</v>
      </c>
      <c r="K142">
        <f t="shared" si="2"/>
        <v>11869.3809523809</v>
      </c>
      <c r="M142">
        <f t="shared" si="3"/>
        <v>32826.666666666599</v>
      </c>
    </row>
    <row r="143" spans="1:13">
      <c r="A143" s="17">
        <v>43466</v>
      </c>
      <c r="B143">
        <v>2434538.6482608598</v>
      </c>
      <c r="D143">
        <v>11273.7391304347</v>
      </c>
      <c r="E143">
        <v>725583.60608695599</v>
      </c>
      <c r="H143">
        <v>10508.695652173899</v>
      </c>
      <c r="I143">
        <v>10508.695652173899</v>
      </c>
      <c r="J143">
        <v>10464.3478260869</v>
      </c>
      <c r="K143">
        <f t="shared" si="2"/>
        <v>11273.7391304347</v>
      </c>
      <c r="M143">
        <f t="shared" si="3"/>
        <v>31481.739130434697</v>
      </c>
    </row>
    <row r="144" spans="1:13">
      <c r="A144" s="17">
        <v>43497</v>
      </c>
      <c r="B144">
        <v>2700483.6280499999</v>
      </c>
      <c r="D144">
        <v>11109.575000000001</v>
      </c>
      <c r="E144">
        <v>721402.45209999999</v>
      </c>
      <c r="H144">
        <v>10150</v>
      </c>
      <c r="I144">
        <v>10150</v>
      </c>
      <c r="J144">
        <v>9460</v>
      </c>
      <c r="K144">
        <f t="shared" si="2"/>
        <v>11109.575000000001</v>
      </c>
      <c r="M144">
        <f t="shared" si="3"/>
        <v>29760</v>
      </c>
    </row>
    <row r="145" spans="1:13">
      <c r="A145" s="17">
        <v>43525</v>
      </c>
      <c r="B145">
        <v>2837323.0424285699</v>
      </c>
      <c r="D145">
        <v>10773.4285714285</v>
      </c>
      <c r="E145">
        <v>727901.75619047601</v>
      </c>
      <c r="H145">
        <v>10000</v>
      </c>
      <c r="I145">
        <v>10000</v>
      </c>
      <c r="J145">
        <v>9460</v>
      </c>
      <c r="K145">
        <f t="shared" si="2"/>
        <v>10773.4285714285</v>
      </c>
      <c r="M145">
        <f t="shared" si="3"/>
        <v>29460</v>
      </c>
    </row>
    <row r="146" spans="1:13">
      <c r="A146" s="17">
        <v>43556</v>
      </c>
      <c r="B146">
        <v>3013188.84236363</v>
      </c>
      <c r="D146">
        <v>11524.772727272701</v>
      </c>
      <c r="E146">
        <v>684185.64777272695</v>
      </c>
      <c r="H146">
        <v>9700</v>
      </c>
      <c r="I146">
        <v>9700</v>
      </c>
      <c r="J146">
        <v>9194.0909090909099</v>
      </c>
      <c r="K146">
        <f t="shared" si="2"/>
        <v>11524.772727272701</v>
      </c>
      <c r="M146">
        <f t="shared" si="3"/>
        <v>28594.090909090912</v>
      </c>
    </row>
    <row r="147" spans="1:13">
      <c r="A147" s="17">
        <v>43586</v>
      </c>
      <c r="B147">
        <v>2971095.67182608</v>
      </c>
      <c r="D147">
        <v>12118.8260869565</v>
      </c>
      <c r="E147">
        <v>646961.19204347802</v>
      </c>
      <c r="H147">
        <v>9277.2727272727207</v>
      </c>
      <c r="I147">
        <v>9277.2727272727207</v>
      </c>
      <c r="J147">
        <v>9575.2173913043407</v>
      </c>
      <c r="K147">
        <f t="shared" si="2"/>
        <v>12118.8260869565</v>
      </c>
      <c r="M147">
        <f t="shared" si="3"/>
        <v>28129.762845849782</v>
      </c>
    </row>
    <row r="148" spans="1:13">
      <c r="A148" s="17">
        <v>43617</v>
      </c>
      <c r="B148">
        <v>3005212.6770500001</v>
      </c>
      <c r="D148">
        <v>12013.275</v>
      </c>
      <c r="E148">
        <v>604346.01274999999</v>
      </c>
      <c r="H148">
        <v>8994.7368421052597</v>
      </c>
      <c r="I148">
        <v>8994.7368421052597</v>
      </c>
      <c r="J148">
        <v>9510</v>
      </c>
      <c r="K148">
        <f t="shared" si="2"/>
        <v>12013.275</v>
      </c>
      <c r="M148">
        <f t="shared" si="3"/>
        <v>27499.473684210519</v>
      </c>
    </row>
    <row r="149" spans="1:13">
      <c r="A149" s="17">
        <v>43647</v>
      </c>
      <c r="B149">
        <v>3125412.99230434</v>
      </c>
      <c r="D149">
        <v>11501.7391304347</v>
      </c>
      <c r="E149">
        <v>574811.55217391299</v>
      </c>
      <c r="H149">
        <v>8695.6521739130403</v>
      </c>
      <c r="I149">
        <v>8695.6521739130403</v>
      </c>
      <c r="J149">
        <v>9510</v>
      </c>
      <c r="K149">
        <f t="shared" si="2"/>
        <v>11501.7391304347</v>
      </c>
      <c r="M149">
        <f t="shared" si="3"/>
        <v>26901.304347826081</v>
      </c>
    </row>
    <row r="150" spans="1:13">
      <c r="A150" s="17">
        <v>43678</v>
      </c>
      <c r="B150">
        <v>3134311.0019545401</v>
      </c>
      <c r="D150">
        <v>11314.090909090901</v>
      </c>
      <c r="E150">
        <v>567513.00040908996</v>
      </c>
      <c r="H150">
        <v>8459.0909090909099</v>
      </c>
      <c r="I150">
        <v>8459.0909090909099</v>
      </c>
      <c r="J150">
        <v>7764.5454545454504</v>
      </c>
      <c r="K150">
        <f t="shared" si="2"/>
        <v>11314.090909090901</v>
      </c>
      <c r="M150">
        <f t="shared" si="3"/>
        <v>24682.727272727272</v>
      </c>
    </row>
    <row r="151" spans="1:13">
      <c r="A151" s="17">
        <v>43709</v>
      </c>
      <c r="B151">
        <v>3259581.1589047601</v>
      </c>
      <c r="D151">
        <v>12706.0952380952</v>
      </c>
      <c r="E151">
        <v>576398.71600000001</v>
      </c>
      <c r="H151">
        <v>8184.21052631578</v>
      </c>
      <c r="I151">
        <v>8184.21052631578</v>
      </c>
      <c r="J151">
        <v>5710</v>
      </c>
      <c r="K151">
        <f t="shared" si="2"/>
        <v>12706.0952380952</v>
      </c>
      <c r="M151">
        <f t="shared" si="3"/>
        <v>22078.421052631558</v>
      </c>
    </row>
    <row r="152" spans="1:13">
      <c r="A152" s="17">
        <v>43739</v>
      </c>
      <c r="B152">
        <v>3332375.58560869</v>
      </c>
      <c r="D152">
        <v>13569.695652173899</v>
      </c>
      <c r="E152">
        <v>603350.28052173904</v>
      </c>
      <c r="H152">
        <v>6756.5217391304304</v>
      </c>
      <c r="I152">
        <v>6756.5217391304304</v>
      </c>
      <c r="J152">
        <v>5710</v>
      </c>
      <c r="K152">
        <f t="shared" si="2"/>
        <v>13569.695652173899</v>
      </c>
      <c r="M152">
        <f t="shared" si="3"/>
        <v>19223.043478260861</v>
      </c>
    </row>
    <row r="153" spans="1:13">
      <c r="A153" s="17">
        <v>43770</v>
      </c>
      <c r="B153">
        <v>3343048.5553333298</v>
      </c>
      <c r="D153">
        <v>13204.5</v>
      </c>
      <c r="E153">
        <v>608515.02457142796</v>
      </c>
      <c r="H153">
        <v>6400</v>
      </c>
      <c r="I153">
        <v>6400</v>
      </c>
      <c r="J153">
        <v>5662.3809523809496</v>
      </c>
      <c r="K153">
        <f t="shared" si="2"/>
        <v>13204.5</v>
      </c>
      <c r="M153">
        <f t="shared" si="3"/>
        <v>18462.38095238095</v>
      </c>
    </row>
    <row r="154" spans="1:13">
      <c r="A154" s="17">
        <v>43800</v>
      </c>
      <c r="B154">
        <v>3327247.4562727199</v>
      </c>
      <c r="D154">
        <v>13247.727272727199</v>
      </c>
      <c r="E154">
        <v>616275.039727272</v>
      </c>
      <c r="H154">
        <v>6238.0952380952303</v>
      </c>
      <c r="I154">
        <v>6238.0952380952303</v>
      </c>
      <c r="J154">
        <v>5232.7272727272702</v>
      </c>
      <c r="K154">
        <f t="shared" si="2"/>
        <v>13247.727272727199</v>
      </c>
      <c r="M154">
        <f t="shared" si="3"/>
        <v>17708.917748917731</v>
      </c>
    </row>
    <row r="155" spans="1:13">
      <c r="A155" s="17">
        <v>43831</v>
      </c>
      <c r="B155">
        <v>3356636.4628695599</v>
      </c>
      <c r="D155">
        <v>13047.7391304347</v>
      </c>
      <c r="E155">
        <v>608060.92673913005</v>
      </c>
      <c r="H155">
        <v>5986.95652173913</v>
      </c>
      <c r="I155">
        <v>5986.95652173913</v>
      </c>
      <c r="J155">
        <v>5688.2608695652098</v>
      </c>
      <c r="K155">
        <f t="shared" si="2"/>
        <v>13047.7391304347</v>
      </c>
      <c r="M155">
        <f t="shared" si="3"/>
        <v>17662.173913043469</v>
      </c>
    </row>
    <row r="156" spans="1:13">
      <c r="A156" s="17">
        <v>43862</v>
      </c>
      <c r="B156">
        <v>3413638.2573500001</v>
      </c>
      <c r="C156">
        <v>166916.66666666599</v>
      </c>
      <c r="D156">
        <v>13725.785714285699</v>
      </c>
      <c r="E156">
        <v>558965.51569999999</v>
      </c>
      <c r="F156">
        <v>121033.75</v>
      </c>
      <c r="H156">
        <v>5345</v>
      </c>
      <c r="I156">
        <v>5345</v>
      </c>
      <c r="J156">
        <v>6072.5</v>
      </c>
      <c r="K156">
        <f t="shared" si="2"/>
        <v>180642.4523809517</v>
      </c>
      <c r="L156">
        <f t="shared" ref="L156:L179" si="4">SUM(F156:G156)</f>
        <v>121033.75</v>
      </c>
      <c r="M156">
        <f t="shared" si="3"/>
        <v>16762.5</v>
      </c>
    </row>
    <row r="157" spans="1:13">
      <c r="A157" s="17">
        <v>43891</v>
      </c>
      <c r="B157">
        <v>3361623.4773636302</v>
      </c>
      <c r="C157">
        <v>192556.818181818</v>
      </c>
      <c r="D157">
        <v>1020200</v>
      </c>
      <c r="E157">
        <v>483879.23904545401</v>
      </c>
      <c r="F157">
        <v>89143.636363636295</v>
      </c>
      <c r="G157">
        <v>29000</v>
      </c>
      <c r="H157">
        <v>4400</v>
      </c>
      <c r="I157">
        <v>4400</v>
      </c>
      <c r="J157">
        <v>5460</v>
      </c>
      <c r="K157">
        <f t="shared" si="2"/>
        <v>1212756.8181818179</v>
      </c>
      <c r="L157">
        <f t="shared" si="4"/>
        <v>118143.63636363629</v>
      </c>
      <c r="M157">
        <f t="shared" si="3"/>
        <v>14260</v>
      </c>
    </row>
    <row r="158" spans="1:13">
      <c r="A158" s="17">
        <v>43922</v>
      </c>
      <c r="B158">
        <v>3082991.1966363601</v>
      </c>
      <c r="C158">
        <v>214606.818181818</v>
      </c>
      <c r="D158">
        <v>970227.27272727201</v>
      </c>
      <c r="E158">
        <v>423724.22259090899</v>
      </c>
      <c r="F158">
        <v>25370.4545454545</v>
      </c>
      <c r="G158">
        <v>28000</v>
      </c>
      <c r="H158">
        <v>4018.1818181818098</v>
      </c>
      <c r="I158">
        <v>4018.1818181818098</v>
      </c>
      <c r="J158">
        <v>3397.2727272727202</v>
      </c>
      <c r="K158">
        <f t="shared" si="2"/>
        <v>1184834.0909090899</v>
      </c>
      <c r="L158">
        <f t="shared" si="4"/>
        <v>53370.4545454545</v>
      </c>
      <c r="M158">
        <f t="shared" si="3"/>
        <v>11433.63636363634</v>
      </c>
    </row>
    <row r="159" spans="1:13">
      <c r="A159" s="17">
        <v>43952</v>
      </c>
      <c r="B159">
        <v>3091900.9813809502</v>
      </c>
      <c r="C159">
        <v>131540.47619047601</v>
      </c>
      <c r="D159">
        <v>800550</v>
      </c>
      <c r="E159">
        <v>430196.14333333302</v>
      </c>
      <c r="F159">
        <v>16185.238095238001</v>
      </c>
      <c r="G159">
        <v>27000</v>
      </c>
      <c r="H159">
        <v>4000</v>
      </c>
      <c r="I159">
        <v>4000</v>
      </c>
      <c r="J159">
        <v>2528.5714285714198</v>
      </c>
      <c r="K159">
        <f t="shared" si="2"/>
        <v>932090.47619047598</v>
      </c>
      <c r="L159">
        <f t="shared" si="4"/>
        <v>43185.238095238004</v>
      </c>
      <c r="M159">
        <f t="shared" si="3"/>
        <v>10528.57142857142</v>
      </c>
    </row>
    <row r="160" spans="1:13">
      <c r="A160" s="17">
        <v>43983</v>
      </c>
      <c r="B160">
        <v>3215461.7473181798</v>
      </c>
      <c r="C160">
        <v>195640.909090909</v>
      </c>
      <c r="D160">
        <v>717090.90909090894</v>
      </c>
      <c r="E160">
        <v>446811.42413636303</v>
      </c>
      <c r="F160">
        <v>15590</v>
      </c>
      <c r="G160">
        <v>27000</v>
      </c>
      <c r="H160">
        <v>4000</v>
      </c>
      <c r="I160">
        <v>4000</v>
      </c>
      <c r="J160">
        <v>4693.1818181818098</v>
      </c>
      <c r="K160">
        <f t="shared" si="2"/>
        <v>912731.81818181789</v>
      </c>
      <c r="L160">
        <f t="shared" si="4"/>
        <v>42590</v>
      </c>
      <c r="M160">
        <f t="shared" si="3"/>
        <v>12693.181818181809</v>
      </c>
    </row>
    <row r="161" spans="1:13">
      <c r="A161" s="17">
        <v>44013</v>
      </c>
      <c r="B161">
        <v>3276704.9334782599</v>
      </c>
      <c r="C161">
        <v>207328.57142857101</v>
      </c>
      <c r="D161">
        <v>699173.91304347804</v>
      </c>
      <c r="E161">
        <v>468885.70769565197</v>
      </c>
      <c r="F161">
        <v>26340</v>
      </c>
      <c r="G161">
        <v>25086.956521739099</v>
      </c>
      <c r="H161">
        <v>3978.2608695652102</v>
      </c>
      <c r="I161">
        <v>3978.2608695652102</v>
      </c>
      <c r="J161">
        <v>11678.5714285714</v>
      </c>
      <c r="K161">
        <f t="shared" si="2"/>
        <v>906502.48447204905</v>
      </c>
      <c r="L161">
        <f t="shared" si="4"/>
        <v>51426.956521739099</v>
      </c>
      <c r="M161">
        <f t="shared" si="3"/>
        <v>19635.09316770182</v>
      </c>
    </row>
    <row r="162" spans="1:13">
      <c r="A162" s="17">
        <v>44044</v>
      </c>
      <c r="B162">
        <v>3545204.9701904701</v>
      </c>
      <c r="C162">
        <v>205600</v>
      </c>
      <c r="D162">
        <v>668714.28571428498</v>
      </c>
      <c r="E162">
        <v>500820.61900000001</v>
      </c>
      <c r="F162">
        <v>38340</v>
      </c>
      <c r="G162">
        <v>23000</v>
      </c>
      <c r="H162">
        <v>3895.23809523809</v>
      </c>
      <c r="I162">
        <v>3895.23809523809</v>
      </c>
      <c r="J162">
        <v>13133.333333333299</v>
      </c>
      <c r="K162">
        <f t="shared" si="2"/>
        <v>874314.28571428498</v>
      </c>
      <c r="L162">
        <f t="shared" si="4"/>
        <v>61340</v>
      </c>
      <c r="M162">
        <f t="shared" si="3"/>
        <v>20923.809523809479</v>
      </c>
    </row>
    <row r="163" spans="1:13">
      <c r="A163" s="17">
        <v>44075</v>
      </c>
      <c r="B163">
        <v>3714859.7192272702</v>
      </c>
      <c r="C163">
        <v>226127.27272727201</v>
      </c>
      <c r="D163">
        <v>666636.36363636295</v>
      </c>
      <c r="E163">
        <v>507940.24345454498</v>
      </c>
      <c r="F163">
        <v>38794.545454545398</v>
      </c>
      <c r="G163">
        <v>23000</v>
      </c>
      <c r="H163">
        <v>3780.9523809523798</v>
      </c>
      <c r="I163">
        <v>3780.9523809523798</v>
      </c>
      <c r="J163">
        <v>11448.1818181818</v>
      </c>
      <c r="K163">
        <f t="shared" si="2"/>
        <v>892763.63636363496</v>
      </c>
      <c r="L163">
        <f t="shared" si="4"/>
        <v>61794.545454545398</v>
      </c>
      <c r="M163">
        <f t="shared" si="3"/>
        <v>19010.086580086558</v>
      </c>
    </row>
    <row r="164" spans="1:13">
      <c r="A164" s="17">
        <v>44105</v>
      </c>
      <c r="B164">
        <v>3765885.7104090899</v>
      </c>
      <c r="C164">
        <v>276236.36363636301</v>
      </c>
      <c r="D164">
        <v>659772.72727272694</v>
      </c>
      <c r="E164">
        <v>522112.243954545</v>
      </c>
      <c r="F164">
        <v>39840</v>
      </c>
      <c r="G164">
        <v>20954.545454545401</v>
      </c>
      <c r="H164">
        <v>3700</v>
      </c>
      <c r="I164">
        <v>3700</v>
      </c>
      <c r="J164">
        <v>6158.6363636363603</v>
      </c>
      <c r="K164">
        <f t="shared" si="2"/>
        <v>936009.09090908989</v>
      </c>
      <c r="L164">
        <f t="shared" si="4"/>
        <v>60794.545454545398</v>
      </c>
      <c r="M164">
        <f t="shared" si="3"/>
        <v>13558.63636363636</v>
      </c>
    </row>
    <row r="165" spans="1:13">
      <c r="A165" s="17">
        <v>44136</v>
      </c>
      <c r="B165">
        <v>3662145.18928571</v>
      </c>
      <c r="C165">
        <v>222083.33333333299</v>
      </c>
      <c r="D165">
        <v>600333.33333333302</v>
      </c>
      <c r="E165">
        <v>516414.90261904697</v>
      </c>
      <c r="F165">
        <v>38316.190476190401</v>
      </c>
      <c r="G165">
        <v>20000</v>
      </c>
      <c r="H165">
        <v>3700</v>
      </c>
      <c r="I165">
        <v>3700</v>
      </c>
      <c r="J165">
        <v>4447.1428571428496</v>
      </c>
      <c r="K165">
        <f t="shared" si="2"/>
        <v>822416.66666666605</v>
      </c>
      <c r="L165">
        <f t="shared" si="4"/>
        <v>58316.190476190401</v>
      </c>
      <c r="M165">
        <f t="shared" si="3"/>
        <v>11847.14285714285</v>
      </c>
    </row>
    <row r="166" spans="1:13">
      <c r="A166" s="17">
        <v>44166</v>
      </c>
      <c r="B166">
        <v>3803078.83</v>
      </c>
      <c r="C166">
        <v>217397.82608695599</v>
      </c>
      <c r="D166">
        <v>577913.04347826005</v>
      </c>
      <c r="E166">
        <v>508119.31095652102</v>
      </c>
      <c r="F166">
        <v>34263.913043478198</v>
      </c>
      <c r="G166">
        <v>19956.5217391304</v>
      </c>
      <c r="H166">
        <v>3613.6363636363599</v>
      </c>
      <c r="I166">
        <v>3613.6363636363599</v>
      </c>
      <c r="J166">
        <v>4552.1739130434698</v>
      </c>
      <c r="K166">
        <f t="shared" si="2"/>
        <v>795310.86956521601</v>
      </c>
      <c r="L166">
        <f t="shared" si="4"/>
        <v>54220.434782608601</v>
      </c>
      <c r="M166">
        <f t="shared" si="3"/>
        <v>11779.44664031619</v>
      </c>
    </row>
    <row r="167" spans="1:13">
      <c r="A167" s="17">
        <v>44197</v>
      </c>
      <c r="B167">
        <v>3899486.4148095199</v>
      </c>
      <c r="C167">
        <v>302635.71428571403</v>
      </c>
      <c r="D167">
        <v>580000</v>
      </c>
      <c r="E167">
        <v>503869.24723809498</v>
      </c>
      <c r="F167">
        <v>28340</v>
      </c>
      <c r="G167">
        <v>19000</v>
      </c>
      <c r="H167">
        <v>3566.6666666666601</v>
      </c>
      <c r="I167">
        <v>3566.6666666666601</v>
      </c>
      <c r="J167">
        <v>3529.0476190476102</v>
      </c>
      <c r="K167">
        <f t="shared" si="2"/>
        <v>882635.71428571409</v>
      </c>
      <c r="L167">
        <f t="shared" si="4"/>
        <v>47340</v>
      </c>
      <c r="M167">
        <f t="shared" si="3"/>
        <v>10662.38095238093</v>
      </c>
    </row>
    <row r="168" spans="1:13">
      <c r="A168" s="17">
        <v>44228</v>
      </c>
      <c r="B168">
        <v>3922733.6395499902</v>
      </c>
      <c r="C168">
        <v>307375</v>
      </c>
      <c r="D168">
        <v>580300</v>
      </c>
      <c r="E168">
        <v>512454.75410000002</v>
      </c>
      <c r="F168">
        <v>26310</v>
      </c>
      <c r="G168">
        <v>18325</v>
      </c>
      <c r="H168">
        <v>3435</v>
      </c>
      <c r="I168">
        <v>3435</v>
      </c>
      <c r="J168">
        <v>3240.5</v>
      </c>
      <c r="K168">
        <f t="shared" si="2"/>
        <v>887675</v>
      </c>
      <c r="L168">
        <f t="shared" si="4"/>
        <v>44635</v>
      </c>
      <c r="M168">
        <f t="shared" si="3"/>
        <v>10110.5</v>
      </c>
    </row>
    <row r="169" spans="1:13">
      <c r="A169" s="17">
        <v>44256</v>
      </c>
      <c r="B169">
        <v>3925791.3664782601</v>
      </c>
      <c r="C169">
        <v>267741.30434782599</v>
      </c>
      <c r="D169">
        <v>589434.78260869498</v>
      </c>
      <c r="E169">
        <v>521258.37873912998</v>
      </c>
      <c r="F169">
        <v>26740</v>
      </c>
      <c r="G169">
        <v>21989.130434782601</v>
      </c>
      <c r="H169">
        <v>3317.3913043478201</v>
      </c>
      <c r="I169">
        <v>3317.3913043478201</v>
      </c>
      <c r="J169">
        <v>3127.8260869565202</v>
      </c>
      <c r="K169">
        <f t="shared" si="2"/>
        <v>857176.08695652103</v>
      </c>
      <c r="L169">
        <f t="shared" si="4"/>
        <v>48729.130434782601</v>
      </c>
      <c r="M169">
        <f t="shared" si="3"/>
        <v>9762.6086956521613</v>
      </c>
    </row>
    <row r="170" spans="1:13">
      <c r="A170" s="17">
        <v>44287</v>
      </c>
      <c r="B170">
        <v>3928667.2018636302</v>
      </c>
      <c r="C170">
        <v>263986.36363636301</v>
      </c>
      <c r="D170">
        <v>590363.636363636</v>
      </c>
      <c r="E170">
        <v>512894.718727272</v>
      </c>
      <c r="F170">
        <v>24585.4545454545</v>
      </c>
      <c r="G170">
        <v>28340.909090909001</v>
      </c>
      <c r="H170">
        <v>3200</v>
      </c>
      <c r="I170">
        <v>3200</v>
      </c>
      <c r="J170">
        <v>3126.8181818181802</v>
      </c>
      <c r="K170">
        <f t="shared" si="2"/>
        <v>854349.99999999907</v>
      </c>
      <c r="L170">
        <f t="shared" si="4"/>
        <v>52926.363636363501</v>
      </c>
      <c r="M170">
        <f t="shared" si="3"/>
        <v>9526.8181818181802</v>
      </c>
    </row>
    <row r="171" spans="1:13">
      <c r="A171" s="17">
        <v>44317</v>
      </c>
      <c r="B171">
        <v>3960216.3950476102</v>
      </c>
      <c r="C171">
        <v>265707.14285714203</v>
      </c>
      <c r="D171">
        <v>600809.52380952297</v>
      </c>
      <c r="E171">
        <v>523463.17266666598</v>
      </c>
      <c r="F171">
        <v>26920.952380952302</v>
      </c>
      <c r="G171">
        <v>27821.4285714285</v>
      </c>
      <c r="H171">
        <v>3121.0526315789398</v>
      </c>
      <c r="I171">
        <v>3121.0526315789398</v>
      </c>
      <c r="J171">
        <v>3077.1428571428501</v>
      </c>
      <c r="K171">
        <f t="shared" si="2"/>
        <v>866516.666666665</v>
      </c>
      <c r="L171">
        <f t="shared" si="4"/>
        <v>54742.380952380801</v>
      </c>
      <c r="M171">
        <f t="shared" si="3"/>
        <v>9319.2481203007301</v>
      </c>
    </row>
    <row r="172" spans="1:13">
      <c r="A172" s="17">
        <v>44348</v>
      </c>
      <c r="B172">
        <v>3954308.3075909</v>
      </c>
      <c r="C172">
        <v>258186.36363636301</v>
      </c>
      <c r="D172">
        <v>582136.36363636295</v>
      </c>
      <c r="E172">
        <v>534343.34031818097</v>
      </c>
      <c r="F172">
        <v>29676.3636363636</v>
      </c>
      <c r="G172">
        <v>21568.181818181802</v>
      </c>
      <c r="H172">
        <v>3100</v>
      </c>
      <c r="I172">
        <v>3100</v>
      </c>
      <c r="J172">
        <v>1692.27272727272</v>
      </c>
      <c r="K172">
        <f t="shared" si="2"/>
        <v>840322.7272727259</v>
      </c>
      <c r="L172">
        <f t="shared" si="4"/>
        <v>51244.545454545398</v>
      </c>
      <c r="M172">
        <f t="shared" si="3"/>
        <v>7892.2727272727197</v>
      </c>
    </row>
    <row r="173" spans="1:13">
      <c r="A173" s="17">
        <v>44378</v>
      </c>
      <c r="B173">
        <v>3960601.5287727201</v>
      </c>
      <c r="C173">
        <v>258450</v>
      </c>
      <c r="D173">
        <v>575636.36363636295</v>
      </c>
      <c r="E173">
        <v>549067.35595454497</v>
      </c>
      <c r="F173">
        <v>27267.272727272699</v>
      </c>
      <c r="G173">
        <v>18704.545454545401</v>
      </c>
      <c r="H173">
        <v>3050</v>
      </c>
      <c r="I173">
        <v>3050</v>
      </c>
      <c r="J173">
        <v>1807.27272727272</v>
      </c>
      <c r="K173">
        <f t="shared" si="2"/>
        <v>834086.36363636295</v>
      </c>
      <c r="L173">
        <f t="shared" si="4"/>
        <v>45971.818181818104</v>
      </c>
      <c r="M173">
        <f t="shared" si="3"/>
        <v>7907.2727272727197</v>
      </c>
    </row>
    <row r="174" spans="1:13">
      <c r="A174" s="17">
        <v>44409</v>
      </c>
      <c r="B174">
        <v>3867185.0652727201</v>
      </c>
      <c r="C174">
        <v>167950</v>
      </c>
      <c r="D174">
        <v>561909.09090909001</v>
      </c>
      <c r="E174">
        <v>535136.47836363595</v>
      </c>
      <c r="F174">
        <v>24040</v>
      </c>
      <c r="G174">
        <v>17250</v>
      </c>
      <c r="H174">
        <v>2923.8095238095202</v>
      </c>
      <c r="I174">
        <v>2923.8095238095202</v>
      </c>
      <c r="J174">
        <v>2081.3636363636301</v>
      </c>
      <c r="K174">
        <f t="shared" si="2"/>
        <v>729859.09090909001</v>
      </c>
      <c r="L174">
        <f t="shared" si="4"/>
        <v>41290</v>
      </c>
      <c r="M174">
        <f t="shared" si="3"/>
        <v>7928.982683982671</v>
      </c>
    </row>
    <row r="175" spans="1:13">
      <c r="A175" s="17">
        <v>44440</v>
      </c>
      <c r="B175">
        <v>3781558.5440909001</v>
      </c>
      <c r="C175">
        <v>156177.27272727201</v>
      </c>
      <c r="D175">
        <v>514590.909090909</v>
      </c>
      <c r="E175">
        <v>529899.94204545405</v>
      </c>
      <c r="F175">
        <v>23221.8181818181</v>
      </c>
      <c r="G175">
        <v>16886.3636363636</v>
      </c>
      <c r="H175">
        <v>2900</v>
      </c>
      <c r="I175">
        <v>2900</v>
      </c>
      <c r="J175">
        <v>2051.3636363636301</v>
      </c>
      <c r="K175">
        <f t="shared" si="2"/>
        <v>670768.18181818095</v>
      </c>
      <c r="L175">
        <f t="shared" si="4"/>
        <v>40108.1818181817</v>
      </c>
      <c r="M175">
        <f t="shared" si="3"/>
        <v>7851.3636363636306</v>
      </c>
    </row>
    <row r="176" spans="1:13">
      <c r="A176" s="17">
        <v>44470</v>
      </c>
      <c r="B176">
        <v>3765021.8472857098</v>
      </c>
      <c r="C176">
        <v>141807.142857142</v>
      </c>
      <c r="D176">
        <v>501523.809523809</v>
      </c>
      <c r="E176">
        <v>526416.44980952295</v>
      </c>
      <c r="F176">
        <v>22040</v>
      </c>
      <c r="G176">
        <v>12726.190476190401</v>
      </c>
      <c r="H176">
        <v>2900</v>
      </c>
      <c r="I176">
        <v>2900</v>
      </c>
      <c r="J176">
        <v>1862.8571428571399</v>
      </c>
      <c r="K176">
        <f t="shared" si="2"/>
        <v>643330.95238095103</v>
      </c>
      <c r="L176">
        <f t="shared" si="4"/>
        <v>34766.190476190401</v>
      </c>
      <c r="M176">
        <f t="shared" si="3"/>
        <v>7662.8571428571395</v>
      </c>
    </row>
    <row r="177" spans="1:13">
      <c r="A177" s="17">
        <v>44501</v>
      </c>
      <c r="B177">
        <v>3749561.55495454</v>
      </c>
      <c r="C177">
        <v>124950</v>
      </c>
      <c r="D177">
        <v>487727.27272727201</v>
      </c>
      <c r="E177">
        <v>547200.12595454499</v>
      </c>
      <c r="F177">
        <v>26971.8181818181</v>
      </c>
      <c r="G177">
        <v>11704.545454545399</v>
      </c>
      <c r="H177">
        <v>2895.45454545454</v>
      </c>
      <c r="I177">
        <v>2895.45454545454</v>
      </c>
      <c r="J177">
        <v>1805.45454545454</v>
      </c>
      <c r="K177">
        <f t="shared" si="2"/>
        <v>612677.27272727201</v>
      </c>
      <c r="L177">
        <f t="shared" si="4"/>
        <v>38676.363636363501</v>
      </c>
      <c r="M177">
        <f t="shared" si="3"/>
        <v>7596.3636363636197</v>
      </c>
    </row>
    <row r="178" spans="1:13">
      <c r="A178" s="17">
        <v>44531</v>
      </c>
      <c r="B178">
        <v>3664052.3743478199</v>
      </c>
      <c r="C178">
        <v>121993.478260869</v>
      </c>
      <c r="D178">
        <v>482652.17391304299</v>
      </c>
      <c r="E178">
        <v>550851.91060869501</v>
      </c>
      <c r="F178">
        <v>31453.043478260799</v>
      </c>
      <c r="G178">
        <v>12206.5217391304</v>
      </c>
      <c r="H178">
        <v>2800</v>
      </c>
      <c r="I178">
        <v>2800</v>
      </c>
      <c r="J178">
        <v>1810</v>
      </c>
      <c r="K178">
        <f t="shared" si="2"/>
        <v>604645.65217391204</v>
      </c>
      <c r="L178">
        <f t="shared" si="4"/>
        <v>43659.565217391195</v>
      </c>
      <c r="M178">
        <f t="shared" si="3"/>
        <v>7410</v>
      </c>
    </row>
    <row r="179" spans="1:13">
      <c r="A179" s="17">
        <v>44562</v>
      </c>
      <c r="B179">
        <v>3597415.34264705</v>
      </c>
      <c r="C179">
        <v>130008.82352941101</v>
      </c>
      <c r="D179">
        <v>481058.82352941099</v>
      </c>
      <c r="E179">
        <v>537182.86894117598</v>
      </c>
      <c r="F179">
        <v>31540</v>
      </c>
      <c r="G179">
        <v>12250</v>
      </c>
      <c r="H179">
        <v>2800</v>
      </c>
      <c r="I179">
        <v>2800</v>
      </c>
      <c r="J179">
        <v>1838.23529411764</v>
      </c>
      <c r="K179">
        <f t="shared" si="2"/>
        <v>611067.64705882198</v>
      </c>
      <c r="L179">
        <f t="shared" si="4"/>
        <v>43790</v>
      </c>
      <c r="M179">
        <f t="shared" si="3"/>
        <v>7438.2352941176396</v>
      </c>
    </row>
    <row r="180" spans="1:13">
      <c r="A180" s="17"/>
    </row>
    <row r="181" spans="1:13">
      <c r="A181" s="17"/>
    </row>
    <row r="182" spans="1:13">
      <c r="A182" s="17"/>
    </row>
    <row r="183" spans="1:13">
      <c r="A183" s="17"/>
    </row>
    <row r="184" spans="1:13">
      <c r="A184" s="17"/>
    </row>
    <row r="185" spans="1:13">
      <c r="A185" s="17"/>
    </row>
    <row r="186" spans="1:13">
      <c r="A186" s="17"/>
    </row>
    <row r="187" spans="1:13">
      <c r="A187" s="17"/>
    </row>
    <row r="188" spans="1:13">
      <c r="A188" s="17"/>
    </row>
    <row r="189" spans="1:13">
      <c r="A189" s="17"/>
    </row>
    <row r="190" spans="1:13">
      <c r="A190" s="17"/>
    </row>
    <row r="191" spans="1:13">
      <c r="A191" s="17"/>
    </row>
    <row r="192" spans="1:13">
      <c r="A192" s="17"/>
    </row>
    <row r="193" spans="1:1">
      <c r="A193" s="17"/>
    </row>
    <row r="194" spans="1:1">
      <c r="A194" s="17"/>
    </row>
    <row r="195" spans="1:1">
      <c r="A195" s="17"/>
    </row>
    <row r="196" spans="1:1">
      <c r="A196" s="17"/>
    </row>
    <row r="197" spans="1:1">
      <c r="A197" s="17"/>
    </row>
    <row r="198" spans="1:1">
      <c r="A198" s="17"/>
    </row>
    <row r="199" spans="1:1">
      <c r="A199" s="17"/>
    </row>
    <row r="200" spans="1:1">
      <c r="A200" s="17"/>
    </row>
    <row r="201" spans="1:1">
      <c r="A201" s="17"/>
    </row>
    <row r="202" spans="1:1">
      <c r="A202" s="17"/>
    </row>
    <row r="203" spans="1:1">
      <c r="A203" s="17"/>
    </row>
    <row r="204" spans="1:1">
      <c r="A204" s="17"/>
    </row>
    <row r="205" spans="1:1">
      <c r="A205" s="17"/>
    </row>
    <row r="206" spans="1:1">
      <c r="A206" s="17"/>
    </row>
    <row r="207" spans="1:1">
      <c r="A207" s="17"/>
    </row>
    <row r="208" spans="1:1">
      <c r="A208" s="17"/>
    </row>
    <row r="209" spans="1:1">
      <c r="A209" s="17"/>
    </row>
    <row r="210" spans="1:1">
      <c r="A210" s="17"/>
    </row>
    <row r="211" spans="1:1">
      <c r="A211" s="17"/>
    </row>
    <row r="212" spans="1:1">
      <c r="A212" s="17"/>
    </row>
    <row r="213" spans="1:1">
      <c r="A213" s="17"/>
    </row>
    <row r="214" spans="1:1">
      <c r="A214" s="17"/>
    </row>
    <row r="215" spans="1:1">
      <c r="A215" s="17"/>
    </row>
    <row r="216" spans="1:1">
      <c r="A216" s="17"/>
    </row>
    <row r="217" spans="1:1">
      <c r="A217" s="17"/>
    </row>
    <row r="218" spans="1:1">
      <c r="A218" s="17"/>
    </row>
    <row r="219" spans="1:1">
      <c r="A219" s="17"/>
    </row>
    <row r="220" spans="1:1">
      <c r="A220" s="17"/>
    </row>
    <row r="221" spans="1:1">
      <c r="A221" s="17"/>
    </row>
    <row r="222" spans="1:1">
      <c r="A222" s="17"/>
    </row>
    <row r="223" spans="1:1">
      <c r="A223" s="17"/>
    </row>
    <row r="224" spans="1:1">
      <c r="A224" s="17"/>
    </row>
    <row r="225" spans="1:1">
      <c r="A225" s="17"/>
    </row>
    <row r="226" spans="1:1">
      <c r="A226" s="17"/>
    </row>
    <row r="227" spans="1:1">
      <c r="A227" s="17"/>
    </row>
    <row r="228" spans="1:1">
      <c r="A228" s="17"/>
    </row>
    <row r="229" spans="1:1">
      <c r="A229" s="17"/>
    </row>
    <row r="230" spans="1:1">
      <c r="A230" s="17"/>
    </row>
    <row r="231" spans="1:1">
      <c r="A231" s="17"/>
    </row>
    <row r="232" spans="1:1">
      <c r="A232" s="17"/>
    </row>
    <row r="233" spans="1:1">
      <c r="A233" s="17"/>
    </row>
    <row r="234" spans="1:1">
      <c r="A234" s="17"/>
    </row>
    <row r="235" spans="1:1">
      <c r="A235" s="17"/>
    </row>
    <row r="236" spans="1:1">
      <c r="A236" s="17"/>
    </row>
    <row r="237" spans="1:1">
      <c r="A237" s="17"/>
    </row>
    <row r="238" spans="1:1">
      <c r="A238" s="17"/>
    </row>
    <row r="239" spans="1:1">
      <c r="A239" s="17"/>
    </row>
    <row r="240" spans="1:1">
      <c r="A240" s="17"/>
    </row>
    <row r="241" spans="1:1">
      <c r="A241" s="17"/>
    </row>
    <row r="242" spans="1:1">
      <c r="A242" s="17"/>
    </row>
    <row r="243" spans="1:1">
      <c r="A243" s="17"/>
    </row>
    <row r="244" spans="1:1">
      <c r="A244" s="17"/>
    </row>
    <row r="245" spans="1:1">
      <c r="A245" s="17"/>
    </row>
    <row r="246" spans="1:1">
      <c r="A246" s="17"/>
    </row>
    <row r="247" spans="1:1">
      <c r="A247" s="17"/>
    </row>
    <row r="248" spans="1:1">
      <c r="A248" s="17"/>
    </row>
    <row r="249" spans="1:1">
      <c r="A249" s="17"/>
    </row>
    <row r="250" spans="1:1">
      <c r="A250" s="17"/>
    </row>
    <row r="251" spans="1:1">
      <c r="A251" s="17"/>
    </row>
    <row r="252" spans="1:1">
      <c r="A252" s="17"/>
    </row>
    <row r="253" spans="1:1">
      <c r="A253" s="17"/>
    </row>
    <row r="254" spans="1:1">
      <c r="A254" s="17"/>
    </row>
    <row r="255" spans="1:1">
      <c r="A255" s="17"/>
    </row>
    <row r="256" spans="1:1">
      <c r="A256" s="17"/>
    </row>
    <row r="257" spans="1:1">
      <c r="A257" s="17"/>
    </row>
    <row r="258" spans="1:1">
      <c r="A258" s="17"/>
    </row>
    <row r="259" spans="1:1">
      <c r="A259" s="17"/>
    </row>
    <row r="260" spans="1:1">
      <c r="A260" s="17"/>
    </row>
    <row r="261" spans="1:1">
      <c r="A261" s="17"/>
    </row>
    <row r="262" spans="1:1">
      <c r="A262" s="17"/>
    </row>
    <row r="263" spans="1:1">
      <c r="A263" s="17"/>
    </row>
    <row r="264" spans="1:1">
      <c r="A264" s="17"/>
    </row>
    <row r="265" spans="1:1">
      <c r="A265" s="17"/>
    </row>
    <row r="266" spans="1:1">
      <c r="A266" s="17"/>
    </row>
    <row r="267" spans="1:1">
      <c r="A267" s="17"/>
    </row>
    <row r="268" spans="1:1">
      <c r="A268" s="17"/>
    </row>
    <row r="269" spans="1:1">
      <c r="A269" s="17"/>
    </row>
    <row r="270" spans="1:1">
      <c r="A270" s="17"/>
    </row>
    <row r="271" spans="1:1">
      <c r="A271" s="17"/>
    </row>
    <row r="272" spans="1:1">
      <c r="A272" s="17"/>
    </row>
    <row r="273" spans="1:1">
      <c r="A273" s="17"/>
    </row>
    <row r="274" spans="1:1">
      <c r="A274" s="17"/>
    </row>
    <row r="275" spans="1:1">
      <c r="A275" s="17"/>
    </row>
    <row r="276" spans="1:1">
      <c r="A276" s="17"/>
    </row>
    <row r="277" spans="1:1">
      <c r="A277" s="17"/>
    </row>
    <row r="278" spans="1:1">
      <c r="A278" s="17"/>
    </row>
    <row r="279" spans="1:1">
      <c r="A279" s="17"/>
    </row>
    <row r="280" spans="1:1">
      <c r="A280" s="17"/>
    </row>
    <row r="281" spans="1:1">
      <c r="A281" s="17"/>
    </row>
    <row r="282" spans="1:1">
      <c r="A282" s="17"/>
    </row>
    <row r="283" spans="1:1">
      <c r="A283" s="17"/>
    </row>
    <row r="284" spans="1:1">
      <c r="A284" s="17"/>
    </row>
    <row r="285" spans="1:1">
      <c r="A285" s="17"/>
    </row>
    <row r="286" spans="1:1">
      <c r="A286" s="17"/>
    </row>
    <row r="287" spans="1:1">
      <c r="A287" s="17"/>
    </row>
    <row r="288" spans="1:1">
      <c r="A288" s="17"/>
    </row>
    <row r="289" spans="1:1">
      <c r="A289" s="17"/>
    </row>
    <row r="290" spans="1:1">
      <c r="A290" s="17"/>
    </row>
    <row r="291" spans="1:1">
      <c r="A291" s="17"/>
    </row>
    <row r="292" spans="1:1">
      <c r="A292" s="17"/>
    </row>
    <row r="293" spans="1:1">
      <c r="A293" s="17"/>
    </row>
    <row r="294" spans="1:1">
      <c r="A294" s="17"/>
    </row>
    <row r="295" spans="1:1">
      <c r="A295" s="17"/>
    </row>
    <row r="296" spans="1:1">
      <c r="A296" s="17"/>
    </row>
    <row r="297" spans="1:1">
      <c r="A297" s="17"/>
    </row>
    <row r="298" spans="1:1">
      <c r="A298" s="17"/>
    </row>
    <row r="299" spans="1:1">
      <c r="A299" s="17"/>
    </row>
    <row r="300" spans="1:1">
      <c r="A300" s="17"/>
    </row>
    <row r="301" spans="1:1">
      <c r="A301" s="17"/>
    </row>
    <row r="302" spans="1:1">
      <c r="A302" s="17"/>
    </row>
    <row r="303" spans="1:1">
      <c r="A303" s="17"/>
    </row>
    <row r="304" spans="1:1">
      <c r="A304" s="17"/>
    </row>
    <row r="305" spans="1:1">
      <c r="A305" s="17"/>
    </row>
    <row r="306" spans="1:1">
      <c r="A306" s="17"/>
    </row>
    <row r="307" spans="1:1">
      <c r="A307" s="17"/>
    </row>
    <row r="308" spans="1:1">
      <c r="A308" s="17"/>
    </row>
    <row r="309" spans="1:1">
      <c r="A309" s="17"/>
    </row>
    <row r="310" spans="1:1">
      <c r="A310" s="17"/>
    </row>
    <row r="311" spans="1:1">
      <c r="A311" s="17"/>
    </row>
    <row r="312" spans="1:1">
      <c r="A312" s="17"/>
    </row>
    <row r="313" spans="1:1">
      <c r="A313" s="17"/>
    </row>
    <row r="314" spans="1:1">
      <c r="A314" s="17"/>
    </row>
    <row r="315" spans="1:1">
      <c r="A315" s="17"/>
    </row>
    <row r="316" spans="1:1">
      <c r="A316" s="17"/>
    </row>
    <row r="317" spans="1:1">
      <c r="A317" s="17"/>
    </row>
    <row r="318" spans="1:1">
      <c r="A318" s="17"/>
    </row>
    <row r="319" spans="1:1">
      <c r="A319" s="17"/>
    </row>
    <row r="320" spans="1:1">
      <c r="A320" s="17"/>
    </row>
    <row r="321" spans="1:1">
      <c r="A321" s="17"/>
    </row>
    <row r="322" spans="1:1">
      <c r="A322" s="17"/>
    </row>
    <row r="323" spans="1:1">
      <c r="A323" s="17"/>
    </row>
    <row r="324" spans="1:1">
      <c r="A324" s="17"/>
    </row>
    <row r="325" spans="1:1">
      <c r="A325" s="17"/>
    </row>
    <row r="326" spans="1:1">
      <c r="A326" s="17"/>
    </row>
    <row r="327" spans="1:1">
      <c r="A327" s="17"/>
    </row>
    <row r="328" spans="1:1">
      <c r="A328" s="17"/>
    </row>
    <row r="329" spans="1:1">
      <c r="A329" s="17"/>
    </row>
    <row r="330" spans="1:1">
      <c r="A330" s="17"/>
    </row>
    <row r="331" spans="1:1">
      <c r="A331" s="17"/>
    </row>
    <row r="332" spans="1:1">
      <c r="A332" s="17"/>
    </row>
    <row r="333" spans="1:1">
      <c r="A333" s="17"/>
    </row>
    <row r="334" spans="1:1">
      <c r="A334" s="17"/>
    </row>
    <row r="335" spans="1:1">
      <c r="A335" s="17"/>
    </row>
    <row r="336" spans="1:1">
      <c r="A336" s="17"/>
    </row>
    <row r="337" spans="1:1">
      <c r="A337" s="17"/>
    </row>
    <row r="338" spans="1:1">
      <c r="A338" s="17"/>
    </row>
    <row r="339" spans="1:1">
      <c r="A339" s="17"/>
    </row>
    <row r="340" spans="1:1">
      <c r="A340" s="17"/>
    </row>
    <row r="341" spans="1:1">
      <c r="A341" s="17"/>
    </row>
    <row r="342" spans="1:1">
      <c r="A342" s="17"/>
    </row>
    <row r="343" spans="1:1">
      <c r="A343" s="17"/>
    </row>
    <row r="344" spans="1:1">
      <c r="A344" s="17"/>
    </row>
    <row r="345" spans="1:1">
      <c r="A345" s="17"/>
    </row>
    <row r="346" spans="1:1">
      <c r="A346" s="17"/>
    </row>
    <row r="347" spans="1:1">
      <c r="A347" s="17"/>
    </row>
    <row r="348" spans="1:1">
      <c r="A348" s="17"/>
    </row>
    <row r="349" spans="1:1">
      <c r="A349" s="17"/>
    </row>
    <row r="350" spans="1:1">
      <c r="A350" s="17"/>
    </row>
    <row r="351" spans="1:1">
      <c r="A351" s="17"/>
    </row>
    <row r="352" spans="1:1">
      <c r="A352" s="17"/>
    </row>
    <row r="353" spans="1:1">
      <c r="A353" s="17"/>
    </row>
    <row r="354" spans="1:1">
      <c r="A354" s="17"/>
    </row>
    <row r="355" spans="1:1">
      <c r="A355" s="17"/>
    </row>
    <row r="356" spans="1:1">
      <c r="A356" s="17"/>
    </row>
    <row r="357" spans="1:1">
      <c r="A357" s="17"/>
    </row>
    <row r="358" spans="1:1">
      <c r="A358" s="17"/>
    </row>
    <row r="359" spans="1:1">
      <c r="A359" s="17"/>
    </row>
    <row r="360" spans="1:1">
      <c r="A360" s="17"/>
    </row>
    <row r="361" spans="1:1">
      <c r="A361" s="17"/>
    </row>
    <row r="362" spans="1:1">
      <c r="A362" s="17"/>
    </row>
    <row r="363" spans="1:1">
      <c r="A363" s="17"/>
    </row>
    <row r="364" spans="1:1">
      <c r="A364" s="17"/>
    </row>
    <row r="365" spans="1:1">
      <c r="A365" s="17"/>
    </row>
    <row r="366" spans="1:1">
      <c r="A366" s="17"/>
    </row>
    <row r="367" spans="1:1">
      <c r="A367" s="17"/>
    </row>
    <row r="368" spans="1:1">
      <c r="A368" s="17"/>
    </row>
    <row r="369" spans="1:1">
      <c r="A369" s="17"/>
    </row>
    <row r="370" spans="1:1">
      <c r="A370" s="17"/>
    </row>
    <row r="371" spans="1:1">
      <c r="A371" s="17"/>
    </row>
    <row r="372" spans="1:1">
      <c r="A372" s="17"/>
    </row>
    <row r="373" spans="1:1">
      <c r="A373" s="17"/>
    </row>
    <row r="374" spans="1:1">
      <c r="A374" s="17"/>
    </row>
    <row r="375" spans="1:1">
      <c r="A375" s="17"/>
    </row>
    <row r="376" spans="1:1">
      <c r="A376" s="17"/>
    </row>
    <row r="377" spans="1:1">
      <c r="A377" s="17"/>
    </row>
    <row r="378" spans="1:1">
      <c r="A378" s="17"/>
    </row>
    <row r="379" spans="1:1">
      <c r="A379" s="17"/>
    </row>
    <row r="380" spans="1:1">
      <c r="A380" s="17"/>
    </row>
    <row r="381" spans="1:1">
      <c r="A381" s="17"/>
    </row>
    <row r="382" spans="1:1">
      <c r="A382" s="17"/>
    </row>
    <row r="383" spans="1:1">
      <c r="A383" s="17"/>
    </row>
    <row r="384" spans="1:1">
      <c r="A384" s="17"/>
    </row>
    <row r="385" spans="1:1">
      <c r="A385" s="17"/>
    </row>
    <row r="386" spans="1:1">
      <c r="A386" s="17"/>
    </row>
    <row r="387" spans="1:1">
      <c r="A387" s="17"/>
    </row>
    <row r="388" spans="1:1">
      <c r="A388" s="17"/>
    </row>
    <row r="389" spans="1:1">
      <c r="A389" s="17"/>
    </row>
    <row r="390" spans="1:1">
      <c r="A390" s="17"/>
    </row>
    <row r="391" spans="1:1">
      <c r="A391" s="17"/>
    </row>
    <row r="392" spans="1:1">
      <c r="A392" s="17"/>
    </row>
    <row r="393" spans="1:1">
      <c r="A393" s="17"/>
    </row>
    <row r="394" spans="1:1">
      <c r="A394" s="17"/>
    </row>
    <row r="395" spans="1:1">
      <c r="A395" s="17"/>
    </row>
    <row r="396" spans="1:1">
      <c r="A396" s="17"/>
    </row>
    <row r="397" spans="1:1">
      <c r="A397" s="17"/>
    </row>
    <row r="398" spans="1:1">
      <c r="A398" s="17"/>
    </row>
    <row r="399" spans="1:1">
      <c r="A399" s="17"/>
    </row>
    <row r="400" spans="1:1">
      <c r="A400" s="17"/>
    </row>
    <row r="401" spans="1:1">
      <c r="A401" s="17"/>
    </row>
    <row r="402" spans="1:1">
      <c r="A402" s="17"/>
    </row>
    <row r="403" spans="1:1">
      <c r="A403" s="17"/>
    </row>
    <row r="404" spans="1:1">
      <c r="A404" s="17"/>
    </row>
    <row r="405" spans="1:1">
      <c r="A405" s="17"/>
    </row>
    <row r="406" spans="1:1">
      <c r="A406" s="17"/>
    </row>
    <row r="407" spans="1:1">
      <c r="A407" s="17"/>
    </row>
    <row r="408" spans="1:1">
      <c r="A408" s="17"/>
    </row>
    <row r="409" spans="1:1">
      <c r="A409" s="17"/>
    </row>
    <row r="410" spans="1:1">
      <c r="A410" s="17"/>
    </row>
    <row r="411" spans="1:1">
      <c r="A411" s="17"/>
    </row>
    <row r="412" spans="1:1">
      <c r="A412" s="17"/>
    </row>
    <row r="413" spans="1:1">
      <c r="A413" s="17"/>
    </row>
    <row r="414" spans="1:1">
      <c r="A414" s="17"/>
    </row>
    <row r="415" spans="1:1">
      <c r="A415" s="17"/>
    </row>
    <row r="416" spans="1:1">
      <c r="A416" s="17"/>
    </row>
    <row r="417" spans="1:1">
      <c r="A417" s="17"/>
    </row>
    <row r="418" spans="1:1">
      <c r="A418" s="17"/>
    </row>
    <row r="419" spans="1:1">
      <c r="A419" s="17"/>
    </row>
    <row r="420" spans="1:1">
      <c r="A420" s="17"/>
    </row>
    <row r="421" spans="1:1">
      <c r="A421" s="17"/>
    </row>
    <row r="422" spans="1:1">
      <c r="A422" s="17"/>
    </row>
    <row r="423" spans="1:1">
      <c r="A423" s="17"/>
    </row>
    <row r="424" spans="1:1">
      <c r="A424" s="17"/>
    </row>
    <row r="425" spans="1:1">
      <c r="A425" s="17"/>
    </row>
    <row r="426" spans="1:1">
      <c r="A426" s="17"/>
    </row>
    <row r="427" spans="1:1">
      <c r="A427" s="17"/>
    </row>
    <row r="428" spans="1:1">
      <c r="A428" s="17"/>
    </row>
    <row r="429" spans="1:1">
      <c r="A429" s="17"/>
    </row>
    <row r="430" spans="1:1">
      <c r="A430" s="17"/>
    </row>
    <row r="431" spans="1:1">
      <c r="A431" s="17"/>
    </row>
    <row r="432" spans="1:1">
      <c r="A432" s="17"/>
    </row>
    <row r="433" spans="1:1">
      <c r="A433" s="17"/>
    </row>
    <row r="434" spans="1:1">
      <c r="A434" s="17"/>
    </row>
    <row r="435" spans="1:1">
      <c r="A435" s="17"/>
    </row>
    <row r="436" spans="1:1">
      <c r="A436" s="17"/>
    </row>
    <row r="437" spans="1:1">
      <c r="A437" s="17"/>
    </row>
    <row r="438" spans="1:1">
      <c r="A438" s="17"/>
    </row>
    <row r="439" spans="1:1">
      <c r="A439" s="17"/>
    </row>
    <row r="440" spans="1:1">
      <c r="A440" s="17"/>
    </row>
    <row r="441" spans="1:1">
      <c r="A441" s="17"/>
    </row>
    <row r="442" spans="1:1">
      <c r="A442" s="17"/>
    </row>
    <row r="443" spans="1:1">
      <c r="A443" s="17"/>
    </row>
    <row r="444" spans="1:1">
      <c r="A444" s="17"/>
    </row>
    <row r="445" spans="1:1">
      <c r="A445" s="17"/>
    </row>
    <row r="446" spans="1:1">
      <c r="A446" s="17"/>
    </row>
    <row r="447" spans="1:1">
      <c r="A447" s="17"/>
    </row>
    <row r="448" spans="1:1">
      <c r="A448" s="17"/>
    </row>
    <row r="449" spans="1:1">
      <c r="A449" s="17"/>
    </row>
    <row r="450" spans="1:1">
      <c r="A450" s="17"/>
    </row>
    <row r="451" spans="1:1">
      <c r="A451" s="17"/>
    </row>
    <row r="452" spans="1:1">
      <c r="A452" s="17"/>
    </row>
    <row r="453" spans="1:1">
      <c r="A453" s="17"/>
    </row>
    <row r="454" spans="1:1">
      <c r="A454" s="17"/>
    </row>
    <row r="455" spans="1:1">
      <c r="A455" s="17"/>
    </row>
    <row r="456" spans="1:1">
      <c r="A456" s="17"/>
    </row>
    <row r="457" spans="1:1">
      <c r="A457" s="17"/>
    </row>
    <row r="458" spans="1:1">
      <c r="A458" s="17"/>
    </row>
    <row r="459" spans="1:1">
      <c r="A459" s="17"/>
    </row>
    <row r="460" spans="1:1">
      <c r="A460" s="17"/>
    </row>
    <row r="461" spans="1:1">
      <c r="A461" s="17"/>
    </row>
    <row r="462" spans="1:1">
      <c r="A462" s="17"/>
    </row>
    <row r="463" spans="1:1">
      <c r="A463" s="17"/>
    </row>
    <row r="464" spans="1:1">
      <c r="A464" s="17"/>
    </row>
    <row r="465" spans="1:1">
      <c r="A465" s="17"/>
    </row>
    <row r="466" spans="1:1">
      <c r="A466" s="17"/>
    </row>
    <row r="467" spans="1:1">
      <c r="A467" s="17"/>
    </row>
    <row r="468" spans="1:1">
      <c r="A468" s="17"/>
    </row>
    <row r="469" spans="1:1">
      <c r="A469" s="17"/>
    </row>
    <row r="470" spans="1:1">
      <c r="A470" s="17"/>
    </row>
    <row r="471" spans="1:1">
      <c r="A471" s="17"/>
    </row>
    <row r="472" spans="1:1">
      <c r="A472" s="17"/>
    </row>
    <row r="473" spans="1:1">
      <c r="A473" s="17"/>
    </row>
    <row r="474" spans="1:1">
      <c r="A474" s="17"/>
    </row>
    <row r="475" spans="1:1">
      <c r="A475" s="17"/>
    </row>
    <row r="476" spans="1:1">
      <c r="A476" s="17"/>
    </row>
    <row r="477" spans="1:1">
      <c r="A477" s="17"/>
    </row>
    <row r="478" spans="1:1">
      <c r="A478" s="17"/>
    </row>
    <row r="479" spans="1:1">
      <c r="A479" s="17"/>
    </row>
    <row r="480" spans="1:1">
      <c r="A480" s="17"/>
    </row>
    <row r="481" spans="1:1">
      <c r="A481" s="17"/>
    </row>
    <row r="482" spans="1:1">
      <c r="A482" s="17"/>
    </row>
    <row r="483" spans="1:1">
      <c r="A483" s="17"/>
    </row>
    <row r="484" spans="1:1">
      <c r="A484" s="17"/>
    </row>
    <row r="485" spans="1:1">
      <c r="A485" s="17"/>
    </row>
    <row r="486" spans="1:1">
      <c r="A486" s="17"/>
    </row>
    <row r="487" spans="1:1">
      <c r="A487" s="17"/>
    </row>
    <row r="488" spans="1:1">
      <c r="A488" s="17"/>
    </row>
    <row r="489" spans="1:1">
      <c r="A489" s="17"/>
    </row>
    <row r="490" spans="1:1">
      <c r="A490" s="17"/>
    </row>
    <row r="491" spans="1:1">
      <c r="A491" s="17"/>
    </row>
    <row r="492" spans="1:1">
      <c r="A492" s="17"/>
    </row>
    <row r="493" spans="1:1">
      <c r="A493" s="17"/>
    </row>
    <row r="494" spans="1:1">
      <c r="A494" s="17"/>
    </row>
    <row r="495" spans="1:1">
      <c r="A495" s="17"/>
    </row>
    <row r="496" spans="1:1">
      <c r="A496" s="17"/>
    </row>
    <row r="497" spans="1:1">
      <c r="A497" s="17"/>
    </row>
    <row r="498" spans="1:1">
      <c r="A498" s="17"/>
    </row>
    <row r="499" spans="1:1">
      <c r="A499" s="17"/>
    </row>
    <row r="500" spans="1:1">
      <c r="A500" s="17"/>
    </row>
    <row r="501" spans="1:1">
      <c r="A501" s="17"/>
    </row>
    <row r="502" spans="1:1">
      <c r="A502" s="17"/>
    </row>
    <row r="503" spans="1:1">
      <c r="A503" s="17"/>
    </row>
    <row r="504" spans="1:1">
      <c r="A504" s="17"/>
    </row>
    <row r="505" spans="1:1">
      <c r="A505" s="17"/>
    </row>
    <row r="506" spans="1:1">
      <c r="A506" s="17"/>
    </row>
    <row r="507" spans="1:1">
      <c r="A507" s="17"/>
    </row>
    <row r="508" spans="1:1">
      <c r="A508" s="17"/>
    </row>
    <row r="509" spans="1:1">
      <c r="A509" s="17"/>
    </row>
    <row r="510" spans="1:1">
      <c r="A510" s="17"/>
    </row>
    <row r="511" spans="1:1">
      <c r="A511" s="17"/>
    </row>
    <row r="512" spans="1:1">
      <c r="A512" s="17"/>
    </row>
    <row r="513" spans="1:1">
      <c r="A513" s="17"/>
    </row>
    <row r="514" spans="1:1">
      <c r="A514" s="17"/>
    </row>
    <row r="515" spans="1:1">
      <c r="A515" s="17"/>
    </row>
    <row r="516" spans="1:1">
      <c r="A516" s="17"/>
    </row>
    <row r="517" spans="1:1">
      <c r="A517" s="17"/>
    </row>
    <row r="518" spans="1:1">
      <c r="A518" s="17"/>
    </row>
    <row r="519" spans="1:1">
      <c r="A519" s="17"/>
    </row>
    <row r="520" spans="1:1">
      <c r="A520" s="17"/>
    </row>
    <row r="521" spans="1:1">
      <c r="A521" s="17"/>
    </row>
    <row r="522" spans="1:1">
      <c r="A522" s="17"/>
    </row>
    <row r="523" spans="1:1">
      <c r="A523" s="17"/>
    </row>
    <row r="524" spans="1:1">
      <c r="A524" s="17"/>
    </row>
    <row r="525" spans="1:1">
      <c r="A525" s="17"/>
    </row>
    <row r="526" spans="1:1">
      <c r="A526" s="17"/>
    </row>
    <row r="527" spans="1:1">
      <c r="A527" s="17"/>
    </row>
    <row r="528" spans="1:1">
      <c r="A528" s="17"/>
    </row>
    <row r="529" spans="1:1">
      <c r="A529" s="17"/>
    </row>
    <row r="530" spans="1:1">
      <c r="A530" s="17"/>
    </row>
    <row r="531" spans="1:1">
      <c r="A531" s="17"/>
    </row>
    <row r="532" spans="1:1">
      <c r="A532" s="17"/>
    </row>
    <row r="533" spans="1:1">
      <c r="A533" s="17"/>
    </row>
    <row r="534" spans="1:1">
      <c r="A534" s="17"/>
    </row>
    <row r="535" spans="1:1">
      <c r="A535" s="17"/>
    </row>
    <row r="536" spans="1:1">
      <c r="A536" s="17"/>
    </row>
    <row r="537" spans="1:1">
      <c r="A537" s="17"/>
    </row>
    <row r="538" spans="1:1">
      <c r="A538" s="17"/>
    </row>
    <row r="539" spans="1:1">
      <c r="A539" s="17"/>
    </row>
    <row r="540" spans="1:1">
      <c r="A540" s="17"/>
    </row>
    <row r="541" spans="1:1">
      <c r="A541" s="17"/>
    </row>
    <row r="542" spans="1:1">
      <c r="A542" s="17"/>
    </row>
    <row r="543" spans="1:1">
      <c r="A543" s="17"/>
    </row>
    <row r="544" spans="1:1">
      <c r="A544" s="17"/>
    </row>
    <row r="545" spans="1:1">
      <c r="A545" s="17"/>
    </row>
    <row r="546" spans="1:1">
      <c r="A546" s="17"/>
    </row>
    <row r="547" spans="1:1">
      <c r="A547" s="17"/>
    </row>
    <row r="548" spans="1:1">
      <c r="A548" s="17"/>
    </row>
    <row r="549" spans="1:1">
      <c r="A549" s="17"/>
    </row>
    <row r="550" spans="1:1">
      <c r="A550" s="17"/>
    </row>
    <row r="551" spans="1:1">
      <c r="A551" s="17"/>
    </row>
    <row r="552" spans="1:1">
      <c r="A552" s="17"/>
    </row>
    <row r="553" spans="1:1">
      <c r="A553" s="17"/>
    </row>
    <row r="554" spans="1:1">
      <c r="A554" s="17"/>
    </row>
    <row r="555" spans="1:1">
      <c r="A555" s="17"/>
    </row>
    <row r="556" spans="1:1">
      <c r="A556" s="17"/>
    </row>
    <row r="557" spans="1:1">
      <c r="A557" s="17"/>
    </row>
    <row r="558" spans="1:1">
      <c r="A558" s="17"/>
    </row>
    <row r="559" spans="1:1">
      <c r="A559" s="17"/>
    </row>
    <row r="560" spans="1:1">
      <c r="A560" s="17"/>
    </row>
    <row r="561" spans="1:1">
      <c r="A561" s="17"/>
    </row>
    <row r="562" spans="1:1">
      <c r="A562" s="17"/>
    </row>
    <row r="563" spans="1:1">
      <c r="A563" s="17"/>
    </row>
    <row r="564" spans="1:1">
      <c r="A564" s="17"/>
    </row>
    <row r="565" spans="1:1">
      <c r="A565" s="17"/>
    </row>
    <row r="566" spans="1:1">
      <c r="A566" s="17"/>
    </row>
    <row r="567" spans="1:1">
      <c r="A567" s="17"/>
    </row>
    <row r="568" spans="1:1">
      <c r="A568" s="17"/>
    </row>
    <row r="569" spans="1:1">
      <c r="A569" s="17"/>
    </row>
    <row r="570" spans="1:1">
      <c r="A570" s="17"/>
    </row>
    <row r="571" spans="1:1">
      <c r="A571" s="17"/>
    </row>
    <row r="572" spans="1:1">
      <c r="A572" s="17"/>
    </row>
    <row r="573" spans="1:1">
      <c r="A573" s="17"/>
    </row>
    <row r="574" spans="1:1">
      <c r="A574" s="17"/>
    </row>
    <row r="575" spans="1:1">
      <c r="A575" s="17"/>
    </row>
    <row r="576" spans="1:1">
      <c r="A576" s="17"/>
    </row>
    <row r="577" spans="1:1">
      <c r="A577" s="17"/>
    </row>
    <row r="578" spans="1:1">
      <c r="A578" s="17"/>
    </row>
    <row r="579" spans="1:1">
      <c r="A579" s="17"/>
    </row>
    <row r="580" spans="1:1">
      <c r="A580" s="17"/>
    </row>
    <row r="581" spans="1:1">
      <c r="A581" s="17"/>
    </row>
    <row r="582" spans="1:1">
      <c r="A582" s="17"/>
    </row>
    <row r="583" spans="1:1">
      <c r="A583" s="17"/>
    </row>
    <row r="584" spans="1:1">
      <c r="A584" s="17"/>
    </row>
    <row r="585" spans="1:1">
      <c r="A585" s="17"/>
    </row>
    <row r="586" spans="1:1">
      <c r="A586" s="17"/>
    </row>
    <row r="587" spans="1:1">
      <c r="A587" s="17"/>
    </row>
    <row r="588" spans="1:1">
      <c r="A588" s="17"/>
    </row>
    <row r="589" spans="1:1">
      <c r="A589" s="17"/>
    </row>
    <row r="590" spans="1:1">
      <c r="A590" s="17"/>
    </row>
    <row r="591" spans="1:1">
      <c r="A591" s="17"/>
    </row>
    <row r="592" spans="1:1">
      <c r="A592" s="17"/>
    </row>
    <row r="593" spans="1:1">
      <c r="A593" s="17"/>
    </row>
    <row r="594" spans="1:1">
      <c r="A594" s="17"/>
    </row>
    <row r="595" spans="1:1">
      <c r="A595" s="17"/>
    </row>
    <row r="596" spans="1:1">
      <c r="A596" s="17"/>
    </row>
    <row r="597" spans="1:1">
      <c r="A597" s="17"/>
    </row>
    <row r="598" spans="1:1">
      <c r="A598" s="17"/>
    </row>
    <row r="599" spans="1:1">
      <c r="A599" s="17"/>
    </row>
    <row r="600" spans="1:1">
      <c r="A600" s="17"/>
    </row>
    <row r="601" spans="1:1">
      <c r="A601" s="17"/>
    </row>
    <row r="602" spans="1:1">
      <c r="A602" s="17"/>
    </row>
    <row r="603" spans="1:1">
      <c r="A603" s="17"/>
    </row>
    <row r="604" spans="1:1">
      <c r="A604" s="17"/>
    </row>
    <row r="605" spans="1:1">
      <c r="A605" s="17"/>
    </row>
    <row r="606" spans="1:1">
      <c r="A606" s="17"/>
    </row>
    <row r="607" spans="1:1">
      <c r="A607" s="17"/>
    </row>
    <row r="608" spans="1:1">
      <c r="A608" s="17"/>
    </row>
    <row r="609" spans="1:1">
      <c r="A609" s="17"/>
    </row>
    <row r="610" spans="1:1">
      <c r="A610" s="17"/>
    </row>
    <row r="611" spans="1:1">
      <c r="A611" s="17"/>
    </row>
    <row r="612" spans="1:1">
      <c r="A612" s="17"/>
    </row>
    <row r="613" spans="1:1">
      <c r="A613" s="17"/>
    </row>
    <row r="614" spans="1:1">
      <c r="A614" s="17"/>
    </row>
    <row r="615" spans="1:1">
      <c r="A615" s="17"/>
    </row>
    <row r="616" spans="1:1">
      <c r="A616" s="17"/>
    </row>
    <row r="617" spans="1:1">
      <c r="A617" s="17"/>
    </row>
    <row r="618" spans="1:1">
      <c r="A618" s="17"/>
    </row>
    <row r="619" spans="1:1">
      <c r="A619" s="17"/>
    </row>
    <row r="620" spans="1:1">
      <c r="A620" s="17"/>
    </row>
    <row r="621" spans="1:1">
      <c r="A621" s="17"/>
    </row>
    <row r="622" spans="1:1">
      <c r="A622" s="17"/>
    </row>
    <row r="623" spans="1:1">
      <c r="A623" s="17"/>
    </row>
    <row r="624" spans="1:1">
      <c r="A624" s="17"/>
    </row>
    <row r="625" spans="1:1">
      <c r="A625" s="17"/>
    </row>
    <row r="626" spans="1:1">
      <c r="A626" s="17"/>
    </row>
    <row r="627" spans="1:1">
      <c r="A627" s="17"/>
    </row>
    <row r="628" spans="1:1">
      <c r="A628" s="17"/>
    </row>
    <row r="629" spans="1:1">
      <c r="A629" s="17"/>
    </row>
    <row r="630" spans="1:1">
      <c r="A630" s="17"/>
    </row>
    <row r="631" spans="1:1">
      <c r="A631" s="17"/>
    </row>
    <row r="632" spans="1:1">
      <c r="A632" s="17"/>
    </row>
    <row r="633" spans="1:1">
      <c r="A633" s="17"/>
    </row>
    <row r="634" spans="1:1">
      <c r="A634" s="17"/>
    </row>
    <row r="635" spans="1:1">
      <c r="A635" s="17"/>
    </row>
    <row r="636" spans="1:1">
      <c r="A636" s="17"/>
    </row>
    <row r="637" spans="1:1">
      <c r="A637" s="17"/>
    </row>
    <row r="638" spans="1:1">
      <c r="A638" s="17"/>
    </row>
    <row r="639" spans="1:1">
      <c r="A639" s="17"/>
    </row>
    <row r="640" spans="1:1">
      <c r="A640" s="17"/>
    </row>
    <row r="641" spans="1:1">
      <c r="A641" s="17"/>
    </row>
    <row r="642" spans="1:1">
      <c r="A642" s="17"/>
    </row>
    <row r="643" spans="1:1">
      <c r="A643" s="17"/>
    </row>
    <row r="644" spans="1:1">
      <c r="A644" s="17"/>
    </row>
    <row r="645" spans="1:1">
      <c r="A645" s="17"/>
    </row>
    <row r="646" spans="1:1">
      <c r="A646" s="17"/>
    </row>
    <row r="647" spans="1:1">
      <c r="A647" s="17"/>
    </row>
    <row r="648" spans="1:1">
      <c r="A648" s="17"/>
    </row>
    <row r="649" spans="1:1">
      <c r="A649" s="17"/>
    </row>
    <row r="650" spans="1:1">
      <c r="A650" s="17"/>
    </row>
    <row r="651" spans="1:1">
      <c r="A651" s="17"/>
    </row>
    <row r="652" spans="1:1">
      <c r="A652" s="17"/>
    </row>
    <row r="653" spans="1:1">
      <c r="A653" s="17"/>
    </row>
    <row r="654" spans="1:1">
      <c r="A654" s="17"/>
    </row>
    <row r="655" spans="1:1">
      <c r="A655" s="17"/>
    </row>
    <row r="656" spans="1:1">
      <c r="A656" s="17"/>
    </row>
    <row r="657" spans="1:1">
      <c r="A657" s="17"/>
    </row>
    <row r="658" spans="1:1">
      <c r="A658" s="17"/>
    </row>
    <row r="659" spans="1:1">
      <c r="A659" s="17"/>
    </row>
    <row r="660" spans="1:1">
      <c r="A660" s="17"/>
    </row>
    <row r="661" spans="1:1">
      <c r="A661" s="17"/>
    </row>
    <row r="662" spans="1:1">
      <c r="A662" s="17"/>
    </row>
    <row r="663" spans="1:1">
      <c r="A663" s="17"/>
    </row>
    <row r="664" spans="1:1">
      <c r="A664" s="17"/>
    </row>
    <row r="665" spans="1:1">
      <c r="A665" s="17"/>
    </row>
    <row r="666" spans="1:1">
      <c r="A666" s="17"/>
    </row>
    <row r="667" spans="1:1">
      <c r="A667" s="17"/>
    </row>
    <row r="668" spans="1:1">
      <c r="A668" s="17"/>
    </row>
    <row r="669" spans="1:1">
      <c r="A669" s="17"/>
    </row>
    <row r="670" spans="1:1">
      <c r="A670" s="17"/>
    </row>
    <row r="671" spans="1:1">
      <c r="A671" s="17"/>
    </row>
    <row r="672" spans="1:1">
      <c r="A672" s="17"/>
    </row>
    <row r="673" spans="1:1">
      <c r="A673" s="17"/>
    </row>
    <row r="674" spans="1:1">
      <c r="A674" s="17"/>
    </row>
    <row r="675" spans="1:1">
      <c r="A675" s="17"/>
    </row>
    <row r="676" spans="1:1">
      <c r="A676" s="17"/>
    </row>
    <row r="677" spans="1:1">
      <c r="A677" s="17"/>
    </row>
    <row r="678" spans="1:1">
      <c r="A678" s="17"/>
    </row>
    <row r="679" spans="1:1">
      <c r="A679" s="17"/>
    </row>
    <row r="680" spans="1:1">
      <c r="A680" s="17"/>
    </row>
    <row r="681" spans="1:1">
      <c r="A681" s="17"/>
    </row>
    <row r="682" spans="1:1">
      <c r="A682" s="17"/>
    </row>
    <row r="683" spans="1:1">
      <c r="A683" s="17"/>
    </row>
    <row r="684" spans="1:1">
      <c r="A684" s="17"/>
    </row>
    <row r="685" spans="1:1">
      <c r="A685" s="17"/>
    </row>
    <row r="686" spans="1:1">
      <c r="A686" s="17"/>
    </row>
    <row r="687" spans="1:1">
      <c r="A687" s="17"/>
    </row>
    <row r="688" spans="1:1">
      <c r="A688" s="17"/>
    </row>
    <row r="689" spans="1:1">
      <c r="A689" s="17"/>
    </row>
    <row r="690" spans="1:1">
      <c r="A690" s="17"/>
    </row>
    <row r="691" spans="1:1">
      <c r="A691" s="17"/>
    </row>
    <row r="692" spans="1:1">
      <c r="A692" s="17"/>
    </row>
    <row r="693" spans="1:1">
      <c r="A693" s="17"/>
    </row>
    <row r="694" spans="1:1">
      <c r="A694" s="17"/>
    </row>
    <row r="695" spans="1:1">
      <c r="A695" s="17"/>
    </row>
    <row r="696" spans="1:1">
      <c r="A696" s="17"/>
    </row>
    <row r="697" spans="1:1">
      <c r="A697" s="17"/>
    </row>
    <row r="698" spans="1:1">
      <c r="A698" s="17"/>
    </row>
    <row r="699" spans="1:1">
      <c r="A699" s="17"/>
    </row>
    <row r="700" spans="1:1">
      <c r="A700" s="17"/>
    </row>
    <row r="701" spans="1:1">
      <c r="A701" s="17"/>
    </row>
    <row r="702" spans="1:1">
      <c r="A702" s="17"/>
    </row>
    <row r="703" spans="1:1">
      <c r="A703" s="17"/>
    </row>
    <row r="704" spans="1:1">
      <c r="A704" s="17"/>
    </row>
    <row r="705" spans="1:1">
      <c r="A705" s="17"/>
    </row>
    <row r="706" spans="1:1">
      <c r="A706" s="17"/>
    </row>
    <row r="707" spans="1:1">
      <c r="A707" s="17"/>
    </row>
    <row r="708" spans="1:1">
      <c r="A708" s="17"/>
    </row>
    <row r="709" spans="1:1">
      <c r="A709" s="17"/>
    </row>
    <row r="710" spans="1:1">
      <c r="A710" s="17"/>
    </row>
    <row r="711" spans="1:1">
      <c r="A711" s="17"/>
    </row>
    <row r="712" spans="1:1">
      <c r="A712" s="17"/>
    </row>
    <row r="713" spans="1:1">
      <c r="A713" s="17"/>
    </row>
    <row r="714" spans="1:1">
      <c r="A714" s="17"/>
    </row>
    <row r="715" spans="1:1">
      <c r="A715" s="17"/>
    </row>
    <row r="716" spans="1:1">
      <c r="A716" s="17"/>
    </row>
    <row r="717" spans="1:1">
      <c r="A717" s="17"/>
    </row>
    <row r="718" spans="1:1">
      <c r="A718" s="17"/>
    </row>
    <row r="719" spans="1:1">
      <c r="A719" s="17"/>
    </row>
    <row r="720" spans="1:1">
      <c r="A720" s="17"/>
    </row>
    <row r="721" spans="1:1">
      <c r="A721" s="17"/>
    </row>
    <row r="722" spans="1:1">
      <c r="A722" s="17"/>
    </row>
    <row r="723" spans="1:1">
      <c r="A723" s="17"/>
    </row>
    <row r="724" spans="1:1">
      <c r="A724" s="17"/>
    </row>
    <row r="725" spans="1:1">
      <c r="A725" s="17"/>
    </row>
    <row r="726" spans="1:1">
      <c r="A726" s="17"/>
    </row>
    <row r="727" spans="1:1">
      <c r="A727" s="17"/>
    </row>
    <row r="728" spans="1:1">
      <c r="A728" s="17"/>
    </row>
    <row r="729" spans="1:1">
      <c r="A729" s="17"/>
    </row>
    <row r="730" spans="1:1">
      <c r="A730" s="17"/>
    </row>
    <row r="731" spans="1:1">
      <c r="A731" s="17"/>
    </row>
    <row r="732" spans="1:1">
      <c r="A732" s="17"/>
    </row>
    <row r="733" spans="1:1">
      <c r="A733" s="17"/>
    </row>
    <row r="734" spans="1:1">
      <c r="A734" s="17"/>
    </row>
    <row r="735" spans="1:1">
      <c r="A735" s="17"/>
    </row>
    <row r="736" spans="1:1">
      <c r="A736" s="17"/>
    </row>
    <row r="737" spans="1:1">
      <c r="A737" s="17"/>
    </row>
    <row r="738" spans="1:1">
      <c r="A738" s="17"/>
    </row>
    <row r="739" spans="1:1">
      <c r="A739" s="17"/>
    </row>
    <row r="740" spans="1:1">
      <c r="A740" s="17"/>
    </row>
    <row r="741" spans="1:1">
      <c r="A741" s="17"/>
    </row>
    <row r="742" spans="1:1">
      <c r="A742" s="17"/>
    </row>
    <row r="743" spans="1:1">
      <c r="A743" s="17"/>
    </row>
    <row r="744" spans="1:1">
      <c r="A744" s="17"/>
    </row>
    <row r="745" spans="1:1">
      <c r="A745" s="17"/>
    </row>
    <row r="746" spans="1:1">
      <c r="A746" s="17"/>
    </row>
    <row r="747" spans="1:1">
      <c r="A747" s="17"/>
    </row>
    <row r="748" spans="1:1">
      <c r="A748" s="17"/>
    </row>
    <row r="749" spans="1:1">
      <c r="A749" s="17"/>
    </row>
    <row r="750" spans="1:1">
      <c r="A750" s="17"/>
    </row>
    <row r="751" spans="1:1">
      <c r="A751" s="17"/>
    </row>
    <row r="752" spans="1:1">
      <c r="A752" s="17"/>
    </row>
    <row r="753" spans="1:1">
      <c r="A753" s="17"/>
    </row>
    <row r="754" spans="1:1">
      <c r="A754" s="17"/>
    </row>
    <row r="755" spans="1:1">
      <c r="A755" s="17"/>
    </row>
    <row r="756" spans="1:1">
      <c r="A756" s="17"/>
    </row>
    <row r="757" spans="1:1">
      <c r="A757" s="17"/>
    </row>
    <row r="758" spans="1:1">
      <c r="A758" s="17"/>
    </row>
    <row r="759" spans="1:1">
      <c r="A759" s="17"/>
    </row>
    <row r="760" spans="1:1">
      <c r="A760" s="17"/>
    </row>
    <row r="761" spans="1:1">
      <c r="A761" s="17"/>
    </row>
    <row r="762" spans="1:1">
      <c r="A762" s="17"/>
    </row>
    <row r="763" spans="1:1">
      <c r="A763" s="17"/>
    </row>
    <row r="764" spans="1:1">
      <c r="A764" s="17"/>
    </row>
    <row r="765" spans="1:1">
      <c r="A765" s="17"/>
    </row>
    <row r="766" spans="1:1">
      <c r="A766" s="17"/>
    </row>
    <row r="767" spans="1:1">
      <c r="A767" s="17"/>
    </row>
    <row r="768" spans="1:1">
      <c r="A768" s="17"/>
    </row>
    <row r="769" spans="1:1">
      <c r="A769" s="17"/>
    </row>
    <row r="770" spans="1:1">
      <c r="A770" s="17"/>
    </row>
    <row r="771" spans="1:1">
      <c r="A771" s="17"/>
    </row>
    <row r="772" spans="1:1">
      <c r="A772" s="17"/>
    </row>
    <row r="773" spans="1:1">
      <c r="A773" s="17"/>
    </row>
    <row r="774" spans="1:1">
      <c r="A774" s="17"/>
    </row>
    <row r="775" spans="1:1">
      <c r="A775" s="17"/>
    </row>
    <row r="776" spans="1:1">
      <c r="A776" s="17"/>
    </row>
    <row r="777" spans="1:1">
      <c r="A777" s="17"/>
    </row>
    <row r="778" spans="1:1">
      <c r="A778" s="17"/>
    </row>
    <row r="779" spans="1:1">
      <c r="A779" s="17"/>
    </row>
    <row r="780" spans="1:1">
      <c r="A780" s="17"/>
    </row>
    <row r="781" spans="1:1">
      <c r="A781" s="17"/>
    </row>
    <row r="782" spans="1:1">
      <c r="A782" s="17"/>
    </row>
    <row r="783" spans="1:1">
      <c r="A783" s="17"/>
    </row>
    <row r="784" spans="1:1">
      <c r="A784" s="17"/>
    </row>
    <row r="785" spans="1:1">
      <c r="A785" s="17"/>
    </row>
    <row r="786" spans="1:1">
      <c r="A786" s="17"/>
    </row>
    <row r="787" spans="1:1">
      <c r="A787" s="17"/>
    </row>
    <row r="788" spans="1:1">
      <c r="A788" s="17"/>
    </row>
    <row r="789" spans="1:1">
      <c r="A789" s="17"/>
    </row>
    <row r="790" spans="1:1">
      <c r="A790" s="17"/>
    </row>
    <row r="791" spans="1:1">
      <c r="A791" s="17"/>
    </row>
    <row r="792" spans="1:1">
      <c r="A792" s="17"/>
    </row>
    <row r="793" spans="1:1">
      <c r="A793" s="17"/>
    </row>
    <row r="794" spans="1:1">
      <c r="A794" s="17"/>
    </row>
    <row r="795" spans="1:1">
      <c r="A795" s="17"/>
    </row>
    <row r="796" spans="1:1">
      <c r="A796" s="17"/>
    </row>
    <row r="797" spans="1:1">
      <c r="A797" s="17"/>
    </row>
    <row r="798" spans="1:1">
      <c r="A798" s="17"/>
    </row>
    <row r="799" spans="1:1">
      <c r="A799" s="17"/>
    </row>
    <row r="800" spans="1:1">
      <c r="A800" s="17"/>
    </row>
    <row r="801" spans="1:1">
      <c r="A801" s="17"/>
    </row>
    <row r="802" spans="1:1">
      <c r="A802" s="17"/>
    </row>
    <row r="803" spans="1:1">
      <c r="A803" s="17"/>
    </row>
    <row r="804" spans="1:1">
      <c r="A804" s="17"/>
    </row>
    <row r="805" spans="1:1">
      <c r="A805" s="17"/>
    </row>
    <row r="806" spans="1:1">
      <c r="A806" s="17"/>
    </row>
    <row r="807" spans="1:1">
      <c r="A807" s="17"/>
    </row>
    <row r="808" spans="1:1">
      <c r="A808" s="17"/>
    </row>
    <row r="809" spans="1:1">
      <c r="A809" s="17"/>
    </row>
    <row r="810" spans="1:1">
      <c r="A810" s="17"/>
    </row>
    <row r="811" spans="1:1">
      <c r="A811" s="17"/>
    </row>
    <row r="812" spans="1:1">
      <c r="A812" s="17"/>
    </row>
    <row r="813" spans="1:1">
      <c r="A813" s="17"/>
    </row>
    <row r="814" spans="1:1">
      <c r="A814" s="17"/>
    </row>
    <row r="815" spans="1:1">
      <c r="A815" s="17"/>
    </row>
    <row r="816" spans="1:1">
      <c r="A816" s="17"/>
    </row>
    <row r="817" spans="1:1">
      <c r="A817" s="17"/>
    </row>
    <row r="818" spans="1:1">
      <c r="A818" s="17"/>
    </row>
    <row r="819" spans="1:1">
      <c r="A819" s="17"/>
    </row>
    <row r="820" spans="1:1">
      <c r="A820" s="17"/>
    </row>
    <row r="821" spans="1:1">
      <c r="A821" s="17"/>
    </row>
    <row r="822" spans="1:1">
      <c r="A822" s="17"/>
    </row>
    <row r="823" spans="1:1">
      <c r="A823" s="17"/>
    </row>
    <row r="824" spans="1:1">
      <c r="A824" s="17"/>
    </row>
    <row r="825" spans="1:1">
      <c r="A825" s="17"/>
    </row>
    <row r="826" spans="1:1">
      <c r="A826" s="17"/>
    </row>
    <row r="827" spans="1:1">
      <c r="A827" s="17"/>
    </row>
    <row r="828" spans="1:1">
      <c r="A828" s="17"/>
    </row>
    <row r="829" spans="1:1">
      <c r="A829" s="17"/>
    </row>
    <row r="830" spans="1:1">
      <c r="A830" s="17"/>
    </row>
    <row r="831" spans="1:1">
      <c r="A831" s="17"/>
    </row>
    <row r="832" spans="1:1">
      <c r="A832" s="17"/>
    </row>
    <row r="833" spans="1:1">
      <c r="A833" s="17"/>
    </row>
    <row r="834" spans="1:1">
      <c r="A834" s="17"/>
    </row>
    <row r="835" spans="1:1">
      <c r="A835" s="17"/>
    </row>
    <row r="836" spans="1:1">
      <c r="A836" s="17"/>
    </row>
    <row r="837" spans="1:1">
      <c r="A837" s="17"/>
    </row>
    <row r="838" spans="1:1">
      <c r="A838" s="17"/>
    </row>
    <row r="839" spans="1:1">
      <c r="A839" s="17"/>
    </row>
    <row r="840" spans="1:1">
      <c r="A840" s="17"/>
    </row>
    <row r="841" spans="1:1">
      <c r="A841" s="17"/>
    </row>
    <row r="842" spans="1:1">
      <c r="A842" s="17"/>
    </row>
    <row r="843" spans="1:1">
      <c r="A843" s="17"/>
    </row>
    <row r="844" spans="1:1">
      <c r="A844" s="17"/>
    </row>
    <row r="845" spans="1:1">
      <c r="A845" s="17"/>
    </row>
    <row r="846" spans="1:1">
      <c r="A846" s="17"/>
    </row>
    <row r="847" spans="1:1">
      <c r="A847" s="17"/>
    </row>
    <row r="848" spans="1:1">
      <c r="A848" s="17"/>
    </row>
    <row r="849" spans="1:1">
      <c r="A849" s="17"/>
    </row>
    <row r="850" spans="1:1">
      <c r="A850" s="17"/>
    </row>
    <row r="851" spans="1:1">
      <c r="A851" s="17"/>
    </row>
    <row r="852" spans="1:1">
      <c r="A852" s="17"/>
    </row>
    <row r="853" spans="1:1">
      <c r="A853" s="17"/>
    </row>
    <row r="854" spans="1:1">
      <c r="A854" s="17"/>
    </row>
    <row r="855" spans="1:1">
      <c r="A855" s="17"/>
    </row>
    <row r="856" spans="1:1">
      <c r="A856" s="17"/>
    </row>
    <row r="857" spans="1:1">
      <c r="A857" s="17"/>
    </row>
    <row r="858" spans="1:1">
      <c r="A858" s="17"/>
    </row>
    <row r="859" spans="1:1">
      <c r="A859" s="17"/>
    </row>
    <row r="860" spans="1:1">
      <c r="A860" s="17"/>
    </row>
    <row r="861" spans="1:1">
      <c r="A861" s="17"/>
    </row>
    <row r="862" spans="1:1">
      <c r="A862" s="17"/>
    </row>
    <row r="863" spans="1:1">
      <c r="A863" s="17"/>
    </row>
    <row r="864" spans="1:1">
      <c r="A864" s="17"/>
    </row>
    <row r="865" spans="1:1">
      <c r="A865" s="17"/>
    </row>
    <row r="866" spans="1:1">
      <c r="A866" s="17"/>
    </row>
    <row r="867" spans="1:1">
      <c r="A867" s="17"/>
    </row>
    <row r="868" spans="1:1">
      <c r="A868" s="17"/>
    </row>
    <row r="869" spans="1:1">
      <c r="A869" s="17"/>
    </row>
    <row r="870" spans="1:1">
      <c r="A870" s="17"/>
    </row>
    <row r="871" spans="1:1">
      <c r="A871" s="17"/>
    </row>
    <row r="872" spans="1:1">
      <c r="A872" s="17"/>
    </row>
    <row r="873" spans="1:1">
      <c r="A873" s="17"/>
    </row>
    <row r="874" spans="1:1">
      <c r="A874" s="17"/>
    </row>
    <row r="875" spans="1:1">
      <c r="A875" s="17"/>
    </row>
    <row r="876" spans="1:1">
      <c r="A876" s="17"/>
    </row>
    <row r="877" spans="1:1">
      <c r="A877" s="17"/>
    </row>
    <row r="878" spans="1:1">
      <c r="A878" s="17"/>
    </row>
    <row r="879" spans="1:1">
      <c r="A879" s="17"/>
    </row>
    <row r="880" spans="1:1">
      <c r="A880" s="17"/>
    </row>
    <row r="881" spans="1:1">
      <c r="A881" s="17"/>
    </row>
    <row r="882" spans="1:1">
      <c r="A882" s="17"/>
    </row>
    <row r="883" spans="1:1">
      <c r="A883" s="17"/>
    </row>
    <row r="884" spans="1:1">
      <c r="A884" s="17"/>
    </row>
    <row r="885" spans="1:1">
      <c r="A885" s="17"/>
    </row>
    <row r="886" spans="1:1">
      <c r="A886" s="17"/>
    </row>
    <row r="887" spans="1:1">
      <c r="A887" s="17"/>
    </row>
    <row r="888" spans="1:1">
      <c r="A888" s="17"/>
    </row>
    <row r="889" spans="1:1">
      <c r="A889" s="17"/>
    </row>
    <row r="890" spans="1:1">
      <c r="A890" s="17"/>
    </row>
    <row r="891" spans="1:1">
      <c r="A891" s="17"/>
    </row>
    <row r="892" spans="1:1">
      <c r="A892" s="17"/>
    </row>
    <row r="893" spans="1:1">
      <c r="A893" s="17"/>
    </row>
    <row r="894" spans="1:1">
      <c r="A894" s="17"/>
    </row>
    <row r="895" spans="1:1">
      <c r="A895" s="17"/>
    </row>
    <row r="896" spans="1:1">
      <c r="A896" s="17"/>
    </row>
    <row r="897" spans="1:1">
      <c r="A897" s="17"/>
    </row>
    <row r="898" spans="1:1">
      <c r="A898" s="17"/>
    </row>
    <row r="899" spans="1:1">
      <c r="A899" s="17"/>
    </row>
    <row r="900" spans="1:1">
      <c r="A900" s="17"/>
    </row>
    <row r="901" spans="1:1">
      <c r="A901" s="17"/>
    </row>
    <row r="902" spans="1:1">
      <c r="A902" s="17"/>
    </row>
    <row r="903" spans="1:1">
      <c r="A903" s="17"/>
    </row>
    <row r="904" spans="1:1">
      <c r="A904" s="17"/>
    </row>
    <row r="905" spans="1:1">
      <c r="A905" s="17"/>
    </row>
    <row r="906" spans="1:1">
      <c r="A906" s="17"/>
    </row>
    <row r="907" spans="1:1">
      <c r="A907" s="17"/>
    </row>
    <row r="908" spans="1:1">
      <c r="A908" s="17"/>
    </row>
    <row r="909" spans="1:1">
      <c r="A909" s="17"/>
    </row>
    <row r="910" spans="1:1">
      <c r="A910" s="17"/>
    </row>
    <row r="911" spans="1:1">
      <c r="A911" s="17"/>
    </row>
    <row r="912" spans="1:1">
      <c r="A912" s="17"/>
    </row>
    <row r="913" spans="1:1">
      <c r="A913" s="17"/>
    </row>
    <row r="914" spans="1:1">
      <c r="A914" s="17"/>
    </row>
    <row r="915" spans="1:1">
      <c r="A915" s="17"/>
    </row>
    <row r="916" spans="1:1">
      <c r="A916" s="17"/>
    </row>
    <row r="917" spans="1:1">
      <c r="A917" s="17"/>
    </row>
    <row r="918" spans="1:1">
      <c r="A918" s="17"/>
    </row>
    <row r="919" spans="1:1">
      <c r="A919" s="17"/>
    </row>
    <row r="920" spans="1:1">
      <c r="A920" s="17"/>
    </row>
    <row r="921" spans="1:1">
      <c r="A921" s="17"/>
    </row>
    <row r="922" spans="1:1">
      <c r="A922" s="17"/>
    </row>
    <row r="923" spans="1:1">
      <c r="A923" s="17"/>
    </row>
    <row r="924" spans="1:1">
      <c r="A924" s="17"/>
    </row>
    <row r="925" spans="1:1">
      <c r="A925" s="17"/>
    </row>
    <row r="926" spans="1:1">
      <c r="A926" s="17"/>
    </row>
    <row r="927" spans="1:1">
      <c r="A927" s="17"/>
    </row>
    <row r="928" spans="1:1">
      <c r="A928" s="17"/>
    </row>
    <row r="929" spans="1:1">
      <c r="A929" s="17"/>
    </row>
    <row r="930" spans="1:1">
      <c r="A930" s="17"/>
    </row>
    <row r="931" spans="1:1">
      <c r="A931" s="17"/>
    </row>
    <row r="932" spans="1:1">
      <c r="A932" s="17"/>
    </row>
    <row r="933" spans="1:1">
      <c r="A933" s="17"/>
    </row>
    <row r="934" spans="1:1">
      <c r="A934" s="17"/>
    </row>
    <row r="935" spans="1:1">
      <c r="A935" s="17"/>
    </row>
    <row r="936" spans="1:1">
      <c r="A936" s="17"/>
    </row>
    <row r="937" spans="1:1">
      <c r="A937" s="17"/>
    </row>
    <row r="938" spans="1:1">
      <c r="A938" s="17"/>
    </row>
    <row r="939" spans="1:1">
      <c r="A939" s="17"/>
    </row>
    <row r="940" spans="1:1">
      <c r="A940" s="17"/>
    </row>
    <row r="941" spans="1:1">
      <c r="A941" s="17"/>
    </row>
    <row r="942" spans="1:1">
      <c r="A942" s="17"/>
    </row>
    <row r="943" spans="1:1">
      <c r="A943" s="17"/>
    </row>
    <row r="944" spans="1:1">
      <c r="A944" s="17"/>
    </row>
    <row r="945" spans="1:1">
      <c r="A945" s="17"/>
    </row>
    <row r="946" spans="1:1">
      <c r="A946" s="17"/>
    </row>
    <row r="947" spans="1:1">
      <c r="A947" s="17"/>
    </row>
    <row r="948" spans="1:1">
      <c r="A948" s="17"/>
    </row>
    <row r="949" spans="1:1">
      <c r="A949" s="17"/>
    </row>
    <row r="950" spans="1:1">
      <c r="A950" s="17"/>
    </row>
    <row r="951" spans="1:1">
      <c r="A951" s="17"/>
    </row>
    <row r="952" spans="1:1">
      <c r="A952" s="17"/>
    </row>
    <row r="953" spans="1:1">
      <c r="A953" s="17"/>
    </row>
    <row r="954" spans="1:1">
      <c r="A954" s="17"/>
    </row>
    <row r="955" spans="1:1">
      <c r="A955" s="17"/>
    </row>
    <row r="956" spans="1:1">
      <c r="A956" s="17"/>
    </row>
    <row r="957" spans="1:1">
      <c r="A957" s="17"/>
    </row>
    <row r="958" spans="1:1">
      <c r="A958" s="17"/>
    </row>
    <row r="959" spans="1:1">
      <c r="A959" s="17"/>
    </row>
    <row r="960" spans="1:1">
      <c r="A960" s="17"/>
    </row>
    <row r="961" spans="1:1">
      <c r="A961" s="17"/>
    </row>
    <row r="962" spans="1:1">
      <c r="A962" s="17"/>
    </row>
    <row r="963" spans="1:1">
      <c r="A963" s="17"/>
    </row>
    <row r="964" spans="1:1">
      <c r="A964" s="17"/>
    </row>
    <row r="965" spans="1:1">
      <c r="A965" s="17"/>
    </row>
    <row r="966" spans="1:1">
      <c r="A966" s="17"/>
    </row>
    <row r="967" spans="1:1">
      <c r="A967" s="17"/>
    </row>
    <row r="968" spans="1:1">
      <c r="A968" s="17"/>
    </row>
    <row r="969" spans="1:1">
      <c r="A969" s="17"/>
    </row>
    <row r="970" spans="1:1">
      <c r="A970" s="17"/>
    </row>
    <row r="971" spans="1:1">
      <c r="A971" s="17"/>
    </row>
    <row r="972" spans="1:1">
      <c r="A972" s="17"/>
    </row>
    <row r="973" spans="1:1">
      <c r="A973" s="17"/>
    </row>
    <row r="974" spans="1:1">
      <c r="A974" s="17"/>
    </row>
    <row r="975" spans="1:1">
      <c r="A975" s="17"/>
    </row>
    <row r="976" spans="1:1">
      <c r="A976" s="17"/>
    </row>
    <row r="977" spans="1:1">
      <c r="A977" s="17"/>
    </row>
    <row r="978" spans="1:1">
      <c r="A978" s="17"/>
    </row>
    <row r="979" spans="1:1">
      <c r="A979" s="17"/>
    </row>
    <row r="980" spans="1:1">
      <c r="A980" s="17"/>
    </row>
    <row r="981" spans="1:1">
      <c r="A981" s="17"/>
    </row>
    <row r="982" spans="1:1">
      <c r="A982" s="17"/>
    </row>
    <row r="983" spans="1:1">
      <c r="A983" s="17"/>
    </row>
    <row r="984" spans="1:1">
      <c r="A984" s="17"/>
    </row>
    <row r="985" spans="1:1">
      <c r="A985" s="17"/>
    </row>
    <row r="986" spans="1:1">
      <c r="A986" s="17"/>
    </row>
    <row r="987" spans="1:1">
      <c r="A987" s="17"/>
    </row>
    <row r="988" spans="1:1">
      <c r="A988" s="17"/>
    </row>
    <row r="989" spans="1:1">
      <c r="A989" s="17"/>
    </row>
    <row r="990" spans="1:1">
      <c r="A990" s="17"/>
    </row>
    <row r="991" spans="1:1">
      <c r="A991" s="17"/>
    </row>
    <row r="992" spans="1:1">
      <c r="A992" s="17"/>
    </row>
    <row r="993" spans="1:1">
      <c r="A993" s="17"/>
    </row>
    <row r="994" spans="1:1">
      <c r="A994" s="17"/>
    </row>
    <row r="995" spans="1:1">
      <c r="A995" s="17"/>
    </row>
    <row r="996" spans="1:1">
      <c r="A996" s="17"/>
    </row>
    <row r="997" spans="1:1">
      <c r="A997" s="17"/>
    </row>
    <row r="998" spans="1:1">
      <c r="A998" s="17"/>
    </row>
    <row r="999" spans="1:1">
      <c r="A999" s="17"/>
    </row>
    <row r="1000" spans="1:1">
      <c r="A1000" s="17"/>
    </row>
    <row r="1001" spans="1:1">
      <c r="A1001" s="17"/>
    </row>
    <row r="1002" spans="1:1">
      <c r="A1002" s="17"/>
    </row>
    <row r="1003" spans="1:1">
      <c r="A1003" s="17"/>
    </row>
    <row r="1004" spans="1:1">
      <c r="A1004" s="17"/>
    </row>
    <row r="1005" spans="1:1">
      <c r="A1005" s="17"/>
    </row>
    <row r="1006" spans="1:1">
      <c r="A1006" s="17"/>
    </row>
    <row r="1007" spans="1:1">
      <c r="A1007" s="17"/>
    </row>
    <row r="1008" spans="1:1">
      <c r="A1008" s="17"/>
    </row>
    <row r="1009" spans="1:1">
      <c r="A1009" s="17"/>
    </row>
    <row r="1010" spans="1:1">
      <c r="A1010" s="17"/>
    </row>
    <row r="1011" spans="1:1">
      <c r="A1011" s="17"/>
    </row>
    <row r="1012" spans="1:1">
      <c r="A1012" s="17"/>
    </row>
    <row r="1013" spans="1:1">
      <c r="A1013" s="17"/>
    </row>
    <row r="1014" spans="1:1">
      <c r="A1014" s="17"/>
    </row>
    <row r="1015" spans="1:1">
      <c r="A1015" s="17"/>
    </row>
    <row r="1016" spans="1:1">
      <c r="A1016" s="17"/>
    </row>
    <row r="1017" spans="1:1">
      <c r="A1017" s="17"/>
    </row>
    <row r="1018" spans="1:1">
      <c r="A1018" s="17"/>
    </row>
    <row r="1019" spans="1:1">
      <c r="A1019" s="17"/>
    </row>
    <row r="1020" spans="1:1">
      <c r="A1020" s="17"/>
    </row>
    <row r="1021" spans="1:1">
      <c r="A1021" s="17"/>
    </row>
    <row r="1022" spans="1:1">
      <c r="A1022" s="17"/>
    </row>
    <row r="1023" spans="1:1">
      <c r="A1023" s="17"/>
    </row>
    <row r="1024" spans="1:1">
      <c r="A1024" s="17"/>
    </row>
    <row r="1025" spans="1:1">
      <c r="A1025" s="17"/>
    </row>
    <row r="1026" spans="1:1">
      <c r="A1026" s="17"/>
    </row>
    <row r="1027" spans="1:1">
      <c r="A1027" s="17"/>
    </row>
    <row r="1028" spans="1:1">
      <c r="A1028" s="17"/>
    </row>
    <row r="1029" spans="1:1">
      <c r="A1029" s="17"/>
    </row>
    <row r="1030" spans="1:1">
      <c r="A1030" s="17"/>
    </row>
    <row r="1031" spans="1:1">
      <c r="A1031" s="17"/>
    </row>
    <row r="1032" spans="1:1">
      <c r="A1032" s="17"/>
    </row>
    <row r="1033" spans="1:1">
      <c r="A1033" s="17"/>
    </row>
    <row r="1034" spans="1:1">
      <c r="A1034" s="17"/>
    </row>
    <row r="1035" spans="1:1">
      <c r="A1035" s="17"/>
    </row>
    <row r="1036" spans="1:1">
      <c r="A1036" s="17"/>
    </row>
    <row r="1037" spans="1:1">
      <c r="A1037" s="17"/>
    </row>
    <row r="1038" spans="1:1">
      <c r="A1038" s="17"/>
    </row>
    <row r="1039" spans="1:1">
      <c r="A1039" s="17"/>
    </row>
    <row r="1040" spans="1:1">
      <c r="A1040" s="17"/>
    </row>
    <row r="1041" spans="1:1">
      <c r="A1041" s="17"/>
    </row>
    <row r="1042" spans="1:1">
      <c r="A1042" s="17"/>
    </row>
    <row r="1043" spans="1:1">
      <c r="A1043" s="17"/>
    </row>
    <row r="1044" spans="1:1">
      <c r="A1044" s="17"/>
    </row>
    <row r="1045" spans="1:1">
      <c r="A1045" s="17"/>
    </row>
    <row r="1046" spans="1:1">
      <c r="A1046" s="17"/>
    </row>
    <row r="1047" spans="1:1">
      <c r="A1047" s="17"/>
    </row>
    <row r="1048" spans="1:1">
      <c r="A1048" s="17"/>
    </row>
    <row r="1049" spans="1:1">
      <c r="A1049" s="17"/>
    </row>
    <row r="1050" spans="1:1">
      <c r="A1050" s="17"/>
    </row>
    <row r="1051" spans="1:1">
      <c r="A1051" s="17"/>
    </row>
    <row r="1052" spans="1:1">
      <c r="A1052" s="17"/>
    </row>
    <row r="1053" spans="1:1">
      <c r="A1053" s="17"/>
    </row>
    <row r="1054" spans="1:1">
      <c r="A1054" s="17"/>
    </row>
    <row r="1055" spans="1:1">
      <c r="A1055" s="17"/>
    </row>
    <row r="1056" spans="1:1">
      <c r="A1056" s="17"/>
    </row>
    <row r="1057" spans="1:1">
      <c r="A1057" s="17"/>
    </row>
    <row r="1058" spans="1:1">
      <c r="A1058" s="17"/>
    </row>
    <row r="1059" spans="1:1">
      <c r="A1059" s="17"/>
    </row>
    <row r="1060" spans="1:1">
      <c r="A1060" s="17"/>
    </row>
    <row r="1061" spans="1:1">
      <c r="A1061" s="17"/>
    </row>
    <row r="1062" spans="1:1">
      <c r="A1062" s="17"/>
    </row>
    <row r="1063" spans="1:1">
      <c r="A1063" s="17"/>
    </row>
    <row r="1064" spans="1:1">
      <c r="A1064" s="17"/>
    </row>
    <row r="1065" spans="1:1">
      <c r="A1065" s="17"/>
    </row>
    <row r="1066" spans="1:1">
      <c r="A1066" s="17"/>
    </row>
    <row r="1067" spans="1:1">
      <c r="A1067" s="17"/>
    </row>
    <row r="1068" spans="1:1">
      <c r="A1068" s="17"/>
    </row>
    <row r="1069" spans="1:1">
      <c r="A1069" s="17"/>
    </row>
    <row r="1070" spans="1:1">
      <c r="A1070" s="17"/>
    </row>
    <row r="1071" spans="1:1">
      <c r="A1071" s="17"/>
    </row>
    <row r="1072" spans="1:1">
      <c r="A1072" s="17"/>
    </row>
    <row r="1073" spans="1:1">
      <c r="A1073" s="17"/>
    </row>
    <row r="1074" spans="1:1">
      <c r="A1074" s="17"/>
    </row>
    <row r="1075" spans="1:1">
      <c r="A1075" s="17"/>
    </row>
    <row r="1076" spans="1:1">
      <c r="A1076" s="17"/>
    </row>
    <row r="1077" spans="1:1">
      <c r="A1077" s="17"/>
    </row>
    <row r="1078" spans="1:1">
      <c r="A1078" s="17"/>
    </row>
    <row r="1079" spans="1:1">
      <c r="A1079" s="17"/>
    </row>
    <row r="1080" spans="1:1">
      <c r="A1080" s="17"/>
    </row>
    <row r="1081" spans="1:1">
      <c r="A1081" s="17"/>
    </row>
    <row r="1082" spans="1:1">
      <c r="A1082" s="17"/>
    </row>
    <row r="1083" spans="1:1">
      <c r="A1083" s="17"/>
    </row>
    <row r="1084" spans="1:1">
      <c r="A1084" s="17"/>
    </row>
    <row r="1085" spans="1:1">
      <c r="A1085" s="17"/>
    </row>
    <row r="1086" spans="1:1">
      <c r="A1086" s="17"/>
    </row>
    <row r="1087" spans="1:1">
      <c r="A1087" s="17"/>
    </row>
    <row r="1088" spans="1:1">
      <c r="A1088" s="17"/>
    </row>
    <row r="1089" spans="1:1">
      <c r="A1089" s="17"/>
    </row>
    <row r="1090" spans="1:1">
      <c r="A1090" s="17"/>
    </row>
    <row r="1091" spans="1:1">
      <c r="A1091" s="17"/>
    </row>
    <row r="1092" spans="1:1">
      <c r="A1092" s="17"/>
    </row>
    <row r="1093" spans="1:1">
      <c r="A1093" s="17"/>
    </row>
    <row r="1094" spans="1:1">
      <c r="A1094" s="17"/>
    </row>
    <row r="1095" spans="1:1">
      <c r="A1095" s="17"/>
    </row>
    <row r="1096" spans="1:1">
      <c r="A1096" s="17"/>
    </row>
    <row r="1097" spans="1:1">
      <c r="A1097" s="17"/>
    </row>
    <row r="1098" spans="1:1">
      <c r="A1098" s="17"/>
    </row>
    <row r="1099" spans="1:1">
      <c r="A1099" s="17"/>
    </row>
    <row r="1100" spans="1:1">
      <c r="A1100" s="17"/>
    </row>
    <row r="1101" spans="1:1">
      <c r="A1101" s="17"/>
    </row>
    <row r="1102" spans="1:1">
      <c r="A1102" s="17"/>
    </row>
    <row r="1103" spans="1:1">
      <c r="A1103" s="17"/>
    </row>
    <row r="1104" spans="1:1">
      <c r="A1104" s="17"/>
    </row>
    <row r="1105" spans="1:1">
      <c r="A1105" s="17"/>
    </row>
    <row r="1106" spans="1:1">
      <c r="A1106" s="17"/>
    </row>
    <row r="1107" spans="1:1">
      <c r="A1107" s="17"/>
    </row>
    <row r="1108" spans="1:1">
      <c r="A1108" s="17"/>
    </row>
    <row r="1109" spans="1:1">
      <c r="A1109" s="17"/>
    </row>
    <row r="1110" spans="1:1">
      <c r="A1110" s="17"/>
    </row>
    <row r="1111" spans="1:1">
      <c r="A1111" s="17"/>
    </row>
    <row r="1112" spans="1:1">
      <c r="A1112" s="17"/>
    </row>
    <row r="1113" spans="1:1">
      <c r="A1113" s="17"/>
    </row>
    <row r="1114" spans="1:1">
      <c r="A1114" s="17"/>
    </row>
    <row r="1115" spans="1:1">
      <c r="A1115" s="17"/>
    </row>
    <row r="1116" spans="1:1">
      <c r="A1116" s="17"/>
    </row>
    <row r="1117" spans="1:1">
      <c r="A1117" s="17"/>
    </row>
    <row r="1118" spans="1:1">
      <c r="A1118" s="17"/>
    </row>
    <row r="1119" spans="1:1">
      <c r="A1119" s="17"/>
    </row>
    <row r="1120" spans="1:1">
      <c r="A1120" s="17"/>
    </row>
    <row r="1121" spans="1:1">
      <c r="A1121" s="17"/>
    </row>
    <row r="1122" spans="1:1">
      <c r="A1122" s="17"/>
    </row>
    <row r="1123" spans="1:1">
      <c r="A1123" s="17"/>
    </row>
    <row r="1124" spans="1:1">
      <c r="A1124" s="17"/>
    </row>
    <row r="1125" spans="1:1">
      <c r="A1125" s="17"/>
    </row>
    <row r="1126" spans="1:1">
      <c r="A1126" s="17"/>
    </row>
    <row r="1127" spans="1:1">
      <c r="A1127" s="17"/>
    </row>
    <row r="1128" spans="1:1">
      <c r="A1128" s="17"/>
    </row>
    <row r="1129" spans="1:1">
      <c r="A1129" s="17"/>
    </row>
    <row r="1130" spans="1:1">
      <c r="A1130" s="17"/>
    </row>
    <row r="1131" spans="1:1">
      <c r="A1131" s="17"/>
    </row>
    <row r="1132" spans="1:1">
      <c r="A1132" s="17"/>
    </row>
    <row r="1133" spans="1:1">
      <c r="A1133" s="17"/>
    </row>
    <row r="1134" spans="1:1">
      <c r="A1134" s="17"/>
    </row>
    <row r="1135" spans="1:1">
      <c r="A1135" s="17"/>
    </row>
    <row r="1136" spans="1:1">
      <c r="A1136" s="17"/>
    </row>
    <row r="1137" spans="1:1">
      <c r="A1137" s="17"/>
    </row>
    <row r="1138" spans="1:1">
      <c r="A1138" s="17"/>
    </row>
    <row r="1139" spans="1:1">
      <c r="A1139" s="17"/>
    </row>
    <row r="1140" spans="1:1">
      <c r="A1140" s="17"/>
    </row>
    <row r="1141" spans="1:1">
      <c r="A1141" s="17"/>
    </row>
    <row r="1142" spans="1:1">
      <c r="A1142" s="17"/>
    </row>
    <row r="1143" spans="1:1">
      <c r="A1143" s="17"/>
    </row>
    <row r="1144" spans="1:1">
      <c r="A1144" s="17"/>
    </row>
    <row r="1145" spans="1:1">
      <c r="A1145" s="17"/>
    </row>
    <row r="1146" spans="1:1">
      <c r="A1146" s="17"/>
    </row>
    <row r="1147" spans="1:1">
      <c r="A1147" s="17"/>
    </row>
    <row r="1148" spans="1:1">
      <c r="A1148" s="17"/>
    </row>
    <row r="1149" spans="1:1">
      <c r="A1149" s="17"/>
    </row>
    <row r="1150" spans="1:1">
      <c r="A1150" s="17"/>
    </row>
    <row r="1151" spans="1:1">
      <c r="A1151" s="17"/>
    </row>
    <row r="1152" spans="1:1">
      <c r="A1152" s="17"/>
    </row>
    <row r="1153" spans="1:1">
      <c r="A1153" s="17"/>
    </row>
    <row r="1154" spans="1:1">
      <c r="A1154" s="17"/>
    </row>
    <row r="1155" spans="1:1">
      <c r="A1155" s="17"/>
    </row>
    <row r="1156" spans="1:1">
      <c r="A1156" s="17"/>
    </row>
    <row r="1157" spans="1:1">
      <c r="A1157" s="17"/>
    </row>
    <row r="1158" spans="1:1">
      <c r="A1158" s="17"/>
    </row>
    <row r="1159" spans="1:1">
      <c r="A1159" s="17"/>
    </row>
    <row r="1160" spans="1:1">
      <c r="A1160" s="17"/>
    </row>
    <row r="1161" spans="1:1">
      <c r="A1161" s="17"/>
    </row>
    <row r="1162" spans="1:1">
      <c r="A1162" s="17"/>
    </row>
    <row r="1163" spans="1:1">
      <c r="A1163" s="17"/>
    </row>
    <row r="1164" spans="1:1">
      <c r="A1164" s="17"/>
    </row>
    <row r="1165" spans="1:1">
      <c r="A1165" s="17"/>
    </row>
    <row r="1166" spans="1:1">
      <c r="A1166" s="17"/>
    </row>
    <row r="1167" spans="1:1">
      <c r="A1167" s="17"/>
    </row>
    <row r="1168" spans="1:1">
      <c r="A1168" s="17"/>
    </row>
    <row r="1169" spans="1:1">
      <c r="A1169" s="17"/>
    </row>
    <row r="1170" spans="1:1">
      <c r="A1170" s="17"/>
    </row>
    <row r="1171" spans="1:1">
      <c r="A1171" s="17"/>
    </row>
    <row r="1172" spans="1:1">
      <c r="A1172" s="17"/>
    </row>
    <row r="1173" spans="1:1">
      <c r="A1173" s="17"/>
    </row>
    <row r="1174" spans="1:1">
      <c r="A1174" s="17"/>
    </row>
    <row r="1175" spans="1:1">
      <c r="A1175" s="17"/>
    </row>
    <row r="1176" spans="1:1">
      <c r="A1176" s="17"/>
    </row>
    <row r="1177" spans="1:1">
      <c r="A1177" s="17"/>
    </row>
    <row r="1178" spans="1:1">
      <c r="A1178" s="17"/>
    </row>
    <row r="1179" spans="1:1">
      <c r="A1179" s="17"/>
    </row>
    <row r="1180" spans="1:1">
      <c r="A1180" s="17"/>
    </row>
    <row r="1181" spans="1:1">
      <c r="A1181" s="17"/>
    </row>
    <row r="1182" spans="1:1">
      <c r="A1182" s="17"/>
    </row>
    <row r="1183" spans="1:1">
      <c r="A1183" s="17"/>
    </row>
    <row r="1184" spans="1:1">
      <c r="A1184" s="17"/>
    </row>
    <row r="1185" spans="1:1">
      <c r="A1185" s="17"/>
    </row>
    <row r="1186" spans="1:1">
      <c r="A1186" s="17"/>
    </row>
    <row r="1187" spans="1:1">
      <c r="A1187" s="17"/>
    </row>
    <row r="1188" spans="1:1">
      <c r="A1188" s="17"/>
    </row>
    <row r="1189" spans="1:1">
      <c r="A1189" s="17"/>
    </row>
    <row r="1190" spans="1:1">
      <c r="A1190" s="17"/>
    </row>
    <row r="1191" spans="1:1">
      <c r="A1191" s="17"/>
    </row>
    <row r="1192" spans="1:1">
      <c r="A1192" s="17"/>
    </row>
    <row r="1193" spans="1:1">
      <c r="A1193" s="17"/>
    </row>
    <row r="1194" spans="1:1">
      <c r="A1194" s="17"/>
    </row>
    <row r="1195" spans="1:1">
      <c r="A1195" s="17"/>
    </row>
    <row r="1196" spans="1:1">
      <c r="A1196" s="17"/>
    </row>
    <row r="1197" spans="1:1">
      <c r="A1197" s="17"/>
    </row>
    <row r="1198" spans="1:1">
      <c r="A1198" s="17"/>
    </row>
    <row r="1199" spans="1:1">
      <c r="A1199" s="17"/>
    </row>
    <row r="1200" spans="1:1">
      <c r="A1200" s="17"/>
    </row>
    <row r="1201" spans="1:1">
      <c r="A1201" s="17"/>
    </row>
    <row r="1202" spans="1:1">
      <c r="A1202" s="17"/>
    </row>
    <row r="1203" spans="1:1">
      <c r="A1203" s="17"/>
    </row>
    <row r="1204" spans="1:1">
      <c r="A1204" s="17"/>
    </row>
    <row r="1205" spans="1:1">
      <c r="A1205" s="17"/>
    </row>
    <row r="1206" spans="1:1">
      <c r="A1206" s="17"/>
    </row>
    <row r="1207" spans="1:1">
      <c r="A1207" s="17"/>
    </row>
    <row r="1208" spans="1:1">
      <c r="A1208" s="17"/>
    </row>
    <row r="1209" spans="1:1">
      <c r="A1209" s="17"/>
    </row>
    <row r="1210" spans="1:1">
      <c r="A1210" s="17"/>
    </row>
    <row r="1211" spans="1:1">
      <c r="A1211" s="17"/>
    </row>
    <row r="1212" spans="1:1">
      <c r="A1212" s="17"/>
    </row>
    <row r="1213" spans="1:1">
      <c r="A1213" s="17"/>
    </row>
    <row r="1214" spans="1:1">
      <c r="A1214" s="17"/>
    </row>
    <row r="1215" spans="1:1">
      <c r="A1215" s="17"/>
    </row>
    <row r="1216" spans="1:1">
      <c r="A1216" s="17"/>
    </row>
    <row r="1217" spans="1:1">
      <c r="A1217" s="17"/>
    </row>
    <row r="1218" spans="1:1">
      <c r="A1218" s="17"/>
    </row>
    <row r="1219" spans="1:1">
      <c r="A1219" s="17"/>
    </row>
    <row r="1220" spans="1:1">
      <c r="A1220" s="17"/>
    </row>
    <row r="1221" spans="1:1">
      <c r="A1221" s="17"/>
    </row>
    <row r="1222" spans="1:1">
      <c r="A1222" s="17"/>
    </row>
    <row r="1223" spans="1:1">
      <c r="A1223" s="17"/>
    </row>
    <row r="1224" spans="1:1">
      <c r="A1224" s="17"/>
    </row>
    <row r="1225" spans="1:1">
      <c r="A1225" s="17"/>
    </row>
    <row r="1226" spans="1:1">
      <c r="A1226" s="17"/>
    </row>
    <row r="1227" spans="1:1">
      <c r="A1227" s="17"/>
    </row>
    <row r="1228" spans="1:1">
      <c r="A1228" s="17"/>
    </row>
    <row r="1229" spans="1:1">
      <c r="A1229" s="17"/>
    </row>
    <row r="1230" spans="1:1">
      <c r="A1230" s="17"/>
    </row>
    <row r="1231" spans="1:1">
      <c r="A1231" s="17"/>
    </row>
    <row r="1232" spans="1:1">
      <c r="A1232" s="17"/>
    </row>
    <row r="1233" spans="1:1">
      <c r="A1233" s="17"/>
    </row>
    <row r="1234" spans="1:1">
      <c r="A1234" s="17"/>
    </row>
    <row r="1235" spans="1:1">
      <c r="A1235" s="17"/>
    </row>
    <row r="1236" spans="1:1">
      <c r="A1236" s="17"/>
    </row>
    <row r="1237" spans="1:1">
      <c r="A1237" s="17"/>
    </row>
    <row r="1238" spans="1:1">
      <c r="A1238" s="17"/>
    </row>
    <row r="1239" spans="1:1">
      <c r="A1239" s="17"/>
    </row>
    <row r="1240" spans="1:1">
      <c r="A1240" s="17"/>
    </row>
    <row r="1241" spans="1:1">
      <c r="A1241" s="17"/>
    </row>
    <row r="1242" spans="1:1">
      <c r="A1242" s="17"/>
    </row>
    <row r="1243" spans="1:1">
      <c r="A1243" s="17"/>
    </row>
    <row r="1244" spans="1:1">
      <c r="A1244" s="17"/>
    </row>
    <row r="1245" spans="1:1">
      <c r="A1245" s="17"/>
    </row>
    <row r="1246" spans="1:1">
      <c r="A1246" s="17"/>
    </row>
    <row r="1247" spans="1:1">
      <c r="A1247" s="17"/>
    </row>
    <row r="1248" spans="1:1">
      <c r="A1248" s="17"/>
    </row>
    <row r="1249" spans="1:1">
      <c r="A1249" s="17"/>
    </row>
    <row r="1250" spans="1:1">
      <c r="A1250" s="17"/>
    </row>
    <row r="1251" spans="1:1">
      <c r="A1251" s="17"/>
    </row>
    <row r="1252" spans="1:1">
      <c r="A1252" s="17"/>
    </row>
    <row r="1253" spans="1:1">
      <c r="A1253" s="17"/>
    </row>
    <row r="1254" spans="1:1">
      <c r="A1254" s="17"/>
    </row>
    <row r="1255" spans="1:1">
      <c r="A1255" s="17"/>
    </row>
    <row r="1256" spans="1:1">
      <c r="A1256" s="17"/>
    </row>
    <row r="1257" spans="1:1">
      <c r="A1257" s="17"/>
    </row>
    <row r="1258" spans="1:1">
      <c r="A1258" s="17"/>
    </row>
    <row r="1259" spans="1:1">
      <c r="A1259" s="17"/>
    </row>
    <row r="1260" spans="1:1">
      <c r="A1260" s="17"/>
    </row>
    <row r="1261" spans="1:1">
      <c r="A1261" s="17"/>
    </row>
    <row r="1262" spans="1:1">
      <c r="A1262" s="17"/>
    </row>
    <row r="1263" spans="1:1">
      <c r="A1263" s="17"/>
    </row>
    <row r="1264" spans="1:1">
      <c r="A1264" s="17"/>
    </row>
    <row r="1265" spans="1:1">
      <c r="A1265" s="17"/>
    </row>
    <row r="1266" spans="1:1">
      <c r="A1266" s="17"/>
    </row>
    <row r="1267" spans="1:1">
      <c r="A1267" s="17"/>
    </row>
    <row r="1268" spans="1:1">
      <c r="A1268" s="17"/>
    </row>
    <row r="1269" spans="1:1">
      <c r="A1269" s="17"/>
    </row>
    <row r="1270" spans="1:1">
      <c r="A1270" s="17"/>
    </row>
    <row r="1271" spans="1:1">
      <c r="A1271" s="17"/>
    </row>
    <row r="1272" spans="1:1">
      <c r="A1272" s="17"/>
    </row>
    <row r="1273" spans="1:1">
      <c r="A1273" s="17"/>
    </row>
    <row r="1274" spans="1:1">
      <c r="A1274" s="17"/>
    </row>
    <row r="1275" spans="1:1">
      <c r="A1275" s="17"/>
    </row>
    <row r="1276" spans="1:1">
      <c r="A1276" s="17"/>
    </row>
    <row r="1277" spans="1:1">
      <c r="A1277" s="17"/>
    </row>
    <row r="1278" spans="1:1">
      <c r="A1278" s="17"/>
    </row>
    <row r="1279" spans="1:1">
      <c r="A1279" s="17"/>
    </row>
    <row r="1280" spans="1:1">
      <c r="A1280" s="17"/>
    </row>
    <row r="1281" spans="1:1">
      <c r="A1281" s="17"/>
    </row>
    <row r="1282" spans="1:1">
      <c r="A1282" s="17"/>
    </row>
    <row r="1283" spans="1:1">
      <c r="A1283" s="17"/>
    </row>
    <row r="1284" spans="1:1">
      <c r="A1284" s="17"/>
    </row>
    <row r="1285" spans="1:1">
      <c r="A1285" s="17"/>
    </row>
    <row r="1286" spans="1:1">
      <c r="A1286" s="17"/>
    </row>
    <row r="1287" spans="1:1">
      <c r="A1287" s="17"/>
    </row>
    <row r="1288" spans="1:1">
      <c r="A1288" s="17"/>
    </row>
    <row r="1289" spans="1:1">
      <c r="A1289" s="17"/>
    </row>
    <row r="1290" spans="1:1">
      <c r="A1290" s="17"/>
    </row>
    <row r="1291" spans="1:1">
      <c r="A1291" s="17"/>
    </row>
    <row r="1292" spans="1:1">
      <c r="A1292" s="17"/>
    </row>
    <row r="1293" spans="1:1">
      <c r="A1293" s="17"/>
    </row>
    <row r="1294" spans="1:1">
      <c r="A1294" s="17"/>
    </row>
    <row r="1295" spans="1:1">
      <c r="A1295" s="17"/>
    </row>
    <row r="1296" spans="1:1">
      <c r="A1296" s="17"/>
    </row>
    <row r="1297" spans="1:1">
      <c r="A1297" s="17"/>
    </row>
    <row r="1298" spans="1:1">
      <c r="A1298" s="17"/>
    </row>
    <row r="1299" spans="1:1">
      <c r="A1299" s="17"/>
    </row>
    <row r="1300" spans="1:1">
      <c r="A1300" s="17"/>
    </row>
    <row r="1301" spans="1:1">
      <c r="A1301" s="17"/>
    </row>
    <row r="1302" spans="1:1">
      <c r="A1302" s="17"/>
    </row>
    <row r="1303" spans="1:1">
      <c r="A1303" s="17"/>
    </row>
    <row r="1304" spans="1:1">
      <c r="A1304" s="17"/>
    </row>
    <row r="1305" spans="1:1">
      <c r="A1305" s="17"/>
    </row>
    <row r="1306" spans="1:1">
      <c r="A1306" s="17"/>
    </row>
    <row r="1307" spans="1:1">
      <c r="A1307" s="17"/>
    </row>
    <row r="1308" spans="1:1">
      <c r="A1308" s="17"/>
    </row>
    <row r="1309" spans="1:1">
      <c r="A1309" s="17"/>
    </row>
    <row r="1310" spans="1:1">
      <c r="A1310" s="17"/>
    </row>
    <row r="1311" spans="1:1">
      <c r="A1311" s="17"/>
    </row>
    <row r="1312" spans="1:1">
      <c r="A1312" s="17"/>
    </row>
    <row r="1313" spans="1:1">
      <c r="A1313" s="17"/>
    </row>
    <row r="1314" spans="1:1">
      <c r="A1314" s="17"/>
    </row>
    <row r="1315" spans="1:1">
      <c r="A1315" s="17"/>
    </row>
    <row r="1316" spans="1:1">
      <c r="A1316" s="17"/>
    </row>
    <row r="1317" spans="1:1">
      <c r="A1317" s="17"/>
    </row>
    <row r="1318" spans="1:1">
      <c r="A1318" s="17"/>
    </row>
    <row r="1319" spans="1:1">
      <c r="A1319" s="17"/>
    </row>
    <row r="1320" spans="1:1">
      <c r="A1320" s="17"/>
    </row>
    <row r="1321" spans="1:1">
      <c r="A1321" s="17"/>
    </row>
    <row r="1322" spans="1:1">
      <c r="A1322" s="17"/>
    </row>
    <row r="1323" spans="1:1">
      <c r="A1323" s="17"/>
    </row>
    <row r="1324" spans="1:1">
      <c r="A1324" s="17"/>
    </row>
    <row r="1325" spans="1:1">
      <c r="A1325" s="17"/>
    </row>
    <row r="1326" spans="1:1">
      <c r="A1326" s="17"/>
    </row>
    <row r="1327" spans="1:1">
      <c r="A1327" s="17"/>
    </row>
    <row r="1328" spans="1:1">
      <c r="A1328" s="17"/>
    </row>
    <row r="1329" spans="1:1">
      <c r="A1329" s="17"/>
    </row>
    <row r="1330" spans="1:1">
      <c r="A1330" s="17"/>
    </row>
    <row r="1331" spans="1:1">
      <c r="A1331" s="17"/>
    </row>
    <row r="1332" spans="1:1">
      <c r="A1332" s="17"/>
    </row>
    <row r="1333" spans="1:1">
      <c r="A1333" s="17"/>
    </row>
    <row r="1334" spans="1:1">
      <c r="A1334" s="17"/>
    </row>
    <row r="1335" spans="1:1">
      <c r="A1335" s="17"/>
    </row>
    <row r="1336" spans="1:1">
      <c r="A1336" s="17"/>
    </row>
    <row r="1337" spans="1:1">
      <c r="A1337" s="17"/>
    </row>
    <row r="1338" spans="1:1">
      <c r="A1338" s="17"/>
    </row>
    <row r="1339" spans="1:1">
      <c r="A1339" s="17"/>
    </row>
    <row r="1340" spans="1:1">
      <c r="A1340" s="17"/>
    </row>
    <row r="1341" spans="1:1">
      <c r="A1341" s="17"/>
    </row>
    <row r="1342" spans="1:1">
      <c r="A1342" s="17"/>
    </row>
    <row r="1343" spans="1:1">
      <c r="A1343" s="17"/>
    </row>
    <row r="1344" spans="1:1">
      <c r="A1344" s="17"/>
    </row>
    <row r="1345" spans="1:1">
      <c r="A1345" s="17"/>
    </row>
    <row r="1346" spans="1:1">
      <c r="A1346" s="17"/>
    </row>
    <row r="1347" spans="1:1">
      <c r="A1347" s="17"/>
    </row>
    <row r="1348" spans="1:1">
      <c r="A1348" s="17"/>
    </row>
    <row r="1349" spans="1:1">
      <c r="A1349" s="17"/>
    </row>
    <row r="1350" spans="1:1">
      <c r="A1350" s="17"/>
    </row>
    <row r="1351" spans="1:1">
      <c r="A1351" s="17"/>
    </row>
    <row r="1352" spans="1:1">
      <c r="A1352" s="17"/>
    </row>
    <row r="1353" spans="1:1">
      <c r="A1353" s="17"/>
    </row>
    <row r="1354" spans="1:1">
      <c r="A1354" s="17"/>
    </row>
    <row r="1355" spans="1:1">
      <c r="A1355" s="17"/>
    </row>
    <row r="1356" spans="1:1">
      <c r="A1356" s="17"/>
    </row>
    <row r="1357" spans="1:1">
      <c r="A1357" s="17"/>
    </row>
    <row r="1358" spans="1:1">
      <c r="A1358" s="17"/>
    </row>
    <row r="1359" spans="1:1">
      <c r="A1359" s="17"/>
    </row>
    <row r="1360" spans="1:1">
      <c r="A1360" s="17"/>
    </row>
    <row r="1361" spans="1:1">
      <c r="A1361" s="17"/>
    </row>
    <row r="1362" spans="1:1">
      <c r="A1362" s="17"/>
    </row>
    <row r="1363" spans="1:1">
      <c r="A1363" s="17"/>
    </row>
    <row r="1364" spans="1:1">
      <c r="A1364" s="17"/>
    </row>
    <row r="1365" spans="1:1">
      <c r="A1365" s="17"/>
    </row>
    <row r="1366" spans="1:1">
      <c r="A1366" s="17"/>
    </row>
    <row r="1367" spans="1:1">
      <c r="A1367" s="17"/>
    </row>
    <row r="1368" spans="1:1">
      <c r="A1368" s="17"/>
    </row>
    <row r="1369" spans="1:1">
      <c r="A1369" s="17"/>
    </row>
    <row r="1370" spans="1:1">
      <c r="A1370" s="17"/>
    </row>
    <row r="1371" spans="1:1">
      <c r="A1371" s="17"/>
    </row>
    <row r="1372" spans="1:1">
      <c r="A1372" s="17"/>
    </row>
    <row r="1373" spans="1:1">
      <c r="A1373" s="17"/>
    </row>
    <row r="1374" spans="1:1">
      <c r="A1374" s="17"/>
    </row>
    <row r="1375" spans="1:1">
      <c r="A1375" s="17"/>
    </row>
    <row r="1376" spans="1:1">
      <c r="A1376" s="17"/>
    </row>
    <row r="1377" spans="1:1">
      <c r="A1377" s="17"/>
    </row>
    <row r="1378" spans="1:1">
      <c r="A1378" s="17"/>
    </row>
    <row r="1379" spans="1:1">
      <c r="A1379" s="17"/>
    </row>
    <row r="1380" spans="1:1">
      <c r="A1380" s="17"/>
    </row>
    <row r="1381" spans="1:1">
      <c r="A1381" s="17"/>
    </row>
    <row r="1382" spans="1:1">
      <c r="A1382" s="17"/>
    </row>
    <row r="1383" spans="1:1">
      <c r="A1383" s="17"/>
    </row>
    <row r="1384" spans="1:1">
      <c r="A1384" s="17"/>
    </row>
    <row r="1385" spans="1:1">
      <c r="A1385" s="17"/>
    </row>
    <row r="1386" spans="1:1">
      <c r="A1386" s="17"/>
    </row>
    <row r="1387" spans="1:1">
      <c r="A1387" s="17"/>
    </row>
    <row r="1388" spans="1:1">
      <c r="A1388" s="17"/>
    </row>
    <row r="1389" spans="1:1">
      <c r="A1389" s="17"/>
    </row>
    <row r="1390" spans="1:1">
      <c r="A1390" s="17"/>
    </row>
    <row r="1391" spans="1:1">
      <c r="A1391" s="17"/>
    </row>
    <row r="1392" spans="1:1">
      <c r="A1392" s="17"/>
    </row>
    <row r="1393" spans="1:1">
      <c r="A1393" s="17"/>
    </row>
    <row r="1394" spans="1:1">
      <c r="A1394" s="17"/>
    </row>
    <row r="1395" spans="1:1">
      <c r="A1395" s="17"/>
    </row>
    <row r="1396" spans="1:1">
      <c r="A1396" s="17"/>
    </row>
    <row r="1397" spans="1:1">
      <c r="A1397" s="17"/>
    </row>
    <row r="1398" spans="1:1">
      <c r="A1398" s="17"/>
    </row>
    <row r="1399" spans="1:1">
      <c r="A1399" s="17"/>
    </row>
    <row r="1400" spans="1:1">
      <c r="A1400" s="17"/>
    </row>
    <row r="1401" spans="1:1">
      <c r="A1401" s="17"/>
    </row>
    <row r="1402" spans="1:1">
      <c r="A1402" s="17"/>
    </row>
    <row r="1403" spans="1:1">
      <c r="A1403" s="17"/>
    </row>
    <row r="1404" spans="1:1">
      <c r="A1404" s="17"/>
    </row>
    <row r="1405" spans="1:1">
      <c r="A1405" s="17"/>
    </row>
    <row r="1406" spans="1:1">
      <c r="A1406" s="17"/>
    </row>
    <row r="1407" spans="1:1">
      <c r="A1407" s="17"/>
    </row>
    <row r="1408" spans="1:1">
      <c r="A1408" s="17"/>
    </row>
    <row r="1409" spans="1:1">
      <c r="A1409" s="17"/>
    </row>
    <row r="1410" spans="1:1">
      <c r="A1410" s="17"/>
    </row>
    <row r="1411" spans="1:1">
      <c r="A1411" s="17"/>
    </row>
    <row r="1412" spans="1:1">
      <c r="A1412" s="17"/>
    </row>
    <row r="1413" spans="1:1">
      <c r="A1413" s="17"/>
    </row>
    <row r="1414" spans="1:1">
      <c r="A1414" s="17"/>
    </row>
    <row r="1415" spans="1:1">
      <c r="A1415" s="17"/>
    </row>
    <row r="1416" spans="1:1">
      <c r="A1416" s="17"/>
    </row>
    <row r="1417" spans="1:1">
      <c r="A1417" s="17"/>
    </row>
    <row r="1418" spans="1:1">
      <c r="A1418" s="17"/>
    </row>
    <row r="1419" spans="1:1">
      <c r="A1419" s="17"/>
    </row>
    <row r="1420" spans="1:1">
      <c r="A1420" s="17"/>
    </row>
    <row r="1421" spans="1:1">
      <c r="A1421" s="17"/>
    </row>
    <row r="1422" spans="1:1">
      <c r="A1422" s="17"/>
    </row>
    <row r="1423" spans="1:1">
      <c r="A1423" s="17"/>
    </row>
    <row r="1424" spans="1:1">
      <c r="A1424" s="17"/>
    </row>
    <row r="1425" spans="1:1">
      <c r="A1425" s="17"/>
    </row>
    <row r="1426" spans="1:1">
      <c r="A1426" s="17"/>
    </row>
    <row r="1427" spans="1:1">
      <c r="A1427" s="17"/>
    </row>
    <row r="1428" spans="1:1">
      <c r="A1428" s="17"/>
    </row>
    <row r="1429" spans="1:1">
      <c r="A1429" s="17"/>
    </row>
    <row r="1430" spans="1:1">
      <c r="A1430" s="17"/>
    </row>
    <row r="1431" spans="1:1">
      <c r="A1431" s="17"/>
    </row>
    <row r="1432" spans="1:1">
      <c r="A1432" s="17"/>
    </row>
    <row r="1433" spans="1:1">
      <c r="A1433" s="17"/>
    </row>
    <row r="1434" spans="1:1">
      <c r="A1434" s="17"/>
    </row>
    <row r="1435" spans="1:1">
      <c r="A1435" s="17"/>
    </row>
    <row r="1436" spans="1:1">
      <c r="A1436" s="17"/>
    </row>
    <row r="1437" spans="1:1">
      <c r="A1437" s="17"/>
    </row>
    <row r="1438" spans="1:1">
      <c r="A1438" s="17"/>
    </row>
    <row r="1439" spans="1:1">
      <c r="A1439" s="17"/>
    </row>
    <row r="1440" spans="1:1">
      <c r="A1440" s="17"/>
    </row>
    <row r="1441" spans="1:1">
      <c r="A1441" s="17"/>
    </row>
    <row r="1442" spans="1:1">
      <c r="A1442" s="17"/>
    </row>
    <row r="1443" spans="1:1">
      <c r="A1443" s="17"/>
    </row>
    <row r="1444" spans="1:1">
      <c r="A1444" s="17"/>
    </row>
    <row r="1445" spans="1:1">
      <c r="A1445" s="17"/>
    </row>
    <row r="1446" spans="1:1">
      <c r="A1446" s="17"/>
    </row>
    <row r="1447" spans="1:1">
      <c r="A1447" s="17"/>
    </row>
    <row r="1448" spans="1:1">
      <c r="A1448" s="17"/>
    </row>
    <row r="1449" spans="1:1">
      <c r="A1449" s="17"/>
    </row>
    <row r="1450" spans="1:1">
      <c r="A1450" s="17"/>
    </row>
    <row r="1451" spans="1:1">
      <c r="A1451" s="17"/>
    </row>
    <row r="1452" spans="1:1">
      <c r="A1452" s="17"/>
    </row>
    <row r="1453" spans="1:1">
      <c r="A1453" s="17"/>
    </row>
    <row r="1454" spans="1:1">
      <c r="A1454" s="17"/>
    </row>
    <row r="1455" spans="1:1">
      <c r="A1455" s="17"/>
    </row>
    <row r="1456" spans="1:1">
      <c r="A1456" s="17"/>
    </row>
    <row r="1457" spans="1:1">
      <c r="A1457" s="17"/>
    </row>
    <row r="1458" spans="1:1">
      <c r="A1458" s="17"/>
    </row>
    <row r="1459" spans="1:1">
      <c r="A1459" s="17"/>
    </row>
    <row r="1460" spans="1:1">
      <c r="A1460" s="17"/>
    </row>
    <row r="1461" spans="1:1">
      <c r="A1461" s="17"/>
    </row>
    <row r="1462" spans="1:1">
      <c r="A1462" s="17"/>
    </row>
    <row r="1463" spans="1:1">
      <c r="A1463" s="17"/>
    </row>
    <row r="1464" spans="1:1">
      <c r="A1464" s="17"/>
    </row>
    <row r="1465" spans="1:1">
      <c r="A1465" s="17"/>
    </row>
    <row r="1466" spans="1:1">
      <c r="A1466" s="17"/>
    </row>
    <row r="1467" spans="1:1">
      <c r="A1467" s="17"/>
    </row>
    <row r="1468" spans="1:1">
      <c r="A1468" s="17"/>
    </row>
    <row r="1469" spans="1:1">
      <c r="A1469" s="17"/>
    </row>
    <row r="1470" spans="1:1">
      <c r="A1470" s="17"/>
    </row>
    <row r="1471" spans="1:1">
      <c r="A1471" s="17"/>
    </row>
    <row r="1472" spans="1:1">
      <c r="A1472" s="17"/>
    </row>
    <row r="1473" spans="1:1">
      <c r="A1473" s="17"/>
    </row>
    <row r="1474" spans="1:1">
      <c r="A1474" s="17"/>
    </row>
    <row r="1475" spans="1:1">
      <c r="A1475" s="17"/>
    </row>
    <row r="1476" spans="1:1">
      <c r="A1476" s="17"/>
    </row>
    <row r="1477" spans="1:1">
      <c r="A1477" s="17"/>
    </row>
    <row r="1478" spans="1:1">
      <c r="A1478" s="17"/>
    </row>
    <row r="1479" spans="1:1">
      <c r="A1479" s="17"/>
    </row>
    <row r="1480" spans="1:1">
      <c r="A1480" s="17"/>
    </row>
    <row r="1481" spans="1:1">
      <c r="A1481" s="17"/>
    </row>
    <row r="1482" spans="1:1">
      <c r="A1482" s="17"/>
    </row>
    <row r="1483" spans="1:1">
      <c r="A1483" s="17"/>
    </row>
    <row r="1484" spans="1:1">
      <c r="A1484" s="17"/>
    </row>
    <row r="1485" spans="1:1">
      <c r="A1485" s="17"/>
    </row>
    <row r="1486" spans="1:1">
      <c r="A1486" s="17"/>
    </row>
    <row r="1487" spans="1:1">
      <c r="A1487" s="17"/>
    </row>
    <row r="1488" spans="1:1">
      <c r="A1488" s="17"/>
    </row>
    <row r="1489" spans="1:1">
      <c r="A1489" s="17"/>
    </row>
    <row r="1490" spans="1:1">
      <c r="A1490" s="17"/>
    </row>
    <row r="1491" spans="1:1">
      <c r="A1491" s="17"/>
    </row>
    <row r="1492" spans="1:1">
      <c r="A1492" s="17"/>
    </row>
    <row r="1493" spans="1:1">
      <c r="A1493" s="17"/>
    </row>
    <row r="1494" spans="1:1">
      <c r="A1494" s="17"/>
    </row>
    <row r="1495" spans="1:1">
      <c r="A1495" s="17"/>
    </row>
    <row r="1496" spans="1:1">
      <c r="A1496" s="17"/>
    </row>
    <row r="1497" spans="1:1">
      <c r="A1497" s="17"/>
    </row>
    <row r="1498" spans="1:1">
      <c r="A1498" s="17"/>
    </row>
    <row r="1499" spans="1:1">
      <c r="A1499" s="17"/>
    </row>
    <row r="1500" spans="1:1">
      <c r="A1500" s="17"/>
    </row>
    <row r="1501" spans="1:1">
      <c r="A1501" s="17"/>
    </row>
    <row r="1502" spans="1:1">
      <c r="A1502" s="17"/>
    </row>
    <row r="1503" spans="1:1">
      <c r="A1503" s="17"/>
    </row>
    <row r="1504" spans="1:1">
      <c r="A1504" s="17"/>
    </row>
    <row r="1505" spans="1:1">
      <c r="A1505" s="17"/>
    </row>
    <row r="1506" spans="1:1">
      <c r="A1506" s="17"/>
    </row>
    <row r="1507" spans="1:1">
      <c r="A1507" s="17"/>
    </row>
    <row r="1508" spans="1:1">
      <c r="A1508" s="17"/>
    </row>
    <row r="1509" spans="1:1">
      <c r="A1509" s="17"/>
    </row>
    <row r="1510" spans="1:1">
      <c r="A1510" s="17"/>
    </row>
    <row r="1511" spans="1:1">
      <c r="A1511" s="17"/>
    </row>
    <row r="1512" spans="1:1">
      <c r="A1512" s="17"/>
    </row>
    <row r="1513" spans="1:1">
      <c r="A1513" s="17"/>
    </row>
    <row r="1514" spans="1:1">
      <c r="A1514" s="17"/>
    </row>
    <row r="1515" spans="1:1">
      <c r="A1515" s="17"/>
    </row>
    <row r="1516" spans="1:1">
      <c r="A1516" s="17"/>
    </row>
    <row r="1517" spans="1:1">
      <c r="A1517" s="17"/>
    </row>
    <row r="1518" spans="1:1">
      <c r="A1518" s="17"/>
    </row>
    <row r="1519" spans="1:1">
      <c r="A1519" s="17"/>
    </row>
    <row r="1520" spans="1:1">
      <c r="A1520" s="17"/>
    </row>
    <row r="1521" spans="1:1">
      <c r="A1521" s="17"/>
    </row>
    <row r="1522" spans="1:1">
      <c r="A1522" s="17"/>
    </row>
    <row r="1523" spans="1:1">
      <c r="A1523" s="17"/>
    </row>
    <row r="1524" spans="1:1">
      <c r="A1524" s="17"/>
    </row>
    <row r="1525" spans="1:1">
      <c r="A1525" s="17"/>
    </row>
    <row r="1526" spans="1:1">
      <c r="A1526" s="17"/>
    </row>
    <row r="1527" spans="1:1">
      <c r="A1527" s="17"/>
    </row>
    <row r="1528" spans="1:1">
      <c r="A1528" s="17"/>
    </row>
    <row r="1529" spans="1:1">
      <c r="A1529" s="17"/>
    </row>
    <row r="1530" spans="1:1">
      <c r="A1530" s="17"/>
    </row>
    <row r="1531" spans="1:1">
      <c r="A1531" s="17"/>
    </row>
    <row r="1532" spans="1:1">
      <c r="A1532" s="17"/>
    </row>
    <row r="1533" spans="1:1">
      <c r="A1533" s="17"/>
    </row>
    <row r="1534" spans="1:1">
      <c r="A1534" s="17"/>
    </row>
    <row r="1535" spans="1:1">
      <c r="A1535" s="17"/>
    </row>
    <row r="1536" spans="1:1">
      <c r="A1536" s="17"/>
    </row>
    <row r="1537" spans="1:1">
      <c r="A1537" s="17"/>
    </row>
    <row r="1538" spans="1:1">
      <c r="A1538" s="17"/>
    </row>
    <row r="1539" spans="1:1">
      <c r="A1539" s="17"/>
    </row>
    <row r="1540" spans="1:1">
      <c r="A1540" s="17"/>
    </row>
    <row r="1541" spans="1:1">
      <c r="A1541" s="17"/>
    </row>
    <row r="1542" spans="1:1">
      <c r="A1542" s="17"/>
    </row>
    <row r="1543" spans="1:1">
      <c r="A1543" s="17"/>
    </row>
    <row r="1544" spans="1:1">
      <c r="A1544" s="17"/>
    </row>
    <row r="1545" spans="1:1">
      <c r="A1545" s="17"/>
    </row>
    <row r="1546" spans="1:1">
      <c r="A1546" s="17"/>
    </row>
    <row r="1547" spans="1:1">
      <c r="A1547" s="17"/>
    </row>
    <row r="1548" spans="1:1">
      <c r="A1548" s="17"/>
    </row>
    <row r="1549" spans="1:1">
      <c r="A1549" s="17"/>
    </row>
    <row r="1550" spans="1:1">
      <c r="A1550" s="17"/>
    </row>
    <row r="1551" spans="1:1">
      <c r="A1551" s="17"/>
    </row>
    <row r="1552" spans="1:1">
      <c r="A1552" s="17"/>
    </row>
    <row r="1553" spans="1:1">
      <c r="A1553" s="17"/>
    </row>
    <row r="1554" spans="1:1">
      <c r="A1554" s="17"/>
    </row>
    <row r="1555" spans="1:1">
      <c r="A1555" s="17"/>
    </row>
    <row r="1556" spans="1:1">
      <c r="A1556" s="17"/>
    </row>
    <row r="1557" spans="1:1">
      <c r="A1557" s="17"/>
    </row>
    <row r="1558" spans="1:1">
      <c r="A1558" s="17"/>
    </row>
    <row r="1559" spans="1:1">
      <c r="A1559" s="17"/>
    </row>
    <row r="1560" spans="1:1">
      <c r="A1560" s="17"/>
    </row>
    <row r="1561" spans="1:1">
      <c r="A1561" s="17"/>
    </row>
    <row r="1562" spans="1:1">
      <c r="A1562" s="17"/>
    </row>
    <row r="1563" spans="1:1">
      <c r="A1563" s="17"/>
    </row>
    <row r="1564" spans="1:1">
      <c r="A1564" s="17"/>
    </row>
    <row r="1565" spans="1:1">
      <c r="A1565" s="17"/>
    </row>
    <row r="1566" spans="1:1">
      <c r="A1566" s="17"/>
    </row>
    <row r="1567" spans="1:1">
      <c r="A1567" s="17"/>
    </row>
    <row r="1568" spans="1:1">
      <c r="A1568" s="17"/>
    </row>
    <row r="1569" spans="1:1">
      <c r="A1569" s="17"/>
    </row>
    <row r="1570" spans="1:1">
      <c r="A1570" s="17"/>
    </row>
    <row r="1571" spans="1:1">
      <c r="A1571" s="17"/>
    </row>
    <row r="1572" spans="1:1">
      <c r="A1572" s="17"/>
    </row>
    <row r="1573" spans="1:1">
      <c r="A1573" s="17"/>
    </row>
    <row r="1574" spans="1:1">
      <c r="A1574" s="17"/>
    </row>
    <row r="1575" spans="1:1">
      <c r="A1575" s="17"/>
    </row>
    <row r="1576" spans="1:1">
      <c r="A1576" s="17"/>
    </row>
    <row r="1577" spans="1:1">
      <c r="A1577" s="17"/>
    </row>
    <row r="1578" spans="1:1">
      <c r="A1578" s="17"/>
    </row>
    <row r="1579" spans="1:1">
      <c r="A1579" s="17"/>
    </row>
    <row r="1580" spans="1:1">
      <c r="A1580" s="17"/>
    </row>
    <row r="1581" spans="1:1">
      <c r="A1581" s="17"/>
    </row>
    <row r="1582" spans="1:1">
      <c r="A1582" s="17"/>
    </row>
    <row r="1583" spans="1:1">
      <c r="A1583" s="17"/>
    </row>
    <row r="1584" spans="1:1">
      <c r="A1584" s="17"/>
    </row>
    <row r="1585" spans="1:1">
      <c r="A1585" s="17"/>
    </row>
    <row r="1586" spans="1:1">
      <c r="A1586" s="17"/>
    </row>
    <row r="1587" spans="1:1">
      <c r="A1587" s="17"/>
    </row>
    <row r="1588" spans="1:1">
      <c r="A1588" s="17"/>
    </row>
    <row r="1589" spans="1:1">
      <c r="A1589" s="17"/>
    </row>
    <row r="1590" spans="1:1">
      <c r="A1590" s="17"/>
    </row>
    <row r="1591" spans="1:1">
      <c r="A1591" s="17"/>
    </row>
    <row r="1592" spans="1:1">
      <c r="A1592" s="17"/>
    </row>
    <row r="1593" spans="1:1">
      <c r="A1593" s="17"/>
    </row>
    <row r="1594" spans="1:1">
      <c r="A1594" s="17"/>
    </row>
    <row r="1595" spans="1:1">
      <c r="A1595" s="17"/>
    </row>
    <row r="1596" spans="1:1">
      <c r="A1596" s="17"/>
    </row>
    <row r="1597" spans="1:1">
      <c r="A1597" s="17"/>
    </row>
    <row r="1598" spans="1:1">
      <c r="A1598" s="17"/>
    </row>
    <row r="1599" spans="1:1">
      <c r="A1599" s="17"/>
    </row>
    <row r="1600" spans="1:1">
      <c r="A1600" s="17"/>
    </row>
    <row r="1601" spans="1:1">
      <c r="A1601" s="17"/>
    </row>
    <row r="1602" spans="1:1">
      <c r="A1602" s="17"/>
    </row>
    <row r="1603" spans="1:1">
      <c r="A1603" s="17"/>
    </row>
    <row r="1604" spans="1:1">
      <c r="A1604" s="17"/>
    </row>
    <row r="1605" spans="1:1">
      <c r="A1605" s="17"/>
    </row>
    <row r="1606" spans="1:1">
      <c r="A1606" s="17"/>
    </row>
    <row r="1607" spans="1:1">
      <c r="A1607" s="17"/>
    </row>
    <row r="1608" spans="1:1">
      <c r="A1608" s="17"/>
    </row>
    <row r="1609" spans="1:1">
      <c r="A1609" s="17"/>
    </row>
    <row r="1610" spans="1:1">
      <c r="A1610" s="17"/>
    </row>
    <row r="1611" spans="1:1">
      <c r="A1611" s="17"/>
    </row>
    <row r="1612" spans="1:1">
      <c r="A1612" s="17"/>
    </row>
    <row r="1613" spans="1:1">
      <c r="A1613" s="17"/>
    </row>
    <row r="1614" spans="1:1">
      <c r="A1614" s="17"/>
    </row>
    <row r="1615" spans="1:1">
      <c r="A1615" s="17"/>
    </row>
    <row r="1616" spans="1:1">
      <c r="A1616" s="17"/>
    </row>
    <row r="1617" spans="1:1">
      <c r="A1617" s="17"/>
    </row>
    <row r="1618" spans="1:1">
      <c r="A1618" s="17"/>
    </row>
    <row r="1619" spans="1:1">
      <c r="A1619" s="17"/>
    </row>
    <row r="1620" spans="1:1">
      <c r="A1620" s="17"/>
    </row>
    <row r="1621" spans="1:1">
      <c r="A1621" s="17"/>
    </row>
    <row r="1622" spans="1:1">
      <c r="A1622" s="17"/>
    </row>
    <row r="1623" spans="1:1">
      <c r="A1623" s="17"/>
    </row>
    <row r="1624" spans="1:1">
      <c r="A1624" s="17"/>
    </row>
    <row r="1625" spans="1:1">
      <c r="A1625" s="17"/>
    </row>
    <row r="1626" spans="1:1">
      <c r="A1626" s="17"/>
    </row>
    <row r="1627" spans="1:1">
      <c r="A1627" s="17"/>
    </row>
    <row r="1628" spans="1:1">
      <c r="A1628" s="17"/>
    </row>
    <row r="1629" spans="1:1">
      <c r="A1629" s="17"/>
    </row>
    <row r="1630" spans="1:1">
      <c r="A1630" s="17"/>
    </row>
    <row r="1631" spans="1:1">
      <c r="A1631" s="17"/>
    </row>
    <row r="1632" spans="1:1">
      <c r="A1632" s="17"/>
    </row>
    <row r="1633" spans="1:1">
      <c r="A1633" s="17"/>
    </row>
    <row r="1634" spans="1:1">
      <c r="A1634" s="17"/>
    </row>
    <row r="1635" spans="1:1">
      <c r="A1635" s="17"/>
    </row>
    <row r="1636" spans="1:1">
      <c r="A1636" s="17"/>
    </row>
    <row r="1637" spans="1:1">
      <c r="A1637" s="17"/>
    </row>
    <row r="1638" spans="1:1">
      <c r="A1638" s="17"/>
    </row>
    <row r="1639" spans="1:1">
      <c r="A1639" s="17"/>
    </row>
    <row r="1640" spans="1:1">
      <c r="A1640" s="17"/>
    </row>
    <row r="1641" spans="1:1">
      <c r="A1641" s="17"/>
    </row>
    <row r="1642" spans="1:1">
      <c r="A1642" s="17"/>
    </row>
    <row r="1643" spans="1:1">
      <c r="A1643" s="17"/>
    </row>
    <row r="1644" spans="1:1">
      <c r="A1644" s="17"/>
    </row>
    <row r="1645" spans="1:1">
      <c r="A1645" s="17"/>
    </row>
    <row r="1646" spans="1:1">
      <c r="A1646" s="17"/>
    </row>
    <row r="1647" spans="1:1">
      <c r="A1647" s="17"/>
    </row>
    <row r="1648" spans="1:1">
      <c r="A1648" s="17"/>
    </row>
    <row r="1649" spans="1:1">
      <c r="A1649" s="17"/>
    </row>
    <row r="1650" spans="1:1">
      <c r="A1650" s="17"/>
    </row>
    <row r="1651" spans="1:1">
      <c r="A1651" s="17"/>
    </row>
    <row r="1652" spans="1:1">
      <c r="A1652" s="17"/>
    </row>
    <row r="1653" spans="1:1">
      <c r="A1653" s="17"/>
    </row>
    <row r="1654" spans="1:1">
      <c r="A1654" s="17"/>
    </row>
    <row r="1655" spans="1:1">
      <c r="A1655" s="17"/>
    </row>
    <row r="1656" spans="1:1">
      <c r="A1656" s="17"/>
    </row>
    <row r="1657" spans="1:1">
      <c r="A1657" s="17"/>
    </row>
    <row r="1658" spans="1:1">
      <c r="A1658" s="17"/>
    </row>
    <row r="1659" spans="1:1">
      <c r="A1659" s="17"/>
    </row>
    <row r="1660" spans="1:1">
      <c r="A1660" s="17"/>
    </row>
    <row r="1661" spans="1:1">
      <c r="A1661" s="17"/>
    </row>
    <row r="1662" spans="1:1">
      <c r="A1662" s="17"/>
    </row>
    <row r="1663" spans="1:1">
      <c r="A1663" s="17"/>
    </row>
    <row r="1664" spans="1:1">
      <c r="A1664" s="17"/>
    </row>
    <row r="1665" spans="1:1">
      <c r="A1665" s="17"/>
    </row>
    <row r="1666" spans="1:1">
      <c r="A1666" s="17"/>
    </row>
    <row r="1667" spans="1:1">
      <c r="A1667" s="17"/>
    </row>
    <row r="1668" spans="1:1">
      <c r="A1668" s="17"/>
    </row>
    <row r="1669" spans="1:1">
      <c r="A1669" s="17"/>
    </row>
    <row r="1670" spans="1:1">
      <c r="A1670" s="17"/>
    </row>
    <row r="1671" spans="1:1">
      <c r="A1671" s="17"/>
    </row>
    <row r="1672" spans="1:1">
      <c r="A1672" s="17"/>
    </row>
    <row r="1673" spans="1:1">
      <c r="A1673" s="17"/>
    </row>
    <row r="1674" spans="1:1">
      <c r="A1674" s="17"/>
    </row>
    <row r="1675" spans="1:1">
      <c r="A1675" s="17"/>
    </row>
    <row r="1676" spans="1:1">
      <c r="A1676" s="17"/>
    </row>
    <row r="1677" spans="1:1">
      <c r="A1677" s="17"/>
    </row>
    <row r="1678" spans="1:1">
      <c r="A1678" s="17"/>
    </row>
    <row r="1679" spans="1:1">
      <c r="A1679" s="17"/>
    </row>
    <row r="1680" spans="1:1">
      <c r="A1680" s="17"/>
    </row>
    <row r="1681" spans="1:1">
      <c r="A1681" s="17"/>
    </row>
    <row r="1682" spans="1:1">
      <c r="A1682" s="17"/>
    </row>
    <row r="1683" spans="1:1">
      <c r="A1683" s="17"/>
    </row>
    <row r="1684" spans="1:1">
      <c r="A1684" s="17"/>
    </row>
    <row r="1685" spans="1:1">
      <c r="A1685" s="17"/>
    </row>
    <row r="1686" spans="1:1">
      <c r="A1686" s="17"/>
    </row>
    <row r="1687" spans="1:1">
      <c r="A1687" s="17"/>
    </row>
    <row r="1688" spans="1:1">
      <c r="A1688" s="17"/>
    </row>
    <row r="1689" spans="1:1">
      <c r="A1689" s="17"/>
    </row>
    <row r="1690" spans="1:1">
      <c r="A1690" s="17"/>
    </row>
    <row r="1691" spans="1:1">
      <c r="A1691" s="17"/>
    </row>
    <row r="1692" spans="1:1">
      <c r="A1692" s="17"/>
    </row>
    <row r="1693" spans="1:1">
      <c r="A1693" s="17"/>
    </row>
    <row r="1694" spans="1:1">
      <c r="A1694" s="17"/>
    </row>
    <row r="1695" spans="1:1">
      <c r="A1695" s="17"/>
    </row>
    <row r="1696" spans="1:1">
      <c r="A1696" s="17"/>
    </row>
    <row r="1697" spans="1:1">
      <c r="A1697" s="17"/>
    </row>
    <row r="1698" spans="1:1">
      <c r="A1698" s="17"/>
    </row>
    <row r="1699" spans="1:1">
      <c r="A1699" s="17"/>
    </row>
    <row r="1700" spans="1:1">
      <c r="A1700" s="17"/>
    </row>
    <row r="1701" spans="1:1">
      <c r="A1701" s="17"/>
    </row>
    <row r="1702" spans="1:1">
      <c r="A1702" s="17"/>
    </row>
    <row r="1703" spans="1:1">
      <c r="A1703" s="17"/>
    </row>
    <row r="1704" spans="1:1">
      <c r="A1704" s="17"/>
    </row>
    <row r="1705" spans="1:1">
      <c r="A1705" s="17"/>
    </row>
    <row r="1706" spans="1:1">
      <c r="A1706" s="17"/>
    </row>
    <row r="1707" spans="1:1">
      <c r="A1707" s="17"/>
    </row>
    <row r="1708" spans="1:1">
      <c r="A1708" s="17"/>
    </row>
    <row r="1709" spans="1:1">
      <c r="A1709" s="17"/>
    </row>
    <row r="1710" spans="1:1">
      <c r="A1710" s="17"/>
    </row>
    <row r="1711" spans="1:1">
      <c r="A1711" s="17"/>
    </row>
    <row r="1712" spans="1:1">
      <c r="A1712" s="17"/>
    </row>
    <row r="1713" spans="1:1">
      <c r="A1713" s="17"/>
    </row>
    <row r="1714" spans="1:1">
      <c r="A1714" s="17"/>
    </row>
    <row r="1715" spans="1:1">
      <c r="A1715" s="17"/>
    </row>
    <row r="1716" spans="1:1">
      <c r="A1716" s="17"/>
    </row>
    <row r="1717" spans="1:1">
      <c r="A1717" s="17"/>
    </row>
    <row r="1718" spans="1:1">
      <c r="A1718" s="17"/>
    </row>
    <row r="1719" spans="1:1">
      <c r="A1719" s="17"/>
    </row>
    <row r="1720" spans="1:1">
      <c r="A1720" s="17"/>
    </row>
    <row r="1721" spans="1:1">
      <c r="A1721" s="17"/>
    </row>
    <row r="1722" spans="1:1">
      <c r="A1722" s="17"/>
    </row>
    <row r="1723" spans="1:1">
      <c r="A1723" s="17"/>
    </row>
    <row r="1724" spans="1:1">
      <c r="A1724" s="17"/>
    </row>
    <row r="1725" spans="1:1">
      <c r="A1725" s="17"/>
    </row>
    <row r="1726" spans="1:1">
      <c r="A1726" s="17"/>
    </row>
    <row r="1727" spans="1:1">
      <c r="A1727" s="17"/>
    </row>
    <row r="1728" spans="1:1">
      <c r="A1728" s="17"/>
    </row>
    <row r="1729" spans="1:1">
      <c r="A1729" s="17"/>
    </row>
    <row r="1730" spans="1:1">
      <c r="A1730" s="17"/>
    </row>
    <row r="1731" spans="1:1">
      <c r="A1731" s="17"/>
    </row>
    <row r="1732" spans="1:1">
      <c r="A1732" s="17"/>
    </row>
    <row r="1733" spans="1:1">
      <c r="A1733" s="17"/>
    </row>
    <row r="1734" spans="1:1">
      <c r="A1734" s="17"/>
    </row>
    <row r="1735" spans="1:1">
      <c r="A1735" s="17"/>
    </row>
    <row r="1736" spans="1:1">
      <c r="A1736" s="17"/>
    </row>
    <row r="1737" spans="1:1">
      <c r="A1737" s="17"/>
    </row>
    <row r="1738" spans="1:1">
      <c r="A1738" s="17"/>
    </row>
    <row r="1739" spans="1:1">
      <c r="A1739" s="17"/>
    </row>
    <row r="1740" spans="1:1">
      <c r="A1740" s="17"/>
    </row>
    <row r="1741" spans="1:1">
      <c r="A1741" s="17"/>
    </row>
    <row r="1742" spans="1:1">
      <c r="A1742" s="17"/>
    </row>
    <row r="1743" spans="1:1">
      <c r="A1743" s="17"/>
    </row>
    <row r="1744" spans="1:1">
      <c r="A1744" s="17"/>
    </row>
    <row r="1745" spans="1:1">
      <c r="A1745" s="17"/>
    </row>
    <row r="1746" spans="1:1">
      <c r="A1746" s="17"/>
    </row>
    <row r="1747" spans="1:1">
      <c r="A1747" s="17"/>
    </row>
    <row r="1748" spans="1:1">
      <c r="A1748" s="17"/>
    </row>
    <row r="1749" spans="1:1">
      <c r="A1749" s="17"/>
    </row>
    <row r="1750" spans="1:1">
      <c r="A1750" s="17"/>
    </row>
    <row r="1751" spans="1:1">
      <c r="A1751" s="17"/>
    </row>
    <row r="1752" spans="1:1">
      <c r="A1752" s="17"/>
    </row>
    <row r="1753" spans="1:1">
      <c r="A1753" s="17"/>
    </row>
    <row r="1754" spans="1:1">
      <c r="A1754" s="17"/>
    </row>
    <row r="1755" spans="1:1">
      <c r="A1755" s="17"/>
    </row>
    <row r="1756" spans="1:1">
      <c r="A1756" s="17"/>
    </row>
    <row r="1757" spans="1:1">
      <c r="A1757" s="17"/>
    </row>
    <row r="1758" spans="1:1">
      <c r="A1758" s="17"/>
    </row>
    <row r="1759" spans="1:1">
      <c r="A1759" s="17"/>
    </row>
    <row r="1760" spans="1:1">
      <c r="A1760" s="17"/>
    </row>
    <row r="1761" spans="1:1">
      <c r="A1761" s="17"/>
    </row>
    <row r="1762" spans="1:1">
      <c r="A1762" s="17"/>
    </row>
    <row r="1763" spans="1:1">
      <c r="A1763" s="17"/>
    </row>
    <row r="1764" spans="1:1">
      <c r="A1764" s="17"/>
    </row>
    <row r="1765" spans="1:1">
      <c r="A1765" s="17"/>
    </row>
    <row r="1766" spans="1:1">
      <c r="A1766" s="17"/>
    </row>
    <row r="1767" spans="1:1">
      <c r="A1767" s="17"/>
    </row>
    <row r="1768" spans="1:1">
      <c r="A1768" s="17"/>
    </row>
    <row r="1769" spans="1:1">
      <c r="A1769" s="17"/>
    </row>
    <row r="1770" spans="1:1">
      <c r="A1770" s="17"/>
    </row>
    <row r="1771" spans="1:1">
      <c r="A1771" s="17"/>
    </row>
    <row r="1772" spans="1:1">
      <c r="A1772" s="17"/>
    </row>
    <row r="1773" spans="1:1">
      <c r="A1773" s="17"/>
    </row>
    <row r="1774" spans="1:1">
      <c r="A1774" s="17"/>
    </row>
    <row r="1775" spans="1:1">
      <c r="A1775" s="17"/>
    </row>
    <row r="1776" spans="1:1">
      <c r="A1776" s="17"/>
    </row>
    <row r="1777" spans="1:1">
      <c r="A1777" s="17"/>
    </row>
    <row r="1778" spans="1:1">
      <c r="A1778" s="17"/>
    </row>
    <row r="1779" spans="1:1">
      <c r="A1779" s="17"/>
    </row>
    <row r="1780" spans="1:1">
      <c r="A1780" s="17"/>
    </row>
    <row r="1781" spans="1:1">
      <c r="A1781" s="17"/>
    </row>
    <row r="1782" spans="1:1">
      <c r="A1782" s="17"/>
    </row>
    <row r="1783" spans="1:1">
      <c r="A1783" s="17"/>
    </row>
    <row r="1784" spans="1:1">
      <c r="A1784" s="17"/>
    </row>
    <row r="1785" spans="1:1">
      <c r="A1785" s="17"/>
    </row>
    <row r="1786" spans="1:1">
      <c r="A1786" s="17"/>
    </row>
    <row r="1787" spans="1:1">
      <c r="A1787" s="17"/>
    </row>
    <row r="1788" spans="1:1">
      <c r="A1788" s="17"/>
    </row>
    <row r="1789" spans="1:1">
      <c r="A1789" s="17"/>
    </row>
    <row r="1790" spans="1:1">
      <c r="A1790" s="17"/>
    </row>
    <row r="1791" spans="1:1">
      <c r="A1791" s="17"/>
    </row>
    <row r="1792" spans="1:1">
      <c r="A1792" s="17"/>
    </row>
    <row r="1793" spans="1:1">
      <c r="A1793" s="17"/>
    </row>
    <row r="1794" spans="1:1">
      <c r="A1794" s="17"/>
    </row>
    <row r="1795" spans="1:1">
      <c r="A1795" s="17"/>
    </row>
    <row r="1796" spans="1:1">
      <c r="A1796" s="17"/>
    </row>
    <row r="1797" spans="1:1">
      <c r="A1797" s="17"/>
    </row>
    <row r="1798" spans="1:1">
      <c r="A1798" s="17"/>
    </row>
    <row r="1799" spans="1:1">
      <c r="A1799" s="17"/>
    </row>
    <row r="1800" spans="1:1">
      <c r="A1800" s="17"/>
    </row>
    <row r="1801" spans="1:1">
      <c r="A1801" s="17"/>
    </row>
    <row r="1802" spans="1:1">
      <c r="A1802" s="17"/>
    </row>
    <row r="1803" spans="1:1">
      <c r="A1803" s="17"/>
    </row>
    <row r="1804" spans="1:1">
      <c r="A1804" s="17"/>
    </row>
    <row r="1805" spans="1:1">
      <c r="A1805" s="17"/>
    </row>
    <row r="1806" spans="1:1">
      <c r="A1806" s="17"/>
    </row>
    <row r="1807" spans="1:1">
      <c r="A1807" s="17"/>
    </row>
    <row r="1808" spans="1:1">
      <c r="A1808" s="17"/>
    </row>
    <row r="1809" spans="1:1">
      <c r="A1809" s="17"/>
    </row>
    <row r="1810" spans="1:1">
      <c r="A1810" s="17"/>
    </row>
    <row r="1811" spans="1:1">
      <c r="A1811" s="17"/>
    </row>
    <row r="1812" spans="1:1">
      <c r="A1812" s="17"/>
    </row>
    <row r="1813" spans="1:1">
      <c r="A1813" s="17"/>
    </row>
    <row r="1814" spans="1:1">
      <c r="A1814" s="17"/>
    </row>
    <row r="1815" spans="1:1">
      <c r="A1815" s="17"/>
    </row>
    <row r="1816" spans="1:1">
      <c r="A1816" s="17"/>
    </row>
    <row r="1817" spans="1:1">
      <c r="A1817" s="17"/>
    </row>
    <row r="1818" spans="1:1">
      <c r="A1818" s="17"/>
    </row>
    <row r="1819" spans="1:1">
      <c r="A1819" s="17"/>
    </row>
    <row r="1820" spans="1:1">
      <c r="A1820" s="17"/>
    </row>
    <row r="1821" spans="1:1">
      <c r="A1821" s="17"/>
    </row>
    <row r="1822" spans="1:1">
      <c r="A1822" s="17"/>
    </row>
    <row r="1823" spans="1:1">
      <c r="A1823" s="17"/>
    </row>
    <row r="1824" spans="1:1">
      <c r="A1824" s="17"/>
    </row>
    <row r="1825" spans="1:1">
      <c r="A1825" s="17"/>
    </row>
    <row r="1826" spans="1:1">
      <c r="A1826" s="17"/>
    </row>
    <row r="1827" spans="1:1">
      <c r="A1827" s="17"/>
    </row>
    <row r="1828" spans="1:1">
      <c r="A1828" s="17"/>
    </row>
    <row r="1829" spans="1:1">
      <c r="A1829" s="17"/>
    </row>
    <row r="1830" spans="1:1">
      <c r="A1830" s="17"/>
    </row>
    <row r="1831" spans="1:1">
      <c r="A1831" s="17"/>
    </row>
    <row r="1832" spans="1:1">
      <c r="A1832" s="17"/>
    </row>
    <row r="1833" spans="1:1">
      <c r="A1833" s="17"/>
    </row>
    <row r="1834" spans="1:1">
      <c r="A1834" s="17"/>
    </row>
    <row r="1835" spans="1:1">
      <c r="A1835" s="17"/>
    </row>
    <row r="1836" spans="1:1">
      <c r="A1836" s="17"/>
    </row>
    <row r="1837" spans="1:1">
      <c r="A1837" s="17"/>
    </row>
    <row r="1838" spans="1:1">
      <c r="A1838" s="17"/>
    </row>
    <row r="1839" spans="1:1">
      <c r="A1839" s="17"/>
    </row>
    <row r="1840" spans="1:1">
      <c r="A1840" s="17"/>
    </row>
    <row r="1841" spans="1:1">
      <c r="A1841" s="17"/>
    </row>
    <row r="1842" spans="1:1">
      <c r="A1842" s="17"/>
    </row>
    <row r="1843" spans="1:1">
      <c r="A1843" s="17"/>
    </row>
    <row r="1844" spans="1:1">
      <c r="A1844" s="17"/>
    </row>
    <row r="1845" spans="1:1">
      <c r="A1845" s="17"/>
    </row>
    <row r="1846" spans="1:1">
      <c r="A1846" s="17"/>
    </row>
    <row r="1847" spans="1:1">
      <c r="A1847" s="17"/>
    </row>
    <row r="1848" spans="1:1">
      <c r="A1848" s="17"/>
    </row>
    <row r="1849" spans="1:1">
      <c r="A1849" s="17"/>
    </row>
    <row r="1850" spans="1:1">
      <c r="A1850" s="17"/>
    </row>
    <row r="1851" spans="1:1">
      <c r="A1851" s="17"/>
    </row>
    <row r="1852" spans="1:1">
      <c r="A1852" s="17"/>
    </row>
    <row r="1853" spans="1:1">
      <c r="A1853" s="17"/>
    </row>
    <row r="1854" spans="1:1">
      <c r="A1854" s="17"/>
    </row>
    <row r="1855" spans="1:1">
      <c r="A1855" s="17"/>
    </row>
    <row r="1856" spans="1:1">
      <c r="A1856" s="17"/>
    </row>
    <row r="1857" spans="1:1">
      <c r="A1857" s="17"/>
    </row>
    <row r="1858" spans="1:1">
      <c r="A1858" s="17"/>
    </row>
    <row r="1859" spans="1:1">
      <c r="A1859" s="17"/>
    </row>
    <row r="1860" spans="1:1">
      <c r="A1860" s="17"/>
    </row>
    <row r="1861" spans="1:1">
      <c r="A1861" s="17"/>
    </row>
    <row r="1862" spans="1:1">
      <c r="A1862" s="17"/>
    </row>
    <row r="1863" spans="1:1">
      <c r="A1863" s="17"/>
    </row>
    <row r="1864" spans="1:1">
      <c r="A1864" s="17"/>
    </row>
    <row r="1865" spans="1:1">
      <c r="A1865" s="17"/>
    </row>
    <row r="1866" spans="1:1">
      <c r="A1866" s="17"/>
    </row>
    <row r="1867" spans="1:1">
      <c r="A1867" s="17"/>
    </row>
    <row r="1868" spans="1:1">
      <c r="A1868" s="17"/>
    </row>
    <row r="1869" spans="1:1">
      <c r="A1869" s="17"/>
    </row>
    <row r="1870" spans="1:1">
      <c r="A1870" s="17"/>
    </row>
    <row r="1871" spans="1:1">
      <c r="A1871" s="17"/>
    </row>
    <row r="1872" spans="1:1">
      <c r="A1872" s="17"/>
    </row>
    <row r="1873" spans="1:1">
      <c r="A1873" s="17"/>
    </row>
    <row r="1874" spans="1:1">
      <c r="A1874" s="17"/>
    </row>
    <row r="1875" spans="1:1">
      <c r="A1875" s="17"/>
    </row>
    <row r="1876" spans="1:1">
      <c r="A1876" s="17"/>
    </row>
    <row r="1877" spans="1:1">
      <c r="A1877" s="17"/>
    </row>
    <row r="1878" spans="1:1">
      <c r="A1878" s="17"/>
    </row>
    <row r="1879" spans="1:1">
      <c r="A1879" s="17"/>
    </row>
    <row r="1880" spans="1:1">
      <c r="A1880" s="17"/>
    </row>
    <row r="1881" spans="1:1">
      <c r="A1881" s="17"/>
    </row>
    <row r="1882" spans="1:1">
      <c r="A1882" s="17"/>
    </row>
    <row r="1883" spans="1:1">
      <c r="A1883" s="17"/>
    </row>
    <row r="1884" spans="1:1">
      <c r="A1884" s="17"/>
    </row>
    <row r="1885" spans="1:1">
      <c r="A1885" s="17"/>
    </row>
    <row r="1886" spans="1:1">
      <c r="A1886" s="17"/>
    </row>
    <row r="1887" spans="1:1">
      <c r="A1887" s="17"/>
    </row>
    <row r="1888" spans="1:1">
      <c r="A1888" s="17"/>
    </row>
    <row r="1889" spans="1:1">
      <c r="A1889" s="17"/>
    </row>
    <row r="1890" spans="1:1">
      <c r="A1890" s="17"/>
    </row>
    <row r="1891" spans="1:1">
      <c r="A1891" s="17"/>
    </row>
    <row r="1892" spans="1:1">
      <c r="A1892" s="17"/>
    </row>
    <row r="1893" spans="1:1">
      <c r="A1893" s="17"/>
    </row>
    <row r="1894" spans="1:1">
      <c r="A1894" s="17"/>
    </row>
    <row r="1895" spans="1:1">
      <c r="A1895" s="17"/>
    </row>
    <row r="1896" spans="1:1">
      <c r="A1896" s="17"/>
    </row>
    <row r="1897" spans="1:1">
      <c r="A1897" s="17"/>
    </row>
    <row r="1898" spans="1:1">
      <c r="A1898" s="17"/>
    </row>
    <row r="1899" spans="1:1">
      <c r="A1899" s="17"/>
    </row>
    <row r="1900" spans="1:1">
      <c r="A1900" s="17"/>
    </row>
    <row r="1901" spans="1:1">
      <c r="A1901" s="17"/>
    </row>
    <row r="1902" spans="1:1">
      <c r="A1902" s="17"/>
    </row>
    <row r="1903" spans="1:1">
      <c r="A1903" s="17"/>
    </row>
    <row r="1904" spans="1:1">
      <c r="A1904" s="17"/>
    </row>
    <row r="1905" spans="1:1">
      <c r="A1905" s="17"/>
    </row>
    <row r="1906" spans="1:1">
      <c r="A1906" s="17"/>
    </row>
    <row r="1907" spans="1:1">
      <c r="A1907" s="17"/>
    </row>
    <row r="1908" spans="1:1">
      <c r="A1908" s="17"/>
    </row>
    <row r="1909" spans="1:1">
      <c r="A1909" s="17"/>
    </row>
    <row r="1910" spans="1:1">
      <c r="A1910" s="17"/>
    </row>
    <row r="1911" spans="1:1">
      <c r="A1911" s="17"/>
    </row>
    <row r="1912" spans="1:1">
      <c r="A1912" s="17"/>
    </row>
    <row r="1913" spans="1:1">
      <c r="A1913" s="17"/>
    </row>
    <row r="1914" spans="1:1">
      <c r="A1914" s="17"/>
    </row>
    <row r="1915" spans="1:1">
      <c r="A1915" s="17"/>
    </row>
    <row r="1916" spans="1:1">
      <c r="A1916" s="17"/>
    </row>
    <row r="1917" spans="1:1">
      <c r="A1917" s="17"/>
    </row>
    <row r="1918" spans="1:1">
      <c r="A1918" s="17"/>
    </row>
    <row r="1919" spans="1:1">
      <c r="A1919" s="17"/>
    </row>
    <row r="1920" spans="1:1">
      <c r="A1920" s="17"/>
    </row>
    <row r="1921" spans="1:1">
      <c r="A1921" s="17"/>
    </row>
    <row r="1922" spans="1:1">
      <c r="A1922" s="17"/>
    </row>
    <row r="1923" spans="1:1">
      <c r="A1923" s="17"/>
    </row>
    <row r="1924" spans="1:1">
      <c r="A1924" s="17"/>
    </row>
    <row r="1925" spans="1:1">
      <c r="A1925" s="17"/>
    </row>
    <row r="1926" spans="1:1">
      <c r="A1926" s="17"/>
    </row>
    <row r="1927" spans="1:1">
      <c r="A1927" s="17"/>
    </row>
    <row r="1928" spans="1:1">
      <c r="A1928" s="17"/>
    </row>
    <row r="1929" spans="1:1">
      <c r="A1929" s="17"/>
    </row>
    <row r="1930" spans="1:1">
      <c r="A1930" s="17"/>
    </row>
    <row r="1931" spans="1:1">
      <c r="A1931" s="17"/>
    </row>
    <row r="1932" spans="1:1">
      <c r="A1932" s="17"/>
    </row>
    <row r="1933" spans="1:1">
      <c r="A1933" s="17"/>
    </row>
    <row r="1934" spans="1:1">
      <c r="A1934" s="17"/>
    </row>
    <row r="1935" spans="1:1">
      <c r="A1935" s="17"/>
    </row>
    <row r="1936" spans="1:1">
      <c r="A1936" s="17"/>
    </row>
    <row r="1937" spans="1:1">
      <c r="A1937" s="17"/>
    </row>
    <row r="1938" spans="1:1">
      <c r="A1938" s="17"/>
    </row>
    <row r="1939" spans="1:1">
      <c r="A1939" s="17"/>
    </row>
    <row r="1940" spans="1:1">
      <c r="A1940" s="17"/>
    </row>
    <row r="1941" spans="1:1">
      <c r="A1941" s="17"/>
    </row>
    <row r="1942" spans="1:1">
      <c r="A1942" s="17"/>
    </row>
    <row r="1943" spans="1:1">
      <c r="A1943" s="17"/>
    </row>
    <row r="1944" spans="1:1">
      <c r="A1944" s="17"/>
    </row>
    <row r="1945" spans="1:1">
      <c r="A1945" s="17"/>
    </row>
    <row r="1946" spans="1:1">
      <c r="A1946" s="17"/>
    </row>
    <row r="1947" spans="1:1">
      <c r="A1947" s="17"/>
    </row>
    <row r="1948" spans="1:1">
      <c r="A1948" s="17"/>
    </row>
    <row r="1949" spans="1:1">
      <c r="A1949" s="17"/>
    </row>
    <row r="1950" spans="1:1">
      <c r="A1950" s="17"/>
    </row>
    <row r="1951" spans="1:1">
      <c r="A1951" s="17"/>
    </row>
    <row r="1952" spans="1:1">
      <c r="A1952" s="17"/>
    </row>
    <row r="1953" spans="1:1">
      <c r="A1953" s="17"/>
    </row>
    <row r="1954" spans="1:1">
      <c r="A1954" s="17"/>
    </row>
    <row r="1955" spans="1:1">
      <c r="A1955" s="17"/>
    </row>
    <row r="1956" spans="1:1">
      <c r="A1956" s="17"/>
    </row>
    <row r="1957" spans="1:1">
      <c r="A1957" s="17"/>
    </row>
    <row r="1958" spans="1:1">
      <c r="A1958" s="17"/>
    </row>
    <row r="1959" spans="1:1">
      <c r="A1959" s="17"/>
    </row>
    <row r="1960" spans="1:1">
      <c r="A1960" s="17"/>
    </row>
    <row r="1961" spans="1:1">
      <c r="A1961" s="17"/>
    </row>
    <row r="1962" spans="1:1">
      <c r="A1962" s="17"/>
    </row>
    <row r="1963" spans="1:1">
      <c r="A1963" s="17"/>
    </row>
    <row r="1964" spans="1:1">
      <c r="A1964" s="17"/>
    </row>
    <row r="1965" spans="1:1">
      <c r="A1965" s="17"/>
    </row>
    <row r="1966" spans="1:1">
      <c r="A1966" s="17"/>
    </row>
    <row r="1967" spans="1:1">
      <c r="A1967" s="17"/>
    </row>
    <row r="1968" spans="1:1">
      <c r="A1968" s="17"/>
    </row>
    <row r="1969" spans="1:1">
      <c r="A1969" s="17"/>
    </row>
    <row r="1970" spans="1:1">
      <c r="A1970" s="17"/>
    </row>
    <row r="1971" spans="1:1">
      <c r="A1971" s="17"/>
    </row>
    <row r="1972" spans="1:1">
      <c r="A1972" s="17"/>
    </row>
    <row r="1973" spans="1:1">
      <c r="A1973" s="17"/>
    </row>
    <row r="1974" spans="1:1">
      <c r="A1974" s="17"/>
    </row>
    <row r="1975" spans="1:1">
      <c r="A1975" s="17"/>
    </row>
    <row r="1976" spans="1:1">
      <c r="A1976" s="17"/>
    </row>
    <row r="1977" spans="1:1">
      <c r="A1977" s="17"/>
    </row>
    <row r="1978" spans="1:1">
      <c r="A1978" s="17"/>
    </row>
    <row r="1979" spans="1:1">
      <c r="A1979" s="17"/>
    </row>
    <row r="1980" spans="1:1">
      <c r="A1980" s="17"/>
    </row>
    <row r="1981" spans="1:1">
      <c r="A1981" s="17"/>
    </row>
    <row r="1982" spans="1:1">
      <c r="A1982" s="17"/>
    </row>
    <row r="1983" spans="1:1">
      <c r="A1983" s="17"/>
    </row>
    <row r="1984" spans="1:1">
      <c r="A1984" s="17"/>
    </row>
    <row r="1985" spans="1:1">
      <c r="A1985" s="17"/>
    </row>
    <row r="1986" spans="1:1">
      <c r="A1986" s="17"/>
    </row>
    <row r="1987" spans="1:1">
      <c r="A1987" s="17"/>
    </row>
    <row r="1988" spans="1:1">
      <c r="A1988" s="17"/>
    </row>
    <row r="1989" spans="1:1">
      <c r="A1989" s="17"/>
    </row>
    <row r="1990" spans="1:1">
      <c r="A1990" s="17"/>
    </row>
    <row r="1991" spans="1:1">
      <c r="A1991" s="17"/>
    </row>
    <row r="1992" spans="1:1">
      <c r="A1992" s="17"/>
    </row>
    <row r="1993" spans="1:1">
      <c r="A1993" s="17"/>
    </row>
    <row r="1994" spans="1:1">
      <c r="A1994" s="17"/>
    </row>
    <row r="1995" spans="1:1">
      <c r="A1995" s="17"/>
    </row>
    <row r="1996" spans="1:1">
      <c r="A1996" s="17"/>
    </row>
    <row r="1997" spans="1:1">
      <c r="A1997" s="17"/>
    </row>
    <row r="1998" spans="1:1">
      <c r="A1998" s="17"/>
    </row>
    <row r="1999" spans="1:1">
      <c r="A1999" s="17"/>
    </row>
    <row r="2000" spans="1:1">
      <c r="A2000" s="17"/>
    </row>
    <row r="2001" spans="1:1">
      <c r="A2001" s="17"/>
    </row>
    <row r="2002" spans="1:1">
      <c r="A2002" s="17"/>
    </row>
    <row r="2003" spans="1:1">
      <c r="A2003" s="17"/>
    </row>
    <row r="2004" spans="1:1">
      <c r="A2004" s="17"/>
    </row>
    <row r="2005" spans="1:1">
      <c r="A2005" s="17"/>
    </row>
    <row r="2006" spans="1:1">
      <c r="A2006" s="17"/>
    </row>
    <row r="2007" spans="1:1">
      <c r="A2007" s="17"/>
    </row>
    <row r="2008" spans="1:1">
      <c r="A2008" s="17"/>
    </row>
    <row r="2009" spans="1:1">
      <c r="A2009" s="17"/>
    </row>
    <row r="2010" spans="1:1">
      <c r="A2010" s="17"/>
    </row>
    <row r="2011" spans="1:1">
      <c r="A2011" s="17"/>
    </row>
    <row r="2012" spans="1:1">
      <c r="A2012" s="17"/>
    </row>
    <row r="2013" spans="1:1">
      <c r="A2013" s="17"/>
    </row>
    <row r="2014" spans="1:1">
      <c r="A2014" s="17"/>
    </row>
    <row r="2015" spans="1:1">
      <c r="A2015" s="17"/>
    </row>
    <row r="2016" spans="1:1">
      <c r="A2016" s="17"/>
    </row>
    <row r="2017" spans="1:1">
      <c r="A2017" s="17"/>
    </row>
    <row r="2018" spans="1:1">
      <c r="A2018" s="17"/>
    </row>
    <row r="2019" spans="1:1">
      <c r="A2019" s="17"/>
    </row>
    <row r="2020" spans="1:1">
      <c r="A2020" s="17"/>
    </row>
    <row r="2021" spans="1:1">
      <c r="A2021" s="17"/>
    </row>
    <row r="2022" spans="1:1">
      <c r="A2022" s="17"/>
    </row>
    <row r="2023" spans="1:1">
      <c r="A2023" s="17"/>
    </row>
    <row r="2024" spans="1:1">
      <c r="A2024" s="17"/>
    </row>
    <row r="2025" spans="1:1">
      <c r="A2025" s="17"/>
    </row>
    <row r="2026" spans="1:1">
      <c r="A2026" s="17"/>
    </row>
    <row r="2027" spans="1:1">
      <c r="A2027" s="17"/>
    </row>
    <row r="2028" spans="1:1">
      <c r="A2028" s="17"/>
    </row>
    <row r="2029" spans="1:1">
      <c r="A2029" s="17"/>
    </row>
    <row r="2030" spans="1:1">
      <c r="A2030" s="17"/>
    </row>
    <row r="2031" spans="1:1">
      <c r="A2031" s="17"/>
    </row>
    <row r="2032" spans="1:1">
      <c r="A2032" s="17"/>
    </row>
    <row r="2033" spans="1:1">
      <c r="A2033" s="17"/>
    </row>
    <row r="2034" spans="1:1">
      <c r="A2034" s="17"/>
    </row>
    <row r="2035" spans="1:1">
      <c r="A2035" s="17"/>
    </row>
    <row r="2036" spans="1:1">
      <c r="A2036" s="17"/>
    </row>
    <row r="2037" spans="1:1">
      <c r="A2037" s="17"/>
    </row>
    <row r="2038" spans="1:1">
      <c r="A2038" s="17"/>
    </row>
    <row r="2039" spans="1:1">
      <c r="A2039" s="17"/>
    </row>
    <row r="2040" spans="1:1">
      <c r="A2040" s="17"/>
    </row>
    <row r="2041" spans="1:1">
      <c r="A2041" s="17"/>
    </row>
    <row r="2042" spans="1:1">
      <c r="A2042" s="17"/>
    </row>
    <row r="2043" spans="1:1">
      <c r="A2043" s="17"/>
    </row>
    <row r="2044" spans="1:1">
      <c r="A2044" s="17"/>
    </row>
    <row r="2045" spans="1:1">
      <c r="A2045" s="17"/>
    </row>
    <row r="2046" spans="1:1">
      <c r="A2046" s="17"/>
    </row>
    <row r="2047" spans="1:1">
      <c r="A2047" s="17"/>
    </row>
    <row r="2048" spans="1:1">
      <c r="A2048" s="17"/>
    </row>
    <row r="2049" spans="1:1">
      <c r="A2049" s="17"/>
    </row>
    <row r="2050" spans="1:1">
      <c r="A2050" s="17"/>
    </row>
    <row r="2051" spans="1:1">
      <c r="A2051" s="17"/>
    </row>
    <row r="2052" spans="1:1">
      <c r="A2052" s="17"/>
    </row>
    <row r="2053" spans="1:1">
      <c r="A2053" s="17"/>
    </row>
    <row r="2054" spans="1:1">
      <c r="A2054" s="17"/>
    </row>
    <row r="2055" spans="1:1">
      <c r="A2055" s="17"/>
    </row>
    <row r="2056" spans="1:1">
      <c r="A2056" s="17"/>
    </row>
    <row r="2057" spans="1:1">
      <c r="A2057" s="17"/>
    </row>
    <row r="2058" spans="1:1">
      <c r="A2058" s="17"/>
    </row>
    <row r="2059" spans="1:1">
      <c r="A2059" s="17"/>
    </row>
    <row r="2060" spans="1:1">
      <c r="A2060" s="17"/>
    </row>
    <row r="2061" spans="1:1">
      <c r="A2061" s="17"/>
    </row>
    <row r="2062" spans="1:1">
      <c r="A2062" s="17"/>
    </row>
    <row r="2063" spans="1:1">
      <c r="A2063" s="17"/>
    </row>
    <row r="2064" spans="1:1">
      <c r="A2064" s="17"/>
    </row>
    <row r="2065" spans="1:1">
      <c r="A2065" s="17"/>
    </row>
    <row r="2066" spans="1:1">
      <c r="A2066" s="17"/>
    </row>
    <row r="2067" spans="1:1">
      <c r="A2067" s="17"/>
    </row>
    <row r="2068" spans="1:1">
      <c r="A2068" s="17"/>
    </row>
    <row r="2069" spans="1:1">
      <c r="A2069" s="17"/>
    </row>
    <row r="2070" spans="1:1">
      <c r="A2070" s="17"/>
    </row>
    <row r="2071" spans="1:1">
      <c r="A2071" s="17"/>
    </row>
    <row r="2072" spans="1:1">
      <c r="A2072" s="17"/>
    </row>
    <row r="2073" spans="1:1">
      <c r="A2073" s="17"/>
    </row>
    <row r="2074" spans="1:1">
      <c r="A2074" s="17"/>
    </row>
    <row r="2075" spans="1:1">
      <c r="A2075" s="17"/>
    </row>
    <row r="2076" spans="1:1">
      <c r="A2076" s="17"/>
    </row>
    <row r="2077" spans="1:1">
      <c r="A2077" s="17"/>
    </row>
    <row r="2078" spans="1:1">
      <c r="A2078" s="17"/>
    </row>
    <row r="2079" spans="1:1">
      <c r="A2079" s="17"/>
    </row>
    <row r="2080" spans="1:1">
      <c r="A2080" s="17"/>
    </row>
    <row r="2081" spans="1:1">
      <c r="A2081" s="17"/>
    </row>
    <row r="2082" spans="1:1">
      <c r="A2082" s="17"/>
    </row>
    <row r="2083" spans="1:1">
      <c r="A2083" s="17"/>
    </row>
    <row r="2084" spans="1:1">
      <c r="A2084" s="17"/>
    </row>
    <row r="2085" spans="1:1">
      <c r="A2085" s="17"/>
    </row>
    <row r="2086" spans="1:1">
      <c r="A2086" s="17"/>
    </row>
    <row r="2087" spans="1:1">
      <c r="A2087" s="17"/>
    </row>
    <row r="2088" spans="1:1">
      <c r="A2088" s="17"/>
    </row>
    <row r="2089" spans="1:1">
      <c r="A2089" s="17"/>
    </row>
    <row r="2090" spans="1:1">
      <c r="A2090" s="17"/>
    </row>
    <row r="2091" spans="1:1">
      <c r="A2091" s="17"/>
    </row>
    <row r="2092" spans="1:1">
      <c r="A2092" s="17"/>
    </row>
    <row r="2093" spans="1:1">
      <c r="A2093" s="17"/>
    </row>
    <row r="2094" spans="1:1">
      <c r="A2094" s="17"/>
    </row>
    <row r="2095" spans="1:1">
      <c r="A2095" s="17"/>
    </row>
    <row r="2096" spans="1:1">
      <c r="A2096" s="17"/>
    </row>
    <row r="2097" spans="1:1">
      <c r="A2097" s="17"/>
    </row>
    <row r="2098" spans="1:1">
      <c r="A2098" s="17"/>
    </row>
    <row r="2099" spans="1:1">
      <c r="A2099" s="17"/>
    </row>
    <row r="2100" spans="1:1">
      <c r="A2100" s="17"/>
    </row>
    <row r="2101" spans="1:1">
      <c r="A2101" s="17"/>
    </row>
    <row r="2102" spans="1:1">
      <c r="A2102" s="17"/>
    </row>
    <row r="2103" spans="1:1">
      <c r="A2103" s="17"/>
    </row>
    <row r="2104" spans="1:1">
      <c r="A2104" s="17"/>
    </row>
    <row r="2105" spans="1:1">
      <c r="A2105" s="17"/>
    </row>
    <row r="2106" spans="1:1">
      <c r="A2106" s="17"/>
    </row>
    <row r="2107" spans="1:1">
      <c r="A2107" s="17"/>
    </row>
    <row r="2108" spans="1:1">
      <c r="A2108" s="17"/>
    </row>
    <row r="2109" spans="1:1">
      <c r="A2109" s="17"/>
    </row>
    <row r="2110" spans="1:1">
      <c r="A2110" s="17"/>
    </row>
    <row r="2111" spans="1:1">
      <c r="A2111" s="17"/>
    </row>
    <row r="2112" spans="1:1">
      <c r="A2112" s="17"/>
    </row>
    <row r="2113" spans="1:1">
      <c r="A2113" s="17"/>
    </row>
    <row r="2114" spans="1:1">
      <c r="A2114" s="17"/>
    </row>
    <row r="2115" spans="1:1">
      <c r="A2115" s="17"/>
    </row>
    <row r="2116" spans="1:1">
      <c r="A2116" s="17"/>
    </row>
    <row r="2117" spans="1:1">
      <c r="A2117" s="17"/>
    </row>
    <row r="2118" spans="1:1">
      <c r="A2118" s="17"/>
    </row>
    <row r="2119" spans="1:1">
      <c r="A2119" s="17"/>
    </row>
    <row r="2120" spans="1:1">
      <c r="A2120" s="17"/>
    </row>
    <row r="2121" spans="1:1">
      <c r="A2121" s="17"/>
    </row>
    <row r="2122" spans="1:1">
      <c r="A2122" s="17"/>
    </row>
    <row r="2123" spans="1:1">
      <c r="A2123" s="17"/>
    </row>
    <row r="2124" spans="1:1">
      <c r="A2124" s="17"/>
    </row>
    <row r="2125" spans="1:1">
      <c r="A2125" s="17"/>
    </row>
    <row r="2126" spans="1:1">
      <c r="A2126" s="17"/>
    </row>
    <row r="2127" spans="1:1">
      <c r="A2127" s="17"/>
    </row>
    <row r="2128" spans="1:1">
      <c r="A2128" s="17"/>
    </row>
    <row r="2129" spans="1:1">
      <c r="A2129" s="17"/>
    </row>
    <row r="2130" spans="1:1">
      <c r="A2130" s="17"/>
    </row>
    <row r="2131" spans="1:1">
      <c r="A2131" s="17"/>
    </row>
    <row r="2132" spans="1:1">
      <c r="A2132" s="17"/>
    </row>
    <row r="2133" spans="1:1">
      <c r="A2133" s="17"/>
    </row>
    <row r="2134" spans="1:1">
      <c r="A2134" s="17"/>
    </row>
    <row r="2135" spans="1:1">
      <c r="A2135" s="17"/>
    </row>
    <row r="2136" spans="1:1">
      <c r="A2136" s="17"/>
    </row>
    <row r="2137" spans="1:1">
      <c r="A2137" s="17"/>
    </row>
    <row r="2138" spans="1:1">
      <c r="A2138" s="17"/>
    </row>
    <row r="2139" spans="1:1">
      <c r="A2139" s="17"/>
    </row>
    <row r="2140" spans="1:1">
      <c r="A2140" s="17"/>
    </row>
    <row r="2141" spans="1:1">
      <c r="A2141" s="17"/>
    </row>
    <row r="2142" spans="1:1">
      <c r="A2142" s="17"/>
    </row>
    <row r="2143" spans="1:1">
      <c r="A2143" s="17"/>
    </row>
    <row r="2144" spans="1:1">
      <c r="A2144" s="17"/>
    </row>
    <row r="2145" spans="1:1">
      <c r="A2145" s="17"/>
    </row>
    <row r="2146" spans="1:1">
      <c r="A2146" s="17"/>
    </row>
    <row r="2147" spans="1:1">
      <c r="A2147" s="17"/>
    </row>
    <row r="2148" spans="1:1">
      <c r="A2148" s="17"/>
    </row>
    <row r="2149" spans="1:1">
      <c r="A2149" s="17"/>
    </row>
    <row r="2150" spans="1:1">
      <c r="A2150" s="17"/>
    </row>
    <row r="2151" spans="1:1">
      <c r="A2151" s="17"/>
    </row>
    <row r="2152" spans="1:1">
      <c r="A2152" s="17"/>
    </row>
    <row r="2153" spans="1:1">
      <c r="A2153" s="17"/>
    </row>
    <row r="2154" spans="1:1">
      <c r="A2154" s="17"/>
    </row>
    <row r="2155" spans="1:1">
      <c r="A2155" s="17"/>
    </row>
    <row r="2156" spans="1:1">
      <c r="A2156" s="17"/>
    </row>
    <row r="2157" spans="1:1">
      <c r="A2157" s="17"/>
    </row>
    <row r="2158" spans="1:1">
      <c r="A2158" s="17"/>
    </row>
    <row r="2159" spans="1:1">
      <c r="A2159" s="17"/>
    </row>
    <row r="2160" spans="1:1">
      <c r="A2160" s="17"/>
    </row>
    <row r="2161" spans="1:1">
      <c r="A2161" s="17"/>
    </row>
    <row r="2162" spans="1:1">
      <c r="A2162" s="17"/>
    </row>
    <row r="2163" spans="1:1">
      <c r="A2163" s="17"/>
    </row>
    <row r="2164" spans="1:1">
      <c r="A2164" s="17"/>
    </row>
    <row r="2165" spans="1:1">
      <c r="A2165" s="17"/>
    </row>
    <row r="2166" spans="1:1">
      <c r="A2166" s="17"/>
    </row>
    <row r="2167" spans="1:1">
      <c r="A2167" s="17"/>
    </row>
    <row r="2168" spans="1:1">
      <c r="A2168" s="17"/>
    </row>
    <row r="2169" spans="1:1">
      <c r="A2169" s="17"/>
    </row>
    <row r="2170" spans="1:1">
      <c r="A2170" s="17"/>
    </row>
    <row r="2171" spans="1:1">
      <c r="A2171" s="17"/>
    </row>
    <row r="2172" spans="1:1">
      <c r="A2172" s="17"/>
    </row>
    <row r="2173" spans="1:1">
      <c r="A2173" s="17"/>
    </row>
    <row r="2174" spans="1:1">
      <c r="A2174" s="17"/>
    </row>
    <row r="2175" spans="1:1">
      <c r="A2175" s="17"/>
    </row>
    <row r="2176" spans="1:1">
      <c r="A2176" s="17"/>
    </row>
    <row r="2177" spans="1:1">
      <c r="A2177" s="17"/>
    </row>
    <row r="2178" spans="1:1">
      <c r="A2178" s="17"/>
    </row>
    <row r="2179" spans="1:1">
      <c r="A2179" s="17"/>
    </row>
    <row r="2180" spans="1:1">
      <c r="A2180" s="17"/>
    </row>
    <row r="2181" spans="1:1">
      <c r="A2181" s="17"/>
    </row>
    <row r="2182" spans="1:1">
      <c r="A2182" s="17"/>
    </row>
    <row r="2183" spans="1:1">
      <c r="A2183" s="17"/>
    </row>
    <row r="2184" spans="1:1">
      <c r="A2184" s="17"/>
    </row>
    <row r="2185" spans="1:1">
      <c r="A2185" s="17"/>
    </row>
    <row r="2186" spans="1:1">
      <c r="A2186" s="17"/>
    </row>
    <row r="2187" spans="1:1">
      <c r="A2187" s="17"/>
    </row>
    <row r="2188" spans="1:1">
      <c r="A2188" s="17"/>
    </row>
    <row r="2189" spans="1:1">
      <c r="A2189" s="17"/>
    </row>
    <row r="2190" spans="1:1">
      <c r="A2190" s="17"/>
    </row>
    <row r="2191" spans="1:1">
      <c r="A2191" s="17"/>
    </row>
    <row r="2192" spans="1:1">
      <c r="A2192" s="17"/>
    </row>
    <row r="2193" spans="1:1">
      <c r="A2193" s="17"/>
    </row>
    <row r="2194" spans="1:1">
      <c r="A2194" s="17"/>
    </row>
    <row r="2195" spans="1:1">
      <c r="A2195" s="17"/>
    </row>
    <row r="2196" spans="1:1">
      <c r="A2196" s="17"/>
    </row>
    <row r="2197" spans="1:1">
      <c r="A2197" s="17"/>
    </row>
    <row r="2198" spans="1:1">
      <c r="A2198" s="17"/>
    </row>
    <row r="2199" spans="1:1">
      <c r="A2199" s="17"/>
    </row>
    <row r="2200" spans="1:1">
      <c r="A2200" s="17"/>
    </row>
    <row r="2201" spans="1:1">
      <c r="A2201" s="17"/>
    </row>
    <row r="2202" spans="1:1">
      <c r="A2202" s="17"/>
    </row>
    <row r="2203" spans="1:1">
      <c r="A2203" s="17"/>
    </row>
    <row r="2204" spans="1:1">
      <c r="A2204" s="17"/>
    </row>
    <row r="2205" spans="1:1">
      <c r="A2205" s="17"/>
    </row>
    <row r="2206" spans="1:1">
      <c r="A2206" s="17"/>
    </row>
    <row r="2207" spans="1:1">
      <c r="A2207" s="17"/>
    </row>
    <row r="2208" spans="1:1">
      <c r="A2208" s="17"/>
    </row>
    <row r="2209" spans="1:1">
      <c r="A2209" s="17"/>
    </row>
    <row r="2210" spans="1:1">
      <c r="A2210" s="17"/>
    </row>
    <row r="2211" spans="1:1">
      <c r="A2211" s="17"/>
    </row>
    <row r="2212" spans="1:1">
      <c r="A2212" s="17"/>
    </row>
    <row r="2213" spans="1:1">
      <c r="A2213" s="17"/>
    </row>
    <row r="2214" spans="1:1">
      <c r="A2214" s="17"/>
    </row>
    <row r="2215" spans="1:1">
      <c r="A2215" s="17"/>
    </row>
    <row r="2216" spans="1:1">
      <c r="A2216" s="17"/>
    </row>
    <row r="2217" spans="1:1">
      <c r="A2217" s="17"/>
    </row>
    <row r="2218" spans="1:1">
      <c r="A2218" s="17"/>
    </row>
    <row r="2219" spans="1:1">
      <c r="A2219" s="17"/>
    </row>
    <row r="2220" spans="1:1">
      <c r="A2220" s="17"/>
    </row>
    <row r="2221" spans="1:1">
      <c r="A2221" s="17"/>
    </row>
    <row r="2222" spans="1:1">
      <c r="A2222" s="17"/>
    </row>
    <row r="2223" spans="1:1">
      <c r="A2223" s="17"/>
    </row>
    <row r="2224" spans="1:1">
      <c r="A2224" s="17"/>
    </row>
    <row r="2225" spans="1:1">
      <c r="A2225" s="17"/>
    </row>
    <row r="2226" spans="1:1">
      <c r="A2226" s="17"/>
    </row>
    <row r="2227" spans="1:1">
      <c r="A2227" s="17"/>
    </row>
    <row r="2228" spans="1:1">
      <c r="A2228" s="17"/>
    </row>
    <row r="2229" spans="1:1">
      <c r="A2229" s="17"/>
    </row>
    <row r="2230" spans="1:1">
      <c r="A2230" s="17"/>
    </row>
    <row r="2231" spans="1:1">
      <c r="A2231" s="17"/>
    </row>
    <row r="2232" spans="1:1">
      <c r="A2232" s="17"/>
    </row>
    <row r="2233" spans="1:1">
      <c r="A2233" s="17"/>
    </row>
    <row r="2234" spans="1:1">
      <c r="A2234" s="17"/>
    </row>
    <row r="2235" spans="1:1">
      <c r="A2235" s="17"/>
    </row>
    <row r="2236" spans="1:1">
      <c r="A2236" s="17"/>
    </row>
    <row r="2237" spans="1:1">
      <c r="A2237" s="17"/>
    </row>
    <row r="2238" spans="1:1">
      <c r="A2238" s="17"/>
    </row>
    <row r="2239" spans="1:1">
      <c r="A2239" s="17"/>
    </row>
    <row r="2240" spans="1:1">
      <c r="A2240" s="17"/>
    </row>
    <row r="2241" spans="1:1">
      <c r="A2241" s="17"/>
    </row>
    <row r="2242" spans="1:1">
      <c r="A2242" s="17"/>
    </row>
    <row r="2243" spans="1:1">
      <c r="A2243" s="17"/>
    </row>
    <row r="2244" spans="1:1">
      <c r="A2244" s="17"/>
    </row>
    <row r="2245" spans="1:1">
      <c r="A2245" s="17"/>
    </row>
    <row r="2246" spans="1:1">
      <c r="A2246" s="17"/>
    </row>
    <row r="2247" spans="1:1">
      <c r="A2247" s="17"/>
    </row>
    <row r="2248" spans="1:1">
      <c r="A2248" s="17"/>
    </row>
    <row r="2249" spans="1:1">
      <c r="A2249" s="17"/>
    </row>
    <row r="2250" spans="1:1">
      <c r="A2250" s="17"/>
    </row>
    <row r="2251" spans="1:1">
      <c r="A2251" s="17"/>
    </row>
    <row r="2252" spans="1:1">
      <c r="A2252" s="17"/>
    </row>
    <row r="2253" spans="1:1">
      <c r="A2253" s="17"/>
    </row>
    <row r="2254" spans="1:1">
      <c r="A2254" s="17"/>
    </row>
    <row r="2255" spans="1:1">
      <c r="A2255" s="17"/>
    </row>
    <row r="2256" spans="1:1">
      <c r="A2256" s="17"/>
    </row>
    <row r="2257" spans="1:1">
      <c r="A2257" s="17"/>
    </row>
    <row r="2258" spans="1:1">
      <c r="A2258" s="17"/>
    </row>
    <row r="2259" spans="1:1">
      <c r="A2259" s="17"/>
    </row>
    <row r="2260" spans="1:1">
      <c r="A2260" s="17"/>
    </row>
    <row r="2261" spans="1:1">
      <c r="A2261" s="17"/>
    </row>
    <row r="2262" spans="1:1">
      <c r="A2262" s="17"/>
    </row>
    <row r="2263" spans="1:1">
      <c r="A2263" s="17"/>
    </row>
    <row r="2264" spans="1:1">
      <c r="A2264" s="17"/>
    </row>
    <row r="2265" spans="1:1">
      <c r="A2265" s="17"/>
    </row>
    <row r="2266" spans="1:1">
      <c r="A2266" s="17"/>
    </row>
    <row r="2267" spans="1:1">
      <c r="A2267" s="17"/>
    </row>
    <row r="2268" spans="1:1">
      <c r="A2268" s="17"/>
    </row>
    <row r="2269" spans="1:1">
      <c r="A2269" s="17"/>
    </row>
    <row r="2270" spans="1:1">
      <c r="A2270" s="17"/>
    </row>
    <row r="2271" spans="1:1">
      <c r="A2271" s="17"/>
    </row>
    <row r="2272" spans="1:1">
      <c r="A2272" s="17"/>
    </row>
    <row r="2273" spans="1:1">
      <c r="A2273" s="17"/>
    </row>
    <row r="2274" spans="1:1">
      <c r="A2274" s="17"/>
    </row>
    <row r="2275" spans="1:1">
      <c r="A2275" s="17"/>
    </row>
    <row r="2276" spans="1:1">
      <c r="A2276" s="17"/>
    </row>
    <row r="2277" spans="1:1">
      <c r="A2277" s="17"/>
    </row>
    <row r="2278" spans="1:1">
      <c r="A2278" s="17"/>
    </row>
    <row r="2279" spans="1:1">
      <c r="A2279" s="17"/>
    </row>
    <row r="2280" spans="1:1">
      <c r="A2280" s="17"/>
    </row>
    <row r="2281" spans="1:1">
      <c r="A2281" s="17"/>
    </row>
    <row r="2282" spans="1:1">
      <c r="A2282" s="17"/>
    </row>
    <row r="2283" spans="1:1">
      <c r="A2283" s="17"/>
    </row>
    <row r="2284" spans="1:1">
      <c r="A2284" s="17"/>
    </row>
    <row r="2285" spans="1:1">
      <c r="A2285" s="17"/>
    </row>
    <row r="2286" spans="1:1">
      <c r="A2286" s="17"/>
    </row>
    <row r="2287" spans="1:1">
      <c r="A2287" s="17"/>
    </row>
    <row r="2288" spans="1:1">
      <c r="A2288" s="17"/>
    </row>
    <row r="2289" spans="1:1">
      <c r="A2289" s="17"/>
    </row>
    <row r="2290" spans="1:1">
      <c r="A2290" s="17"/>
    </row>
    <row r="2291" spans="1:1">
      <c r="A2291" s="17"/>
    </row>
    <row r="2292" spans="1:1">
      <c r="A2292" s="17"/>
    </row>
    <row r="2293" spans="1:1">
      <c r="A2293" s="17"/>
    </row>
    <row r="2294" spans="1:1">
      <c r="A2294" s="17"/>
    </row>
    <row r="2295" spans="1:1">
      <c r="A2295" s="17"/>
    </row>
    <row r="2296" spans="1:1">
      <c r="A2296" s="17"/>
    </row>
    <row r="2297" spans="1:1">
      <c r="A2297" s="17"/>
    </row>
    <row r="2298" spans="1:1">
      <c r="A2298" s="17"/>
    </row>
    <row r="2299" spans="1:1">
      <c r="A2299" s="17"/>
    </row>
    <row r="2300" spans="1:1">
      <c r="A2300" s="17"/>
    </row>
    <row r="2301" spans="1:1">
      <c r="A2301" s="17"/>
    </row>
    <row r="2302" spans="1:1">
      <c r="A2302" s="17"/>
    </row>
    <row r="2303" spans="1:1">
      <c r="A2303" s="17"/>
    </row>
    <row r="2304" spans="1:1">
      <c r="A2304" s="17"/>
    </row>
    <row r="2305" spans="1:1">
      <c r="A2305" s="17"/>
    </row>
    <row r="2306" spans="1:1">
      <c r="A2306" s="17"/>
    </row>
    <row r="2307" spans="1:1">
      <c r="A2307" s="17"/>
    </row>
    <row r="2308" spans="1:1">
      <c r="A2308" s="17"/>
    </row>
    <row r="2309" spans="1:1">
      <c r="A2309" s="17"/>
    </row>
    <row r="2310" spans="1:1">
      <c r="A2310" s="17"/>
    </row>
    <row r="2311" spans="1:1">
      <c r="A2311" s="17"/>
    </row>
    <row r="2312" spans="1:1">
      <c r="A2312" s="17"/>
    </row>
    <row r="2313" spans="1:1">
      <c r="A2313" s="17"/>
    </row>
    <row r="2314" spans="1:1">
      <c r="A2314" s="17"/>
    </row>
    <row r="2315" spans="1:1">
      <c r="A2315" s="17"/>
    </row>
    <row r="2316" spans="1:1">
      <c r="A2316" s="17"/>
    </row>
    <row r="2317" spans="1:1">
      <c r="A2317" s="17"/>
    </row>
    <row r="2318" spans="1:1">
      <c r="A2318" s="17"/>
    </row>
    <row r="2319" spans="1:1">
      <c r="A2319" s="17"/>
    </row>
    <row r="2320" spans="1:1">
      <c r="A2320" s="17"/>
    </row>
    <row r="2321" spans="1:1">
      <c r="A2321" s="17"/>
    </row>
    <row r="2322" spans="1:1">
      <c r="A2322" s="17"/>
    </row>
    <row r="2323" spans="1:1">
      <c r="A2323" s="17"/>
    </row>
    <row r="2324" spans="1:1">
      <c r="A2324" s="17"/>
    </row>
    <row r="2325" spans="1:1">
      <c r="A2325" s="17"/>
    </row>
    <row r="2326" spans="1:1">
      <c r="A2326" s="17"/>
    </row>
    <row r="2327" spans="1:1">
      <c r="A2327" s="17"/>
    </row>
    <row r="2328" spans="1:1">
      <c r="A2328" s="17"/>
    </row>
    <row r="2329" spans="1:1">
      <c r="A2329" s="17"/>
    </row>
    <row r="2330" spans="1:1">
      <c r="A2330" s="17"/>
    </row>
    <row r="2331" spans="1:1">
      <c r="A2331" s="17"/>
    </row>
    <row r="2332" spans="1:1">
      <c r="A2332" s="17"/>
    </row>
    <row r="2333" spans="1:1">
      <c r="A2333" s="17"/>
    </row>
    <row r="2334" spans="1:1">
      <c r="A2334" s="17"/>
    </row>
    <row r="2335" spans="1:1">
      <c r="A2335" s="17"/>
    </row>
    <row r="2336" spans="1:1">
      <c r="A2336" s="17"/>
    </row>
    <row r="2337" spans="1:1">
      <c r="A2337" s="17"/>
    </row>
    <row r="2338" spans="1:1">
      <c r="A2338" s="17"/>
    </row>
    <row r="2339" spans="1:1">
      <c r="A2339" s="17"/>
    </row>
    <row r="2340" spans="1:1">
      <c r="A2340" s="17"/>
    </row>
    <row r="2341" spans="1:1">
      <c r="A2341" s="17"/>
    </row>
    <row r="2342" spans="1:1">
      <c r="A2342" s="17"/>
    </row>
    <row r="2343" spans="1:1">
      <c r="A2343" s="17"/>
    </row>
    <row r="2344" spans="1:1">
      <c r="A2344" s="17"/>
    </row>
    <row r="2345" spans="1:1">
      <c r="A2345" s="17"/>
    </row>
    <row r="2346" spans="1:1">
      <c r="A2346" s="17"/>
    </row>
    <row r="2347" spans="1:1">
      <c r="A2347" s="17"/>
    </row>
    <row r="2348" spans="1:1">
      <c r="A2348" s="17"/>
    </row>
    <row r="2349" spans="1:1">
      <c r="A2349" s="17"/>
    </row>
    <row r="2350" spans="1:1">
      <c r="A2350" s="17"/>
    </row>
    <row r="2351" spans="1:1">
      <c r="A2351" s="17"/>
    </row>
    <row r="2352" spans="1:1">
      <c r="A2352" s="17"/>
    </row>
    <row r="2353" spans="1:1">
      <c r="A2353" s="17"/>
    </row>
    <row r="2354" spans="1:1">
      <c r="A2354" s="17"/>
    </row>
    <row r="2355" spans="1:1">
      <c r="A2355" s="17"/>
    </row>
    <row r="2356" spans="1:1">
      <c r="A2356" s="17"/>
    </row>
    <row r="2357" spans="1:1">
      <c r="A2357" s="17"/>
    </row>
    <row r="2358" spans="1:1">
      <c r="A2358" s="17"/>
    </row>
    <row r="2359" spans="1:1">
      <c r="A2359" s="17"/>
    </row>
    <row r="2360" spans="1:1">
      <c r="A2360" s="17"/>
    </row>
    <row r="2361" spans="1:1">
      <c r="A2361" s="17"/>
    </row>
    <row r="2362" spans="1:1">
      <c r="A2362" s="17"/>
    </row>
    <row r="2363" spans="1:1">
      <c r="A2363" s="17"/>
    </row>
    <row r="2364" spans="1:1">
      <c r="A2364" s="17"/>
    </row>
    <row r="2365" spans="1:1">
      <c r="A2365" s="17"/>
    </row>
    <row r="2366" spans="1:1">
      <c r="A2366" s="17"/>
    </row>
    <row r="2367" spans="1:1">
      <c r="A2367" s="17"/>
    </row>
    <row r="2368" spans="1:1">
      <c r="A2368" s="17"/>
    </row>
    <row r="2369" spans="1:1">
      <c r="A2369" s="17"/>
    </row>
    <row r="2370" spans="1:1">
      <c r="A2370" s="17"/>
    </row>
    <row r="2371" spans="1:1">
      <c r="A2371" s="17"/>
    </row>
    <row r="2372" spans="1:1">
      <c r="A2372" s="17"/>
    </row>
    <row r="2373" spans="1:1">
      <c r="A2373" s="17"/>
    </row>
    <row r="2374" spans="1:1">
      <c r="A2374" s="17"/>
    </row>
    <row r="2375" spans="1:1">
      <c r="A2375" s="17"/>
    </row>
    <row r="2376" spans="1:1">
      <c r="A2376" s="17"/>
    </row>
    <row r="2377" spans="1:1">
      <c r="A2377" s="17"/>
    </row>
    <row r="2378" spans="1:1">
      <c r="A2378" s="17"/>
    </row>
    <row r="2379" spans="1:1">
      <c r="A2379" s="17"/>
    </row>
    <row r="2380" spans="1:1">
      <c r="A2380" s="17"/>
    </row>
    <row r="2381" spans="1:1">
      <c r="A2381" s="17"/>
    </row>
    <row r="2382" spans="1:1">
      <c r="A2382" s="17"/>
    </row>
    <row r="2383" spans="1:1">
      <c r="A2383" s="17"/>
    </row>
    <row r="2384" spans="1:1">
      <c r="A2384" s="17"/>
    </row>
    <row r="2385" spans="1:1">
      <c r="A2385" s="17"/>
    </row>
    <row r="2386" spans="1:1">
      <c r="A2386" s="17"/>
    </row>
    <row r="2387" spans="1:1">
      <c r="A2387" s="17"/>
    </row>
    <row r="2388" spans="1:1">
      <c r="A2388" s="17"/>
    </row>
    <row r="2389" spans="1:1">
      <c r="A2389" s="17"/>
    </row>
    <row r="2390" spans="1:1">
      <c r="A2390" s="17"/>
    </row>
    <row r="2391" spans="1:1">
      <c r="A2391" s="17"/>
    </row>
    <row r="2392" spans="1:1">
      <c r="A2392" s="17"/>
    </row>
    <row r="2393" spans="1:1">
      <c r="A2393" s="17"/>
    </row>
    <row r="2394" spans="1:1">
      <c r="A2394" s="17"/>
    </row>
    <row r="2395" spans="1:1">
      <c r="A2395" s="17"/>
    </row>
    <row r="2396" spans="1:1">
      <c r="A2396" s="17"/>
    </row>
    <row r="2397" spans="1:1">
      <c r="A2397" s="17"/>
    </row>
    <row r="2398" spans="1:1">
      <c r="A2398" s="17"/>
    </row>
    <row r="2399" spans="1:1">
      <c r="A2399" s="17"/>
    </row>
    <row r="2400" spans="1:1">
      <c r="A2400" s="17"/>
    </row>
    <row r="2401" spans="1:1">
      <c r="A2401" s="17"/>
    </row>
    <row r="2402" spans="1:1">
      <c r="A2402" s="17"/>
    </row>
    <row r="2403" spans="1:1">
      <c r="A2403" s="17"/>
    </row>
    <row r="2404" spans="1:1">
      <c r="A2404" s="17"/>
    </row>
    <row r="2405" spans="1:1">
      <c r="A2405" s="17"/>
    </row>
    <row r="2406" spans="1:1">
      <c r="A2406" s="17"/>
    </row>
    <row r="2407" spans="1:1">
      <c r="A2407" s="17"/>
    </row>
    <row r="2408" spans="1:1">
      <c r="A2408" s="17"/>
    </row>
    <row r="2409" spans="1:1">
      <c r="A2409" s="17"/>
    </row>
    <row r="2410" spans="1:1">
      <c r="A2410" s="17"/>
    </row>
    <row r="2411" spans="1:1">
      <c r="A2411" s="17"/>
    </row>
    <row r="2412" spans="1:1">
      <c r="A2412" s="17"/>
    </row>
    <row r="2413" spans="1:1">
      <c r="A2413" s="17"/>
    </row>
    <row r="2414" spans="1:1">
      <c r="A2414" s="17"/>
    </row>
    <row r="2415" spans="1:1">
      <c r="A2415" s="17"/>
    </row>
    <row r="2416" spans="1:1">
      <c r="A2416" s="17"/>
    </row>
    <row r="2417" spans="1:1">
      <c r="A2417" s="17"/>
    </row>
    <row r="2418" spans="1:1">
      <c r="A2418" s="17"/>
    </row>
    <row r="2419" spans="1:1">
      <c r="A2419" s="17"/>
    </row>
    <row r="2420" spans="1:1">
      <c r="A2420" s="17"/>
    </row>
    <row r="2421" spans="1:1">
      <c r="A2421" s="17"/>
    </row>
    <row r="2422" spans="1:1">
      <c r="A2422" s="17"/>
    </row>
    <row r="2423" spans="1:1">
      <c r="A2423" s="17"/>
    </row>
    <row r="2424" spans="1:1">
      <c r="A2424" s="17"/>
    </row>
    <row r="2425" spans="1:1">
      <c r="A2425" s="17"/>
    </row>
    <row r="2426" spans="1:1">
      <c r="A2426" s="17"/>
    </row>
    <row r="2427" spans="1:1">
      <c r="A2427" s="17"/>
    </row>
    <row r="2428" spans="1:1">
      <c r="A2428" s="17"/>
    </row>
    <row r="2429" spans="1:1">
      <c r="A2429" s="17"/>
    </row>
    <row r="2430" spans="1:1">
      <c r="A2430" s="17"/>
    </row>
    <row r="2431" spans="1:1">
      <c r="A2431" s="17"/>
    </row>
    <row r="2432" spans="1:1">
      <c r="A2432" s="17"/>
    </row>
    <row r="2433" spans="1:1">
      <c r="A2433" s="17"/>
    </row>
    <row r="2434" spans="1:1">
      <c r="A2434" s="17"/>
    </row>
    <row r="2435" spans="1:1">
      <c r="A2435" s="17"/>
    </row>
    <row r="2436" spans="1:1">
      <c r="A2436" s="17"/>
    </row>
    <row r="2437" spans="1:1">
      <c r="A2437" s="17"/>
    </row>
    <row r="2438" spans="1:1">
      <c r="A2438" s="17"/>
    </row>
    <row r="2439" spans="1:1">
      <c r="A2439" s="17"/>
    </row>
    <row r="2440" spans="1:1">
      <c r="A2440" s="17"/>
    </row>
    <row r="2441" spans="1:1">
      <c r="A2441" s="17"/>
    </row>
    <row r="2442" spans="1:1">
      <c r="A2442" s="17"/>
    </row>
    <row r="2443" spans="1:1">
      <c r="A2443" s="17"/>
    </row>
    <row r="2444" spans="1:1">
      <c r="A2444" s="17"/>
    </row>
    <row r="2445" spans="1:1">
      <c r="A2445" s="17"/>
    </row>
    <row r="2446" spans="1:1">
      <c r="A2446" s="17"/>
    </row>
    <row r="2447" spans="1:1">
      <c r="A2447" s="17"/>
    </row>
    <row r="2448" spans="1:1">
      <c r="A2448" s="17"/>
    </row>
    <row r="2449" spans="1:1">
      <c r="A2449" s="17"/>
    </row>
    <row r="2450" spans="1:1">
      <c r="A2450" s="17"/>
    </row>
    <row r="2451" spans="1:1">
      <c r="A2451" s="17"/>
    </row>
    <row r="2452" spans="1:1">
      <c r="A2452" s="17"/>
    </row>
    <row r="2453" spans="1:1">
      <c r="A2453" s="17"/>
    </row>
    <row r="2454" spans="1:1">
      <c r="A2454" s="17"/>
    </row>
    <row r="2455" spans="1:1">
      <c r="A2455" s="17"/>
    </row>
    <row r="2456" spans="1:1">
      <c r="A2456" s="17"/>
    </row>
    <row r="2457" spans="1:1">
      <c r="A2457" s="17"/>
    </row>
    <row r="2458" spans="1:1">
      <c r="A2458" s="17"/>
    </row>
    <row r="2459" spans="1:1">
      <c r="A2459" s="17"/>
    </row>
    <row r="2460" spans="1:1">
      <c r="A2460" s="17"/>
    </row>
    <row r="2461" spans="1:1">
      <c r="A2461" s="17"/>
    </row>
    <row r="2462" spans="1:1">
      <c r="A2462" s="17"/>
    </row>
    <row r="2463" spans="1:1">
      <c r="A2463" s="17"/>
    </row>
    <row r="2464" spans="1:1">
      <c r="A2464" s="17"/>
    </row>
    <row r="2465" spans="1:1">
      <c r="A2465" s="17"/>
    </row>
    <row r="2466" spans="1:1">
      <c r="A2466" s="17"/>
    </row>
    <row r="2467" spans="1:1">
      <c r="A2467" s="17"/>
    </row>
    <row r="2468" spans="1:1">
      <c r="A2468" s="17"/>
    </row>
    <row r="2469" spans="1:1">
      <c r="A2469" s="17"/>
    </row>
    <row r="2470" spans="1:1">
      <c r="A2470" s="17"/>
    </row>
    <row r="2471" spans="1:1">
      <c r="A2471" s="17"/>
    </row>
    <row r="2472" spans="1:1">
      <c r="A2472" s="17"/>
    </row>
    <row r="2473" spans="1:1">
      <c r="A2473" s="17"/>
    </row>
    <row r="2474" spans="1:1">
      <c r="A2474" s="17"/>
    </row>
    <row r="2475" spans="1:1">
      <c r="A2475" s="17"/>
    </row>
    <row r="2476" spans="1:1">
      <c r="A2476" s="17"/>
    </row>
    <row r="2477" spans="1:1">
      <c r="A2477" s="17"/>
    </row>
    <row r="2478" spans="1:1">
      <c r="A2478" s="17"/>
    </row>
    <row r="2479" spans="1:1">
      <c r="A2479" s="17"/>
    </row>
    <row r="2480" spans="1:1">
      <c r="A2480" s="17"/>
    </row>
    <row r="2481" spans="1:1">
      <c r="A2481" s="17"/>
    </row>
    <row r="2482" spans="1:1">
      <c r="A2482" s="17"/>
    </row>
    <row r="2483" spans="1:1">
      <c r="A2483" s="17"/>
    </row>
    <row r="2484" spans="1:1">
      <c r="A2484" s="17"/>
    </row>
    <row r="2485" spans="1:1">
      <c r="A2485" s="17"/>
    </row>
    <row r="2486" spans="1:1">
      <c r="A2486" s="17"/>
    </row>
    <row r="2487" spans="1:1">
      <c r="A2487" s="17"/>
    </row>
    <row r="2488" spans="1:1">
      <c r="A2488" s="17"/>
    </row>
    <row r="2489" spans="1:1">
      <c r="A2489" s="17"/>
    </row>
    <row r="2490" spans="1:1">
      <c r="A2490" s="17"/>
    </row>
    <row r="2491" spans="1:1">
      <c r="A2491" s="17"/>
    </row>
    <row r="2492" spans="1:1">
      <c r="A2492" s="17"/>
    </row>
    <row r="2493" spans="1:1">
      <c r="A2493" s="17"/>
    </row>
    <row r="2494" spans="1:1">
      <c r="A2494" s="17"/>
    </row>
    <row r="2495" spans="1:1">
      <c r="A2495" s="17"/>
    </row>
    <row r="2496" spans="1:1">
      <c r="A2496" s="17"/>
    </row>
    <row r="2497" spans="1:1">
      <c r="A2497" s="17"/>
    </row>
    <row r="2498" spans="1:1">
      <c r="A2498" s="17"/>
    </row>
    <row r="2499" spans="1:1">
      <c r="A2499" s="17"/>
    </row>
    <row r="2500" spans="1:1">
      <c r="A2500" s="17"/>
    </row>
    <row r="2501" spans="1:1">
      <c r="A2501" s="17"/>
    </row>
    <row r="2502" spans="1:1">
      <c r="A2502" s="17"/>
    </row>
    <row r="2503" spans="1:1">
      <c r="A2503" s="17"/>
    </row>
    <row r="2504" spans="1:1">
      <c r="A2504" s="17"/>
    </row>
    <row r="2505" spans="1:1">
      <c r="A2505" s="17"/>
    </row>
    <row r="2506" spans="1:1">
      <c r="A2506" s="17"/>
    </row>
    <row r="2507" spans="1:1">
      <c r="A2507" s="17"/>
    </row>
    <row r="2508" spans="1:1">
      <c r="A2508" s="17"/>
    </row>
    <row r="2509" spans="1:1">
      <c r="A2509" s="17"/>
    </row>
    <row r="2510" spans="1:1">
      <c r="A2510" s="17"/>
    </row>
    <row r="2511" spans="1:1">
      <c r="A2511" s="17"/>
    </row>
    <row r="2512" spans="1:1">
      <c r="A2512" s="17"/>
    </row>
    <row r="2513" spans="1:1">
      <c r="A2513" s="17"/>
    </row>
    <row r="2514" spans="1:1">
      <c r="A2514" s="17"/>
    </row>
    <row r="2515" spans="1:1">
      <c r="A2515" s="17"/>
    </row>
    <row r="2516" spans="1:1">
      <c r="A2516" s="17"/>
    </row>
    <row r="2517" spans="1:1">
      <c r="A2517" s="17"/>
    </row>
    <row r="2518" spans="1:1">
      <c r="A2518" s="17"/>
    </row>
    <row r="2519" spans="1:1">
      <c r="A2519" s="17"/>
    </row>
    <row r="2520" spans="1:1">
      <c r="A2520" s="17"/>
    </row>
    <row r="2521" spans="1:1">
      <c r="A2521" s="17"/>
    </row>
    <row r="2522" spans="1:1">
      <c r="A2522" s="17"/>
    </row>
    <row r="2523" spans="1:1">
      <c r="A2523" s="17"/>
    </row>
    <row r="2524" spans="1:1">
      <c r="A2524" s="17"/>
    </row>
    <row r="2525" spans="1:1">
      <c r="A2525" s="17"/>
    </row>
    <row r="2526" spans="1:1">
      <c r="A2526" s="17"/>
    </row>
    <row r="2527" spans="1:1">
      <c r="A2527" s="17"/>
    </row>
    <row r="2528" spans="1:1">
      <c r="A2528" s="17"/>
    </row>
    <row r="2529" spans="1:1">
      <c r="A2529" s="17"/>
    </row>
    <row r="2530" spans="1:1">
      <c r="A2530" s="17"/>
    </row>
    <row r="2531" spans="1:1">
      <c r="A2531" s="17"/>
    </row>
    <row r="2532" spans="1:1">
      <c r="A2532" s="17"/>
    </row>
    <row r="2533" spans="1:1">
      <c r="A2533" s="17"/>
    </row>
    <row r="2534" spans="1:1">
      <c r="A2534" s="17"/>
    </row>
    <row r="2535" spans="1:1">
      <c r="A2535" s="17"/>
    </row>
    <row r="2536" spans="1:1">
      <c r="A2536" s="17"/>
    </row>
    <row r="2537" spans="1:1">
      <c r="A2537" s="17"/>
    </row>
    <row r="2538" spans="1:1">
      <c r="A2538" s="17"/>
    </row>
    <row r="2539" spans="1:1">
      <c r="A2539" s="17"/>
    </row>
    <row r="2540" spans="1:1">
      <c r="A2540" s="17"/>
    </row>
    <row r="2541" spans="1:1">
      <c r="A2541" s="17"/>
    </row>
    <row r="2542" spans="1:1">
      <c r="A2542" s="17"/>
    </row>
    <row r="2543" spans="1:1">
      <c r="A2543" s="17"/>
    </row>
    <row r="2544" spans="1:1">
      <c r="A2544" s="17"/>
    </row>
    <row r="2545" spans="1:1">
      <c r="A2545" s="17"/>
    </row>
    <row r="2546" spans="1:1">
      <c r="A2546" s="17"/>
    </row>
    <row r="2547" spans="1:1">
      <c r="A2547" s="17"/>
    </row>
    <row r="2548" spans="1:1">
      <c r="A2548" s="17"/>
    </row>
    <row r="2549" spans="1:1">
      <c r="A2549" s="17"/>
    </row>
    <row r="2550" spans="1:1">
      <c r="A2550" s="17"/>
    </row>
    <row r="2551" spans="1:1">
      <c r="A2551" s="17"/>
    </row>
    <row r="2552" spans="1:1">
      <c r="A2552" s="17"/>
    </row>
    <row r="2553" spans="1:1">
      <c r="A2553" s="17"/>
    </row>
    <row r="2554" spans="1:1">
      <c r="A2554" s="17"/>
    </row>
    <row r="2555" spans="1:1">
      <c r="A2555" s="17"/>
    </row>
    <row r="2556" spans="1:1">
      <c r="A2556" s="17"/>
    </row>
    <row r="2557" spans="1:1">
      <c r="A2557" s="17"/>
    </row>
    <row r="2558" spans="1:1">
      <c r="A2558" s="17"/>
    </row>
    <row r="2559" spans="1:1">
      <c r="A2559" s="17"/>
    </row>
    <row r="2560" spans="1:1">
      <c r="A2560" s="17"/>
    </row>
    <row r="2561" spans="1:1">
      <c r="A2561" s="17"/>
    </row>
    <row r="2562" spans="1:1">
      <c r="A2562" s="17"/>
    </row>
    <row r="2563" spans="1:1">
      <c r="A2563" s="17"/>
    </row>
    <row r="2564" spans="1:1">
      <c r="A2564" s="17"/>
    </row>
    <row r="2565" spans="1:1">
      <c r="A2565" s="17"/>
    </row>
    <row r="2566" spans="1:1">
      <c r="A2566" s="17"/>
    </row>
    <row r="2567" spans="1:1">
      <c r="A2567" s="17"/>
    </row>
    <row r="2568" spans="1:1">
      <c r="A2568" s="17"/>
    </row>
    <row r="2569" spans="1:1">
      <c r="A2569" s="17"/>
    </row>
    <row r="2570" spans="1:1">
      <c r="A2570" s="17"/>
    </row>
    <row r="2571" spans="1:1">
      <c r="A2571" s="17"/>
    </row>
    <row r="2572" spans="1:1">
      <c r="A2572" s="17"/>
    </row>
    <row r="2573" spans="1:1">
      <c r="A2573" s="17"/>
    </row>
    <row r="2574" spans="1:1">
      <c r="A2574" s="17"/>
    </row>
    <row r="2575" spans="1:1">
      <c r="A2575" s="17"/>
    </row>
    <row r="2576" spans="1:1">
      <c r="A2576" s="17"/>
    </row>
    <row r="2577" spans="1:1">
      <c r="A2577" s="17"/>
    </row>
    <row r="2578" spans="1:1">
      <c r="A2578" s="17"/>
    </row>
    <row r="2579" spans="1:1">
      <c r="A2579" s="17"/>
    </row>
    <row r="2580" spans="1:1">
      <c r="A2580" s="17"/>
    </row>
    <row r="2581" spans="1:1">
      <c r="A2581" s="17"/>
    </row>
    <row r="2582" spans="1:1">
      <c r="A2582" s="17"/>
    </row>
    <row r="2583" spans="1:1">
      <c r="A2583" s="17"/>
    </row>
    <row r="2584" spans="1:1">
      <c r="A2584" s="17"/>
    </row>
    <row r="2585" spans="1:1">
      <c r="A2585" s="17"/>
    </row>
    <row r="2586" spans="1:1">
      <c r="A2586" s="17"/>
    </row>
    <row r="2587" spans="1:1">
      <c r="A2587" s="17"/>
    </row>
    <row r="2588" spans="1:1">
      <c r="A2588" s="17"/>
    </row>
    <row r="2589" spans="1:1">
      <c r="A2589" s="17"/>
    </row>
    <row r="2590" spans="1:1">
      <c r="A2590" s="17"/>
    </row>
    <row r="2591" spans="1:1">
      <c r="A2591" s="17"/>
    </row>
    <row r="2592" spans="1:1">
      <c r="A2592" s="17"/>
    </row>
    <row r="2593" spans="1:1">
      <c r="A2593" s="17"/>
    </row>
    <row r="2594" spans="1:1">
      <c r="A2594" s="17"/>
    </row>
    <row r="2595" spans="1:1">
      <c r="A2595" s="17"/>
    </row>
    <row r="2596" spans="1:1">
      <c r="A2596" s="17"/>
    </row>
    <row r="2597" spans="1:1">
      <c r="A2597" s="17"/>
    </row>
    <row r="2598" spans="1:1">
      <c r="A2598" s="17"/>
    </row>
    <row r="2599" spans="1:1">
      <c r="A2599" s="17"/>
    </row>
    <row r="2600" spans="1:1">
      <c r="A2600" s="17"/>
    </row>
    <row r="2601" spans="1:1">
      <c r="A2601" s="17"/>
    </row>
    <row r="2602" spans="1:1">
      <c r="A2602" s="17"/>
    </row>
    <row r="2603" spans="1:1">
      <c r="A2603" s="17"/>
    </row>
    <row r="2604" spans="1:1">
      <c r="A2604" s="17"/>
    </row>
    <row r="2605" spans="1:1">
      <c r="A2605" s="17"/>
    </row>
    <row r="2606" spans="1:1">
      <c r="A2606" s="17"/>
    </row>
    <row r="2607" spans="1:1">
      <c r="A2607" s="17"/>
    </row>
    <row r="2608" spans="1:1">
      <c r="A2608" s="17"/>
    </row>
    <row r="2609" spans="1:1">
      <c r="A2609" s="17"/>
    </row>
    <row r="2610" spans="1:1">
      <c r="A2610" s="17"/>
    </row>
    <row r="2611" spans="1:1">
      <c r="A2611" s="17"/>
    </row>
    <row r="2612" spans="1:1">
      <c r="A2612" s="17"/>
    </row>
    <row r="2613" spans="1:1">
      <c r="A2613" s="17"/>
    </row>
    <row r="2614" spans="1:1">
      <c r="A2614" s="17"/>
    </row>
    <row r="2615" spans="1:1">
      <c r="A2615" s="17"/>
    </row>
    <row r="2616" spans="1:1">
      <c r="A2616" s="17"/>
    </row>
    <row r="2617" spans="1:1">
      <c r="A2617" s="17"/>
    </row>
    <row r="2618" spans="1:1">
      <c r="A2618" s="17"/>
    </row>
    <row r="2619" spans="1:1">
      <c r="A2619" s="17"/>
    </row>
    <row r="2620" spans="1:1">
      <c r="A2620" s="17"/>
    </row>
    <row r="2621" spans="1:1">
      <c r="A2621" s="17"/>
    </row>
    <row r="2622" spans="1:1">
      <c r="A2622" s="17"/>
    </row>
    <row r="2623" spans="1:1">
      <c r="A2623" s="17"/>
    </row>
    <row r="2624" spans="1:1">
      <c r="A2624" s="17"/>
    </row>
    <row r="2625" spans="1:1">
      <c r="A2625" s="17"/>
    </row>
    <row r="2626" spans="1:1">
      <c r="A2626" s="17"/>
    </row>
    <row r="2627" spans="1:1">
      <c r="A2627" s="17"/>
    </row>
    <row r="2628" spans="1:1">
      <c r="A2628" s="17"/>
    </row>
    <row r="2629" spans="1:1">
      <c r="A2629" s="17"/>
    </row>
    <row r="2630" spans="1:1">
      <c r="A2630" s="17"/>
    </row>
    <row r="2631" spans="1:1">
      <c r="A2631" s="17"/>
    </row>
    <row r="2632" spans="1:1">
      <c r="A2632" s="17"/>
    </row>
    <row r="2633" spans="1:1">
      <c r="A2633" s="17"/>
    </row>
    <row r="2634" spans="1:1">
      <c r="A2634" s="17"/>
    </row>
    <row r="2635" spans="1:1">
      <c r="A2635" s="17"/>
    </row>
    <row r="2636" spans="1:1">
      <c r="A2636" s="17"/>
    </row>
    <row r="2637" spans="1:1">
      <c r="A2637" s="17"/>
    </row>
    <row r="2638" spans="1:1">
      <c r="A2638" s="17"/>
    </row>
    <row r="2639" spans="1:1">
      <c r="A2639" s="17"/>
    </row>
    <row r="2640" spans="1:1">
      <c r="A2640" s="17"/>
    </row>
    <row r="2641" spans="1:1">
      <c r="A2641" s="17"/>
    </row>
    <row r="2642" spans="1:1">
      <c r="A2642" s="17"/>
    </row>
    <row r="2643" spans="1:1">
      <c r="A2643" s="17"/>
    </row>
    <row r="2644" spans="1:1">
      <c r="A2644" s="17"/>
    </row>
    <row r="2645" spans="1:1">
      <c r="A2645" s="17"/>
    </row>
    <row r="2646" spans="1:1">
      <c r="A2646" s="17"/>
    </row>
    <row r="2647" spans="1:1">
      <c r="A2647" s="17"/>
    </row>
    <row r="2648" spans="1:1">
      <c r="A2648" s="17"/>
    </row>
    <row r="2649" spans="1:1">
      <c r="A2649" s="17"/>
    </row>
    <row r="2650" spans="1:1">
      <c r="A2650" s="17"/>
    </row>
    <row r="2651" spans="1:1">
      <c r="A2651" s="17"/>
    </row>
    <row r="2652" spans="1:1">
      <c r="A2652" s="17"/>
    </row>
    <row r="2653" spans="1:1">
      <c r="A2653" s="17"/>
    </row>
    <row r="2654" spans="1:1">
      <c r="A2654" s="17"/>
    </row>
    <row r="2655" spans="1:1">
      <c r="A2655" s="17"/>
    </row>
    <row r="2656" spans="1:1">
      <c r="A2656" s="17"/>
    </row>
    <row r="2657" spans="1:1">
      <c r="A2657" s="17"/>
    </row>
    <row r="2658" spans="1:1">
      <c r="A2658" s="17"/>
    </row>
    <row r="2659" spans="1:1">
      <c r="A2659" s="17"/>
    </row>
    <row r="2660" spans="1:1">
      <c r="A2660" s="17"/>
    </row>
    <row r="2661" spans="1:1">
      <c r="A2661" s="17"/>
    </row>
    <row r="2662" spans="1:1">
      <c r="A2662" s="17"/>
    </row>
    <row r="2663" spans="1:1">
      <c r="A2663" s="17"/>
    </row>
    <row r="2664" spans="1:1">
      <c r="A2664" s="17"/>
    </row>
    <row r="2665" spans="1:1">
      <c r="A2665" s="17"/>
    </row>
    <row r="2666" spans="1:1">
      <c r="A2666" s="17"/>
    </row>
    <row r="2667" spans="1:1">
      <c r="A2667" s="17"/>
    </row>
    <row r="2668" spans="1:1">
      <c r="A2668" s="17"/>
    </row>
    <row r="2669" spans="1:1">
      <c r="A2669" s="17"/>
    </row>
    <row r="2670" spans="1:1">
      <c r="A2670" s="17"/>
    </row>
    <row r="2671" spans="1:1">
      <c r="A2671" s="17"/>
    </row>
    <row r="2672" spans="1:1">
      <c r="A2672" s="17"/>
    </row>
    <row r="2673" spans="1:1">
      <c r="A2673" s="17"/>
    </row>
    <row r="2674" spans="1:1">
      <c r="A2674" s="17"/>
    </row>
    <row r="2675" spans="1:1">
      <c r="A2675" s="17"/>
    </row>
    <row r="2676" spans="1:1">
      <c r="A2676" s="17"/>
    </row>
    <row r="2677" spans="1:1">
      <c r="A2677" s="17"/>
    </row>
    <row r="2678" spans="1:1">
      <c r="A2678" s="17"/>
    </row>
    <row r="2679" spans="1:1">
      <c r="A2679" s="17"/>
    </row>
    <row r="2680" spans="1:1">
      <c r="A2680" s="17"/>
    </row>
    <row r="2681" spans="1:1">
      <c r="A2681" s="17"/>
    </row>
    <row r="2682" spans="1:1">
      <c r="A2682" s="17"/>
    </row>
    <row r="2683" spans="1:1">
      <c r="A2683" s="17"/>
    </row>
    <row r="2684" spans="1:1">
      <c r="A2684" s="17"/>
    </row>
    <row r="2685" spans="1:1">
      <c r="A2685" s="17"/>
    </row>
    <row r="2686" spans="1:1">
      <c r="A2686" s="17"/>
    </row>
    <row r="2687" spans="1:1">
      <c r="A2687" s="17"/>
    </row>
    <row r="2688" spans="1:1">
      <c r="A2688" s="17"/>
    </row>
    <row r="2689" spans="1:1">
      <c r="A2689" s="17"/>
    </row>
    <row r="2690" spans="1:1">
      <c r="A2690" s="17"/>
    </row>
    <row r="2691" spans="1:1">
      <c r="A2691" s="17"/>
    </row>
    <row r="2692" spans="1:1">
      <c r="A2692" s="17"/>
    </row>
    <row r="2693" spans="1:1">
      <c r="A2693" s="17"/>
    </row>
    <row r="2694" spans="1:1">
      <c r="A2694" s="17"/>
    </row>
    <row r="2695" spans="1:1">
      <c r="A2695" s="17"/>
    </row>
    <row r="2696" spans="1:1">
      <c r="A2696" s="17"/>
    </row>
    <row r="2697" spans="1:1">
      <c r="A2697" s="17"/>
    </row>
    <row r="2698" spans="1:1">
      <c r="A2698" s="17"/>
    </row>
    <row r="2699" spans="1:1">
      <c r="A2699" s="17"/>
    </row>
    <row r="2700" spans="1:1">
      <c r="A2700" s="17"/>
    </row>
    <row r="2701" spans="1:1">
      <c r="A2701" s="17"/>
    </row>
    <row r="2702" spans="1:1">
      <c r="A2702" s="17"/>
    </row>
    <row r="2703" spans="1:1">
      <c r="A2703" s="17"/>
    </row>
    <row r="2704" spans="1:1">
      <c r="A2704" s="17"/>
    </row>
    <row r="2705" spans="1:1">
      <c r="A2705" s="17"/>
    </row>
    <row r="2706" spans="1:1">
      <c r="A2706" s="17"/>
    </row>
    <row r="2707" spans="1:1">
      <c r="A2707" s="17"/>
    </row>
    <row r="2708" spans="1:1">
      <c r="A2708" s="17"/>
    </row>
    <row r="2709" spans="1:1">
      <c r="A2709" s="17"/>
    </row>
    <row r="2710" spans="1:1">
      <c r="A2710" s="17"/>
    </row>
    <row r="2711" spans="1:1">
      <c r="A2711" s="17"/>
    </row>
    <row r="2712" spans="1:1">
      <c r="A2712" s="17"/>
    </row>
    <row r="2713" spans="1:1">
      <c r="A2713" s="17"/>
    </row>
    <row r="2714" spans="1:1">
      <c r="A2714" s="17"/>
    </row>
    <row r="2715" spans="1:1">
      <c r="A2715" s="17"/>
    </row>
    <row r="2716" spans="1:1">
      <c r="A2716" s="17"/>
    </row>
    <row r="2717" spans="1:1">
      <c r="A2717" s="17"/>
    </row>
    <row r="2718" spans="1:1">
      <c r="A2718" s="17"/>
    </row>
    <row r="2719" spans="1:1">
      <c r="A2719" s="17"/>
    </row>
    <row r="2720" spans="1:1">
      <c r="A2720" s="17"/>
    </row>
    <row r="2721" spans="1:1">
      <c r="A2721" s="17"/>
    </row>
    <row r="2722" spans="1:1">
      <c r="A2722" s="17"/>
    </row>
    <row r="2723" spans="1:1">
      <c r="A2723" s="17"/>
    </row>
    <row r="2724" spans="1:1">
      <c r="A2724" s="17"/>
    </row>
    <row r="2725" spans="1:1">
      <c r="A2725" s="17"/>
    </row>
    <row r="2726" spans="1:1">
      <c r="A2726" s="17"/>
    </row>
    <row r="2727" spans="1:1">
      <c r="A2727" s="17"/>
    </row>
    <row r="2728" spans="1:1">
      <c r="A2728" s="17"/>
    </row>
    <row r="2729" spans="1:1">
      <c r="A2729" s="17"/>
    </row>
    <row r="2730" spans="1:1">
      <c r="A2730" s="17"/>
    </row>
    <row r="2731" spans="1:1">
      <c r="A2731" s="17"/>
    </row>
    <row r="2732" spans="1:1">
      <c r="A2732" s="17"/>
    </row>
    <row r="2733" spans="1:1">
      <c r="A2733" s="17"/>
    </row>
    <row r="2734" spans="1:1">
      <c r="A2734" s="17"/>
    </row>
    <row r="2735" spans="1:1">
      <c r="A2735" s="17"/>
    </row>
    <row r="2736" spans="1:1">
      <c r="A2736" s="17"/>
    </row>
    <row r="2737" spans="1:1">
      <c r="A2737" s="17"/>
    </row>
    <row r="2738" spans="1:1">
      <c r="A2738" s="17"/>
    </row>
    <row r="2739" spans="1:1">
      <c r="A2739" s="17"/>
    </row>
    <row r="2740" spans="1:1">
      <c r="A2740" s="17"/>
    </row>
    <row r="2741" spans="1:1">
      <c r="A2741" s="17"/>
    </row>
    <row r="2742" spans="1:1">
      <c r="A2742" s="17"/>
    </row>
    <row r="2743" spans="1:1">
      <c r="A2743" s="17"/>
    </row>
    <row r="2744" spans="1:1">
      <c r="A2744" s="17"/>
    </row>
    <row r="2745" spans="1:1">
      <c r="A2745" s="17"/>
    </row>
    <row r="2746" spans="1:1">
      <c r="A2746" s="17"/>
    </row>
    <row r="2747" spans="1:1">
      <c r="A2747" s="17"/>
    </row>
    <row r="2748" spans="1:1">
      <c r="A2748" s="17"/>
    </row>
    <row r="2749" spans="1:1">
      <c r="A2749" s="17"/>
    </row>
    <row r="2750" spans="1:1">
      <c r="A2750" s="17"/>
    </row>
    <row r="2751" spans="1:1">
      <c r="A2751" s="17"/>
    </row>
    <row r="2752" spans="1:1">
      <c r="A2752" s="17"/>
    </row>
    <row r="2753" spans="1:1">
      <c r="A2753" s="17"/>
    </row>
    <row r="2754" spans="1:1">
      <c r="A2754" s="17"/>
    </row>
    <row r="2755" spans="1:1">
      <c r="A2755" s="17"/>
    </row>
    <row r="2756" spans="1:1">
      <c r="A2756" s="17"/>
    </row>
    <row r="2757" spans="1:1">
      <c r="A2757" s="17"/>
    </row>
    <row r="2758" spans="1:1">
      <c r="A2758" s="17"/>
    </row>
    <row r="2759" spans="1:1">
      <c r="A2759" s="17"/>
    </row>
    <row r="2760" spans="1:1">
      <c r="A2760" s="17"/>
    </row>
    <row r="2761" spans="1:1">
      <c r="A2761" s="17"/>
    </row>
    <row r="2762" spans="1:1">
      <c r="A2762" s="17"/>
    </row>
    <row r="2763" spans="1:1">
      <c r="A2763" s="17"/>
    </row>
    <row r="2764" spans="1:1">
      <c r="A2764" s="17"/>
    </row>
    <row r="2765" spans="1:1">
      <c r="A2765" s="17"/>
    </row>
    <row r="2766" spans="1:1">
      <c r="A2766" s="17"/>
    </row>
    <row r="2767" spans="1:1">
      <c r="A2767" s="17"/>
    </row>
    <row r="2768" spans="1:1">
      <c r="A2768" s="17"/>
    </row>
    <row r="2769" spans="1:1">
      <c r="A2769" s="17"/>
    </row>
    <row r="2770" spans="1:1">
      <c r="A2770" s="17"/>
    </row>
    <row r="2771" spans="1:1">
      <c r="A2771" s="17"/>
    </row>
    <row r="2772" spans="1:1">
      <c r="A2772" s="17"/>
    </row>
    <row r="2773" spans="1:1">
      <c r="A2773" s="17"/>
    </row>
    <row r="2774" spans="1:1">
      <c r="A2774" s="17"/>
    </row>
    <row r="2775" spans="1:1">
      <c r="A2775" s="17"/>
    </row>
    <row r="2776" spans="1:1">
      <c r="A2776" s="17"/>
    </row>
    <row r="2777" spans="1:1">
      <c r="A2777" s="17"/>
    </row>
    <row r="2778" spans="1:1">
      <c r="A2778" s="17"/>
    </row>
    <row r="2779" spans="1:1">
      <c r="A2779" s="17"/>
    </row>
    <row r="2780" spans="1:1">
      <c r="A2780" s="17"/>
    </row>
    <row r="2781" spans="1:1">
      <c r="A2781" s="17"/>
    </row>
    <row r="2782" spans="1:1">
      <c r="A2782" s="17"/>
    </row>
    <row r="2783" spans="1:1">
      <c r="A2783" s="17"/>
    </row>
    <row r="2784" spans="1:1">
      <c r="A2784" s="17"/>
    </row>
    <row r="2785" spans="1:1">
      <c r="A2785" s="17"/>
    </row>
    <row r="2786" spans="1:1">
      <c r="A2786" s="17"/>
    </row>
    <row r="2787" spans="1:1">
      <c r="A2787" s="17"/>
    </row>
    <row r="2788" spans="1:1">
      <c r="A2788" s="17"/>
    </row>
    <row r="2789" spans="1:1">
      <c r="A2789" s="17"/>
    </row>
    <row r="2790" spans="1:1">
      <c r="A2790" s="17"/>
    </row>
    <row r="2791" spans="1:1">
      <c r="A2791" s="17"/>
    </row>
    <row r="2792" spans="1:1">
      <c r="A2792" s="17"/>
    </row>
    <row r="2793" spans="1:1">
      <c r="A2793" s="17"/>
    </row>
    <row r="2794" spans="1:1">
      <c r="A2794" s="17"/>
    </row>
    <row r="2795" spans="1:1">
      <c r="A2795" s="17"/>
    </row>
    <row r="2796" spans="1:1">
      <c r="A2796" s="17"/>
    </row>
    <row r="2797" spans="1:1">
      <c r="A2797" s="17"/>
    </row>
    <row r="2798" spans="1:1">
      <c r="A2798" s="17"/>
    </row>
    <row r="2799" spans="1:1">
      <c r="A2799" s="17"/>
    </row>
    <row r="2800" spans="1:1">
      <c r="A2800" s="17"/>
    </row>
    <row r="2801" spans="1:1">
      <c r="A2801" s="17"/>
    </row>
    <row r="2802" spans="1:1">
      <c r="A2802" s="17"/>
    </row>
    <row r="2803" spans="1:1">
      <c r="A2803" s="17"/>
    </row>
    <row r="2804" spans="1:1">
      <c r="A2804" s="17"/>
    </row>
    <row r="2805" spans="1:1">
      <c r="A2805" s="17"/>
    </row>
    <row r="2806" spans="1:1">
      <c r="A2806" s="17"/>
    </row>
    <row r="2807" spans="1:1">
      <c r="A2807" s="17"/>
    </row>
    <row r="2808" spans="1:1">
      <c r="A2808" s="17"/>
    </row>
    <row r="2809" spans="1:1">
      <c r="A2809" s="17"/>
    </row>
    <row r="2810" spans="1:1">
      <c r="A2810" s="17"/>
    </row>
    <row r="2811" spans="1:1">
      <c r="A2811" s="17"/>
    </row>
    <row r="2812" spans="1:1">
      <c r="A2812" s="17"/>
    </row>
    <row r="2813" spans="1:1">
      <c r="A2813" s="17"/>
    </row>
    <row r="2814" spans="1:1">
      <c r="A2814" s="17"/>
    </row>
    <row r="2815" spans="1:1">
      <c r="A2815" s="17"/>
    </row>
    <row r="2816" spans="1:1">
      <c r="A2816" s="17"/>
    </row>
    <row r="2817" spans="1:1">
      <c r="A2817" s="17"/>
    </row>
    <row r="2818" spans="1:1">
      <c r="A2818" s="17"/>
    </row>
    <row r="2819" spans="1:1">
      <c r="A2819" s="17"/>
    </row>
    <row r="2820" spans="1:1">
      <c r="A2820" s="17"/>
    </row>
    <row r="2821" spans="1:1">
      <c r="A2821" s="17"/>
    </row>
    <row r="2822" spans="1:1">
      <c r="A2822" s="17"/>
    </row>
    <row r="2823" spans="1:1">
      <c r="A2823" s="17"/>
    </row>
    <row r="2824" spans="1:1">
      <c r="A2824" s="17"/>
    </row>
    <row r="2825" spans="1:1">
      <c r="A2825" s="17"/>
    </row>
    <row r="2826" spans="1:1">
      <c r="A2826" s="17"/>
    </row>
    <row r="2827" spans="1:1">
      <c r="A2827" s="17"/>
    </row>
    <row r="2828" spans="1:1">
      <c r="A2828" s="17"/>
    </row>
    <row r="2829" spans="1:1">
      <c r="A2829" s="17"/>
    </row>
    <row r="2830" spans="1:1">
      <c r="A2830" s="17"/>
    </row>
    <row r="2831" spans="1:1">
      <c r="A2831" s="17"/>
    </row>
    <row r="2832" spans="1:1">
      <c r="A2832" s="17"/>
    </row>
    <row r="2833" spans="1:1">
      <c r="A2833" s="17"/>
    </row>
    <row r="2834" spans="1:1">
      <c r="A2834" s="17"/>
    </row>
    <row r="2835" spans="1:1">
      <c r="A2835" s="17"/>
    </row>
    <row r="2836" spans="1:1">
      <c r="A2836" s="17"/>
    </row>
    <row r="2837" spans="1:1">
      <c r="A2837" s="17"/>
    </row>
    <row r="2838" spans="1:1">
      <c r="A2838" s="17"/>
    </row>
    <row r="2839" spans="1:1">
      <c r="A2839" s="17"/>
    </row>
    <row r="2840" spans="1:1">
      <c r="A2840" s="17"/>
    </row>
    <row r="2841" spans="1:1">
      <c r="A2841" s="17"/>
    </row>
    <row r="2842" spans="1:1">
      <c r="A2842" s="17"/>
    </row>
    <row r="2843" spans="1:1">
      <c r="A2843" s="17"/>
    </row>
    <row r="2844" spans="1:1">
      <c r="A2844" s="17"/>
    </row>
    <row r="2845" spans="1:1">
      <c r="A2845" s="17"/>
    </row>
    <row r="2846" spans="1:1">
      <c r="A2846" s="17"/>
    </row>
    <row r="2847" spans="1:1">
      <c r="A2847" s="17"/>
    </row>
    <row r="2848" spans="1:1">
      <c r="A2848" s="17"/>
    </row>
    <row r="2849" spans="1:1">
      <c r="A2849" s="17"/>
    </row>
    <row r="2850" spans="1:1">
      <c r="A2850" s="17"/>
    </row>
    <row r="2851" spans="1:1">
      <c r="A2851" s="17"/>
    </row>
    <row r="2852" spans="1:1">
      <c r="A2852" s="17"/>
    </row>
    <row r="2853" spans="1:1">
      <c r="A2853" s="17"/>
    </row>
    <row r="2854" spans="1:1">
      <c r="A2854" s="17"/>
    </row>
    <row r="2855" spans="1:1">
      <c r="A2855" s="17"/>
    </row>
    <row r="2856" spans="1:1">
      <c r="A2856" s="17"/>
    </row>
    <row r="2857" spans="1:1">
      <c r="A2857" s="17"/>
    </row>
    <row r="2858" spans="1:1">
      <c r="A2858" s="17"/>
    </row>
    <row r="2859" spans="1:1">
      <c r="A2859" s="17"/>
    </row>
    <row r="2860" spans="1:1">
      <c r="A2860" s="17"/>
    </row>
    <row r="2861" spans="1:1">
      <c r="A2861" s="17"/>
    </row>
    <row r="2862" spans="1:1">
      <c r="A2862" s="17"/>
    </row>
    <row r="2863" spans="1:1">
      <c r="A2863" s="17"/>
    </row>
    <row r="2864" spans="1:1">
      <c r="A2864" s="17"/>
    </row>
    <row r="2865" spans="1:1">
      <c r="A2865" s="17"/>
    </row>
    <row r="2866" spans="1:1">
      <c r="A2866" s="17"/>
    </row>
    <row r="2867" spans="1:1">
      <c r="A2867" s="17"/>
    </row>
    <row r="2868" spans="1:1">
      <c r="A2868" s="17"/>
    </row>
    <row r="2869" spans="1:1">
      <c r="A2869" s="17"/>
    </row>
    <row r="2870" spans="1:1">
      <c r="A2870" s="17"/>
    </row>
    <row r="2871" spans="1:1">
      <c r="A2871" s="17"/>
    </row>
    <row r="2872" spans="1:1">
      <c r="A2872" s="17"/>
    </row>
    <row r="2873" spans="1:1">
      <c r="A2873" s="17"/>
    </row>
    <row r="2874" spans="1:1">
      <c r="A2874" s="17"/>
    </row>
    <row r="2875" spans="1:1">
      <c r="A2875" s="17"/>
    </row>
    <row r="2876" spans="1:1">
      <c r="A2876" s="17"/>
    </row>
    <row r="2877" spans="1:1">
      <c r="A2877" s="17"/>
    </row>
    <row r="2878" spans="1:1">
      <c r="A2878" s="17"/>
    </row>
    <row r="2879" spans="1:1">
      <c r="A2879" s="17"/>
    </row>
    <row r="2880" spans="1:1">
      <c r="A2880" s="17"/>
    </row>
    <row r="2881" spans="1:1">
      <c r="A2881" s="17"/>
    </row>
    <row r="2882" spans="1:1">
      <c r="A2882" s="17"/>
    </row>
    <row r="2883" spans="1:1">
      <c r="A2883" s="17"/>
    </row>
    <row r="2884" spans="1:1">
      <c r="A2884" s="17"/>
    </row>
    <row r="2885" spans="1:1">
      <c r="A2885" s="17"/>
    </row>
    <row r="2886" spans="1:1">
      <c r="A2886" s="17"/>
    </row>
    <row r="2887" spans="1:1">
      <c r="A2887" s="17"/>
    </row>
    <row r="2888" spans="1:1">
      <c r="A2888" s="17"/>
    </row>
    <row r="2889" spans="1:1">
      <c r="A2889" s="17"/>
    </row>
    <row r="2890" spans="1:1">
      <c r="A2890" s="17"/>
    </row>
    <row r="2891" spans="1:1">
      <c r="A2891" s="17"/>
    </row>
    <row r="2892" spans="1:1">
      <c r="A2892" s="17"/>
    </row>
    <row r="2893" spans="1:1">
      <c r="A2893" s="17"/>
    </row>
    <row r="2894" spans="1:1">
      <c r="A2894" s="17"/>
    </row>
    <row r="2895" spans="1:1">
      <c r="A2895" s="17"/>
    </row>
    <row r="2896" spans="1:1">
      <c r="A2896" s="17"/>
    </row>
    <row r="2897" spans="1:1">
      <c r="A2897" s="17"/>
    </row>
    <row r="2898" spans="1:1">
      <c r="A2898" s="17"/>
    </row>
    <row r="2899" spans="1:1">
      <c r="A2899" s="17"/>
    </row>
    <row r="2900" spans="1:1">
      <c r="A2900" s="17"/>
    </row>
    <row r="2901" spans="1:1">
      <c r="A2901" s="17"/>
    </row>
    <row r="2902" spans="1:1">
      <c r="A2902" s="17"/>
    </row>
    <row r="2903" spans="1:1">
      <c r="A2903" s="17"/>
    </row>
    <row r="2904" spans="1:1">
      <c r="A2904" s="17"/>
    </row>
    <row r="2905" spans="1:1">
      <c r="A2905" s="17"/>
    </row>
    <row r="2906" spans="1:1">
      <c r="A2906" s="17"/>
    </row>
    <row r="2907" spans="1:1">
      <c r="A2907" s="17"/>
    </row>
    <row r="2908" spans="1:1">
      <c r="A2908" s="17"/>
    </row>
    <row r="2909" spans="1:1">
      <c r="A2909" s="17"/>
    </row>
    <row r="2910" spans="1:1">
      <c r="A2910" s="17"/>
    </row>
    <row r="2911" spans="1:1">
      <c r="A2911" s="17"/>
    </row>
    <row r="2912" spans="1:1">
      <c r="A2912" s="17"/>
    </row>
    <row r="2913" spans="1:1">
      <c r="A2913" s="17"/>
    </row>
    <row r="2914" spans="1:1">
      <c r="A2914" s="17"/>
    </row>
    <row r="2915" spans="1:1">
      <c r="A2915" s="17"/>
    </row>
    <row r="2916" spans="1:1">
      <c r="A2916" s="17"/>
    </row>
    <row r="2917" spans="1:1">
      <c r="A2917" s="17"/>
    </row>
    <row r="2918" spans="1:1">
      <c r="A2918" s="17"/>
    </row>
    <row r="2919" spans="1:1">
      <c r="A2919" s="17"/>
    </row>
    <row r="2920" spans="1:1">
      <c r="A2920" s="17"/>
    </row>
    <row r="2921" spans="1:1">
      <c r="A2921" s="17"/>
    </row>
    <row r="2922" spans="1:1">
      <c r="A2922" s="17"/>
    </row>
    <row r="2923" spans="1:1">
      <c r="A2923" s="17"/>
    </row>
    <row r="2924" spans="1:1">
      <c r="A2924" s="17"/>
    </row>
    <row r="2925" spans="1:1">
      <c r="A2925" s="17"/>
    </row>
    <row r="2926" spans="1:1">
      <c r="A2926" s="17"/>
    </row>
    <row r="2927" spans="1:1">
      <c r="A2927" s="17"/>
    </row>
    <row r="2928" spans="1:1">
      <c r="A2928" s="17"/>
    </row>
    <row r="2929" spans="1:1">
      <c r="A2929" s="17"/>
    </row>
    <row r="2930" spans="1:1">
      <c r="A2930" s="17"/>
    </row>
    <row r="2931" spans="1:1">
      <c r="A2931" s="17"/>
    </row>
    <row r="2932" spans="1:1">
      <c r="A2932" s="17"/>
    </row>
    <row r="2933" spans="1:1">
      <c r="A2933" s="17"/>
    </row>
    <row r="2934" spans="1:1">
      <c r="A2934" s="17"/>
    </row>
    <row r="2935" spans="1:1">
      <c r="A2935" s="17"/>
    </row>
    <row r="2936" spans="1:1">
      <c r="A2936" s="17"/>
    </row>
    <row r="2937" spans="1:1">
      <c r="A2937" s="17"/>
    </row>
    <row r="2938" spans="1:1">
      <c r="A2938" s="17"/>
    </row>
    <row r="2939" spans="1:1">
      <c r="A2939" s="17"/>
    </row>
    <row r="2940" spans="1:1">
      <c r="A2940" s="17"/>
    </row>
    <row r="2941" spans="1:1">
      <c r="A2941" s="17"/>
    </row>
    <row r="2942" spans="1:1">
      <c r="A2942" s="17"/>
    </row>
    <row r="2943" spans="1:1">
      <c r="A2943" s="17"/>
    </row>
    <row r="2944" spans="1:1">
      <c r="A2944" s="17"/>
    </row>
    <row r="2945" spans="1:1">
      <c r="A2945" s="17"/>
    </row>
    <row r="2946" spans="1:1">
      <c r="A2946" s="17"/>
    </row>
    <row r="2947" spans="1:1">
      <c r="A2947" s="17"/>
    </row>
    <row r="2948" spans="1:1">
      <c r="A2948" s="17"/>
    </row>
    <row r="2949" spans="1:1">
      <c r="A2949" s="17"/>
    </row>
    <row r="2950" spans="1:1">
      <c r="A2950" s="17"/>
    </row>
    <row r="2951" spans="1:1">
      <c r="A2951" s="17"/>
    </row>
    <row r="2952" spans="1:1">
      <c r="A2952" s="17"/>
    </row>
    <row r="2953" spans="1:1">
      <c r="A2953" s="17"/>
    </row>
    <row r="2954" spans="1:1">
      <c r="A2954" s="17"/>
    </row>
    <row r="2955" spans="1:1">
      <c r="A2955" s="17"/>
    </row>
    <row r="2956" spans="1:1">
      <c r="A2956" s="17"/>
    </row>
    <row r="2957" spans="1:1">
      <c r="A2957" s="17"/>
    </row>
    <row r="2958" spans="1:1">
      <c r="A2958" s="17"/>
    </row>
    <row r="2959" spans="1:1">
      <c r="A2959" s="17"/>
    </row>
    <row r="2960" spans="1:1">
      <c r="A2960" s="17"/>
    </row>
    <row r="2961" spans="1:1">
      <c r="A2961" s="17"/>
    </row>
    <row r="2962" spans="1:1">
      <c r="A2962" s="17"/>
    </row>
    <row r="2963" spans="1:1">
      <c r="A2963" s="17"/>
    </row>
    <row r="2964" spans="1:1">
      <c r="A2964" s="17"/>
    </row>
    <row r="2965" spans="1:1">
      <c r="A2965" s="17"/>
    </row>
    <row r="2966" spans="1:1">
      <c r="A2966" s="17"/>
    </row>
    <row r="2967" spans="1:1">
      <c r="A2967" s="17"/>
    </row>
    <row r="2968" spans="1:1">
      <c r="A2968" s="17"/>
    </row>
    <row r="2969" spans="1:1">
      <c r="A2969" s="17"/>
    </row>
    <row r="2970" spans="1:1">
      <c r="A2970" s="17"/>
    </row>
    <row r="2971" spans="1:1">
      <c r="A2971" s="17"/>
    </row>
    <row r="2972" spans="1:1">
      <c r="A2972" s="17"/>
    </row>
    <row r="2973" spans="1:1">
      <c r="A2973" s="17"/>
    </row>
    <row r="2974" spans="1:1">
      <c r="A2974" s="17"/>
    </row>
    <row r="2975" spans="1:1">
      <c r="A2975" s="17"/>
    </row>
    <row r="2976" spans="1:1">
      <c r="A2976" s="17"/>
    </row>
    <row r="2977" spans="1:1">
      <c r="A2977" s="17"/>
    </row>
    <row r="2978" spans="1:1">
      <c r="A2978" s="17"/>
    </row>
    <row r="2979" spans="1:1">
      <c r="A2979" s="17"/>
    </row>
    <row r="2980" spans="1:1">
      <c r="A2980" s="17"/>
    </row>
    <row r="2981" spans="1:1">
      <c r="A2981" s="17"/>
    </row>
    <row r="2982" spans="1:1">
      <c r="A2982" s="17"/>
    </row>
    <row r="2983" spans="1:1">
      <c r="A2983" s="17"/>
    </row>
    <row r="2984" spans="1:1">
      <c r="A2984" s="17"/>
    </row>
    <row r="2985" spans="1:1">
      <c r="A2985" s="17"/>
    </row>
    <row r="2986" spans="1:1">
      <c r="A2986" s="17"/>
    </row>
    <row r="2987" spans="1:1">
      <c r="A2987" s="17"/>
    </row>
    <row r="2988" spans="1:1">
      <c r="A2988" s="17"/>
    </row>
    <row r="2989" spans="1:1">
      <c r="A2989" s="17"/>
    </row>
    <row r="2990" spans="1:1">
      <c r="A2990" s="17"/>
    </row>
    <row r="2991" spans="1:1">
      <c r="A2991" s="17"/>
    </row>
    <row r="2992" spans="1:1">
      <c r="A2992" s="17"/>
    </row>
    <row r="2993" spans="1:1">
      <c r="A2993" s="17"/>
    </row>
    <row r="2994" spans="1:1">
      <c r="A2994" s="17"/>
    </row>
    <row r="2995" spans="1:1">
      <c r="A2995" s="17"/>
    </row>
    <row r="2996" spans="1:1">
      <c r="A2996" s="17"/>
    </row>
    <row r="2997" spans="1:1">
      <c r="A2997" s="17"/>
    </row>
    <row r="2998" spans="1:1">
      <c r="A2998" s="17"/>
    </row>
    <row r="2999" spans="1:1">
      <c r="A2999" s="17"/>
    </row>
    <row r="3000" spans="1:1">
      <c r="A3000" s="17"/>
    </row>
    <row r="3001" spans="1:1">
      <c r="A3001" s="17"/>
    </row>
    <row r="3002" spans="1:1">
      <c r="A3002" s="17"/>
    </row>
    <row r="3003" spans="1:1">
      <c r="A3003" s="17"/>
    </row>
    <row r="3004" spans="1:1">
      <c r="A3004" s="17"/>
    </row>
    <row r="3005" spans="1:1">
      <c r="A3005" s="17"/>
    </row>
    <row r="3006" spans="1:1">
      <c r="A3006" s="17"/>
    </row>
    <row r="3007" spans="1:1">
      <c r="A3007" s="17"/>
    </row>
    <row r="3008" spans="1:1">
      <c r="A3008" s="17"/>
    </row>
    <row r="3009" spans="1:1">
      <c r="A3009" s="17"/>
    </row>
    <row r="3010" spans="1:1">
      <c r="A3010" s="17"/>
    </row>
    <row r="3011" spans="1:1">
      <c r="A3011" s="17"/>
    </row>
    <row r="3012" spans="1:1">
      <c r="A3012" s="17"/>
    </row>
    <row r="3013" spans="1:1">
      <c r="A3013" s="17"/>
    </row>
    <row r="3014" spans="1:1">
      <c r="A3014" s="17"/>
    </row>
    <row r="3015" spans="1:1">
      <c r="A3015" s="17"/>
    </row>
    <row r="3016" spans="1:1">
      <c r="A3016" s="17"/>
    </row>
    <row r="3017" spans="1:1">
      <c r="A3017" s="17"/>
    </row>
    <row r="3018" spans="1:1">
      <c r="A3018" s="17"/>
    </row>
    <row r="3019" spans="1:1">
      <c r="A3019" s="17"/>
    </row>
    <row r="3020" spans="1:1">
      <c r="A3020" s="17"/>
    </row>
    <row r="3021" spans="1:1">
      <c r="A3021" s="17"/>
    </row>
    <row r="3022" spans="1:1">
      <c r="A3022" s="17"/>
    </row>
    <row r="3023" spans="1:1">
      <c r="A3023" s="17"/>
    </row>
    <row r="3024" spans="1:1">
      <c r="A3024" s="17"/>
    </row>
    <row r="3025" spans="1:1">
      <c r="A3025" s="17"/>
    </row>
    <row r="3026" spans="1:1">
      <c r="A3026" s="17"/>
    </row>
    <row r="3027" spans="1:1">
      <c r="A3027" s="17"/>
    </row>
    <row r="3028" spans="1:1">
      <c r="A3028" s="17"/>
    </row>
    <row r="3029" spans="1:1">
      <c r="A3029" s="17"/>
    </row>
    <row r="3030" spans="1:1">
      <c r="A3030" s="17"/>
    </row>
    <row r="3031" spans="1:1">
      <c r="A3031" s="17"/>
    </row>
    <row r="3032" spans="1:1">
      <c r="A3032" s="17"/>
    </row>
    <row r="3033" spans="1:1">
      <c r="A3033" s="17"/>
    </row>
    <row r="3034" spans="1:1">
      <c r="A3034" s="17"/>
    </row>
    <row r="3035" spans="1:1">
      <c r="A3035" s="17"/>
    </row>
    <row r="3036" spans="1:1">
      <c r="A3036" s="17"/>
    </row>
    <row r="3037" spans="1:1">
      <c r="A3037" s="17"/>
    </row>
    <row r="3038" spans="1:1">
      <c r="A3038" s="17"/>
    </row>
    <row r="3039" spans="1:1">
      <c r="A3039" s="17"/>
    </row>
    <row r="3040" spans="1:1">
      <c r="A3040" s="17"/>
    </row>
    <row r="3041" spans="1:1">
      <c r="A3041" s="17"/>
    </row>
    <row r="3042" spans="1:1">
      <c r="A3042" s="17"/>
    </row>
    <row r="3043" spans="1:1">
      <c r="A3043" s="17"/>
    </row>
    <row r="3044" spans="1:1">
      <c r="A3044" s="17"/>
    </row>
    <row r="3045" spans="1:1">
      <c r="A3045" s="17"/>
    </row>
    <row r="3046" spans="1:1">
      <c r="A3046" s="17"/>
    </row>
    <row r="3047" spans="1:1">
      <c r="A3047" s="17"/>
    </row>
    <row r="3048" spans="1:1">
      <c r="A3048" s="17"/>
    </row>
    <row r="3049" spans="1:1">
      <c r="A3049" s="17"/>
    </row>
    <row r="3050" spans="1:1">
      <c r="A3050" s="17"/>
    </row>
    <row r="3051" spans="1:1">
      <c r="A3051" s="17"/>
    </row>
    <row r="3052" spans="1:1">
      <c r="A3052" s="17"/>
    </row>
    <row r="3053" spans="1:1">
      <c r="A3053" s="17"/>
    </row>
    <row r="3054" spans="1:1">
      <c r="A3054" s="17"/>
    </row>
    <row r="3055" spans="1:1">
      <c r="A3055" s="17"/>
    </row>
    <row r="3056" spans="1:1">
      <c r="A3056" s="17"/>
    </row>
    <row r="3057" spans="1:1">
      <c r="A3057" s="17"/>
    </row>
    <row r="3058" spans="1:1">
      <c r="A3058" s="17"/>
    </row>
    <row r="3059" spans="1:1">
      <c r="A3059" s="17"/>
    </row>
    <row r="3060" spans="1:1">
      <c r="A3060" s="17"/>
    </row>
    <row r="3061" spans="1:1">
      <c r="A3061" s="17"/>
    </row>
    <row r="3062" spans="1:1">
      <c r="A3062" s="17"/>
    </row>
    <row r="3063" spans="1:1">
      <c r="A3063" s="17"/>
    </row>
    <row r="3064" spans="1:1">
      <c r="A3064" s="17"/>
    </row>
    <row r="3065" spans="1:1">
      <c r="A3065" s="17"/>
    </row>
    <row r="3066" spans="1:1">
      <c r="A3066" s="17"/>
    </row>
    <row r="3067" spans="1:1">
      <c r="A3067" s="17"/>
    </row>
    <row r="3068" spans="1:1">
      <c r="A3068" s="17"/>
    </row>
    <row r="3069" spans="1:1">
      <c r="A3069" s="17"/>
    </row>
    <row r="3070" spans="1:1">
      <c r="A3070" s="17"/>
    </row>
    <row r="3071" spans="1:1">
      <c r="A3071" s="17"/>
    </row>
    <row r="3072" spans="1:1">
      <c r="A3072" s="17"/>
    </row>
    <row r="3073" spans="1:1">
      <c r="A3073" s="17"/>
    </row>
    <row r="3074" spans="1:1">
      <c r="A3074" s="17"/>
    </row>
    <row r="3075" spans="1:1">
      <c r="A3075" s="17"/>
    </row>
    <row r="3076" spans="1:1">
      <c r="A3076" s="17"/>
    </row>
    <row r="3077" spans="1:1">
      <c r="A3077" s="17"/>
    </row>
    <row r="3078" spans="1:1">
      <c r="A3078" s="17"/>
    </row>
    <row r="3079" spans="1:1">
      <c r="A3079" s="17"/>
    </row>
    <row r="3080" spans="1:1">
      <c r="A3080" s="17"/>
    </row>
    <row r="3081" spans="1:1">
      <c r="A3081" s="17"/>
    </row>
    <row r="3082" spans="1:1">
      <c r="A3082" s="17"/>
    </row>
    <row r="3083" spans="1:1">
      <c r="A3083" s="17"/>
    </row>
    <row r="3084" spans="1:1">
      <c r="A3084" s="17"/>
    </row>
    <row r="3085" spans="1:1">
      <c r="A3085" s="17"/>
    </row>
    <row r="3086" spans="1:1">
      <c r="A3086" s="17"/>
    </row>
    <row r="3087" spans="1:1">
      <c r="A3087" s="17"/>
    </row>
    <row r="3088" spans="1:1">
      <c r="A3088" s="17"/>
    </row>
    <row r="3089" spans="1:1">
      <c r="A3089" s="17"/>
    </row>
    <row r="3090" spans="1:1">
      <c r="A3090" s="17"/>
    </row>
    <row r="3091" spans="1:1">
      <c r="A3091" s="17"/>
    </row>
    <row r="3092" spans="1:1">
      <c r="A3092" s="17"/>
    </row>
    <row r="3093" spans="1:1">
      <c r="A3093" s="17"/>
    </row>
    <row r="3094" spans="1:1">
      <c r="A3094" s="17"/>
    </row>
    <row r="3095" spans="1:1">
      <c r="A3095" s="17"/>
    </row>
    <row r="3096" spans="1:1">
      <c r="A3096" s="17"/>
    </row>
    <row r="3097" spans="1:1">
      <c r="A3097" s="17"/>
    </row>
    <row r="3098" spans="1:1">
      <c r="A3098" s="17"/>
    </row>
    <row r="3099" spans="1:1">
      <c r="A3099" s="17"/>
    </row>
    <row r="3100" spans="1:1">
      <c r="A3100" s="17"/>
    </row>
    <row r="3101" spans="1:1">
      <c r="A3101" s="17"/>
    </row>
    <row r="3102" spans="1:1">
      <c r="A3102" s="17"/>
    </row>
    <row r="3103" spans="1:1">
      <c r="A3103" s="17"/>
    </row>
    <row r="3104" spans="1:1">
      <c r="A3104" s="17"/>
    </row>
    <row r="3105" spans="1:1">
      <c r="A3105" s="17"/>
    </row>
    <row r="3106" spans="1:1">
      <c r="A3106" s="17"/>
    </row>
    <row r="3107" spans="1:1">
      <c r="A3107" s="17"/>
    </row>
    <row r="3108" spans="1:1">
      <c r="A3108" s="17"/>
    </row>
    <row r="3109" spans="1:1">
      <c r="A3109" s="17"/>
    </row>
    <row r="3110" spans="1:1">
      <c r="A3110" s="17"/>
    </row>
    <row r="3111" spans="1:1">
      <c r="A3111" s="17"/>
    </row>
    <row r="3112" spans="1:1">
      <c r="A3112" s="17"/>
    </row>
    <row r="3113" spans="1:1">
      <c r="A3113" s="17"/>
    </row>
    <row r="3114" spans="1:1">
      <c r="A3114" s="17"/>
    </row>
    <row r="3115" spans="1:1">
      <c r="A3115" s="17"/>
    </row>
    <row r="3116" spans="1:1">
      <c r="A3116" s="17"/>
    </row>
    <row r="3117" spans="1:1">
      <c r="A3117" s="17"/>
    </row>
    <row r="3118" spans="1:1">
      <c r="A3118" s="17"/>
    </row>
    <row r="3119" spans="1:1">
      <c r="A3119" s="17"/>
    </row>
    <row r="3120" spans="1:1">
      <c r="A3120" s="17"/>
    </row>
    <row r="3121" spans="1:1">
      <c r="A3121" s="17"/>
    </row>
    <row r="3122" spans="1:1">
      <c r="A3122" s="17"/>
    </row>
    <row r="3123" spans="1:1">
      <c r="A3123" s="17"/>
    </row>
    <row r="3124" spans="1:1">
      <c r="A3124" s="17"/>
    </row>
    <row r="3125" spans="1:1">
      <c r="A3125" s="17"/>
    </row>
    <row r="3126" spans="1:1">
      <c r="A3126" s="17"/>
    </row>
    <row r="3127" spans="1:1">
      <c r="A3127" s="17"/>
    </row>
    <row r="3128" spans="1:1">
      <c r="A3128" s="17"/>
    </row>
    <row r="3129" spans="1:1">
      <c r="A3129" s="17"/>
    </row>
    <row r="3130" spans="1:1">
      <c r="A3130" s="17"/>
    </row>
    <row r="3131" spans="1:1">
      <c r="A3131" s="17"/>
    </row>
    <row r="3132" spans="1:1">
      <c r="A3132" s="17"/>
    </row>
    <row r="3133" spans="1:1">
      <c r="A3133" s="17"/>
    </row>
    <row r="3134" spans="1:1">
      <c r="A3134" s="17"/>
    </row>
    <row r="3135" spans="1:1">
      <c r="A3135" s="17"/>
    </row>
    <row r="3136" spans="1:1">
      <c r="A3136" s="17"/>
    </row>
    <row r="3137" spans="1:1">
      <c r="A3137" s="17"/>
    </row>
    <row r="3138" spans="1:1">
      <c r="A3138" s="17"/>
    </row>
    <row r="3139" spans="1:1">
      <c r="A3139" s="17"/>
    </row>
    <row r="3140" spans="1:1">
      <c r="A3140" s="17"/>
    </row>
    <row r="3141" spans="1:1">
      <c r="A3141" s="17"/>
    </row>
    <row r="3142" spans="1:1">
      <c r="A3142" s="17"/>
    </row>
    <row r="3143" spans="1:1">
      <c r="A3143" s="17"/>
    </row>
    <row r="3144" spans="1:1">
      <c r="A3144" s="17"/>
    </row>
    <row r="3145" spans="1:1">
      <c r="A3145" s="17"/>
    </row>
    <row r="3146" spans="1:1">
      <c r="A3146" s="17"/>
    </row>
    <row r="3147" spans="1:1">
      <c r="A3147" s="17"/>
    </row>
    <row r="3148" spans="1:1">
      <c r="A3148" s="17"/>
    </row>
    <row r="3149" spans="1:1">
      <c r="A3149" s="17"/>
    </row>
    <row r="3150" spans="1:1">
      <c r="A3150" s="17"/>
    </row>
    <row r="3151" spans="1:1">
      <c r="A3151" s="17"/>
    </row>
    <row r="3152" spans="1:1">
      <c r="A3152" s="17"/>
    </row>
    <row r="3153" spans="1:1">
      <c r="A3153" s="17"/>
    </row>
    <row r="3154" spans="1:1">
      <c r="A3154" s="17"/>
    </row>
    <row r="3155" spans="1:1">
      <c r="A3155" s="17"/>
    </row>
    <row r="3156" spans="1:1">
      <c r="A3156" s="17"/>
    </row>
    <row r="3157" spans="1:1">
      <c r="A3157" s="17"/>
    </row>
    <row r="3158" spans="1:1">
      <c r="A3158" s="17"/>
    </row>
    <row r="3159" spans="1:1">
      <c r="A3159" s="17"/>
    </row>
    <row r="3160" spans="1:1">
      <c r="A3160" s="17"/>
    </row>
    <row r="3161" spans="1:1">
      <c r="A3161" s="17"/>
    </row>
    <row r="3162" spans="1:1">
      <c r="A3162" s="17"/>
    </row>
    <row r="3163" spans="1:1">
      <c r="A3163" s="17"/>
    </row>
    <row r="3164" spans="1:1">
      <c r="A3164" s="17"/>
    </row>
    <row r="3165" spans="1:1">
      <c r="A3165" s="17"/>
    </row>
    <row r="3166" spans="1:1">
      <c r="A3166" s="17"/>
    </row>
    <row r="3167" spans="1:1">
      <c r="A3167" s="17"/>
    </row>
    <row r="3168" spans="1:1">
      <c r="A3168" s="17"/>
    </row>
    <row r="3169" spans="1:1">
      <c r="A3169" s="17"/>
    </row>
    <row r="3170" spans="1:1">
      <c r="A3170" s="17"/>
    </row>
    <row r="3171" spans="1:1">
      <c r="A3171" s="17"/>
    </row>
    <row r="3172" spans="1:1">
      <c r="A3172" s="17"/>
    </row>
    <row r="3173" spans="1:1">
      <c r="A3173" s="17"/>
    </row>
    <row r="3174" spans="1:1">
      <c r="A3174" s="17"/>
    </row>
    <row r="3175" spans="1:1">
      <c r="A3175" s="17"/>
    </row>
    <row r="3176" spans="1:1">
      <c r="A3176" s="17"/>
    </row>
    <row r="3177" spans="1:1">
      <c r="A3177" s="17"/>
    </row>
    <row r="3178" spans="1:1">
      <c r="A3178" s="17"/>
    </row>
    <row r="3179" spans="1:1">
      <c r="A3179" s="17"/>
    </row>
    <row r="3180" spans="1:1">
      <c r="A3180" s="17"/>
    </row>
    <row r="3181" spans="1:1">
      <c r="A3181" s="17"/>
    </row>
    <row r="3182" spans="1:1">
      <c r="A3182" s="17"/>
    </row>
    <row r="3183" spans="1:1">
      <c r="A3183" s="17"/>
    </row>
    <row r="3184" spans="1:1">
      <c r="A3184" s="17"/>
    </row>
    <row r="3185" spans="1:1">
      <c r="A3185" s="17"/>
    </row>
    <row r="3186" spans="1:1">
      <c r="A3186" s="17"/>
    </row>
    <row r="3187" spans="1:1">
      <c r="A3187" s="17"/>
    </row>
    <row r="3188" spans="1:1">
      <c r="A3188" s="17"/>
    </row>
    <row r="3189" spans="1:1">
      <c r="A3189" s="17"/>
    </row>
    <row r="3190" spans="1:1">
      <c r="A3190" s="17"/>
    </row>
    <row r="3191" spans="1:1">
      <c r="A3191" s="17"/>
    </row>
    <row r="3192" spans="1:1">
      <c r="A3192" s="17"/>
    </row>
    <row r="3193" spans="1:1">
      <c r="A3193" s="17"/>
    </row>
    <row r="3194" spans="1:1">
      <c r="A3194" s="17"/>
    </row>
    <row r="3195" spans="1:1">
      <c r="A3195" s="17"/>
    </row>
    <row r="3196" spans="1:1">
      <c r="A3196" s="17"/>
    </row>
    <row r="3197" spans="1:1">
      <c r="A3197" s="17"/>
    </row>
    <row r="3198" spans="1:1">
      <c r="A3198" s="17"/>
    </row>
    <row r="3199" spans="1:1">
      <c r="A3199" s="17"/>
    </row>
    <row r="3200" spans="1:1">
      <c r="A3200" s="17"/>
    </row>
    <row r="3201" spans="1:1">
      <c r="A3201" s="17"/>
    </row>
    <row r="3202" spans="1:1">
      <c r="A3202" s="17"/>
    </row>
    <row r="3203" spans="1:1">
      <c r="A3203" s="17"/>
    </row>
    <row r="3204" spans="1:1">
      <c r="A3204" s="17"/>
    </row>
    <row r="3205" spans="1:1">
      <c r="A3205" s="17"/>
    </row>
    <row r="3206" spans="1:1">
      <c r="A3206" s="17"/>
    </row>
    <row r="3207" spans="1:1">
      <c r="A3207" s="17"/>
    </row>
    <row r="3208" spans="1:1">
      <c r="A3208" s="17"/>
    </row>
    <row r="3209" spans="1:1">
      <c r="A3209" s="17"/>
    </row>
    <row r="3210" spans="1:1">
      <c r="A3210" s="17"/>
    </row>
    <row r="3211" spans="1:1">
      <c r="A3211" s="17"/>
    </row>
    <row r="3212" spans="1:1">
      <c r="A3212" s="17"/>
    </row>
    <row r="3213" spans="1:1">
      <c r="A3213" s="17"/>
    </row>
    <row r="3214" spans="1:1">
      <c r="A3214" s="17"/>
    </row>
    <row r="3215" spans="1:1">
      <c r="A3215" s="17"/>
    </row>
    <row r="3216" spans="1:1">
      <c r="A3216" s="17"/>
    </row>
    <row r="3217" spans="1:1">
      <c r="A3217" s="17"/>
    </row>
    <row r="3218" spans="1:1">
      <c r="A3218" s="17"/>
    </row>
    <row r="3219" spans="1:1">
      <c r="A3219" s="17"/>
    </row>
    <row r="3220" spans="1:1">
      <c r="A3220" s="17"/>
    </row>
    <row r="3221" spans="1:1">
      <c r="A3221" s="17"/>
    </row>
    <row r="3222" spans="1:1">
      <c r="A3222" s="17"/>
    </row>
    <row r="3223" spans="1:1">
      <c r="A3223" s="17"/>
    </row>
    <row r="3224" spans="1:1">
      <c r="A3224" s="17"/>
    </row>
    <row r="3225" spans="1:1">
      <c r="A3225" s="17"/>
    </row>
    <row r="3226" spans="1:1">
      <c r="A3226" s="17"/>
    </row>
    <row r="3227" spans="1:1">
      <c r="A3227" s="17"/>
    </row>
    <row r="3228" spans="1:1">
      <c r="A3228" s="17"/>
    </row>
    <row r="3229" spans="1:1">
      <c r="A3229" s="17"/>
    </row>
    <row r="3230" spans="1:1">
      <c r="A3230" s="17"/>
    </row>
    <row r="3231" spans="1:1">
      <c r="A3231" s="17"/>
    </row>
    <row r="3232" spans="1:1">
      <c r="A3232" s="17"/>
    </row>
    <row r="3233" spans="1:1">
      <c r="A3233" s="17"/>
    </row>
    <row r="3234" spans="1:1">
      <c r="A3234" s="17"/>
    </row>
    <row r="3235" spans="1:1">
      <c r="A3235" s="17"/>
    </row>
    <row r="3236" spans="1:1">
      <c r="A3236" s="17"/>
    </row>
    <row r="3237" spans="1:1">
      <c r="A3237" s="17"/>
    </row>
    <row r="3238" spans="1:1">
      <c r="A3238" s="17"/>
    </row>
    <row r="3239" spans="1:1">
      <c r="A3239" s="17"/>
    </row>
    <row r="3240" spans="1:1">
      <c r="A3240" s="17"/>
    </row>
    <row r="3241" spans="1:1">
      <c r="A3241" s="17"/>
    </row>
    <row r="3242" spans="1:1">
      <c r="A3242" s="17"/>
    </row>
    <row r="3243" spans="1:1">
      <c r="A3243" s="17"/>
    </row>
    <row r="3244" spans="1:1">
      <c r="A3244" s="17"/>
    </row>
    <row r="3245" spans="1:1">
      <c r="A3245" s="17"/>
    </row>
    <row r="3246" spans="1:1">
      <c r="A3246" s="17"/>
    </row>
    <row r="3247" spans="1:1">
      <c r="A3247" s="17"/>
    </row>
    <row r="3248" spans="1:1">
      <c r="A3248" s="17"/>
    </row>
    <row r="3249" spans="1:1">
      <c r="A3249" s="17"/>
    </row>
    <row r="3250" spans="1:1">
      <c r="A3250" s="17"/>
    </row>
    <row r="3251" spans="1:1">
      <c r="A3251" s="17"/>
    </row>
    <row r="3252" spans="1:1">
      <c r="A3252" s="17"/>
    </row>
    <row r="3253" spans="1:1">
      <c r="A3253" s="17"/>
    </row>
    <row r="3254" spans="1:1">
      <c r="A3254" s="17"/>
    </row>
    <row r="3255" spans="1:1">
      <c r="A3255" s="17"/>
    </row>
    <row r="3256" spans="1:1">
      <c r="A3256" s="17"/>
    </row>
    <row r="3257" spans="1:1">
      <c r="A3257" s="17"/>
    </row>
    <row r="3258" spans="1:1">
      <c r="A3258" s="17"/>
    </row>
    <row r="3259" spans="1:1">
      <c r="A3259" s="17"/>
    </row>
    <row r="3260" spans="1:1">
      <c r="A3260" s="17"/>
    </row>
    <row r="3261" spans="1:1">
      <c r="A3261" s="17"/>
    </row>
    <row r="3262" spans="1:1">
      <c r="A3262" s="17"/>
    </row>
    <row r="3263" spans="1:1">
      <c r="A3263" s="17"/>
    </row>
    <row r="3264" spans="1:1">
      <c r="A3264" s="17"/>
    </row>
    <row r="3265" spans="1:1">
      <c r="A3265" s="17"/>
    </row>
    <row r="3266" spans="1:1">
      <c r="A3266" s="17"/>
    </row>
    <row r="3267" spans="1:1">
      <c r="A3267" s="17"/>
    </row>
    <row r="3268" spans="1:1">
      <c r="A3268" s="17"/>
    </row>
    <row r="3269" spans="1:1">
      <c r="A3269" s="17"/>
    </row>
    <row r="3270" spans="1:1">
      <c r="A3270" s="17"/>
    </row>
    <row r="3271" spans="1:1">
      <c r="A3271" s="17"/>
    </row>
    <row r="3272" spans="1:1">
      <c r="A3272" s="17"/>
    </row>
    <row r="3273" spans="1:1">
      <c r="A3273" s="17"/>
    </row>
    <row r="3274" spans="1:1">
      <c r="A3274" s="17"/>
    </row>
    <row r="3275" spans="1:1">
      <c r="A3275" s="17"/>
    </row>
    <row r="3276" spans="1:1">
      <c r="A3276" s="17"/>
    </row>
    <row r="3277" spans="1:1">
      <c r="A3277" s="17"/>
    </row>
    <row r="3278" spans="1:1">
      <c r="A3278" s="17"/>
    </row>
    <row r="3279" spans="1:1">
      <c r="A3279" s="17"/>
    </row>
    <row r="3280" spans="1:1">
      <c r="A3280" s="17"/>
    </row>
    <row r="3281" spans="1:1">
      <c r="A3281" s="17"/>
    </row>
    <row r="3282" spans="1:1">
      <c r="A3282" s="17"/>
    </row>
    <row r="3283" spans="1:1">
      <c r="A3283" s="17"/>
    </row>
    <row r="3284" spans="1:1">
      <c r="A3284" s="17"/>
    </row>
    <row r="3285" spans="1:1">
      <c r="A3285" s="17"/>
    </row>
    <row r="3286" spans="1:1">
      <c r="A3286" s="17"/>
    </row>
    <row r="3287" spans="1:1">
      <c r="A3287" s="17"/>
    </row>
    <row r="3288" spans="1:1">
      <c r="A3288" s="17"/>
    </row>
    <row r="3289" spans="1:1">
      <c r="A3289" s="17"/>
    </row>
    <row r="3290" spans="1:1">
      <c r="A3290" s="17"/>
    </row>
    <row r="3291" spans="1:1">
      <c r="A3291" s="17"/>
    </row>
    <row r="3292" spans="1:1">
      <c r="A3292" s="17"/>
    </row>
    <row r="3293" spans="1:1">
      <c r="A3293" s="17"/>
    </row>
    <row r="3294" spans="1:1">
      <c r="A3294" s="17"/>
    </row>
    <row r="3295" spans="1:1">
      <c r="A3295" s="17"/>
    </row>
    <row r="3296" spans="1:1">
      <c r="A3296" s="17"/>
    </row>
    <row r="3297" spans="1:1">
      <c r="A3297" s="17"/>
    </row>
    <row r="3298" spans="1:1">
      <c r="A3298" s="17"/>
    </row>
    <row r="3299" spans="1:1">
      <c r="A3299" s="17"/>
    </row>
    <row r="3300" spans="1:1">
      <c r="A3300" s="17"/>
    </row>
    <row r="3301" spans="1:1">
      <c r="A3301" s="17"/>
    </row>
    <row r="3302" spans="1:1">
      <c r="A3302" s="17"/>
    </row>
    <row r="3303" spans="1:1">
      <c r="A3303" s="17"/>
    </row>
    <row r="3304" spans="1:1">
      <c r="A3304" s="17"/>
    </row>
    <row r="3305" spans="1:1">
      <c r="A3305" s="17"/>
    </row>
    <row r="3306" spans="1:1">
      <c r="A3306" s="17"/>
    </row>
    <row r="3307" spans="1:1">
      <c r="A3307" s="17"/>
    </row>
    <row r="3308" spans="1:1">
      <c r="A3308" s="17"/>
    </row>
    <row r="3309" spans="1:1">
      <c r="A3309" s="17"/>
    </row>
    <row r="3310" spans="1:1">
      <c r="A3310" s="17"/>
    </row>
    <row r="3311" spans="1:1">
      <c r="A3311" s="17"/>
    </row>
    <row r="3312" spans="1:1">
      <c r="A3312" s="17"/>
    </row>
    <row r="3313" spans="1:1">
      <c r="A3313" s="17"/>
    </row>
    <row r="3314" spans="1:1">
      <c r="A3314" s="17"/>
    </row>
    <row r="3315" spans="1:1">
      <c r="A3315" s="17"/>
    </row>
    <row r="3316" spans="1:1">
      <c r="A3316" s="17"/>
    </row>
    <row r="3317" spans="1:1">
      <c r="A3317" s="17"/>
    </row>
    <row r="3318" spans="1:1">
      <c r="A3318" s="17"/>
    </row>
    <row r="3319" spans="1:1">
      <c r="A3319" s="17"/>
    </row>
    <row r="3320" spans="1:1">
      <c r="A3320" s="17"/>
    </row>
    <row r="3321" spans="1:1">
      <c r="A3321" s="17"/>
    </row>
    <row r="3322" spans="1:1">
      <c r="A3322" s="17"/>
    </row>
    <row r="3323" spans="1:1">
      <c r="A3323" s="17"/>
    </row>
    <row r="3324" spans="1:1">
      <c r="A3324" s="17"/>
    </row>
    <row r="3325" spans="1:1">
      <c r="A3325" s="17"/>
    </row>
    <row r="3326" spans="1:1">
      <c r="A3326" s="17"/>
    </row>
    <row r="3327" spans="1:1">
      <c r="A3327" s="17"/>
    </row>
    <row r="3328" spans="1:1">
      <c r="A3328" s="17"/>
    </row>
    <row r="3329" spans="1:1">
      <c r="A3329" s="17"/>
    </row>
    <row r="3330" spans="1:1">
      <c r="A3330" s="17"/>
    </row>
    <row r="3331" spans="1:1">
      <c r="A3331" s="17"/>
    </row>
    <row r="3332" spans="1:1">
      <c r="A3332" s="17"/>
    </row>
    <row r="3333" spans="1:1">
      <c r="A3333" s="17"/>
    </row>
    <row r="3334" spans="1:1">
      <c r="A3334" s="17"/>
    </row>
    <row r="3335" spans="1:1">
      <c r="A3335" s="17"/>
    </row>
    <row r="3336" spans="1:1">
      <c r="A3336" s="17"/>
    </row>
    <row r="3337" spans="1:1">
      <c r="A3337" s="17"/>
    </row>
    <row r="3338" spans="1:1">
      <c r="A3338" s="17"/>
    </row>
    <row r="3339" spans="1:1">
      <c r="A3339" s="17"/>
    </row>
    <row r="3340" spans="1:1">
      <c r="A3340" s="17"/>
    </row>
    <row r="3341" spans="1:1">
      <c r="A3341" s="17"/>
    </row>
    <row r="3342" spans="1:1">
      <c r="A3342" s="17"/>
    </row>
    <row r="3343" spans="1:1">
      <c r="A3343" s="17"/>
    </row>
    <row r="3344" spans="1:1">
      <c r="A3344" s="17"/>
    </row>
    <row r="3345" spans="1:1">
      <c r="A3345" s="17"/>
    </row>
    <row r="3346" spans="1:1">
      <c r="A3346" s="17"/>
    </row>
    <row r="3347" spans="1:1">
      <c r="A3347" s="17"/>
    </row>
    <row r="3348" spans="1:1">
      <c r="A3348" s="17"/>
    </row>
    <row r="3349" spans="1:1">
      <c r="A3349" s="17"/>
    </row>
    <row r="3350" spans="1:1">
      <c r="A3350" s="17"/>
    </row>
    <row r="3351" spans="1:1">
      <c r="A3351" s="17"/>
    </row>
    <row r="3352" spans="1:1">
      <c r="A3352" s="17"/>
    </row>
    <row r="3353" spans="1:1">
      <c r="A3353" s="17"/>
    </row>
    <row r="3354" spans="1:1">
      <c r="A3354" s="17"/>
    </row>
    <row r="3355" spans="1:1">
      <c r="A3355" s="17"/>
    </row>
    <row r="3356" spans="1:1">
      <c r="A3356" s="17"/>
    </row>
    <row r="3357" spans="1:1">
      <c r="A3357" s="17"/>
    </row>
    <row r="3358" spans="1:1">
      <c r="A3358" s="17"/>
    </row>
    <row r="3359" spans="1:1">
      <c r="A3359" s="17"/>
    </row>
    <row r="3360" spans="1:1">
      <c r="A3360" s="17"/>
    </row>
    <row r="3361" spans="1:1">
      <c r="A3361" s="17"/>
    </row>
    <row r="3362" spans="1:1">
      <c r="A3362" s="17"/>
    </row>
    <row r="3363" spans="1:1">
      <c r="A3363" s="17"/>
    </row>
    <row r="3364" spans="1:1">
      <c r="A3364" s="17"/>
    </row>
    <row r="3365" spans="1:1">
      <c r="A3365" s="17"/>
    </row>
    <row r="3366" spans="1:1">
      <c r="A3366" s="17"/>
    </row>
    <row r="3367" spans="1:1">
      <c r="A3367" s="17"/>
    </row>
    <row r="3368" spans="1:1">
      <c r="A3368" s="17"/>
    </row>
    <row r="3369" spans="1:1">
      <c r="A3369" s="17"/>
    </row>
    <row r="3370" spans="1:1">
      <c r="A3370" s="17"/>
    </row>
    <row r="3371" spans="1:1">
      <c r="A3371" s="17"/>
    </row>
    <row r="3372" spans="1:1">
      <c r="A3372" s="17"/>
    </row>
    <row r="3373" spans="1:1">
      <c r="A3373" s="17"/>
    </row>
    <row r="3374" spans="1:1">
      <c r="A3374" s="17"/>
    </row>
    <row r="3375" spans="1:1">
      <c r="A3375" s="17"/>
    </row>
    <row r="3376" spans="1:1">
      <c r="A3376" s="17"/>
    </row>
    <row r="3377" spans="1:1">
      <c r="A3377" s="17"/>
    </row>
    <row r="3378" spans="1:1">
      <c r="A3378" s="17"/>
    </row>
    <row r="3379" spans="1:1">
      <c r="A3379" s="17"/>
    </row>
    <row r="3380" spans="1:1">
      <c r="A3380" s="17"/>
    </row>
    <row r="3381" spans="1:1">
      <c r="A3381" s="17"/>
    </row>
    <row r="3382" spans="1:1">
      <c r="A3382" s="17"/>
    </row>
    <row r="3383" spans="1:1">
      <c r="A3383" s="17"/>
    </row>
    <row r="3384" spans="1:1">
      <c r="A3384" s="17"/>
    </row>
    <row r="3385" spans="1:1">
      <c r="A3385" s="17"/>
    </row>
    <row r="3386" spans="1:1">
      <c r="A3386" s="17"/>
    </row>
    <row r="3387" spans="1:1">
      <c r="A3387" s="17"/>
    </row>
    <row r="3388" spans="1:1">
      <c r="A3388" s="17"/>
    </row>
    <row r="3389" spans="1:1">
      <c r="A3389" s="17"/>
    </row>
    <row r="3390" spans="1:1">
      <c r="A3390" s="17"/>
    </row>
    <row r="3391" spans="1:1">
      <c r="A3391" s="17"/>
    </row>
    <row r="3392" spans="1:1">
      <c r="A3392" s="17"/>
    </row>
    <row r="3393" spans="1:1">
      <c r="A3393" s="17"/>
    </row>
    <row r="3394" spans="1:1">
      <c r="A3394" s="17"/>
    </row>
    <row r="3395" spans="1:1">
      <c r="A3395" s="17"/>
    </row>
    <row r="3396" spans="1:1">
      <c r="A3396" s="17"/>
    </row>
    <row r="3397" spans="1:1">
      <c r="A3397" s="17"/>
    </row>
    <row r="3398" spans="1:1">
      <c r="A3398" s="17"/>
    </row>
    <row r="3399" spans="1:1">
      <c r="A3399" s="17"/>
    </row>
    <row r="3400" spans="1:1">
      <c r="A3400" s="17"/>
    </row>
    <row r="3401" spans="1:1">
      <c r="A3401" s="17"/>
    </row>
    <row r="3402" spans="1:1">
      <c r="A3402" s="17"/>
    </row>
    <row r="3403" spans="1:1">
      <c r="A3403" s="17"/>
    </row>
    <row r="3404" spans="1:1">
      <c r="A3404" s="17"/>
    </row>
    <row r="3405" spans="1:1">
      <c r="A3405" s="17"/>
    </row>
    <row r="3406" spans="1:1">
      <c r="A3406" s="17"/>
    </row>
    <row r="3407" spans="1:1">
      <c r="A3407" s="17"/>
    </row>
    <row r="3408" spans="1:1">
      <c r="A3408" s="17"/>
    </row>
    <row r="3409" spans="1:1">
      <c r="A3409" s="17"/>
    </row>
    <row r="3410" spans="1:1">
      <c r="A3410" s="17"/>
    </row>
    <row r="3411" spans="1:1">
      <c r="A3411" s="17"/>
    </row>
    <row r="3412" spans="1:1">
      <c r="A3412" s="17"/>
    </row>
    <row r="3413" spans="1:1">
      <c r="A3413" s="17"/>
    </row>
    <row r="3414" spans="1:1">
      <c r="A3414" s="17"/>
    </row>
    <row r="3415" spans="1:1">
      <c r="A3415" s="17"/>
    </row>
    <row r="3416" spans="1:1">
      <c r="A3416" s="17"/>
    </row>
    <row r="3417" spans="1:1">
      <c r="A3417" s="17"/>
    </row>
    <row r="3418" spans="1:1">
      <c r="A3418" s="17"/>
    </row>
    <row r="3419" spans="1:1">
      <c r="A3419" s="17"/>
    </row>
    <row r="3420" spans="1:1">
      <c r="A3420" s="17"/>
    </row>
    <row r="3421" spans="1:1">
      <c r="A3421" s="17"/>
    </row>
    <row r="3422" spans="1:1">
      <c r="A3422" s="17"/>
    </row>
    <row r="3423" spans="1:1">
      <c r="A3423" s="17"/>
    </row>
    <row r="3424" spans="1:1">
      <c r="A3424" s="17"/>
    </row>
    <row r="3425" spans="1:1">
      <c r="A3425" s="17"/>
    </row>
    <row r="3426" spans="1:1">
      <c r="A3426" s="17"/>
    </row>
    <row r="3427" spans="1:1">
      <c r="A3427" s="17"/>
    </row>
    <row r="3428" spans="1:1">
      <c r="A3428" s="17"/>
    </row>
    <row r="3429" spans="1:1">
      <c r="A3429" s="17"/>
    </row>
    <row r="3430" spans="1:1">
      <c r="A3430" s="17"/>
    </row>
    <row r="3431" spans="1:1">
      <c r="A3431" s="17"/>
    </row>
    <row r="3432" spans="1:1">
      <c r="A3432" s="17"/>
    </row>
    <row r="3433" spans="1:1">
      <c r="A3433" s="17"/>
    </row>
    <row r="3434" spans="1:1">
      <c r="A3434" s="17"/>
    </row>
    <row r="3435" spans="1:1">
      <c r="A3435" s="17"/>
    </row>
    <row r="3436" spans="1:1">
      <c r="A3436" s="17"/>
    </row>
    <row r="3437" spans="1:1">
      <c r="A3437" s="17"/>
    </row>
    <row r="3438" spans="1:1">
      <c r="A3438" s="17"/>
    </row>
    <row r="3439" spans="1:1">
      <c r="A3439" s="17"/>
    </row>
    <row r="3440" spans="1:1">
      <c r="A3440" s="17"/>
    </row>
    <row r="3441" spans="1:1">
      <c r="A3441" s="17"/>
    </row>
    <row r="3442" spans="1:1">
      <c r="A3442" s="17"/>
    </row>
    <row r="3443" spans="1:1">
      <c r="A3443" s="17"/>
    </row>
    <row r="3444" spans="1:1">
      <c r="A3444" s="17"/>
    </row>
    <row r="3445" spans="1:1">
      <c r="A3445" s="17"/>
    </row>
    <row r="3446" spans="1:1">
      <c r="A3446" s="17"/>
    </row>
    <row r="3447" spans="1:1">
      <c r="A3447" s="17"/>
    </row>
    <row r="3448" spans="1:1">
      <c r="A3448" s="17"/>
    </row>
    <row r="3449" spans="1:1">
      <c r="A3449" s="17"/>
    </row>
    <row r="3450" spans="1:1">
      <c r="A3450" s="17"/>
    </row>
    <row r="3451" spans="1:1">
      <c r="A3451" s="17"/>
    </row>
    <row r="3452" spans="1:1">
      <c r="A3452" s="17"/>
    </row>
    <row r="3453" spans="1:1">
      <c r="A3453" s="17"/>
    </row>
    <row r="3454" spans="1:1">
      <c r="A3454" s="17"/>
    </row>
    <row r="3455" spans="1:1">
      <c r="A3455" s="17"/>
    </row>
    <row r="3456" spans="1:1">
      <c r="A3456" s="17"/>
    </row>
    <row r="3457" spans="1:1">
      <c r="A3457" s="17"/>
    </row>
    <row r="3458" spans="1:1">
      <c r="A3458" s="17"/>
    </row>
    <row r="3459" spans="1:1">
      <c r="A3459" s="17"/>
    </row>
    <row r="3460" spans="1:1">
      <c r="A3460" s="17"/>
    </row>
    <row r="3461" spans="1:1">
      <c r="A3461" s="17"/>
    </row>
    <row r="3462" spans="1:1">
      <c r="A3462" s="17"/>
    </row>
    <row r="3463" spans="1:1">
      <c r="A3463" s="17"/>
    </row>
    <row r="3464" spans="1:1">
      <c r="A3464" s="17"/>
    </row>
    <row r="3465" spans="1:1">
      <c r="A3465" s="17"/>
    </row>
    <row r="3466" spans="1:1">
      <c r="A3466" s="17"/>
    </row>
    <row r="3467" spans="1:1">
      <c r="A3467" s="17"/>
    </row>
    <row r="3468" spans="1:1">
      <c r="A3468" s="17"/>
    </row>
    <row r="3469" spans="1:1">
      <c r="A3469" s="17"/>
    </row>
    <row r="3470" spans="1:1">
      <c r="A3470" s="17"/>
    </row>
    <row r="3471" spans="1:1">
      <c r="A3471" s="17"/>
    </row>
    <row r="3472" spans="1:1">
      <c r="A3472" s="17"/>
    </row>
    <row r="3473" spans="1:1">
      <c r="A3473" s="17"/>
    </row>
    <row r="3474" spans="1:1">
      <c r="A3474" s="17"/>
    </row>
    <row r="3475" spans="1:1">
      <c r="A3475" s="17"/>
    </row>
    <row r="3476" spans="1:1">
      <c r="A3476" s="17"/>
    </row>
    <row r="3477" spans="1:1">
      <c r="A3477" s="17"/>
    </row>
    <row r="3478" spans="1:1">
      <c r="A3478" s="17"/>
    </row>
    <row r="3479" spans="1:1">
      <c r="A3479" s="17"/>
    </row>
    <row r="3480" spans="1:1">
      <c r="A3480" s="17"/>
    </row>
    <row r="3481" spans="1:1">
      <c r="A3481" s="17"/>
    </row>
    <row r="3482" spans="1:1">
      <c r="A3482" s="17"/>
    </row>
    <row r="3483" spans="1:1">
      <c r="A3483" s="17"/>
    </row>
    <row r="3484" spans="1:1">
      <c r="A3484" s="17"/>
    </row>
    <row r="3485" spans="1:1">
      <c r="A3485" s="17"/>
    </row>
    <row r="3486" spans="1:1">
      <c r="A3486" s="17"/>
    </row>
    <row r="3487" spans="1:1">
      <c r="A3487" s="17"/>
    </row>
    <row r="3488" spans="1:1">
      <c r="A3488" s="17"/>
    </row>
    <row r="3489" spans="1:1">
      <c r="A3489" s="17"/>
    </row>
    <row r="3490" spans="1:1">
      <c r="A3490" s="17"/>
    </row>
    <row r="3491" spans="1:1">
      <c r="A3491" s="17"/>
    </row>
    <row r="3492" spans="1:1">
      <c r="A3492" s="17"/>
    </row>
    <row r="3493" spans="1:1">
      <c r="A3493" s="17"/>
    </row>
    <row r="3494" spans="1:1">
      <c r="A3494" s="17"/>
    </row>
    <row r="3495" spans="1:1">
      <c r="A3495" s="17"/>
    </row>
    <row r="3496" spans="1:1">
      <c r="A3496" s="17"/>
    </row>
    <row r="3497" spans="1:1">
      <c r="A3497" s="17"/>
    </row>
    <row r="3498" spans="1:1">
      <c r="A3498" s="17"/>
    </row>
    <row r="3499" spans="1:1">
      <c r="A3499" s="17"/>
    </row>
    <row r="3500" spans="1:1">
      <c r="A3500" s="17"/>
    </row>
    <row r="3501" spans="1:1">
      <c r="A3501" s="17"/>
    </row>
    <row r="3502" spans="1:1">
      <c r="A3502" s="17"/>
    </row>
    <row r="3503" spans="1:1">
      <c r="A3503" s="17"/>
    </row>
    <row r="3504" spans="1:1">
      <c r="A3504" s="17"/>
    </row>
    <row r="3505" spans="1:1">
      <c r="A3505" s="17"/>
    </row>
    <row r="3506" spans="1:1">
      <c r="A3506" s="17"/>
    </row>
    <row r="3507" spans="1:1">
      <c r="A3507" s="17"/>
    </row>
    <row r="3508" spans="1:1">
      <c r="A3508" s="17"/>
    </row>
    <row r="3509" spans="1:1">
      <c r="A3509" s="17"/>
    </row>
    <row r="3510" spans="1:1">
      <c r="A3510" s="17"/>
    </row>
    <row r="3511" spans="1:1">
      <c r="A3511" s="17"/>
    </row>
    <row r="3512" spans="1:1">
      <c r="A3512" s="17"/>
    </row>
    <row r="3513" spans="1:1">
      <c r="A3513" s="17"/>
    </row>
    <row r="3514" spans="1:1">
      <c r="A3514" s="17"/>
    </row>
    <row r="3515" spans="1:1">
      <c r="A3515" s="17"/>
    </row>
    <row r="3516" spans="1:1">
      <c r="A3516" s="17"/>
    </row>
    <row r="3517" spans="1:1">
      <c r="A3517" s="17"/>
    </row>
    <row r="3518" spans="1:1">
      <c r="A3518" s="17"/>
    </row>
    <row r="3519" spans="1:1">
      <c r="A3519" s="17"/>
    </row>
    <row r="3520" spans="1:1">
      <c r="A3520" s="17"/>
    </row>
    <row r="3521" spans="1:1">
      <c r="A3521" s="17"/>
    </row>
    <row r="3522" spans="1:1">
      <c r="A3522" s="17"/>
    </row>
    <row r="3523" spans="1:1">
      <c r="A3523" s="17"/>
    </row>
    <row r="3524" spans="1:1">
      <c r="A3524" s="17"/>
    </row>
    <row r="3525" spans="1:1">
      <c r="A3525" s="17"/>
    </row>
    <row r="3526" spans="1:1">
      <c r="A3526" s="17"/>
    </row>
    <row r="3527" spans="1:1">
      <c r="A3527" s="17"/>
    </row>
    <row r="3528" spans="1:1">
      <c r="A3528" s="17"/>
    </row>
    <row r="3529" spans="1:1">
      <c r="A3529" s="17"/>
    </row>
    <row r="3530" spans="1:1">
      <c r="A3530" s="17"/>
    </row>
    <row r="3531" spans="1:1">
      <c r="A3531" s="17"/>
    </row>
    <row r="3532" spans="1:1">
      <c r="A3532" s="17"/>
    </row>
    <row r="3533" spans="1:1">
      <c r="A3533" s="17"/>
    </row>
    <row r="3534" spans="1:1">
      <c r="A3534" s="17"/>
    </row>
    <row r="3535" spans="1:1">
      <c r="A3535" s="17"/>
    </row>
    <row r="3536" spans="1:1">
      <c r="A3536" s="17"/>
    </row>
    <row r="3537" spans="1:1">
      <c r="A3537" s="17"/>
    </row>
    <row r="3538" spans="1:1">
      <c r="A3538" s="17"/>
    </row>
    <row r="3539" spans="1:1">
      <c r="A3539" s="17"/>
    </row>
    <row r="3540" spans="1:1">
      <c r="A3540" s="17"/>
    </row>
    <row r="3541" spans="1:1">
      <c r="A3541" s="17"/>
    </row>
    <row r="3542" spans="1:1">
      <c r="A3542" s="17"/>
    </row>
    <row r="3543" spans="1:1">
      <c r="A3543" s="17"/>
    </row>
    <row r="3544" spans="1:1">
      <c r="A3544" s="17"/>
    </row>
    <row r="3545" spans="1:1">
      <c r="A3545" s="17"/>
    </row>
    <row r="3546" spans="1:1">
      <c r="A3546" s="17"/>
    </row>
    <row r="3547" spans="1:1">
      <c r="A3547" s="17"/>
    </row>
    <row r="3548" spans="1:1">
      <c r="A3548" s="17"/>
    </row>
    <row r="3549" spans="1:1">
      <c r="A3549" s="17"/>
    </row>
    <row r="3550" spans="1:1">
      <c r="A3550" s="17"/>
    </row>
    <row r="3551" spans="1:1">
      <c r="A3551" s="17"/>
    </row>
    <row r="3552" spans="1:1">
      <c r="A3552" s="17"/>
    </row>
    <row r="3553" spans="1:1">
      <c r="A3553" s="17"/>
    </row>
    <row r="3554" spans="1:1">
      <c r="A3554" s="17"/>
    </row>
    <row r="3555" spans="1:1">
      <c r="A3555" s="17"/>
    </row>
    <row r="3556" spans="1:1">
      <c r="A3556" s="17"/>
    </row>
    <row r="3557" spans="1:1">
      <c r="A3557" s="17"/>
    </row>
    <row r="3558" spans="1:1">
      <c r="A3558" s="17"/>
    </row>
    <row r="3559" spans="1:1">
      <c r="A3559" s="17"/>
    </row>
    <row r="3560" spans="1:1">
      <c r="A3560" s="17"/>
    </row>
    <row r="3561" spans="1:1">
      <c r="A3561" s="17"/>
    </row>
    <row r="3562" spans="1:1">
      <c r="A3562" s="17"/>
    </row>
    <row r="3563" spans="1:1">
      <c r="A3563" s="17"/>
    </row>
    <row r="3564" spans="1:1">
      <c r="A3564" s="17"/>
    </row>
    <row r="3565" spans="1:1">
      <c r="A3565" s="17"/>
    </row>
    <row r="3566" spans="1:1">
      <c r="A3566" s="17"/>
    </row>
    <row r="3567" spans="1:1">
      <c r="A3567" s="17"/>
    </row>
    <row r="3568" spans="1:1">
      <c r="A3568" s="17"/>
    </row>
    <row r="3569" spans="1:1">
      <c r="A3569" s="17"/>
    </row>
    <row r="3570" spans="1:1">
      <c r="A3570" s="17"/>
    </row>
    <row r="3571" spans="1:1">
      <c r="A3571" s="17"/>
    </row>
    <row r="3572" spans="1:1">
      <c r="A3572" s="17"/>
    </row>
    <row r="3573" spans="1:1">
      <c r="A3573" s="17"/>
    </row>
    <row r="3574" spans="1:1">
      <c r="A3574" s="17"/>
    </row>
    <row r="3575" spans="1:1">
      <c r="A3575" s="17"/>
    </row>
    <row r="3576" spans="1:1">
      <c r="A3576" s="17"/>
    </row>
    <row r="3577" spans="1:1">
      <c r="A3577" s="17"/>
    </row>
    <row r="3578" spans="1:1">
      <c r="A3578" s="17"/>
    </row>
    <row r="3579" spans="1:1">
      <c r="A3579" s="17"/>
    </row>
    <row r="3580" spans="1:1">
      <c r="A3580" s="17"/>
    </row>
    <row r="3581" spans="1:1">
      <c r="A3581" s="17"/>
    </row>
    <row r="3582" spans="1:1">
      <c r="A3582" s="17"/>
    </row>
    <row r="3583" spans="1:1">
      <c r="A3583" s="17"/>
    </row>
    <row r="3584" spans="1:1">
      <c r="A3584" s="17"/>
    </row>
    <row r="3585" spans="1:1">
      <c r="A3585" s="17"/>
    </row>
    <row r="3586" spans="1:1">
      <c r="A3586" s="17"/>
    </row>
    <row r="3587" spans="1:1">
      <c r="A3587" s="17"/>
    </row>
    <row r="3588" spans="1:1">
      <c r="A3588" s="17"/>
    </row>
    <row r="3589" spans="1:1">
      <c r="A3589" s="17"/>
    </row>
    <row r="3590" spans="1:1">
      <c r="A3590" s="17"/>
    </row>
    <row r="3591" spans="1:1">
      <c r="A3591" s="17"/>
    </row>
    <row r="3592" spans="1:1">
      <c r="A3592" s="17"/>
    </row>
    <row r="3593" spans="1:1">
      <c r="A3593" s="17"/>
    </row>
    <row r="3594" spans="1:1">
      <c r="A3594" s="17"/>
    </row>
    <row r="3595" spans="1:1">
      <c r="A3595" s="17"/>
    </row>
    <row r="3596" spans="1:1">
      <c r="A3596" s="17"/>
    </row>
    <row r="3597" spans="1:1">
      <c r="A3597" s="17"/>
    </row>
    <row r="3598" spans="1:1">
      <c r="A3598" s="17"/>
    </row>
    <row r="3599" spans="1:1">
      <c r="A3599" s="17"/>
    </row>
    <row r="3600" spans="1:1">
      <c r="A3600" s="17"/>
    </row>
    <row r="3601" spans="1:1">
      <c r="A3601" s="17"/>
    </row>
    <row r="3602" spans="1:1">
      <c r="A3602" s="17"/>
    </row>
    <row r="3603" spans="1:1">
      <c r="A3603" s="17"/>
    </row>
    <row r="3604" spans="1:1">
      <c r="A3604" s="17"/>
    </row>
    <row r="3605" spans="1:1">
      <c r="A3605" s="17"/>
    </row>
    <row r="3606" spans="1:1">
      <c r="A3606" s="17"/>
    </row>
    <row r="3607" spans="1:1">
      <c r="A3607" s="17"/>
    </row>
    <row r="3608" spans="1:1">
      <c r="A3608" s="17"/>
    </row>
    <row r="3609" spans="1:1">
      <c r="A3609" s="17"/>
    </row>
    <row r="3610" spans="1:1">
      <c r="A3610" s="17"/>
    </row>
    <row r="3611" spans="1:1">
      <c r="A3611" s="17"/>
    </row>
    <row r="3612" spans="1:1">
      <c r="A3612" s="17"/>
    </row>
    <row r="3613" spans="1:1">
      <c r="A3613" s="17"/>
    </row>
    <row r="3614" spans="1:1">
      <c r="A3614" s="17"/>
    </row>
    <row r="3615" spans="1:1">
      <c r="A3615" s="17"/>
    </row>
    <row r="3616" spans="1:1">
      <c r="A3616" s="17"/>
    </row>
    <row r="3617" spans="1:1">
      <c r="A3617" s="17"/>
    </row>
    <row r="3618" spans="1:1">
      <c r="A3618" s="17"/>
    </row>
    <row r="3619" spans="1:1">
      <c r="A3619" s="17"/>
    </row>
    <row r="3620" spans="1:1">
      <c r="A3620" s="17"/>
    </row>
    <row r="3621" spans="1:1">
      <c r="A3621" s="17"/>
    </row>
    <row r="3622" spans="1:1">
      <c r="A3622" s="17"/>
    </row>
    <row r="3623" spans="1:1">
      <c r="A3623" s="17"/>
    </row>
    <row r="3624" spans="1:1">
      <c r="A3624" s="17"/>
    </row>
    <row r="3625" spans="1:1">
      <c r="A3625" s="17"/>
    </row>
    <row r="3626" spans="1:1">
      <c r="A3626" s="17"/>
    </row>
    <row r="3627" spans="1:1">
      <c r="A3627" s="17"/>
    </row>
    <row r="3628" spans="1:1">
      <c r="A3628" s="17"/>
    </row>
    <row r="3629" spans="1:1">
      <c r="A3629" s="17"/>
    </row>
    <row r="3630" spans="1:1">
      <c r="A3630" s="17"/>
    </row>
    <row r="3631" spans="1:1">
      <c r="A3631" s="17"/>
    </row>
    <row r="3632" spans="1:1">
      <c r="A3632" s="17"/>
    </row>
    <row r="3633" spans="1:1">
      <c r="A3633" s="17"/>
    </row>
    <row r="3634" spans="1:1">
      <c r="A3634" s="17"/>
    </row>
    <row r="3635" spans="1:1">
      <c r="A3635" s="17"/>
    </row>
    <row r="3636" spans="1:1">
      <c r="A3636" s="17"/>
    </row>
    <row r="3637" spans="1:1">
      <c r="A3637" s="17"/>
    </row>
    <row r="3638" spans="1:1">
      <c r="A3638" s="17"/>
    </row>
    <row r="3639" spans="1:1">
      <c r="A3639" s="17"/>
    </row>
    <row r="3640" spans="1:1">
      <c r="A3640" s="17"/>
    </row>
    <row r="3641" spans="1:1">
      <c r="A3641" s="17"/>
    </row>
    <row r="3642" spans="1:1">
      <c r="A3642" s="17"/>
    </row>
    <row r="3643" spans="1:1">
      <c r="A3643" s="17"/>
    </row>
    <row r="3644" spans="1:1">
      <c r="A3644" s="17"/>
    </row>
    <row r="3645" spans="1:1">
      <c r="A3645" s="17"/>
    </row>
    <row r="3646" spans="1:1">
      <c r="A3646" s="17"/>
    </row>
    <row r="3647" spans="1:1">
      <c r="A3647" s="17"/>
    </row>
    <row r="3648" spans="1:1">
      <c r="A3648" s="17"/>
    </row>
    <row r="3649" spans="1:1">
      <c r="A3649" s="17"/>
    </row>
    <row r="3650" spans="1:1">
      <c r="A3650" s="17"/>
    </row>
    <row r="3651" spans="1:1">
      <c r="A3651" s="17"/>
    </row>
    <row r="3652" spans="1:1">
      <c r="A3652" s="17"/>
    </row>
    <row r="3653" spans="1:1">
      <c r="A3653" s="17"/>
    </row>
    <row r="3654" spans="1:1">
      <c r="A3654" s="17"/>
    </row>
    <row r="3655" spans="1:1">
      <c r="A3655" s="17"/>
    </row>
    <row r="3656" spans="1:1">
      <c r="A3656" s="17"/>
    </row>
    <row r="3657" spans="1:1">
      <c r="A3657" s="17"/>
    </row>
    <row r="3658" spans="1:1">
      <c r="A3658" s="17"/>
    </row>
    <row r="3659" spans="1:1">
      <c r="A3659" s="17"/>
    </row>
    <row r="3660" spans="1:1">
      <c r="A3660" s="17"/>
    </row>
    <row r="3661" spans="1:1">
      <c r="A3661" s="17"/>
    </row>
    <row r="3662" spans="1:1">
      <c r="A3662" s="17"/>
    </row>
    <row r="3663" spans="1:1">
      <c r="A3663" s="17"/>
    </row>
    <row r="3664" spans="1:1">
      <c r="A3664" s="17"/>
    </row>
    <row r="3665" spans="1:1">
      <c r="A3665" s="17"/>
    </row>
    <row r="3666" spans="1:1">
      <c r="A3666" s="17"/>
    </row>
    <row r="3667" spans="1:1">
      <c r="A3667" s="17"/>
    </row>
    <row r="3668" spans="1:1">
      <c r="A3668" s="17"/>
    </row>
    <row r="3669" spans="1:1">
      <c r="A3669" s="17"/>
    </row>
    <row r="3670" spans="1:1">
      <c r="A3670" s="17"/>
    </row>
    <row r="3671" spans="1:1">
      <c r="A3671" s="17"/>
    </row>
    <row r="3672" spans="1:1">
      <c r="A3672" s="17"/>
    </row>
    <row r="3673" spans="1:1">
      <c r="A3673" s="17"/>
    </row>
    <row r="3674" spans="1:1">
      <c r="A3674" s="17"/>
    </row>
    <row r="3675" spans="1:1">
      <c r="A3675" s="17"/>
    </row>
    <row r="3676" spans="1:1">
      <c r="A3676" s="17"/>
    </row>
    <row r="3677" spans="1:1">
      <c r="A3677" s="17"/>
    </row>
    <row r="3678" spans="1:1">
      <c r="A3678" s="17"/>
    </row>
    <row r="3679" spans="1:1">
      <c r="A3679" s="17"/>
    </row>
    <row r="3680" spans="1:1">
      <c r="A3680" s="17"/>
    </row>
    <row r="3681" spans="1:1">
      <c r="A3681" s="17"/>
    </row>
    <row r="3682" spans="1:1">
      <c r="A3682" s="17"/>
    </row>
    <row r="3683" spans="1:1">
      <c r="A3683" s="17"/>
    </row>
    <row r="3684" spans="1:1">
      <c r="A3684" s="17"/>
    </row>
    <row r="3685" spans="1:1">
      <c r="A3685" s="17"/>
    </row>
    <row r="3686" spans="1:1">
      <c r="A3686" s="17"/>
    </row>
    <row r="3687" spans="1:1">
      <c r="A3687" s="17"/>
    </row>
    <row r="3688" spans="1:1">
      <c r="A3688" s="17"/>
    </row>
    <row r="3689" spans="1:1">
      <c r="A3689" s="17"/>
    </row>
    <row r="3690" spans="1:1">
      <c r="A3690" s="17"/>
    </row>
    <row r="3691" spans="1:1">
      <c r="A3691" s="17"/>
    </row>
    <row r="3692" spans="1:1">
      <c r="A3692" s="17"/>
    </row>
    <row r="3693" spans="1:1">
      <c r="A3693" s="17"/>
    </row>
    <row r="3694" spans="1:1">
      <c r="A3694" s="17"/>
    </row>
    <row r="3695" spans="1:1">
      <c r="A3695" s="17"/>
    </row>
    <row r="3696" spans="1:1">
      <c r="A3696" s="17"/>
    </row>
    <row r="3697" spans="1:1">
      <c r="A3697" s="17"/>
    </row>
    <row r="3698" spans="1:1">
      <c r="A3698" s="17"/>
    </row>
    <row r="3699" spans="1:1">
      <c r="A3699" s="17"/>
    </row>
    <row r="3700" spans="1:1">
      <c r="A3700" s="17"/>
    </row>
    <row r="3701" spans="1:1">
      <c r="A3701" s="17"/>
    </row>
    <row r="3702" spans="1:1">
      <c r="A3702" s="17"/>
    </row>
    <row r="3703" spans="1:1">
      <c r="A3703" s="17"/>
    </row>
    <row r="3704" spans="1:1">
      <c r="A3704" s="17"/>
    </row>
    <row r="3705" spans="1:1">
      <c r="A3705" s="17"/>
    </row>
    <row r="3706" spans="1:1">
      <c r="A3706" s="17"/>
    </row>
    <row r="3707" spans="1:1">
      <c r="A3707" s="17"/>
    </row>
    <row r="3708" spans="1:1">
      <c r="A3708" s="17"/>
    </row>
    <row r="3709" spans="1:1">
      <c r="A3709" s="17"/>
    </row>
    <row r="3710" spans="1:1">
      <c r="A3710" s="17"/>
    </row>
    <row r="3711" spans="1:1">
      <c r="A3711" s="17"/>
    </row>
    <row r="3712" spans="1:1">
      <c r="A3712" s="17"/>
    </row>
    <row r="3713" spans="1:1">
      <c r="A3713" s="17"/>
    </row>
    <row r="3714" spans="1:1">
      <c r="A3714" s="17"/>
    </row>
    <row r="3715" spans="1:1">
      <c r="A3715" s="17"/>
    </row>
    <row r="3716" spans="1:1">
      <c r="A3716" s="17"/>
    </row>
    <row r="3717" spans="1:1">
      <c r="A3717" s="17"/>
    </row>
    <row r="3718" spans="1:1">
      <c r="A3718" s="17"/>
    </row>
    <row r="3719" spans="1:1">
      <c r="A3719" s="17"/>
    </row>
    <row r="3720" spans="1:1">
      <c r="A3720" s="17"/>
    </row>
    <row r="3721" spans="1:1">
      <c r="A3721" s="17"/>
    </row>
    <row r="3722" spans="1:1">
      <c r="A3722" s="17"/>
    </row>
    <row r="3723" spans="1:1">
      <c r="A3723" s="17"/>
    </row>
    <row r="3724" spans="1:1">
      <c r="A3724" s="17"/>
    </row>
    <row r="3725" spans="1:1">
      <c r="A3725" s="17"/>
    </row>
    <row r="3726" spans="1:1">
      <c r="A3726" s="17"/>
    </row>
    <row r="3727" spans="1:1">
      <c r="A3727" s="17"/>
    </row>
    <row r="3728" spans="1:1">
      <c r="A3728" s="17"/>
    </row>
    <row r="3729" spans="1:1">
      <c r="A3729" s="17"/>
    </row>
    <row r="3730" spans="1:1">
      <c r="A3730" s="17"/>
    </row>
    <row r="3731" spans="1:1">
      <c r="A3731" s="17"/>
    </row>
    <row r="3732" spans="1:1">
      <c r="A3732" s="17"/>
    </row>
    <row r="3733" spans="1:1">
      <c r="A3733" s="17"/>
    </row>
    <row r="3734" spans="1:1">
      <c r="A3734" s="17"/>
    </row>
    <row r="3735" spans="1:1">
      <c r="A3735" s="17"/>
    </row>
    <row r="3736" spans="1:1">
      <c r="A3736" s="17"/>
    </row>
    <row r="3737" spans="1:1">
      <c r="A3737" s="17"/>
    </row>
    <row r="3738" spans="1:1">
      <c r="A3738" s="17"/>
    </row>
    <row r="3739" spans="1:1">
      <c r="A3739" s="17"/>
    </row>
    <row r="3740" spans="1:1">
      <c r="A3740" s="17"/>
    </row>
    <row r="3741" spans="1:1">
      <c r="A3741" s="17"/>
    </row>
    <row r="3742" spans="1:1">
      <c r="A3742" s="17"/>
    </row>
    <row r="3743" spans="1:1">
      <c r="A3743" s="17"/>
    </row>
    <row r="3744" spans="1:1">
      <c r="A3744" s="17"/>
    </row>
    <row r="3745" spans="1:1">
      <c r="A3745" s="17"/>
    </row>
    <row r="3746" spans="1:1">
      <c r="A3746" s="17"/>
    </row>
    <row r="3747" spans="1:1">
      <c r="A3747" s="17"/>
    </row>
    <row r="3748" spans="1:1">
      <c r="A3748" s="17"/>
    </row>
    <row r="3749" spans="1:1">
      <c r="A3749" s="17"/>
    </row>
    <row r="3750" spans="1:1">
      <c r="A3750" s="17"/>
    </row>
    <row r="3751" spans="1:1">
      <c r="A3751" s="17"/>
    </row>
    <row r="3752" spans="1:1">
      <c r="A3752" s="17"/>
    </row>
    <row r="3753" spans="1:1">
      <c r="A3753" s="17"/>
    </row>
    <row r="3754" spans="1:1">
      <c r="A3754" s="17"/>
    </row>
    <row r="3755" spans="1:1">
      <c r="A3755" s="17"/>
    </row>
    <row r="3756" spans="1:1">
      <c r="A3756" s="17"/>
    </row>
    <row r="3757" spans="1:1">
      <c r="A3757" s="17"/>
    </row>
    <row r="3758" spans="1:1">
      <c r="A3758" s="17"/>
    </row>
    <row r="3759" spans="1:1">
      <c r="A3759" s="17"/>
    </row>
    <row r="3760" spans="1:1">
      <c r="A3760" s="17"/>
    </row>
    <row r="3761" spans="1:1">
      <c r="A3761" s="17"/>
    </row>
    <row r="3762" spans="1:1">
      <c r="A3762" s="17"/>
    </row>
    <row r="3763" spans="1:1">
      <c r="A3763" s="17"/>
    </row>
    <row r="3764" spans="1:1">
      <c r="A3764" s="17"/>
    </row>
    <row r="3765" spans="1:1">
      <c r="A3765" s="17"/>
    </row>
    <row r="3766" spans="1:1">
      <c r="A3766" s="17"/>
    </row>
    <row r="3767" spans="1:1">
      <c r="A3767" s="17"/>
    </row>
    <row r="3768" spans="1:1">
      <c r="A3768" s="17"/>
    </row>
    <row r="3769" spans="1:1">
      <c r="A3769" s="17"/>
    </row>
    <row r="3770" spans="1:1">
      <c r="A3770" s="17"/>
    </row>
    <row r="3771" spans="1:1">
      <c r="A3771" s="17"/>
    </row>
    <row r="3772" spans="1:1">
      <c r="A3772" s="17"/>
    </row>
    <row r="3773" spans="1:1">
      <c r="A3773" s="17"/>
    </row>
    <row r="3774" spans="1:1">
      <c r="A3774" s="17"/>
    </row>
    <row r="3775" spans="1:1">
      <c r="A3775" s="17"/>
    </row>
    <row r="3776" spans="1:1">
      <c r="A3776" s="17"/>
    </row>
    <row r="3777" spans="1:1">
      <c r="A3777" s="17"/>
    </row>
    <row r="3778" spans="1:1">
      <c r="A3778" s="17"/>
    </row>
    <row r="3779" spans="1:1">
      <c r="A3779" s="17"/>
    </row>
    <row r="3780" spans="1:1">
      <c r="A3780" s="17"/>
    </row>
    <row r="3781" spans="1:1">
      <c r="A3781" s="17"/>
    </row>
    <row r="3782" spans="1:1">
      <c r="A3782" s="17"/>
    </row>
    <row r="3783" spans="1:1">
      <c r="A3783" s="17"/>
    </row>
    <row r="3784" spans="1:1">
      <c r="A3784" s="17"/>
    </row>
    <row r="3785" spans="1:1">
      <c r="A3785" s="17"/>
    </row>
    <row r="3786" spans="1:1">
      <c r="A3786" s="17"/>
    </row>
    <row r="3787" spans="1:1">
      <c r="A3787" s="17"/>
    </row>
    <row r="3788" spans="1:1">
      <c r="A3788" s="17"/>
    </row>
    <row r="3789" spans="1:1">
      <c r="A3789" s="17"/>
    </row>
    <row r="3790" spans="1:1">
      <c r="A3790" s="17"/>
    </row>
    <row r="3791" spans="1:1">
      <c r="A3791" s="17"/>
    </row>
    <row r="3792" spans="1:1">
      <c r="A3792" s="17"/>
    </row>
    <row r="3793" spans="1:1">
      <c r="A3793" s="17"/>
    </row>
    <row r="3794" spans="1:1">
      <c r="A3794" s="17"/>
    </row>
    <row r="3795" spans="1:1">
      <c r="A3795" s="17"/>
    </row>
    <row r="3796" spans="1:1">
      <c r="A3796" s="17"/>
    </row>
    <row r="3797" spans="1:1">
      <c r="A3797" s="17"/>
    </row>
    <row r="3798" spans="1:1">
      <c r="A3798" s="17"/>
    </row>
    <row r="3799" spans="1:1">
      <c r="A3799" s="17"/>
    </row>
    <row r="3800" spans="1:1">
      <c r="A3800" s="17"/>
    </row>
    <row r="3801" spans="1:1">
      <c r="A3801" s="17"/>
    </row>
    <row r="3802" spans="1:1">
      <c r="A3802" s="17"/>
    </row>
    <row r="3803" spans="1:1">
      <c r="A3803" s="17"/>
    </row>
    <row r="3804" spans="1:1">
      <c r="A3804" s="17"/>
    </row>
    <row r="3805" spans="1:1">
      <c r="A3805" s="17"/>
    </row>
    <row r="3806" spans="1:1">
      <c r="A3806" s="17"/>
    </row>
    <row r="3807" spans="1:1">
      <c r="A3807" s="17"/>
    </row>
    <row r="3808" spans="1:1">
      <c r="A3808" s="17"/>
    </row>
    <row r="3809" spans="1:1">
      <c r="A3809" s="17"/>
    </row>
    <row r="3810" spans="1:1">
      <c r="A3810" s="17"/>
    </row>
    <row r="3811" spans="1:1">
      <c r="A3811" s="17"/>
    </row>
    <row r="3812" spans="1:1">
      <c r="A3812" s="17"/>
    </row>
    <row r="3813" spans="1:1">
      <c r="A3813" s="17"/>
    </row>
    <row r="3814" spans="1:1">
      <c r="A3814" s="17"/>
    </row>
    <row r="3815" spans="1:1">
      <c r="A3815" s="17"/>
    </row>
    <row r="3816" spans="1:1">
      <c r="A3816" s="17"/>
    </row>
    <row r="3817" spans="1:1">
      <c r="A3817" s="17"/>
    </row>
    <row r="3818" spans="1:1">
      <c r="A3818" s="17"/>
    </row>
    <row r="3819" spans="1:1">
      <c r="A3819" s="17"/>
    </row>
    <row r="3820" spans="1:1">
      <c r="A3820" s="17"/>
    </row>
    <row r="3821" spans="1:1">
      <c r="A3821" s="17"/>
    </row>
    <row r="3822" spans="1:1">
      <c r="A3822" s="17"/>
    </row>
    <row r="3823" spans="1:1">
      <c r="A3823" s="17"/>
    </row>
    <row r="3824" spans="1:1">
      <c r="A3824" s="17"/>
    </row>
    <row r="3825" spans="1:1">
      <c r="A3825" s="17"/>
    </row>
    <row r="3826" spans="1:1">
      <c r="A3826" s="17"/>
    </row>
    <row r="3827" spans="1:1">
      <c r="A3827" s="17"/>
    </row>
    <row r="3828" spans="1:1">
      <c r="A3828" s="17"/>
    </row>
    <row r="3829" spans="1:1">
      <c r="A3829" s="17"/>
    </row>
    <row r="3830" spans="1:1">
      <c r="A3830" s="17"/>
    </row>
    <row r="3831" spans="1:1">
      <c r="A3831" s="17"/>
    </row>
    <row r="3832" spans="1:1">
      <c r="A3832" s="17"/>
    </row>
    <row r="3833" spans="1:1">
      <c r="A3833" s="17"/>
    </row>
    <row r="3834" spans="1:1">
      <c r="A3834" s="17"/>
    </row>
    <row r="3835" spans="1:1">
      <c r="A3835" s="17"/>
    </row>
    <row r="3836" spans="1:1">
      <c r="A3836" s="17"/>
    </row>
    <row r="3837" spans="1:1">
      <c r="A3837" s="17"/>
    </row>
    <row r="3838" spans="1:1">
      <c r="A3838" s="17"/>
    </row>
    <row r="3839" spans="1:1">
      <c r="A3839" s="17"/>
    </row>
    <row r="3840" spans="1:1">
      <c r="A3840" s="17"/>
    </row>
    <row r="3841" spans="1:1">
      <c r="A3841" s="17"/>
    </row>
    <row r="3842" spans="1:1">
      <c r="A3842" s="17"/>
    </row>
    <row r="3843" spans="1:1">
      <c r="A3843" s="17"/>
    </row>
    <row r="3844" spans="1:1">
      <c r="A3844" s="17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82449-A6DC-4ED7-B076-421FF58ECE63}">
  <sheetPr>
    <tabColor rgb="FF70AD47"/>
  </sheetPr>
  <dimension ref="A1:E317"/>
  <sheetViews>
    <sheetView workbookViewId="0">
      <selection activeCell="E2" sqref="E2"/>
    </sheetView>
  </sheetViews>
  <sheetFormatPr defaultRowHeight="12.75"/>
  <cols>
    <col min="1" max="1" width="10.140625" bestFit="1" customWidth="1"/>
    <col min="2" max="3" width="18.5703125" bestFit="1" customWidth="1"/>
    <col min="4" max="5" width="19.5703125" bestFit="1" customWidth="1"/>
  </cols>
  <sheetData>
    <row r="1" spans="1:5">
      <c r="A1" t="s">
        <v>1</v>
      </c>
      <c r="B1" t="s">
        <v>455</v>
      </c>
      <c r="C1" t="s">
        <v>456</v>
      </c>
      <c r="D1" t="s">
        <v>457</v>
      </c>
      <c r="E1" t="s">
        <v>505</v>
      </c>
    </row>
    <row r="2" spans="1:5">
      <c r="A2" s="17">
        <v>35034</v>
      </c>
      <c r="B2">
        <v>8.33</v>
      </c>
      <c r="C2">
        <v>17.420000000000002</v>
      </c>
      <c r="D2">
        <v>41.79</v>
      </c>
      <c r="E2">
        <v>51.63</v>
      </c>
    </row>
    <row r="3" spans="1:5">
      <c r="A3" s="17">
        <v>35065</v>
      </c>
      <c r="B3">
        <v>59.08</v>
      </c>
      <c r="C3">
        <v>41.96</v>
      </c>
      <c r="D3">
        <v>52.05</v>
      </c>
      <c r="E3">
        <v>54.77</v>
      </c>
    </row>
    <row r="4" spans="1:5">
      <c r="A4" s="17">
        <v>35096</v>
      </c>
      <c r="B4">
        <v>45.87</v>
      </c>
      <c r="C4">
        <v>37.6</v>
      </c>
      <c r="D4">
        <v>48.83</v>
      </c>
      <c r="E4">
        <v>53.52</v>
      </c>
    </row>
    <row r="5" spans="1:5">
      <c r="A5" s="17">
        <v>35125</v>
      </c>
      <c r="B5">
        <v>33.76</v>
      </c>
      <c r="C5">
        <v>33.42</v>
      </c>
      <c r="D5">
        <v>45.59</v>
      </c>
      <c r="E5">
        <v>52.21</v>
      </c>
    </row>
    <row r="6" spans="1:5">
      <c r="A6" s="17">
        <v>35156</v>
      </c>
      <c r="B6">
        <v>31.97</v>
      </c>
      <c r="C6">
        <v>32.840000000000003</v>
      </c>
      <c r="D6">
        <v>45.14</v>
      </c>
      <c r="E6">
        <v>52.02</v>
      </c>
    </row>
    <row r="7" spans="1:5">
      <c r="A7" s="17">
        <v>35186</v>
      </c>
      <c r="B7">
        <v>31.58</v>
      </c>
      <c r="C7">
        <v>32.74</v>
      </c>
      <c r="D7">
        <v>45.06</v>
      </c>
      <c r="E7">
        <v>51.99</v>
      </c>
    </row>
    <row r="8" spans="1:5">
      <c r="A8" s="17">
        <v>35217</v>
      </c>
      <c r="B8">
        <v>13.49</v>
      </c>
      <c r="C8">
        <v>26.21</v>
      </c>
      <c r="D8">
        <v>39.81</v>
      </c>
      <c r="E8">
        <v>49.82</v>
      </c>
    </row>
    <row r="9" spans="1:5">
      <c r="A9" s="17">
        <v>35247</v>
      </c>
      <c r="B9">
        <v>57.46</v>
      </c>
      <c r="C9">
        <v>41.9</v>
      </c>
      <c r="D9">
        <v>47.7</v>
      </c>
      <c r="E9">
        <v>52.3</v>
      </c>
    </row>
    <row r="10" spans="1:5">
      <c r="A10" s="17">
        <v>35278</v>
      </c>
      <c r="B10">
        <v>43.49</v>
      </c>
      <c r="C10">
        <v>38.06</v>
      </c>
      <c r="D10">
        <v>45.02</v>
      </c>
      <c r="E10">
        <v>51.19</v>
      </c>
    </row>
    <row r="11" spans="1:5">
      <c r="A11" s="17">
        <v>35309</v>
      </c>
      <c r="B11">
        <v>25.87</v>
      </c>
      <c r="C11">
        <v>31.92</v>
      </c>
      <c r="D11">
        <v>40.46</v>
      </c>
      <c r="E11">
        <v>49.19</v>
      </c>
    </row>
    <row r="12" spans="1:5">
      <c r="A12" s="17">
        <v>35339</v>
      </c>
      <c r="B12">
        <v>24.49</v>
      </c>
      <c r="C12">
        <v>31.4</v>
      </c>
      <c r="D12">
        <v>40.049999999999997</v>
      </c>
      <c r="E12">
        <v>49.01</v>
      </c>
    </row>
    <row r="13" spans="1:5">
      <c r="A13" s="17">
        <v>35370</v>
      </c>
      <c r="B13">
        <v>19.75</v>
      </c>
      <c r="C13">
        <v>29.73</v>
      </c>
      <c r="D13">
        <v>38.79</v>
      </c>
      <c r="E13">
        <v>48.44</v>
      </c>
    </row>
    <row r="14" spans="1:5">
      <c r="A14" s="17">
        <v>35400</v>
      </c>
      <c r="B14">
        <v>10.94</v>
      </c>
      <c r="C14">
        <v>25.52</v>
      </c>
      <c r="D14">
        <v>35.47</v>
      </c>
      <c r="E14">
        <v>46.9</v>
      </c>
    </row>
    <row r="15" spans="1:5">
      <c r="A15" s="17">
        <v>35431</v>
      </c>
      <c r="B15">
        <v>5.5</v>
      </c>
      <c r="C15">
        <v>20.65</v>
      </c>
      <c r="D15">
        <v>31.2</v>
      </c>
      <c r="E15">
        <v>44.71</v>
      </c>
    </row>
    <row r="16" spans="1:5">
      <c r="A16" s="17">
        <v>35462</v>
      </c>
      <c r="B16">
        <v>68.81</v>
      </c>
      <c r="C16">
        <v>49.91</v>
      </c>
      <c r="D16">
        <v>49.12</v>
      </c>
      <c r="E16">
        <v>51.12</v>
      </c>
    </row>
    <row r="17" spans="1:5">
      <c r="A17" s="17">
        <v>35490</v>
      </c>
      <c r="B17">
        <v>42.08</v>
      </c>
      <c r="C17">
        <v>39.54</v>
      </c>
      <c r="D17">
        <v>41.72</v>
      </c>
      <c r="E17">
        <v>47.52</v>
      </c>
    </row>
    <row r="18" spans="1:5">
      <c r="A18" s="17">
        <v>35521</v>
      </c>
      <c r="B18">
        <v>44.43</v>
      </c>
      <c r="C18">
        <v>40.549999999999997</v>
      </c>
      <c r="D18">
        <v>42.4</v>
      </c>
      <c r="E18">
        <v>47.79</v>
      </c>
    </row>
    <row r="19" spans="1:5">
      <c r="A19" s="17">
        <v>35551</v>
      </c>
      <c r="B19">
        <v>70.98</v>
      </c>
      <c r="C19">
        <v>53.63</v>
      </c>
      <c r="D19">
        <v>51.53</v>
      </c>
      <c r="E19">
        <v>51.74</v>
      </c>
    </row>
    <row r="20" spans="1:5">
      <c r="A20" s="17">
        <v>35582</v>
      </c>
      <c r="B20">
        <v>78.63</v>
      </c>
      <c r="C20">
        <v>58.73</v>
      </c>
      <c r="D20">
        <v>55.34</v>
      </c>
      <c r="E20">
        <v>53.56</v>
      </c>
    </row>
    <row r="21" spans="1:5">
      <c r="A21" s="17">
        <v>35612</v>
      </c>
      <c r="B21">
        <v>82.92</v>
      </c>
      <c r="C21">
        <v>61.74</v>
      </c>
      <c r="D21">
        <v>57.61</v>
      </c>
      <c r="E21">
        <v>54.67</v>
      </c>
    </row>
    <row r="22" spans="1:5">
      <c r="A22" s="17">
        <v>35643</v>
      </c>
      <c r="B22">
        <v>52.83</v>
      </c>
      <c r="C22">
        <v>53.45</v>
      </c>
      <c r="D22">
        <v>52.19</v>
      </c>
      <c r="E22">
        <v>52.21</v>
      </c>
    </row>
    <row r="23" spans="1:5">
      <c r="A23" s="17">
        <v>35674</v>
      </c>
      <c r="B23">
        <v>72.67</v>
      </c>
      <c r="C23">
        <v>61.25</v>
      </c>
      <c r="D23">
        <v>57.88</v>
      </c>
      <c r="E23">
        <v>55.01</v>
      </c>
    </row>
    <row r="24" spans="1:5">
      <c r="A24" s="17">
        <v>35704</v>
      </c>
      <c r="B24">
        <v>42.37</v>
      </c>
      <c r="C24">
        <v>50.47</v>
      </c>
      <c r="D24">
        <v>50.54</v>
      </c>
      <c r="E24">
        <v>51.48</v>
      </c>
    </row>
    <row r="25" spans="1:5">
      <c r="A25" s="17">
        <v>35735</v>
      </c>
      <c r="B25">
        <v>28.44</v>
      </c>
      <c r="C25">
        <v>43.69</v>
      </c>
      <c r="D25">
        <v>45.66</v>
      </c>
      <c r="E25">
        <v>48.93</v>
      </c>
    </row>
    <row r="26" spans="1:5">
      <c r="A26" s="17">
        <v>35765</v>
      </c>
      <c r="B26">
        <v>22.26</v>
      </c>
      <c r="C26">
        <v>40.26</v>
      </c>
      <c r="D26">
        <v>43.13</v>
      </c>
      <c r="E26">
        <v>47.56</v>
      </c>
    </row>
    <row r="27" spans="1:5">
      <c r="A27" s="17">
        <v>35796</v>
      </c>
      <c r="B27">
        <v>46.92</v>
      </c>
      <c r="C27">
        <v>46.93</v>
      </c>
      <c r="D27">
        <v>47.58</v>
      </c>
      <c r="E27">
        <v>49.64</v>
      </c>
    </row>
    <row r="28" spans="1:5">
      <c r="A28" s="17">
        <v>35827</v>
      </c>
      <c r="B28">
        <v>41.7</v>
      </c>
      <c r="C28">
        <v>45.43</v>
      </c>
      <c r="D28">
        <v>46.55</v>
      </c>
      <c r="E28">
        <v>49.11</v>
      </c>
    </row>
    <row r="29" spans="1:5">
      <c r="A29" s="17">
        <v>35855</v>
      </c>
      <c r="B29">
        <v>69.7</v>
      </c>
      <c r="C29">
        <v>54.5</v>
      </c>
      <c r="D29">
        <v>52.67</v>
      </c>
      <c r="E29">
        <v>52.04</v>
      </c>
    </row>
    <row r="30" spans="1:5">
      <c r="A30" s="17">
        <v>35886</v>
      </c>
      <c r="B30">
        <v>56.47</v>
      </c>
      <c r="C30">
        <v>51.37</v>
      </c>
      <c r="D30">
        <v>50.64</v>
      </c>
      <c r="E30">
        <v>51.05</v>
      </c>
    </row>
    <row r="31" spans="1:5">
      <c r="A31" s="17">
        <v>35916</v>
      </c>
      <c r="B31">
        <v>26.49</v>
      </c>
      <c r="C31">
        <v>40.89</v>
      </c>
      <c r="D31">
        <v>43.46</v>
      </c>
      <c r="E31">
        <v>47.35</v>
      </c>
    </row>
    <row r="32" spans="1:5">
      <c r="A32" s="17">
        <v>35947</v>
      </c>
      <c r="B32">
        <v>22.77</v>
      </c>
      <c r="C32">
        <v>39.049999999999997</v>
      </c>
      <c r="D32">
        <v>42.14</v>
      </c>
      <c r="E32">
        <v>46.63</v>
      </c>
    </row>
    <row r="33" spans="1:5">
      <c r="A33" s="17">
        <v>35977</v>
      </c>
      <c r="B33">
        <v>48.86</v>
      </c>
      <c r="C33">
        <v>45.71</v>
      </c>
      <c r="D33">
        <v>46.39</v>
      </c>
      <c r="E33">
        <v>48.59</v>
      </c>
    </row>
    <row r="34" spans="1:5">
      <c r="A34" s="17">
        <v>36008</v>
      </c>
      <c r="B34">
        <v>31.06</v>
      </c>
      <c r="C34">
        <v>40.130000000000003</v>
      </c>
      <c r="D34">
        <v>42.58</v>
      </c>
      <c r="E34">
        <v>46.59</v>
      </c>
    </row>
    <row r="35" spans="1:5">
      <c r="A35" s="17">
        <v>36039</v>
      </c>
      <c r="B35">
        <v>26.23</v>
      </c>
      <c r="C35">
        <v>38.36</v>
      </c>
      <c r="D35">
        <v>41.35</v>
      </c>
      <c r="E35">
        <v>45.94</v>
      </c>
    </row>
    <row r="36" spans="1:5">
      <c r="A36" s="17">
        <v>36069</v>
      </c>
      <c r="B36">
        <v>15.89</v>
      </c>
      <c r="C36">
        <v>33.69</v>
      </c>
      <c r="D36">
        <v>38.049999999999997</v>
      </c>
      <c r="E36">
        <v>44.14</v>
      </c>
    </row>
    <row r="37" spans="1:5">
      <c r="A37" s="17">
        <v>36100</v>
      </c>
      <c r="B37">
        <v>49.24</v>
      </c>
      <c r="C37">
        <v>42.45</v>
      </c>
      <c r="D37">
        <v>43.45</v>
      </c>
      <c r="E37">
        <v>46.54</v>
      </c>
    </row>
    <row r="38" spans="1:5">
      <c r="A38" s="17">
        <v>36130</v>
      </c>
      <c r="B38">
        <v>60.64</v>
      </c>
      <c r="C38">
        <v>46.33</v>
      </c>
      <c r="D38">
        <v>45.93</v>
      </c>
      <c r="E38">
        <v>47.68</v>
      </c>
    </row>
    <row r="39" spans="1:5">
      <c r="A39" s="17">
        <v>36161</v>
      </c>
      <c r="B39">
        <v>36.880000000000003</v>
      </c>
      <c r="C39">
        <v>40.46</v>
      </c>
      <c r="D39">
        <v>42.13</v>
      </c>
      <c r="E39">
        <v>45.76</v>
      </c>
    </row>
    <row r="40" spans="1:5">
      <c r="A40" s="17">
        <v>36192</v>
      </c>
      <c r="B40">
        <v>70.81</v>
      </c>
      <c r="C40">
        <v>53.56</v>
      </c>
      <c r="D40">
        <v>50.8</v>
      </c>
      <c r="E40">
        <v>49.88</v>
      </c>
    </row>
    <row r="41" spans="1:5">
      <c r="A41" s="17">
        <v>36220</v>
      </c>
      <c r="B41">
        <v>46.47</v>
      </c>
      <c r="C41">
        <v>46.14</v>
      </c>
      <c r="D41">
        <v>45.98</v>
      </c>
      <c r="E41">
        <v>47.46</v>
      </c>
    </row>
    <row r="42" spans="1:5">
      <c r="A42" s="17">
        <v>36251</v>
      </c>
      <c r="B42">
        <v>42.06</v>
      </c>
      <c r="C42">
        <v>44.72</v>
      </c>
      <c r="D42">
        <v>45.04</v>
      </c>
      <c r="E42">
        <v>46.98</v>
      </c>
    </row>
    <row r="43" spans="1:5">
      <c r="A43" s="17">
        <v>36281</v>
      </c>
      <c r="B43">
        <v>56.68</v>
      </c>
      <c r="C43">
        <v>48.91</v>
      </c>
      <c r="D43">
        <v>47.76</v>
      </c>
      <c r="E43">
        <v>48.26</v>
      </c>
    </row>
    <row r="44" spans="1:5">
      <c r="A44" s="17">
        <v>36312</v>
      </c>
      <c r="B44">
        <v>37.79</v>
      </c>
      <c r="C44">
        <v>43.96</v>
      </c>
      <c r="D44">
        <v>44.62</v>
      </c>
      <c r="E44">
        <v>46.71</v>
      </c>
    </row>
    <row r="45" spans="1:5">
      <c r="A45" s="17">
        <v>36342</v>
      </c>
      <c r="B45">
        <v>29.98</v>
      </c>
      <c r="C45">
        <v>41.5</v>
      </c>
      <c r="D45">
        <v>43.04</v>
      </c>
      <c r="E45">
        <v>45.92</v>
      </c>
    </row>
    <row r="46" spans="1:5">
      <c r="A46" s="17">
        <v>36373</v>
      </c>
      <c r="B46">
        <v>45.51</v>
      </c>
      <c r="C46">
        <v>44.7</v>
      </c>
      <c r="D46">
        <v>44.97</v>
      </c>
      <c r="E46">
        <v>46.78</v>
      </c>
    </row>
    <row r="47" spans="1:5">
      <c r="A47" s="17">
        <v>36404</v>
      </c>
      <c r="B47">
        <v>80.930000000000007</v>
      </c>
      <c r="C47">
        <v>58.85</v>
      </c>
      <c r="D47">
        <v>54.31</v>
      </c>
      <c r="E47">
        <v>51.26</v>
      </c>
    </row>
    <row r="48" spans="1:5">
      <c r="A48" s="17">
        <v>36434</v>
      </c>
      <c r="B48">
        <v>85.46</v>
      </c>
      <c r="C48">
        <v>62.31</v>
      </c>
      <c r="D48">
        <v>56.83</v>
      </c>
      <c r="E48">
        <v>52.58</v>
      </c>
    </row>
    <row r="49" spans="1:5">
      <c r="A49" s="17">
        <v>36465</v>
      </c>
      <c r="B49">
        <v>90.37</v>
      </c>
      <c r="C49">
        <v>66.81</v>
      </c>
      <c r="D49">
        <v>60.21</v>
      </c>
      <c r="E49">
        <v>54.4</v>
      </c>
    </row>
    <row r="50" spans="1:5">
      <c r="A50" s="17">
        <v>36495</v>
      </c>
      <c r="B50">
        <v>92.75</v>
      </c>
      <c r="C50">
        <v>69.459999999999994</v>
      </c>
      <c r="D50">
        <v>62.27</v>
      </c>
      <c r="E50">
        <v>55.55</v>
      </c>
    </row>
    <row r="51" spans="1:5">
      <c r="A51" s="17">
        <v>36526</v>
      </c>
      <c r="B51">
        <v>95.98</v>
      </c>
      <c r="C51">
        <v>74.459999999999994</v>
      </c>
      <c r="D51">
        <v>66.349999999999994</v>
      </c>
      <c r="E51">
        <v>57.93</v>
      </c>
    </row>
    <row r="52" spans="1:5">
      <c r="A52" s="17">
        <v>36557</v>
      </c>
      <c r="B52">
        <v>97.23</v>
      </c>
      <c r="C52">
        <v>77.28</v>
      </c>
      <c r="D52">
        <v>68.8</v>
      </c>
      <c r="E52">
        <v>59.44</v>
      </c>
    </row>
    <row r="53" spans="1:5">
      <c r="A53" s="17">
        <v>36586</v>
      </c>
      <c r="B53">
        <v>98.36</v>
      </c>
      <c r="C53">
        <v>80.81</v>
      </c>
      <c r="D53">
        <v>72.040000000000006</v>
      </c>
      <c r="E53">
        <v>61.56</v>
      </c>
    </row>
    <row r="54" spans="1:5">
      <c r="A54" s="17">
        <v>36617</v>
      </c>
      <c r="B54">
        <v>98.45</v>
      </c>
      <c r="C54">
        <v>81.11</v>
      </c>
      <c r="D54">
        <v>72.33</v>
      </c>
      <c r="E54">
        <v>61.75</v>
      </c>
    </row>
    <row r="55" spans="1:5">
      <c r="A55" s="17">
        <v>36647</v>
      </c>
      <c r="B55">
        <v>99.36</v>
      </c>
      <c r="C55">
        <v>85.67</v>
      </c>
      <c r="D55">
        <v>76.87</v>
      </c>
      <c r="E55">
        <v>64.959999999999994</v>
      </c>
    </row>
    <row r="56" spans="1:5">
      <c r="A56" s="17">
        <v>36678</v>
      </c>
      <c r="B56">
        <v>99.59</v>
      </c>
      <c r="C56">
        <v>87.8</v>
      </c>
      <c r="D56">
        <v>79.23</v>
      </c>
      <c r="E56">
        <v>66.8</v>
      </c>
    </row>
    <row r="57" spans="1:5">
      <c r="A57" s="17">
        <v>36708</v>
      </c>
      <c r="B57">
        <v>99.69</v>
      </c>
      <c r="C57">
        <v>88.81</v>
      </c>
      <c r="D57">
        <v>80.39</v>
      </c>
      <c r="E57">
        <v>67.75</v>
      </c>
    </row>
    <row r="58" spans="1:5">
      <c r="A58" s="17">
        <v>36739</v>
      </c>
      <c r="B58">
        <v>99.73</v>
      </c>
      <c r="C58">
        <v>89.31</v>
      </c>
      <c r="D58">
        <v>80.97</v>
      </c>
      <c r="E58">
        <v>68.23</v>
      </c>
    </row>
    <row r="59" spans="1:5">
      <c r="A59" s="17">
        <v>36770</v>
      </c>
      <c r="B59">
        <v>80.180000000000007</v>
      </c>
      <c r="C59">
        <v>84.57</v>
      </c>
      <c r="D59">
        <v>78.209999999999994</v>
      </c>
      <c r="E59">
        <v>67.09</v>
      </c>
    </row>
    <row r="60" spans="1:5">
      <c r="A60" s="17">
        <v>36800</v>
      </c>
      <c r="B60">
        <v>78.14</v>
      </c>
      <c r="C60">
        <v>84.13</v>
      </c>
      <c r="D60">
        <v>77.95</v>
      </c>
      <c r="E60">
        <v>66.989999999999995</v>
      </c>
    </row>
    <row r="61" spans="1:5">
      <c r="A61" s="17">
        <v>36831</v>
      </c>
      <c r="B61">
        <v>91.3</v>
      </c>
      <c r="C61">
        <v>87.15</v>
      </c>
      <c r="D61">
        <v>80.64</v>
      </c>
      <c r="E61">
        <v>68.930000000000007</v>
      </c>
    </row>
    <row r="62" spans="1:5">
      <c r="A62" s="17">
        <v>36861</v>
      </c>
      <c r="B62">
        <v>92.23</v>
      </c>
      <c r="C62">
        <v>87.5</v>
      </c>
      <c r="D62">
        <v>80.97</v>
      </c>
      <c r="E62">
        <v>69.180000000000007</v>
      </c>
    </row>
    <row r="63" spans="1:5">
      <c r="A63" s="17">
        <v>36892</v>
      </c>
      <c r="B63">
        <v>67.34</v>
      </c>
      <c r="C63">
        <v>81.66</v>
      </c>
      <c r="D63">
        <v>77.67</v>
      </c>
      <c r="E63">
        <v>67.89</v>
      </c>
    </row>
    <row r="64" spans="1:5">
      <c r="A64" s="17">
        <v>36923</v>
      </c>
      <c r="B64">
        <v>77.06</v>
      </c>
      <c r="C64">
        <v>83</v>
      </c>
      <c r="D64">
        <v>78.650000000000006</v>
      </c>
      <c r="E64">
        <v>68.52</v>
      </c>
    </row>
    <row r="65" spans="1:5">
      <c r="A65" s="17">
        <v>36951</v>
      </c>
      <c r="B65">
        <v>20.5</v>
      </c>
      <c r="C65">
        <v>55.06</v>
      </c>
      <c r="D65">
        <v>60.88</v>
      </c>
      <c r="E65">
        <v>60.8</v>
      </c>
    </row>
    <row r="66" spans="1:5">
      <c r="A66" s="17">
        <v>36982</v>
      </c>
      <c r="B66">
        <v>55.85</v>
      </c>
      <c r="C66">
        <v>64.760000000000005</v>
      </c>
      <c r="D66">
        <v>66.760000000000005</v>
      </c>
      <c r="E66">
        <v>63.86</v>
      </c>
    </row>
    <row r="67" spans="1:5">
      <c r="A67" s="17">
        <v>37012</v>
      </c>
      <c r="B67">
        <v>61.1</v>
      </c>
      <c r="C67">
        <v>66.42</v>
      </c>
      <c r="D67">
        <v>67.819999999999993</v>
      </c>
      <c r="E67">
        <v>64.44</v>
      </c>
    </row>
    <row r="68" spans="1:5">
      <c r="A68" s="17">
        <v>37043</v>
      </c>
      <c r="B68">
        <v>31.37</v>
      </c>
      <c r="C68">
        <v>51.89</v>
      </c>
      <c r="D68">
        <v>57.4</v>
      </c>
      <c r="E68">
        <v>59.2</v>
      </c>
    </row>
    <row r="69" spans="1:5">
      <c r="A69" s="17">
        <v>37073</v>
      </c>
      <c r="B69">
        <v>12.78</v>
      </c>
      <c r="C69">
        <v>34.81</v>
      </c>
      <c r="D69">
        <v>43.16</v>
      </c>
      <c r="E69">
        <v>50.7</v>
      </c>
    </row>
    <row r="70" spans="1:5">
      <c r="A70" s="17">
        <v>37104</v>
      </c>
      <c r="B70">
        <v>9.64</v>
      </c>
      <c r="C70">
        <v>30.66</v>
      </c>
      <c r="D70">
        <v>39.31</v>
      </c>
      <c r="E70">
        <v>48.08</v>
      </c>
    </row>
    <row r="71" spans="1:5">
      <c r="A71" s="17">
        <v>37135</v>
      </c>
      <c r="B71">
        <v>8.66</v>
      </c>
      <c r="C71">
        <v>29.43</v>
      </c>
      <c r="D71">
        <v>38.18</v>
      </c>
      <c r="E71">
        <v>47.3</v>
      </c>
    </row>
    <row r="72" spans="1:5">
      <c r="A72" s="17">
        <v>37165</v>
      </c>
      <c r="B72">
        <v>6.51</v>
      </c>
      <c r="C72">
        <v>26.85</v>
      </c>
      <c r="D72">
        <v>35.799999999999997</v>
      </c>
      <c r="E72">
        <v>45.66</v>
      </c>
    </row>
    <row r="73" spans="1:5">
      <c r="A73" s="17">
        <v>37196</v>
      </c>
      <c r="B73">
        <v>43.57</v>
      </c>
      <c r="C73">
        <v>37.72</v>
      </c>
      <c r="D73">
        <v>42.62</v>
      </c>
      <c r="E73">
        <v>48.91</v>
      </c>
    </row>
    <row r="74" spans="1:5">
      <c r="A74" s="17">
        <v>37226</v>
      </c>
      <c r="B74">
        <v>66.92</v>
      </c>
      <c r="C74">
        <v>48.04</v>
      </c>
      <c r="D74">
        <v>49.48</v>
      </c>
      <c r="E74">
        <v>52.41</v>
      </c>
    </row>
    <row r="75" spans="1:5">
      <c r="A75" s="17">
        <v>37257</v>
      </c>
      <c r="B75">
        <v>40.9</v>
      </c>
      <c r="C75">
        <v>40.33</v>
      </c>
      <c r="D75">
        <v>43.71</v>
      </c>
      <c r="E75">
        <v>48.86</v>
      </c>
    </row>
    <row r="76" spans="1:5">
      <c r="A76" s="17">
        <v>37288</v>
      </c>
      <c r="B76">
        <v>61.04</v>
      </c>
      <c r="C76">
        <v>48.56</v>
      </c>
      <c r="D76">
        <v>49.35</v>
      </c>
      <c r="E76">
        <v>51.85</v>
      </c>
    </row>
    <row r="77" spans="1:5">
      <c r="A77" s="17">
        <v>37316</v>
      </c>
      <c r="B77">
        <v>72.849999999999994</v>
      </c>
      <c r="C77">
        <v>54.56</v>
      </c>
      <c r="D77">
        <v>53.61</v>
      </c>
      <c r="E77">
        <v>54.2</v>
      </c>
    </row>
    <row r="78" spans="1:5">
      <c r="A78" s="17">
        <v>37347</v>
      </c>
      <c r="B78">
        <v>76.3</v>
      </c>
      <c r="C78">
        <v>56.39</v>
      </c>
      <c r="D78">
        <v>54.91</v>
      </c>
      <c r="E78">
        <v>54.93</v>
      </c>
    </row>
    <row r="79" spans="1:5">
      <c r="A79" s="17">
        <v>37377</v>
      </c>
      <c r="B79">
        <v>80.83</v>
      </c>
      <c r="C79">
        <v>58.71</v>
      </c>
      <c r="D79">
        <v>56.54</v>
      </c>
      <c r="E79">
        <v>55.83</v>
      </c>
    </row>
    <row r="80" spans="1:5">
      <c r="A80" s="17">
        <v>37408</v>
      </c>
      <c r="B80">
        <v>68.27</v>
      </c>
      <c r="C80">
        <v>56.54</v>
      </c>
      <c r="D80">
        <v>55.16</v>
      </c>
      <c r="E80">
        <v>55.1</v>
      </c>
    </row>
    <row r="81" spans="1:5">
      <c r="A81" s="17">
        <v>37438</v>
      </c>
      <c r="B81">
        <v>50.79</v>
      </c>
      <c r="C81">
        <v>53.27</v>
      </c>
      <c r="D81">
        <v>53.1</v>
      </c>
      <c r="E81">
        <v>54.02</v>
      </c>
    </row>
    <row r="82" spans="1:5">
      <c r="A82" s="17">
        <v>37469</v>
      </c>
      <c r="B82">
        <v>78.09</v>
      </c>
      <c r="C82">
        <v>61.42</v>
      </c>
      <c r="D82">
        <v>58.52</v>
      </c>
      <c r="E82">
        <v>56.86</v>
      </c>
    </row>
    <row r="83" spans="1:5">
      <c r="A83" s="17">
        <v>37500</v>
      </c>
      <c r="B83">
        <v>76.09</v>
      </c>
      <c r="C83">
        <v>61.04</v>
      </c>
      <c r="D83">
        <v>58.29</v>
      </c>
      <c r="E83">
        <v>56.75</v>
      </c>
    </row>
    <row r="84" spans="1:5">
      <c r="A84" s="17">
        <v>37530</v>
      </c>
      <c r="B84">
        <v>80.33</v>
      </c>
      <c r="C84">
        <v>62.5</v>
      </c>
      <c r="D84">
        <v>59.25</v>
      </c>
      <c r="E84">
        <v>57.25</v>
      </c>
    </row>
    <row r="85" spans="1:5">
      <c r="A85" s="17">
        <v>37561</v>
      </c>
      <c r="B85">
        <v>85.62</v>
      </c>
      <c r="C85">
        <v>64.56</v>
      </c>
      <c r="D85">
        <v>60.61</v>
      </c>
      <c r="E85">
        <v>57.94</v>
      </c>
    </row>
    <row r="86" spans="1:5">
      <c r="A86" s="17">
        <v>37591</v>
      </c>
      <c r="B86">
        <v>92.43</v>
      </c>
      <c r="C86">
        <v>68.86</v>
      </c>
      <c r="D86">
        <v>63.52</v>
      </c>
      <c r="E86">
        <v>59.47</v>
      </c>
    </row>
    <row r="87" spans="1:5">
      <c r="A87" s="17">
        <v>37622</v>
      </c>
      <c r="B87">
        <v>97.22</v>
      </c>
      <c r="C87">
        <v>76.59</v>
      </c>
      <c r="D87">
        <v>69.42</v>
      </c>
      <c r="E87">
        <v>62.83</v>
      </c>
    </row>
    <row r="88" spans="1:5">
      <c r="A88" s="17">
        <v>37653</v>
      </c>
      <c r="B88">
        <v>97.75</v>
      </c>
      <c r="C88">
        <v>78.11</v>
      </c>
      <c r="D88">
        <v>70.69</v>
      </c>
      <c r="E88">
        <v>63.61</v>
      </c>
    </row>
    <row r="89" spans="1:5">
      <c r="A89" s="17">
        <v>37681</v>
      </c>
      <c r="B89">
        <v>64.790000000000006</v>
      </c>
      <c r="C89">
        <v>69.13</v>
      </c>
      <c r="D89">
        <v>65.489999999999995</v>
      </c>
      <c r="E89">
        <v>61.26</v>
      </c>
    </row>
    <row r="90" spans="1:5">
      <c r="A90" s="17">
        <v>37712</v>
      </c>
      <c r="B90">
        <v>31.91</v>
      </c>
      <c r="C90">
        <v>54.72</v>
      </c>
      <c r="D90">
        <v>56.38</v>
      </c>
      <c r="E90">
        <v>56.82</v>
      </c>
    </row>
    <row r="91" spans="1:5">
      <c r="A91" s="17">
        <v>37742</v>
      </c>
      <c r="B91">
        <v>56.94</v>
      </c>
      <c r="C91">
        <v>61.6</v>
      </c>
      <c r="D91">
        <v>60.86</v>
      </c>
      <c r="E91">
        <v>59.16</v>
      </c>
    </row>
    <row r="92" spans="1:5">
      <c r="A92" s="17">
        <v>37773</v>
      </c>
      <c r="B92">
        <v>71.239999999999995</v>
      </c>
      <c r="C92">
        <v>66.72</v>
      </c>
      <c r="D92">
        <v>64.400000000000006</v>
      </c>
      <c r="E92">
        <v>61.12</v>
      </c>
    </row>
    <row r="93" spans="1:5">
      <c r="A93" s="17">
        <v>37803</v>
      </c>
      <c r="B93">
        <v>76.47</v>
      </c>
      <c r="C93">
        <v>68.819999999999993</v>
      </c>
      <c r="D93">
        <v>65.89</v>
      </c>
      <c r="E93">
        <v>61.96</v>
      </c>
    </row>
    <row r="94" spans="1:5">
      <c r="A94" s="17">
        <v>37834</v>
      </c>
      <c r="B94">
        <v>83.36</v>
      </c>
      <c r="C94">
        <v>71.84</v>
      </c>
      <c r="D94">
        <v>68.069999999999993</v>
      </c>
      <c r="E94">
        <v>63.22</v>
      </c>
    </row>
    <row r="95" spans="1:5">
      <c r="A95" s="17">
        <v>37865</v>
      </c>
      <c r="B95">
        <v>80.73</v>
      </c>
      <c r="C95">
        <v>71.260000000000005</v>
      </c>
      <c r="D95">
        <v>67.72</v>
      </c>
      <c r="E95">
        <v>63.06</v>
      </c>
    </row>
    <row r="96" spans="1:5">
      <c r="A96" s="17">
        <v>37895</v>
      </c>
      <c r="B96">
        <v>90.76</v>
      </c>
      <c r="C96">
        <v>76.19</v>
      </c>
      <c r="D96">
        <v>71.319999999999993</v>
      </c>
      <c r="E96">
        <v>65.150000000000006</v>
      </c>
    </row>
    <row r="97" spans="1:5">
      <c r="A97" s="17">
        <v>37926</v>
      </c>
      <c r="B97">
        <v>93.59</v>
      </c>
      <c r="C97">
        <v>78.53</v>
      </c>
      <c r="D97">
        <v>73.14</v>
      </c>
      <c r="E97">
        <v>66.260000000000005</v>
      </c>
    </row>
    <row r="98" spans="1:5">
      <c r="A98" s="17">
        <v>37956</v>
      </c>
      <c r="B98">
        <v>96.63</v>
      </c>
      <c r="C98">
        <v>82.37</v>
      </c>
      <c r="D98">
        <v>76.33</v>
      </c>
      <c r="E98">
        <v>68.33</v>
      </c>
    </row>
    <row r="99" spans="1:5">
      <c r="A99" s="17">
        <v>37987</v>
      </c>
      <c r="B99">
        <v>97.44</v>
      </c>
      <c r="C99">
        <v>83.8</v>
      </c>
      <c r="D99">
        <v>77.59</v>
      </c>
      <c r="E99">
        <v>69.180000000000007</v>
      </c>
    </row>
    <row r="100" spans="1:5">
      <c r="A100" s="17">
        <v>38018</v>
      </c>
      <c r="B100">
        <v>98.76</v>
      </c>
      <c r="C100">
        <v>87.28</v>
      </c>
      <c r="D100">
        <v>80.87</v>
      </c>
      <c r="E100">
        <v>71.56</v>
      </c>
    </row>
    <row r="101" spans="1:5">
      <c r="A101" s="17">
        <v>38047</v>
      </c>
      <c r="B101">
        <v>99.04</v>
      </c>
      <c r="C101">
        <v>88.34</v>
      </c>
      <c r="D101">
        <v>81.93</v>
      </c>
      <c r="E101">
        <v>72.39</v>
      </c>
    </row>
    <row r="102" spans="1:5">
      <c r="A102" s="17">
        <v>38078</v>
      </c>
      <c r="B102">
        <v>35.24</v>
      </c>
      <c r="C102">
        <v>58.87</v>
      </c>
      <c r="D102">
        <v>61.99</v>
      </c>
      <c r="E102">
        <v>62.34</v>
      </c>
    </row>
    <row r="103" spans="1:5">
      <c r="A103" s="17">
        <v>38108</v>
      </c>
      <c r="B103">
        <v>50.01</v>
      </c>
      <c r="C103">
        <v>63.1</v>
      </c>
      <c r="D103">
        <v>64.81</v>
      </c>
      <c r="E103">
        <v>63.92</v>
      </c>
    </row>
    <row r="104" spans="1:5">
      <c r="A104" s="17">
        <v>38139</v>
      </c>
      <c r="B104">
        <v>36.549999999999997</v>
      </c>
      <c r="C104">
        <v>56.11</v>
      </c>
      <c r="D104">
        <v>59.67</v>
      </c>
      <c r="E104">
        <v>61.06</v>
      </c>
    </row>
    <row r="105" spans="1:5">
      <c r="A105" s="17">
        <v>38169</v>
      </c>
      <c r="B105">
        <v>50.53</v>
      </c>
      <c r="C105">
        <v>59.63</v>
      </c>
      <c r="D105">
        <v>61.95</v>
      </c>
      <c r="E105">
        <v>62.28</v>
      </c>
    </row>
    <row r="106" spans="1:5">
      <c r="A106" s="17">
        <v>38200</v>
      </c>
      <c r="B106">
        <v>69.63</v>
      </c>
      <c r="C106">
        <v>65.55</v>
      </c>
      <c r="D106">
        <v>65.89</v>
      </c>
      <c r="E106">
        <v>64.48</v>
      </c>
    </row>
    <row r="107" spans="1:5">
      <c r="A107" s="17">
        <v>38231</v>
      </c>
      <c r="B107">
        <v>64.36</v>
      </c>
      <c r="C107">
        <v>64.06</v>
      </c>
      <c r="D107">
        <v>64.86</v>
      </c>
      <c r="E107">
        <v>63.94</v>
      </c>
    </row>
    <row r="108" spans="1:5">
      <c r="A108" s="17">
        <v>38261</v>
      </c>
      <c r="B108">
        <v>44.45</v>
      </c>
      <c r="C108">
        <v>58.17</v>
      </c>
      <c r="D108">
        <v>60.85</v>
      </c>
      <c r="E108">
        <v>61.81</v>
      </c>
    </row>
    <row r="109" spans="1:5">
      <c r="A109" s="17">
        <v>38292</v>
      </c>
      <c r="B109">
        <v>66.36</v>
      </c>
      <c r="C109">
        <v>63.47</v>
      </c>
      <c r="D109">
        <v>64.2</v>
      </c>
      <c r="E109">
        <v>63.57</v>
      </c>
    </row>
    <row r="110" spans="1:5">
      <c r="A110" s="17">
        <v>38322</v>
      </c>
      <c r="B110">
        <v>58.75</v>
      </c>
      <c r="C110">
        <v>61.55</v>
      </c>
      <c r="D110">
        <v>62.93</v>
      </c>
      <c r="E110">
        <v>62.91</v>
      </c>
    </row>
    <row r="111" spans="1:5">
      <c r="A111" s="17">
        <v>38353</v>
      </c>
      <c r="B111">
        <v>65.680000000000007</v>
      </c>
      <c r="C111">
        <v>63.03</v>
      </c>
      <c r="D111">
        <v>63.83</v>
      </c>
      <c r="E111">
        <v>63.37</v>
      </c>
    </row>
    <row r="112" spans="1:5">
      <c r="A112" s="17">
        <v>38384</v>
      </c>
      <c r="B112">
        <v>55.1</v>
      </c>
      <c r="C112">
        <v>61.02</v>
      </c>
      <c r="D112">
        <v>62.58</v>
      </c>
      <c r="E112">
        <v>62.76</v>
      </c>
    </row>
    <row r="113" spans="1:5">
      <c r="A113" s="17">
        <v>38412</v>
      </c>
      <c r="B113">
        <v>60.66</v>
      </c>
      <c r="C113">
        <v>61.82</v>
      </c>
      <c r="D113">
        <v>63.04</v>
      </c>
      <c r="E113">
        <v>62.97</v>
      </c>
    </row>
    <row r="114" spans="1:5">
      <c r="A114" s="17">
        <v>38443</v>
      </c>
      <c r="B114">
        <v>56.03</v>
      </c>
      <c r="C114">
        <v>61.19</v>
      </c>
      <c r="D114">
        <v>62.67</v>
      </c>
      <c r="E114">
        <v>62.81</v>
      </c>
    </row>
    <row r="115" spans="1:5">
      <c r="A115" s="17">
        <v>38473</v>
      </c>
      <c r="B115">
        <v>39.53</v>
      </c>
      <c r="C115">
        <v>58.74</v>
      </c>
      <c r="D115">
        <v>61.28</v>
      </c>
      <c r="E115">
        <v>62.18</v>
      </c>
    </row>
    <row r="116" spans="1:5">
      <c r="A116" s="17">
        <v>38504</v>
      </c>
      <c r="B116">
        <v>74.19</v>
      </c>
      <c r="C116">
        <v>63.71</v>
      </c>
      <c r="D116">
        <v>63.91</v>
      </c>
      <c r="E116">
        <v>63.33</v>
      </c>
    </row>
    <row r="117" spans="1:5">
      <c r="A117" s="17">
        <v>38534</v>
      </c>
      <c r="B117">
        <v>83.43</v>
      </c>
      <c r="C117">
        <v>66.650000000000006</v>
      </c>
      <c r="D117">
        <v>65.55</v>
      </c>
      <c r="E117">
        <v>64.06</v>
      </c>
    </row>
    <row r="118" spans="1:5">
      <c r="A118" s="17">
        <v>38565</v>
      </c>
      <c r="B118">
        <v>74.040000000000006</v>
      </c>
      <c r="C118">
        <v>65.25</v>
      </c>
      <c r="D118">
        <v>64.8</v>
      </c>
      <c r="E118">
        <v>63.75</v>
      </c>
    </row>
    <row r="119" spans="1:5">
      <c r="A119" s="17">
        <v>38596</v>
      </c>
      <c r="B119">
        <v>90.65</v>
      </c>
      <c r="C119">
        <v>72.180000000000007</v>
      </c>
      <c r="D119">
        <v>68.83</v>
      </c>
      <c r="E119">
        <v>65.58</v>
      </c>
    </row>
    <row r="120" spans="1:5">
      <c r="A120" s="17">
        <v>38626</v>
      </c>
      <c r="B120">
        <v>93.06</v>
      </c>
      <c r="C120">
        <v>74.260000000000005</v>
      </c>
      <c r="D120">
        <v>70.16</v>
      </c>
      <c r="E120">
        <v>66.209999999999994</v>
      </c>
    </row>
    <row r="121" spans="1:5">
      <c r="A121" s="17">
        <v>38657</v>
      </c>
      <c r="B121">
        <v>96.71</v>
      </c>
      <c r="C121">
        <v>79.290000000000006</v>
      </c>
      <c r="D121">
        <v>73.64</v>
      </c>
      <c r="E121">
        <v>67.97</v>
      </c>
    </row>
    <row r="122" spans="1:5">
      <c r="A122" s="17">
        <v>38687</v>
      </c>
      <c r="B122">
        <v>83.58</v>
      </c>
      <c r="C122">
        <v>75.97</v>
      </c>
      <c r="D122">
        <v>71.849999999999994</v>
      </c>
      <c r="E122">
        <v>67.25</v>
      </c>
    </row>
    <row r="123" spans="1:5">
      <c r="A123" s="17">
        <v>38718</v>
      </c>
      <c r="B123">
        <v>95.99</v>
      </c>
      <c r="C123">
        <v>85.98</v>
      </c>
      <c r="D123">
        <v>79.87</v>
      </c>
      <c r="E123">
        <v>71.92</v>
      </c>
    </row>
    <row r="124" spans="1:5">
      <c r="A124" s="17">
        <v>38749</v>
      </c>
      <c r="B124">
        <v>73.34</v>
      </c>
      <c r="C124">
        <v>76.239999999999995</v>
      </c>
      <c r="D124">
        <v>73.709999999999994</v>
      </c>
      <c r="E124">
        <v>69.14</v>
      </c>
    </row>
    <row r="125" spans="1:5">
      <c r="A125" s="17">
        <v>38777</v>
      </c>
      <c r="B125">
        <v>74.709999999999994</v>
      </c>
      <c r="C125">
        <v>76.7</v>
      </c>
      <c r="D125">
        <v>74.040000000000006</v>
      </c>
      <c r="E125">
        <v>69.33</v>
      </c>
    </row>
    <row r="126" spans="1:5">
      <c r="A126" s="17">
        <v>38808</v>
      </c>
      <c r="B126">
        <v>90.67</v>
      </c>
      <c r="C126">
        <v>84.23</v>
      </c>
      <c r="D126">
        <v>80.03</v>
      </c>
      <c r="E126">
        <v>73.09</v>
      </c>
    </row>
    <row r="127" spans="1:5">
      <c r="A127" s="17">
        <v>38838</v>
      </c>
      <c r="B127">
        <v>94.7</v>
      </c>
      <c r="C127">
        <v>87.8</v>
      </c>
      <c r="D127">
        <v>83.36</v>
      </c>
      <c r="E127">
        <v>75.569999999999993</v>
      </c>
    </row>
    <row r="128" spans="1:5">
      <c r="A128" s="17">
        <v>38869</v>
      </c>
      <c r="B128">
        <v>94.63</v>
      </c>
      <c r="C128">
        <v>87.77</v>
      </c>
      <c r="D128">
        <v>83.34</v>
      </c>
      <c r="E128">
        <v>75.56</v>
      </c>
    </row>
    <row r="129" spans="1:5">
      <c r="A129" s="17">
        <v>38899</v>
      </c>
      <c r="B129">
        <v>89.33</v>
      </c>
      <c r="C129">
        <v>86.26</v>
      </c>
      <c r="D129">
        <v>82.37</v>
      </c>
      <c r="E129">
        <v>75.11</v>
      </c>
    </row>
    <row r="130" spans="1:5">
      <c r="A130" s="17">
        <v>38930</v>
      </c>
      <c r="B130">
        <v>90.78</v>
      </c>
      <c r="C130">
        <v>86.74</v>
      </c>
      <c r="D130">
        <v>82.77</v>
      </c>
      <c r="E130">
        <v>75.400000000000006</v>
      </c>
    </row>
    <row r="131" spans="1:5">
      <c r="A131" s="17">
        <v>38961</v>
      </c>
      <c r="B131">
        <v>27.13</v>
      </c>
      <c r="C131">
        <v>59.72</v>
      </c>
      <c r="D131">
        <v>64.42</v>
      </c>
      <c r="E131">
        <v>66.31</v>
      </c>
    </row>
    <row r="132" spans="1:5">
      <c r="A132" s="17">
        <v>38991</v>
      </c>
      <c r="B132">
        <v>17.809999999999999</v>
      </c>
      <c r="C132">
        <v>50.86</v>
      </c>
      <c r="D132">
        <v>57.59</v>
      </c>
      <c r="E132">
        <v>62.44</v>
      </c>
    </row>
    <row r="133" spans="1:5">
      <c r="A133" s="17">
        <v>39022</v>
      </c>
      <c r="B133">
        <v>55.56</v>
      </c>
      <c r="C133">
        <v>61.47</v>
      </c>
      <c r="D133">
        <v>64.31</v>
      </c>
      <c r="E133">
        <v>65.84</v>
      </c>
    </row>
    <row r="134" spans="1:5">
      <c r="A134" s="17">
        <v>39052</v>
      </c>
      <c r="B134">
        <v>43.22</v>
      </c>
      <c r="C134">
        <v>55.85</v>
      </c>
      <c r="D134">
        <v>60.06</v>
      </c>
      <c r="E134">
        <v>63.38</v>
      </c>
    </row>
    <row r="135" spans="1:5">
      <c r="A135" s="17">
        <v>39083</v>
      </c>
      <c r="B135">
        <v>58.95</v>
      </c>
      <c r="C135">
        <v>60.52</v>
      </c>
      <c r="D135">
        <v>63.08</v>
      </c>
      <c r="E135">
        <v>64.94</v>
      </c>
    </row>
    <row r="136" spans="1:5">
      <c r="A136" s="17">
        <v>39114</v>
      </c>
      <c r="B136">
        <v>76.08</v>
      </c>
      <c r="C136">
        <v>67.239999999999995</v>
      </c>
      <c r="D136">
        <v>67.63</v>
      </c>
      <c r="E136">
        <v>67.41</v>
      </c>
    </row>
    <row r="137" spans="1:5">
      <c r="A137" s="17">
        <v>39142</v>
      </c>
      <c r="B137">
        <v>71.209999999999994</v>
      </c>
      <c r="C137">
        <v>65.86</v>
      </c>
      <c r="D137">
        <v>66.66</v>
      </c>
      <c r="E137">
        <v>66.88</v>
      </c>
    </row>
    <row r="138" spans="1:5">
      <c r="A138" s="17">
        <v>39173</v>
      </c>
      <c r="B138">
        <v>81.94</v>
      </c>
      <c r="C138">
        <v>70.12</v>
      </c>
      <c r="D138">
        <v>69.56</v>
      </c>
      <c r="E138">
        <v>68.48</v>
      </c>
    </row>
    <row r="139" spans="1:5">
      <c r="A139" s="17">
        <v>39203</v>
      </c>
      <c r="B139">
        <v>71.84</v>
      </c>
      <c r="C139">
        <v>67.73</v>
      </c>
      <c r="D139">
        <v>67.959999999999994</v>
      </c>
      <c r="E139">
        <v>67.63</v>
      </c>
    </row>
    <row r="140" spans="1:5">
      <c r="A140" s="17">
        <v>39234</v>
      </c>
      <c r="B140">
        <v>65.319999999999993</v>
      </c>
      <c r="C140">
        <v>66.349999999999994</v>
      </c>
      <c r="D140">
        <v>67.06</v>
      </c>
      <c r="E140">
        <v>67.16</v>
      </c>
    </row>
    <row r="141" spans="1:5">
      <c r="A141" s="17">
        <v>39264</v>
      </c>
      <c r="B141">
        <v>76.45</v>
      </c>
      <c r="C141">
        <v>68.83</v>
      </c>
      <c r="D141">
        <v>68.61</v>
      </c>
      <c r="E141">
        <v>67.95</v>
      </c>
    </row>
    <row r="142" spans="1:5">
      <c r="A142" s="17">
        <v>39295</v>
      </c>
      <c r="B142">
        <v>46.84</v>
      </c>
      <c r="C142">
        <v>62.09</v>
      </c>
      <c r="D142">
        <v>64.34</v>
      </c>
      <c r="E142">
        <v>65.8</v>
      </c>
    </row>
    <row r="143" spans="1:5">
      <c r="A143" s="17">
        <v>39326</v>
      </c>
      <c r="B143">
        <v>83.97</v>
      </c>
      <c r="C143">
        <v>73.650000000000006</v>
      </c>
      <c r="D143">
        <v>71.86</v>
      </c>
      <c r="E143">
        <v>69.75</v>
      </c>
    </row>
    <row r="144" spans="1:5">
      <c r="A144" s="17">
        <v>39356</v>
      </c>
      <c r="B144">
        <v>88.9</v>
      </c>
      <c r="C144">
        <v>77</v>
      </c>
      <c r="D144">
        <v>74.34</v>
      </c>
      <c r="E144">
        <v>71.209999999999994</v>
      </c>
    </row>
    <row r="145" spans="1:5">
      <c r="A145" s="17">
        <v>39387</v>
      </c>
      <c r="B145">
        <v>86.24</v>
      </c>
      <c r="C145">
        <v>76.27</v>
      </c>
      <c r="D145">
        <v>73.87</v>
      </c>
      <c r="E145">
        <v>70.97</v>
      </c>
    </row>
    <row r="146" spans="1:5">
      <c r="A146" s="17">
        <v>39417</v>
      </c>
      <c r="B146">
        <v>93.39</v>
      </c>
      <c r="C146">
        <v>81.11</v>
      </c>
      <c r="D146">
        <v>77.53</v>
      </c>
      <c r="E146">
        <v>73.19</v>
      </c>
    </row>
    <row r="147" spans="1:5">
      <c r="A147" s="17">
        <v>39448</v>
      </c>
      <c r="B147">
        <v>97.74</v>
      </c>
      <c r="C147">
        <v>87.96</v>
      </c>
      <c r="D147">
        <v>83.65</v>
      </c>
      <c r="E147">
        <v>77.58</v>
      </c>
    </row>
    <row r="148" spans="1:5">
      <c r="A148" s="17">
        <v>39479</v>
      </c>
      <c r="B148">
        <v>99.27</v>
      </c>
      <c r="C148">
        <v>93.55</v>
      </c>
      <c r="D148">
        <v>89.92</v>
      </c>
      <c r="E148">
        <v>83.51</v>
      </c>
    </row>
    <row r="149" spans="1:5">
      <c r="A149" s="17">
        <v>39508</v>
      </c>
      <c r="B149">
        <v>73.099999999999994</v>
      </c>
      <c r="C149">
        <v>79.010000000000005</v>
      </c>
      <c r="D149">
        <v>78.489999999999995</v>
      </c>
      <c r="E149">
        <v>76.17</v>
      </c>
    </row>
    <row r="150" spans="1:5">
      <c r="A150" s="17">
        <v>39539</v>
      </c>
      <c r="B150">
        <v>59.64</v>
      </c>
      <c r="C150">
        <v>71.84</v>
      </c>
      <c r="D150">
        <v>72.8</v>
      </c>
      <c r="E150">
        <v>72.41</v>
      </c>
    </row>
    <row r="151" spans="1:5">
      <c r="A151" s="17">
        <v>39569</v>
      </c>
      <c r="B151">
        <v>67.540000000000006</v>
      </c>
      <c r="C151">
        <v>74.16</v>
      </c>
      <c r="D151">
        <v>74.55</v>
      </c>
      <c r="E151">
        <v>73.59</v>
      </c>
    </row>
    <row r="152" spans="1:5">
      <c r="A152" s="17">
        <v>39600</v>
      </c>
      <c r="B152">
        <v>73.13</v>
      </c>
      <c r="C152">
        <v>75.760000000000005</v>
      </c>
      <c r="D152">
        <v>75.739999999999995</v>
      </c>
      <c r="E152">
        <v>74.400000000000006</v>
      </c>
    </row>
    <row r="153" spans="1:5">
      <c r="A153" s="17">
        <v>39630</v>
      </c>
      <c r="B153">
        <v>30.14</v>
      </c>
      <c r="C153">
        <v>54.76</v>
      </c>
      <c r="D153">
        <v>59.25</v>
      </c>
      <c r="E153">
        <v>63.33</v>
      </c>
    </row>
    <row r="154" spans="1:5">
      <c r="A154" s="17">
        <v>39661</v>
      </c>
      <c r="B154">
        <v>16.93</v>
      </c>
      <c r="C154">
        <v>42.92</v>
      </c>
      <c r="D154">
        <v>49.07</v>
      </c>
      <c r="E154">
        <v>55.74</v>
      </c>
    </row>
    <row r="155" spans="1:5">
      <c r="A155" s="17">
        <v>39692</v>
      </c>
      <c r="B155">
        <v>7.89</v>
      </c>
      <c r="C155">
        <v>30.13</v>
      </c>
      <c r="D155">
        <v>37.1</v>
      </c>
      <c r="E155">
        <v>45.83</v>
      </c>
    </row>
    <row r="156" spans="1:5">
      <c r="A156" s="17">
        <v>39722</v>
      </c>
      <c r="B156">
        <v>6.02</v>
      </c>
      <c r="C156">
        <v>26.68</v>
      </c>
      <c r="D156">
        <v>33.68</v>
      </c>
      <c r="E156">
        <v>42.78</v>
      </c>
    </row>
    <row r="157" spans="1:5">
      <c r="A157" s="17">
        <v>39753</v>
      </c>
      <c r="B157">
        <v>14.41</v>
      </c>
      <c r="C157">
        <v>29.2</v>
      </c>
      <c r="D157">
        <v>35.450000000000003</v>
      </c>
      <c r="E157">
        <v>43.85</v>
      </c>
    </row>
    <row r="158" spans="1:5">
      <c r="A158" s="17">
        <v>39783</v>
      </c>
      <c r="B158">
        <v>25.07</v>
      </c>
      <c r="C158">
        <v>32</v>
      </c>
      <c r="D158">
        <v>37.369999999999997</v>
      </c>
      <c r="E158">
        <v>44.98</v>
      </c>
    </row>
    <row r="159" spans="1:5">
      <c r="A159" s="17">
        <v>39814</v>
      </c>
      <c r="B159">
        <v>37.090000000000003</v>
      </c>
      <c r="C159">
        <v>34.96</v>
      </c>
      <c r="D159">
        <v>39.35</v>
      </c>
      <c r="E159">
        <v>46.12</v>
      </c>
    </row>
    <row r="160" spans="1:5">
      <c r="A160" s="17">
        <v>39845</v>
      </c>
      <c r="B160">
        <v>55.4</v>
      </c>
      <c r="C160">
        <v>39.97</v>
      </c>
      <c r="D160">
        <v>42.68</v>
      </c>
      <c r="E160">
        <v>48.03</v>
      </c>
    </row>
    <row r="161" spans="1:5">
      <c r="A161" s="17">
        <v>39873</v>
      </c>
      <c r="B161">
        <v>61.71</v>
      </c>
      <c r="C161">
        <v>41.87</v>
      </c>
      <c r="D161">
        <v>43.93</v>
      </c>
      <c r="E161">
        <v>48.73</v>
      </c>
    </row>
    <row r="162" spans="1:5">
      <c r="A162" s="17">
        <v>39904</v>
      </c>
      <c r="B162">
        <v>56.88</v>
      </c>
      <c r="C162">
        <v>41.28</v>
      </c>
      <c r="D162">
        <v>43.52</v>
      </c>
      <c r="E162">
        <v>48.46</v>
      </c>
    </row>
    <row r="163" spans="1:5">
      <c r="A163" s="17">
        <v>39934</v>
      </c>
      <c r="B163">
        <v>75.209999999999994</v>
      </c>
      <c r="C163">
        <v>46.6</v>
      </c>
      <c r="D163">
        <v>46.88</v>
      </c>
      <c r="E163">
        <v>50.28</v>
      </c>
    </row>
    <row r="164" spans="1:5">
      <c r="A164" s="17">
        <v>39965</v>
      </c>
      <c r="B164">
        <v>66.11</v>
      </c>
      <c r="C164">
        <v>45.6</v>
      </c>
      <c r="D164">
        <v>46.24</v>
      </c>
      <c r="E164">
        <v>49.89</v>
      </c>
    </row>
    <row r="165" spans="1:5">
      <c r="A165" s="17">
        <v>39995</v>
      </c>
      <c r="B165">
        <v>74.94</v>
      </c>
      <c r="C165">
        <v>48.05</v>
      </c>
      <c r="D165">
        <v>47.73</v>
      </c>
      <c r="E165">
        <v>50.66</v>
      </c>
    </row>
    <row r="166" spans="1:5">
      <c r="A166" s="17">
        <v>40026</v>
      </c>
      <c r="B166">
        <v>80.88</v>
      </c>
      <c r="C166">
        <v>50.05</v>
      </c>
      <c r="D166">
        <v>48.94</v>
      </c>
      <c r="E166">
        <v>51.28</v>
      </c>
    </row>
    <row r="167" spans="1:5">
      <c r="A167" s="17">
        <v>40057</v>
      </c>
      <c r="B167">
        <v>88.17</v>
      </c>
      <c r="C167">
        <v>53.55</v>
      </c>
      <c r="D167">
        <v>51.06</v>
      </c>
      <c r="E167">
        <v>52.35</v>
      </c>
    </row>
    <row r="168" spans="1:5">
      <c r="A168" s="17">
        <v>40087</v>
      </c>
      <c r="B168">
        <v>91.17</v>
      </c>
      <c r="C168">
        <v>55.63</v>
      </c>
      <c r="D168">
        <v>52.32</v>
      </c>
      <c r="E168">
        <v>52.99</v>
      </c>
    </row>
    <row r="169" spans="1:5">
      <c r="A169" s="17">
        <v>40118</v>
      </c>
      <c r="B169">
        <v>96.68</v>
      </c>
      <c r="C169">
        <v>63.61</v>
      </c>
      <c r="D169">
        <v>57.49</v>
      </c>
      <c r="E169">
        <v>55.66</v>
      </c>
    </row>
    <row r="170" spans="1:5">
      <c r="A170" s="17">
        <v>40148</v>
      </c>
      <c r="B170">
        <v>96.55</v>
      </c>
      <c r="C170">
        <v>63.59</v>
      </c>
      <c r="D170">
        <v>57.48</v>
      </c>
      <c r="E170">
        <v>55.65</v>
      </c>
    </row>
    <row r="171" spans="1:5">
      <c r="A171" s="17">
        <v>40179</v>
      </c>
      <c r="B171">
        <v>97.67</v>
      </c>
      <c r="C171">
        <v>66.239999999999995</v>
      </c>
      <c r="D171">
        <v>59.24</v>
      </c>
      <c r="E171">
        <v>56.56</v>
      </c>
    </row>
    <row r="172" spans="1:5">
      <c r="A172" s="17">
        <v>40210</v>
      </c>
      <c r="B172">
        <v>98.29</v>
      </c>
      <c r="C172">
        <v>68.150000000000006</v>
      </c>
      <c r="D172">
        <v>60.53</v>
      </c>
      <c r="E172">
        <v>57.23</v>
      </c>
    </row>
    <row r="173" spans="1:5">
      <c r="A173" s="17">
        <v>40238</v>
      </c>
      <c r="B173">
        <v>99.21</v>
      </c>
      <c r="C173">
        <v>73.2</v>
      </c>
      <c r="D173">
        <v>64.150000000000006</v>
      </c>
      <c r="E173">
        <v>59.14</v>
      </c>
    </row>
    <row r="174" spans="1:5">
      <c r="A174" s="17">
        <v>40269</v>
      </c>
      <c r="B174">
        <v>99.57</v>
      </c>
      <c r="C174">
        <v>77.430000000000007</v>
      </c>
      <c r="D174">
        <v>67.53</v>
      </c>
      <c r="E174">
        <v>61.04</v>
      </c>
    </row>
    <row r="175" spans="1:5">
      <c r="A175" s="17">
        <v>40299</v>
      </c>
      <c r="B175">
        <v>43.62</v>
      </c>
      <c r="C175">
        <v>58.2</v>
      </c>
      <c r="D175">
        <v>56.81</v>
      </c>
      <c r="E175">
        <v>56.03</v>
      </c>
    </row>
    <row r="176" spans="1:5">
      <c r="A176" s="17">
        <v>40330</v>
      </c>
      <c r="B176">
        <v>40.409999999999997</v>
      </c>
      <c r="C176">
        <v>56.7</v>
      </c>
      <c r="D176">
        <v>55.91</v>
      </c>
      <c r="E176">
        <v>55.58</v>
      </c>
    </row>
    <row r="177" spans="1:5">
      <c r="A177" s="17">
        <v>40360</v>
      </c>
      <c r="B177">
        <v>53.25</v>
      </c>
      <c r="C177">
        <v>59.6</v>
      </c>
      <c r="D177">
        <v>57.71</v>
      </c>
      <c r="E177">
        <v>56.47</v>
      </c>
    </row>
    <row r="178" spans="1:5">
      <c r="A178" s="17">
        <v>40391</v>
      </c>
      <c r="B178">
        <v>38.72</v>
      </c>
      <c r="C178">
        <v>54.8</v>
      </c>
      <c r="D178">
        <v>54.91</v>
      </c>
      <c r="E178">
        <v>55.15</v>
      </c>
    </row>
    <row r="179" spans="1:5">
      <c r="A179" s="17">
        <v>40422</v>
      </c>
      <c r="B179">
        <v>69.150000000000006</v>
      </c>
      <c r="C179">
        <v>62.9</v>
      </c>
      <c r="D179">
        <v>59.95</v>
      </c>
      <c r="E179">
        <v>57.63</v>
      </c>
    </row>
    <row r="180" spans="1:5">
      <c r="A180" s="17">
        <v>40452</v>
      </c>
      <c r="B180">
        <v>76.62</v>
      </c>
      <c r="C180">
        <v>65.86</v>
      </c>
      <c r="D180">
        <v>61.92</v>
      </c>
      <c r="E180">
        <v>58.64</v>
      </c>
    </row>
    <row r="181" spans="1:5">
      <c r="A181" s="17">
        <v>40483</v>
      </c>
      <c r="B181">
        <v>60.42</v>
      </c>
      <c r="C181">
        <v>61.77</v>
      </c>
      <c r="D181">
        <v>59.59</v>
      </c>
      <c r="E181">
        <v>57.59</v>
      </c>
    </row>
    <row r="182" spans="1:5">
      <c r="A182" s="17">
        <v>40513</v>
      </c>
      <c r="B182">
        <v>78.41</v>
      </c>
      <c r="C182">
        <v>67.69</v>
      </c>
      <c r="D182">
        <v>63.47</v>
      </c>
      <c r="E182">
        <v>59.57</v>
      </c>
    </row>
    <row r="183" spans="1:5">
      <c r="A183" s="17">
        <v>40544</v>
      </c>
      <c r="B183">
        <v>81.64</v>
      </c>
      <c r="C183">
        <v>69.08</v>
      </c>
      <c r="D183">
        <v>64.42</v>
      </c>
      <c r="E183">
        <v>60.06</v>
      </c>
    </row>
    <row r="184" spans="1:5">
      <c r="A184" s="17">
        <v>40575</v>
      </c>
      <c r="B184">
        <v>82.8</v>
      </c>
      <c r="C184">
        <v>69.53</v>
      </c>
      <c r="D184">
        <v>64.72</v>
      </c>
      <c r="E184">
        <v>60.21</v>
      </c>
    </row>
    <row r="185" spans="1:5">
      <c r="A185" s="17">
        <v>40603</v>
      </c>
      <c r="B185">
        <v>61.71</v>
      </c>
      <c r="C185">
        <v>65.7</v>
      </c>
      <c r="D185">
        <v>62.69</v>
      </c>
      <c r="E185">
        <v>59.37</v>
      </c>
    </row>
    <row r="186" spans="1:5">
      <c r="A186" s="17">
        <v>40634</v>
      </c>
      <c r="B186">
        <v>81.78</v>
      </c>
      <c r="C186">
        <v>70.89</v>
      </c>
      <c r="D186">
        <v>66</v>
      </c>
      <c r="E186">
        <v>61</v>
      </c>
    </row>
    <row r="187" spans="1:5">
      <c r="A187" s="17">
        <v>40664</v>
      </c>
      <c r="B187">
        <v>63.53</v>
      </c>
      <c r="C187">
        <v>66.739999999999995</v>
      </c>
      <c r="D187">
        <v>63.77</v>
      </c>
      <c r="E187">
        <v>60.09</v>
      </c>
    </row>
    <row r="188" spans="1:5">
      <c r="A188" s="17">
        <v>40695</v>
      </c>
      <c r="B188">
        <v>29.4</v>
      </c>
      <c r="C188">
        <v>54.33</v>
      </c>
      <c r="D188">
        <v>56.63</v>
      </c>
      <c r="E188">
        <v>57.04</v>
      </c>
    </row>
    <row r="189" spans="1:5">
      <c r="A189" s="17">
        <v>40725</v>
      </c>
      <c r="B189">
        <v>51.19</v>
      </c>
      <c r="C189">
        <v>59.07</v>
      </c>
      <c r="D189">
        <v>59.35</v>
      </c>
      <c r="E189">
        <v>58.25</v>
      </c>
    </row>
    <row r="190" spans="1:5">
      <c r="A190" s="17">
        <v>40756</v>
      </c>
      <c r="B190">
        <v>68.36</v>
      </c>
      <c r="C190">
        <v>64</v>
      </c>
      <c r="D190">
        <v>62.33</v>
      </c>
      <c r="E190">
        <v>59.64</v>
      </c>
    </row>
    <row r="191" spans="1:5">
      <c r="A191" s="17">
        <v>40787</v>
      </c>
      <c r="B191">
        <v>19.5</v>
      </c>
      <c r="C191">
        <v>38.94</v>
      </c>
      <c r="D191">
        <v>45.34</v>
      </c>
      <c r="E191">
        <v>51.28</v>
      </c>
    </row>
    <row r="192" spans="1:5">
      <c r="A192" s="17">
        <v>40817</v>
      </c>
      <c r="B192">
        <v>37.15</v>
      </c>
      <c r="C192">
        <v>45.26</v>
      </c>
      <c r="D192">
        <v>49.24</v>
      </c>
      <c r="E192">
        <v>53.06</v>
      </c>
    </row>
    <row r="193" spans="1:5">
      <c r="A193" s="17">
        <v>40848</v>
      </c>
      <c r="B193">
        <v>31.63</v>
      </c>
      <c r="C193">
        <v>42.62</v>
      </c>
      <c r="D193">
        <v>47.31</v>
      </c>
      <c r="E193">
        <v>52.02</v>
      </c>
    </row>
    <row r="194" spans="1:5">
      <c r="A194" s="17">
        <v>40878</v>
      </c>
      <c r="B194">
        <v>17.899999999999999</v>
      </c>
      <c r="C194">
        <v>34.79</v>
      </c>
      <c r="D194">
        <v>41.31</v>
      </c>
      <c r="E194">
        <v>48.61</v>
      </c>
    </row>
    <row r="195" spans="1:5">
      <c r="A195" s="17">
        <v>40909</v>
      </c>
      <c r="B195">
        <v>53.39</v>
      </c>
      <c r="C195">
        <v>47.49</v>
      </c>
      <c r="D195">
        <v>49.39</v>
      </c>
      <c r="E195">
        <v>52.39</v>
      </c>
    </row>
    <row r="196" spans="1:5">
      <c r="A196" s="17">
        <v>40940</v>
      </c>
      <c r="B196">
        <v>65.72</v>
      </c>
      <c r="C196">
        <v>53.18</v>
      </c>
      <c r="D196">
        <v>53.24</v>
      </c>
      <c r="E196">
        <v>54.31</v>
      </c>
    </row>
    <row r="197" spans="1:5">
      <c r="A197" s="17">
        <v>40969</v>
      </c>
      <c r="B197">
        <v>54.49</v>
      </c>
      <c r="C197">
        <v>50.01</v>
      </c>
      <c r="D197">
        <v>51.07</v>
      </c>
      <c r="E197">
        <v>53.16</v>
      </c>
    </row>
    <row r="198" spans="1:5">
      <c r="A198" s="17">
        <v>41000</v>
      </c>
      <c r="B198">
        <v>41.48</v>
      </c>
      <c r="C198">
        <v>46.22</v>
      </c>
      <c r="D198">
        <v>48.46</v>
      </c>
      <c r="E198">
        <v>51.76</v>
      </c>
    </row>
    <row r="199" spans="1:5">
      <c r="A199" s="17">
        <v>41030</v>
      </c>
      <c r="B199">
        <v>22.64</v>
      </c>
      <c r="C199">
        <v>38.58</v>
      </c>
      <c r="D199">
        <v>42.98</v>
      </c>
      <c r="E199">
        <v>48.7</v>
      </c>
    </row>
    <row r="200" spans="1:5">
      <c r="A200" s="17">
        <v>41061</v>
      </c>
      <c r="B200">
        <v>32.090000000000003</v>
      </c>
      <c r="C200">
        <v>40.83</v>
      </c>
      <c r="D200">
        <v>44.36</v>
      </c>
      <c r="E200">
        <v>49.33</v>
      </c>
    </row>
    <row r="201" spans="1:5">
      <c r="A201" s="17">
        <v>41091</v>
      </c>
      <c r="B201">
        <v>27.03</v>
      </c>
      <c r="C201">
        <v>39.18</v>
      </c>
      <c r="D201">
        <v>43.21</v>
      </c>
      <c r="E201">
        <v>48.7</v>
      </c>
    </row>
    <row r="202" spans="1:5">
      <c r="A202" s="17">
        <v>41122</v>
      </c>
      <c r="B202">
        <v>61.28</v>
      </c>
      <c r="C202">
        <v>48.01</v>
      </c>
      <c r="D202">
        <v>48.6</v>
      </c>
      <c r="E202">
        <v>51.13</v>
      </c>
    </row>
    <row r="203" spans="1:5">
      <c r="A203" s="17">
        <v>41153</v>
      </c>
      <c r="B203">
        <v>77.849999999999994</v>
      </c>
      <c r="C203">
        <v>55.7</v>
      </c>
      <c r="D203">
        <v>53.63</v>
      </c>
      <c r="E203">
        <v>53.56</v>
      </c>
    </row>
    <row r="204" spans="1:5">
      <c r="A204" s="17">
        <v>41183</v>
      </c>
      <c r="B204">
        <v>53.95</v>
      </c>
      <c r="C204">
        <v>49.96</v>
      </c>
      <c r="D204">
        <v>49.99</v>
      </c>
      <c r="E204">
        <v>51.73</v>
      </c>
    </row>
    <row r="205" spans="1:5">
      <c r="A205" s="17">
        <v>41214</v>
      </c>
      <c r="B205">
        <v>59.75</v>
      </c>
      <c r="C205">
        <v>51.71</v>
      </c>
      <c r="D205">
        <v>51.11</v>
      </c>
      <c r="E205">
        <v>52.25</v>
      </c>
    </row>
    <row r="206" spans="1:5">
      <c r="A206" s="17">
        <v>41244</v>
      </c>
      <c r="B206">
        <v>41.19</v>
      </c>
      <c r="C206">
        <v>47.27</v>
      </c>
      <c r="D206">
        <v>48.33</v>
      </c>
      <c r="E206">
        <v>50.88</v>
      </c>
    </row>
    <row r="207" spans="1:5">
      <c r="A207" s="17">
        <v>41275</v>
      </c>
      <c r="B207">
        <v>70.09</v>
      </c>
      <c r="C207">
        <v>56.07</v>
      </c>
      <c r="D207">
        <v>53.92</v>
      </c>
      <c r="E207">
        <v>53.51</v>
      </c>
    </row>
    <row r="208" spans="1:5">
      <c r="A208" s="17">
        <v>41306</v>
      </c>
      <c r="B208">
        <v>46.87</v>
      </c>
      <c r="C208">
        <v>49.79</v>
      </c>
      <c r="D208">
        <v>50.01</v>
      </c>
      <c r="E208">
        <v>51.59</v>
      </c>
    </row>
    <row r="209" spans="1:5">
      <c r="A209" s="17">
        <v>41334</v>
      </c>
      <c r="B209">
        <v>43.94</v>
      </c>
      <c r="C209">
        <v>48.96</v>
      </c>
      <c r="D209">
        <v>49.49</v>
      </c>
      <c r="E209">
        <v>51.33</v>
      </c>
    </row>
    <row r="210" spans="1:5">
      <c r="A210" s="17">
        <v>41365</v>
      </c>
      <c r="B210">
        <v>29.55</v>
      </c>
      <c r="C210">
        <v>44.63</v>
      </c>
      <c r="D210">
        <v>46.77</v>
      </c>
      <c r="E210">
        <v>50</v>
      </c>
    </row>
    <row r="211" spans="1:5">
      <c r="A211" s="17">
        <v>41395</v>
      </c>
      <c r="B211">
        <v>21.92</v>
      </c>
      <c r="C211">
        <v>41.68</v>
      </c>
      <c r="D211">
        <v>44.89</v>
      </c>
      <c r="E211">
        <v>49.07</v>
      </c>
    </row>
    <row r="212" spans="1:5">
      <c r="A212" s="17">
        <v>41426</v>
      </c>
      <c r="B212">
        <v>10.61</v>
      </c>
      <c r="C212">
        <v>34.619999999999997</v>
      </c>
      <c r="D212">
        <v>40.11</v>
      </c>
      <c r="E212">
        <v>46.6</v>
      </c>
    </row>
    <row r="213" spans="1:5">
      <c r="A213" s="17">
        <v>41456</v>
      </c>
      <c r="B213">
        <v>43.16</v>
      </c>
      <c r="C213">
        <v>42.7</v>
      </c>
      <c r="D213">
        <v>44.79</v>
      </c>
      <c r="E213">
        <v>48.58</v>
      </c>
    </row>
    <row r="214" spans="1:5">
      <c r="A214" s="17">
        <v>41487</v>
      </c>
      <c r="B214">
        <v>63.98</v>
      </c>
      <c r="C214">
        <v>50.06</v>
      </c>
      <c r="D214">
        <v>49.31</v>
      </c>
      <c r="E214">
        <v>50.59</v>
      </c>
    </row>
    <row r="215" spans="1:5">
      <c r="A215" s="17">
        <v>41518</v>
      </c>
      <c r="B215">
        <v>38.340000000000003</v>
      </c>
      <c r="C215">
        <v>42.58</v>
      </c>
      <c r="D215">
        <v>44.54</v>
      </c>
      <c r="E215">
        <v>48.22</v>
      </c>
    </row>
    <row r="216" spans="1:5">
      <c r="A216" s="17">
        <v>41548</v>
      </c>
      <c r="B216">
        <v>48.77</v>
      </c>
      <c r="C216">
        <v>45.67</v>
      </c>
      <c r="D216">
        <v>46.43</v>
      </c>
      <c r="E216">
        <v>49.05</v>
      </c>
    </row>
    <row r="217" spans="1:5">
      <c r="A217" s="17">
        <v>41579</v>
      </c>
      <c r="B217">
        <v>32.49</v>
      </c>
      <c r="C217">
        <v>40.79</v>
      </c>
      <c r="D217">
        <v>43.29</v>
      </c>
      <c r="E217">
        <v>47.49</v>
      </c>
    </row>
    <row r="218" spans="1:5">
      <c r="A218" s="17">
        <v>41609</v>
      </c>
      <c r="B218">
        <v>33.450000000000003</v>
      </c>
      <c r="C218">
        <v>40.99</v>
      </c>
      <c r="D218">
        <v>43.41</v>
      </c>
      <c r="E218">
        <v>47.54</v>
      </c>
    </row>
    <row r="219" spans="1:5">
      <c r="A219" s="17">
        <v>41640</v>
      </c>
      <c r="B219">
        <v>36.18</v>
      </c>
      <c r="C219">
        <v>41.45</v>
      </c>
      <c r="D219">
        <v>43.66</v>
      </c>
      <c r="E219">
        <v>47.64</v>
      </c>
    </row>
    <row r="220" spans="1:5">
      <c r="A220" s="17">
        <v>41671</v>
      </c>
      <c r="B220">
        <v>67.290000000000006</v>
      </c>
      <c r="C220">
        <v>48.39</v>
      </c>
      <c r="D220">
        <v>47.59</v>
      </c>
      <c r="E220">
        <v>49.24</v>
      </c>
    </row>
    <row r="221" spans="1:5">
      <c r="A221" s="17">
        <v>41699</v>
      </c>
      <c r="B221">
        <v>52.12</v>
      </c>
      <c r="C221">
        <v>45.95</v>
      </c>
      <c r="D221">
        <v>46.21</v>
      </c>
      <c r="E221">
        <v>48.63</v>
      </c>
    </row>
    <row r="222" spans="1:5">
      <c r="A222" s="17">
        <v>41730</v>
      </c>
      <c r="B222">
        <v>56.96</v>
      </c>
      <c r="C222">
        <v>46.95</v>
      </c>
      <c r="D222">
        <v>46.76</v>
      </c>
      <c r="E222">
        <v>48.85</v>
      </c>
    </row>
    <row r="223" spans="1:5">
      <c r="A223" s="17">
        <v>41760</v>
      </c>
      <c r="B223">
        <v>69.25</v>
      </c>
      <c r="C223">
        <v>49.71</v>
      </c>
      <c r="D223">
        <v>48.27</v>
      </c>
      <c r="E223">
        <v>49.43</v>
      </c>
    </row>
    <row r="224" spans="1:5">
      <c r="A224" s="17">
        <v>41791</v>
      </c>
      <c r="B224">
        <v>79.34</v>
      </c>
      <c r="C224">
        <v>52.85</v>
      </c>
      <c r="D224">
        <v>50.02</v>
      </c>
      <c r="E224">
        <v>50.11</v>
      </c>
    </row>
    <row r="225" spans="1:5">
      <c r="A225" s="17">
        <v>41821</v>
      </c>
      <c r="B225">
        <v>62.23</v>
      </c>
      <c r="C225">
        <v>50.86</v>
      </c>
      <c r="D225">
        <v>49.02</v>
      </c>
      <c r="E225">
        <v>49.73</v>
      </c>
    </row>
    <row r="226" spans="1:5">
      <c r="A226" s="17">
        <v>41852</v>
      </c>
      <c r="B226">
        <v>34.020000000000003</v>
      </c>
      <c r="C226">
        <v>45.85</v>
      </c>
      <c r="D226">
        <v>46.48</v>
      </c>
      <c r="E226">
        <v>48.74</v>
      </c>
    </row>
    <row r="227" spans="1:5">
      <c r="A227" s="17">
        <v>41883</v>
      </c>
      <c r="B227">
        <v>10.91</v>
      </c>
      <c r="C227">
        <v>34.1</v>
      </c>
      <c r="D227">
        <v>39.57</v>
      </c>
      <c r="E227">
        <v>45.8</v>
      </c>
    </row>
    <row r="228" spans="1:5">
      <c r="A228" s="17">
        <v>41913</v>
      </c>
      <c r="B228">
        <v>7.22</v>
      </c>
      <c r="C228">
        <v>29.79</v>
      </c>
      <c r="D228">
        <v>36.630000000000003</v>
      </c>
      <c r="E228">
        <v>44.41</v>
      </c>
    </row>
    <row r="229" spans="1:5">
      <c r="A229" s="17">
        <v>41944</v>
      </c>
      <c r="B229">
        <v>6.06</v>
      </c>
      <c r="C229">
        <v>28.27</v>
      </c>
      <c r="D229">
        <v>35.56</v>
      </c>
      <c r="E229">
        <v>43.89</v>
      </c>
    </row>
    <row r="230" spans="1:5">
      <c r="A230" s="17">
        <v>41974</v>
      </c>
      <c r="B230">
        <v>5.92</v>
      </c>
      <c r="C230">
        <v>28.11</v>
      </c>
      <c r="D230">
        <v>35.450000000000003</v>
      </c>
      <c r="E230">
        <v>43.84</v>
      </c>
    </row>
    <row r="231" spans="1:5">
      <c r="A231" s="17">
        <v>42005</v>
      </c>
      <c r="B231">
        <v>34.340000000000003</v>
      </c>
      <c r="C231">
        <v>33.35</v>
      </c>
      <c r="D231">
        <v>38.020000000000003</v>
      </c>
      <c r="E231">
        <v>44.69</v>
      </c>
    </row>
    <row r="232" spans="1:5">
      <c r="A232" s="17">
        <v>42036</v>
      </c>
      <c r="B232">
        <v>18.940000000000001</v>
      </c>
      <c r="C232">
        <v>29.07</v>
      </c>
      <c r="D232">
        <v>35.299999999999997</v>
      </c>
      <c r="E232">
        <v>43.47</v>
      </c>
    </row>
    <row r="233" spans="1:5">
      <c r="A233" s="17">
        <v>42064</v>
      </c>
      <c r="B233">
        <v>12.22</v>
      </c>
      <c r="C233">
        <v>26</v>
      </c>
      <c r="D233">
        <v>33.21</v>
      </c>
      <c r="E233">
        <v>42.49</v>
      </c>
    </row>
    <row r="234" spans="1:5">
      <c r="A234" s="17">
        <v>42095</v>
      </c>
      <c r="B234">
        <v>11.89</v>
      </c>
      <c r="C234">
        <v>25.85</v>
      </c>
      <c r="D234">
        <v>33.1</v>
      </c>
      <c r="E234">
        <v>42.43</v>
      </c>
    </row>
    <row r="235" spans="1:5">
      <c r="A235" s="17">
        <v>42125</v>
      </c>
      <c r="B235">
        <v>7.81</v>
      </c>
      <c r="C235">
        <v>23.73</v>
      </c>
      <c r="D235">
        <v>31.64</v>
      </c>
      <c r="E235">
        <v>41.76</v>
      </c>
    </row>
    <row r="236" spans="1:5">
      <c r="A236" s="17">
        <v>42156</v>
      </c>
      <c r="B236">
        <v>4.93</v>
      </c>
      <c r="C236">
        <v>21.48</v>
      </c>
      <c r="D236">
        <v>30.02</v>
      </c>
      <c r="E236">
        <v>40.99</v>
      </c>
    </row>
    <row r="237" spans="1:5">
      <c r="A237" s="17">
        <v>42186</v>
      </c>
      <c r="B237">
        <v>1.91</v>
      </c>
      <c r="C237">
        <v>16.47</v>
      </c>
      <c r="D237">
        <v>25.95</v>
      </c>
      <c r="E237">
        <v>38.880000000000003</v>
      </c>
    </row>
    <row r="238" spans="1:5">
      <c r="A238" s="17">
        <v>42217</v>
      </c>
      <c r="B238">
        <v>21.53</v>
      </c>
      <c r="C238">
        <v>22.04</v>
      </c>
      <c r="D238">
        <v>28.78</v>
      </c>
      <c r="E238">
        <v>39.75</v>
      </c>
    </row>
    <row r="239" spans="1:5">
      <c r="A239" s="17">
        <v>42248</v>
      </c>
      <c r="B239">
        <v>9.7200000000000006</v>
      </c>
      <c r="C239">
        <v>16.899999999999999</v>
      </c>
      <c r="D239">
        <v>24.67</v>
      </c>
      <c r="E239">
        <v>37.51</v>
      </c>
    </row>
    <row r="240" spans="1:5">
      <c r="A240" s="17">
        <v>42278</v>
      </c>
      <c r="B240">
        <v>45.37</v>
      </c>
      <c r="C240">
        <v>31.2</v>
      </c>
      <c r="D240">
        <v>32.869999999999997</v>
      </c>
      <c r="E240">
        <v>40.270000000000003</v>
      </c>
    </row>
    <row r="241" spans="1:5">
      <c r="A241" s="17">
        <v>42309</v>
      </c>
      <c r="B241">
        <v>21.3</v>
      </c>
      <c r="C241">
        <v>22.79</v>
      </c>
      <c r="D241">
        <v>26.86</v>
      </c>
      <c r="E241">
        <v>37.04</v>
      </c>
    </row>
    <row r="242" spans="1:5">
      <c r="A242" s="17">
        <v>42339</v>
      </c>
      <c r="B242">
        <v>39.44</v>
      </c>
      <c r="C242">
        <v>30.7</v>
      </c>
      <c r="D242">
        <v>31.91</v>
      </c>
      <c r="E242">
        <v>38.950000000000003</v>
      </c>
    </row>
    <row r="243" spans="1:5">
      <c r="A243" s="17">
        <v>42370</v>
      </c>
      <c r="B243">
        <v>35.78</v>
      </c>
      <c r="C243">
        <v>29.69</v>
      </c>
      <c r="D243">
        <v>31.22</v>
      </c>
      <c r="E243">
        <v>38.590000000000003</v>
      </c>
    </row>
    <row r="244" spans="1:5">
      <c r="A244" s="17">
        <v>42401</v>
      </c>
      <c r="B244">
        <v>56.61</v>
      </c>
      <c r="C244">
        <v>37.67</v>
      </c>
      <c r="D244">
        <v>36.31</v>
      </c>
      <c r="E244">
        <v>40.54</v>
      </c>
    </row>
    <row r="245" spans="1:5">
      <c r="A245" s="17">
        <v>42430</v>
      </c>
      <c r="B245">
        <v>67.69</v>
      </c>
      <c r="C245">
        <v>42.81</v>
      </c>
      <c r="D245">
        <v>39.69</v>
      </c>
      <c r="E245">
        <v>41.89</v>
      </c>
    </row>
    <row r="246" spans="1:5">
      <c r="A246" s="17">
        <v>42461</v>
      </c>
      <c r="B246">
        <v>83.19</v>
      </c>
      <c r="C246">
        <v>53.26</v>
      </c>
      <c r="D246">
        <v>47</v>
      </c>
      <c r="E246">
        <v>44.99</v>
      </c>
    </row>
    <row r="247" spans="1:5">
      <c r="A247" s="17">
        <v>42491</v>
      </c>
      <c r="B247">
        <v>49.15</v>
      </c>
      <c r="C247">
        <v>44.46</v>
      </c>
      <c r="D247">
        <v>41.75</v>
      </c>
      <c r="E247">
        <v>42.72</v>
      </c>
    </row>
    <row r="248" spans="1:5">
      <c r="A248" s="17">
        <v>42522</v>
      </c>
      <c r="B248">
        <v>59.56</v>
      </c>
      <c r="C248">
        <v>48.48</v>
      </c>
      <c r="D248">
        <v>44.55</v>
      </c>
      <c r="E248">
        <v>43.95</v>
      </c>
    </row>
    <row r="249" spans="1:5">
      <c r="A249" s="17">
        <v>42552</v>
      </c>
      <c r="B249">
        <v>79.41</v>
      </c>
      <c r="C249">
        <v>58.96</v>
      </c>
      <c r="D249">
        <v>52.29</v>
      </c>
      <c r="E249">
        <v>47.6</v>
      </c>
    </row>
    <row r="250" spans="1:5">
      <c r="A250" s="17">
        <v>42583</v>
      </c>
      <c r="B250">
        <v>51.11</v>
      </c>
      <c r="C250">
        <v>50.3</v>
      </c>
      <c r="D250">
        <v>46.98</v>
      </c>
      <c r="E250">
        <v>45.3</v>
      </c>
    </row>
    <row r="251" spans="1:5">
      <c r="A251" s="17">
        <v>42614</v>
      </c>
      <c r="B251">
        <v>44.94</v>
      </c>
      <c r="C251">
        <v>48.26</v>
      </c>
      <c r="D251">
        <v>45.7</v>
      </c>
      <c r="E251">
        <v>44.73</v>
      </c>
    </row>
    <row r="252" spans="1:5">
      <c r="A252" s="17">
        <v>42644</v>
      </c>
      <c r="B252">
        <v>32.97</v>
      </c>
      <c r="C252">
        <v>44.2</v>
      </c>
      <c r="D252">
        <v>43.15</v>
      </c>
      <c r="E252">
        <v>43.59</v>
      </c>
    </row>
    <row r="253" spans="1:5">
      <c r="A253" s="17">
        <v>42675</v>
      </c>
      <c r="B253">
        <v>21.28</v>
      </c>
      <c r="C253">
        <v>39.11</v>
      </c>
      <c r="D253">
        <v>39.86</v>
      </c>
      <c r="E253">
        <v>42.06</v>
      </c>
    </row>
    <row r="254" spans="1:5">
      <c r="A254" s="17">
        <v>42705</v>
      </c>
      <c r="B254">
        <v>20</v>
      </c>
      <c r="C254">
        <v>38.51</v>
      </c>
      <c r="D254">
        <v>39.47</v>
      </c>
      <c r="E254">
        <v>41.88</v>
      </c>
    </row>
    <row r="255" spans="1:5">
      <c r="A255" s="17">
        <v>42736</v>
      </c>
      <c r="B255">
        <v>60.69</v>
      </c>
      <c r="C255">
        <v>48.68</v>
      </c>
      <c r="D255">
        <v>46</v>
      </c>
      <c r="E255">
        <v>44.73</v>
      </c>
    </row>
    <row r="256" spans="1:5">
      <c r="A256" s="17">
        <v>42767</v>
      </c>
      <c r="B256">
        <v>69.23</v>
      </c>
      <c r="C256">
        <v>51.93</v>
      </c>
      <c r="D256">
        <v>48.18</v>
      </c>
      <c r="E256">
        <v>45.73</v>
      </c>
    </row>
    <row r="257" spans="1:5">
      <c r="A257" s="17">
        <v>42795</v>
      </c>
      <c r="B257">
        <v>38.85</v>
      </c>
      <c r="C257">
        <v>44.34</v>
      </c>
      <c r="D257">
        <v>43.62</v>
      </c>
      <c r="E257">
        <v>43.76</v>
      </c>
    </row>
    <row r="258" spans="1:5">
      <c r="A258" s="17">
        <v>42826</v>
      </c>
      <c r="B258">
        <v>39.1</v>
      </c>
      <c r="C258">
        <v>44.4</v>
      </c>
      <c r="D258">
        <v>43.65</v>
      </c>
      <c r="E258">
        <v>43.78</v>
      </c>
    </row>
    <row r="259" spans="1:5">
      <c r="A259" s="17">
        <v>42856</v>
      </c>
      <c r="B259">
        <v>40.229999999999997</v>
      </c>
      <c r="C259">
        <v>44.6</v>
      </c>
      <c r="D259">
        <v>43.77</v>
      </c>
      <c r="E259">
        <v>43.83</v>
      </c>
    </row>
    <row r="260" spans="1:5">
      <c r="A260" s="17">
        <v>42887</v>
      </c>
      <c r="B260">
        <v>27.46</v>
      </c>
      <c r="C260">
        <v>41.82</v>
      </c>
      <c r="D260">
        <v>42.17</v>
      </c>
      <c r="E260">
        <v>43.17</v>
      </c>
    </row>
    <row r="261" spans="1:5">
      <c r="A261" s="17">
        <v>42917</v>
      </c>
      <c r="B261">
        <v>44.38</v>
      </c>
      <c r="C261">
        <v>44.31</v>
      </c>
      <c r="D261">
        <v>43.59</v>
      </c>
      <c r="E261">
        <v>43.73</v>
      </c>
    </row>
    <row r="262" spans="1:5">
      <c r="A262" s="17">
        <v>42948</v>
      </c>
      <c r="B262">
        <v>74.599999999999994</v>
      </c>
      <c r="C262">
        <v>52.16</v>
      </c>
      <c r="D262">
        <v>48.24</v>
      </c>
      <c r="E262">
        <v>45.61</v>
      </c>
    </row>
    <row r="263" spans="1:5">
      <c r="A263" s="17">
        <v>42979</v>
      </c>
      <c r="B263">
        <v>33.25</v>
      </c>
      <c r="C263">
        <v>42</v>
      </c>
      <c r="D263">
        <v>42.49</v>
      </c>
      <c r="E263">
        <v>43.32</v>
      </c>
    </row>
    <row r="264" spans="1:5">
      <c r="A264" s="17">
        <v>43009</v>
      </c>
      <c r="B264">
        <v>38.630000000000003</v>
      </c>
      <c r="C264">
        <v>43.31</v>
      </c>
      <c r="D264">
        <v>43.25</v>
      </c>
      <c r="E264">
        <v>43.63</v>
      </c>
    </row>
    <row r="265" spans="1:5">
      <c r="A265" s="17">
        <v>43040</v>
      </c>
      <c r="B265">
        <v>52.71</v>
      </c>
      <c r="C265">
        <v>46.65</v>
      </c>
      <c r="D265">
        <v>45.2</v>
      </c>
      <c r="E265">
        <v>44.4</v>
      </c>
    </row>
    <row r="266" spans="1:5">
      <c r="A266" s="17">
        <v>43070</v>
      </c>
      <c r="B266">
        <v>46.86</v>
      </c>
      <c r="C266">
        <v>45.55</v>
      </c>
      <c r="D266">
        <v>44.6</v>
      </c>
      <c r="E266">
        <v>44.18</v>
      </c>
    </row>
    <row r="267" spans="1:5">
      <c r="A267" s="17">
        <v>43101</v>
      </c>
      <c r="B267">
        <v>77.91</v>
      </c>
      <c r="C267">
        <v>55.48</v>
      </c>
      <c r="D267">
        <v>50.53</v>
      </c>
      <c r="E267">
        <v>46.56</v>
      </c>
    </row>
    <row r="268" spans="1:5">
      <c r="A268" s="17">
        <v>43132</v>
      </c>
      <c r="B268">
        <v>64.790000000000006</v>
      </c>
      <c r="C268">
        <v>52.97</v>
      </c>
      <c r="D268">
        <v>49.22</v>
      </c>
      <c r="E268">
        <v>46.09</v>
      </c>
    </row>
    <row r="269" spans="1:5">
      <c r="A269" s="17">
        <v>43160</v>
      </c>
      <c r="B269">
        <v>33.26</v>
      </c>
      <c r="C269">
        <v>44.47</v>
      </c>
      <c r="D269">
        <v>44.55</v>
      </c>
      <c r="E269">
        <v>44.35</v>
      </c>
    </row>
    <row r="270" spans="1:5">
      <c r="A270" s="17">
        <v>43191</v>
      </c>
      <c r="B270">
        <v>26.08</v>
      </c>
      <c r="C270">
        <v>41.64</v>
      </c>
      <c r="D270">
        <v>42.9</v>
      </c>
      <c r="E270">
        <v>43.71</v>
      </c>
    </row>
    <row r="271" spans="1:5">
      <c r="A271" s="17">
        <v>43221</v>
      </c>
      <c r="B271">
        <v>31.59</v>
      </c>
      <c r="C271">
        <v>42.66</v>
      </c>
      <c r="D271">
        <v>43.46</v>
      </c>
      <c r="E271">
        <v>43.91</v>
      </c>
    </row>
    <row r="272" spans="1:5">
      <c r="A272" s="17">
        <v>43252</v>
      </c>
      <c r="B272">
        <v>14.82</v>
      </c>
      <c r="C272">
        <v>35.57</v>
      </c>
      <c r="D272">
        <v>39.25</v>
      </c>
      <c r="E272">
        <v>42.27</v>
      </c>
    </row>
    <row r="273" spans="1:5">
      <c r="A273" s="17">
        <v>43282</v>
      </c>
      <c r="B273">
        <v>13.58</v>
      </c>
      <c r="C273">
        <v>34.83</v>
      </c>
      <c r="D273">
        <v>38.78</v>
      </c>
      <c r="E273">
        <v>42.08</v>
      </c>
    </row>
    <row r="274" spans="1:5">
      <c r="A274" s="17">
        <v>43313</v>
      </c>
      <c r="B274">
        <v>6.43</v>
      </c>
      <c r="C274">
        <v>28.8</v>
      </c>
      <c r="D274">
        <v>34.85</v>
      </c>
      <c r="E274">
        <v>40.44</v>
      </c>
    </row>
    <row r="275" spans="1:5">
      <c r="A275" s="17">
        <v>43344</v>
      </c>
      <c r="B275">
        <v>34.36</v>
      </c>
      <c r="C275">
        <v>35.56</v>
      </c>
      <c r="D275">
        <v>38.47</v>
      </c>
      <c r="E275">
        <v>41.7</v>
      </c>
    </row>
    <row r="276" spans="1:5">
      <c r="A276" s="17">
        <v>43374</v>
      </c>
      <c r="B276">
        <v>51.17</v>
      </c>
      <c r="C276">
        <v>40.450000000000003</v>
      </c>
      <c r="D276">
        <v>41.18</v>
      </c>
      <c r="E276">
        <v>42.68</v>
      </c>
    </row>
    <row r="277" spans="1:5">
      <c r="A277" s="17">
        <v>43405</v>
      </c>
      <c r="B277">
        <v>30.4</v>
      </c>
      <c r="C277">
        <v>35.119999999999997</v>
      </c>
      <c r="D277">
        <v>37.979999999999997</v>
      </c>
      <c r="E277">
        <v>41.41</v>
      </c>
    </row>
    <row r="278" spans="1:5">
      <c r="A278" s="17">
        <v>43435</v>
      </c>
      <c r="B278">
        <v>28.82</v>
      </c>
      <c r="C278">
        <v>34.65</v>
      </c>
      <c r="D278">
        <v>37.69</v>
      </c>
      <c r="E278">
        <v>41.29</v>
      </c>
    </row>
    <row r="279" spans="1:5">
      <c r="A279" s="17">
        <v>43466</v>
      </c>
      <c r="B279">
        <v>54.86</v>
      </c>
      <c r="C279">
        <v>41.11</v>
      </c>
      <c r="D279">
        <v>41.2</v>
      </c>
      <c r="E279">
        <v>42.51</v>
      </c>
    </row>
    <row r="280" spans="1:5">
      <c r="A280" s="17">
        <v>43497</v>
      </c>
      <c r="B280">
        <v>77</v>
      </c>
      <c r="C280">
        <v>50.73</v>
      </c>
      <c r="D280">
        <v>46.85</v>
      </c>
      <c r="E280">
        <v>44.59</v>
      </c>
    </row>
    <row r="281" spans="1:5">
      <c r="A281" s="17">
        <v>43525</v>
      </c>
      <c r="B281">
        <v>55.67</v>
      </c>
      <c r="C281">
        <v>46.3</v>
      </c>
      <c r="D281">
        <v>44.45</v>
      </c>
      <c r="E281">
        <v>43.74</v>
      </c>
    </row>
    <row r="282" spans="1:5">
      <c r="A282" s="17">
        <v>43556</v>
      </c>
      <c r="B282">
        <v>73.55</v>
      </c>
      <c r="C282">
        <v>53.7</v>
      </c>
      <c r="D282">
        <v>49.02</v>
      </c>
      <c r="E282">
        <v>45.49</v>
      </c>
    </row>
    <row r="283" spans="1:5">
      <c r="A283" s="17">
        <v>43586</v>
      </c>
      <c r="B283">
        <v>30.93</v>
      </c>
      <c r="C283">
        <v>39.68</v>
      </c>
      <c r="D283">
        <v>40.79</v>
      </c>
      <c r="E283">
        <v>42.38</v>
      </c>
    </row>
    <row r="284" spans="1:5">
      <c r="A284" s="17">
        <v>43617</v>
      </c>
      <c r="B284">
        <v>49.52</v>
      </c>
      <c r="C284">
        <v>46.36</v>
      </c>
      <c r="D284">
        <v>45</v>
      </c>
      <c r="E284">
        <v>44.06</v>
      </c>
    </row>
    <row r="285" spans="1:5">
      <c r="A285" s="17">
        <v>43647</v>
      </c>
      <c r="B285">
        <v>64.55</v>
      </c>
      <c r="C285">
        <v>52.56</v>
      </c>
      <c r="D285">
        <v>49.1</v>
      </c>
      <c r="E285">
        <v>45.77</v>
      </c>
    </row>
    <row r="286" spans="1:5">
      <c r="A286" s="17">
        <v>43678</v>
      </c>
      <c r="B286">
        <v>77.040000000000006</v>
      </c>
      <c r="C286">
        <v>59.04</v>
      </c>
      <c r="D286">
        <v>53.62</v>
      </c>
      <c r="E286">
        <v>47.79</v>
      </c>
    </row>
    <row r="287" spans="1:5">
      <c r="A287" s="17">
        <v>43709</v>
      </c>
      <c r="B287">
        <v>51.94</v>
      </c>
      <c r="C287">
        <v>51.76</v>
      </c>
      <c r="D287">
        <v>49.31</v>
      </c>
      <c r="E287">
        <v>46.17</v>
      </c>
    </row>
    <row r="288" spans="1:5">
      <c r="A288" s="17">
        <v>43739</v>
      </c>
      <c r="B288">
        <v>68.150000000000006</v>
      </c>
      <c r="C288">
        <v>57.85</v>
      </c>
      <c r="D288">
        <v>53.51</v>
      </c>
      <c r="E288">
        <v>48.07</v>
      </c>
    </row>
    <row r="289" spans="1:5">
      <c r="A289" s="17">
        <v>43770</v>
      </c>
      <c r="B289">
        <v>51.05</v>
      </c>
      <c r="C289">
        <v>52.88</v>
      </c>
      <c r="D289">
        <v>50.52</v>
      </c>
      <c r="E289">
        <v>46.93</v>
      </c>
    </row>
    <row r="290" spans="1:5">
      <c r="A290" s="17">
        <v>43800</v>
      </c>
      <c r="B290">
        <v>72.84</v>
      </c>
      <c r="C290">
        <v>60.93</v>
      </c>
      <c r="D290">
        <v>56.14</v>
      </c>
      <c r="E290">
        <v>49.56</v>
      </c>
    </row>
    <row r="291" spans="1:5">
      <c r="A291" s="17">
        <v>43831</v>
      </c>
      <c r="B291">
        <v>66.87</v>
      </c>
      <c r="C291">
        <v>59.4</v>
      </c>
      <c r="D291">
        <v>55.23</v>
      </c>
      <c r="E291">
        <v>49.22</v>
      </c>
    </row>
    <row r="292" spans="1:5">
      <c r="A292" s="17">
        <v>43862</v>
      </c>
      <c r="B292">
        <v>29.6</v>
      </c>
      <c r="C292">
        <v>46.1</v>
      </c>
      <c r="D292">
        <v>46.91</v>
      </c>
      <c r="E292">
        <v>45.91</v>
      </c>
    </row>
    <row r="293" spans="1:5">
      <c r="A293" s="17">
        <v>43891</v>
      </c>
      <c r="B293">
        <v>13.42</v>
      </c>
      <c r="C293">
        <v>33.799999999999997</v>
      </c>
      <c r="D293">
        <v>38.01</v>
      </c>
      <c r="E293">
        <v>41.72</v>
      </c>
    </row>
    <row r="294" spans="1:5">
      <c r="A294" s="17">
        <v>43922</v>
      </c>
      <c r="B294">
        <v>42.96</v>
      </c>
      <c r="C294">
        <v>44.35</v>
      </c>
      <c r="D294">
        <v>45.1</v>
      </c>
      <c r="E294">
        <v>45</v>
      </c>
    </row>
    <row r="295" spans="1:5">
      <c r="A295" s="17">
        <v>43952</v>
      </c>
      <c r="B295">
        <v>57.93</v>
      </c>
      <c r="C295">
        <v>50.51</v>
      </c>
      <c r="D295">
        <v>49.43</v>
      </c>
      <c r="E295">
        <v>47.14</v>
      </c>
    </row>
    <row r="296" spans="1:5">
      <c r="A296" s="17">
        <v>43983</v>
      </c>
      <c r="B296">
        <v>47.61</v>
      </c>
      <c r="C296">
        <v>47.27</v>
      </c>
      <c r="D296">
        <v>47.22</v>
      </c>
      <c r="E296">
        <v>46.12</v>
      </c>
    </row>
    <row r="297" spans="1:5">
      <c r="A297" s="17">
        <v>44013</v>
      </c>
      <c r="B297">
        <v>67.59</v>
      </c>
      <c r="C297">
        <v>54.8</v>
      </c>
      <c r="D297">
        <v>52.49</v>
      </c>
      <c r="E297">
        <v>48.77</v>
      </c>
    </row>
    <row r="298" spans="1:5">
      <c r="A298" s="17">
        <v>44044</v>
      </c>
      <c r="B298">
        <v>71.540000000000006</v>
      </c>
      <c r="C298">
        <v>56.5</v>
      </c>
      <c r="D298">
        <v>53.7</v>
      </c>
      <c r="E298">
        <v>49.39</v>
      </c>
    </row>
    <row r="299" spans="1:5">
      <c r="A299" s="17">
        <v>44075</v>
      </c>
      <c r="B299">
        <v>52.78</v>
      </c>
      <c r="C299">
        <v>52.21</v>
      </c>
      <c r="D299">
        <v>50.98</v>
      </c>
      <c r="E299">
        <v>48.21</v>
      </c>
    </row>
    <row r="300" spans="1:5">
      <c r="A300" s="17">
        <v>44105</v>
      </c>
      <c r="B300">
        <v>33.82</v>
      </c>
      <c r="C300">
        <v>46.55</v>
      </c>
      <c r="D300">
        <v>47.31</v>
      </c>
      <c r="E300">
        <v>46.57</v>
      </c>
    </row>
    <row r="301" spans="1:5">
      <c r="A301" s="17">
        <v>44136</v>
      </c>
      <c r="B301">
        <v>69.97</v>
      </c>
      <c r="C301">
        <v>58</v>
      </c>
      <c r="D301">
        <v>55.09</v>
      </c>
      <c r="E301">
        <v>50.47</v>
      </c>
    </row>
    <row r="302" spans="1:5">
      <c r="A302" s="17">
        <v>44166</v>
      </c>
      <c r="B302">
        <v>82.97</v>
      </c>
      <c r="C302">
        <v>65.7</v>
      </c>
      <c r="D302">
        <v>60.89</v>
      </c>
      <c r="E302">
        <v>53.73</v>
      </c>
    </row>
    <row r="303" spans="1:5">
      <c r="A303" s="17">
        <v>44197</v>
      </c>
      <c r="B303">
        <v>83.35</v>
      </c>
      <c r="C303">
        <v>65.94</v>
      </c>
      <c r="D303">
        <v>61.07</v>
      </c>
      <c r="E303">
        <v>53.84</v>
      </c>
    </row>
    <row r="304" spans="1:5">
      <c r="A304" s="17">
        <v>44228</v>
      </c>
      <c r="B304">
        <v>91.34</v>
      </c>
      <c r="C304">
        <v>72.16</v>
      </c>
      <c r="D304">
        <v>65.98</v>
      </c>
      <c r="E304">
        <v>56.78</v>
      </c>
    </row>
    <row r="305" spans="1:5">
      <c r="A305" s="17">
        <v>44256</v>
      </c>
      <c r="B305">
        <v>91.52</v>
      </c>
      <c r="C305">
        <v>72.33</v>
      </c>
      <c r="D305">
        <v>66.12</v>
      </c>
      <c r="E305">
        <v>56.86</v>
      </c>
    </row>
    <row r="306" spans="1:5">
      <c r="A306" s="17">
        <v>44287</v>
      </c>
      <c r="B306">
        <v>92.73</v>
      </c>
      <c r="C306">
        <v>73.3</v>
      </c>
      <c r="D306">
        <v>66.88</v>
      </c>
      <c r="E306">
        <v>57.32</v>
      </c>
    </row>
    <row r="307" spans="1:5">
      <c r="A307" s="17">
        <v>44317</v>
      </c>
      <c r="B307">
        <v>71.77</v>
      </c>
      <c r="C307">
        <v>69.569999999999993</v>
      </c>
      <c r="D307">
        <v>64.75</v>
      </c>
      <c r="E307">
        <v>56.47</v>
      </c>
    </row>
    <row r="308" spans="1:5">
      <c r="A308" s="17">
        <v>44348</v>
      </c>
      <c r="B308">
        <v>26.94</v>
      </c>
      <c r="C308">
        <v>54.32</v>
      </c>
      <c r="D308">
        <v>55.4</v>
      </c>
      <c r="E308">
        <v>52.54</v>
      </c>
    </row>
    <row r="309" spans="1:5">
      <c r="A309" s="17">
        <v>44378</v>
      </c>
      <c r="B309">
        <v>22.73</v>
      </c>
      <c r="C309">
        <v>51.8</v>
      </c>
      <c r="D309">
        <v>53.75</v>
      </c>
      <c r="E309">
        <v>51.8</v>
      </c>
    </row>
    <row r="310" spans="1:5">
      <c r="A310" s="17">
        <v>44409</v>
      </c>
      <c r="B310">
        <v>16.670000000000002</v>
      </c>
      <c r="C310">
        <v>47.91</v>
      </c>
      <c r="D310">
        <v>51.21</v>
      </c>
      <c r="E310">
        <v>50.66</v>
      </c>
    </row>
    <row r="311" spans="1:5">
      <c r="A311" s="17">
        <v>44440</v>
      </c>
      <c r="B311">
        <v>10.29</v>
      </c>
      <c r="C311">
        <v>42.37</v>
      </c>
      <c r="D311">
        <v>47.45</v>
      </c>
      <c r="E311">
        <v>48.93</v>
      </c>
    </row>
    <row r="312" spans="1:5">
      <c r="A312" s="17">
        <v>44470</v>
      </c>
      <c r="B312">
        <v>45.48</v>
      </c>
      <c r="C312">
        <v>49.73</v>
      </c>
      <c r="D312">
        <v>51.74</v>
      </c>
      <c r="E312">
        <v>50.88</v>
      </c>
    </row>
    <row r="313" spans="1:5">
      <c r="A313" s="17">
        <v>44501</v>
      </c>
      <c r="B313">
        <v>23.7</v>
      </c>
      <c r="C313">
        <v>40.619999999999997</v>
      </c>
      <c r="D313">
        <v>45.49</v>
      </c>
      <c r="E313">
        <v>47.93</v>
      </c>
    </row>
    <row r="314" spans="1:5">
      <c r="A314" s="17">
        <v>44531</v>
      </c>
      <c r="B314">
        <v>40.64</v>
      </c>
      <c r="C314">
        <v>45.11</v>
      </c>
      <c r="D314">
        <v>48.17</v>
      </c>
      <c r="E314">
        <v>49.14</v>
      </c>
    </row>
    <row r="315" spans="1:5">
      <c r="A315" s="17">
        <v>44562</v>
      </c>
      <c r="B315">
        <v>60.59</v>
      </c>
      <c r="C315">
        <v>51.4</v>
      </c>
      <c r="D315">
        <v>52.02</v>
      </c>
      <c r="E315">
        <v>50.94</v>
      </c>
    </row>
    <row r="316" spans="1:5">
      <c r="A316" s="17">
        <v>44593</v>
      </c>
      <c r="B316">
        <v>66.02</v>
      </c>
      <c r="C316">
        <v>53.31</v>
      </c>
      <c r="D316">
        <v>53.21</v>
      </c>
      <c r="E316">
        <v>51.5</v>
      </c>
    </row>
    <row r="317" spans="1:5">
      <c r="A317" s="17">
        <v>44621</v>
      </c>
      <c r="B317">
        <v>80.87</v>
      </c>
      <c r="C317">
        <v>60.06</v>
      </c>
      <c r="D317">
        <v>57.67</v>
      </c>
      <c r="E317">
        <v>53.66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7E005-1ADE-4935-BEED-0AAE17D833D3}">
  <sheetPr>
    <tabColor rgb="FF70AD47"/>
  </sheetPr>
  <dimension ref="A1:E317"/>
  <sheetViews>
    <sheetView zoomScaleNormal="100" workbookViewId="0">
      <selection activeCell="C1" sqref="C1"/>
    </sheetView>
  </sheetViews>
  <sheetFormatPr defaultRowHeight="12.75"/>
  <cols>
    <col min="1" max="1" width="10.140625" bestFit="1" customWidth="1"/>
  </cols>
  <sheetData>
    <row r="1" spans="1:5">
      <c r="A1" t="s">
        <v>1</v>
      </c>
      <c r="B1" t="s">
        <v>458</v>
      </c>
      <c r="C1" t="s">
        <v>459</v>
      </c>
      <c r="D1" t="s">
        <v>460</v>
      </c>
      <c r="E1" t="s">
        <v>461</v>
      </c>
    </row>
    <row r="2" spans="1:5">
      <c r="A2" s="17">
        <v>35034</v>
      </c>
      <c r="B2">
        <v>0</v>
      </c>
      <c r="C2">
        <v>1.27</v>
      </c>
      <c r="D2">
        <v>32.979999999999997</v>
      </c>
      <c r="E2">
        <v>47.76</v>
      </c>
    </row>
    <row r="3" spans="1:5">
      <c r="A3" s="17">
        <v>35065</v>
      </c>
      <c r="B3">
        <v>6.84</v>
      </c>
      <c r="C3">
        <v>3.11</v>
      </c>
      <c r="D3">
        <v>33.619999999999997</v>
      </c>
      <c r="E3">
        <v>48.01</v>
      </c>
    </row>
    <row r="4" spans="1:5">
      <c r="A4" s="17">
        <v>35096</v>
      </c>
      <c r="B4">
        <v>50.57</v>
      </c>
      <c r="C4">
        <v>17.96</v>
      </c>
      <c r="D4">
        <v>39.07</v>
      </c>
      <c r="E4">
        <v>50.13</v>
      </c>
    </row>
    <row r="5" spans="1:5">
      <c r="A5" s="17">
        <v>35125</v>
      </c>
      <c r="B5">
        <v>63.58</v>
      </c>
      <c r="C5">
        <v>24.56</v>
      </c>
      <c r="D5">
        <v>41.69</v>
      </c>
      <c r="E5">
        <v>51.17</v>
      </c>
    </row>
    <row r="6" spans="1:5">
      <c r="A6" s="17">
        <v>35156</v>
      </c>
      <c r="B6">
        <v>30.69</v>
      </c>
      <c r="C6">
        <v>19.71</v>
      </c>
      <c r="D6">
        <v>37.04</v>
      </c>
      <c r="E6">
        <v>48.33</v>
      </c>
    </row>
    <row r="7" spans="1:5">
      <c r="A7" s="17">
        <v>35186</v>
      </c>
      <c r="B7">
        <v>38.03</v>
      </c>
      <c r="C7">
        <v>22.34</v>
      </c>
      <c r="D7">
        <v>38.17</v>
      </c>
      <c r="E7">
        <v>48.78</v>
      </c>
    </row>
    <row r="8" spans="1:5">
      <c r="A8" s="17">
        <v>35217</v>
      </c>
      <c r="B8">
        <v>46.52</v>
      </c>
      <c r="C8">
        <v>25.1</v>
      </c>
      <c r="D8">
        <v>39.35</v>
      </c>
      <c r="E8">
        <v>49.24</v>
      </c>
    </row>
    <row r="9" spans="1:5">
      <c r="A9" s="17">
        <v>35247</v>
      </c>
      <c r="B9">
        <v>38.82</v>
      </c>
      <c r="C9">
        <v>24.17</v>
      </c>
      <c r="D9">
        <v>38.590000000000003</v>
      </c>
      <c r="E9">
        <v>48.8</v>
      </c>
    </row>
    <row r="10" spans="1:5">
      <c r="A10" s="17">
        <v>35278</v>
      </c>
      <c r="B10">
        <v>16.100000000000001</v>
      </c>
      <c r="C10">
        <v>19.53</v>
      </c>
      <c r="D10">
        <v>34.5</v>
      </c>
      <c r="E10">
        <v>46.39</v>
      </c>
    </row>
    <row r="11" spans="1:5">
      <c r="A11" s="17">
        <v>35309</v>
      </c>
      <c r="B11">
        <v>10.27</v>
      </c>
      <c r="C11">
        <v>17.14</v>
      </c>
      <c r="D11">
        <v>32.119999999999997</v>
      </c>
      <c r="E11">
        <v>44.91</v>
      </c>
    </row>
    <row r="12" spans="1:5">
      <c r="A12" s="17">
        <v>35339</v>
      </c>
      <c r="B12">
        <v>7.8</v>
      </c>
      <c r="C12">
        <v>15.86</v>
      </c>
      <c r="D12">
        <v>30.79</v>
      </c>
      <c r="E12">
        <v>44.06</v>
      </c>
    </row>
    <row r="13" spans="1:5">
      <c r="A13" s="17">
        <v>35370</v>
      </c>
      <c r="B13">
        <v>6.5</v>
      </c>
      <c r="C13">
        <v>15.16</v>
      </c>
      <c r="D13">
        <v>30.05</v>
      </c>
      <c r="E13">
        <v>43.59</v>
      </c>
    </row>
    <row r="14" spans="1:5">
      <c r="A14" s="17">
        <v>35400</v>
      </c>
      <c r="B14">
        <v>60.17</v>
      </c>
      <c r="C14">
        <v>33.119999999999997</v>
      </c>
      <c r="D14">
        <v>38.64</v>
      </c>
      <c r="E14">
        <v>46.77</v>
      </c>
    </row>
    <row r="15" spans="1:5">
      <c r="A15" s="17">
        <v>35431</v>
      </c>
      <c r="B15">
        <v>68.38</v>
      </c>
      <c r="C15">
        <v>37.61</v>
      </c>
      <c r="D15">
        <v>40.99</v>
      </c>
      <c r="E15">
        <v>47.69</v>
      </c>
    </row>
    <row r="16" spans="1:5">
      <c r="A16" s="17">
        <v>35462</v>
      </c>
      <c r="B16">
        <v>92.12</v>
      </c>
      <c r="C16">
        <v>64.03</v>
      </c>
      <c r="D16">
        <v>57.91</v>
      </c>
      <c r="E16">
        <v>55.45</v>
      </c>
    </row>
    <row r="17" spans="1:5">
      <c r="A17" s="17">
        <v>35490</v>
      </c>
      <c r="B17">
        <v>74.95</v>
      </c>
      <c r="C17">
        <v>58.37</v>
      </c>
      <c r="D17">
        <v>54.49</v>
      </c>
      <c r="E17">
        <v>53.77</v>
      </c>
    </row>
    <row r="18" spans="1:5">
      <c r="A18" s="17">
        <v>35521</v>
      </c>
      <c r="B18">
        <v>82.65</v>
      </c>
      <c r="C18">
        <v>64.05</v>
      </c>
      <c r="D18">
        <v>58.67</v>
      </c>
      <c r="E18">
        <v>55.96</v>
      </c>
    </row>
    <row r="19" spans="1:5">
      <c r="A19" s="17">
        <v>35551</v>
      </c>
      <c r="B19">
        <v>90.76</v>
      </c>
      <c r="C19">
        <v>72.16</v>
      </c>
      <c r="D19">
        <v>65.209999999999994</v>
      </c>
      <c r="E19">
        <v>59.72</v>
      </c>
    </row>
    <row r="20" spans="1:5">
      <c r="A20" s="17">
        <v>35582</v>
      </c>
      <c r="B20">
        <v>91.68</v>
      </c>
      <c r="C20">
        <v>73.239999999999995</v>
      </c>
      <c r="D20">
        <v>66.12</v>
      </c>
      <c r="E20">
        <v>60.27</v>
      </c>
    </row>
    <row r="21" spans="1:5">
      <c r="A21" s="17">
        <v>35612</v>
      </c>
      <c r="B21">
        <v>96.68</v>
      </c>
      <c r="C21">
        <v>81.38</v>
      </c>
      <c r="D21">
        <v>73.62</v>
      </c>
      <c r="E21">
        <v>65.239999999999995</v>
      </c>
    </row>
    <row r="22" spans="1:5">
      <c r="A22" s="17">
        <v>35643</v>
      </c>
      <c r="B22">
        <v>76.33</v>
      </c>
      <c r="C22">
        <v>73.900000000000006</v>
      </c>
      <c r="D22">
        <v>68.77</v>
      </c>
      <c r="E22">
        <v>62.84</v>
      </c>
    </row>
    <row r="23" spans="1:5">
      <c r="A23" s="17">
        <v>35674</v>
      </c>
      <c r="B23">
        <v>77.180000000000007</v>
      </c>
      <c r="C23">
        <v>74.22</v>
      </c>
      <c r="D23">
        <v>69.03</v>
      </c>
      <c r="E23">
        <v>63</v>
      </c>
    </row>
    <row r="24" spans="1:5">
      <c r="A24" s="17">
        <v>35704</v>
      </c>
      <c r="B24">
        <v>86.67</v>
      </c>
      <c r="C24">
        <v>78.13</v>
      </c>
      <c r="D24">
        <v>72.3</v>
      </c>
      <c r="E24">
        <v>65.14</v>
      </c>
    </row>
    <row r="25" spans="1:5">
      <c r="A25" s="17">
        <v>35735</v>
      </c>
      <c r="B25">
        <v>88.36</v>
      </c>
      <c r="C25">
        <v>78.97</v>
      </c>
      <c r="D25">
        <v>73.02</v>
      </c>
      <c r="E25">
        <v>65.62</v>
      </c>
    </row>
    <row r="26" spans="1:5">
      <c r="A26" s="17">
        <v>35765</v>
      </c>
      <c r="B26">
        <v>64.540000000000006</v>
      </c>
      <c r="C26">
        <v>72.88</v>
      </c>
      <c r="D26">
        <v>69.28</v>
      </c>
      <c r="E26">
        <v>63.86</v>
      </c>
    </row>
    <row r="27" spans="1:5">
      <c r="A27" s="17">
        <v>35796</v>
      </c>
      <c r="B27">
        <v>89.75</v>
      </c>
      <c r="C27">
        <v>82.25</v>
      </c>
      <c r="D27">
        <v>76.989999999999995</v>
      </c>
      <c r="E27">
        <v>69.069999999999993</v>
      </c>
    </row>
    <row r="28" spans="1:5">
      <c r="A28" s="17">
        <v>35827</v>
      </c>
      <c r="B28">
        <v>79.010000000000005</v>
      </c>
      <c r="C28">
        <v>78.36</v>
      </c>
      <c r="D28">
        <v>74.430000000000007</v>
      </c>
      <c r="E28">
        <v>67.78</v>
      </c>
    </row>
    <row r="29" spans="1:5">
      <c r="A29" s="17">
        <v>35855</v>
      </c>
      <c r="B29">
        <v>90.25</v>
      </c>
      <c r="C29">
        <v>83.87</v>
      </c>
      <c r="D29">
        <v>79.209999999999994</v>
      </c>
      <c r="E29">
        <v>71.34</v>
      </c>
    </row>
    <row r="30" spans="1:5">
      <c r="A30" s="17">
        <v>35886</v>
      </c>
      <c r="B30">
        <v>96.18</v>
      </c>
      <c r="C30">
        <v>89.61</v>
      </c>
      <c r="D30">
        <v>85.04</v>
      </c>
      <c r="E30">
        <v>76.52</v>
      </c>
    </row>
    <row r="31" spans="1:5">
      <c r="A31" s="17">
        <v>35916</v>
      </c>
      <c r="B31">
        <v>75.83</v>
      </c>
      <c r="C31">
        <v>80.16</v>
      </c>
      <c r="D31">
        <v>78.099999999999994</v>
      </c>
      <c r="E31">
        <v>72.53</v>
      </c>
    </row>
    <row r="32" spans="1:5">
      <c r="A32" s="17">
        <v>35947</v>
      </c>
      <c r="B32">
        <v>63.69</v>
      </c>
      <c r="C32">
        <v>74.84</v>
      </c>
      <c r="D32">
        <v>74.19</v>
      </c>
      <c r="E32">
        <v>70.25</v>
      </c>
    </row>
    <row r="33" spans="1:5">
      <c r="A33" s="17">
        <v>35977</v>
      </c>
      <c r="B33">
        <v>75.47</v>
      </c>
      <c r="C33">
        <v>78.11</v>
      </c>
      <c r="D33">
        <v>76.7</v>
      </c>
      <c r="E33">
        <v>72.069999999999993</v>
      </c>
    </row>
    <row r="34" spans="1:5">
      <c r="A34" s="17">
        <v>36008</v>
      </c>
      <c r="B34">
        <v>44.07</v>
      </c>
      <c r="C34">
        <v>64.319999999999993</v>
      </c>
      <c r="D34">
        <v>66.489999999999995</v>
      </c>
      <c r="E34">
        <v>65.97</v>
      </c>
    </row>
    <row r="35" spans="1:5">
      <c r="A35" s="17">
        <v>36039</v>
      </c>
      <c r="B35">
        <v>49.02</v>
      </c>
      <c r="C35">
        <v>65.39</v>
      </c>
      <c r="D35">
        <v>67.22</v>
      </c>
      <c r="E35">
        <v>66.430000000000007</v>
      </c>
    </row>
    <row r="36" spans="1:5">
      <c r="A36" s="17">
        <v>36069</v>
      </c>
      <c r="B36">
        <v>43.27</v>
      </c>
      <c r="C36">
        <v>63.26</v>
      </c>
      <c r="D36">
        <v>65.67</v>
      </c>
      <c r="E36">
        <v>65.52</v>
      </c>
    </row>
    <row r="37" spans="1:5">
      <c r="A37" s="17">
        <v>36100</v>
      </c>
      <c r="B37">
        <v>38.39</v>
      </c>
      <c r="C37">
        <v>61.62</v>
      </c>
      <c r="D37">
        <v>64.52</v>
      </c>
      <c r="E37">
        <v>64.86</v>
      </c>
    </row>
    <row r="38" spans="1:5">
      <c r="A38" s="17">
        <v>36130</v>
      </c>
      <c r="B38">
        <v>85.61</v>
      </c>
      <c r="C38">
        <v>75.459999999999994</v>
      </c>
      <c r="D38">
        <v>74.05</v>
      </c>
      <c r="E38">
        <v>70.8</v>
      </c>
    </row>
    <row r="39" spans="1:5">
      <c r="A39" s="17">
        <v>36161</v>
      </c>
      <c r="B39">
        <v>86.54</v>
      </c>
      <c r="C39">
        <v>76.05</v>
      </c>
      <c r="D39">
        <v>74.489999999999995</v>
      </c>
      <c r="E39">
        <v>71.099999999999994</v>
      </c>
    </row>
    <row r="40" spans="1:5">
      <c r="A40" s="17">
        <v>36192</v>
      </c>
      <c r="B40">
        <v>90.48</v>
      </c>
      <c r="C40">
        <v>78.510000000000005</v>
      </c>
      <c r="D40">
        <v>76.349999999999994</v>
      </c>
      <c r="E40">
        <v>72.37</v>
      </c>
    </row>
    <row r="41" spans="1:5">
      <c r="A41" s="17">
        <v>36220</v>
      </c>
      <c r="B41">
        <v>92.22</v>
      </c>
      <c r="C41">
        <v>79.7</v>
      </c>
      <c r="D41">
        <v>77.260000000000005</v>
      </c>
      <c r="E41">
        <v>73</v>
      </c>
    </row>
    <row r="42" spans="1:5">
      <c r="A42" s="17">
        <v>36251</v>
      </c>
      <c r="B42">
        <v>32.82</v>
      </c>
      <c r="C42">
        <v>56.43</v>
      </c>
      <c r="D42">
        <v>60.68</v>
      </c>
      <c r="E42">
        <v>63.23</v>
      </c>
    </row>
    <row r="43" spans="1:5">
      <c r="A43" s="17">
        <v>36281</v>
      </c>
      <c r="B43">
        <v>59.23</v>
      </c>
      <c r="C43">
        <v>64.290000000000006</v>
      </c>
      <c r="D43">
        <v>65.959999999999994</v>
      </c>
      <c r="E43">
        <v>66.349999999999994</v>
      </c>
    </row>
    <row r="44" spans="1:5">
      <c r="A44" s="17">
        <v>36312</v>
      </c>
      <c r="B44">
        <v>43.1</v>
      </c>
      <c r="C44">
        <v>56.95</v>
      </c>
      <c r="D44">
        <v>60.42</v>
      </c>
      <c r="E44">
        <v>62.85</v>
      </c>
    </row>
    <row r="45" spans="1:5">
      <c r="A45" s="17">
        <v>36342</v>
      </c>
      <c r="B45">
        <v>57.7</v>
      </c>
      <c r="C45">
        <v>61.17</v>
      </c>
      <c r="D45">
        <v>63.23</v>
      </c>
      <c r="E45">
        <v>64.489999999999995</v>
      </c>
    </row>
    <row r="46" spans="1:5">
      <c r="A46" s="17">
        <v>36373</v>
      </c>
      <c r="B46">
        <v>60.72</v>
      </c>
      <c r="C46">
        <v>62</v>
      </c>
      <c r="D46">
        <v>63.78</v>
      </c>
      <c r="E46">
        <v>64.81</v>
      </c>
    </row>
    <row r="47" spans="1:5">
      <c r="A47" s="17">
        <v>36404</v>
      </c>
      <c r="B47">
        <v>78.37</v>
      </c>
      <c r="C47">
        <v>67.92</v>
      </c>
      <c r="D47">
        <v>67.760000000000005</v>
      </c>
      <c r="E47">
        <v>67.150000000000006</v>
      </c>
    </row>
    <row r="48" spans="1:5">
      <c r="A48" s="17">
        <v>36434</v>
      </c>
      <c r="B48">
        <v>86.43</v>
      </c>
      <c r="C48">
        <v>72.209999999999994</v>
      </c>
      <c r="D48">
        <v>70.8</v>
      </c>
      <c r="E48">
        <v>69.02</v>
      </c>
    </row>
    <row r="49" spans="1:5">
      <c r="A49" s="17">
        <v>36465</v>
      </c>
      <c r="B49">
        <v>87.5</v>
      </c>
      <c r="C49">
        <v>72.83</v>
      </c>
      <c r="D49">
        <v>71.25</v>
      </c>
      <c r="E49">
        <v>69.3</v>
      </c>
    </row>
    <row r="50" spans="1:5">
      <c r="A50" s="17">
        <v>36495</v>
      </c>
      <c r="B50">
        <v>95.29</v>
      </c>
      <c r="C50">
        <v>79.95</v>
      </c>
      <c r="D50">
        <v>76.650000000000006</v>
      </c>
      <c r="E50">
        <v>72.83</v>
      </c>
    </row>
    <row r="51" spans="1:5">
      <c r="A51" s="17">
        <v>36526</v>
      </c>
      <c r="B51">
        <v>97.13</v>
      </c>
      <c r="C51">
        <v>83.31</v>
      </c>
      <c r="D51">
        <v>79.489999999999995</v>
      </c>
      <c r="E51">
        <v>74.88</v>
      </c>
    </row>
    <row r="52" spans="1:5">
      <c r="A52" s="17">
        <v>36557</v>
      </c>
      <c r="B52">
        <v>99.4</v>
      </c>
      <c r="C52">
        <v>92.44</v>
      </c>
      <c r="D52">
        <v>88.84</v>
      </c>
      <c r="E52">
        <v>83.24</v>
      </c>
    </row>
    <row r="53" spans="1:5">
      <c r="A53" s="17">
        <v>36586</v>
      </c>
      <c r="B53">
        <v>61.86</v>
      </c>
      <c r="C53">
        <v>70.27</v>
      </c>
      <c r="D53">
        <v>70.98</v>
      </c>
      <c r="E53">
        <v>70.75</v>
      </c>
    </row>
    <row r="54" spans="1:5">
      <c r="A54" s="17">
        <v>36617</v>
      </c>
      <c r="B54">
        <v>66.010000000000005</v>
      </c>
      <c r="C54">
        <v>71.91</v>
      </c>
      <c r="D54">
        <v>72.27</v>
      </c>
      <c r="E54">
        <v>71.7</v>
      </c>
    </row>
    <row r="55" spans="1:5">
      <c r="A55" s="17">
        <v>36647</v>
      </c>
      <c r="B55">
        <v>52.72</v>
      </c>
      <c r="C55">
        <v>65.64</v>
      </c>
      <c r="D55">
        <v>67.290000000000006</v>
      </c>
      <c r="E55">
        <v>68.180000000000007</v>
      </c>
    </row>
    <row r="56" spans="1:5">
      <c r="A56" s="17">
        <v>36678</v>
      </c>
      <c r="B56">
        <v>68.790000000000006</v>
      </c>
      <c r="C56">
        <v>70.56</v>
      </c>
      <c r="D56">
        <v>70.959999999999994</v>
      </c>
      <c r="E56">
        <v>70.72</v>
      </c>
    </row>
    <row r="57" spans="1:5">
      <c r="A57" s="17">
        <v>36708</v>
      </c>
      <c r="B57">
        <v>86.54</v>
      </c>
      <c r="C57">
        <v>79.22</v>
      </c>
      <c r="D57">
        <v>77.89</v>
      </c>
      <c r="E57">
        <v>75.87</v>
      </c>
    </row>
    <row r="58" spans="1:5">
      <c r="A58" s="17">
        <v>36739</v>
      </c>
      <c r="B58">
        <v>57.32</v>
      </c>
      <c r="C58">
        <v>66.14</v>
      </c>
      <c r="D58">
        <v>67.52</v>
      </c>
      <c r="E58">
        <v>68.430000000000007</v>
      </c>
    </row>
    <row r="59" spans="1:5">
      <c r="A59" s="17">
        <v>36770</v>
      </c>
      <c r="B59">
        <v>56.78</v>
      </c>
      <c r="C59">
        <v>65.91</v>
      </c>
      <c r="D59">
        <v>67.34</v>
      </c>
      <c r="E59">
        <v>68.3</v>
      </c>
    </row>
    <row r="60" spans="1:5">
      <c r="A60" s="17">
        <v>36800</v>
      </c>
      <c r="B60">
        <v>71.09</v>
      </c>
      <c r="C60">
        <v>70.02</v>
      </c>
      <c r="D60">
        <v>70.349999999999994</v>
      </c>
      <c r="E60">
        <v>70.34</v>
      </c>
    </row>
    <row r="61" spans="1:5">
      <c r="A61" s="17">
        <v>36831</v>
      </c>
      <c r="B61">
        <v>77.290000000000006</v>
      </c>
      <c r="C61">
        <v>72.099999999999994</v>
      </c>
      <c r="D61">
        <v>71.88</v>
      </c>
      <c r="E61">
        <v>71.39</v>
      </c>
    </row>
    <row r="62" spans="1:5">
      <c r="A62" s="17">
        <v>36861</v>
      </c>
      <c r="B62">
        <v>89.58</v>
      </c>
      <c r="C62">
        <v>78.3</v>
      </c>
      <c r="D62">
        <v>76.64</v>
      </c>
      <c r="E62">
        <v>74.77</v>
      </c>
    </row>
    <row r="63" spans="1:5">
      <c r="A63" s="17">
        <v>36892</v>
      </c>
      <c r="B63">
        <v>93.49</v>
      </c>
      <c r="C63">
        <v>81.7</v>
      </c>
      <c r="D63">
        <v>79.42</v>
      </c>
      <c r="E63">
        <v>76.87</v>
      </c>
    </row>
    <row r="64" spans="1:5">
      <c r="A64" s="17">
        <v>36923</v>
      </c>
      <c r="B64">
        <v>42.06</v>
      </c>
      <c r="C64">
        <v>59.12</v>
      </c>
      <c r="D64">
        <v>62.13</v>
      </c>
      <c r="E64">
        <v>64.78</v>
      </c>
    </row>
    <row r="65" spans="1:5">
      <c r="A65" s="17">
        <v>36951</v>
      </c>
      <c r="B65">
        <v>31.11</v>
      </c>
      <c r="C65">
        <v>52.19</v>
      </c>
      <c r="D65">
        <v>56.48</v>
      </c>
      <c r="E65">
        <v>60.58</v>
      </c>
    </row>
    <row r="66" spans="1:5">
      <c r="A66" s="17">
        <v>36982</v>
      </c>
      <c r="B66">
        <v>25.18</v>
      </c>
      <c r="C66">
        <v>48.36</v>
      </c>
      <c r="D66">
        <v>53.34</v>
      </c>
      <c r="E66">
        <v>58.22</v>
      </c>
    </row>
    <row r="67" spans="1:5">
      <c r="A67" s="17">
        <v>37012</v>
      </c>
      <c r="B67">
        <v>20.190000000000001</v>
      </c>
      <c r="C67">
        <v>45.13</v>
      </c>
      <c r="D67">
        <v>50.7</v>
      </c>
      <c r="E67">
        <v>56.26</v>
      </c>
    </row>
    <row r="68" spans="1:5">
      <c r="A68" s="17">
        <v>37043</v>
      </c>
      <c r="B68">
        <v>16.239999999999998</v>
      </c>
      <c r="C68">
        <v>42.51</v>
      </c>
      <c r="D68">
        <v>48.59</v>
      </c>
      <c r="E68">
        <v>54.71</v>
      </c>
    </row>
    <row r="69" spans="1:5">
      <c r="A69" s="17">
        <v>37073</v>
      </c>
      <c r="B69">
        <v>8.02</v>
      </c>
      <c r="C69">
        <v>34.630000000000003</v>
      </c>
      <c r="D69">
        <v>42.01</v>
      </c>
      <c r="E69">
        <v>49.73</v>
      </c>
    </row>
    <row r="70" spans="1:5">
      <c r="A70" s="17">
        <v>37104</v>
      </c>
      <c r="B70">
        <v>7.66</v>
      </c>
      <c r="C70">
        <v>34.19</v>
      </c>
      <c r="D70">
        <v>41.64</v>
      </c>
      <c r="E70">
        <v>49.45</v>
      </c>
    </row>
    <row r="71" spans="1:5">
      <c r="A71" s="17">
        <v>37135</v>
      </c>
      <c r="B71">
        <v>4.37</v>
      </c>
      <c r="C71">
        <v>29.46</v>
      </c>
      <c r="D71">
        <v>37.58</v>
      </c>
      <c r="E71">
        <v>46.34</v>
      </c>
    </row>
    <row r="72" spans="1:5">
      <c r="A72" s="17">
        <v>37165</v>
      </c>
      <c r="B72">
        <v>3.43</v>
      </c>
      <c r="C72">
        <v>27.64</v>
      </c>
      <c r="D72">
        <v>35.979999999999997</v>
      </c>
      <c r="E72">
        <v>45.1</v>
      </c>
    </row>
    <row r="73" spans="1:5">
      <c r="A73" s="17">
        <v>37196</v>
      </c>
      <c r="B73">
        <v>23.92</v>
      </c>
      <c r="C73">
        <v>31.62</v>
      </c>
      <c r="D73">
        <v>38.340000000000003</v>
      </c>
      <c r="E73">
        <v>46.34</v>
      </c>
    </row>
    <row r="74" spans="1:5">
      <c r="A74" s="17">
        <v>37226</v>
      </c>
      <c r="B74">
        <v>60.24</v>
      </c>
      <c r="C74">
        <v>41.94</v>
      </c>
      <c r="D74">
        <v>44.66</v>
      </c>
      <c r="E74">
        <v>49.73</v>
      </c>
    </row>
    <row r="75" spans="1:5">
      <c r="A75" s="17">
        <v>37257</v>
      </c>
      <c r="B75">
        <v>38.130000000000003</v>
      </c>
      <c r="C75">
        <v>36.869999999999997</v>
      </c>
      <c r="D75">
        <v>41</v>
      </c>
      <c r="E75">
        <v>47.23</v>
      </c>
    </row>
    <row r="76" spans="1:5">
      <c r="A76" s="17">
        <v>37288</v>
      </c>
      <c r="B76">
        <v>39.42</v>
      </c>
      <c r="C76">
        <v>37.200000000000003</v>
      </c>
      <c r="D76">
        <v>41.2</v>
      </c>
      <c r="E76">
        <v>47.34</v>
      </c>
    </row>
    <row r="77" spans="1:5">
      <c r="A77" s="17">
        <v>37316</v>
      </c>
      <c r="B77">
        <v>48.33</v>
      </c>
      <c r="C77">
        <v>39.17</v>
      </c>
      <c r="D77">
        <v>42.36</v>
      </c>
      <c r="E77">
        <v>47.93</v>
      </c>
    </row>
    <row r="78" spans="1:5">
      <c r="A78" s="17">
        <v>37347</v>
      </c>
      <c r="B78">
        <v>33.630000000000003</v>
      </c>
      <c r="C78">
        <v>36.61</v>
      </c>
      <c r="D78">
        <v>40.65</v>
      </c>
      <c r="E78">
        <v>46.85</v>
      </c>
    </row>
    <row r="79" spans="1:5">
      <c r="A79" s="17">
        <v>37377</v>
      </c>
      <c r="B79">
        <v>30.28</v>
      </c>
      <c r="C79">
        <v>35.97</v>
      </c>
      <c r="D79">
        <v>40.22</v>
      </c>
      <c r="E79">
        <v>46.58</v>
      </c>
    </row>
    <row r="80" spans="1:5">
      <c r="A80" s="17">
        <v>37408</v>
      </c>
      <c r="B80">
        <v>19.82</v>
      </c>
      <c r="C80">
        <v>33.619999999999997</v>
      </c>
      <c r="D80">
        <v>38.68</v>
      </c>
      <c r="E80">
        <v>45.64</v>
      </c>
    </row>
    <row r="81" spans="1:5">
      <c r="A81" s="17">
        <v>37438</v>
      </c>
      <c r="B81">
        <v>20.75</v>
      </c>
      <c r="C81">
        <v>33.729999999999997</v>
      </c>
      <c r="D81">
        <v>38.74</v>
      </c>
      <c r="E81">
        <v>45.67</v>
      </c>
    </row>
    <row r="82" spans="1:5">
      <c r="A82" s="17">
        <v>37469</v>
      </c>
      <c r="B82">
        <v>35.270000000000003</v>
      </c>
      <c r="C82">
        <v>35.29</v>
      </c>
      <c r="D82">
        <v>39.520000000000003</v>
      </c>
      <c r="E82">
        <v>46.01</v>
      </c>
    </row>
    <row r="83" spans="1:5">
      <c r="A83" s="17">
        <v>37500</v>
      </c>
      <c r="B83">
        <v>27.35</v>
      </c>
      <c r="C83">
        <v>34.33</v>
      </c>
      <c r="D83">
        <v>38.950000000000003</v>
      </c>
      <c r="E83">
        <v>45.7</v>
      </c>
    </row>
    <row r="84" spans="1:5">
      <c r="A84" s="17">
        <v>37530</v>
      </c>
      <c r="B84">
        <v>20.63</v>
      </c>
      <c r="C84">
        <v>33.35</v>
      </c>
      <c r="D84">
        <v>38.380000000000003</v>
      </c>
      <c r="E84">
        <v>45.39</v>
      </c>
    </row>
    <row r="85" spans="1:5">
      <c r="A85" s="17">
        <v>37561</v>
      </c>
      <c r="B85">
        <v>7.05</v>
      </c>
      <c r="C85">
        <v>28.55</v>
      </c>
      <c r="D85">
        <v>35.450000000000003</v>
      </c>
      <c r="E85">
        <v>43.79</v>
      </c>
    </row>
    <row r="86" spans="1:5">
      <c r="A86" s="17">
        <v>37591</v>
      </c>
      <c r="B86">
        <v>4.3499999999999996</v>
      </c>
      <c r="C86">
        <v>25.9</v>
      </c>
      <c r="D86">
        <v>33.700000000000003</v>
      </c>
      <c r="E86">
        <v>42.81</v>
      </c>
    </row>
    <row r="87" spans="1:5">
      <c r="A87" s="17">
        <v>37622</v>
      </c>
      <c r="B87">
        <v>33.159999999999997</v>
      </c>
      <c r="C87">
        <v>31.27</v>
      </c>
      <c r="D87">
        <v>36.24</v>
      </c>
      <c r="E87">
        <v>43.79</v>
      </c>
    </row>
    <row r="88" spans="1:5">
      <c r="A88" s="17">
        <v>37653</v>
      </c>
      <c r="B88">
        <v>24.36</v>
      </c>
      <c r="C88">
        <v>29.36</v>
      </c>
      <c r="D88">
        <v>35.08</v>
      </c>
      <c r="E88">
        <v>43.18</v>
      </c>
    </row>
    <row r="89" spans="1:5">
      <c r="A89" s="17">
        <v>37681</v>
      </c>
      <c r="B89">
        <v>10.08</v>
      </c>
      <c r="C89">
        <v>23.58</v>
      </c>
      <c r="D89">
        <v>31.26</v>
      </c>
      <c r="E89">
        <v>41.07</v>
      </c>
    </row>
    <row r="90" spans="1:5">
      <c r="A90" s="17">
        <v>37712</v>
      </c>
      <c r="B90">
        <v>7.26</v>
      </c>
      <c r="C90">
        <v>21.48</v>
      </c>
      <c r="D90">
        <v>29.72</v>
      </c>
      <c r="E90">
        <v>40.17</v>
      </c>
    </row>
    <row r="91" spans="1:5">
      <c r="A91" s="17">
        <v>37742</v>
      </c>
      <c r="B91">
        <v>36.51</v>
      </c>
      <c r="C91">
        <v>29.26</v>
      </c>
      <c r="D91">
        <v>33.590000000000003</v>
      </c>
      <c r="E91">
        <v>41.62</v>
      </c>
    </row>
    <row r="92" spans="1:5">
      <c r="A92" s="17">
        <v>37773</v>
      </c>
      <c r="B92">
        <v>34.46</v>
      </c>
      <c r="C92">
        <v>28.86</v>
      </c>
      <c r="D92">
        <v>33.340000000000003</v>
      </c>
      <c r="E92">
        <v>41.49</v>
      </c>
    </row>
    <row r="93" spans="1:5">
      <c r="A93" s="17">
        <v>37803</v>
      </c>
      <c r="B93">
        <v>35.43</v>
      </c>
      <c r="C93">
        <v>29.06</v>
      </c>
      <c r="D93">
        <v>33.43</v>
      </c>
      <c r="E93">
        <v>41.52</v>
      </c>
    </row>
    <row r="94" spans="1:5">
      <c r="A94" s="17">
        <v>37834</v>
      </c>
      <c r="B94">
        <v>61.47</v>
      </c>
      <c r="C94">
        <v>35.200000000000003</v>
      </c>
      <c r="D94">
        <v>36.4</v>
      </c>
      <c r="E94">
        <v>42.57</v>
      </c>
    </row>
    <row r="95" spans="1:5">
      <c r="A95" s="17">
        <v>37865</v>
      </c>
      <c r="B95">
        <v>72.63</v>
      </c>
      <c r="C95">
        <v>39.19</v>
      </c>
      <c r="D95">
        <v>38.380000000000003</v>
      </c>
      <c r="E95">
        <v>43.28</v>
      </c>
    </row>
    <row r="96" spans="1:5">
      <c r="A96" s="17">
        <v>37895</v>
      </c>
      <c r="B96">
        <v>59.15</v>
      </c>
      <c r="C96">
        <v>37.82</v>
      </c>
      <c r="D96">
        <v>37.72</v>
      </c>
      <c r="E96">
        <v>42.99</v>
      </c>
    </row>
    <row r="97" spans="1:5">
      <c r="A97" s="17">
        <v>37926</v>
      </c>
      <c r="B97">
        <v>33.43</v>
      </c>
      <c r="C97">
        <v>34.1</v>
      </c>
      <c r="D97">
        <v>35.869999999999997</v>
      </c>
      <c r="E97">
        <v>42.19</v>
      </c>
    </row>
    <row r="98" spans="1:5">
      <c r="A98" s="17">
        <v>37956</v>
      </c>
      <c r="B98">
        <v>48.53</v>
      </c>
      <c r="C98">
        <v>37.22</v>
      </c>
      <c r="D98">
        <v>37.36</v>
      </c>
      <c r="E98">
        <v>42.68</v>
      </c>
    </row>
    <row r="99" spans="1:5">
      <c r="A99" s="17">
        <v>37987</v>
      </c>
      <c r="B99">
        <v>77.92</v>
      </c>
      <c r="C99">
        <v>48.06</v>
      </c>
      <c r="D99">
        <v>42.94</v>
      </c>
      <c r="E99">
        <v>44.61</v>
      </c>
    </row>
    <row r="100" spans="1:5">
      <c r="A100" s="17">
        <v>38018</v>
      </c>
      <c r="B100">
        <v>73.48</v>
      </c>
      <c r="C100">
        <v>47.41</v>
      </c>
      <c r="D100">
        <v>42.65</v>
      </c>
      <c r="E100">
        <v>44.5</v>
      </c>
    </row>
    <row r="101" spans="1:5">
      <c r="A101" s="17">
        <v>38047</v>
      </c>
      <c r="B101">
        <v>91.62</v>
      </c>
      <c r="C101">
        <v>62.02</v>
      </c>
      <c r="D101">
        <v>51.55</v>
      </c>
      <c r="E101">
        <v>47.85</v>
      </c>
    </row>
    <row r="102" spans="1:5">
      <c r="A102" s="17">
        <v>38078</v>
      </c>
      <c r="B102">
        <v>59.72</v>
      </c>
      <c r="C102">
        <v>53.34</v>
      </c>
      <c r="D102">
        <v>47.42</v>
      </c>
      <c r="E102">
        <v>46.34</v>
      </c>
    </row>
    <row r="103" spans="1:5">
      <c r="A103" s="17">
        <v>38108</v>
      </c>
      <c r="B103">
        <v>58.9</v>
      </c>
      <c r="C103">
        <v>53.12</v>
      </c>
      <c r="D103">
        <v>47.31</v>
      </c>
      <c r="E103">
        <v>46.3</v>
      </c>
    </row>
    <row r="104" spans="1:5">
      <c r="A104" s="17">
        <v>38139</v>
      </c>
      <c r="B104">
        <v>28.91</v>
      </c>
      <c r="C104">
        <v>42.95</v>
      </c>
      <c r="D104">
        <v>42.09</v>
      </c>
      <c r="E104">
        <v>44.3</v>
      </c>
    </row>
    <row r="105" spans="1:5">
      <c r="A105" s="17">
        <v>38169</v>
      </c>
      <c r="B105">
        <v>31.67</v>
      </c>
      <c r="C105">
        <v>43.59</v>
      </c>
      <c r="D105">
        <v>42.45</v>
      </c>
      <c r="E105">
        <v>44.43</v>
      </c>
    </row>
    <row r="106" spans="1:5">
      <c r="A106" s="17">
        <v>38200</v>
      </c>
      <c r="B106">
        <v>29.46</v>
      </c>
      <c r="C106">
        <v>42.89</v>
      </c>
      <c r="D106">
        <v>42.08</v>
      </c>
      <c r="E106">
        <v>44.3</v>
      </c>
    </row>
    <row r="107" spans="1:5">
      <c r="A107" s="17">
        <v>38231</v>
      </c>
      <c r="B107">
        <v>48.8</v>
      </c>
      <c r="C107">
        <v>46.38</v>
      </c>
      <c r="D107">
        <v>43.96</v>
      </c>
      <c r="E107">
        <v>44.94</v>
      </c>
    </row>
    <row r="108" spans="1:5">
      <c r="A108" s="17">
        <v>38261</v>
      </c>
      <c r="B108">
        <v>32.67</v>
      </c>
      <c r="C108">
        <v>42.84</v>
      </c>
      <c r="D108">
        <v>42.19</v>
      </c>
      <c r="E108">
        <v>44.3</v>
      </c>
    </row>
    <row r="109" spans="1:5">
      <c r="A109" s="17">
        <v>38292</v>
      </c>
      <c r="B109">
        <v>30.72</v>
      </c>
      <c r="C109">
        <v>42.38</v>
      </c>
      <c r="D109">
        <v>41.96</v>
      </c>
      <c r="E109">
        <v>44.22</v>
      </c>
    </row>
    <row r="110" spans="1:5">
      <c r="A110" s="17">
        <v>38322</v>
      </c>
      <c r="B110">
        <v>12.73</v>
      </c>
      <c r="C110">
        <v>35.51</v>
      </c>
      <c r="D110">
        <v>38.369999999999997</v>
      </c>
      <c r="E110">
        <v>42.91</v>
      </c>
    </row>
    <row r="111" spans="1:5">
      <c r="A111" s="17">
        <v>38353</v>
      </c>
      <c r="B111">
        <v>25.95</v>
      </c>
      <c r="C111">
        <v>37.82</v>
      </c>
      <c r="D111">
        <v>39.5</v>
      </c>
      <c r="E111">
        <v>43.26</v>
      </c>
    </row>
    <row r="112" spans="1:5">
      <c r="A112" s="17">
        <v>38384</v>
      </c>
      <c r="B112">
        <v>19.59</v>
      </c>
      <c r="C112">
        <v>35.770000000000003</v>
      </c>
      <c r="D112">
        <v>38.42</v>
      </c>
      <c r="E112">
        <v>42.87</v>
      </c>
    </row>
    <row r="113" spans="1:5">
      <c r="A113" s="17">
        <v>38412</v>
      </c>
      <c r="B113">
        <v>60.28</v>
      </c>
      <c r="C113">
        <v>45.1</v>
      </c>
      <c r="D113">
        <v>43.11</v>
      </c>
      <c r="E113">
        <v>44.33</v>
      </c>
    </row>
    <row r="114" spans="1:5">
      <c r="A114" s="17">
        <v>38443</v>
      </c>
      <c r="B114">
        <v>49.85</v>
      </c>
      <c r="C114">
        <v>43.16</v>
      </c>
      <c r="D114">
        <v>42.16</v>
      </c>
      <c r="E114">
        <v>44.01</v>
      </c>
    </row>
    <row r="115" spans="1:5">
      <c r="A115" s="17">
        <v>38473</v>
      </c>
      <c r="B115">
        <v>29.16</v>
      </c>
      <c r="C115">
        <v>38.1</v>
      </c>
      <c r="D115">
        <v>39.58</v>
      </c>
      <c r="E115">
        <v>43.13</v>
      </c>
    </row>
    <row r="116" spans="1:5">
      <c r="A116" s="17">
        <v>38504</v>
      </c>
      <c r="B116">
        <v>28.58</v>
      </c>
      <c r="C116">
        <v>37.94</v>
      </c>
      <c r="D116">
        <v>39.49</v>
      </c>
      <c r="E116">
        <v>43.1</v>
      </c>
    </row>
    <row r="117" spans="1:5">
      <c r="A117" s="17">
        <v>38534</v>
      </c>
      <c r="B117">
        <v>59.18</v>
      </c>
      <c r="C117">
        <v>44.63</v>
      </c>
      <c r="D117">
        <v>42.81</v>
      </c>
      <c r="E117">
        <v>44.08</v>
      </c>
    </row>
    <row r="118" spans="1:5">
      <c r="A118" s="17">
        <v>38565</v>
      </c>
      <c r="B118">
        <v>36.03</v>
      </c>
      <c r="C118">
        <v>39.799999999999997</v>
      </c>
      <c r="D118">
        <v>40.42</v>
      </c>
      <c r="E118">
        <v>43.31</v>
      </c>
    </row>
    <row r="119" spans="1:5">
      <c r="A119" s="17">
        <v>38596</v>
      </c>
      <c r="B119">
        <v>65.010000000000005</v>
      </c>
      <c r="C119">
        <v>48.63</v>
      </c>
      <c r="D119">
        <v>45.07</v>
      </c>
      <c r="E119">
        <v>44.72</v>
      </c>
    </row>
    <row r="120" spans="1:5">
      <c r="A120" s="17">
        <v>38626</v>
      </c>
      <c r="B120">
        <v>82.85</v>
      </c>
      <c r="C120">
        <v>58.99</v>
      </c>
      <c r="D120">
        <v>51.34</v>
      </c>
      <c r="E120">
        <v>46.81</v>
      </c>
    </row>
    <row r="121" spans="1:5">
      <c r="A121" s="17">
        <v>38657</v>
      </c>
      <c r="B121">
        <v>90.44</v>
      </c>
      <c r="C121">
        <v>66.8</v>
      </c>
      <c r="D121">
        <v>56.84</v>
      </c>
      <c r="E121">
        <v>48.89</v>
      </c>
    </row>
    <row r="122" spans="1:5">
      <c r="A122" s="17">
        <v>38687</v>
      </c>
      <c r="B122">
        <v>91.62</v>
      </c>
      <c r="C122">
        <v>68.239999999999995</v>
      </c>
      <c r="D122">
        <v>57.92</v>
      </c>
      <c r="E122">
        <v>49.32</v>
      </c>
    </row>
    <row r="123" spans="1:5">
      <c r="A123" s="17">
        <v>38718</v>
      </c>
      <c r="B123">
        <v>95.99</v>
      </c>
      <c r="C123">
        <v>75.34</v>
      </c>
      <c r="D123">
        <v>63.72</v>
      </c>
      <c r="E123">
        <v>51.82</v>
      </c>
    </row>
    <row r="124" spans="1:5">
      <c r="A124" s="17">
        <v>38749</v>
      </c>
      <c r="B124">
        <v>82.12</v>
      </c>
      <c r="C124">
        <v>71.459999999999994</v>
      </c>
      <c r="D124">
        <v>61.74</v>
      </c>
      <c r="E124">
        <v>51.26</v>
      </c>
    </row>
    <row r="125" spans="1:5">
      <c r="A125" s="17">
        <v>38777</v>
      </c>
      <c r="B125">
        <v>92.38</v>
      </c>
      <c r="C125">
        <v>79.010000000000005</v>
      </c>
      <c r="D125">
        <v>68.31</v>
      </c>
      <c r="E125">
        <v>54.44</v>
      </c>
    </row>
    <row r="126" spans="1:5">
      <c r="A126" s="17">
        <v>38808</v>
      </c>
      <c r="B126">
        <v>95.59</v>
      </c>
      <c r="C126">
        <v>83.24</v>
      </c>
      <c r="D126">
        <v>72.61</v>
      </c>
      <c r="E126">
        <v>56.91</v>
      </c>
    </row>
    <row r="127" spans="1:5">
      <c r="A127" s="17">
        <v>38838</v>
      </c>
      <c r="B127">
        <v>65.099999999999994</v>
      </c>
      <c r="C127">
        <v>71.28</v>
      </c>
      <c r="D127">
        <v>65.53</v>
      </c>
      <c r="E127">
        <v>54.64</v>
      </c>
    </row>
    <row r="128" spans="1:5">
      <c r="A128" s="17">
        <v>38869</v>
      </c>
      <c r="B128">
        <v>47.13</v>
      </c>
      <c r="C128">
        <v>63.15</v>
      </c>
      <c r="D128">
        <v>60.47</v>
      </c>
      <c r="E128">
        <v>52.91</v>
      </c>
    </row>
    <row r="129" spans="1:5">
      <c r="A129" s="17">
        <v>38899</v>
      </c>
      <c r="B129">
        <v>42.43</v>
      </c>
      <c r="C129">
        <v>61.05</v>
      </c>
      <c r="D129">
        <v>59.15</v>
      </c>
      <c r="E129">
        <v>52.44</v>
      </c>
    </row>
    <row r="130" spans="1:5">
      <c r="A130" s="17">
        <v>38930</v>
      </c>
      <c r="B130">
        <v>64.319999999999993</v>
      </c>
      <c r="C130">
        <v>66.22</v>
      </c>
      <c r="D130">
        <v>62.73</v>
      </c>
      <c r="E130">
        <v>54.14</v>
      </c>
    </row>
    <row r="131" spans="1:5">
      <c r="A131" s="17">
        <v>38961</v>
      </c>
      <c r="B131">
        <v>40.54</v>
      </c>
      <c r="C131">
        <v>57.4</v>
      </c>
      <c r="D131">
        <v>57.18</v>
      </c>
      <c r="E131">
        <v>52.16</v>
      </c>
    </row>
    <row r="132" spans="1:5">
      <c r="A132" s="17">
        <v>38991</v>
      </c>
      <c r="B132">
        <v>47.4</v>
      </c>
      <c r="C132">
        <v>58.85</v>
      </c>
      <c r="D132">
        <v>58.12</v>
      </c>
      <c r="E132">
        <v>52.58</v>
      </c>
    </row>
    <row r="133" spans="1:5">
      <c r="A133" s="17">
        <v>39022</v>
      </c>
      <c r="B133">
        <v>55.52</v>
      </c>
      <c r="C133">
        <v>60.45</v>
      </c>
      <c r="D133">
        <v>59.13</v>
      </c>
      <c r="E133">
        <v>53.03</v>
      </c>
    </row>
    <row r="134" spans="1:5">
      <c r="A134" s="17">
        <v>39052</v>
      </c>
      <c r="B134">
        <v>66.27</v>
      </c>
      <c r="C134">
        <v>62.69</v>
      </c>
      <c r="D134">
        <v>60.56</v>
      </c>
      <c r="E134">
        <v>53.66</v>
      </c>
    </row>
    <row r="135" spans="1:5">
      <c r="A135" s="17">
        <v>39083</v>
      </c>
      <c r="B135">
        <v>68.8</v>
      </c>
      <c r="C135">
        <v>63.22</v>
      </c>
      <c r="D135">
        <v>60.88</v>
      </c>
      <c r="E135">
        <v>53.81</v>
      </c>
    </row>
    <row r="136" spans="1:5">
      <c r="A136" s="17">
        <v>39114</v>
      </c>
      <c r="B136">
        <v>80.25</v>
      </c>
      <c r="C136">
        <v>65.989999999999995</v>
      </c>
      <c r="D136">
        <v>62.61</v>
      </c>
      <c r="E136">
        <v>54.56</v>
      </c>
    </row>
    <row r="137" spans="1:5">
      <c r="A137" s="17">
        <v>39142</v>
      </c>
      <c r="B137">
        <v>85.05</v>
      </c>
      <c r="C137">
        <v>67.599999999999994</v>
      </c>
      <c r="D137">
        <v>63.62</v>
      </c>
      <c r="E137">
        <v>55</v>
      </c>
    </row>
    <row r="138" spans="1:5">
      <c r="A138" s="17">
        <v>39173</v>
      </c>
      <c r="B138">
        <v>92.5</v>
      </c>
      <c r="C138">
        <v>71.69</v>
      </c>
      <c r="D138">
        <v>66.28</v>
      </c>
      <c r="E138">
        <v>56.19</v>
      </c>
    </row>
    <row r="139" spans="1:5">
      <c r="A139" s="17">
        <v>39203</v>
      </c>
      <c r="B139">
        <v>72.97</v>
      </c>
      <c r="C139">
        <v>68.22</v>
      </c>
      <c r="D139">
        <v>64.459999999999994</v>
      </c>
      <c r="E139">
        <v>55.64</v>
      </c>
    </row>
    <row r="140" spans="1:5">
      <c r="A140" s="17">
        <v>39234</v>
      </c>
      <c r="B140">
        <v>73.66</v>
      </c>
      <c r="C140">
        <v>68.36</v>
      </c>
      <c r="D140">
        <v>64.55</v>
      </c>
      <c r="E140">
        <v>55.68</v>
      </c>
    </row>
    <row r="141" spans="1:5">
      <c r="A141" s="17">
        <v>39264</v>
      </c>
      <c r="B141">
        <v>65.569999999999993</v>
      </c>
      <c r="C141">
        <v>67.27</v>
      </c>
      <c r="D141">
        <v>64</v>
      </c>
      <c r="E141">
        <v>55.53</v>
      </c>
    </row>
    <row r="142" spans="1:5">
      <c r="A142" s="17">
        <v>39295</v>
      </c>
      <c r="B142">
        <v>14.77</v>
      </c>
      <c r="C142">
        <v>48.89</v>
      </c>
      <c r="D142">
        <v>53.84</v>
      </c>
      <c r="E142">
        <v>52.39</v>
      </c>
    </row>
    <row r="143" spans="1:5">
      <c r="A143" s="17">
        <v>39326</v>
      </c>
      <c r="B143">
        <v>48.09</v>
      </c>
      <c r="C143">
        <v>56.31</v>
      </c>
      <c r="D143">
        <v>57.82</v>
      </c>
      <c r="E143">
        <v>53.88</v>
      </c>
    </row>
    <row r="144" spans="1:5">
      <c r="A144" s="17">
        <v>39356</v>
      </c>
      <c r="B144">
        <v>69.62</v>
      </c>
      <c r="C144">
        <v>63.51</v>
      </c>
      <c r="D144">
        <v>62.08</v>
      </c>
      <c r="E144">
        <v>55.61</v>
      </c>
    </row>
    <row r="145" spans="1:5">
      <c r="A145" s="17">
        <v>39387</v>
      </c>
      <c r="B145">
        <v>40.61</v>
      </c>
      <c r="C145">
        <v>52.36</v>
      </c>
      <c r="D145">
        <v>55.19</v>
      </c>
      <c r="E145">
        <v>53.24</v>
      </c>
    </row>
    <row r="146" spans="1:5">
      <c r="A146" s="17">
        <v>39417</v>
      </c>
      <c r="B146">
        <v>65.5</v>
      </c>
      <c r="C146">
        <v>61.2</v>
      </c>
      <c r="D146">
        <v>60.62</v>
      </c>
      <c r="E146">
        <v>55.51</v>
      </c>
    </row>
    <row r="147" spans="1:5">
      <c r="A147" s="17">
        <v>39448</v>
      </c>
      <c r="B147">
        <v>74.38</v>
      </c>
      <c r="C147">
        <v>65.209999999999994</v>
      </c>
      <c r="D147">
        <v>63.27</v>
      </c>
      <c r="E147">
        <v>56.71</v>
      </c>
    </row>
    <row r="148" spans="1:5">
      <c r="A148" s="17">
        <v>39479</v>
      </c>
      <c r="B148">
        <v>95.08</v>
      </c>
      <c r="C148">
        <v>84.64</v>
      </c>
      <c r="D148">
        <v>79.459999999999994</v>
      </c>
      <c r="E148">
        <v>66.790000000000006</v>
      </c>
    </row>
    <row r="149" spans="1:5">
      <c r="A149" s="17">
        <v>39508</v>
      </c>
      <c r="B149">
        <v>51.92</v>
      </c>
      <c r="C149">
        <v>59.14</v>
      </c>
      <c r="D149">
        <v>59.94</v>
      </c>
      <c r="E149">
        <v>57.32</v>
      </c>
    </row>
    <row r="150" spans="1:5">
      <c r="A150" s="17">
        <v>39539</v>
      </c>
      <c r="B150">
        <v>45.01</v>
      </c>
      <c r="C150">
        <v>54.95</v>
      </c>
      <c r="D150">
        <v>56.57</v>
      </c>
      <c r="E150">
        <v>55.48</v>
      </c>
    </row>
    <row r="151" spans="1:5">
      <c r="A151" s="17">
        <v>39569</v>
      </c>
      <c r="B151">
        <v>49.5</v>
      </c>
      <c r="C151">
        <v>56.5</v>
      </c>
      <c r="D151">
        <v>57.71</v>
      </c>
      <c r="E151">
        <v>56.13</v>
      </c>
    </row>
    <row r="152" spans="1:5">
      <c r="A152" s="17">
        <v>39600</v>
      </c>
      <c r="B152">
        <v>61.1</v>
      </c>
      <c r="C152">
        <v>60.24</v>
      </c>
      <c r="D152">
        <v>60.44</v>
      </c>
      <c r="E152">
        <v>57.68</v>
      </c>
    </row>
    <row r="153" spans="1:5">
      <c r="A153" s="17">
        <v>39630</v>
      </c>
      <c r="B153">
        <v>31.48</v>
      </c>
      <c r="C153">
        <v>47.65</v>
      </c>
      <c r="D153">
        <v>50.81</v>
      </c>
      <c r="E153">
        <v>52.45</v>
      </c>
    </row>
    <row r="154" spans="1:5">
      <c r="A154" s="17">
        <v>39661</v>
      </c>
      <c r="B154">
        <v>18.38</v>
      </c>
      <c r="C154">
        <v>38.729999999999997</v>
      </c>
      <c r="D154">
        <v>43.49</v>
      </c>
      <c r="E154">
        <v>48.02</v>
      </c>
    </row>
    <row r="155" spans="1:5">
      <c r="A155" s="17">
        <v>39692</v>
      </c>
      <c r="B155">
        <v>10.26</v>
      </c>
      <c r="C155">
        <v>30.56</v>
      </c>
      <c r="D155">
        <v>36.33</v>
      </c>
      <c r="E155">
        <v>43.24</v>
      </c>
    </row>
    <row r="156" spans="1:5">
      <c r="A156" s="17">
        <v>39722</v>
      </c>
      <c r="B156">
        <v>10.050000000000001</v>
      </c>
      <c r="C156">
        <v>30.33</v>
      </c>
      <c r="D156">
        <v>36.130000000000003</v>
      </c>
      <c r="E156">
        <v>43.1</v>
      </c>
    </row>
    <row r="157" spans="1:5">
      <c r="A157" s="17">
        <v>39753</v>
      </c>
      <c r="B157">
        <v>9.42</v>
      </c>
      <c r="C157">
        <v>29.79</v>
      </c>
      <c r="D157">
        <v>35.67</v>
      </c>
      <c r="E157">
        <v>42.79</v>
      </c>
    </row>
    <row r="158" spans="1:5">
      <c r="A158" s="17">
        <v>39783</v>
      </c>
      <c r="B158">
        <v>8.94</v>
      </c>
      <c r="C158">
        <v>29.46</v>
      </c>
      <c r="D158">
        <v>35.39</v>
      </c>
      <c r="E158">
        <v>42.61</v>
      </c>
    </row>
    <row r="159" spans="1:5">
      <c r="A159" s="17">
        <v>39814</v>
      </c>
      <c r="B159">
        <v>16.37</v>
      </c>
      <c r="C159">
        <v>30.49</v>
      </c>
      <c r="D159">
        <v>36.020000000000003</v>
      </c>
      <c r="E159">
        <v>42.9</v>
      </c>
    </row>
    <row r="160" spans="1:5">
      <c r="A160" s="17">
        <v>39845</v>
      </c>
      <c r="B160">
        <v>19.68</v>
      </c>
      <c r="C160">
        <v>30.87</v>
      </c>
      <c r="D160">
        <v>36.25</v>
      </c>
      <c r="E160">
        <v>43</v>
      </c>
    </row>
    <row r="161" spans="1:5">
      <c r="A161" s="17">
        <v>39873</v>
      </c>
      <c r="B161">
        <v>58.11</v>
      </c>
      <c r="C161">
        <v>36.909999999999997</v>
      </c>
      <c r="D161">
        <v>39.770000000000003</v>
      </c>
      <c r="E161">
        <v>44.57</v>
      </c>
    </row>
    <row r="162" spans="1:5">
      <c r="A162" s="17">
        <v>39904</v>
      </c>
      <c r="B162">
        <v>57.09</v>
      </c>
      <c r="C162">
        <v>36.82</v>
      </c>
      <c r="D162">
        <v>39.71</v>
      </c>
      <c r="E162">
        <v>44.54</v>
      </c>
    </row>
    <row r="163" spans="1:5">
      <c r="A163" s="17">
        <v>39934</v>
      </c>
      <c r="B163">
        <v>76</v>
      </c>
      <c r="C163">
        <v>41.62</v>
      </c>
      <c r="D163">
        <v>42.45</v>
      </c>
      <c r="E163">
        <v>45.73</v>
      </c>
    </row>
    <row r="164" spans="1:5">
      <c r="A164" s="17">
        <v>39965</v>
      </c>
      <c r="B164">
        <v>84.54</v>
      </c>
      <c r="C164">
        <v>45.5</v>
      </c>
      <c r="D164">
        <v>44.71</v>
      </c>
      <c r="E164">
        <v>46.72</v>
      </c>
    </row>
    <row r="165" spans="1:5">
      <c r="A165" s="17">
        <v>39995</v>
      </c>
      <c r="B165">
        <v>89.61</v>
      </c>
      <c r="C165">
        <v>49</v>
      </c>
      <c r="D165">
        <v>46.77</v>
      </c>
      <c r="E165">
        <v>47.62</v>
      </c>
    </row>
    <row r="166" spans="1:5">
      <c r="A166" s="17">
        <v>40026</v>
      </c>
      <c r="B166">
        <v>94.76</v>
      </c>
      <c r="C166">
        <v>55.42</v>
      </c>
      <c r="D166">
        <v>50.72</v>
      </c>
      <c r="E166">
        <v>49.39</v>
      </c>
    </row>
    <row r="167" spans="1:5">
      <c r="A167" s="17">
        <v>40057</v>
      </c>
      <c r="B167">
        <v>95.64</v>
      </c>
      <c r="C167">
        <v>57.07</v>
      </c>
      <c r="D167">
        <v>51.76</v>
      </c>
      <c r="E167">
        <v>49.87</v>
      </c>
    </row>
    <row r="168" spans="1:5">
      <c r="A168" s="17">
        <v>40087</v>
      </c>
      <c r="B168">
        <v>97.6</v>
      </c>
      <c r="C168">
        <v>62.2</v>
      </c>
      <c r="D168">
        <v>55.1</v>
      </c>
      <c r="E168">
        <v>51.41</v>
      </c>
    </row>
    <row r="169" spans="1:5">
      <c r="A169" s="17">
        <v>40118</v>
      </c>
      <c r="B169">
        <v>98.88</v>
      </c>
      <c r="C169">
        <v>69.14</v>
      </c>
      <c r="D169">
        <v>60.09</v>
      </c>
      <c r="E169">
        <v>53.86</v>
      </c>
    </row>
    <row r="170" spans="1:5">
      <c r="A170" s="17">
        <v>40148</v>
      </c>
      <c r="B170">
        <v>99.41</v>
      </c>
      <c r="C170">
        <v>74.959999999999994</v>
      </c>
      <c r="D170">
        <v>64.819999999999993</v>
      </c>
      <c r="E170">
        <v>56.42</v>
      </c>
    </row>
    <row r="171" spans="1:5">
      <c r="A171" s="17">
        <v>40179</v>
      </c>
      <c r="B171">
        <v>99.44</v>
      </c>
      <c r="C171">
        <v>75.400000000000006</v>
      </c>
      <c r="D171">
        <v>65.19</v>
      </c>
      <c r="E171">
        <v>56.63</v>
      </c>
    </row>
    <row r="172" spans="1:5">
      <c r="A172" s="17">
        <v>40210</v>
      </c>
      <c r="B172">
        <v>99.61</v>
      </c>
      <c r="C172">
        <v>77.680000000000007</v>
      </c>
      <c r="D172">
        <v>67.14</v>
      </c>
      <c r="E172">
        <v>57.72</v>
      </c>
    </row>
    <row r="173" spans="1:5">
      <c r="A173" s="17">
        <v>40238</v>
      </c>
      <c r="B173">
        <v>99.81</v>
      </c>
      <c r="C173">
        <v>82.16</v>
      </c>
      <c r="D173">
        <v>71.3</v>
      </c>
      <c r="E173">
        <v>60.2</v>
      </c>
    </row>
    <row r="174" spans="1:5">
      <c r="A174" s="17">
        <v>40269</v>
      </c>
      <c r="B174">
        <v>99.92</v>
      </c>
      <c r="C174">
        <v>86.88</v>
      </c>
      <c r="D174">
        <v>76.430000000000007</v>
      </c>
      <c r="E174">
        <v>63.72</v>
      </c>
    </row>
    <row r="175" spans="1:5">
      <c r="A175" s="17">
        <v>40299</v>
      </c>
      <c r="B175">
        <v>49.15</v>
      </c>
      <c r="C175">
        <v>63.47</v>
      </c>
      <c r="D175">
        <v>61.72</v>
      </c>
      <c r="E175">
        <v>57.24</v>
      </c>
    </row>
    <row r="176" spans="1:5">
      <c r="A176" s="17">
        <v>40330</v>
      </c>
      <c r="B176">
        <v>43.05</v>
      </c>
      <c r="C176">
        <v>60.08</v>
      </c>
      <c r="D176">
        <v>59.43</v>
      </c>
      <c r="E176">
        <v>56.14</v>
      </c>
    </row>
    <row r="177" spans="1:5">
      <c r="A177" s="17">
        <v>40360</v>
      </c>
      <c r="B177">
        <v>64.25</v>
      </c>
      <c r="C177">
        <v>66.489999999999995</v>
      </c>
      <c r="D177">
        <v>64.010000000000005</v>
      </c>
      <c r="E177">
        <v>58.75</v>
      </c>
    </row>
    <row r="178" spans="1:5">
      <c r="A178" s="17">
        <v>40391</v>
      </c>
      <c r="B178">
        <v>64.39</v>
      </c>
      <c r="C178">
        <v>66.53</v>
      </c>
      <c r="D178">
        <v>64.040000000000006</v>
      </c>
      <c r="E178">
        <v>58.77</v>
      </c>
    </row>
    <row r="179" spans="1:5">
      <c r="A179" s="17">
        <v>40422</v>
      </c>
      <c r="B179">
        <v>82.74</v>
      </c>
      <c r="C179">
        <v>73.41</v>
      </c>
      <c r="D179">
        <v>69.180000000000007</v>
      </c>
      <c r="E179">
        <v>61.86</v>
      </c>
    </row>
    <row r="180" spans="1:5">
      <c r="A180" s="17">
        <v>40452</v>
      </c>
      <c r="B180">
        <v>90.44</v>
      </c>
      <c r="C180">
        <v>78.569999999999993</v>
      </c>
      <c r="D180">
        <v>73.44</v>
      </c>
      <c r="E180">
        <v>64.72</v>
      </c>
    </row>
    <row r="181" spans="1:5">
      <c r="A181" s="17">
        <v>40483</v>
      </c>
      <c r="B181">
        <v>93.65</v>
      </c>
      <c r="C181">
        <v>81.61</v>
      </c>
      <c r="D181">
        <v>76.13</v>
      </c>
      <c r="E181">
        <v>66.67</v>
      </c>
    </row>
    <row r="182" spans="1:5">
      <c r="A182" s="17">
        <v>40513</v>
      </c>
      <c r="B182">
        <v>96.7</v>
      </c>
      <c r="C182">
        <v>85.77</v>
      </c>
      <c r="D182">
        <v>80.099999999999994</v>
      </c>
      <c r="E182">
        <v>69.83</v>
      </c>
    </row>
    <row r="183" spans="1:5">
      <c r="A183" s="17">
        <v>40544</v>
      </c>
      <c r="B183">
        <v>97.05</v>
      </c>
      <c r="C183">
        <v>86.34</v>
      </c>
      <c r="D183">
        <v>80.67</v>
      </c>
      <c r="E183">
        <v>70.31</v>
      </c>
    </row>
    <row r="184" spans="1:5">
      <c r="A184" s="17">
        <v>40575</v>
      </c>
      <c r="B184">
        <v>80.08</v>
      </c>
      <c r="C184">
        <v>81.430000000000007</v>
      </c>
      <c r="D184">
        <v>77.48</v>
      </c>
      <c r="E184">
        <v>68.8</v>
      </c>
    </row>
    <row r="185" spans="1:5">
      <c r="A185" s="17">
        <v>40603</v>
      </c>
      <c r="B185">
        <v>59.42</v>
      </c>
      <c r="C185">
        <v>75.069999999999993</v>
      </c>
      <c r="D185">
        <v>73.349999999999994</v>
      </c>
      <c r="E185">
        <v>66.84</v>
      </c>
    </row>
    <row r="186" spans="1:5">
      <c r="A186" s="17">
        <v>40634</v>
      </c>
      <c r="B186">
        <v>69.150000000000006</v>
      </c>
      <c r="C186">
        <v>76.739999999999995</v>
      </c>
      <c r="D186">
        <v>74.540000000000006</v>
      </c>
      <c r="E186">
        <v>67.62</v>
      </c>
    </row>
    <row r="187" spans="1:5">
      <c r="A187" s="17">
        <v>40664</v>
      </c>
      <c r="B187">
        <v>57.83</v>
      </c>
      <c r="C187">
        <v>73.72</v>
      </c>
      <c r="D187">
        <v>72.63</v>
      </c>
      <c r="E187">
        <v>66.73</v>
      </c>
    </row>
    <row r="188" spans="1:5">
      <c r="A188" s="17">
        <v>40695</v>
      </c>
      <c r="B188">
        <v>43.14</v>
      </c>
      <c r="C188">
        <v>69.459999999999994</v>
      </c>
      <c r="D188">
        <v>69.959999999999994</v>
      </c>
      <c r="E188">
        <v>65.5</v>
      </c>
    </row>
    <row r="189" spans="1:5">
      <c r="A189" s="17">
        <v>40725</v>
      </c>
      <c r="B189">
        <v>76.27</v>
      </c>
      <c r="C189">
        <v>75.33</v>
      </c>
      <c r="D189">
        <v>73.77</v>
      </c>
      <c r="E189">
        <v>67.75</v>
      </c>
    </row>
    <row r="190" spans="1:5">
      <c r="A190" s="17">
        <v>40756</v>
      </c>
      <c r="B190">
        <v>50.3</v>
      </c>
      <c r="C190">
        <v>66.8</v>
      </c>
      <c r="D190">
        <v>68.27</v>
      </c>
      <c r="E190">
        <v>65.16</v>
      </c>
    </row>
    <row r="191" spans="1:5">
      <c r="A191" s="17">
        <v>40787</v>
      </c>
      <c r="B191">
        <v>15.54</v>
      </c>
      <c r="C191">
        <v>42.85</v>
      </c>
      <c r="D191">
        <v>50.5</v>
      </c>
      <c r="E191">
        <v>55.51</v>
      </c>
    </row>
    <row r="192" spans="1:5">
      <c r="A192" s="17">
        <v>40817</v>
      </c>
      <c r="B192">
        <v>30.69</v>
      </c>
      <c r="C192">
        <v>47.33</v>
      </c>
      <c r="D192">
        <v>53.26</v>
      </c>
      <c r="E192">
        <v>56.9</v>
      </c>
    </row>
    <row r="193" spans="1:5">
      <c r="A193" s="17">
        <v>40848</v>
      </c>
      <c r="B193">
        <v>23.56</v>
      </c>
      <c r="C193">
        <v>43.06</v>
      </c>
      <c r="D193">
        <v>49.89</v>
      </c>
      <c r="E193">
        <v>54.91</v>
      </c>
    </row>
    <row r="194" spans="1:5">
      <c r="A194" s="17">
        <v>40878</v>
      </c>
      <c r="B194">
        <v>45.04</v>
      </c>
      <c r="C194">
        <v>48.88</v>
      </c>
      <c r="D194">
        <v>53.45</v>
      </c>
      <c r="E194">
        <v>56.67</v>
      </c>
    </row>
    <row r="195" spans="1:5">
      <c r="A195" s="17">
        <v>40909</v>
      </c>
      <c r="B195">
        <v>56.92</v>
      </c>
      <c r="C195">
        <v>52.46</v>
      </c>
      <c r="D195">
        <v>55.67</v>
      </c>
      <c r="E195">
        <v>57.79</v>
      </c>
    </row>
    <row r="196" spans="1:5">
      <c r="A196" s="17">
        <v>40940</v>
      </c>
      <c r="B196">
        <v>64.63</v>
      </c>
      <c r="C196">
        <v>54.84</v>
      </c>
      <c r="D196">
        <v>57.15</v>
      </c>
      <c r="E196">
        <v>58.53</v>
      </c>
    </row>
    <row r="197" spans="1:5">
      <c r="A197" s="17">
        <v>40969</v>
      </c>
      <c r="B197">
        <v>38.130000000000003</v>
      </c>
      <c r="C197">
        <v>47.84</v>
      </c>
      <c r="D197">
        <v>52.28</v>
      </c>
      <c r="E197">
        <v>55.89</v>
      </c>
    </row>
    <row r="198" spans="1:5">
      <c r="A198" s="17">
        <v>41000</v>
      </c>
      <c r="B198">
        <v>53.5</v>
      </c>
      <c r="C198">
        <v>51.58</v>
      </c>
      <c r="D198">
        <v>54.52</v>
      </c>
      <c r="E198">
        <v>56.97</v>
      </c>
    </row>
    <row r="199" spans="1:5">
      <c r="A199" s="17">
        <v>41030</v>
      </c>
      <c r="B199">
        <v>27.77</v>
      </c>
      <c r="C199">
        <v>42.97</v>
      </c>
      <c r="D199">
        <v>48.43</v>
      </c>
      <c r="E199">
        <v>53.6</v>
      </c>
    </row>
    <row r="200" spans="1:5">
      <c r="A200" s="17">
        <v>41061</v>
      </c>
      <c r="B200">
        <v>21.64</v>
      </c>
      <c r="C200">
        <v>40.020000000000003</v>
      </c>
      <c r="D200">
        <v>46.25</v>
      </c>
      <c r="E200">
        <v>52.34</v>
      </c>
    </row>
    <row r="201" spans="1:5">
      <c r="A201" s="17">
        <v>41091</v>
      </c>
      <c r="B201">
        <v>26.91</v>
      </c>
      <c r="C201">
        <v>41.01</v>
      </c>
      <c r="D201">
        <v>46.81</v>
      </c>
      <c r="E201">
        <v>52.59</v>
      </c>
    </row>
    <row r="202" spans="1:5">
      <c r="A202" s="17">
        <v>41122</v>
      </c>
      <c r="B202">
        <v>55.11</v>
      </c>
      <c r="C202">
        <v>47.14</v>
      </c>
      <c r="D202">
        <v>50.3</v>
      </c>
      <c r="E202">
        <v>54.15</v>
      </c>
    </row>
    <row r="203" spans="1:5">
      <c r="A203" s="17">
        <v>41153</v>
      </c>
      <c r="B203">
        <v>62.56</v>
      </c>
      <c r="C203">
        <v>49.18</v>
      </c>
      <c r="D203">
        <v>51.48</v>
      </c>
      <c r="E203">
        <v>54.68</v>
      </c>
    </row>
    <row r="204" spans="1:5">
      <c r="A204" s="17">
        <v>41183</v>
      </c>
      <c r="B204">
        <v>39.090000000000003</v>
      </c>
      <c r="C204">
        <v>44.52</v>
      </c>
      <c r="D204">
        <v>48.49</v>
      </c>
      <c r="E204">
        <v>53.15</v>
      </c>
    </row>
    <row r="205" spans="1:5">
      <c r="A205" s="17">
        <v>41214</v>
      </c>
      <c r="B205">
        <v>74.489999999999995</v>
      </c>
      <c r="C205">
        <v>56.08</v>
      </c>
      <c r="D205">
        <v>55.37</v>
      </c>
      <c r="E205">
        <v>56.27</v>
      </c>
    </row>
    <row r="206" spans="1:5">
      <c r="A206" s="17">
        <v>41244</v>
      </c>
      <c r="B206">
        <v>78.650000000000006</v>
      </c>
      <c r="C206">
        <v>58.26</v>
      </c>
      <c r="D206">
        <v>56.76</v>
      </c>
      <c r="E206">
        <v>56.93</v>
      </c>
    </row>
    <row r="207" spans="1:5">
      <c r="A207" s="17">
        <v>41275</v>
      </c>
      <c r="B207">
        <v>86.71</v>
      </c>
      <c r="C207">
        <v>63.35</v>
      </c>
      <c r="D207">
        <v>60.07</v>
      </c>
      <c r="E207">
        <v>58.54</v>
      </c>
    </row>
    <row r="208" spans="1:5">
      <c r="A208" s="17">
        <v>41306</v>
      </c>
      <c r="B208">
        <v>73.790000000000006</v>
      </c>
      <c r="C208">
        <v>60.77</v>
      </c>
      <c r="D208">
        <v>58.58</v>
      </c>
      <c r="E208">
        <v>57.85</v>
      </c>
    </row>
    <row r="209" spans="1:5">
      <c r="A209" s="17">
        <v>41334</v>
      </c>
      <c r="B209">
        <v>83.7</v>
      </c>
      <c r="C209">
        <v>65.12</v>
      </c>
      <c r="D209">
        <v>61.39</v>
      </c>
      <c r="E209">
        <v>59.21</v>
      </c>
    </row>
    <row r="210" spans="1:5">
      <c r="A210" s="17">
        <v>41365</v>
      </c>
      <c r="B210">
        <v>39.46</v>
      </c>
      <c r="C210">
        <v>52.25</v>
      </c>
      <c r="D210">
        <v>53.63</v>
      </c>
      <c r="E210">
        <v>55.55</v>
      </c>
    </row>
    <row r="211" spans="1:5">
      <c r="A211" s="17">
        <v>41395</v>
      </c>
      <c r="B211">
        <v>62.15</v>
      </c>
      <c r="C211">
        <v>59.12</v>
      </c>
      <c r="D211">
        <v>57.96</v>
      </c>
      <c r="E211">
        <v>57.6</v>
      </c>
    </row>
    <row r="212" spans="1:5">
      <c r="A212" s="17">
        <v>41426</v>
      </c>
      <c r="B212">
        <v>31.81</v>
      </c>
      <c r="C212">
        <v>46.38</v>
      </c>
      <c r="D212">
        <v>49.51</v>
      </c>
      <c r="E212">
        <v>53.29</v>
      </c>
    </row>
    <row r="213" spans="1:5">
      <c r="A213" s="17">
        <v>41456</v>
      </c>
      <c r="B213">
        <v>55.49</v>
      </c>
      <c r="C213">
        <v>54.41</v>
      </c>
      <c r="D213">
        <v>54.68</v>
      </c>
      <c r="E213">
        <v>55.77</v>
      </c>
    </row>
    <row r="214" spans="1:5">
      <c r="A214" s="17">
        <v>41487</v>
      </c>
      <c r="B214">
        <v>53.68</v>
      </c>
      <c r="C214">
        <v>53.82</v>
      </c>
      <c r="D214">
        <v>54.29</v>
      </c>
      <c r="E214">
        <v>55.58</v>
      </c>
    </row>
    <row r="215" spans="1:5">
      <c r="A215" s="17">
        <v>41518</v>
      </c>
      <c r="B215">
        <v>56.23</v>
      </c>
      <c r="C215">
        <v>54.48</v>
      </c>
      <c r="D215">
        <v>54.7</v>
      </c>
      <c r="E215">
        <v>55.77</v>
      </c>
    </row>
    <row r="216" spans="1:5">
      <c r="A216" s="17">
        <v>41548</v>
      </c>
      <c r="B216">
        <v>62.18</v>
      </c>
      <c r="C216">
        <v>55.83</v>
      </c>
      <c r="D216">
        <v>55.53</v>
      </c>
      <c r="E216">
        <v>56.15</v>
      </c>
    </row>
    <row r="217" spans="1:5">
      <c r="A217" s="17">
        <v>41579</v>
      </c>
      <c r="B217">
        <v>44.49</v>
      </c>
      <c r="C217">
        <v>52.42</v>
      </c>
      <c r="D217">
        <v>53.49</v>
      </c>
      <c r="E217">
        <v>55.2</v>
      </c>
    </row>
    <row r="218" spans="1:5">
      <c r="A218" s="17">
        <v>41609</v>
      </c>
      <c r="B218">
        <v>44.87</v>
      </c>
      <c r="C218">
        <v>52.48</v>
      </c>
      <c r="D218">
        <v>53.52</v>
      </c>
      <c r="E218">
        <v>55.21</v>
      </c>
    </row>
    <row r="219" spans="1:5">
      <c r="A219" s="17">
        <v>41640</v>
      </c>
      <c r="B219">
        <v>29.7</v>
      </c>
      <c r="C219">
        <v>49.41</v>
      </c>
      <c r="D219">
        <v>51.75</v>
      </c>
      <c r="E219">
        <v>54.42</v>
      </c>
    </row>
    <row r="220" spans="1:5">
      <c r="A220" s="17">
        <v>41671</v>
      </c>
      <c r="B220">
        <v>70.28</v>
      </c>
      <c r="C220">
        <v>57.01</v>
      </c>
      <c r="D220">
        <v>55.97</v>
      </c>
      <c r="E220">
        <v>56.17</v>
      </c>
    </row>
    <row r="221" spans="1:5">
      <c r="A221" s="17">
        <v>41699</v>
      </c>
      <c r="B221">
        <v>82.6</v>
      </c>
      <c r="C221">
        <v>62.23</v>
      </c>
      <c r="D221">
        <v>59.11</v>
      </c>
      <c r="E221">
        <v>57.54</v>
      </c>
    </row>
    <row r="222" spans="1:5">
      <c r="A222" s="17">
        <v>41730</v>
      </c>
      <c r="B222">
        <v>89.53</v>
      </c>
      <c r="C222">
        <v>67.03</v>
      </c>
      <c r="D222">
        <v>62.21</v>
      </c>
      <c r="E222">
        <v>58.96</v>
      </c>
    </row>
    <row r="223" spans="1:5">
      <c r="A223" s="17">
        <v>41760</v>
      </c>
      <c r="B223">
        <v>92.47</v>
      </c>
      <c r="C223">
        <v>69.84</v>
      </c>
      <c r="D223">
        <v>64.12</v>
      </c>
      <c r="E223">
        <v>59.87</v>
      </c>
    </row>
    <row r="224" spans="1:5">
      <c r="A224" s="17">
        <v>41791</v>
      </c>
      <c r="B224">
        <v>93.38</v>
      </c>
      <c r="C224">
        <v>70.75</v>
      </c>
      <c r="D224">
        <v>64.75</v>
      </c>
      <c r="E224">
        <v>60.16</v>
      </c>
    </row>
    <row r="225" spans="1:5">
      <c r="A225" s="17">
        <v>41821</v>
      </c>
      <c r="B225">
        <v>96.18</v>
      </c>
      <c r="C225">
        <v>74.31</v>
      </c>
      <c r="D225">
        <v>67.239999999999995</v>
      </c>
      <c r="E225">
        <v>61.36</v>
      </c>
    </row>
    <row r="226" spans="1:5">
      <c r="A226" s="17">
        <v>41852</v>
      </c>
      <c r="B226">
        <v>97.79</v>
      </c>
      <c r="C226">
        <v>77.78</v>
      </c>
      <c r="D226">
        <v>69.87</v>
      </c>
      <c r="E226">
        <v>62.69</v>
      </c>
    </row>
    <row r="227" spans="1:5">
      <c r="A227" s="17">
        <v>41883</v>
      </c>
      <c r="B227">
        <v>28.67</v>
      </c>
      <c r="C227">
        <v>49.19</v>
      </c>
      <c r="D227">
        <v>52.54</v>
      </c>
      <c r="E227">
        <v>55.2</v>
      </c>
    </row>
    <row r="228" spans="1:5">
      <c r="A228" s="17">
        <v>41913</v>
      </c>
      <c r="B228">
        <v>37</v>
      </c>
      <c r="C228">
        <v>51.68</v>
      </c>
      <c r="D228">
        <v>54.07</v>
      </c>
      <c r="E228">
        <v>55.88</v>
      </c>
    </row>
    <row r="229" spans="1:5">
      <c r="A229" s="17">
        <v>41944</v>
      </c>
      <c r="B229">
        <v>48.22</v>
      </c>
      <c r="C229">
        <v>54.77</v>
      </c>
      <c r="D229">
        <v>55.96</v>
      </c>
      <c r="E229">
        <v>56.72</v>
      </c>
    </row>
    <row r="230" spans="1:5">
      <c r="A230" s="17">
        <v>41974</v>
      </c>
      <c r="B230">
        <v>40.81</v>
      </c>
      <c r="C230">
        <v>52.22</v>
      </c>
      <c r="D230">
        <v>54.32</v>
      </c>
      <c r="E230">
        <v>55.97</v>
      </c>
    </row>
    <row r="231" spans="1:5">
      <c r="A231" s="17">
        <v>42005</v>
      </c>
      <c r="B231">
        <v>28.58</v>
      </c>
      <c r="C231">
        <v>47.59</v>
      </c>
      <c r="D231">
        <v>51.32</v>
      </c>
      <c r="E231">
        <v>54.58</v>
      </c>
    </row>
    <row r="232" spans="1:5">
      <c r="A232" s="17">
        <v>42036</v>
      </c>
      <c r="B232">
        <v>60.24</v>
      </c>
      <c r="C232">
        <v>55.46</v>
      </c>
      <c r="D232">
        <v>55.96</v>
      </c>
      <c r="E232">
        <v>56.55</v>
      </c>
    </row>
    <row r="233" spans="1:5">
      <c r="A233" s="17">
        <v>42064</v>
      </c>
      <c r="B233">
        <v>27.37</v>
      </c>
      <c r="C233">
        <v>42.49</v>
      </c>
      <c r="D233">
        <v>47.21</v>
      </c>
      <c r="E233">
        <v>52.31</v>
      </c>
    </row>
    <row r="234" spans="1:5">
      <c r="A234" s="17">
        <v>42095</v>
      </c>
      <c r="B234">
        <v>48.33</v>
      </c>
      <c r="C234">
        <v>49.12</v>
      </c>
      <c r="D234">
        <v>51.27</v>
      </c>
      <c r="E234">
        <v>54.08</v>
      </c>
    </row>
    <row r="235" spans="1:5">
      <c r="A235" s="17">
        <v>42125</v>
      </c>
      <c r="B235">
        <v>48.46</v>
      </c>
      <c r="C235">
        <v>49.16</v>
      </c>
      <c r="D235">
        <v>51.3</v>
      </c>
      <c r="E235">
        <v>54.09</v>
      </c>
    </row>
    <row r="236" spans="1:5">
      <c r="A236" s="17">
        <v>42156</v>
      </c>
      <c r="B236">
        <v>18.39</v>
      </c>
      <c r="C236">
        <v>35.93</v>
      </c>
      <c r="D236">
        <v>41.85</v>
      </c>
      <c r="E236">
        <v>49.16</v>
      </c>
    </row>
    <row r="237" spans="1:5">
      <c r="A237" s="17">
        <v>42186</v>
      </c>
      <c r="B237">
        <v>11.84</v>
      </c>
      <c r="C237">
        <v>30.45</v>
      </c>
      <c r="D237">
        <v>37.44</v>
      </c>
      <c r="E237">
        <v>46.56</v>
      </c>
    </row>
    <row r="238" spans="1:5">
      <c r="A238" s="17">
        <v>42217</v>
      </c>
      <c r="B238">
        <v>10.96</v>
      </c>
      <c r="C238">
        <v>29.69</v>
      </c>
      <c r="D238">
        <v>36.81</v>
      </c>
      <c r="E238">
        <v>46.18</v>
      </c>
    </row>
    <row r="239" spans="1:5">
      <c r="A239" s="17">
        <v>42248</v>
      </c>
      <c r="B239">
        <v>44.09</v>
      </c>
      <c r="C239">
        <v>38.869999999999997</v>
      </c>
      <c r="D239">
        <v>42.35</v>
      </c>
      <c r="E239">
        <v>48.49</v>
      </c>
    </row>
    <row r="240" spans="1:5">
      <c r="A240" s="17">
        <v>42278</v>
      </c>
      <c r="B240">
        <v>56.9</v>
      </c>
      <c r="C240">
        <v>43.31</v>
      </c>
      <c r="D240">
        <v>45.11</v>
      </c>
      <c r="E240">
        <v>49.68</v>
      </c>
    </row>
    <row r="241" spans="1:5">
      <c r="A241" s="17">
        <v>42309</v>
      </c>
      <c r="B241">
        <v>20.56</v>
      </c>
      <c r="C241">
        <v>30.5</v>
      </c>
      <c r="D241">
        <v>35.659999999999997</v>
      </c>
      <c r="E241">
        <v>44.24</v>
      </c>
    </row>
    <row r="242" spans="1:5">
      <c r="A242" s="17">
        <v>42339</v>
      </c>
      <c r="B242">
        <v>30.43</v>
      </c>
      <c r="C242">
        <v>33.770000000000003</v>
      </c>
      <c r="D242">
        <v>37.74</v>
      </c>
      <c r="E242">
        <v>45.16</v>
      </c>
    </row>
    <row r="243" spans="1:5">
      <c r="A243" s="17">
        <v>42370</v>
      </c>
      <c r="B243">
        <v>19.13</v>
      </c>
      <c r="C243">
        <v>28.92</v>
      </c>
      <c r="D243">
        <v>33.99</v>
      </c>
      <c r="E243">
        <v>42.84</v>
      </c>
    </row>
    <row r="244" spans="1:5">
      <c r="A244" s="17">
        <v>42401</v>
      </c>
      <c r="B244">
        <v>18.66</v>
      </c>
      <c r="C244">
        <v>28.71</v>
      </c>
      <c r="D244">
        <v>33.82</v>
      </c>
      <c r="E244">
        <v>42.74</v>
      </c>
    </row>
    <row r="245" spans="1:5">
      <c r="A245" s="17">
        <v>42430</v>
      </c>
      <c r="B245">
        <v>56.68</v>
      </c>
      <c r="C245">
        <v>40.299999999999997</v>
      </c>
      <c r="D245">
        <v>41.1</v>
      </c>
      <c r="E245">
        <v>45.93</v>
      </c>
    </row>
    <row r="246" spans="1:5">
      <c r="A246" s="17">
        <v>42461</v>
      </c>
      <c r="B246">
        <v>73.78</v>
      </c>
      <c r="C246">
        <v>48.98</v>
      </c>
      <c r="D246">
        <v>46.95</v>
      </c>
      <c r="E246">
        <v>48.68</v>
      </c>
    </row>
    <row r="247" spans="1:5">
      <c r="A247" s="17">
        <v>42491</v>
      </c>
      <c r="B247">
        <v>42.32</v>
      </c>
      <c r="C247">
        <v>40.64</v>
      </c>
      <c r="D247">
        <v>41.39</v>
      </c>
      <c r="E247">
        <v>45.66</v>
      </c>
    </row>
    <row r="248" spans="1:5">
      <c r="A248" s="17">
        <v>42522</v>
      </c>
      <c r="B248">
        <v>58.71</v>
      </c>
      <c r="C248">
        <v>46.95</v>
      </c>
      <c r="D248">
        <v>45.69</v>
      </c>
      <c r="E248">
        <v>47.75</v>
      </c>
    </row>
    <row r="249" spans="1:5">
      <c r="A249" s="17">
        <v>42552</v>
      </c>
      <c r="B249">
        <v>79</v>
      </c>
      <c r="C249">
        <v>58.26</v>
      </c>
      <c r="D249">
        <v>53.93</v>
      </c>
      <c r="E249">
        <v>52.05</v>
      </c>
    </row>
    <row r="250" spans="1:5">
      <c r="A250" s="17">
        <v>42583</v>
      </c>
      <c r="B250">
        <v>62.25</v>
      </c>
      <c r="C250">
        <v>53.57</v>
      </c>
      <c r="D250">
        <v>50.89</v>
      </c>
      <c r="E250">
        <v>50.48</v>
      </c>
    </row>
    <row r="251" spans="1:5">
      <c r="A251" s="17">
        <v>42614</v>
      </c>
      <c r="B251">
        <v>73.209999999999994</v>
      </c>
      <c r="C251">
        <v>58.42</v>
      </c>
      <c r="D251">
        <v>54.44</v>
      </c>
      <c r="E251">
        <v>52.39</v>
      </c>
    </row>
    <row r="252" spans="1:5">
      <c r="A252" s="17">
        <v>42644</v>
      </c>
      <c r="B252">
        <v>39.49</v>
      </c>
      <c r="C252">
        <v>47.48</v>
      </c>
      <c r="D252">
        <v>47.23</v>
      </c>
      <c r="E252">
        <v>48.59</v>
      </c>
    </row>
    <row r="253" spans="1:5">
      <c r="A253" s="17">
        <v>42675</v>
      </c>
      <c r="B253">
        <v>70.13</v>
      </c>
      <c r="C253">
        <v>59.99</v>
      </c>
      <c r="D253">
        <v>56.45</v>
      </c>
      <c r="E253">
        <v>53.75</v>
      </c>
    </row>
    <row r="254" spans="1:5">
      <c r="A254" s="17">
        <v>42705</v>
      </c>
      <c r="B254">
        <v>48.8</v>
      </c>
      <c r="C254">
        <v>51.98</v>
      </c>
      <c r="D254">
        <v>50.94</v>
      </c>
      <c r="E254">
        <v>50.72</v>
      </c>
    </row>
    <row r="255" spans="1:5">
      <c r="A255" s="17">
        <v>42736</v>
      </c>
      <c r="B255">
        <v>62.54</v>
      </c>
      <c r="C255">
        <v>57.15</v>
      </c>
      <c r="D255">
        <v>54.76</v>
      </c>
      <c r="E255">
        <v>52.92</v>
      </c>
    </row>
    <row r="256" spans="1:5">
      <c r="A256" s="17">
        <v>42767</v>
      </c>
      <c r="B256">
        <v>65.72</v>
      </c>
      <c r="C256">
        <v>58.32</v>
      </c>
      <c r="D256">
        <v>55.62</v>
      </c>
      <c r="E256">
        <v>53.42</v>
      </c>
    </row>
    <row r="257" spans="1:5">
      <c r="A257" s="17">
        <v>42795</v>
      </c>
      <c r="B257">
        <v>71.75</v>
      </c>
      <c r="C257">
        <v>60.35</v>
      </c>
      <c r="D257">
        <v>57.1</v>
      </c>
      <c r="E257">
        <v>54.26</v>
      </c>
    </row>
    <row r="258" spans="1:5">
      <c r="A258" s="17">
        <v>42826</v>
      </c>
      <c r="B258">
        <v>77.83</v>
      </c>
      <c r="C258">
        <v>62.49</v>
      </c>
      <c r="D258">
        <v>58.63</v>
      </c>
      <c r="E258">
        <v>55.13</v>
      </c>
    </row>
    <row r="259" spans="1:5">
      <c r="A259" s="17">
        <v>42856</v>
      </c>
      <c r="B259">
        <v>72.23</v>
      </c>
      <c r="C259">
        <v>61.59</v>
      </c>
      <c r="D259">
        <v>58.09</v>
      </c>
      <c r="E259">
        <v>54.87</v>
      </c>
    </row>
    <row r="260" spans="1:5">
      <c r="A260" s="17">
        <v>42887</v>
      </c>
      <c r="B260">
        <v>78.040000000000006</v>
      </c>
      <c r="C260">
        <v>63.06</v>
      </c>
      <c r="D260">
        <v>59.08</v>
      </c>
      <c r="E260">
        <v>55.4</v>
      </c>
    </row>
    <row r="261" spans="1:5">
      <c r="A261" s="17">
        <v>42917</v>
      </c>
      <c r="B261">
        <v>88.51</v>
      </c>
      <c r="C261">
        <v>67.14</v>
      </c>
      <c r="D261">
        <v>61.9</v>
      </c>
      <c r="E261">
        <v>56.92</v>
      </c>
    </row>
    <row r="262" spans="1:5">
      <c r="A262" s="17">
        <v>42948</v>
      </c>
      <c r="B262">
        <v>93.17</v>
      </c>
      <c r="C262">
        <v>70.63</v>
      </c>
      <c r="D262">
        <v>64.41</v>
      </c>
      <c r="E262">
        <v>58.33</v>
      </c>
    </row>
    <row r="263" spans="1:5">
      <c r="A263" s="17">
        <v>42979</v>
      </c>
      <c r="B263">
        <v>93.58</v>
      </c>
      <c r="C263">
        <v>71</v>
      </c>
      <c r="D263">
        <v>64.680000000000007</v>
      </c>
      <c r="E263">
        <v>58.47</v>
      </c>
    </row>
    <row r="264" spans="1:5">
      <c r="A264" s="17">
        <v>43009</v>
      </c>
      <c r="B264">
        <v>96.39</v>
      </c>
      <c r="C264">
        <v>74.12</v>
      </c>
      <c r="D264">
        <v>66.959999999999994</v>
      </c>
      <c r="E264">
        <v>59.74</v>
      </c>
    </row>
    <row r="265" spans="1:5">
      <c r="A265" s="17">
        <v>43040</v>
      </c>
      <c r="B265">
        <v>97.47</v>
      </c>
      <c r="C265">
        <v>76.010000000000005</v>
      </c>
      <c r="D265">
        <v>68.39</v>
      </c>
      <c r="E265">
        <v>60.55</v>
      </c>
    </row>
    <row r="266" spans="1:5">
      <c r="A266" s="17">
        <v>43070</v>
      </c>
      <c r="B266">
        <v>98.66</v>
      </c>
      <c r="C266">
        <v>79.36</v>
      </c>
      <c r="D266">
        <v>71.06</v>
      </c>
      <c r="E266">
        <v>62.12</v>
      </c>
    </row>
    <row r="267" spans="1:5">
      <c r="A267" s="17">
        <v>43101</v>
      </c>
      <c r="B267">
        <v>66.400000000000006</v>
      </c>
      <c r="C267">
        <v>71.61</v>
      </c>
      <c r="D267">
        <v>66.87</v>
      </c>
      <c r="E267">
        <v>60.41</v>
      </c>
    </row>
    <row r="268" spans="1:5">
      <c r="A268" s="17">
        <v>43132</v>
      </c>
      <c r="B268">
        <v>74.349999999999994</v>
      </c>
      <c r="C268">
        <v>73.45</v>
      </c>
      <c r="D268">
        <v>68.150000000000006</v>
      </c>
      <c r="E268">
        <v>61.11</v>
      </c>
    </row>
    <row r="269" spans="1:5">
      <c r="A269" s="17">
        <v>43160</v>
      </c>
      <c r="B269">
        <v>29.14</v>
      </c>
      <c r="C269">
        <v>55.68</v>
      </c>
      <c r="D269">
        <v>57.69</v>
      </c>
      <c r="E269">
        <v>56.6</v>
      </c>
    </row>
    <row r="270" spans="1:5">
      <c r="A270" s="17">
        <v>43191</v>
      </c>
      <c r="B270">
        <v>38.26</v>
      </c>
      <c r="C270">
        <v>57.55</v>
      </c>
      <c r="D270">
        <v>58.79</v>
      </c>
      <c r="E270">
        <v>57.13</v>
      </c>
    </row>
    <row r="271" spans="1:5">
      <c r="A271" s="17">
        <v>43221</v>
      </c>
      <c r="B271">
        <v>53.47</v>
      </c>
      <c r="C271">
        <v>60.71</v>
      </c>
      <c r="D271">
        <v>60.66</v>
      </c>
      <c r="E271">
        <v>58.03</v>
      </c>
    </row>
    <row r="272" spans="1:5">
      <c r="A272" s="17">
        <v>43252</v>
      </c>
      <c r="B272">
        <v>35.76</v>
      </c>
      <c r="C272">
        <v>54.59</v>
      </c>
      <c r="D272">
        <v>56.93</v>
      </c>
      <c r="E272">
        <v>56.39</v>
      </c>
    </row>
    <row r="273" spans="1:5">
      <c r="A273" s="17">
        <v>43282</v>
      </c>
      <c r="B273">
        <v>28.65</v>
      </c>
      <c r="C273">
        <v>51.65</v>
      </c>
      <c r="D273">
        <v>55.11</v>
      </c>
      <c r="E273">
        <v>55.58</v>
      </c>
    </row>
    <row r="274" spans="1:5">
      <c r="A274" s="17">
        <v>43313</v>
      </c>
      <c r="B274">
        <v>59.46</v>
      </c>
      <c r="C274">
        <v>58.1</v>
      </c>
      <c r="D274">
        <v>58.73</v>
      </c>
      <c r="E274">
        <v>57.2</v>
      </c>
    </row>
    <row r="275" spans="1:5">
      <c r="A275" s="17">
        <v>43344</v>
      </c>
      <c r="B275">
        <v>81.89</v>
      </c>
      <c r="C275">
        <v>67.44</v>
      </c>
      <c r="D275">
        <v>64.62</v>
      </c>
      <c r="E275">
        <v>60.08</v>
      </c>
    </row>
    <row r="276" spans="1:5">
      <c r="A276" s="17">
        <v>43374</v>
      </c>
      <c r="B276">
        <v>78.849999999999994</v>
      </c>
      <c r="C276">
        <v>66.66</v>
      </c>
      <c r="D276">
        <v>64.16</v>
      </c>
      <c r="E276">
        <v>59.89</v>
      </c>
    </row>
    <row r="277" spans="1:5">
      <c r="A277" s="17">
        <v>43405</v>
      </c>
      <c r="B277">
        <v>90.79</v>
      </c>
      <c r="C277">
        <v>74.39</v>
      </c>
      <c r="D277">
        <v>69.569999999999993</v>
      </c>
      <c r="E277">
        <v>62.78</v>
      </c>
    </row>
    <row r="278" spans="1:5">
      <c r="A278" s="17">
        <v>43435</v>
      </c>
      <c r="B278">
        <v>92.59</v>
      </c>
      <c r="C278">
        <v>76.17</v>
      </c>
      <c r="D278">
        <v>70.92</v>
      </c>
      <c r="E278">
        <v>63.56</v>
      </c>
    </row>
    <row r="279" spans="1:5">
      <c r="A279" s="17">
        <v>43466</v>
      </c>
      <c r="B279">
        <v>96.38</v>
      </c>
      <c r="C279">
        <v>81.38</v>
      </c>
      <c r="D279">
        <v>75.180000000000007</v>
      </c>
      <c r="E279">
        <v>66.180000000000007</v>
      </c>
    </row>
    <row r="280" spans="1:5">
      <c r="A280" s="17">
        <v>43497</v>
      </c>
      <c r="B280">
        <v>98.68</v>
      </c>
      <c r="C280">
        <v>88.04</v>
      </c>
      <c r="D280">
        <v>81.7</v>
      </c>
      <c r="E280">
        <v>71.05</v>
      </c>
    </row>
    <row r="281" spans="1:5">
      <c r="A281" s="17">
        <v>43525</v>
      </c>
      <c r="B281">
        <v>55.44</v>
      </c>
      <c r="C281">
        <v>66.22</v>
      </c>
      <c r="D281">
        <v>66.319999999999993</v>
      </c>
      <c r="E281">
        <v>63.32</v>
      </c>
    </row>
    <row r="282" spans="1:5">
      <c r="A282" s="17">
        <v>43556</v>
      </c>
      <c r="B282">
        <v>60.96</v>
      </c>
      <c r="C282">
        <v>68.13</v>
      </c>
      <c r="D282">
        <v>67.73</v>
      </c>
      <c r="E282">
        <v>64.19</v>
      </c>
    </row>
    <row r="283" spans="1:5">
      <c r="A283" s="17">
        <v>43586</v>
      </c>
      <c r="B283">
        <v>49.9</v>
      </c>
      <c r="C283">
        <v>63.32</v>
      </c>
      <c r="D283">
        <v>64.28</v>
      </c>
      <c r="E283">
        <v>62.37</v>
      </c>
    </row>
    <row r="284" spans="1:5">
      <c r="A284" s="17">
        <v>43617</v>
      </c>
      <c r="B284">
        <v>76.540000000000006</v>
      </c>
      <c r="C284">
        <v>72.45</v>
      </c>
      <c r="D284">
        <v>70.930000000000007</v>
      </c>
      <c r="E284">
        <v>66.47</v>
      </c>
    </row>
    <row r="285" spans="1:5">
      <c r="A285" s="17">
        <v>43647</v>
      </c>
      <c r="B285">
        <v>72.78</v>
      </c>
      <c r="C285">
        <v>71.16</v>
      </c>
      <c r="D285">
        <v>70.02</v>
      </c>
      <c r="E285">
        <v>65.989999999999995</v>
      </c>
    </row>
    <row r="286" spans="1:5">
      <c r="A286" s="17">
        <v>43678</v>
      </c>
      <c r="B286">
        <v>74.78</v>
      </c>
      <c r="C286">
        <v>71.77</v>
      </c>
      <c r="D286">
        <v>70.459999999999994</v>
      </c>
      <c r="E286">
        <v>66.260000000000005</v>
      </c>
    </row>
    <row r="287" spans="1:5">
      <c r="A287" s="17">
        <v>43709</v>
      </c>
      <c r="B287">
        <v>86.33</v>
      </c>
      <c r="C287">
        <v>76.12</v>
      </c>
      <c r="D287">
        <v>73.650000000000006</v>
      </c>
      <c r="E287">
        <v>68.28</v>
      </c>
    </row>
    <row r="288" spans="1:5">
      <c r="A288" s="17">
        <v>43739</v>
      </c>
      <c r="B288">
        <v>91.88</v>
      </c>
      <c r="C288">
        <v>79.62</v>
      </c>
      <c r="D288">
        <v>76.38</v>
      </c>
      <c r="E288">
        <v>70.11</v>
      </c>
    </row>
    <row r="289" spans="1:5">
      <c r="A289" s="17">
        <v>43770</v>
      </c>
      <c r="B289">
        <v>93.93</v>
      </c>
      <c r="C289">
        <v>81.34</v>
      </c>
      <c r="D289">
        <v>77.75</v>
      </c>
      <c r="E289">
        <v>71.069999999999993</v>
      </c>
    </row>
    <row r="290" spans="1:5">
      <c r="A290" s="17">
        <v>43800</v>
      </c>
      <c r="B290">
        <v>96.18</v>
      </c>
      <c r="C290">
        <v>83.74</v>
      </c>
      <c r="D290">
        <v>79.739999999999995</v>
      </c>
      <c r="E290">
        <v>72.5</v>
      </c>
    </row>
    <row r="291" spans="1:5">
      <c r="A291" s="17">
        <v>43831</v>
      </c>
      <c r="B291">
        <v>98.67</v>
      </c>
      <c r="C291">
        <v>89.06</v>
      </c>
      <c r="D291">
        <v>84.69</v>
      </c>
      <c r="E291">
        <v>76.53</v>
      </c>
    </row>
    <row r="292" spans="1:5">
      <c r="A292" s="17">
        <v>43862</v>
      </c>
      <c r="B292">
        <v>99.29</v>
      </c>
      <c r="C292">
        <v>91.79</v>
      </c>
      <c r="D292">
        <v>87.62</v>
      </c>
      <c r="E292">
        <v>79.349999999999994</v>
      </c>
    </row>
    <row r="293" spans="1:5">
      <c r="A293" s="17">
        <v>43891</v>
      </c>
      <c r="B293">
        <v>65.989999999999995</v>
      </c>
      <c r="C293">
        <v>76.41</v>
      </c>
      <c r="D293">
        <v>76.31</v>
      </c>
      <c r="E293">
        <v>72.849999999999994</v>
      </c>
    </row>
    <row r="294" spans="1:5">
      <c r="A294" s="17">
        <v>43922</v>
      </c>
      <c r="B294">
        <v>35.479999999999997</v>
      </c>
      <c r="C294">
        <v>57.79</v>
      </c>
      <c r="D294">
        <v>61.66</v>
      </c>
      <c r="E294">
        <v>63.62</v>
      </c>
    </row>
    <row r="295" spans="1:5">
      <c r="A295" s="17">
        <v>43952</v>
      </c>
      <c r="B295">
        <v>34.020000000000003</v>
      </c>
      <c r="C295">
        <v>56.82</v>
      </c>
      <c r="D295">
        <v>60.89</v>
      </c>
      <c r="E295">
        <v>63.11</v>
      </c>
    </row>
    <row r="296" spans="1:5">
      <c r="A296" s="17">
        <v>43983</v>
      </c>
      <c r="B296">
        <v>39.619999999999997</v>
      </c>
      <c r="C296">
        <v>58.01</v>
      </c>
      <c r="D296">
        <v>61.67</v>
      </c>
      <c r="E296">
        <v>63.57</v>
      </c>
    </row>
    <row r="297" spans="1:5">
      <c r="A297" s="17">
        <v>44013</v>
      </c>
      <c r="B297">
        <v>64.489999999999995</v>
      </c>
      <c r="C297">
        <v>64.099999999999994</v>
      </c>
      <c r="D297">
        <v>65.739999999999995</v>
      </c>
      <c r="E297">
        <v>65.959999999999994</v>
      </c>
    </row>
    <row r="298" spans="1:5">
      <c r="A298" s="17">
        <v>44044</v>
      </c>
      <c r="B298">
        <v>73.64</v>
      </c>
      <c r="C298">
        <v>67.11</v>
      </c>
      <c r="D298">
        <v>67.8</v>
      </c>
      <c r="E298">
        <v>67.209999999999994</v>
      </c>
    </row>
    <row r="299" spans="1:5">
      <c r="A299" s="17">
        <v>44075</v>
      </c>
      <c r="B299">
        <v>80.150000000000006</v>
      </c>
      <c r="C299">
        <v>69.56</v>
      </c>
      <c r="D299">
        <v>69.48</v>
      </c>
      <c r="E299">
        <v>68.239999999999995</v>
      </c>
    </row>
    <row r="300" spans="1:5">
      <c r="A300" s="17">
        <v>44105</v>
      </c>
      <c r="B300">
        <v>53.66</v>
      </c>
      <c r="C300">
        <v>62.59</v>
      </c>
      <c r="D300">
        <v>64.64</v>
      </c>
      <c r="E300">
        <v>65.42</v>
      </c>
    </row>
    <row r="301" spans="1:5">
      <c r="A301" s="17">
        <v>44136</v>
      </c>
      <c r="B301">
        <v>73.8</v>
      </c>
      <c r="C301">
        <v>68.150000000000006</v>
      </c>
      <c r="D301">
        <v>68.319999999999993</v>
      </c>
      <c r="E301">
        <v>67.569999999999993</v>
      </c>
    </row>
    <row r="302" spans="1:5">
      <c r="A302" s="17">
        <v>44166</v>
      </c>
      <c r="B302">
        <v>78.63</v>
      </c>
      <c r="C302">
        <v>69.900000000000006</v>
      </c>
      <c r="D302">
        <v>69.510000000000005</v>
      </c>
      <c r="E302">
        <v>68.27</v>
      </c>
    </row>
    <row r="303" spans="1:5">
      <c r="A303" s="17">
        <v>44197</v>
      </c>
      <c r="B303">
        <v>37.200000000000003</v>
      </c>
      <c r="C303">
        <v>55.99</v>
      </c>
      <c r="D303">
        <v>59.79</v>
      </c>
      <c r="E303">
        <v>62.59</v>
      </c>
    </row>
    <row r="304" spans="1:5">
      <c r="A304" s="17">
        <v>44228</v>
      </c>
      <c r="B304">
        <v>52.69</v>
      </c>
      <c r="C304">
        <v>59.73</v>
      </c>
      <c r="D304">
        <v>62.15</v>
      </c>
      <c r="E304">
        <v>63.88</v>
      </c>
    </row>
    <row r="305" spans="1:5">
      <c r="A305" s="17">
        <v>44256</v>
      </c>
      <c r="B305">
        <v>77.760000000000005</v>
      </c>
      <c r="C305">
        <v>68.8</v>
      </c>
      <c r="D305">
        <v>68.27</v>
      </c>
      <c r="E305">
        <v>67.42</v>
      </c>
    </row>
    <row r="306" spans="1:5">
      <c r="A306" s="17">
        <v>44287</v>
      </c>
      <c r="B306">
        <v>88.02</v>
      </c>
      <c r="C306">
        <v>75.5</v>
      </c>
      <c r="D306">
        <v>73.28</v>
      </c>
      <c r="E306">
        <v>70.62</v>
      </c>
    </row>
    <row r="307" spans="1:5">
      <c r="A307" s="17">
        <v>44317</v>
      </c>
      <c r="B307">
        <v>69.39</v>
      </c>
      <c r="C307">
        <v>69.03</v>
      </c>
      <c r="D307">
        <v>68.739999999999995</v>
      </c>
      <c r="E307">
        <v>67.94</v>
      </c>
    </row>
    <row r="308" spans="1:5">
      <c r="A308" s="17">
        <v>44348</v>
      </c>
      <c r="B308">
        <v>62.5</v>
      </c>
      <c r="C308">
        <v>66.8</v>
      </c>
      <c r="D308">
        <v>67.19</v>
      </c>
      <c r="E308">
        <v>67.02</v>
      </c>
    </row>
    <row r="309" spans="1:5">
      <c r="A309" s="17">
        <v>44378</v>
      </c>
      <c r="B309">
        <v>44.41</v>
      </c>
      <c r="C309">
        <v>60.75</v>
      </c>
      <c r="D309">
        <v>62.99</v>
      </c>
      <c r="E309">
        <v>64.56</v>
      </c>
    </row>
    <row r="310" spans="1:5">
      <c r="A310" s="17">
        <v>44409</v>
      </c>
      <c r="B310">
        <v>26.7</v>
      </c>
      <c r="C310">
        <v>52.56</v>
      </c>
      <c r="D310">
        <v>57.12</v>
      </c>
      <c r="E310">
        <v>61.02</v>
      </c>
    </row>
    <row r="311" spans="1:5">
      <c r="A311" s="17">
        <v>44440</v>
      </c>
      <c r="B311">
        <v>9.5</v>
      </c>
      <c r="C311">
        <v>36.04</v>
      </c>
      <c r="D311">
        <v>43.82</v>
      </c>
      <c r="E311">
        <v>52.08</v>
      </c>
    </row>
    <row r="312" spans="1:5">
      <c r="A312" s="17">
        <v>44470</v>
      </c>
      <c r="B312">
        <v>20.39</v>
      </c>
      <c r="C312">
        <v>39.090000000000003</v>
      </c>
      <c r="D312">
        <v>45.74</v>
      </c>
      <c r="E312">
        <v>53.09</v>
      </c>
    </row>
    <row r="313" spans="1:5">
      <c r="A313" s="17">
        <v>44501</v>
      </c>
      <c r="B313">
        <v>12.58</v>
      </c>
      <c r="C313">
        <v>32.99</v>
      </c>
      <c r="D313">
        <v>40.58</v>
      </c>
      <c r="E313">
        <v>49.39</v>
      </c>
    </row>
    <row r="314" spans="1:5">
      <c r="A314" s="17">
        <v>44531</v>
      </c>
      <c r="B314">
        <v>39.01</v>
      </c>
      <c r="C314">
        <v>40.82</v>
      </c>
      <c r="D314">
        <v>45.57</v>
      </c>
      <c r="E314">
        <v>52</v>
      </c>
    </row>
    <row r="315" spans="1:5">
      <c r="A315" s="17">
        <v>44562</v>
      </c>
      <c r="B315">
        <v>68.930000000000007</v>
      </c>
      <c r="C315">
        <v>53.73</v>
      </c>
      <c r="D315">
        <v>54.33</v>
      </c>
      <c r="E315">
        <v>56.88</v>
      </c>
    </row>
    <row r="316" spans="1:5">
      <c r="A316" s="17">
        <v>44593</v>
      </c>
      <c r="B316">
        <v>74.95</v>
      </c>
      <c r="C316">
        <v>57.16</v>
      </c>
      <c r="D316">
        <v>56.78</v>
      </c>
      <c r="E316">
        <v>58.31</v>
      </c>
    </row>
    <row r="317" spans="1:5">
      <c r="A317" s="17">
        <v>44621</v>
      </c>
      <c r="B317">
        <v>86.75</v>
      </c>
      <c r="C317">
        <v>65.89</v>
      </c>
      <c r="D317">
        <v>63.28</v>
      </c>
      <c r="E317">
        <v>62.28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5EF07-C5C7-455E-AC30-0DEE6073EB72}">
  <sheetPr>
    <tabColor rgb="FF70AD47"/>
  </sheetPr>
  <dimension ref="A1:J300"/>
  <sheetViews>
    <sheetView workbookViewId="0">
      <selection activeCell="G10" sqref="G10"/>
    </sheetView>
  </sheetViews>
  <sheetFormatPr defaultRowHeight="12.75"/>
  <cols>
    <col min="1" max="1" width="10.140625" bestFit="1" customWidth="1"/>
    <col min="2" max="2" width="16.28515625" bestFit="1" customWidth="1"/>
    <col min="3" max="3" width="23.5703125" bestFit="1" customWidth="1"/>
    <col min="4" max="4" width="19.42578125" bestFit="1" customWidth="1"/>
    <col min="5" max="5" width="26.140625" bestFit="1" customWidth="1"/>
    <col min="6" max="6" width="21.7109375" bestFit="1" customWidth="1"/>
    <col min="7" max="7" width="28.85546875" bestFit="1" customWidth="1"/>
    <col min="9" max="9" width="26.140625" bestFit="1" customWidth="1"/>
  </cols>
  <sheetData>
    <row r="1" spans="1:10">
      <c r="A1" t="s">
        <v>1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</row>
    <row r="2" spans="1:10">
      <c r="A2" s="17">
        <v>35490</v>
      </c>
      <c r="B2">
        <v>511.7</v>
      </c>
      <c r="C2">
        <v>402.59638080251773</v>
      </c>
      <c r="F2">
        <v>100</v>
      </c>
      <c r="G2">
        <v>97.75171065493646</v>
      </c>
      <c r="H2">
        <v>95.9</v>
      </c>
      <c r="I2">
        <v>121.08585858585859</v>
      </c>
    </row>
    <row r="3" spans="1:10">
      <c r="A3" s="17">
        <v>35521</v>
      </c>
      <c r="B3">
        <v>475.8</v>
      </c>
      <c r="C3">
        <v>374.3509047993706</v>
      </c>
      <c r="F3">
        <v>119.2</v>
      </c>
      <c r="G3">
        <v>116.52003910068427</v>
      </c>
      <c r="H3">
        <v>96.4</v>
      </c>
      <c r="I3">
        <v>121.71717171717171</v>
      </c>
    </row>
    <row r="4" spans="1:10">
      <c r="A4" s="17">
        <v>35551</v>
      </c>
      <c r="B4">
        <v>479.5</v>
      </c>
      <c r="C4">
        <v>377.26199842643592</v>
      </c>
      <c r="F4">
        <v>107.1</v>
      </c>
      <c r="G4">
        <v>104.69208211143695</v>
      </c>
      <c r="H4">
        <v>99.5</v>
      </c>
      <c r="I4">
        <v>125.63131313131312</v>
      </c>
    </row>
    <row r="5" spans="1:10">
      <c r="A5" s="17">
        <v>35582</v>
      </c>
      <c r="B5">
        <v>481.5</v>
      </c>
      <c r="C5">
        <v>378.83556254917391</v>
      </c>
      <c r="F5">
        <v>120.6</v>
      </c>
      <c r="G5">
        <v>117.88856304985337</v>
      </c>
      <c r="H5">
        <v>98.3</v>
      </c>
      <c r="I5">
        <v>124.11616161616162</v>
      </c>
    </row>
    <row r="6" spans="1:10">
      <c r="A6" s="17">
        <v>35612</v>
      </c>
      <c r="B6">
        <v>489.4</v>
      </c>
      <c r="C6">
        <v>385.051140833989</v>
      </c>
      <c r="F6">
        <v>109.5</v>
      </c>
      <c r="G6">
        <v>107.03812316715542</v>
      </c>
      <c r="H6">
        <v>96.7</v>
      </c>
      <c r="I6">
        <v>122.0959595959596</v>
      </c>
    </row>
    <row r="7" spans="1:10">
      <c r="A7" s="17">
        <v>35643</v>
      </c>
      <c r="B7">
        <v>502.3</v>
      </c>
      <c r="C7">
        <v>395.20062942564908</v>
      </c>
      <c r="F7">
        <v>99.2</v>
      </c>
      <c r="G7">
        <v>96.969696969696969</v>
      </c>
      <c r="H7">
        <v>93.4</v>
      </c>
      <c r="I7">
        <v>117.92929292929293</v>
      </c>
    </row>
    <row r="8" spans="1:10">
      <c r="A8" s="17">
        <v>35674</v>
      </c>
      <c r="B8">
        <v>468.3</v>
      </c>
      <c r="C8">
        <v>368.45003933910306</v>
      </c>
      <c r="F8">
        <v>116.4</v>
      </c>
      <c r="G8">
        <v>113.78299120234605</v>
      </c>
      <c r="H8">
        <v>91.2</v>
      </c>
      <c r="I8">
        <v>115.15151515151516</v>
      </c>
    </row>
    <row r="9" spans="1:10">
      <c r="A9" s="17">
        <v>35704</v>
      </c>
      <c r="B9">
        <v>485.6</v>
      </c>
      <c r="C9">
        <v>382.06136900078678</v>
      </c>
      <c r="F9">
        <v>112.9</v>
      </c>
      <c r="G9">
        <v>110.36168132942328</v>
      </c>
      <c r="H9">
        <v>89.4</v>
      </c>
      <c r="I9">
        <v>112.87878787878789</v>
      </c>
    </row>
    <row r="10" spans="1:10">
      <c r="A10" s="17">
        <v>35735</v>
      </c>
      <c r="B10">
        <v>500.8</v>
      </c>
      <c r="C10">
        <v>394.02045633359563</v>
      </c>
      <c r="F10">
        <v>111.7</v>
      </c>
      <c r="G10">
        <v>109.18866080156404</v>
      </c>
      <c r="H10">
        <v>88.4</v>
      </c>
      <c r="I10">
        <v>111.61616161616162</v>
      </c>
    </row>
    <row r="11" spans="1:10">
      <c r="A11" s="17">
        <v>35765</v>
      </c>
      <c r="B11">
        <v>483.9</v>
      </c>
      <c r="C11">
        <v>380.72383949645945</v>
      </c>
      <c r="F11">
        <v>112.6</v>
      </c>
      <c r="G11">
        <v>110.06842619745845</v>
      </c>
      <c r="H11">
        <v>89.7</v>
      </c>
      <c r="I11">
        <v>113.25757575757575</v>
      </c>
    </row>
    <row r="12" spans="1:10">
      <c r="A12" s="17">
        <v>35796</v>
      </c>
      <c r="B12">
        <v>484.2</v>
      </c>
      <c r="C12">
        <v>380.95987411487016</v>
      </c>
      <c r="F12">
        <v>114.6</v>
      </c>
      <c r="G12">
        <v>112.02346041055718</v>
      </c>
      <c r="H12">
        <v>90.6</v>
      </c>
      <c r="I12">
        <v>114.39393939393938</v>
      </c>
    </row>
    <row r="13" spans="1:10">
      <c r="A13" s="17">
        <v>35827</v>
      </c>
      <c r="B13">
        <v>458.6</v>
      </c>
      <c r="C13">
        <v>360.81825334382376</v>
      </c>
      <c r="F13">
        <v>115.5</v>
      </c>
      <c r="G13">
        <v>112.90322580645163</v>
      </c>
      <c r="H13">
        <v>89.6</v>
      </c>
      <c r="I13">
        <v>113.13131313131312</v>
      </c>
    </row>
    <row r="14" spans="1:10">
      <c r="A14" s="17">
        <v>35855</v>
      </c>
      <c r="B14">
        <v>449.8</v>
      </c>
      <c r="C14">
        <v>353.89457120377654</v>
      </c>
      <c r="F14">
        <v>121.1</v>
      </c>
      <c r="G14">
        <v>118.37732160312807</v>
      </c>
      <c r="H14">
        <v>85.6</v>
      </c>
      <c r="I14">
        <v>108.08080808080807</v>
      </c>
    </row>
    <row r="15" spans="1:10">
      <c r="A15" s="17">
        <v>35886</v>
      </c>
      <c r="B15">
        <v>451.5</v>
      </c>
      <c r="C15">
        <v>355.23210070810387</v>
      </c>
      <c r="F15">
        <v>107.3</v>
      </c>
      <c r="G15">
        <v>104.88758553274681</v>
      </c>
      <c r="H15">
        <v>85.5</v>
      </c>
      <c r="I15">
        <v>107.95454545454545</v>
      </c>
    </row>
    <row r="16" spans="1:10">
      <c r="A16" s="17">
        <v>35916</v>
      </c>
      <c r="B16">
        <v>456.6</v>
      </c>
      <c r="C16">
        <v>359.24468922108576</v>
      </c>
      <c r="F16">
        <v>107</v>
      </c>
      <c r="G16">
        <v>104.59433040078201</v>
      </c>
      <c r="H16">
        <v>86.3</v>
      </c>
      <c r="I16">
        <v>108.96464646464645</v>
      </c>
    </row>
    <row r="17" spans="1:9">
      <c r="A17" s="17">
        <v>35947</v>
      </c>
      <c r="B17">
        <v>396.3</v>
      </c>
      <c r="C17">
        <v>311.80173092053502</v>
      </c>
      <c r="F17">
        <v>114.3</v>
      </c>
      <c r="G17">
        <v>111.73020527859236</v>
      </c>
      <c r="H17">
        <v>88.2</v>
      </c>
      <c r="I17">
        <v>111.36363636363636</v>
      </c>
    </row>
    <row r="18" spans="1:9">
      <c r="A18" s="17">
        <v>35977</v>
      </c>
      <c r="B18">
        <v>322</v>
      </c>
      <c r="C18">
        <v>253.34382376081828</v>
      </c>
      <c r="F18">
        <v>117.1</v>
      </c>
      <c r="G18">
        <v>114.46725317693058</v>
      </c>
      <c r="H18">
        <v>88.9</v>
      </c>
      <c r="I18">
        <v>112.24747474747474</v>
      </c>
    </row>
    <row r="19" spans="1:9">
      <c r="A19" s="17">
        <v>36008</v>
      </c>
      <c r="B19">
        <v>512.9</v>
      </c>
      <c r="C19">
        <v>403.54051927616047</v>
      </c>
      <c r="F19">
        <v>111.3</v>
      </c>
      <c r="G19">
        <v>108.79765395894427</v>
      </c>
      <c r="H19">
        <v>86.6</v>
      </c>
      <c r="I19">
        <v>109.34343434343434</v>
      </c>
    </row>
    <row r="20" spans="1:9">
      <c r="A20" s="17">
        <v>36039</v>
      </c>
      <c r="B20">
        <v>511.5</v>
      </c>
      <c r="C20">
        <v>402.4390243902439</v>
      </c>
      <c r="F20">
        <v>110.6</v>
      </c>
      <c r="G20">
        <v>108.11339198435972</v>
      </c>
      <c r="H20">
        <v>88.9</v>
      </c>
      <c r="I20">
        <v>112.24747474747474</v>
      </c>
    </row>
    <row r="21" spans="1:9">
      <c r="A21" s="17">
        <v>36069</v>
      </c>
      <c r="B21">
        <v>501.8</v>
      </c>
      <c r="C21">
        <v>394.8072383949646</v>
      </c>
      <c r="F21">
        <v>111</v>
      </c>
      <c r="G21">
        <v>108.50439882697947</v>
      </c>
      <c r="H21">
        <v>92.7</v>
      </c>
      <c r="I21">
        <v>117.04545454545455</v>
      </c>
    </row>
    <row r="22" spans="1:9">
      <c r="A22" s="17">
        <v>36100</v>
      </c>
      <c r="B22">
        <v>471.9</v>
      </c>
      <c r="C22">
        <v>371.2824547600315</v>
      </c>
      <c r="F22">
        <v>101.3</v>
      </c>
      <c r="G22">
        <v>99.022482893450643</v>
      </c>
      <c r="H22">
        <v>90.2</v>
      </c>
      <c r="I22">
        <v>113.88888888888889</v>
      </c>
    </row>
    <row r="23" spans="1:9">
      <c r="A23" s="17">
        <v>36130</v>
      </c>
      <c r="B23">
        <v>491.2</v>
      </c>
      <c r="C23">
        <v>386.46734854445322</v>
      </c>
      <c r="F23">
        <v>101.6</v>
      </c>
      <c r="G23">
        <v>99.315738025415442</v>
      </c>
      <c r="H23">
        <v>90.4</v>
      </c>
      <c r="I23">
        <v>114.14141414141415</v>
      </c>
    </row>
    <row r="24" spans="1:9">
      <c r="A24" s="17">
        <v>36161</v>
      </c>
      <c r="B24">
        <v>471.8</v>
      </c>
      <c r="C24">
        <v>371.20377655389461</v>
      </c>
      <c r="F24">
        <v>83.1</v>
      </c>
      <c r="G24">
        <v>81.231671554252188</v>
      </c>
      <c r="H24">
        <v>90.9</v>
      </c>
      <c r="I24">
        <v>114.77272727272727</v>
      </c>
    </row>
    <row r="25" spans="1:9">
      <c r="A25" s="17">
        <v>36192</v>
      </c>
      <c r="B25">
        <v>454.4</v>
      </c>
      <c r="C25">
        <v>357.51376868607394</v>
      </c>
      <c r="F25">
        <v>88.1</v>
      </c>
      <c r="G25">
        <v>86.119257086999028</v>
      </c>
      <c r="H25">
        <v>88.8</v>
      </c>
      <c r="I25">
        <v>112.12121212121211</v>
      </c>
    </row>
    <row r="26" spans="1:9">
      <c r="A26" s="17">
        <v>36220</v>
      </c>
      <c r="B26">
        <v>462.1</v>
      </c>
      <c r="C26">
        <v>363.57199055861531</v>
      </c>
      <c r="F26">
        <v>113.1</v>
      </c>
      <c r="G26">
        <v>110.55718475073313</v>
      </c>
      <c r="H26">
        <v>90</v>
      </c>
      <c r="I26">
        <v>113.63636363636363</v>
      </c>
    </row>
    <row r="27" spans="1:9">
      <c r="A27" s="17">
        <v>36251</v>
      </c>
      <c r="B27">
        <v>466.2</v>
      </c>
      <c r="C27">
        <v>366.79779701022818</v>
      </c>
      <c r="F27">
        <v>75.400000000000006</v>
      </c>
      <c r="G27">
        <v>73.704789833822105</v>
      </c>
      <c r="H27">
        <v>82.2</v>
      </c>
      <c r="I27">
        <v>103.78787878787878</v>
      </c>
    </row>
    <row r="28" spans="1:9">
      <c r="A28" s="17">
        <v>36281</v>
      </c>
      <c r="B28">
        <v>454.3</v>
      </c>
      <c r="C28">
        <v>357.43509047993712</v>
      </c>
      <c r="F28">
        <v>97</v>
      </c>
      <c r="G28">
        <v>94.819159335288376</v>
      </c>
      <c r="H28">
        <v>89.7</v>
      </c>
      <c r="I28">
        <v>113.25757575757575</v>
      </c>
    </row>
    <row r="29" spans="1:9">
      <c r="A29" s="17">
        <v>36312</v>
      </c>
      <c r="B29">
        <v>453.7</v>
      </c>
      <c r="C29">
        <v>356.96302124311569</v>
      </c>
      <c r="F29">
        <v>108.2</v>
      </c>
      <c r="G29">
        <v>105.76735092864125</v>
      </c>
      <c r="H29">
        <v>87.2</v>
      </c>
      <c r="I29">
        <v>110.1010101010101</v>
      </c>
    </row>
    <row r="30" spans="1:9">
      <c r="A30" s="17">
        <v>36342</v>
      </c>
      <c r="B30">
        <v>441.6</v>
      </c>
      <c r="C30">
        <v>347.44295830055074</v>
      </c>
      <c r="F30">
        <v>93.2</v>
      </c>
      <c r="G30">
        <v>91.104594330400786</v>
      </c>
      <c r="H30">
        <v>88.4</v>
      </c>
      <c r="I30">
        <v>111.61616161616162</v>
      </c>
    </row>
    <row r="31" spans="1:9">
      <c r="A31" s="17">
        <v>36373</v>
      </c>
      <c r="B31">
        <v>475.2</v>
      </c>
      <c r="C31">
        <v>373.87883556254917</v>
      </c>
      <c r="F31">
        <v>92.9</v>
      </c>
      <c r="G31">
        <v>90.811339198435974</v>
      </c>
      <c r="H31">
        <v>91.8</v>
      </c>
      <c r="I31">
        <v>115.90909090909089</v>
      </c>
    </row>
    <row r="32" spans="1:9">
      <c r="A32" s="17">
        <v>36404</v>
      </c>
      <c r="B32">
        <v>460.4</v>
      </c>
      <c r="C32">
        <v>362.23446105428798</v>
      </c>
      <c r="F32">
        <v>96.7</v>
      </c>
      <c r="G32">
        <v>94.525904203323563</v>
      </c>
      <c r="H32">
        <v>97.8</v>
      </c>
      <c r="I32">
        <v>123.48484848484848</v>
      </c>
    </row>
    <row r="33" spans="1:9">
      <c r="A33" s="17">
        <v>36434</v>
      </c>
      <c r="B33">
        <v>479.1</v>
      </c>
      <c r="C33">
        <v>376.94728560188832</v>
      </c>
      <c r="F33">
        <v>102.8</v>
      </c>
      <c r="G33">
        <v>100.48875855327468</v>
      </c>
      <c r="H33">
        <v>92.1</v>
      </c>
      <c r="I33">
        <v>116.28787878787878</v>
      </c>
    </row>
    <row r="34" spans="1:9">
      <c r="A34" s="17">
        <v>36465</v>
      </c>
      <c r="B34">
        <v>483.1</v>
      </c>
      <c r="C34">
        <v>380.09441384736431</v>
      </c>
      <c r="F34">
        <v>103.9</v>
      </c>
      <c r="G34">
        <v>101.56402737047898</v>
      </c>
      <c r="H34">
        <v>94.1</v>
      </c>
      <c r="I34">
        <v>118.81313131313129</v>
      </c>
    </row>
    <row r="35" spans="1:9">
      <c r="A35" s="17">
        <v>36495</v>
      </c>
      <c r="B35">
        <v>470.4</v>
      </c>
      <c r="C35">
        <v>370.10228166797799</v>
      </c>
      <c r="F35">
        <v>85.8</v>
      </c>
      <c r="G35">
        <v>83.870967741935488</v>
      </c>
      <c r="H35">
        <v>90.7</v>
      </c>
      <c r="I35">
        <v>114.52020202020201</v>
      </c>
    </row>
    <row r="36" spans="1:9">
      <c r="A36" s="17">
        <v>36526</v>
      </c>
      <c r="B36">
        <v>469.3</v>
      </c>
      <c r="C36">
        <v>369.23682140047214</v>
      </c>
      <c r="F36">
        <v>99.2</v>
      </c>
      <c r="G36">
        <v>96.969696969696969</v>
      </c>
      <c r="H36">
        <v>89.1</v>
      </c>
      <c r="I36">
        <v>112.49999999999997</v>
      </c>
    </row>
    <row r="37" spans="1:9">
      <c r="A37" s="17">
        <v>36557</v>
      </c>
      <c r="B37">
        <v>461.2</v>
      </c>
      <c r="C37">
        <v>362.86388670338317</v>
      </c>
      <c r="F37">
        <v>107.6</v>
      </c>
      <c r="G37">
        <v>105.18084066471162</v>
      </c>
      <c r="H37">
        <v>91.8</v>
      </c>
      <c r="I37">
        <v>115.90909090909089</v>
      </c>
    </row>
    <row r="38" spans="1:9">
      <c r="A38" s="17">
        <v>36586</v>
      </c>
      <c r="B38">
        <v>462.3</v>
      </c>
      <c r="C38">
        <v>363.72934697088908</v>
      </c>
      <c r="F38">
        <v>113.8</v>
      </c>
      <c r="G38">
        <v>111.24144672531769</v>
      </c>
      <c r="H38">
        <v>95.1</v>
      </c>
      <c r="I38">
        <v>120.07575757575756</v>
      </c>
    </row>
    <row r="39" spans="1:9">
      <c r="A39" s="17">
        <v>36617</v>
      </c>
      <c r="B39">
        <v>475.4</v>
      </c>
      <c r="C39">
        <v>374.03619197482294</v>
      </c>
      <c r="F39">
        <v>80.400000000000006</v>
      </c>
      <c r="G39">
        <v>78.592375366568916</v>
      </c>
      <c r="H39">
        <v>97.1</v>
      </c>
      <c r="I39">
        <v>122.6010101010101</v>
      </c>
    </row>
    <row r="40" spans="1:9">
      <c r="A40" s="17">
        <v>36647</v>
      </c>
      <c r="B40">
        <v>481.2</v>
      </c>
      <c r="C40">
        <v>378.5995279307632</v>
      </c>
      <c r="F40">
        <v>120.4</v>
      </c>
      <c r="G40">
        <v>117.69305962854351</v>
      </c>
      <c r="H40">
        <v>94.4</v>
      </c>
      <c r="I40">
        <v>119.1919191919192</v>
      </c>
    </row>
    <row r="41" spans="1:9">
      <c r="A41" s="17">
        <v>36678</v>
      </c>
      <c r="B41">
        <v>464</v>
      </c>
      <c r="C41">
        <v>365.06687647521636</v>
      </c>
      <c r="F41">
        <v>96.5</v>
      </c>
      <c r="G41">
        <v>94.330400782013697</v>
      </c>
      <c r="H41">
        <v>96.9</v>
      </c>
      <c r="I41">
        <v>122.34848484848486</v>
      </c>
    </row>
    <row r="42" spans="1:9">
      <c r="A42" s="17">
        <v>36708</v>
      </c>
      <c r="B42">
        <v>455.3</v>
      </c>
      <c r="C42">
        <v>358.22187254130608</v>
      </c>
      <c r="F42">
        <v>107.2</v>
      </c>
      <c r="G42">
        <v>104.78983382209188</v>
      </c>
      <c r="H42">
        <v>95.3</v>
      </c>
      <c r="I42">
        <v>120.32828282828282</v>
      </c>
    </row>
    <row r="43" spans="1:9">
      <c r="A43" s="17">
        <v>36739</v>
      </c>
      <c r="B43">
        <v>466.3</v>
      </c>
      <c r="C43">
        <v>366.87647521636507</v>
      </c>
      <c r="F43">
        <v>99.6</v>
      </c>
      <c r="G43">
        <v>97.360703812316714</v>
      </c>
      <c r="H43">
        <v>94.7</v>
      </c>
      <c r="I43">
        <v>119.57070707070707</v>
      </c>
    </row>
    <row r="44" spans="1:9">
      <c r="A44" s="17">
        <v>36770</v>
      </c>
      <c r="B44">
        <v>464.1</v>
      </c>
      <c r="C44">
        <v>365.1455546813533</v>
      </c>
      <c r="F44">
        <v>112.1</v>
      </c>
      <c r="G44">
        <v>109.57966764418376</v>
      </c>
      <c r="H44">
        <v>89.2</v>
      </c>
      <c r="I44">
        <v>112.62626262626263</v>
      </c>
    </row>
    <row r="45" spans="1:9">
      <c r="A45" s="17">
        <v>36800</v>
      </c>
      <c r="B45">
        <v>445.8</v>
      </c>
      <c r="C45">
        <v>350.74744295830055</v>
      </c>
      <c r="F45">
        <v>107.8</v>
      </c>
      <c r="G45">
        <v>105.3763440860215</v>
      </c>
      <c r="H45">
        <v>91.9</v>
      </c>
      <c r="I45">
        <v>116.03535353535355</v>
      </c>
    </row>
    <row r="46" spans="1:9">
      <c r="A46" s="17">
        <v>36831</v>
      </c>
      <c r="B46">
        <v>413.1</v>
      </c>
      <c r="C46">
        <v>325.01966955153426</v>
      </c>
      <c r="F46">
        <v>106.6</v>
      </c>
      <c r="G46">
        <v>104.20332355816227</v>
      </c>
      <c r="H46">
        <v>92.8</v>
      </c>
      <c r="I46">
        <v>117.17171717171718</v>
      </c>
    </row>
    <row r="47" spans="1:9">
      <c r="A47" s="17">
        <v>36861</v>
      </c>
      <c r="B47">
        <v>393.2</v>
      </c>
      <c r="C47">
        <v>309.36270653029112</v>
      </c>
      <c r="F47">
        <v>104.6</v>
      </c>
      <c r="G47">
        <v>102.24828934506354</v>
      </c>
      <c r="H47">
        <v>98.9</v>
      </c>
      <c r="I47">
        <v>124.87373737373737</v>
      </c>
    </row>
    <row r="48" spans="1:9">
      <c r="A48" s="17">
        <v>36892</v>
      </c>
      <c r="B48">
        <v>405.9</v>
      </c>
      <c r="C48">
        <v>319.35483870967738</v>
      </c>
      <c r="F48">
        <v>114.1</v>
      </c>
      <c r="G48">
        <v>111.5347018572825</v>
      </c>
      <c r="H48">
        <v>86.7</v>
      </c>
      <c r="I48">
        <v>109.46969696969697</v>
      </c>
    </row>
    <row r="49" spans="1:9">
      <c r="A49" s="17">
        <v>36923</v>
      </c>
      <c r="B49">
        <v>387.5</v>
      </c>
      <c r="C49">
        <v>304.8780487804878</v>
      </c>
      <c r="F49">
        <v>112.1</v>
      </c>
      <c r="G49">
        <v>109.57966764418376</v>
      </c>
      <c r="H49">
        <v>94.1</v>
      </c>
      <c r="I49">
        <v>118.81313131313129</v>
      </c>
    </row>
    <row r="50" spans="1:9">
      <c r="A50" s="17">
        <v>36951</v>
      </c>
      <c r="B50">
        <v>416</v>
      </c>
      <c r="C50">
        <v>327.30133752950434</v>
      </c>
      <c r="F50">
        <v>107.8</v>
      </c>
      <c r="G50">
        <v>105.3763440860215</v>
      </c>
      <c r="H50">
        <v>91.9</v>
      </c>
      <c r="I50">
        <v>116.03535353535355</v>
      </c>
    </row>
    <row r="51" spans="1:9">
      <c r="A51" s="17">
        <v>36982</v>
      </c>
      <c r="B51">
        <v>416</v>
      </c>
      <c r="C51">
        <v>327.30133752950434</v>
      </c>
      <c r="F51">
        <v>67.7</v>
      </c>
      <c r="G51">
        <v>66.177908113391993</v>
      </c>
      <c r="H51">
        <v>92.4</v>
      </c>
      <c r="I51">
        <v>116.66666666666667</v>
      </c>
    </row>
    <row r="52" spans="1:9">
      <c r="A52" s="17">
        <v>37012</v>
      </c>
      <c r="B52">
        <v>427.2</v>
      </c>
      <c r="C52">
        <v>336.11329661683715</v>
      </c>
      <c r="F52">
        <v>117.2</v>
      </c>
      <c r="G52">
        <v>114.56500488758554</v>
      </c>
      <c r="H52">
        <v>92</v>
      </c>
      <c r="I52">
        <v>116.16161616161615</v>
      </c>
    </row>
    <row r="53" spans="1:9">
      <c r="A53" s="17">
        <v>37043</v>
      </c>
      <c r="B53">
        <v>415.9</v>
      </c>
      <c r="C53">
        <v>327.2226593233674</v>
      </c>
      <c r="F53">
        <v>86.4</v>
      </c>
      <c r="G53">
        <v>84.457478005865099</v>
      </c>
      <c r="H53">
        <v>94.1</v>
      </c>
      <c r="I53">
        <v>118.81313131313129</v>
      </c>
    </row>
    <row r="54" spans="1:9">
      <c r="A54" s="17">
        <v>37073</v>
      </c>
      <c r="B54">
        <v>384.7</v>
      </c>
      <c r="C54">
        <v>302.67505900865461</v>
      </c>
      <c r="F54">
        <v>92.2</v>
      </c>
      <c r="G54">
        <v>90.12707722385143</v>
      </c>
      <c r="H54">
        <v>95.5</v>
      </c>
      <c r="I54">
        <v>120.58080808080807</v>
      </c>
    </row>
    <row r="55" spans="1:9">
      <c r="A55" s="17">
        <v>37104</v>
      </c>
      <c r="B55">
        <v>387.8</v>
      </c>
      <c r="C55">
        <v>305.11408339889852</v>
      </c>
      <c r="F55">
        <v>100.2</v>
      </c>
      <c r="G55">
        <v>97.94721407624634</v>
      </c>
      <c r="H55">
        <v>98.3</v>
      </c>
      <c r="I55">
        <v>124.11616161616162</v>
      </c>
    </row>
    <row r="56" spans="1:9">
      <c r="A56" s="17">
        <v>37135</v>
      </c>
      <c r="B56">
        <v>382.7</v>
      </c>
      <c r="C56">
        <v>301.10149488591662</v>
      </c>
      <c r="F56">
        <v>94.1</v>
      </c>
      <c r="G56">
        <v>91.98435972629521</v>
      </c>
      <c r="H56">
        <v>93.7</v>
      </c>
      <c r="I56">
        <v>118.30808080808082</v>
      </c>
    </row>
    <row r="57" spans="1:9">
      <c r="A57" s="17">
        <v>37165</v>
      </c>
      <c r="B57">
        <v>371.9</v>
      </c>
      <c r="C57">
        <v>292.60424862313135</v>
      </c>
      <c r="F57">
        <v>85.6</v>
      </c>
      <c r="G57">
        <v>83.675464320625608</v>
      </c>
      <c r="H57">
        <v>94.1</v>
      </c>
      <c r="I57">
        <v>118.81313131313129</v>
      </c>
    </row>
    <row r="58" spans="1:9">
      <c r="A58" s="17">
        <v>37196</v>
      </c>
      <c r="B58">
        <v>395.3</v>
      </c>
      <c r="C58">
        <v>311.01494885916605</v>
      </c>
      <c r="F58">
        <v>76.5</v>
      </c>
      <c r="G58">
        <v>74.780058651026394</v>
      </c>
      <c r="H58">
        <v>89.2</v>
      </c>
      <c r="I58">
        <v>112.62626262626263</v>
      </c>
    </row>
    <row r="59" spans="1:9">
      <c r="A59" s="17">
        <v>37226</v>
      </c>
      <c r="B59">
        <v>417.9</v>
      </c>
      <c r="C59">
        <v>328.79622344610544</v>
      </c>
      <c r="F59">
        <v>89.3</v>
      </c>
      <c r="G59">
        <v>87.292277614858264</v>
      </c>
      <c r="H59">
        <v>93.2</v>
      </c>
      <c r="I59">
        <v>117.67676767676767</v>
      </c>
    </row>
    <row r="60" spans="1:9">
      <c r="A60" s="17">
        <v>37257</v>
      </c>
      <c r="B60">
        <v>410.9</v>
      </c>
      <c r="C60">
        <v>323.28874901652244</v>
      </c>
      <c r="F60">
        <v>77</v>
      </c>
      <c r="G60">
        <v>75.268817204301072</v>
      </c>
      <c r="H60">
        <v>93.8</v>
      </c>
      <c r="I60">
        <v>118.43434343434342</v>
      </c>
    </row>
    <row r="61" spans="1:9">
      <c r="A61" s="17">
        <v>37288</v>
      </c>
      <c r="B61">
        <v>436.3</v>
      </c>
      <c r="C61">
        <v>343.27301337529508</v>
      </c>
      <c r="F61">
        <v>53.6</v>
      </c>
      <c r="G61">
        <v>52.394916911045939</v>
      </c>
      <c r="H61">
        <v>95.5</v>
      </c>
      <c r="I61">
        <v>120.58080808080807</v>
      </c>
    </row>
    <row r="62" spans="1:9">
      <c r="A62" s="17">
        <v>37316</v>
      </c>
      <c r="B62">
        <v>428.4</v>
      </c>
      <c r="C62">
        <v>337.05743509047994</v>
      </c>
      <c r="F62">
        <v>83.4</v>
      </c>
      <c r="G62">
        <v>81.524926686217015</v>
      </c>
      <c r="H62">
        <v>95.8</v>
      </c>
      <c r="I62">
        <v>120.95959595959596</v>
      </c>
    </row>
    <row r="63" spans="1:9">
      <c r="A63" s="17">
        <v>37347</v>
      </c>
      <c r="B63">
        <v>434</v>
      </c>
      <c r="C63">
        <v>341.46341463414637</v>
      </c>
      <c r="F63">
        <v>108.9</v>
      </c>
      <c r="G63">
        <v>106.45161290322582</v>
      </c>
      <c r="H63">
        <v>95.8</v>
      </c>
      <c r="I63">
        <v>120.95959595959596</v>
      </c>
    </row>
    <row r="64" spans="1:9">
      <c r="A64" s="17">
        <v>37377</v>
      </c>
      <c r="B64">
        <v>429</v>
      </c>
      <c r="C64">
        <v>337.52950432730137</v>
      </c>
      <c r="F64">
        <v>110.1</v>
      </c>
      <c r="G64">
        <v>107.62463343108504</v>
      </c>
      <c r="H64">
        <v>103</v>
      </c>
      <c r="I64">
        <v>130.05050505050505</v>
      </c>
    </row>
    <row r="65" spans="1:9">
      <c r="A65" s="17">
        <v>37408</v>
      </c>
      <c r="B65">
        <v>435.7</v>
      </c>
      <c r="C65">
        <v>342.80094413847365</v>
      </c>
      <c r="F65">
        <v>81.099999999999994</v>
      </c>
      <c r="G65">
        <v>79.27663734115346</v>
      </c>
      <c r="H65">
        <v>95</v>
      </c>
      <c r="I65">
        <v>119.94949494949493</v>
      </c>
    </row>
    <row r="66" spans="1:9">
      <c r="A66" s="17">
        <v>37438</v>
      </c>
      <c r="B66">
        <v>451.6</v>
      </c>
      <c r="C66">
        <v>355.31077891424081</v>
      </c>
      <c r="F66">
        <v>130</v>
      </c>
      <c r="G66">
        <v>127.0772238514174</v>
      </c>
      <c r="H66">
        <v>95.1</v>
      </c>
      <c r="I66">
        <v>120.07575757575756</v>
      </c>
    </row>
    <row r="67" spans="1:9">
      <c r="A67" s="17">
        <v>37469</v>
      </c>
      <c r="B67">
        <v>409.2</v>
      </c>
      <c r="C67">
        <v>321.95121951219517</v>
      </c>
      <c r="F67">
        <v>101.9</v>
      </c>
      <c r="G67">
        <v>99.608993157380269</v>
      </c>
      <c r="H67">
        <v>100.2</v>
      </c>
      <c r="I67">
        <v>126.51515151515152</v>
      </c>
    </row>
    <row r="68" spans="1:9">
      <c r="A68" s="17">
        <v>37500</v>
      </c>
      <c r="B68">
        <v>393.9</v>
      </c>
      <c r="C68">
        <v>309.91345397324943</v>
      </c>
      <c r="F68">
        <v>75.099999999999994</v>
      </c>
      <c r="G68">
        <v>73.411534701857278</v>
      </c>
      <c r="H68">
        <v>102.5</v>
      </c>
      <c r="I68">
        <v>129.41919191919192</v>
      </c>
    </row>
    <row r="69" spans="1:9">
      <c r="A69" s="17">
        <v>37530</v>
      </c>
      <c r="B69">
        <v>394.1</v>
      </c>
      <c r="C69">
        <v>310.07081038552326</v>
      </c>
      <c r="F69">
        <v>100.2</v>
      </c>
      <c r="G69">
        <v>97.94721407624634</v>
      </c>
      <c r="H69">
        <v>100.1</v>
      </c>
      <c r="I69">
        <v>126.38888888888889</v>
      </c>
    </row>
    <row r="70" spans="1:9">
      <c r="A70" s="17">
        <v>37561</v>
      </c>
      <c r="B70">
        <v>419.4</v>
      </c>
      <c r="C70">
        <v>329.97639653815895</v>
      </c>
      <c r="F70">
        <v>108.3</v>
      </c>
      <c r="G70">
        <v>105.86510263929618</v>
      </c>
      <c r="H70">
        <v>102.5</v>
      </c>
      <c r="I70">
        <v>129.41919191919192</v>
      </c>
    </row>
    <row r="71" spans="1:9">
      <c r="A71" s="17">
        <v>37591</v>
      </c>
      <c r="B71">
        <v>381.3</v>
      </c>
      <c r="C71">
        <v>300.00000000000006</v>
      </c>
      <c r="F71">
        <v>103</v>
      </c>
      <c r="G71">
        <v>100.68426197458456</v>
      </c>
      <c r="H71">
        <v>105.7</v>
      </c>
      <c r="I71">
        <v>133.45959595959596</v>
      </c>
    </row>
    <row r="72" spans="1:9">
      <c r="A72" s="17">
        <v>37622</v>
      </c>
      <c r="B72">
        <v>420.4</v>
      </c>
      <c r="C72">
        <v>330.76317859952792</v>
      </c>
      <c r="F72">
        <v>104.6</v>
      </c>
      <c r="G72">
        <v>102.24828934506354</v>
      </c>
      <c r="H72">
        <v>101.3</v>
      </c>
      <c r="I72">
        <v>127.9040404040404</v>
      </c>
    </row>
    <row r="73" spans="1:9">
      <c r="A73" s="17">
        <v>37653</v>
      </c>
      <c r="B73">
        <v>367.3</v>
      </c>
      <c r="C73">
        <v>288.985051140834</v>
      </c>
      <c r="F73">
        <v>98.7</v>
      </c>
      <c r="G73">
        <v>96.480938416422291</v>
      </c>
      <c r="H73">
        <v>96.7</v>
      </c>
      <c r="I73">
        <v>122.0959595959596</v>
      </c>
    </row>
    <row r="74" spans="1:9">
      <c r="A74" s="17">
        <v>37681</v>
      </c>
      <c r="B74">
        <v>363.1</v>
      </c>
      <c r="C74">
        <v>285.68056648308419</v>
      </c>
      <c r="F74">
        <v>101.3</v>
      </c>
      <c r="G74">
        <v>99.022482893450643</v>
      </c>
      <c r="H74">
        <v>95.9</v>
      </c>
      <c r="I74">
        <v>121.08585858585859</v>
      </c>
    </row>
    <row r="75" spans="1:9">
      <c r="A75" s="17">
        <v>37712</v>
      </c>
      <c r="B75">
        <v>362.3</v>
      </c>
      <c r="C75">
        <v>285.051140833989</v>
      </c>
      <c r="F75">
        <v>100.5</v>
      </c>
      <c r="G75">
        <v>98.240469208211152</v>
      </c>
      <c r="H75">
        <v>93.8</v>
      </c>
      <c r="I75">
        <v>118.43434343434342</v>
      </c>
    </row>
    <row r="76" spans="1:9">
      <c r="A76" s="17">
        <v>37742</v>
      </c>
      <c r="B76">
        <v>373.8</v>
      </c>
      <c r="C76">
        <v>294.09913453973252</v>
      </c>
      <c r="F76">
        <v>87.4</v>
      </c>
      <c r="G76">
        <v>85.434995112414484</v>
      </c>
      <c r="H76">
        <v>99.3</v>
      </c>
      <c r="I76">
        <v>125.37878787878786</v>
      </c>
    </row>
    <row r="77" spans="1:9">
      <c r="A77" s="17">
        <v>37773</v>
      </c>
      <c r="B77">
        <v>376.4</v>
      </c>
      <c r="C77">
        <v>296.14476789929188</v>
      </c>
      <c r="F77">
        <v>98.2</v>
      </c>
      <c r="G77">
        <v>95.992179863147612</v>
      </c>
      <c r="H77">
        <v>97</v>
      </c>
      <c r="I77">
        <v>122.47474747474747</v>
      </c>
    </row>
    <row r="78" spans="1:9">
      <c r="A78" s="17">
        <v>37803</v>
      </c>
      <c r="B78">
        <v>378.8</v>
      </c>
      <c r="C78">
        <v>298.03304484657752</v>
      </c>
      <c r="F78">
        <v>87</v>
      </c>
      <c r="G78">
        <v>85.043988269794724</v>
      </c>
      <c r="H78">
        <v>97.7</v>
      </c>
      <c r="I78">
        <v>123.35858585858585</v>
      </c>
    </row>
    <row r="79" spans="1:9">
      <c r="A79" s="17">
        <v>37834</v>
      </c>
      <c r="B79">
        <v>351.4</v>
      </c>
      <c r="C79">
        <v>276.47521636506684</v>
      </c>
      <c r="F79">
        <v>101</v>
      </c>
      <c r="G79">
        <v>98.729227761485831</v>
      </c>
      <c r="H79">
        <v>98.6</v>
      </c>
      <c r="I79">
        <v>124.49494949494948</v>
      </c>
    </row>
    <row r="80" spans="1:9">
      <c r="A80" s="17">
        <v>37865</v>
      </c>
      <c r="B80">
        <v>383</v>
      </c>
      <c r="C80">
        <v>301.33752950432734</v>
      </c>
      <c r="F80">
        <v>98.6</v>
      </c>
      <c r="G80">
        <v>96.383186705767343</v>
      </c>
      <c r="H80">
        <v>99</v>
      </c>
      <c r="I80">
        <v>125</v>
      </c>
    </row>
    <row r="81" spans="1:10">
      <c r="A81" s="17">
        <v>37895</v>
      </c>
      <c r="B81">
        <v>370.6</v>
      </c>
      <c r="C81">
        <v>291.58143194335173</v>
      </c>
      <c r="F81">
        <v>104.7</v>
      </c>
      <c r="G81">
        <v>102.34604105571847</v>
      </c>
      <c r="H81">
        <v>101.8</v>
      </c>
      <c r="I81">
        <v>128.53535353535352</v>
      </c>
    </row>
    <row r="82" spans="1:10">
      <c r="A82" s="17">
        <v>37926</v>
      </c>
      <c r="B82">
        <v>370.2</v>
      </c>
      <c r="C82">
        <v>291.26671911880408</v>
      </c>
      <c r="F82">
        <v>113.1</v>
      </c>
      <c r="G82">
        <v>110.55718475073313</v>
      </c>
      <c r="H82">
        <v>99.8</v>
      </c>
      <c r="I82">
        <v>126.010101010101</v>
      </c>
    </row>
    <row r="83" spans="1:10">
      <c r="A83" s="17">
        <v>37956</v>
      </c>
      <c r="B83">
        <v>350.6</v>
      </c>
      <c r="C83">
        <v>275.8457907159717</v>
      </c>
      <c r="F83">
        <v>106.5</v>
      </c>
      <c r="G83">
        <v>104.10557184750732</v>
      </c>
      <c r="H83">
        <v>98.5</v>
      </c>
      <c r="I83">
        <v>124.36868686868688</v>
      </c>
    </row>
    <row r="84" spans="1:10">
      <c r="A84" s="17">
        <v>37987</v>
      </c>
      <c r="B84">
        <v>348.1</v>
      </c>
      <c r="C84">
        <v>273.87883556254923</v>
      </c>
      <c r="F84">
        <v>118.3</v>
      </c>
      <c r="G84">
        <v>115.64027370478985</v>
      </c>
      <c r="H84">
        <v>101.2</v>
      </c>
      <c r="I84">
        <v>127.77777777777777</v>
      </c>
    </row>
    <row r="85" spans="1:10">
      <c r="A85" s="17">
        <v>38018</v>
      </c>
      <c r="B85">
        <v>367</v>
      </c>
      <c r="C85">
        <v>288.74901652242329</v>
      </c>
      <c r="F85">
        <v>108.4</v>
      </c>
      <c r="G85">
        <v>105.96285434995114</v>
      </c>
      <c r="H85">
        <v>101.6</v>
      </c>
      <c r="I85">
        <v>128.28282828282826</v>
      </c>
    </row>
    <row r="86" spans="1:10">
      <c r="A86" s="17">
        <v>38047</v>
      </c>
      <c r="B86">
        <v>359.4</v>
      </c>
      <c r="C86">
        <v>282.76947285601887</v>
      </c>
      <c r="F86">
        <v>107.8</v>
      </c>
      <c r="G86">
        <v>105.3763440860215</v>
      </c>
      <c r="H86">
        <v>100.8</v>
      </c>
      <c r="I86">
        <v>127.27272727272727</v>
      </c>
    </row>
    <row r="87" spans="1:10">
      <c r="A87" s="17">
        <v>38078</v>
      </c>
      <c r="B87">
        <v>368.3</v>
      </c>
      <c r="C87">
        <v>289.77183320220303</v>
      </c>
      <c r="F87">
        <v>103.4</v>
      </c>
      <c r="G87">
        <v>101.0752688172043</v>
      </c>
      <c r="H87">
        <v>104.2</v>
      </c>
      <c r="I87">
        <v>131.56565656565658</v>
      </c>
    </row>
    <row r="88" spans="1:10">
      <c r="A88" s="17">
        <v>38108</v>
      </c>
      <c r="B88">
        <v>350.2</v>
      </c>
      <c r="C88">
        <v>275.5310778914241</v>
      </c>
      <c r="F88">
        <v>108.6</v>
      </c>
      <c r="G88">
        <v>106.158357771261</v>
      </c>
      <c r="H88">
        <v>103</v>
      </c>
      <c r="I88">
        <v>130.05050505050505</v>
      </c>
    </row>
    <row r="89" spans="1:10">
      <c r="A89" s="17">
        <v>38139</v>
      </c>
      <c r="B89">
        <v>333.5</v>
      </c>
      <c r="C89">
        <v>262.39181746656175</v>
      </c>
      <c r="F89">
        <v>105.4</v>
      </c>
      <c r="G89">
        <v>103.03030303030305</v>
      </c>
      <c r="H89">
        <v>105</v>
      </c>
      <c r="I89">
        <v>132.57575757575756</v>
      </c>
    </row>
    <row r="90" spans="1:10">
      <c r="A90" s="17">
        <v>38169</v>
      </c>
      <c r="B90">
        <v>347</v>
      </c>
      <c r="C90">
        <v>273.01337529504332</v>
      </c>
      <c r="F90">
        <v>116.9</v>
      </c>
      <c r="G90">
        <v>114.27174975562073</v>
      </c>
      <c r="H90">
        <v>104.3</v>
      </c>
      <c r="I90">
        <v>131.69191919191917</v>
      </c>
    </row>
    <row r="91" spans="1:10">
      <c r="A91" s="17">
        <v>38200</v>
      </c>
      <c r="B91">
        <v>349.2</v>
      </c>
      <c r="C91">
        <v>274.74429583005508</v>
      </c>
      <c r="F91">
        <v>104.2</v>
      </c>
      <c r="G91">
        <v>101.85728250244379</v>
      </c>
      <c r="H91">
        <v>102.2</v>
      </c>
      <c r="I91">
        <v>129.04040404040404</v>
      </c>
    </row>
    <row r="92" spans="1:10">
      <c r="A92" s="17">
        <v>38231</v>
      </c>
      <c r="B92">
        <v>345.4</v>
      </c>
      <c r="C92">
        <v>271.75452399685287</v>
      </c>
      <c r="F92">
        <v>97.5</v>
      </c>
      <c r="G92">
        <v>95.307917888563054</v>
      </c>
      <c r="H92">
        <v>105.4</v>
      </c>
      <c r="I92">
        <v>133.08080808080808</v>
      </c>
    </row>
    <row r="93" spans="1:10">
      <c r="A93" s="17">
        <v>38261</v>
      </c>
      <c r="B93">
        <v>328.2</v>
      </c>
      <c r="C93">
        <v>258.22187254130603</v>
      </c>
      <c r="F93">
        <v>101.2</v>
      </c>
      <c r="G93">
        <v>98.924731182795696</v>
      </c>
      <c r="H93">
        <v>101.9</v>
      </c>
      <c r="I93">
        <v>128.66161616161617</v>
      </c>
    </row>
    <row r="94" spans="1:10">
      <c r="A94" s="17">
        <v>38292</v>
      </c>
      <c r="B94">
        <v>324.10000000000002</v>
      </c>
      <c r="C94">
        <v>254.99606608969319</v>
      </c>
      <c r="F94">
        <v>100.6</v>
      </c>
      <c r="G94">
        <v>98.338220918866085</v>
      </c>
      <c r="H94">
        <v>102.2</v>
      </c>
      <c r="I94">
        <v>129.04040404040404</v>
      </c>
    </row>
    <row r="95" spans="1:10">
      <c r="A95" s="17">
        <v>38322</v>
      </c>
      <c r="B95">
        <v>345.3</v>
      </c>
      <c r="C95">
        <v>271.67584579071598</v>
      </c>
      <c r="F95">
        <v>112.5</v>
      </c>
      <c r="G95">
        <v>109.97067448680353</v>
      </c>
      <c r="H95">
        <v>95.6</v>
      </c>
      <c r="I95">
        <v>120.7070707070707</v>
      </c>
    </row>
    <row r="96" spans="1:10">
      <c r="A96" s="17">
        <v>38353</v>
      </c>
      <c r="B96">
        <v>348.5</v>
      </c>
      <c r="C96">
        <v>274.19354838709683</v>
      </c>
      <c r="D96">
        <v>257703</v>
      </c>
      <c r="E96">
        <v>12.406835475337068</v>
      </c>
      <c r="F96">
        <v>100.2</v>
      </c>
      <c r="G96">
        <v>97.94721407624634</v>
      </c>
      <c r="H96">
        <v>105.1</v>
      </c>
      <c r="I96">
        <v>132.70202020202021</v>
      </c>
      <c r="J96">
        <v>84.838519135621468</v>
      </c>
    </row>
    <row r="97" spans="1:10">
      <c r="A97" s="17">
        <v>38384</v>
      </c>
      <c r="B97">
        <v>370.8</v>
      </c>
      <c r="C97">
        <v>291.7387883556255</v>
      </c>
      <c r="D97">
        <v>215533</v>
      </c>
      <c r="E97">
        <v>10.376605901001634</v>
      </c>
      <c r="F97">
        <v>104.2</v>
      </c>
      <c r="G97">
        <v>101.85728250244379</v>
      </c>
      <c r="H97">
        <v>105.8</v>
      </c>
      <c r="I97">
        <v>133.58585858585857</v>
      </c>
      <c r="J97">
        <v>87.835450660819816</v>
      </c>
    </row>
    <row r="98" spans="1:10">
      <c r="A98" s="17">
        <v>38412</v>
      </c>
      <c r="B98">
        <v>354.8</v>
      </c>
      <c r="C98">
        <v>279.15027537372146</v>
      </c>
      <c r="D98">
        <v>352906</v>
      </c>
      <c r="E98">
        <v>16.990282147508189</v>
      </c>
      <c r="F98">
        <v>102.6</v>
      </c>
      <c r="G98">
        <v>100.29325513196481</v>
      </c>
      <c r="H98">
        <v>105.7</v>
      </c>
      <c r="I98">
        <v>133.45959595959596</v>
      </c>
      <c r="J98">
        <v>86.791159221082879</v>
      </c>
    </row>
    <row r="99" spans="1:10">
      <c r="A99" s="17">
        <v>38443</v>
      </c>
      <c r="B99">
        <v>351.5</v>
      </c>
      <c r="C99">
        <v>276.55389457120378</v>
      </c>
      <c r="D99">
        <v>354004</v>
      </c>
      <c r="E99">
        <v>17.043144183852043</v>
      </c>
      <c r="F99">
        <v>106.1</v>
      </c>
      <c r="G99">
        <v>103.71456500488759</v>
      </c>
      <c r="H99">
        <v>109.1</v>
      </c>
      <c r="I99">
        <v>137.75252525252523</v>
      </c>
      <c r="J99">
        <v>87.942620763041248</v>
      </c>
    </row>
    <row r="100" spans="1:10">
      <c r="A100" s="17">
        <v>38473</v>
      </c>
      <c r="B100">
        <v>350.8</v>
      </c>
      <c r="C100">
        <v>276.00314712824547</v>
      </c>
      <c r="D100">
        <v>304537</v>
      </c>
      <c r="E100">
        <v>14.661608344306137</v>
      </c>
      <c r="F100">
        <v>101</v>
      </c>
      <c r="G100">
        <v>98.729227761485831</v>
      </c>
      <c r="H100">
        <v>105.4</v>
      </c>
      <c r="I100">
        <v>133.08080808080808</v>
      </c>
      <c r="J100">
        <v>85.314259755192822</v>
      </c>
    </row>
    <row r="101" spans="1:10">
      <c r="A101" s="17">
        <v>38504</v>
      </c>
      <c r="B101">
        <v>365.9</v>
      </c>
      <c r="C101">
        <v>287.88355625491738</v>
      </c>
      <c r="D101">
        <v>367306</v>
      </c>
      <c r="E101">
        <v>17.683554755296434</v>
      </c>
      <c r="F101">
        <v>96</v>
      </c>
      <c r="G101">
        <v>93.841642228739005</v>
      </c>
      <c r="H101">
        <v>105.5</v>
      </c>
      <c r="I101">
        <v>133.2070707070707</v>
      </c>
      <c r="J101">
        <v>86.032045811999453</v>
      </c>
    </row>
    <row r="102" spans="1:10">
      <c r="A102" s="17">
        <v>38534</v>
      </c>
      <c r="B102">
        <v>346.5</v>
      </c>
      <c r="C102">
        <v>272.61998426435878</v>
      </c>
      <c r="D102">
        <v>328230</v>
      </c>
      <c r="E102">
        <v>15.802282503773279</v>
      </c>
      <c r="F102">
        <v>110.4</v>
      </c>
      <c r="G102">
        <v>107.91788856304987</v>
      </c>
      <c r="H102">
        <v>106.7</v>
      </c>
      <c r="I102">
        <v>134.7222222222222</v>
      </c>
      <c r="J102">
        <v>87.511121301012295</v>
      </c>
    </row>
    <row r="103" spans="1:10">
      <c r="A103" s="17">
        <v>38565</v>
      </c>
      <c r="B103">
        <v>354.8</v>
      </c>
      <c r="C103">
        <v>279.15027537372146</v>
      </c>
      <c r="D103">
        <v>315509</v>
      </c>
      <c r="E103">
        <v>15.189843556295902</v>
      </c>
      <c r="F103">
        <v>101.7</v>
      </c>
      <c r="G103">
        <v>99.413489736070375</v>
      </c>
      <c r="H103">
        <v>102.5</v>
      </c>
      <c r="I103">
        <v>129.41919191919192</v>
      </c>
      <c r="J103">
        <v>85.108758743182051</v>
      </c>
    </row>
    <row r="104" spans="1:10">
      <c r="A104" s="17">
        <v>38596</v>
      </c>
      <c r="B104">
        <v>350.4</v>
      </c>
      <c r="C104">
        <v>275.68843430369787</v>
      </c>
      <c r="D104">
        <v>358234</v>
      </c>
      <c r="E104">
        <v>17.246793012389841</v>
      </c>
      <c r="F104">
        <v>99.3</v>
      </c>
      <c r="G104">
        <v>97.067448680351902</v>
      </c>
      <c r="H104">
        <v>107.9</v>
      </c>
      <c r="I104">
        <v>136.23737373737376</v>
      </c>
      <c r="J104">
        <v>85.394031720134095</v>
      </c>
    </row>
    <row r="105" spans="1:10">
      <c r="A105" s="17">
        <v>38626</v>
      </c>
      <c r="B105">
        <v>349.3</v>
      </c>
      <c r="C105">
        <v>274.82297403619202</v>
      </c>
      <c r="D105">
        <v>298977</v>
      </c>
      <c r="E105">
        <v>14.393928087410121</v>
      </c>
      <c r="F105">
        <v>107.5</v>
      </c>
      <c r="G105">
        <v>105.08308895405669</v>
      </c>
      <c r="H105">
        <v>100.6</v>
      </c>
      <c r="I105">
        <v>127.02020202020201</v>
      </c>
      <c r="J105">
        <v>85.289009016380675</v>
      </c>
    </row>
    <row r="106" spans="1:10">
      <c r="A106" s="17">
        <v>38657</v>
      </c>
      <c r="B106">
        <v>364.8</v>
      </c>
      <c r="C106">
        <v>287.01809598741153</v>
      </c>
      <c r="D106">
        <v>371003</v>
      </c>
      <c r="E106">
        <v>17.861542868559845</v>
      </c>
      <c r="F106">
        <v>109.7</v>
      </c>
      <c r="G106">
        <v>107.23362658846531</v>
      </c>
      <c r="H106">
        <v>108.7</v>
      </c>
      <c r="I106">
        <v>137.24747474747474</v>
      </c>
      <c r="J106">
        <v>89.546713562980813</v>
      </c>
    </row>
    <row r="107" spans="1:10">
      <c r="A107" s="17">
        <v>38687</v>
      </c>
      <c r="B107">
        <v>348.3</v>
      </c>
      <c r="C107">
        <v>274.036191974823</v>
      </c>
      <c r="D107">
        <v>407865</v>
      </c>
      <c r="E107">
        <v>19.636224456635556</v>
      </c>
      <c r="F107">
        <v>122.1</v>
      </c>
      <c r="G107">
        <v>119.35483870967742</v>
      </c>
      <c r="H107">
        <v>110.8</v>
      </c>
      <c r="I107">
        <v>139.8989898989899</v>
      </c>
      <c r="J107">
        <v>91.597227963907329</v>
      </c>
    </row>
    <row r="108" spans="1:10">
      <c r="A108" s="17">
        <v>38718</v>
      </c>
      <c r="B108">
        <v>374.5</v>
      </c>
      <c r="C108">
        <v>294.64988198269083</v>
      </c>
      <c r="D108">
        <v>391591</v>
      </c>
      <c r="E108">
        <v>18.852730121972648</v>
      </c>
      <c r="F108">
        <v>96</v>
      </c>
      <c r="G108">
        <v>93.841642228739005</v>
      </c>
      <c r="H108">
        <v>112.1</v>
      </c>
      <c r="I108">
        <v>141.54040404040401</v>
      </c>
      <c r="J108">
        <v>87.749902744068379</v>
      </c>
    </row>
    <row r="109" spans="1:10">
      <c r="A109" s="17">
        <v>38749</v>
      </c>
      <c r="B109">
        <v>366.4</v>
      </c>
      <c r="C109">
        <v>288.27694728560186</v>
      </c>
      <c r="D109">
        <v>377697</v>
      </c>
      <c r="E109">
        <v>18.183818343319185</v>
      </c>
      <c r="F109">
        <v>115.9</v>
      </c>
      <c r="G109">
        <v>113.29423264907138</v>
      </c>
      <c r="H109">
        <v>111.9</v>
      </c>
      <c r="I109">
        <v>141.28787878787878</v>
      </c>
      <c r="J109">
        <v>91.63134202072159</v>
      </c>
    </row>
    <row r="110" spans="1:10">
      <c r="A110" s="17">
        <v>38777</v>
      </c>
      <c r="B110">
        <v>377.7</v>
      </c>
      <c r="C110">
        <v>297.16758457907162</v>
      </c>
      <c r="D110">
        <v>499722</v>
      </c>
      <c r="E110">
        <v>24.058581535358105</v>
      </c>
      <c r="F110">
        <v>113.1</v>
      </c>
      <c r="G110">
        <v>110.55718475073313</v>
      </c>
      <c r="H110">
        <v>116.2</v>
      </c>
      <c r="I110">
        <v>146.71717171717171</v>
      </c>
      <c r="J110">
        <v>93.891307863779758</v>
      </c>
    </row>
    <row r="111" spans="1:10">
      <c r="A111" s="17">
        <v>38808</v>
      </c>
      <c r="B111">
        <v>381.7</v>
      </c>
      <c r="C111">
        <v>300.3147128245476</v>
      </c>
      <c r="D111">
        <v>483050</v>
      </c>
      <c r="E111">
        <v>23.255925916118827</v>
      </c>
      <c r="F111">
        <v>106.1</v>
      </c>
      <c r="G111">
        <v>103.71456500488759</v>
      </c>
      <c r="H111">
        <v>116.6</v>
      </c>
      <c r="I111">
        <v>147.2222222222222</v>
      </c>
      <c r="J111">
        <v>92.385428805033385</v>
      </c>
    </row>
    <row r="112" spans="1:10">
      <c r="A112" s="17">
        <v>38838</v>
      </c>
      <c r="B112">
        <v>366.1</v>
      </c>
      <c r="C112">
        <v>288.04091266719121</v>
      </c>
      <c r="D112">
        <v>413473</v>
      </c>
      <c r="E112">
        <v>19.906215622224202</v>
      </c>
      <c r="F112">
        <v>105.9</v>
      </c>
      <c r="G112">
        <v>103.51906158357774</v>
      </c>
      <c r="H112">
        <v>112.7</v>
      </c>
      <c r="I112">
        <v>142.29797979797979</v>
      </c>
      <c r="J112">
        <v>89.264198959068992</v>
      </c>
    </row>
    <row r="113" spans="1:10">
      <c r="A113" s="17">
        <v>38869</v>
      </c>
      <c r="B113">
        <v>348.9</v>
      </c>
      <c r="C113">
        <v>274.50826121164437</v>
      </c>
      <c r="D113">
        <v>425885</v>
      </c>
      <c r="E113">
        <v>20.503778094992793</v>
      </c>
      <c r="F113">
        <v>115.9</v>
      </c>
      <c r="G113">
        <v>113.29423264907138</v>
      </c>
      <c r="H113">
        <v>117.1</v>
      </c>
      <c r="I113">
        <v>147.85353535353534</v>
      </c>
      <c r="J113">
        <v>90.843661524888972</v>
      </c>
    </row>
    <row r="114" spans="1:10">
      <c r="A114" s="17">
        <v>38899</v>
      </c>
      <c r="B114">
        <v>330.8</v>
      </c>
      <c r="C114">
        <v>260.2675059008655</v>
      </c>
      <c r="D114">
        <v>366957</v>
      </c>
      <c r="E114">
        <v>17.666752523343789</v>
      </c>
      <c r="F114">
        <v>103.9</v>
      </c>
      <c r="G114">
        <v>101.56402737047898</v>
      </c>
      <c r="H114">
        <v>117</v>
      </c>
      <c r="I114">
        <v>147.72727272727272</v>
      </c>
      <c r="J114">
        <v>85.369281231228541</v>
      </c>
    </row>
    <row r="115" spans="1:10">
      <c r="A115" s="17">
        <v>38930</v>
      </c>
      <c r="B115">
        <v>350.4</v>
      </c>
      <c r="C115">
        <v>275.68843430369787</v>
      </c>
      <c r="D115">
        <v>358103</v>
      </c>
      <c r="E115">
        <v>17.240486157416214</v>
      </c>
      <c r="F115">
        <v>108.9</v>
      </c>
      <c r="G115">
        <v>106.45161290322582</v>
      </c>
      <c r="H115">
        <v>120.1</v>
      </c>
      <c r="I115">
        <v>151.64141414141412</v>
      </c>
      <c r="J115">
        <v>89.015546139571526</v>
      </c>
    </row>
    <row r="116" spans="1:10">
      <c r="A116" s="17">
        <v>38961</v>
      </c>
      <c r="B116">
        <v>354.7</v>
      </c>
      <c r="C116">
        <v>279.07159716758457</v>
      </c>
      <c r="D116">
        <v>458417</v>
      </c>
      <c r="E116">
        <v>22.069996461421066</v>
      </c>
      <c r="F116">
        <v>104.9</v>
      </c>
      <c r="G116">
        <v>102.54154447702834</v>
      </c>
      <c r="H116">
        <v>114</v>
      </c>
      <c r="I116">
        <v>143.93939393939394</v>
      </c>
      <c r="J116">
        <v>88.097790695548198</v>
      </c>
    </row>
    <row r="117" spans="1:10">
      <c r="A117" s="17">
        <v>38991</v>
      </c>
      <c r="B117">
        <v>349.4</v>
      </c>
      <c r="C117">
        <v>274.90165224232885</v>
      </c>
      <c r="D117">
        <v>422170</v>
      </c>
      <c r="E117">
        <v>20.324923390969644</v>
      </c>
      <c r="F117">
        <v>112.2</v>
      </c>
      <c r="G117">
        <v>109.67741935483872</v>
      </c>
      <c r="H117">
        <v>118.2</v>
      </c>
      <c r="I117">
        <v>149.24242424242425</v>
      </c>
      <c r="J117">
        <v>89.721547020531446</v>
      </c>
    </row>
    <row r="118" spans="1:10">
      <c r="A118" s="17">
        <v>39022</v>
      </c>
      <c r="B118">
        <v>339.3</v>
      </c>
      <c r="C118">
        <v>266.95515342250201</v>
      </c>
      <c r="D118">
        <v>509041</v>
      </c>
      <c r="E118">
        <v>24.507234829245512</v>
      </c>
      <c r="F118">
        <v>112</v>
      </c>
      <c r="G118">
        <v>109.48191593352885</v>
      </c>
      <c r="H118">
        <v>123.1</v>
      </c>
      <c r="I118">
        <v>155.4292929292929</v>
      </c>
      <c r="J118">
        <v>90.260785256234215</v>
      </c>
    </row>
    <row r="119" spans="1:10">
      <c r="A119" s="17">
        <v>39052</v>
      </c>
      <c r="B119">
        <v>354.6</v>
      </c>
      <c r="C119">
        <v>278.99291896144769</v>
      </c>
      <c r="D119">
        <v>491038</v>
      </c>
      <c r="E119">
        <v>23.640499637716918</v>
      </c>
      <c r="F119">
        <v>126.2</v>
      </c>
      <c r="G119">
        <v>123.36265884652981</v>
      </c>
      <c r="H119">
        <v>126</v>
      </c>
      <c r="I119">
        <v>159.09090909090909</v>
      </c>
      <c r="J119">
        <v>95.577156637303816</v>
      </c>
    </row>
    <row r="120" spans="1:10">
      <c r="A120" s="17">
        <v>39083</v>
      </c>
      <c r="B120">
        <v>340.5</v>
      </c>
      <c r="C120">
        <v>267.8992918961448</v>
      </c>
      <c r="D120">
        <v>567563</v>
      </c>
      <c r="E120">
        <v>27.324713964869375</v>
      </c>
      <c r="F120">
        <v>97.2</v>
      </c>
      <c r="G120">
        <v>95.014662756598241</v>
      </c>
      <c r="H120">
        <v>118.4</v>
      </c>
      <c r="I120">
        <v>149.49494949494951</v>
      </c>
      <c r="J120">
        <v>86.204261207305692</v>
      </c>
    </row>
    <row r="121" spans="1:10">
      <c r="A121" s="17">
        <v>39114</v>
      </c>
      <c r="B121">
        <v>324.3</v>
      </c>
      <c r="C121">
        <v>255.15342250196699</v>
      </c>
      <c r="D121">
        <v>419972</v>
      </c>
      <c r="E121">
        <v>20.219103030419745</v>
      </c>
      <c r="F121">
        <v>119.9</v>
      </c>
      <c r="G121">
        <v>117.20430107526883</v>
      </c>
      <c r="H121">
        <v>121</v>
      </c>
      <c r="I121">
        <v>152.77777777777777</v>
      </c>
      <c r="J121">
        <v>89.105093445523124</v>
      </c>
    </row>
    <row r="122" spans="1:10">
      <c r="A122" s="17">
        <v>39142</v>
      </c>
      <c r="B122">
        <v>313.60000000000002</v>
      </c>
      <c r="C122">
        <v>246.73485444531869</v>
      </c>
      <c r="D122">
        <v>590690</v>
      </c>
      <c r="E122">
        <v>28.438138659335948</v>
      </c>
      <c r="F122">
        <v>109.7</v>
      </c>
      <c r="G122">
        <v>107.23362658846531</v>
      </c>
      <c r="H122">
        <v>120.2</v>
      </c>
      <c r="I122">
        <v>151.76767676767676</v>
      </c>
      <c r="J122">
        <v>86.861789995099386</v>
      </c>
    </row>
    <row r="123" spans="1:10">
      <c r="A123" s="17">
        <v>39173</v>
      </c>
      <c r="B123">
        <v>323.8</v>
      </c>
      <c r="C123">
        <v>254.76003147128247</v>
      </c>
      <c r="D123">
        <v>544628</v>
      </c>
      <c r="E123">
        <v>26.220532905173304</v>
      </c>
      <c r="F123">
        <v>109</v>
      </c>
      <c r="G123">
        <v>106.54936461388074</v>
      </c>
      <c r="H123">
        <v>119.2</v>
      </c>
      <c r="I123">
        <v>150.50505050505049</v>
      </c>
      <c r="J123">
        <v>87.012556584061358</v>
      </c>
    </row>
    <row r="124" spans="1:10">
      <c r="A124" s="17">
        <v>39203</v>
      </c>
      <c r="B124">
        <v>313.10000000000002</v>
      </c>
      <c r="C124">
        <v>246.34146341463418</v>
      </c>
      <c r="D124">
        <v>492678</v>
      </c>
      <c r="E124">
        <v>23.719455684715022</v>
      </c>
      <c r="F124">
        <v>105.9</v>
      </c>
      <c r="G124">
        <v>103.51906158357774</v>
      </c>
      <c r="H124">
        <v>125.4</v>
      </c>
      <c r="I124">
        <v>158.33333333333331</v>
      </c>
      <c r="J124">
        <v>85.732266310342396</v>
      </c>
    </row>
    <row r="125" spans="1:10">
      <c r="A125" s="17">
        <v>39234</v>
      </c>
      <c r="B125">
        <v>336.7</v>
      </c>
      <c r="C125">
        <v>264.90952006294253</v>
      </c>
      <c r="D125">
        <v>533579</v>
      </c>
      <c r="E125">
        <v>25.688590610489122</v>
      </c>
      <c r="F125">
        <v>113.2</v>
      </c>
      <c r="G125">
        <v>110.65493646138809</v>
      </c>
      <c r="H125">
        <v>124.8</v>
      </c>
      <c r="I125">
        <v>157.57575757575756</v>
      </c>
      <c r="J125">
        <v>90.079160704143192</v>
      </c>
    </row>
    <row r="126" spans="1:10">
      <c r="A126" s="17">
        <v>39264</v>
      </c>
      <c r="B126">
        <v>346</v>
      </c>
      <c r="C126">
        <v>272.22659323367424</v>
      </c>
      <c r="D126">
        <v>476974</v>
      </c>
      <c r="E126">
        <v>22.963403390777067</v>
      </c>
      <c r="F126">
        <v>114.3</v>
      </c>
      <c r="G126">
        <v>111.73020527859236</v>
      </c>
      <c r="H126">
        <v>112</v>
      </c>
      <c r="I126">
        <v>141.41414141414143</v>
      </c>
      <c r="J126">
        <v>88.272135898062871</v>
      </c>
    </row>
    <row r="127" spans="1:10">
      <c r="A127" s="17">
        <v>39295</v>
      </c>
      <c r="B127">
        <v>312.60000000000002</v>
      </c>
      <c r="C127">
        <v>245.94807238394969</v>
      </c>
      <c r="D127">
        <v>448424</v>
      </c>
      <c r="E127">
        <v>21.588894157974682</v>
      </c>
      <c r="F127">
        <v>107.8</v>
      </c>
      <c r="G127">
        <v>105.3763440860215</v>
      </c>
      <c r="H127">
        <v>135.30000000000001</v>
      </c>
      <c r="I127">
        <v>170.83333333333334</v>
      </c>
      <c r="J127">
        <v>87.222424879681029</v>
      </c>
    </row>
    <row r="128" spans="1:10">
      <c r="A128" s="17">
        <v>39326</v>
      </c>
      <c r="B128">
        <v>293.60000000000002</v>
      </c>
      <c r="C128">
        <v>230.99921321793863</v>
      </c>
      <c r="D128">
        <v>544507</v>
      </c>
      <c r="E128">
        <v>26.214707489510641</v>
      </c>
      <c r="F128">
        <v>103.1</v>
      </c>
      <c r="G128">
        <v>100.78201368523949</v>
      </c>
      <c r="H128">
        <v>128.69999999999999</v>
      </c>
      <c r="I128">
        <v>162.49999999999997</v>
      </c>
      <c r="J128">
        <v>83.745403902762078</v>
      </c>
    </row>
    <row r="129" spans="1:10">
      <c r="A129" s="17">
        <v>39356</v>
      </c>
      <c r="B129">
        <v>310.2</v>
      </c>
      <c r="C129">
        <v>244.05979543666402</v>
      </c>
      <c r="D129">
        <v>522237</v>
      </c>
      <c r="E129">
        <v>25.142542143993683</v>
      </c>
      <c r="F129">
        <v>103.8</v>
      </c>
      <c r="G129">
        <v>101.46627565982405</v>
      </c>
      <c r="H129">
        <v>133.69999999999999</v>
      </c>
      <c r="I129">
        <v>168.81313131313129</v>
      </c>
      <c r="J129">
        <v>86.206258829408412</v>
      </c>
    </row>
    <row r="130" spans="1:10">
      <c r="A130" s="17">
        <v>39387</v>
      </c>
      <c r="B130">
        <v>317.7</v>
      </c>
      <c r="C130">
        <v>249.96066089693153</v>
      </c>
      <c r="D130">
        <v>616326</v>
      </c>
      <c r="E130">
        <v>29.672356476923412</v>
      </c>
      <c r="F130">
        <v>117.2</v>
      </c>
      <c r="G130">
        <v>114.56500488758554</v>
      </c>
      <c r="H130">
        <v>131.30000000000001</v>
      </c>
      <c r="I130">
        <v>165.78282828282829</v>
      </c>
      <c r="J130">
        <v>90.548223065537456</v>
      </c>
    </row>
    <row r="131" spans="1:10">
      <c r="A131" s="17">
        <v>39417</v>
      </c>
      <c r="B131">
        <v>333.3</v>
      </c>
      <c r="C131">
        <v>262.23446105428798</v>
      </c>
      <c r="D131">
        <v>622426</v>
      </c>
      <c r="E131">
        <v>29.966034456611485</v>
      </c>
      <c r="F131">
        <v>104.5</v>
      </c>
      <c r="G131">
        <v>102.15053763440861</v>
      </c>
      <c r="H131">
        <v>134</v>
      </c>
      <c r="I131">
        <v>169.19191919191917</v>
      </c>
      <c r="J131">
        <v>89.549503690032395</v>
      </c>
    </row>
    <row r="132" spans="1:10">
      <c r="A132" s="17">
        <v>39448</v>
      </c>
      <c r="B132">
        <v>328.6</v>
      </c>
      <c r="C132">
        <v>258.53658536585368</v>
      </c>
      <c r="D132">
        <v>609078</v>
      </c>
      <c r="E132">
        <v>29.323409264336657</v>
      </c>
      <c r="F132">
        <v>120.2</v>
      </c>
      <c r="G132">
        <v>117.49755620723363</v>
      </c>
      <c r="H132">
        <v>134.19999999999999</v>
      </c>
      <c r="I132">
        <v>169.44444444444443</v>
      </c>
      <c r="J132">
        <v>92.61195347652216</v>
      </c>
    </row>
    <row r="133" spans="1:10">
      <c r="A133" s="17">
        <v>39479</v>
      </c>
      <c r="B133">
        <v>320.60000000000002</v>
      </c>
      <c r="C133">
        <v>252.24232887490169</v>
      </c>
      <c r="D133">
        <v>471557</v>
      </c>
      <c r="E133">
        <v>22.702607716027838</v>
      </c>
      <c r="F133">
        <v>97.7</v>
      </c>
      <c r="G133">
        <v>95.50342130987292</v>
      </c>
      <c r="H133">
        <v>135.9</v>
      </c>
      <c r="I133">
        <v>171.59090909090909</v>
      </c>
      <c r="J133">
        <v>85.274897442469836</v>
      </c>
    </row>
    <row r="134" spans="1:10">
      <c r="A134" s="17">
        <v>39508</v>
      </c>
      <c r="B134">
        <v>327.5</v>
      </c>
      <c r="C134">
        <v>257.67112509834777</v>
      </c>
      <c r="D134">
        <v>715066</v>
      </c>
      <c r="E134">
        <v>34.426088233382515</v>
      </c>
      <c r="F134">
        <v>109.8</v>
      </c>
      <c r="G134">
        <v>107.33137829912023</v>
      </c>
      <c r="H134">
        <v>134.1</v>
      </c>
      <c r="I134">
        <v>169.31818181818181</v>
      </c>
      <c r="J134">
        <v>90.836472471111605</v>
      </c>
    </row>
    <row r="135" spans="1:10">
      <c r="A135" s="17">
        <v>39539</v>
      </c>
      <c r="B135">
        <v>295.39999999999998</v>
      </c>
      <c r="C135">
        <v>232.41542092840285</v>
      </c>
      <c r="D135">
        <v>658511</v>
      </c>
      <c r="E135">
        <v>31.703308210225288</v>
      </c>
      <c r="F135">
        <v>110</v>
      </c>
      <c r="G135">
        <v>107.5268817204301</v>
      </c>
      <c r="H135">
        <v>131.80000000000001</v>
      </c>
      <c r="I135">
        <v>166.41414141414143</v>
      </c>
      <c r="J135">
        <v>86.521695411821071</v>
      </c>
    </row>
    <row r="136" spans="1:10">
      <c r="A136" s="17">
        <v>39569</v>
      </c>
      <c r="B136">
        <v>295.2</v>
      </c>
      <c r="C136">
        <v>232.25806451612905</v>
      </c>
      <c r="D136">
        <v>591367</v>
      </c>
      <c r="E136">
        <v>28.470732100688217</v>
      </c>
      <c r="F136">
        <v>115.8</v>
      </c>
      <c r="G136">
        <v>113.19648093841643</v>
      </c>
      <c r="H136">
        <v>135.1</v>
      </c>
      <c r="I136">
        <v>170.58080808080805</v>
      </c>
      <c r="J136">
        <v>87.685351437157124</v>
      </c>
    </row>
    <row r="137" spans="1:10">
      <c r="A137" s="17">
        <v>39600</v>
      </c>
      <c r="B137">
        <v>312.39999999999998</v>
      </c>
      <c r="C137">
        <v>245.79071597167587</v>
      </c>
      <c r="D137">
        <v>608027</v>
      </c>
      <c r="E137">
        <v>29.27280999275434</v>
      </c>
      <c r="F137">
        <v>96.5</v>
      </c>
      <c r="G137">
        <v>94.330400782013697</v>
      </c>
      <c r="H137">
        <v>128.4</v>
      </c>
      <c r="I137">
        <v>162.12121212121212</v>
      </c>
      <c r="J137">
        <v>83.746764603222019</v>
      </c>
    </row>
    <row r="138" spans="1:10">
      <c r="A138" s="17">
        <v>39630</v>
      </c>
      <c r="B138">
        <v>375.4</v>
      </c>
      <c r="C138">
        <v>295.35798583792291</v>
      </c>
      <c r="D138">
        <v>542346</v>
      </c>
      <c r="E138">
        <v>26.110668454411307</v>
      </c>
      <c r="F138">
        <v>97.6</v>
      </c>
      <c r="G138">
        <v>95.405669599217973</v>
      </c>
      <c r="H138">
        <v>127.2</v>
      </c>
      <c r="I138">
        <v>160.60606060606059</v>
      </c>
      <c r="J138">
        <v>89.466218204986021</v>
      </c>
    </row>
    <row r="139" spans="1:10">
      <c r="A139" s="17">
        <v>39661</v>
      </c>
      <c r="B139">
        <v>330.8</v>
      </c>
      <c r="C139">
        <v>260.2675059008655</v>
      </c>
      <c r="D139">
        <v>434779</v>
      </c>
      <c r="E139">
        <v>20.931970218164224</v>
      </c>
      <c r="F139">
        <v>90.7</v>
      </c>
      <c r="G139">
        <v>88.660801564027381</v>
      </c>
      <c r="H139">
        <v>120</v>
      </c>
      <c r="I139">
        <v>151.5151515151515</v>
      </c>
      <c r="J139">
        <v>80.814446735050268</v>
      </c>
    </row>
    <row r="140" spans="1:10">
      <c r="A140" s="17">
        <v>39692</v>
      </c>
      <c r="B140">
        <v>320.60000000000002</v>
      </c>
      <c r="C140">
        <v>252.24232887490169</v>
      </c>
      <c r="D140">
        <v>555543</v>
      </c>
      <c r="E140">
        <v>26.746023913090578</v>
      </c>
      <c r="F140">
        <v>74.3</v>
      </c>
      <c r="G140">
        <v>72.629521016617787</v>
      </c>
      <c r="H140">
        <v>120.3</v>
      </c>
      <c r="I140">
        <v>151.89393939393938</v>
      </c>
      <c r="J140">
        <v>77.114230674989457</v>
      </c>
    </row>
    <row r="141" spans="1:10">
      <c r="A141" s="17">
        <v>39722</v>
      </c>
      <c r="B141">
        <v>305.2</v>
      </c>
      <c r="C141">
        <v>240.12588512981904</v>
      </c>
      <c r="D141">
        <v>519874</v>
      </c>
      <c r="E141">
        <v>25.028778034812877</v>
      </c>
      <c r="F141">
        <v>57.1</v>
      </c>
      <c r="G141">
        <v>55.816226783968723</v>
      </c>
      <c r="H141">
        <v>117.2</v>
      </c>
      <c r="I141">
        <v>147.97979797979798</v>
      </c>
      <c r="J141">
        <v>70.517678456214668</v>
      </c>
    </row>
    <row r="142" spans="1:10">
      <c r="A142" s="17">
        <v>39753</v>
      </c>
      <c r="B142">
        <v>270.89999999999998</v>
      </c>
      <c r="C142">
        <v>213.1392604248623</v>
      </c>
      <c r="D142">
        <v>533551</v>
      </c>
      <c r="E142">
        <v>25.687242580418417</v>
      </c>
      <c r="F142">
        <v>40.200000000000003</v>
      </c>
      <c r="G142">
        <v>39.296187683284458</v>
      </c>
      <c r="H142">
        <v>102.2</v>
      </c>
      <c r="I142">
        <v>129.04040404040404</v>
      </c>
      <c r="J142">
        <v>60.499423257031239</v>
      </c>
    </row>
    <row r="143" spans="1:10">
      <c r="A143" s="17">
        <v>39783</v>
      </c>
      <c r="B143">
        <v>239.2</v>
      </c>
      <c r="C143">
        <v>188.19826907946501</v>
      </c>
      <c r="D143">
        <v>488983</v>
      </c>
      <c r="E143">
        <v>23.541563859313804</v>
      </c>
      <c r="F143">
        <v>27.400000000000006</v>
      </c>
      <c r="G143">
        <v>26.783968719452595</v>
      </c>
      <c r="H143">
        <v>89.3</v>
      </c>
      <c r="I143">
        <v>112.75252525252523</v>
      </c>
      <c r="J143">
        <v>51.50231379753204</v>
      </c>
    </row>
    <row r="144" spans="1:10">
      <c r="A144" s="17">
        <v>39814</v>
      </c>
      <c r="B144">
        <v>107.5</v>
      </c>
      <c r="C144">
        <v>84.579071597167584</v>
      </c>
      <c r="D144">
        <v>524879</v>
      </c>
      <c r="E144">
        <v>25.269738409950389</v>
      </c>
      <c r="F144">
        <v>21.400000000000006</v>
      </c>
      <c r="G144">
        <v>20.918866080156409</v>
      </c>
      <c r="H144">
        <v>72.3</v>
      </c>
      <c r="I144">
        <v>91.287878787878782</v>
      </c>
      <c r="J144">
        <v>34.016472145923423</v>
      </c>
    </row>
    <row r="145" spans="1:10">
      <c r="A145" s="17">
        <v>39845</v>
      </c>
      <c r="B145">
        <v>135.4</v>
      </c>
      <c r="C145">
        <v>106.53029110936272</v>
      </c>
      <c r="D145">
        <v>591331</v>
      </c>
      <c r="E145">
        <v>28.468998919168747</v>
      </c>
      <c r="F145">
        <v>27.5</v>
      </c>
      <c r="G145">
        <v>26.881720430107524</v>
      </c>
      <c r="H145">
        <v>51.9</v>
      </c>
      <c r="I145">
        <v>65.530303030303031</v>
      </c>
      <c r="J145">
        <v>35.408833403133315</v>
      </c>
    </row>
    <row r="146" spans="1:10">
      <c r="A146" s="17">
        <v>39873</v>
      </c>
      <c r="B146">
        <v>154</v>
      </c>
      <c r="C146">
        <v>121.16443745082613</v>
      </c>
      <c r="D146">
        <v>751657</v>
      </c>
      <c r="E146">
        <v>36.187722816131107</v>
      </c>
      <c r="F146">
        <v>48.9</v>
      </c>
      <c r="G146">
        <v>47.800586510263933</v>
      </c>
      <c r="H146">
        <v>56.4</v>
      </c>
      <c r="I146">
        <v>71.212121212121204</v>
      </c>
      <c r="J146">
        <v>44.710837928884409</v>
      </c>
    </row>
    <row r="147" spans="1:10">
      <c r="A147" s="17">
        <v>39904</v>
      </c>
      <c r="B147">
        <v>152.80000000000001</v>
      </c>
      <c r="C147">
        <v>120.22029897718333</v>
      </c>
      <c r="D147">
        <v>817548</v>
      </c>
      <c r="E147">
        <v>39.359974580004383</v>
      </c>
      <c r="F147">
        <v>72.7</v>
      </c>
      <c r="G147">
        <v>71.065493646138805</v>
      </c>
      <c r="H147">
        <v>63.3</v>
      </c>
      <c r="I147">
        <v>79.924242424242422</v>
      </c>
      <c r="J147">
        <v>51.949134218328993</v>
      </c>
    </row>
    <row r="148" spans="1:10">
      <c r="A148" s="17">
        <v>39934</v>
      </c>
      <c r="B148">
        <v>148.6</v>
      </c>
      <c r="C148">
        <v>116.91581431943352</v>
      </c>
      <c r="D148">
        <v>821533</v>
      </c>
      <c r="E148">
        <v>39.551828145423556</v>
      </c>
      <c r="F148">
        <v>70.8</v>
      </c>
      <c r="G148">
        <v>69.20821114369501</v>
      </c>
      <c r="H148">
        <v>77.5</v>
      </c>
      <c r="I148">
        <v>97.853535353535349</v>
      </c>
      <c r="J148">
        <v>53.524328132430412</v>
      </c>
    </row>
    <row r="149" spans="1:10">
      <c r="A149" s="17">
        <v>39965</v>
      </c>
      <c r="B149">
        <v>148.30000000000001</v>
      </c>
      <c r="C149">
        <v>116.67977970102284</v>
      </c>
      <c r="D149">
        <v>898623</v>
      </c>
      <c r="E149">
        <v>43.263243793645486</v>
      </c>
      <c r="F149">
        <v>90.8</v>
      </c>
      <c r="G149">
        <v>88.758553274682299</v>
      </c>
      <c r="H149">
        <v>80.099999999999994</v>
      </c>
      <c r="I149">
        <v>101.13636363636363</v>
      </c>
      <c r="J149">
        <v>59.318083122999241</v>
      </c>
    </row>
    <row r="150" spans="1:10">
      <c r="A150" s="17">
        <v>39995</v>
      </c>
      <c r="B150">
        <v>188.6</v>
      </c>
      <c r="C150">
        <v>148.38709677419354</v>
      </c>
      <c r="D150">
        <v>850286</v>
      </c>
      <c r="E150">
        <v>40.936110596238514</v>
      </c>
      <c r="F150">
        <v>87.3</v>
      </c>
      <c r="G150">
        <v>85.337243401759537</v>
      </c>
      <c r="H150">
        <v>83.6</v>
      </c>
      <c r="I150">
        <v>105.55555555555554</v>
      </c>
      <c r="J150">
        <v>62.659612894073604</v>
      </c>
    </row>
    <row r="151" spans="1:10">
      <c r="A151" s="17">
        <v>40026</v>
      </c>
      <c r="B151">
        <v>210.7</v>
      </c>
      <c r="C151">
        <v>165.77498033044847</v>
      </c>
      <c r="D151">
        <v>857504</v>
      </c>
      <c r="E151">
        <v>41.283613490892371</v>
      </c>
      <c r="F151">
        <v>103.7</v>
      </c>
      <c r="G151">
        <v>101.36852394916912</v>
      </c>
      <c r="H151">
        <v>85.4</v>
      </c>
      <c r="I151">
        <v>107.82828282828282</v>
      </c>
      <c r="J151">
        <v>69.004534370060981</v>
      </c>
    </row>
    <row r="152" spans="1:10">
      <c r="A152" s="17">
        <v>40057</v>
      </c>
      <c r="B152">
        <v>239.8</v>
      </c>
      <c r="C152">
        <v>188.6703383162864</v>
      </c>
      <c r="D152">
        <v>1026152</v>
      </c>
      <c r="E152">
        <v>49.402991182439024</v>
      </c>
      <c r="F152">
        <v>115.2</v>
      </c>
      <c r="G152">
        <v>112.60997067448682</v>
      </c>
      <c r="H152">
        <v>94.9</v>
      </c>
      <c r="I152">
        <v>119.82323232323233</v>
      </c>
      <c r="J152">
        <v>77.971878402586043</v>
      </c>
    </row>
    <row r="153" spans="1:10">
      <c r="A153" s="17">
        <v>40087</v>
      </c>
      <c r="B153">
        <v>243.8</v>
      </c>
      <c r="C153">
        <v>191.81746656176242</v>
      </c>
      <c r="D153">
        <v>970310</v>
      </c>
      <c r="E153">
        <v>46.714537782153528</v>
      </c>
      <c r="F153">
        <v>115.4</v>
      </c>
      <c r="G153">
        <v>112.80547409579668</v>
      </c>
      <c r="H153">
        <v>97.8</v>
      </c>
      <c r="I153">
        <v>123.48484848484848</v>
      </c>
      <c r="J153">
        <v>78.242103457546406</v>
      </c>
    </row>
    <row r="154" spans="1:10">
      <c r="A154" s="17">
        <v>40118</v>
      </c>
      <c r="B154">
        <v>228.7</v>
      </c>
      <c r="C154">
        <v>179.93705743509048</v>
      </c>
      <c r="D154">
        <v>1074687</v>
      </c>
      <c r="E154">
        <v>51.739656878203078</v>
      </c>
      <c r="F154">
        <v>115.5</v>
      </c>
      <c r="G154">
        <v>112.90322580645163</v>
      </c>
      <c r="H154">
        <v>103.6</v>
      </c>
      <c r="I154">
        <v>130.8080808080808</v>
      </c>
      <c r="J154">
        <v>78.760884514947989</v>
      </c>
    </row>
    <row r="155" spans="1:10">
      <c r="A155" s="17">
        <v>40148</v>
      </c>
      <c r="B155">
        <v>236.1</v>
      </c>
      <c r="C155">
        <v>185.75924468922111</v>
      </c>
      <c r="D155">
        <v>1179732</v>
      </c>
      <c r="E155">
        <v>56.796936120225027</v>
      </c>
      <c r="F155">
        <v>123.8</v>
      </c>
      <c r="G155">
        <v>121.01661779081134</v>
      </c>
      <c r="H155">
        <v>103.1</v>
      </c>
      <c r="I155">
        <v>130.17676767676767</v>
      </c>
      <c r="J155">
        <v>82.398728888966289</v>
      </c>
    </row>
    <row r="156" spans="1:10">
      <c r="A156" s="17">
        <v>40179</v>
      </c>
      <c r="B156">
        <v>231.5</v>
      </c>
      <c r="C156">
        <v>182.1400472069237</v>
      </c>
      <c r="D156">
        <v>1243911</v>
      </c>
      <c r="E156">
        <v>59.886765474061256</v>
      </c>
      <c r="F156">
        <v>98.3</v>
      </c>
      <c r="G156">
        <v>96.089931573802545</v>
      </c>
      <c r="H156">
        <v>107.2</v>
      </c>
      <c r="I156">
        <v>135.35353535353536</v>
      </c>
      <c r="J156">
        <v>77.467168014581475</v>
      </c>
    </row>
    <row r="157" spans="1:10">
      <c r="A157" s="17">
        <v>40210</v>
      </c>
      <c r="B157">
        <v>232.1</v>
      </c>
      <c r="C157">
        <v>182.61211644374509</v>
      </c>
      <c r="D157">
        <v>919412</v>
      </c>
      <c r="E157">
        <v>44.26410797720866</v>
      </c>
      <c r="F157">
        <v>129.1</v>
      </c>
      <c r="G157">
        <v>126.19745845552298</v>
      </c>
      <c r="H157">
        <v>106</v>
      </c>
      <c r="I157">
        <v>133.83838383838383</v>
      </c>
      <c r="J157">
        <v>80.744078516333047</v>
      </c>
    </row>
    <row r="158" spans="1:10">
      <c r="A158" s="17">
        <v>40238</v>
      </c>
      <c r="B158">
        <v>224</v>
      </c>
      <c r="C158">
        <v>176.23918174665619</v>
      </c>
      <c r="D158">
        <v>1299481</v>
      </c>
      <c r="E158">
        <v>62.562123725088526</v>
      </c>
      <c r="F158">
        <v>131.9</v>
      </c>
      <c r="G158">
        <v>128.93450635386122</v>
      </c>
      <c r="H158">
        <v>109.3</v>
      </c>
      <c r="I158">
        <v>138.00505050505049</v>
      </c>
      <c r="J158">
        <v>85.278553246703794</v>
      </c>
    </row>
    <row r="159" spans="1:10">
      <c r="A159" s="17">
        <v>40269</v>
      </c>
      <c r="B159">
        <v>224.4</v>
      </c>
      <c r="C159">
        <v>176.55389457120378</v>
      </c>
      <c r="D159">
        <v>1142596</v>
      </c>
      <c r="E159">
        <v>55.0090630950289</v>
      </c>
      <c r="F159">
        <v>118.7</v>
      </c>
      <c r="G159">
        <v>116.03128054740959</v>
      </c>
      <c r="H159">
        <v>107.1</v>
      </c>
      <c r="I159">
        <v>135.22727272727272</v>
      </c>
      <c r="J159">
        <v>78.816981493159858</v>
      </c>
    </row>
    <row r="160" spans="1:10">
      <c r="A160" s="17">
        <v>40299</v>
      </c>
      <c r="B160">
        <v>251</v>
      </c>
      <c r="C160">
        <v>197.48229740361921</v>
      </c>
      <c r="D160">
        <v>1031573</v>
      </c>
      <c r="E160">
        <v>49.663979432912633</v>
      </c>
      <c r="F160">
        <v>129.69999999999999</v>
      </c>
      <c r="G160">
        <v>126.78396871945259</v>
      </c>
      <c r="H160">
        <v>104.8</v>
      </c>
      <c r="I160">
        <v>132.3232323232323</v>
      </c>
      <c r="J160">
        <v>82.691008599089216</v>
      </c>
    </row>
    <row r="161" spans="1:10">
      <c r="A161" s="17">
        <v>40330</v>
      </c>
      <c r="B161">
        <v>230.3</v>
      </c>
      <c r="C161">
        <v>181.1959087332809</v>
      </c>
      <c r="D161">
        <v>1045343</v>
      </c>
      <c r="E161">
        <v>50.326921364110142</v>
      </c>
      <c r="F161">
        <v>131.6</v>
      </c>
      <c r="G161">
        <v>128.64125122189637</v>
      </c>
      <c r="H161">
        <v>102.2</v>
      </c>
      <c r="I161">
        <v>129.04040404040404</v>
      </c>
      <c r="J161">
        <v>80.662224446315761</v>
      </c>
    </row>
    <row r="162" spans="1:10">
      <c r="A162" s="17">
        <v>40360</v>
      </c>
      <c r="B162">
        <v>234.5</v>
      </c>
      <c r="C162">
        <v>184.50039339103071</v>
      </c>
      <c r="D162">
        <v>990880</v>
      </c>
      <c r="E162">
        <v>47.70485844480659</v>
      </c>
      <c r="F162">
        <v>137.6</v>
      </c>
      <c r="G162">
        <v>134.50635386119257</v>
      </c>
      <c r="H162">
        <v>100.9</v>
      </c>
      <c r="I162">
        <v>127.3989898989899</v>
      </c>
      <c r="J162">
        <v>79.000008053341887</v>
      </c>
    </row>
    <row r="163" spans="1:10">
      <c r="A163" s="17">
        <v>40391</v>
      </c>
      <c r="B163">
        <v>223.9</v>
      </c>
      <c r="C163">
        <v>176.1605035405193</v>
      </c>
      <c r="D163">
        <v>975419</v>
      </c>
      <c r="E163">
        <v>46.960505126125064</v>
      </c>
      <c r="F163">
        <v>134.80000000000001</v>
      </c>
      <c r="G163">
        <v>131.76930596285436</v>
      </c>
      <c r="H163">
        <v>102.2</v>
      </c>
      <c r="I163">
        <v>129.04040404040404</v>
      </c>
      <c r="J163">
        <v>77.381022517098586</v>
      </c>
    </row>
    <row r="164" spans="1:10">
      <c r="A164" s="17">
        <v>40422</v>
      </c>
      <c r="B164">
        <v>222</v>
      </c>
      <c r="C164">
        <v>174.66561762391819</v>
      </c>
      <c r="D164">
        <v>1230213</v>
      </c>
      <c r="E164">
        <v>59.227289905902694</v>
      </c>
      <c r="F164">
        <v>131.6</v>
      </c>
      <c r="G164">
        <v>128.64125122189637</v>
      </c>
      <c r="H164">
        <v>107</v>
      </c>
      <c r="I164">
        <v>135.1010101010101</v>
      </c>
      <c r="J164">
        <v>80.002677517351913</v>
      </c>
    </row>
    <row r="165" spans="1:10">
      <c r="A165" s="17">
        <v>40452</v>
      </c>
      <c r="B165">
        <v>219</v>
      </c>
      <c r="C165">
        <v>172.30527143981118</v>
      </c>
      <c r="D165">
        <v>1198126</v>
      </c>
      <c r="E165">
        <v>57.682495588812309</v>
      </c>
      <c r="F165">
        <v>135.69999999999999</v>
      </c>
      <c r="G165">
        <v>132.64907135874878</v>
      </c>
      <c r="H165">
        <v>93.7</v>
      </c>
      <c r="I165">
        <v>118.30808080808082</v>
      </c>
      <c r="J165">
        <v>76.17844714622349</v>
      </c>
    </row>
    <row r="166" spans="1:10">
      <c r="A166" s="17">
        <v>40483</v>
      </c>
      <c r="B166">
        <v>221.7</v>
      </c>
      <c r="C166">
        <v>174.42958300550748</v>
      </c>
      <c r="D166">
        <v>1364477</v>
      </c>
      <c r="E166">
        <v>65.691286670630518</v>
      </c>
      <c r="F166">
        <v>132.30000000000001</v>
      </c>
      <c r="G166">
        <v>129.32551319648096</v>
      </c>
      <c r="H166">
        <v>97.4</v>
      </c>
      <c r="I166">
        <v>122.97979797979799</v>
      </c>
      <c r="J166">
        <v>78.213096249734065</v>
      </c>
    </row>
    <row r="167" spans="1:10">
      <c r="A167" s="17">
        <v>40513</v>
      </c>
      <c r="B167">
        <v>203.9</v>
      </c>
      <c r="C167">
        <v>160.42486231313927</v>
      </c>
      <c r="D167">
        <v>1445272</v>
      </c>
      <c r="E167">
        <v>69.581075583564626</v>
      </c>
      <c r="F167">
        <v>131</v>
      </c>
      <c r="G167">
        <v>128.05474095796677</v>
      </c>
      <c r="H167">
        <v>99.6</v>
      </c>
      <c r="I167">
        <v>125.75757575757575</v>
      </c>
      <c r="J167">
        <v>77.50210081188564</v>
      </c>
    </row>
    <row r="168" spans="1:10">
      <c r="A168" s="17">
        <v>40544</v>
      </c>
      <c r="B168">
        <v>198.9</v>
      </c>
      <c r="C168">
        <v>156.49095200629426</v>
      </c>
      <c r="D168">
        <v>1398120</v>
      </c>
      <c r="E168">
        <v>67.310992944506893</v>
      </c>
      <c r="F168">
        <v>122.9</v>
      </c>
      <c r="G168">
        <v>120.13685239491691</v>
      </c>
      <c r="H168">
        <v>100.9</v>
      </c>
      <c r="I168">
        <v>127.3989898989899</v>
      </c>
      <c r="J168">
        <v>76.766317720192092</v>
      </c>
    </row>
    <row r="169" spans="1:10">
      <c r="A169" s="17">
        <v>40575</v>
      </c>
      <c r="B169">
        <v>229.3</v>
      </c>
      <c r="C169">
        <v>180.40912667191188</v>
      </c>
      <c r="D169">
        <v>969279</v>
      </c>
      <c r="E169">
        <v>46.664901389193133</v>
      </c>
      <c r="F169">
        <v>124.2</v>
      </c>
      <c r="G169">
        <v>121.40762463343108</v>
      </c>
      <c r="H169">
        <v>101.3</v>
      </c>
      <c r="I169">
        <v>127.9040404040404</v>
      </c>
      <c r="J169">
        <v>75.710330824121769</v>
      </c>
    </row>
    <row r="170" spans="1:10">
      <c r="A170" s="17">
        <v>40603</v>
      </c>
      <c r="B170">
        <v>240.3</v>
      </c>
      <c r="C170">
        <v>189.06372934697092</v>
      </c>
      <c r="D170">
        <v>1383363</v>
      </c>
      <c r="E170">
        <v>66.600532953317241</v>
      </c>
      <c r="F170">
        <v>124.4</v>
      </c>
      <c r="G170">
        <v>121.60312805474096</v>
      </c>
      <c r="H170">
        <v>46.8</v>
      </c>
      <c r="I170">
        <v>59.090909090909079</v>
      </c>
      <c r="J170">
        <v>75.335977513161666</v>
      </c>
    </row>
    <row r="171" spans="1:10">
      <c r="A171" s="17">
        <v>40634</v>
      </c>
      <c r="B171">
        <v>217.1</v>
      </c>
      <c r="C171">
        <v>170.81038552321007</v>
      </c>
      <c r="D171">
        <v>1156581</v>
      </c>
      <c r="E171">
        <v>55.682355971412136</v>
      </c>
      <c r="F171">
        <v>109.1</v>
      </c>
      <c r="G171">
        <v>106.64711632453567</v>
      </c>
      <c r="H171">
        <v>43.5</v>
      </c>
      <c r="I171">
        <v>54.924242424242422</v>
      </c>
      <c r="J171">
        <v>65.399617155262845</v>
      </c>
    </row>
    <row r="172" spans="1:10">
      <c r="A172" s="17">
        <v>40664</v>
      </c>
      <c r="B172">
        <v>230.2</v>
      </c>
      <c r="C172">
        <v>181.11723052714399</v>
      </c>
      <c r="D172">
        <v>1040933</v>
      </c>
      <c r="E172">
        <v>50.114606627974986</v>
      </c>
      <c r="F172">
        <v>117.3</v>
      </c>
      <c r="G172">
        <v>114.66275659824048</v>
      </c>
      <c r="H172">
        <v>68.2</v>
      </c>
      <c r="I172">
        <v>86.111111111111114</v>
      </c>
      <c r="J172">
        <v>69.926279110040468</v>
      </c>
    </row>
    <row r="173" spans="1:10">
      <c r="A173" s="17">
        <v>40695</v>
      </c>
      <c r="B173">
        <v>224.7</v>
      </c>
      <c r="C173">
        <v>176.78992918961447</v>
      </c>
      <c r="D173">
        <v>1121964</v>
      </c>
      <c r="E173">
        <v>54.015757508647852</v>
      </c>
      <c r="F173">
        <v>114.6</v>
      </c>
      <c r="G173">
        <v>112.02346041055718</v>
      </c>
      <c r="H173">
        <v>85.7</v>
      </c>
      <c r="I173">
        <v>108.2070707070707</v>
      </c>
      <c r="J173">
        <v>71.225488389282162</v>
      </c>
    </row>
    <row r="174" spans="1:10">
      <c r="A174" s="17">
        <v>40725</v>
      </c>
      <c r="B174">
        <v>227.9</v>
      </c>
      <c r="C174">
        <v>179.30763178599528</v>
      </c>
      <c r="D174">
        <v>1050406</v>
      </c>
      <c r="E174">
        <v>50.570674087251241</v>
      </c>
      <c r="F174">
        <v>116</v>
      </c>
      <c r="G174">
        <v>113.39198435972631</v>
      </c>
      <c r="H174">
        <v>91.2</v>
      </c>
      <c r="I174">
        <v>115.15151515151516</v>
      </c>
      <c r="J174">
        <v>71.367694702930535</v>
      </c>
    </row>
    <row r="175" spans="1:10">
      <c r="A175" s="17">
        <v>40756</v>
      </c>
      <c r="B175">
        <v>257.7</v>
      </c>
      <c r="C175">
        <v>202.7537372147915</v>
      </c>
      <c r="D175">
        <v>1116842</v>
      </c>
      <c r="E175">
        <v>53.769164293572061</v>
      </c>
      <c r="F175">
        <v>107.2</v>
      </c>
      <c r="G175">
        <v>104.78983382209188</v>
      </c>
      <c r="H175">
        <v>99.8</v>
      </c>
      <c r="I175">
        <v>126.010101010101</v>
      </c>
      <c r="J175">
        <v>74.804909116765558</v>
      </c>
    </row>
    <row r="176" spans="1:10">
      <c r="A176" s="17">
        <v>40787</v>
      </c>
      <c r="B176">
        <v>246.5</v>
      </c>
      <c r="C176">
        <v>193.94177812745869</v>
      </c>
      <c r="D176">
        <v>1275034</v>
      </c>
      <c r="E176">
        <v>61.385149041574692</v>
      </c>
      <c r="F176">
        <v>112.4</v>
      </c>
      <c r="G176">
        <v>109.8729227761486</v>
      </c>
      <c r="H176">
        <v>102.6</v>
      </c>
      <c r="I176">
        <v>129.54545454545453</v>
      </c>
      <c r="J176">
        <v>76.70156433351903</v>
      </c>
    </row>
    <row r="177" spans="1:10">
      <c r="A177" s="17">
        <v>40817</v>
      </c>
      <c r="B177">
        <v>283.60000000000002</v>
      </c>
      <c r="C177">
        <v>223.13139260424865</v>
      </c>
      <c r="D177">
        <v>1261809</v>
      </c>
      <c r="E177">
        <v>60.748445552824727</v>
      </c>
      <c r="F177">
        <v>112.6</v>
      </c>
      <c r="G177">
        <v>110.06842619745845</v>
      </c>
      <c r="H177">
        <v>112.4</v>
      </c>
      <c r="I177">
        <v>141.91919191919192</v>
      </c>
      <c r="J177">
        <v>85.268418400857001</v>
      </c>
    </row>
    <row r="178" spans="1:10">
      <c r="A178" s="17">
        <v>40848</v>
      </c>
      <c r="B178">
        <v>284.2</v>
      </c>
      <c r="C178">
        <v>223.60346184107001</v>
      </c>
      <c r="D178">
        <v>1374116</v>
      </c>
      <c r="E178">
        <v>66.155346022468777</v>
      </c>
      <c r="F178">
        <v>100.6</v>
      </c>
      <c r="G178">
        <v>98.338220918866085</v>
      </c>
      <c r="H178">
        <v>100.1</v>
      </c>
      <c r="I178">
        <v>126.38888888888889</v>
      </c>
      <c r="J178">
        <v>82.301729067438913</v>
      </c>
    </row>
    <row r="179" spans="1:10">
      <c r="A179" s="17">
        <v>40878</v>
      </c>
      <c r="B179">
        <v>306.3</v>
      </c>
      <c r="C179">
        <v>240.99134539732495</v>
      </c>
      <c r="D179">
        <v>1364226</v>
      </c>
      <c r="E179">
        <v>65.679202543925314</v>
      </c>
      <c r="F179">
        <v>101.3</v>
      </c>
      <c r="G179">
        <v>99.022482893450643</v>
      </c>
      <c r="H179">
        <v>112.7</v>
      </c>
      <c r="I179">
        <v>142.29797979797979</v>
      </c>
      <c r="J179">
        <v>86.694334576011599</v>
      </c>
    </row>
    <row r="180" spans="1:10">
      <c r="A180" s="17">
        <v>40909</v>
      </c>
      <c r="B180">
        <v>327.10000000000002</v>
      </c>
      <c r="C180">
        <v>257.35641227380017</v>
      </c>
      <c r="D180">
        <v>1053523</v>
      </c>
      <c r="E180">
        <v>50.720738720478742</v>
      </c>
      <c r="F180">
        <v>106.9</v>
      </c>
      <c r="G180">
        <v>104.49657869012709</v>
      </c>
      <c r="H180">
        <v>114.5</v>
      </c>
      <c r="I180">
        <v>144.57070707070707</v>
      </c>
      <c r="J180">
        <v>90.695556032245193</v>
      </c>
    </row>
    <row r="181" spans="1:10">
      <c r="A181" s="17">
        <v>40940</v>
      </c>
      <c r="B181">
        <v>328.3</v>
      </c>
      <c r="C181">
        <v>258.30055074744297</v>
      </c>
      <c r="D181">
        <v>1261480</v>
      </c>
      <c r="E181">
        <v>60.732606199494008</v>
      </c>
      <c r="F181">
        <v>98.3</v>
      </c>
      <c r="G181">
        <v>96.089931573802545</v>
      </c>
      <c r="H181">
        <v>114.4</v>
      </c>
      <c r="I181">
        <v>144.44444444444443</v>
      </c>
      <c r="J181">
        <v>91.173547707847789</v>
      </c>
    </row>
    <row r="182" spans="1:10">
      <c r="A182" s="17">
        <v>40969</v>
      </c>
      <c r="B182">
        <v>324.3</v>
      </c>
      <c r="C182">
        <v>255.15342250196699</v>
      </c>
      <c r="D182">
        <v>1455809</v>
      </c>
      <c r="E182">
        <v>70.088368185527443</v>
      </c>
      <c r="F182">
        <v>89.3</v>
      </c>
      <c r="G182">
        <v>87.292277614858264</v>
      </c>
      <c r="H182">
        <v>112.8</v>
      </c>
      <c r="I182">
        <v>142.42424242424241</v>
      </c>
      <c r="J182">
        <v>90.560738569119735</v>
      </c>
    </row>
    <row r="183" spans="1:10">
      <c r="A183" s="17">
        <v>41000</v>
      </c>
      <c r="B183">
        <v>345.2</v>
      </c>
      <c r="C183">
        <v>271.59716758457904</v>
      </c>
      <c r="D183">
        <v>1305151</v>
      </c>
      <c r="E183">
        <v>62.835099814405147</v>
      </c>
      <c r="F183">
        <v>90.9</v>
      </c>
      <c r="G183">
        <v>88.85630498533726</v>
      </c>
      <c r="H183">
        <v>118.2</v>
      </c>
      <c r="I183">
        <v>149.24242424242425</v>
      </c>
      <c r="J183">
        <v>91.716895601545147</v>
      </c>
    </row>
    <row r="184" spans="1:10">
      <c r="A184" s="17">
        <v>41030</v>
      </c>
      <c r="B184">
        <v>343.1</v>
      </c>
      <c r="C184">
        <v>269.94492525570422</v>
      </c>
      <c r="D184">
        <v>1269103</v>
      </c>
      <c r="E184">
        <v>61.099607386241907</v>
      </c>
      <c r="F184">
        <v>98.7</v>
      </c>
      <c r="G184">
        <v>96.480938416422291</v>
      </c>
      <c r="H184">
        <v>105.7</v>
      </c>
      <c r="I184">
        <v>133.45959595959596</v>
      </c>
      <c r="J184">
        <v>90.806105539859843</v>
      </c>
    </row>
    <row r="185" spans="1:10">
      <c r="A185" s="17">
        <v>41061</v>
      </c>
      <c r="B185">
        <v>343</v>
      </c>
      <c r="C185">
        <v>269.86624704956728</v>
      </c>
      <c r="D185">
        <v>1258846</v>
      </c>
      <c r="E185">
        <v>60.60579508498607</v>
      </c>
      <c r="F185">
        <v>79.599999999999994</v>
      </c>
      <c r="G185">
        <v>77.810361681329425</v>
      </c>
      <c r="H185">
        <v>103.9</v>
      </c>
      <c r="I185">
        <v>131.18686868686868</v>
      </c>
      <c r="J185">
        <v>86.706347129937029</v>
      </c>
    </row>
    <row r="186" spans="1:10">
      <c r="A186" s="17">
        <v>41091</v>
      </c>
      <c r="B186">
        <v>361.4</v>
      </c>
      <c r="C186">
        <v>284.34303697875686</v>
      </c>
      <c r="D186">
        <v>1184776</v>
      </c>
      <c r="E186">
        <v>57.039774108675303</v>
      </c>
      <c r="F186">
        <v>69.2</v>
      </c>
      <c r="G186">
        <v>67.644183773216042</v>
      </c>
      <c r="H186">
        <v>103.3</v>
      </c>
      <c r="I186">
        <v>130.42929292929293</v>
      </c>
      <c r="J186">
        <v>84.033838352465068</v>
      </c>
    </row>
    <row r="187" spans="1:10">
      <c r="A187" s="17">
        <v>41122</v>
      </c>
      <c r="B187">
        <v>340.3</v>
      </c>
      <c r="C187">
        <v>267.74193548387098</v>
      </c>
      <c r="D187">
        <v>1228500</v>
      </c>
      <c r="E187">
        <v>59.144819351934544</v>
      </c>
      <c r="F187">
        <v>80</v>
      </c>
      <c r="G187">
        <v>78.201368523949171</v>
      </c>
      <c r="H187">
        <v>100.6</v>
      </c>
      <c r="I187">
        <v>127.02020202020201</v>
      </c>
      <c r="J187">
        <v>83.508618080010706</v>
      </c>
    </row>
    <row r="188" spans="1:10">
      <c r="A188" s="17">
        <v>41153</v>
      </c>
      <c r="B188">
        <v>343.8</v>
      </c>
      <c r="C188">
        <v>270.49567269866247</v>
      </c>
      <c r="D188">
        <v>1352769</v>
      </c>
      <c r="E188">
        <v>65.127617525353799</v>
      </c>
      <c r="F188">
        <v>60.5</v>
      </c>
      <c r="G188">
        <v>59.13978494623656</v>
      </c>
      <c r="H188">
        <v>92.3</v>
      </c>
      <c r="I188">
        <v>116.54040404040403</v>
      </c>
      <c r="J188">
        <v>80.562617889664551</v>
      </c>
    </row>
    <row r="189" spans="1:10">
      <c r="A189" s="17">
        <v>41183</v>
      </c>
      <c r="B189">
        <v>344.6</v>
      </c>
      <c r="C189">
        <v>271.12509834775767</v>
      </c>
      <c r="D189">
        <v>1280166</v>
      </c>
      <c r="E189">
        <v>61.632223695961443</v>
      </c>
      <c r="F189">
        <v>61.8</v>
      </c>
      <c r="G189">
        <v>60.410557184750736</v>
      </c>
      <c r="H189">
        <v>92.1</v>
      </c>
      <c r="I189">
        <v>116.28787878787878</v>
      </c>
      <c r="J189">
        <v>78.592442693878752</v>
      </c>
    </row>
    <row r="190" spans="1:10">
      <c r="A190" s="17">
        <v>41214</v>
      </c>
      <c r="B190">
        <v>353.5</v>
      </c>
      <c r="C190">
        <v>278.12745869394178</v>
      </c>
      <c r="D190">
        <v>1431996</v>
      </c>
      <c r="E190">
        <v>68.94191675432873</v>
      </c>
      <c r="F190">
        <v>68.099999999999994</v>
      </c>
      <c r="G190">
        <v>66.568914956011724</v>
      </c>
      <c r="H190">
        <v>90.7</v>
      </c>
      <c r="I190">
        <v>114.52020202020201</v>
      </c>
      <c r="J190">
        <v>82.324404423291085</v>
      </c>
    </row>
    <row r="191" spans="1:10">
      <c r="A191" s="17">
        <v>41244</v>
      </c>
      <c r="B191">
        <v>342.6</v>
      </c>
      <c r="C191">
        <v>269.55153422501968</v>
      </c>
      <c r="D191">
        <v>1442303</v>
      </c>
      <c r="E191">
        <v>69.438136252139387</v>
      </c>
      <c r="F191">
        <v>67.3</v>
      </c>
      <c r="G191">
        <v>65.786901270772233</v>
      </c>
      <c r="H191">
        <v>94.2</v>
      </c>
      <c r="I191">
        <v>118.93939393939394</v>
      </c>
      <c r="J191">
        <v>81.457378771627177</v>
      </c>
    </row>
    <row r="192" spans="1:10">
      <c r="A192" s="17">
        <v>41275</v>
      </c>
      <c r="B192">
        <v>365.2</v>
      </c>
      <c r="C192">
        <v>287.33280881195913</v>
      </c>
      <c r="D192">
        <v>1621158</v>
      </c>
      <c r="E192">
        <v>78.048919048387049</v>
      </c>
      <c r="F192">
        <v>85.4</v>
      </c>
      <c r="G192">
        <v>83.479960899315742</v>
      </c>
      <c r="H192">
        <v>96.4</v>
      </c>
      <c r="I192">
        <v>121.71717171717171</v>
      </c>
      <c r="J192">
        <v>92.308340182073536</v>
      </c>
    </row>
    <row r="193" spans="1:10">
      <c r="A193" s="17">
        <v>41306</v>
      </c>
      <c r="B193">
        <v>364.6</v>
      </c>
      <c r="C193">
        <v>286.86073957513776</v>
      </c>
      <c r="D193">
        <v>1105048</v>
      </c>
      <c r="E193">
        <v>53.201354770221052</v>
      </c>
      <c r="F193">
        <v>91.9</v>
      </c>
      <c r="G193">
        <v>89.833822091886617</v>
      </c>
      <c r="H193">
        <v>99.1</v>
      </c>
      <c r="I193">
        <v>125.1262626262626</v>
      </c>
      <c r="J193">
        <v>87.771207569001191</v>
      </c>
    </row>
    <row r="194" spans="1:10">
      <c r="A194" s="17">
        <v>41334</v>
      </c>
      <c r="B194">
        <v>379.7</v>
      </c>
      <c r="C194">
        <v>298.74114870180961</v>
      </c>
      <c r="D194">
        <v>1657028</v>
      </c>
      <c r="E194">
        <v>79.775841856815134</v>
      </c>
      <c r="F194">
        <v>88.5</v>
      </c>
      <c r="G194">
        <v>86.510263929618773</v>
      </c>
      <c r="H194">
        <v>96.8</v>
      </c>
      <c r="I194">
        <v>122.22222222222221</v>
      </c>
      <c r="J194">
        <v>95.12812329753794</v>
      </c>
    </row>
    <row r="195" spans="1:10">
      <c r="A195" s="17">
        <v>41365</v>
      </c>
      <c r="B195">
        <v>363.1</v>
      </c>
      <c r="C195">
        <v>285.68056648308419</v>
      </c>
      <c r="D195">
        <v>1498652</v>
      </c>
      <c r="E195">
        <v>72.150998625490772</v>
      </c>
      <c r="F195">
        <v>97.9</v>
      </c>
      <c r="G195">
        <v>95.6989247311828</v>
      </c>
      <c r="H195">
        <v>102.4</v>
      </c>
      <c r="I195">
        <v>129.2929292929293</v>
      </c>
      <c r="J195">
        <v>95.487278812206455</v>
      </c>
    </row>
    <row r="196" spans="1:10">
      <c r="A196" s="17">
        <v>41395</v>
      </c>
      <c r="B196">
        <v>365.7</v>
      </c>
      <c r="C196">
        <v>287.72619984264361</v>
      </c>
      <c r="D196">
        <v>1419752</v>
      </c>
      <c r="E196">
        <v>68.352442461984353</v>
      </c>
      <c r="F196">
        <v>93.6</v>
      </c>
      <c r="G196">
        <v>91.495601173020518</v>
      </c>
      <c r="H196">
        <v>100.2</v>
      </c>
      <c r="I196">
        <v>126.51515151515152</v>
      </c>
      <c r="J196">
        <v>93.819686465574847</v>
      </c>
    </row>
    <row r="197" spans="1:10">
      <c r="A197" s="17">
        <v>41426</v>
      </c>
      <c r="B197">
        <v>375.2</v>
      </c>
      <c r="C197">
        <v>295.20062942564908</v>
      </c>
      <c r="D197">
        <v>1362611</v>
      </c>
      <c r="E197">
        <v>65.601450095204626</v>
      </c>
      <c r="F197">
        <v>104</v>
      </c>
      <c r="G197">
        <v>101.66177908113391</v>
      </c>
      <c r="H197">
        <v>101.5</v>
      </c>
      <c r="I197">
        <v>128.15656565656565</v>
      </c>
      <c r="J197">
        <v>96.575615837793137</v>
      </c>
    </row>
    <row r="198" spans="1:10">
      <c r="A198" s="17">
        <v>41456</v>
      </c>
      <c r="B198">
        <v>312.60000000000002</v>
      </c>
      <c r="C198">
        <v>245.94807238394969</v>
      </c>
      <c r="D198">
        <v>1298798</v>
      </c>
      <c r="E198">
        <v>62.529241420149681</v>
      </c>
      <c r="F198">
        <v>100.8</v>
      </c>
      <c r="G198">
        <v>98.533724340175951</v>
      </c>
      <c r="H198">
        <v>101.4</v>
      </c>
      <c r="I198">
        <v>128.03030303030303</v>
      </c>
      <c r="J198">
        <v>85.746485451333015</v>
      </c>
    </row>
    <row r="199" spans="1:10">
      <c r="A199" s="17">
        <v>41487</v>
      </c>
      <c r="B199">
        <v>357</v>
      </c>
      <c r="C199">
        <v>280.88119590873333</v>
      </c>
      <c r="D199">
        <v>1387768</v>
      </c>
      <c r="E199">
        <v>66.812606969796903</v>
      </c>
      <c r="F199">
        <v>111.5</v>
      </c>
      <c r="G199">
        <v>108.99315738025415</v>
      </c>
      <c r="H199">
        <v>101.3</v>
      </c>
      <c r="I199">
        <v>127.9040404040404</v>
      </c>
      <c r="J199">
        <v>94.075908074012972</v>
      </c>
    </row>
    <row r="200" spans="1:10">
      <c r="A200" s="17">
        <v>41518</v>
      </c>
      <c r="B200">
        <v>372.3</v>
      </c>
      <c r="C200">
        <v>292.91896144767901</v>
      </c>
      <c r="D200">
        <v>1576436</v>
      </c>
      <c r="E200">
        <v>75.895826161893595</v>
      </c>
      <c r="F200">
        <v>114</v>
      </c>
      <c r="G200">
        <v>111.43695014662758</v>
      </c>
      <c r="H200">
        <v>107.6</v>
      </c>
      <c r="I200">
        <v>135.85858585858585</v>
      </c>
      <c r="J200">
        <v>99.499927118698366</v>
      </c>
    </row>
    <row r="201" spans="1:10">
      <c r="A201" s="17">
        <v>41548</v>
      </c>
      <c r="B201">
        <v>361.6</v>
      </c>
      <c r="C201">
        <v>284.50039339103068</v>
      </c>
      <c r="D201">
        <v>1591790</v>
      </c>
      <c r="E201">
        <v>76.635028079947816</v>
      </c>
      <c r="F201">
        <v>99.9</v>
      </c>
      <c r="G201">
        <v>97.653958944281541</v>
      </c>
      <c r="H201">
        <v>106.7</v>
      </c>
      <c r="I201">
        <v>134.7222222222222</v>
      </c>
      <c r="J201">
        <v>95.691908160940784</v>
      </c>
    </row>
    <row r="202" spans="1:10">
      <c r="A202" s="17">
        <v>41579</v>
      </c>
      <c r="B202">
        <v>367</v>
      </c>
      <c r="C202">
        <v>288.74901652242329</v>
      </c>
      <c r="D202">
        <v>1783378</v>
      </c>
      <c r="E202">
        <v>85.858827550846001</v>
      </c>
      <c r="F202">
        <v>117</v>
      </c>
      <c r="G202">
        <v>114.36950146627566</v>
      </c>
      <c r="H202">
        <v>106.8</v>
      </c>
      <c r="I202">
        <v>134.84848484848484</v>
      </c>
      <c r="J202">
        <v>101.86283207815818</v>
      </c>
    </row>
    <row r="203" spans="1:10">
      <c r="A203" s="17">
        <v>41609</v>
      </c>
      <c r="B203">
        <v>368.9</v>
      </c>
      <c r="C203">
        <v>290.2439024390244</v>
      </c>
      <c r="D203">
        <v>1782196</v>
      </c>
      <c r="E203">
        <v>85.801921424290057</v>
      </c>
      <c r="F203">
        <v>112.7</v>
      </c>
      <c r="G203">
        <v>110.16617790811341</v>
      </c>
      <c r="H203">
        <v>103.8</v>
      </c>
      <c r="I203">
        <v>131.06060606060606</v>
      </c>
      <c r="J203">
        <v>100.89941931691288</v>
      </c>
    </row>
    <row r="204" spans="1:10">
      <c r="A204" s="17">
        <v>41640</v>
      </c>
      <c r="B204">
        <v>352.3</v>
      </c>
      <c r="C204">
        <v>277.18332022029898</v>
      </c>
      <c r="D204">
        <v>1710571</v>
      </c>
      <c r="E204">
        <v>82.353612359509981</v>
      </c>
      <c r="F204">
        <v>119.9</v>
      </c>
      <c r="G204">
        <v>117.20430107526883</v>
      </c>
      <c r="H204">
        <v>108.3</v>
      </c>
      <c r="I204">
        <v>136.74242424242425</v>
      </c>
      <c r="J204">
        <v>102.31726941034215</v>
      </c>
    </row>
    <row r="205" spans="1:10">
      <c r="A205" s="17">
        <v>41671</v>
      </c>
      <c r="B205">
        <v>359.6</v>
      </c>
      <c r="C205">
        <v>282.92682926829269</v>
      </c>
      <c r="D205">
        <v>1338791</v>
      </c>
      <c r="E205">
        <v>64.454661656488227</v>
      </c>
      <c r="F205">
        <v>105.4</v>
      </c>
      <c r="G205">
        <v>103.03030303030305</v>
      </c>
      <c r="H205">
        <v>104.8</v>
      </c>
      <c r="I205">
        <v>132.3232323232323</v>
      </c>
      <c r="J205">
        <v>95.380154830889708</v>
      </c>
    </row>
    <row r="206" spans="1:10">
      <c r="A206" s="17">
        <v>41699</v>
      </c>
      <c r="B206">
        <v>347.3</v>
      </c>
      <c r="C206">
        <v>273.24940991345403</v>
      </c>
      <c r="D206">
        <v>1748331</v>
      </c>
      <c r="E206">
        <v>84.171527197710276</v>
      </c>
      <c r="F206">
        <v>101</v>
      </c>
      <c r="G206">
        <v>98.729227761485831</v>
      </c>
      <c r="H206">
        <v>108</v>
      </c>
      <c r="I206">
        <v>136.36363636363635</v>
      </c>
      <c r="J206">
        <v>98.443436268856146</v>
      </c>
    </row>
    <row r="207" spans="1:10">
      <c r="A207" s="17">
        <v>41730</v>
      </c>
      <c r="B207">
        <v>332.2</v>
      </c>
      <c r="C207">
        <v>261.36900078678207</v>
      </c>
      <c r="D207">
        <v>1667393</v>
      </c>
      <c r="E207">
        <v>80.274853702629372</v>
      </c>
      <c r="F207">
        <v>111.2</v>
      </c>
      <c r="G207">
        <v>108.69990224828936</v>
      </c>
      <c r="H207">
        <v>104</v>
      </c>
      <c r="I207">
        <v>131.31313131313132</v>
      </c>
      <c r="J207">
        <v>97.599156673788812</v>
      </c>
    </row>
    <row r="208" spans="1:10">
      <c r="A208" s="17">
        <v>41760</v>
      </c>
      <c r="B208">
        <v>331.6</v>
      </c>
      <c r="C208">
        <v>260.8969315499607</v>
      </c>
      <c r="D208">
        <v>1649615</v>
      </c>
      <c r="E208">
        <v>79.418950895597476</v>
      </c>
      <c r="F208">
        <v>111</v>
      </c>
      <c r="G208">
        <v>108.50439882697947</v>
      </c>
      <c r="H208">
        <v>108.2</v>
      </c>
      <c r="I208">
        <v>136.61616161616161</v>
      </c>
      <c r="J208">
        <v>97.80831377658248</v>
      </c>
    </row>
    <row r="209" spans="1:10">
      <c r="A209" s="17">
        <v>41791</v>
      </c>
      <c r="B209">
        <v>366.5</v>
      </c>
      <c r="C209">
        <v>288.35562549173881</v>
      </c>
      <c r="D209">
        <v>1598960</v>
      </c>
      <c r="E209">
        <v>76.980220065909037</v>
      </c>
      <c r="F209">
        <v>103.8</v>
      </c>
      <c r="G209">
        <v>101.46627565982405</v>
      </c>
      <c r="H209">
        <v>103.5</v>
      </c>
      <c r="I209">
        <v>130.68181818181819</v>
      </c>
      <c r="J209">
        <v>99.615447742114966</v>
      </c>
    </row>
    <row r="210" spans="1:10">
      <c r="A210" s="17">
        <v>41821</v>
      </c>
      <c r="B210">
        <v>382.3</v>
      </c>
      <c r="C210">
        <v>300.78678206136902</v>
      </c>
      <c r="D210">
        <v>1472687</v>
      </c>
      <c r="E210">
        <v>70.900941454572589</v>
      </c>
      <c r="F210">
        <v>103</v>
      </c>
      <c r="G210">
        <v>100.68426197458456</v>
      </c>
      <c r="H210">
        <v>100.5</v>
      </c>
      <c r="I210">
        <v>126.89393939393938</v>
      </c>
      <c r="J210">
        <v>99.140383643408285</v>
      </c>
    </row>
    <row r="211" spans="1:10">
      <c r="A211" s="17">
        <v>41852</v>
      </c>
      <c r="B211">
        <v>355.6</v>
      </c>
      <c r="C211">
        <v>279.77970102281671</v>
      </c>
      <c r="D211">
        <v>1481010</v>
      </c>
      <c r="E211">
        <v>71.301643393087971</v>
      </c>
      <c r="F211">
        <v>104.9</v>
      </c>
      <c r="G211">
        <v>102.54154447702834</v>
      </c>
      <c r="H211">
        <v>99.8</v>
      </c>
      <c r="I211">
        <v>126.010101010101</v>
      </c>
      <c r="J211">
        <v>96.059784242602731</v>
      </c>
    </row>
    <row r="212" spans="1:10">
      <c r="A212" s="17">
        <v>41883</v>
      </c>
      <c r="B212">
        <v>354.1</v>
      </c>
      <c r="C212">
        <v>278.5995279307632</v>
      </c>
      <c r="D212">
        <v>1724354</v>
      </c>
      <c r="E212">
        <v>83.017180161811751</v>
      </c>
      <c r="F212">
        <v>112.5</v>
      </c>
      <c r="G212">
        <v>109.97067448680353</v>
      </c>
      <c r="H212">
        <v>100</v>
      </c>
      <c r="I212">
        <v>126.26262626262626</v>
      </c>
      <c r="J212">
        <v>100.21368525897469</v>
      </c>
    </row>
    <row r="213" spans="1:10">
      <c r="A213" s="17">
        <v>41913</v>
      </c>
      <c r="B213">
        <v>336.9</v>
      </c>
      <c r="C213">
        <v>265.06687647521636</v>
      </c>
      <c r="D213">
        <v>1757785</v>
      </c>
      <c r="E213">
        <v>84.626679922295693</v>
      </c>
      <c r="F213">
        <v>81.5</v>
      </c>
      <c r="G213">
        <v>79.66764418377322</v>
      </c>
      <c r="H213">
        <v>96.7</v>
      </c>
      <c r="I213">
        <v>122.0959595959596</v>
      </c>
      <c r="J213">
        <v>90.694278854743231</v>
      </c>
    </row>
    <row r="214" spans="1:10">
      <c r="A214" s="17">
        <v>41944</v>
      </c>
      <c r="B214">
        <v>367.8</v>
      </c>
      <c r="C214">
        <v>289.37844217151849</v>
      </c>
      <c r="D214">
        <v>1834635</v>
      </c>
      <c r="E214">
        <v>88.326541027054489</v>
      </c>
      <c r="F214">
        <v>97.7</v>
      </c>
      <c r="G214">
        <v>95.50342130987292</v>
      </c>
      <c r="H214">
        <v>96.9</v>
      </c>
      <c r="I214">
        <v>122.34848484848486</v>
      </c>
      <c r="J214">
        <v>98.38544821424334</v>
      </c>
    </row>
    <row r="215" spans="1:10">
      <c r="A215" s="17">
        <v>41974</v>
      </c>
      <c r="B215">
        <v>370.3</v>
      </c>
      <c r="C215">
        <v>291.34539732494102</v>
      </c>
      <c r="D215">
        <v>1941497</v>
      </c>
      <c r="E215">
        <v>93.471297791878598</v>
      </c>
      <c r="F215">
        <v>105.4</v>
      </c>
      <c r="G215">
        <v>103.03030303030305</v>
      </c>
      <c r="H215">
        <v>96.9</v>
      </c>
      <c r="I215">
        <v>122.34848484848486</v>
      </c>
      <c r="J215">
        <v>101.51489509548759</v>
      </c>
    </row>
    <row r="216" spans="1:10">
      <c r="A216" s="17">
        <v>42005</v>
      </c>
      <c r="B216">
        <v>355.9</v>
      </c>
      <c r="C216">
        <v>280.01573564122737</v>
      </c>
      <c r="D216">
        <v>1969274</v>
      </c>
      <c r="E216">
        <v>94.808591765943461</v>
      </c>
      <c r="F216">
        <v>108.6</v>
      </c>
      <c r="G216">
        <v>106.158357771261</v>
      </c>
      <c r="H216">
        <v>99.8</v>
      </c>
      <c r="I216">
        <v>126.010101010101</v>
      </c>
      <c r="J216">
        <v>101.99215020950889</v>
      </c>
    </row>
    <row r="217" spans="1:10">
      <c r="A217" s="17">
        <v>42036</v>
      </c>
      <c r="B217">
        <v>320.60000000000002</v>
      </c>
      <c r="C217">
        <v>252.24232887490169</v>
      </c>
      <c r="D217">
        <v>1412820</v>
      </c>
      <c r="E217">
        <v>68.018708731624073</v>
      </c>
      <c r="F217">
        <v>106</v>
      </c>
      <c r="G217">
        <v>103.61681329423264</v>
      </c>
      <c r="H217">
        <v>99.9</v>
      </c>
      <c r="I217">
        <v>126.13636363636364</v>
      </c>
      <c r="J217">
        <v>90.238391777238618</v>
      </c>
    </row>
    <row r="218" spans="1:10">
      <c r="A218" s="17">
        <v>42064</v>
      </c>
      <c r="B218">
        <v>353.9</v>
      </c>
      <c r="C218">
        <v>278.44217151848937</v>
      </c>
      <c r="D218">
        <v>1928522</v>
      </c>
      <c r="E218">
        <v>92.846630285902734</v>
      </c>
      <c r="F218">
        <v>107.9</v>
      </c>
      <c r="G218">
        <v>105.47409579667647</v>
      </c>
      <c r="H218">
        <v>97.9</v>
      </c>
      <c r="I218">
        <v>123.61111111111111</v>
      </c>
      <c r="J218">
        <v>100.84967891747534</v>
      </c>
    </row>
    <row r="219" spans="1:10">
      <c r="A219" s="17">
        <v>42095</v>
      </c>
      <c r="B219">
        <v>353.9</v>
      </c>
      <c r="C219">
        <v>278.44217151848937</v>
      </c>
      <c r="D219">
        <v>1754111</v>
      </c>
      <c r="E219">
        <v>84.449799119447505</v>
      </c>
      <c r="F219">
        <v>110.5</v>
      </c>
      <c r="G219">
        <v>108.01564027370478</v>
      </c>
      <c r="H219">
        <v>98.3</v>
      </c>
      <c r="I219">
        <v>124.11616161616162</v>
      </c>
      <c r="J219">
        <v>101.52447644235463</v>
      </c>
    </row>
    <row r="220" spans="1:10">
      <c r="A220" s="17">
        <v>42125</v>
      </c>
      <c r="B220">
        <v>374</v>
      </c>
      <c r="C220">
        <v>294.25649095200635</v>
      </c>
      <c r="D220">
        <v>1676900</v>
      </c>
      <c r="E220">
        <v>80.732558055562905</v>
      </c>
      <c r="F220">
        <v>110.1</v>
      </c>
      <c r="G220">
        <v>107.62463343108504</v>
      </c>
      <c r="H220">
        <v>97.7</v>
      </c>
      <c r="I220">
        <v>123.35858585858585</v>
      </c>
      <c r="J220">
        <v>103.01212532086628</v>
      </c>
    </row>
    <row r="221" spans="1:10">
      <c r="A221" s="17">
        <v>42156</v>
      </c>
      <c r="B221">
        <v>340.5</v>
      </c>
      <c r="C221">
        <v>267.8992918961448</v>
      </c>
      <c r="D221">
        <v>1587435</v>
      </c>
      <c r="E221">
        <v>76.425361260022967</v>
      </c>
      <c r="F221">
        <v>105.3</v>
      </c>
      <c r="G221">
        <v>102.9325513196481</v>
      </c>
      <c r="H221">
        <v>98.6</v>
      </c>
      <c r="I221">
        <v>124.49494949494948</v>
      </c>
      <c r="J221">
        <v>96.700362450879695</v>
      </c>
    </row>
    <row r="222" spans="1:10">
      <c r="A222" s="17">
        <v>42186</v>
      </c>
      <c r="B222">
        <v>395.1</v>
      </c>
      <c r="C222">
        <v>310.85759244689223</v>
      </c>
      <c r="D222">
        <v>1301264</v>
      </c>
      <c r="E222">
        <v>62.647964354233423</v>
      </c>
      <c r="F222">
        <v>112.3</v>
      </c>
      <c r="G222">
        <v>109.77517106549364</v>
      </c>
      <c r="H222">
        <v>98.4</v>
      </c>
      <c r="I222">
        <v>124.24242424242425</v>
      </c>
      <c r="J222">
        <v>103.6406250580347</v>
      </c>
    </row>
    <row r="223" spans="1:10">
      <c r="A223" s="17">
        <v>42217</v>
      </c>
      <c r="B223">
        <v>348.1</v>
      </c>
      <c r="C223">
        <v>273.87883556254923</v>
      </c>
      <c r="D223">
        <v>1341626</v>
      </c>
      <c r="E223">
        <v>64.591149701146549</v>
      </c>
      <c r="F223">
        <v>106.9</v>
      </c>
      <c r="G223">
        <v>104.49657869012709</v>
      </c>
      <c r="H223">
        <v>98.6</v>
      </c>
      <c r="I223">
        <v>124.49494949494948</v>
      </c>
      <c r="J223">
        <v>96.67277075788671</v>
      </c>
    </row>
    <row r="224" spans="1:10">
      <c r="A224" s="17">
        <v>42248</v>
      </c>
      <c r="B224">
        <v>343.8</v>
      </c>
      <c r="C224">
        <v>270.49567269866247</v>
      </c>
      <c r="D224">
        <v>1620722</v>
      </c>
      <c r="E224">
        <v>78.027928294429032</v>
      </c>
      <c r="F224">
        <v>111.4</v>
      </c>
      <c r="G224">
        <v>108.89540566959923</v>
      </c>
      <c r="H224">
        <v>100.4</v>
      </c>
      <c r="I224">
        <v>126.76767676767678</v>
      </c>
      <c r="J224">
        <v>100.37390038515525</v>
      </c>
    </row>
    <row r="225" spans="1:10">
      <c r="A225" s="17">
        <v>42278</v>
      </c>
      <c r="B225">
        <v>339.4</v>
      </c>
      <c r="C225">
        <v>267.03383162863889</v>
      </c>
      <c r="D225">
        <v>1899691</v>
      </c>
      <c r="E225">
        <v>91.458592608462268</v>
      </c>
      <c r="F225">
        <v>101.5</v>
      </c>
      <c r="G225">
        <v>99.217986314760509</v>
      </c>
      <c r="H225">
        <v>104.1</v>
      </c>
      <c r="I225">
        <v>131.43939393939391</v>
      </c>
      <c r="J225">
        <v>99.382649327918188</v>
      </c>
    </row>
    <row r="226" spans="1:10">
      <c r="A226" s="17">
        <v>42309</v>
      </c>
      <c r="B226">
        <v>318.10000000000002</v>
      </c>
      <c r="C226">
        <v>250.27537372147916</v>
      </c>
      <c r="D226">
        <v>2230180</v>
      </c>
      <c r="E226">
        <v>107.36963225258232</v>
      </c>
      <c r="F226">
        <v>112.6</v>
      </c>
      <c r="G226">
        <v>110.06842619745845</v>
      </c>
      <c r="H226">
        <v>103.4</v>
      </c>
      <c r="I226">
        <v>130.55555555555557</v>
      </c>
      <c r="J226">
        <v>103.74030154045877</v>
      </c>
    </row>
    <row r="227" spans="1:10">
      <c r="A227" s="17">
        <v>42339</v>
      </c>
      <c r="B227">
        <v>318.60000000000002</v>
      </c>
      <c r="C227">
        <v>250.66876475216367</v>
      </c>
      <c r="D227">
        <v>2321023</v>
      </c>
      <c r="E227">
        <v>111.74317138517311</v>
      </c>
      <c r="F227">
        <v>107.6</v>
      </c>
      <c r="G227">
        <v>105.18084066471162</v>
      </c>
      <c r="H227">
        <v>99.6</v>
      </c>
      <c r="I227">
        <v>125.75757575757575</v>
      </c>
      <c r="J227">
        <v>103.7397161292119</v>
      </c>
    </row>
    <row r="228" spans="1:10">
      <c r="A228" s="17">
        <v>42370</v>
      </c>
      <c r="B228">
        <v>333.9</v>
      </c>
      <c r="C228">
        <v>262.70653029110935</v>
      </c>
      <c r="D228">
        <v>2148370</v>
      </c>
      <c r="E228">
        <v>103.43097724958537</v>
      </c>
      <c r="F228">
        <v>110</v>
      </c>
      <c r="G228">
        <v>107.5268817204301</v>
      </c>
      <c r="H228">
        <v>103.8</v>
      </c>
      <c r="I228">
        <v>131.06060606060606</v>
      </c>
      <c r="J228">
        <v>107.0572637486118</v>
      </c>
    </row>
    <row r="229" spans="1:10">
      <c r="A229" s="17">
        <v>42401</v>
      </c>
      <c r="B229">
        <v>330.4</v>
      </c>
      <c r="C229">
        <v>259.95279307631785</v>
      </c>
      <c r="D229">
        <v>1402487</v>
      </c>
      <c r="E229">
        <v>67.521237491604907</v>
      </c>
      <c r="F229">
        <v>96.3</v>
      </c>
      <c r="G229">
        <v>94.134897360703818</v>
      </c>
      <c r="H229">
        <v>94.7</v>
      </c>
      <c r="I229">
        <v>119.57070707070707</v>
      </c>
      <c r="J229">
        <v>92.545418670936243</v>
      </c>
    </row>
    <row r="230" spans="1:10">
      <c r="A230" s="17">
        <v>42430</v>
      </c>
      <c r="B230">
        <v>328</v>
      </c>
      <c r="C230">
        <v>258.06451612903226</v>
      </c>
      <c r="D230">
        <v>2143441</v>
      </c>
      <c r="E230">
        <v>103.19367581321117</v>
      </c>
      <c r="F230">
        <v>100.8</v>
      </c>
      <c r="G230">
        <v>98.533724340175951</v>
      </c>
      <c r="H230">
        <v>100.4</v>
      </c>
      <c r="I230">
        <v>126.76767676767678</v>
      </c>
      <c r="J230">
        <v>103.95873228432397</v>
      </c>
    </row>
    <row r="231" spans="1:10">
      <c r="A231" s="17">
        <v>42461</v>
      </c>
      <c r="B231">
        <v>321.60000000000002</v>
      </c>
      <c r="C231">
        <v>253.02911093627068</v>
      </c>
      <c r="D231">
        <v>1834436</v>
      </c>
      <c r="E231">
        <v>88.31696038476629</v>
      </c>
      <c r="F231">
        <v>97.1</v>
      </c>
      <c r="G231">
        <v>94.916911045943294</v>
      </c>
      <c r="H231">
        <v>97.4</v>
      </c>
      <c r="I231">
        <v>122.97979797979799</v>
      </c>
      <c r="J231">
        <v>97.360774384392755</v>
      </c>
    </row>
    <row r="232" spans="1:10">
      <c r="A232" s="17">
        <v>42491</v>
      </c>
      <c r="B232">
        <v>311.5</v>
      </c>
      <c r="C232">
        <v>245.08261211644378</v>
      </c>
      <c r="D232">
        <v>1772083</v>
      </c>
      <c r="E232">
        <v>85.315041849112106</v>
      </c>
      <c r="F232">
        <v>117</v>
      </c>
      <c r="G232">
        <v>114.36950146627566</v>
      </c>
      <c r="H232">
        <v>100.1</v>
      </c>
      <c r="I232">
        <v>126.38888888888889</v>
      </c>
      <c r="J232">
        <v>99.781027773067635</v>
      </c>
    </row>
    <row r="233" spans="1:10">
      <c r="A233" s="17">
        <v>42522</v>
      </c>
      <c r="B233">
        <v>346.1</v>
      </c>
      <c r="C233">
        <v>272.30527143981118</v>
      </c>
      <c r="D233">
        <v>1772183</v>
      </c>
      <c r="E233">
        <v>85.319856242221746</v>
      </c>
      <c r="F233">
        <v>106.3</v>
      </c>
      <c r="G233">
        <v>103.91006842619745</v>
      </c>
      <c r="H233">
        <v>101.7</v>
      </c>
      <c r="I233">
        <v>128.40909090909091</v>
      </c>
      <c r="J233">
        <v>102.22243690159078</v>
      </c>
    </row>
    <row r="234" spans="1:10">
      <c r="A234" s="17">
        <v>42552</v>
      </c>
      <c r="B234">
        <v>329.5</v>
      </c>
      <c r="C234">
        <v>259.24468922108576</v>
      </c>
      <c r="D234">
        <v>1718461</v>
      </c>
      <c r="E234">
        <v>82.733467975860634</v>
      </c>
      <c r="F234">
        <v>108.4</v>
      </c>
      <c r="G234">
        <v>105.96285434995114</v>
      </c>
      <c r="H234">
        <v>105.5</v>
      </c>
      <c r="I234">
        <v>133.2070707070707</v>
      </c>
      <c r="J234">
        <v>99.157869788876766</v>
      </c>
    </row>
    <row r="235" spans="1:10">
      <c r="A235" s="17">
        <v>42583</v>
      </c>
      <c r="B235">
        <v>332.4</v>
      </c>
      <c r="C235">
        <v>261.52635719905584</v>
      </c>
      <c r="D235">
        <v>1722765</v>
      </c>
      <c r="E235">
        <v>82.940679455299559</v>
      </c>
      <c r="F235">
        <v>91.4</v>
      </c>
      <c r="G235">
        <v>89.345063538611939</v>
      </c>
      <c r="H235">
        <v>104.1</v>
      </c>
      <c r="I235">
        <v>131.43939393939391</v>
      </c>
      <c r="J235">
        <v>96.367180729951968</v>
      </c>
    </row>
    <row r="236" spans="1:10">
      <c r="A236" s="17">
        <v>42614</v>
      </c>
      <c r="B236">
        <v>327.3</v>
      </c>
      <c r="C236">
        <v>257.51376868607394</v>
      </c>
      <c r="D236">
        <v>2231620</v>
      </c>
      <c r="E236">
        <v>107.43895951336116</v>
      </c>
      <c r="F236">
        <v>109.8</v>
      </c>
      <c r="G236">
        <v>107.33137829912023</v>
      </c>
      <c r="H236">
        <v>104.7</v>
      </c>
      <c r="I236">
        <v>132.19696969696969</v>
      </c>
      <c r="J236">
        <v>106.19583505924975</v>
      </c>
    </row>
    <row r="237" spans="1:10">
      <c r="A237" s="17">
        <v>42644</v>
      </c>
      <c r="B237">
        <v>314.39999999999998</v>
      </c>
      <c r="C237">
        <v>247.36428009441386</v>
      </c>
      <c r="D237">
        <v>2287117</v>
      </c>
      <c r="E237">
        <v>110.11080325741838</v>
      </c>
      <c r="F237">
        <v>91</v>
      </c>
      <c r="G237">
        <v>88.954056695992179</v>
      </c>
      <c r="H237">
        <v>106.8</v>
      </c>
      <c r="I237">
        <v>134.84848484848484</v>
      </c>
      <c r="J237">
        <v>99.850348152560599</v>
      </c>
    </row>
    <row r="238" spans="1:10">
      <c r="A238" s="17">
        <v>42675</v>
      </c>
      <c r="B238">
        <v>312.7</v>
      </c>
      <c r="C238">
        <v>246.02675059008655</v>
      </c>
      <c r="D238">
        <v>2637962</v>
      </c>
      <c r="E238">
        <v>127.00186076293687</v>
      </c>
      <c r="F238">
        <v>103</v>
      </c>
      <c r="G238">
        <v>100.68426197458456</v>
      </c>
      <c r="H238">
        <v>109.9</v>
      </c>
      <c r="I238">
        <v>138.76262626262624</v>
      </c>
      <c r="J238">
        <v>107.72442536924382</v>
      </c>
    </row>
    <row r="239" spans="1:10">
      <c r="A239" s="17">
        <v>42705</v>
      </c>
      <c r="B239">
        <v>297.8</v>
      </c>
      <c r="C239">
        <v>234.30369787568844</v>
      </c>
      <c r="D239">
        <v>2644046</v>
      </c>
      <c r="E239">
        <v>127.29476843972741</v>
      </c>
      <c r="F239">
        <v>110.6</v>
      </c>
      <c r="G239">
        <v>108.11339198435972</v>
      </c>
      <c r="H239">
        <v>108.6</v>
      </c>
      <c r="I239">
        <v>137.12121212121212</v>
      </c>
      <c r="J239">
        <v>107.31836721050352</v>
      </c>
    </row>
    <row r="240" spans="1:10">
      <c r="A240" s="17">
        <v>42736</v>
      </c>
      <c r="B240">
        <v>285.60000000000002</v>
      </c>
      <c r="C240">
        <v>224.70495672698667</v>
      </c>
      <c r="D240">
        <v>2071538</v>
      </c>
      <c r="E240">
        <v>99.731982735586314</v>
      </c>
      <c r="F240">
        <v>117.3</v>
      </c>
      <c r="G240">
        <v>114.66275659824048</v>
      </c>
      <c r="H240">
        <v>102.7</v>
      </c>
      <c r="I240">
        <v>129.67171717171718</v>
      </c>
      <c r="J240">
        <v>98.441078941839834</v>
      </c>
    </row>
    <row r="241" spans="1:10">
      <c r="A241" s="17">
        <v>42767</v>
      </c>
      <c r="B241">
        <v>278.10000000000002</v>
      </c>
      <c r="C241">
        <v>218.80409126671915</v>
      </c>
      <c r="D241">
        <v>1847455</v>
      </c>
      <c r="E241">
        <v>88.943746223710406</v>
      </c>
      <c r="F241">
        <v>114.3</v>
      </c>
      <c r="G241">
        <v>111.73020527859236</v>
      </c>
      <c r="H241">
        <v>105.8</v>
      </c>
      <c r="I241">
        <v>133.58585858585857</v>
      </c>
      <c r="J241">
        <v>94.252158242348926</v>
      </c>
    </row>
    <row r="242" spans="1:10">
      <c r="A242" s="17">
        <v>42795</v>
      </c>
      <c r="B242">
        <v>257</v>
      </c>
      <c r="C242">
        <v>202.20298977183319</v>
      </c>
      <c r="D242">
        <v>2187997</v>
      </c>
      <c r="E242">
        <v>105.33877680714264</v>
      </c>
      <c r="F242">
        <v>121.5</v>
      </c>
      <c r="G242">
        <v>118.76832844574781</v>
      </c>
      <c r="H242">
        <v>105.4</v>
      </c>
      <c r="I242">
        <v>133.08080808080808</v>
      </c>
      <c r="J242">
        <v>97.816513348999706</v>
      </c>
    </row>
    <row r="243" spans="1:10">
      <c r="A243" s="17">
        <v>42826</v>
      </c>
      <c r="B243">
        <v>285.3</v>
      </c>
      <c r="C243">
        <v>224.46892210857595</v>
      </c>
      <c r="D243">
        <v>1782820</v>
      </c>
      <c r="E243">
        <v>85.831963237294218</v>
      </c>
      <c r="F243">
        <v>122.9</v>
      </c>
      <c r="G243">
        <v>120.13685239491691</v>
      </c>
      <c r="H243">
        <v>117.7</v>
      </c>
      <c r="I243">
        <v>148.61111111111111</v>
      </c>
      <c r="J243">
        <v>96.743820983582651</v>
      </c>
    </row>
    <row r="244" spans="1:10">
      <c r="A244" s="17">
        <v>42856</v>
      </c>
      <c r="B244">
        <v>279.89999999999998</v>
      </c>
      <c r="C244">
        <v>220.22029897718332</v>
      </c>
      <c r="D244">
        <v>1747686</v>
      </c>
      <c r="E244">
        <v>84.1404743621531</v>
      </c>
      <c r="F244">
        <v>115.4</v>
      </c>
      <c r="G244">
        <v>112.80547409579668</v>
      </c>
      <c r="H244">
        <v>101.4</v>
      </c>
      <c r="I244">
        <v>128.03030303030303</v>
      </c>
      <c r="J244">
        <v>92.175793342162734</v>
      </c>
    </row>
    <row r="245" spans="1:10">
      <c r="A245" s="17">
        <v>42887</v>
      </c>
      <c r="B245">
        <v>251.5</v>
      </c>
      <c r="C245">
        <v>197.8756884343037</v>
      </c>
      <c r="D245">
        <v>1844855</v>
      </c>
      <c r="E245">
        <v>88.818572002859753</v>
      </c>
      <c r="F245">
        <v>99.9</v>
      </c>
      <c r="G245">
        <v>97.653958944281541</v>
      </c>
      <c r="H245">
        <v>107.5</v>
      </c>
      <c r="I245">
        <v>135.73232323232324</v>
      </c>
      <c r="J245">
        <v>87.524802294083628</v>
      </c>
    </row>
    <row r="246" spans="1:10">
      <c r="A246" s="17">
        <v>42917</v>
      </c>
      <c r="B246">
        <v>213.9</v>
      </c>
      <c r="C246">
        <v>168.29268292682929</v>
      </c>
      <c r="D246">
        <v>1758616</v>
      </c>
      <c r="E246">
        <v>84.666687529036807</v>
      </c>
      <c r="F246">
        <v>99.7</v>
      </c>
      <c r="G246">
        <v>97.458455522971661</v>
      </c>
      <c r="H246">
        <v>106.3</v>
      </c>
      <c r="I246">
        <v>134.21717171717171</v>
      </c>
      <c r="J246">
        <v>78.689608944971738</v>
      </c>
    </row>
    <row r="247" spans="1:10">
      <c r="A247" s="17">
        <v>42948</v>
      </c>
      <c r="B247">
        <v>251.1</v>
      </c>
      <c r="C247">
        <v>197.5609756097561</v>
      </c>
      <c r="D247">
        <v>1789567</v>
      </c>
      <c r="E247">
        <v>86.15679034040167</v>
      </c>
      <c r="F247">
        <v>115</v>
      </c>
      <c r="G247">
        <v>112.41446725317694</v>
      </c>
      <c r="H247">
        <v>108.7</v>
      </c>
      <c r="I247">
        <v>137.24747474747474</v>
      </c>
      <c r="J247">
        <v>86.1547850672831</v>
      </c>
    </row>
    <row r="248" spans="1:10">
      <c r="A248" s="17">
        <v>42979</v>
      </c>
      <c r="B248">
        <v>225.5</v>
      </c>
      <c r="C248">
        <v>177.41935483870967</v>
      </c>
      <c r="D248">
        <v>2297181</v>
      </c>
      <c r="E248">
        <v>110.5953237799726</v>
      </c>
      <c r="F248">
        <v>117.2</v>
      </c>
      <c r="G248">
        <v>114.56500488758554</v>
      </c>
      <c r="H248">
        <v>109</v>
      </c>
      <c r="I248">
        <v>137.62626262626264</v>
      </c>
      <c r="J248">
        <v>90.907190469676024</v>
      </c>
    </row>
    <row r="249" spans="1:10">
      <c r="A249" s="17">
        <v>43009</v>
      </c>
      <c r="B249">
        <v>228.2</v>
      </c>
      <c r="C249">
        <v>179.54366640440597</v>
      </c>
      <c r="D249">
        <v>2224818</v>
      </c>
      <c r="E249">
        <v>107.1114844940434</v>
      </c>
      <c r="F249">
        <v>112.4</v>
      </c>
      <c r="G249">
        <v>109.8729227761486</v>
      </c>
      <c r="H249">
        <v>108.2</v>
      </c>
      <c r="I249">
        <v>136.61616161616161</v>
      </c>
      <c r="J249">
        <v>91.678280178277461</v>
      </c>
    </row>
    <row r="250" spans="1:10">
      <c r="A250" s="17">
        <v>43040</v>
      </c>
      <c r="B250">
        <v>225.6</v>
      </c>
      <c r="C250">
        <v>177.49803304484658</v>
      </c>
      <c r="D250">
        <v>2669085</v>
      </c>
      <c r="E250">
        <v>128.5002443304503</v>
      </c>
      <c r="F250">
        <v>112.4</v>
      </c>
      <c r="G250">
        <v>109.8729227761486</v>
      </c>
      <c r="H250">
        <v>109.1</v>
      </c>
      <c r="I250">
        <v>137.75252525252523</v>
      </c>
      <c r="J250">
        <v>98.610440723645695</v>
      </c>
    </row>
    <row r="251" spans="1:10">
      <c r="A251" s="17">
        <v>43070</v>
      </c>
      <c r="B251">
        <v>226</v>
      </c>
      <c r="C251">
        <v>177.81274586939421</v>
      </c>
      <c r="D251">
        <v>2609663</v>
      </c>
      <c r="E251">
        <v>125.63943565683968</v>
      </c>
      <c r="F251">
        <v>120.7</v>
      </c>
      <c r="G251">
        <v>117.98631476050832</v>
      </c>
      <c r="H251">
        <v>113.1</v>
      </c>
      <c r="I251">
        <v>142.80303030303031</v>
      </c>
      <c r="J251">
        <v>99.679560986532465</v>
      </c>
    </row>
    <row r="252" spans="1:10">
      <c r="A252" s="17">
        <v>43101</v>
      </c>
      <c r="B252">
        <v>217</v>
      </c>
      <c r="C252">
        <v>170.73170731707319</v>
      </c>
      <c r="D252">
        <v>2330561</v>
      </c>
      <c r="E252">
        <v>112.20236819997062</v>
      </c>
      <c r="F252">
        <v>116.9</v>
      </c>
      <c r="G252">
        <v>114.27174975562073</v>
      </c>
      <c r="H252">
        <v>100.5</v>
      </c>
      <c r="I252">
        <v>126.89393939393938</v>
      </c>
      <c r="J252">
        <v>91.728397527301965</v>
      </c>
    </row>
    <row r="253" spans="1:10">
      <c r="A253" s="17">
        <v>43132</v>
      </c>
      <c r="B253">
        <v>242.7</v>
      </c>
      <c r="C253">
        <v>190.95200629425648</v>
      </c>
      <c r="D253">
        <v>1439238</v>
      </c>
      <c r="E253">
        <v>69.290575103328905</v>
      </c>
      <c r="F253">
        <v>108.6</v>
      </c>
      <c r="G253">
        <v>106.158357771261</v>
      </c>
      <c r="H253">
        <v>110.9</v>
      </c>
      <c r="I253">
        <v>140.02525252525254</v>
      </c>
      <c r="J253">
        <v>82.282848187644831</v>
      </c>
    </row>
    <row r="254" spans="1:10">
      <c r="A254" s="17">
        <v>43160</v>
      </c>
      <c r="B254">
        <v>255.7</v>
      </c>
      <c r="C254">
        <v>201.18017309205351</v>
      </c>
      <c r="D254">
        <v>2199106</v>
      </c>
      <c r="E254">
        <v>105.87360773769261</v>
      </c>
      <c r="F254">
        <v>110.1</v>
      </c>
      <c r="G254">
        <v>107.62463343108504</v>
      </c>
      <c r="H254">
        <v>111.6</v>
      </c>
      <c r="I254">
        <v>140.90909090909091</v>
      </c>
      <c r="J254">
        <v>94.389005676314227</v>
      </c>
    </row>
    <row r="255" spans="1:10">
      <c r="A255" s="17">
        <v>43191</v>
      </c>
      <c r="B255">
        <v>249.7</v>
      </c>
      <c r="C255">
        <v>196.4594807238395</v>
      </c>
      <c r="D255">
        <v>1999764</v>
      </c>
      <c r="E255">
        <v>96.27650022507288</v>
      </c>
      <c r="F255">
        <v>110</v>
      </c>
      <c r="G255">
        <v>107.5268817204301</v>
      </c>
      <c r="H255">
        <v>116.5</v>
      </c>
      <c r="I255">
        <v>147.09595959595958</v>
      </c>
      <c r="J255">
        <v>90.905588051510406</v>
      </c>
    </row>
    <row r="256" spans="1:10">
      <c r="A256" s="17">
        <v>43221</v>
      </c>
      <c r="B256">
        <v>229.4</v>
      </c>
      <c r="C256">
        <v>180.48780487804879</v>
      </c>
      <c r="D256">
        <v>1954238</v>
      </c>
      <c r="E256">
        <v>94.084699617977904</v>
      </c>
      <c r="F256">
        <v>114.4</v>
      </c>
      <c r="G256">
        <v>111.82795698924733</v>
      </c>
      <c r="H256">
        <v>107.8</v>
      </c>
      <c r="I256">
        <v>136.11111111111109</v>
      </c>
      <c r="J256">
        <v>87.903090398464229</v>
      </c>
    </row>
    <row r="257" spans="1:10">
      <c r="A257" s="17">
        <v>43252</v>
      </c>
      <c r="B257">
        <v>220.6</v>
      </c>
      <c r="C257">
        <v>173.56412273800157</v>
      </c>
      <c r="D257">
        <v>1930769</v>
      </c>
      <c r="E257">
        <v>92.954809699076364</v>
      </c>
      <c r="F257">
        <v>90.8</v>
      </c>
      <c r="G257">
        <v>88.758553274682299</v>
      </c>
      <c r="H257">
        <v>107.3</v>
      </c>
      <c r="I257">
        <v>135.47979797979798</v>
      </c>
      <c r="J257">
        <v>81.733752883380831</v>
      </c>
    </row>
    <row r="258" spans="1:10">
      <c r="A258" s="17">
        <v>43282</v>
      </c>
      <c r="B258">
        <v>195.8</v>
      </c>
      <c r="C258">
        <v>154.05192761605036</v>
      </c>
      <c r="D258">
        <v>1725270</v>
      </c>
      <c r="E258">
        <v>83.061280002696066</v>
      </c>
      <c r="F258">
        <v>113.4</v>
      </c>
      <c r="G258">
        <v>110.85043988269796</v>
      </c>
      <c r="H258">
        <v>100.7</v>
      </c>
      <c r="I258">
        <v>127.14646464646464</v>
      </c>
      <c r="J258">
        <v>77.30750283894632</v>
      </c>
    </row>
    <row r="259" spans="1:10">
      <c r="A259" s="17">
        <v>43313</v>
      </c>
      <c r="B259">
        <v>213.2</v>
      </c>
      <c r="C259">
        <v>167.74193548387098</v>
      </c>
      <c r="D259">
        <v>1705195</v>
      </c>
      <c r="E259">
        <v>82.094790585935712</v>
      </c>
      <c r="F259">
        <v>101.9</v>
      </c>
      <c r="G259">
        <v>99.608993157380269</v>
      </c>
      <c r="H259">
        <v>108</v>
      </c>
      <c r="I259">
        <v>136.36363636363635</v>
      </c>
      <c r="J259">
        <v>77.945323001884233</v>
      </c>
    </row>
    <row r="260" spans="1:10">
      <c r="A260" s="17">
        <v>43344</v>
      </c>
      <c r="B260">
        <v>229.4</v>
      </c>
      <c r="C260">
        <v>180.48780487804879</v>
      </c>
      <c r="D260">
        <v>2024780</v>
      </c>
      <c r="E260">
        <v>97.480868805380567</v>
      </c>
      <c r="F260">
        <v>92.1</v>
      </c>
      <c r="G260">
        <v>90.029325513196483</v>
      </c>
      <c r="H260">
        <v>106.6</v>
      </c>
      <c r="I260">
        <v>134.59595959595958</v>
      </c>
      <c r="J260">
        <v>82.269115932039924</v>
      </c>
    </row>
    <row r="261" spans="1:10">
      <c r="A261" s="17">
        <v>43374</v>
      </c>
      <c r="B261">
        <v>236</v>
      </c>
      <c r="C261">
        <v>185.68056648308419</v>
      </c>
      <c r="D261">
        <v>2002211</v>
      </c>
      <c r="E261">
        <v>96.394308424465777</v>
      </c>
      <c r="F261">
        <v>104.8</v>
      </c>
      <c r="G261">
        <v>102.44379276637341</v>
      </c>
      <c r="H261">
        <v>109.5</v>
      </c>
      <c r="I261">
        <v>138.25757575757575</v>
      </c>
      <c r="J261">
        <v>87.451103570674377</v>
      </c>
    </row>
    <row r="262" spans="1:10">
      <c r="A262" s="17">
        <v>43405</v>
      </c>
      <c r="B262">
        <v>234.5</v>
      </c>
      <c r="C262">
        <v>184.50039339103071</v>
      </c>
      <c r="D262">
        <v>2122924</v>
      </c>
      <c r="E262">
        <v>102.20590677890623</v>
      </c>
      <c r="F262">
        <v>106.2</v>
      </c>
      <c r="G262">
        <v>103.81231671554252</v>
      </c>
      <c r="H262">
        <v>110.3</v>
      </c>
      <c r="I262">
        <v>139.26767676767676</v>
      </c>
      <c r="J262">
        <v>89.354231532687152</v>
      </c>
    </row>
    <row r="263" spans="1:10">
      <c r="A263" s="17">
        <v>43435</v>
      </c>
      <c r="B263">
        <v>257</v>
      </c>
      <c r="C263">
        <v>202.20298977183319</v>
      </c>
      <c r="D263">
        <v>2054631</v>
      </c>
      <c r="E263">
        <v>98.918013292539371</v>
      </c>
      <c r="F263">
        <v>110</v>
      </c>
      <c r="G263">
        <v>107.5268817204301</v>
      </c>
      <c r="H263">
        <v>110.6</v>
      </c>
      <c r="I263">
        <v>139.64646464646464</v>
      </c>
      <c r="J263">
        <v>91.582764663275185</v>
      </c>
    </row>
    <row r="264" spans="1:10">
      <c r="A264" s="17">
        <v>43466</v>
      </c>
      <c r="B264">
        <v>233</v>
      </c>
      <c r="C264">
        <v>183.32022029897718</v>
      </c>
      <c r="D264">
        <v>1995087</v>
      </c>
      <c r="E264">
        <v>96.051331059334984</v>
      </c>
      <c r="F264">
        <v>86.2</v>
      </c>
      <c r="G264">
        <v>84.261974584555233</v>
      </c>
      <c r="H264">
        <v>109.8</v>
      </c>
      <c r="I264">
        <v>138.63636363636363</v>
      </c>
      <c r="J264">
        <v>84.063268388400076</v>
      </c>
    </row>
    <row r="265" spans="1:10">
      <c r="A265" s="17">
        <v>43497</v>
      </c>
      <c r="B265">
        <v>215.4</v>
      </c>
      <c r="C265">
        <v>169.47285601888277</v>
      </c>
      <c r="D265">
        <v>1140254</v>
      </c>
      <c r="E265">
        <v>54.896310008401116</v>
      </c>
      <c r="F265">
        <v>107.1</v>
      </c>
      <c r="G265">
        <v>104.69208211143695</v>
      </c>
      <c r="H265">
        <v>112.6</v>
      </c>
      <c r="I265">
        <v>142.17171717171715</v>
      </c>
      <c r="J265">
        <v>75.766757266968483</v>
      </c>
    </row>
    <row r="266" spans="1:10">
      <c r="A266" s="17">
        <v>43525</v>
      </c>
      <c r="B266">
        <v>203.8</v>
      </c>
      <c r="C266">
        <v>160.34618410700239</v>
      </c>
      <c r="D266">
        <v>2089753</v>
      </c>
      <c r="E266">
        <v>100.60892444050734</v>
      </c>
      <c r="F266">
        <v>119.9</v>
      </c>
      <c r="G266">
        <v>117.20430107526883</v>
      </c>
      <c r="H266">
        <v>110.8</v>
      </c>
      <c r="I266">
        <v>139.8989898989899</v>
      </c>
      <c r="J266">
        <v>88.900321141095972</v>
      </c>
    </row>
    <row r="267" spans="1:10">
      <c r="A267" s="17">
        <v>43556</v>
      </c>
      <c r="B267">
        <v>205.3</v>
      </c>
      <c r="C267">
        <v>161.52635719905589</v>
      </c>
      <c r="D267">
        <v>1660452</v>
      </c>
      <c r="E267">
        <v>79.940686676889229</v>
      </c>
      <c r="F267">
        <v>110.9</v>
      </c>
      <c r="G267">
        <v>108.40664711632455</v>
      </c>
      <c r="H267">
        <v>112.5</v>
      </c>
      <c r="I267">
        <v>142.04545454545453</v>
      </c>
      <c r="J267">
        <v>81.666150255969498</v>
      </c>
    </row>
    <row r="268" spans="1:10">
      <c r="A268" s="17">
        <v>43586</v>
      </c>
      <c r="B268">
        <v>210.9</v>
      </c>
      <c r="C268">
        <v>165.93233674272227</v>
      </c>
      <c r="D268">
        <v>1491350</v>
      </c>
      <c r="E268">
        <v>71.79945164062481</v>
      </c>
      <c r="F268">
        <v>80.599999999999994</v>
      </c>
      <c r="G268">
        <v>78.787878787878782</v>
      </c>
      <c r="H268">
        <v>117.9</v>
      </c>
      <c r="I268">
        <v>148.86363636363637</v>
      </c>
      <c r="J268">
        <v>74.788248798998211</v>
      </c>
    </row>
    <row r="269" spans="1:10">
      <c r="A269" s="17">
        <v>43617</v>
      </c>
      <c r="B269">
        <v>207.4</v>
      </c>
      <c r="C269">
        <v>163.17859952793077</v>
      </c>
      <c r="D269">
        <v>1598483</v>
      </c>
      <c r="E269">
        <v>76.957255410776057</v>
      </c>
      <c r="F269">
        <v>110.9</v>
      </c>
      <c r="G269">
        <v>108.40664711632455</v>
      </c>
      <c r="H269">
        <v>110.4</v>
      </c>
      <c r="I269">
        <v>139.39393939393941</v>
      </c>
      <c r="J269">
        <v>80.903979522083063</v>
      </c>
    </row>
    <row r="270" spans="1:10">
      <c r="A270" s="17">
        <v>43647</v>
      </c>
      <c r="B270">
        <v>210.3</v>
      </c>
      <c r="C270">
        <v>165.46026750590087</v>
      </c>
      <c r="D270">
        <v>1522641</v>
      </c>
      <c r="E270">
        <v>73.305923388562448</v>
      </c>
      <c r="F270">
        <v>70.8</v>
      </c>
      <c r="G270">
        <v>69.20821114369501</v>
      </c>
      <c r="H270">
        <v>111.7</v>
      </c>
      <c r="I270">
        <v>141.03535353535352</v>
      </c>
      <c r="J270">
        <v>72.244063438800779</v>
      </c>
    </row>
    <row r="271" spans="1:10">
      <c r="A271" s="17">
        <v>43678</v>
      </c>
      <c r="B271">
        <v>213.8</v>
      </c>
      <c r="C271">
        <v>168.2140047206924</v>
      </c>
      <c r="D271">
        <v>1693092</v>
      </c>
      <c r="E271">
        <v>81.512104587875911</v>
      </c>
      <c r="F271">
        <v>80.599999999999994</v>
      </c>
      <c r="G271">
        <v>78.787878787878782</v>
      </c>
      <c r="H271">
        <v>109.8</v>
      </c>
      <c r="I271">
        <v>138.63636363636363</v>
      </c>
      <c r="J271">
        <v>76.376797177001777</v>
      </c>
    </row>
    <row r="272" spans="1:10">
      <c r="A272" s="17">
        <v>43709</v>
      </c>
      <c r="B272">
        <v>200</v>
      </c>
      <c r="C272">
        <v>157.35641227380017</v>
      </c>
      <c r="D272">
        <v>1864725</v>
      </c>
      <c r="E272">
        <v>89.775191913745331</v>
      </c>
      <c r="F272">
        <v>102.5</v>
      </c>
      <c r="G272">
        <v>100.19550342130987</v>
      </c>
      <c r="H272">
        <v>108.1</v>
      </c>
      <c r="I272">
        <v>136.48989898989899</v>
      </c>
      <c r="J272">
        <v>80.692197122634624</v>
      </c>
    </row>
    <row r="273" spans="1:10">
      <c r="A273" s="17">
        <v>43739</v>
      </c>
      <c r="B273">
        <v>183.9</v>
      </c>
      <c r="C273">
        <v>144.68922108575924</v>
      </c>
      <c r="D273">
        <v>1937569</v>
      </c>
      <c r="E273">
        <v>93.282188430531917</v>
      </c>
      <c r="F273">
        <v>103.2</v>
      </c>
      <c r="G273">
        <v>100.87976539589442</v>
      </c>
      <c r="H273">
        <v>100.3</v>
      </c>
      <c r="I273">
        <v>126.64141414141415</v>
      </c>
      <c r="J273">
        <v>79.826480713319512</v>
      </c>
    </row>
    <row r="274" spans="1:10">
      <c r="A274" s="17">
        <v>43770</v>
      </c>
      <c r="B274">
        <v>215.1</v>
      </c>
      <c r="C274">
        <v>169.23682140047208</v>
      </c>
      <c r="D274">
        <v>2163022</v>
      </c>
      <c r="E274">
        <v>104.13638212800991</v>
      </c>
      <c r="F274">
        <v>88.8</v>
      </c>
      <c r="G274">
        <v>86.803519061583572</v>
      </c>
      <c r="H274">
        <v>104.1</v>
      </c>
      <c r="I274">
        <v>131.43939393939391</v>
      </c>
      <c r="J274">
        <v>84.465296632874612</v>
      </c>
    </row>
    <row r="275" spans="1:10">
      <c r="A275" s="17">
        <v>43800</v>
      </c>
      <c r="B275">
        <v>210.4</v>
      </c>
      <c r="C275">
        <v>165.53894571203779</v>
      </c>
      <c r="D275">
        <v>2185380</v>
      </c>
      <c r="E275">
        <v>105.21278413946334</v>
      </c>
      <c r="F275">
        <v>88.7</v>
      </c>
      <c r="G275">
        <v>86.705767350928639</v>
      </c>
      <c r="H275">
        <v>99.4</v>
      </c>
      <c r="I275">
        <v>125.50505050505049</v>
      </c>
      <c r="J275">
        <v>83.732081566881362</v>
      </c>
    </row>
    <row r="276" spans="1:10">
      <c r="A276" s="17">
        <v>43831</v>
      </c>
      <c r="B276">
        <v>218.1</v>
      </c>
      <c r="C276">
        <v>171.59716758457907</v>
      </c>
      <c r="D276">
        <v>1435957</v>
      </c>
      <c r="E276">
        <v>69.132614865401607</v>
      </c>
      <c r="F276">
        <v>85.9</v>
      </c>
      <c r="G276">
        <v>83.96871945259042</v>
      </c>
      <c r="H276">
        <v>107.8</v>
      </c>
      <c r="I276">
        <v>136.11111111111109</v>
      </c>
      <c r="J276">
        <v>75.936933942229714</v>
      </c>
    </row>
    <row r="277" spans="1:10">
      <c r="A277" s="17">
        <v>43862</v>
      </c>
      <c r="B277">
        <v>217.8</v>
      </c>
      <c r="C277">
        <v>171.36113296616838</v>
      </c>
      <c r="D277">
        <v>195176</v>
      </c>
      <c r="E277">
        <v>9.3965398956721007</v>
      </c>
      <c r="F277">
        <v>105.7</v>
      </c>
      <c r="G277">
        <v>103.32355816226783</v>
      </c>
      <c r="H277">
        <v>104.3</v>
      </c>
      <c r="I277">
        <v>131.69191919191917</v>
      </c>
      <c r="J277">
        <v>68.2923140037243</v>
      </c>
    </row>
    <row r="278" spans="1:10">
      <c r="A278" s="17">
        <v>43891</v>
      </c>
      <c r="B278">
        <v>144.9</v>
      </c>
      <c r="C278">
        <v>114.00472069236822</v>
      </c>
      <c r="D278">
        <v>1048960</v>
      </c>
      <c r="E278">
        <v>50.501057962885845</v>
      </c>
      <c r="F278">
        <v>102.9</v>
      </c>
      <c r="G278">
        <v>100.58651026392963</v>
      </c>
      <c r="H278">
        <v>100.6</v>
      </c>
      <c r="I278">
        <v>127.02020202020201</v>
      </c>
      <c r="J278">
        <v>65.468973561803836</v>
      </c>
    </row>
    <row r="279" spans="1:10">
      <c r="A279" s="17">
        <v>43922</v>
      </c>
      <c r="B279">
        <v>1.7</v>
      </c>
      <c r="C279">
        <v>1.3375295043273014</v>
      </c>
      <c r="D279">
        <v>1587389</v>
      </c>
      <c r="E279">
        <v>76.423146639192524</v>
      </c>
      <c r="F279">
        <v>1.2999999999999972</v>
      </c>
      <c r="G279">
        <v>1.2707722385141713</v>
      </c>
      <c r="H279">
        <v>56.6</v>
      </c>
      <c r="I279">
        <v>71.464646464646464</v>
      </c>
      <c r="J279">
        <v>44.60580880967948</v>
      </c>
    </row>
    <row r="280" spans="1:10">
      <c r="A280" s="17">
        <v>43952</v>
      </c>
      <c r="B280">
        <v>48.6</v>
      </c>
      <c r="C280">
        <v>38.237608182533442</v>
      </c>
      <c r="D280">
        <v>1660142</v>
      </c>
      <c r="E280">
        <v>79.925762058249333</v>
      </c>
      <c r="F280">
        <v>19.200000000000003</v>
      </c>
      <c r="G280">
        <v>18.768328445747802</v>
      </c>
      <c r="H280">
        <v>43.6</v>
      </c>
      <c r="I280">
        <v>55.050505050505052</v>
      </c>
      <c r="J280">
        <v>50.304622957787217</v>
      </c>
    </row>
    <row r="281" spans="1:10">
      <c r="A281" s="17">
        <v>43983</v>
      </c>
      <c r="B281">
        <v>140.69999999999999</v>
      </c>
      <c r="C281">
        <v>110.7002360346184</v>
      </c>
      <c r="D281">
        <v>1798268</v>
      </c>
      <c r="E281">
        <v>86.575690684871489</v>
      </c>
      <c r="F281">
        <v>149</v>
      </c>
      <c r="G281">
        <v>145.65004887585533</v>
      </c>
      <c r="H281">
        <v>58.8</v>
      </c>
      <c r="I281">
        <v>74.242424242424235</v>
      </c>
      <c r="J281">
        <v>78.593187944646544</v>
      </c>
    </row>
    <row r="282" spans="1:10">
      <c r="A282" s="17">
        <v>44013</v>
      </c>
      <c r="B282">
        <v>216</v>
      </c>
      <c r="C282">
        <v>169.94492525570416</v>
      </c>
      <c r="D282">
        <v>1729005</v>
      </c>
      <c r="E282">
        <v>83.241097585341137</v>
      </c>
      <c r="F282">
        <v>147.19999999999999</v>
      </c>
      <c r="G282">
        <v>143.89051808406646</v>
      </c>
      <c r="H282">
        <v>81.599999999999994</v>
      </c>
      <c r="I282">
        <v>103.03030303030303</v>
      </c>
      <c r="J282">
        <v>86.423618255846492</v>
      </c>
    </row>
    <row r="283" spans="1:10">
      <c r="A283" s="17">
        <v>44044</v>
      </c>
      <c r="B283">
        <v>196</v>
      </c>
      <c r="C283">
        <v>154.20928402832416</v>
      </c>
      <c r="D283">
        <v>1693841</v>
      </c>
      <c r="E283">
        <v>81.548164392267125</v>
      </c>
      <c r="F283">
        <v>157.80000000000001</v>
      </c>
      <c r="G283">
        <v>154.25219941348976</v>
      </c>
      <c r="H283">
        <v>88.9</v>
      </c>
      <c r="I283">
        <v>112.24747474747474</v>
      </c>
      <c r="J283">
        <v>86.071922780200538</v>
      </c>
    </row>
    <row r="284" spans="1:10">
      <c r="A284" s="17">
        <v>44075</v>
      </c>
      <c r="B284">
        <v>196.8</v>
      </c>
      <c r="C284">
        <v>154.83870967741936</v>
      </c>
      <c r="D284">
        <v>2045446</v>
      </c>
      <c r="E284">
        <v>98.475811285418885</v>
      </c>
      <c r="F284">
        <v>138.69999999999999</v>
      </c>
      <c r="G284">
        <v>135.58162267839685</v>
      </c>
      <c r="H284">
        <v>100.1</v>
      </c>
      <c r="I284">
        <v>126.38888888888889</v>
      </c>
      <c r="J284">
        <v>89.828686921385682</v>
      </c>
    </row>
    <row r="285" spans="1:10">
      <c r="A285" s="17">
        <v>44105</v>
      </c>
      <c r="B285">
        <v>189</v>
      </c>
      <c r="C285">
        <v>148.70180959874116</v>
      </c>
      <c r="D285">
        <v>2083705</v>
      </c>
      <c r="E285">
        <v>100.31774994523627</v>
      </c>
      <c r="F285">
        <v>150.30000000000001</v>
      </c>
      <c r="G285">
        <v>146.92082111436952</v>
      </c>
      <c r="H285">
        <v>105.1</v>
      </c>
      <c r="I285">
        <v>132.70202020202021</v>
      </c>
      <c r="J285">
        <v>90.465505341621991</v>
      </c>
    </row>
    <row r="286" spans="1:10">
      <c r="A286" s="17">
        <v>44136</v>
      </c>
      <c r="B286">
        <v>189.8</v>
      </c>
      <c r="C286">
        <v>149.33123524783636</v>
      </c>
      <c r="D286">
        <v>2329131</v>
      </c>
      <c r="E286">
        <v>112.13352237850278</v>
      </c>
      <c r="F286">
        <v>130.30000000000001</v>
      </c>
      <c r="G286">
        <v>127.37047898338223</v>
      </c>
      <c r="H286">
        <v>103.7</v>
      </c>
      <c r="I286">
        <v>130.93434343434342</v>
      </c>
      <c r="J286">
        <v>90.900490867102761</v>
      </c>
    </row>
    <row r="287" spans="1:10">
      <c r="A287" s="17">
        <v>44166</v>
      </c>
      <c r="B287">
        <v>179.3</v>
      </c>
      <c r="C287">
        <v>141.07002360346186</v>
      </c>
      <c r="D287">
        <v>2331285</v>
      </c>
      <c r="E287">
        <v>112.23722440608444</v>
      </c>
      <c r="F287">
        <v>100.7</v>
      </c>
      <c r="G287">
        <v>98.435972629521018</v>
      </c>
      <c r="H287">
        <v>103</v>
      </c>
      <c r="I287">
        <v>130.05050505050505</v>
      </c>
      <c r="J287">
        <v>84.80082637459769</v>
      </c>
    </row>
    <row r="288" spans="1:10">
      <c r="A288" s="17">
        <v>44197</v>
      </c>
      <c r="B288">
        <v>180.3</v>
      </c>
      <c r="C288">
        <v>141.85680566483086</v>
      </c>
      <c r="D288">
        <v>1909699</v>
      </c>
      <c r="E288">
        <v>91.940417070875085</v>
      </c>
      <c r="F288">
        <v>91.8</v>
      </c>
      <c r="G288">
        <v>89.73607038123167</v>
      </c>
      <c r="H288">
        <v>99.8</v>
      </c>
      <c r="I288">
        <v>126.010101010101</v>
      </c>
      <c r="J288">
        <v>75.486518892551757</v>
      </c>
    </row>
    <row r="289" spans="1:10">
      <c r="A289" s="17">
        <v>44228</v>
      </c>
      <c r="B289">
        <v>140.30000000000001</v>
      </c>
      <c r="C289">
        <v>110.38552321007083</v>
      </c>
      <c r="D289">
        <v>1162279</v>
      </c>
      <c r="E289">
        <v>55.956680090799452</v>
      </c>
      <c r="F289">
        <v>109.6</v>
      </c>
      <c r="G289">
        <v>107.13587487781035</v>
      </c>
      <c r="H289">
        <v>90.2</v>
      </c>
      <c r="I289">
        <v>113.88888888888889</v>
      </c>
      <c r="J289">
        <v>62.815638502921814</v>
      </c>
    </row>
    <row r="290" spans="1:10">
      <c r="A290" s="17">
        <v>44256</v>
      </c>
      <c r="B290">
        <v>120.3</v>
      </c>
      <c r="C290">
        <v>94.6498819826908</v>
      </c>
      <c r="D290">
        <v>1882809</v>
      </c>
      <c r="E290">
        <v>90.645826763692739</v>
      </c>
      <c r="F290">
        <v>125.1</v>
      </c>
      <c r="G290">
        <v>122.28739002932552</v>
      </c>
      <c r="H290">
        <v>100</v>
      </c>
      <c r="I290">
        <v>126.26262626262626</v>
      </c>
      <c r="J290">
        <v>74.436695014434974</v>
      </c>
    </row>
    <row r="291" spans="1:10">
      <c r="A291" s="17">
        <v>44287</v>
      </c>
      <c r="B291">
        <v>133.9</v>
      </c>
      <c r="C291">
        <v>105.35011801730923</v>
      </c>
      <c r="D291">
        <v>1713731</v>
      </c>
      <c r="E291">
        <v>82.505747181774638</v>
      </c>
      <c r="F291">
        <v>140.5</v>
      </c>
      <c r="G291">
        <v>137.34115347018573</v>
      </c>
      <c r="H291">
        <v>97.9</v>
      </c>
      <c r="I291">
        <v>123.61111111111111</v>
      </c>
      <c r="J291">
        <v>75.2701389088231</v>
      </c>
    </row>
    <row r="292" spans="1:10">
      <c r="A292" s="17">
        <v>44317</v>
      </c>
      <c r="B292">
        <v>128</v>
      </c>
      <c r="C292">
        <v>100.7081038552321</v>
      </c>
      <c r="D292">
        <v>1616558</v>
      </c>
      <c r="E292">
        <v>77.827456965343586</v>
      </c>
      <c r="F292">
        <v>71.599999999999994</v>
      </c>
      <c r="G292">
        <v>69.990224828934501</v>
      </c>
      <c r="H292">
        <v>79.900000000000006</v>
      </c>
      <c r="I292">
        <v>100.88383838383838</v>
      </c>
      <c r="J292">
        <v>59.320951304956161</v>
      </c>
    </row>
    <row r="293" spans="1:10">
      <c r="A293" s="17">
        <v>44348</v>
      </c>
      <c r="B293">
        <v>120.1</v>
      </c>
      <c r="C293">
        <v>94.492525570417001</v>
      </c>
      <c r="D293">
        <v>1554595</v>
      </c>
      <c r="E293">
        <v>74.84431456281699</v>
      </c>
      <c r="F293">
        <v>111.3</v>
      </c>
      <c r="G293">
        <v>108.79765395894427</v>
      </c>
      <c r="H293">
        <v>95.4</v>
      </c>
      <c r="I293">
        <v>120.45454545454545</v>
      </c>
      <c r="J293">
        <v>66.262842745598363</v>
      </c>
    </row>
    <row r="294" spans="1:10">
      <c r="A294" s="17">
        <v>44378</v>
      </c>
      <c r="B294">
        <v>140.9</v>
      </c>
      <c r="C294">
        <v>110.85759244689221</v>
      </c>
      <c r="D294">
        <v>1547502</v>
      </c>
      <c r="E294">
        <v>74.502829659550201</v>
      </c>
      <c r="F294">
        <v>99.3</v>
      </c>
      <c r="G294">
        <v>97.067448680351902</v>
      </c>
      <c r="H294">
        <v>89</v>
      </c>
      <c r="I294">
        <v>112.37373737373737</v>
      </c>
      <c r="J294">
        <v>63.245978502292374</v>
      </c>
    </row>
    <row r="295" spans="1:10">
      <c r="A295" s="17">
        <v>44409</v>
      </c>
      <c r="B295">
        <v>122.6</v>
      </c>
      <c r="C295">
        <v>96.459480723839491</v>
      </c>
      <c r="D295">
        <v>1496559</v>
      </c>
      <c r="E295">
        <v>72.050233377705979</v>
      </c>
      <c r="F295">
        <v>78.099999999999994</v>
      </c>
      <c r="G295">
        <v>76.344086021505376</v>
      </c>
      <c r="H295">
        <v>73.599999999999994</v>
      </c>
      <c r="I295">
        <v>92.929292929292913</v>
      </c>
      <c r="J295">
        <v>55.742948300992353</v>
      </c>
    </row>
    <row r="296" spans="1:10">
      <c r="A296" s="17">
        <v>44440</v>
      </c>
      <c r="B296">
        <v>84.2</v>
      </c>
      <c r="C296">
        <v>66.247049567269869</v>
      </c>
      <c r="D296">
        <v>1766747</v>
      </c>
      <c r="E296">
        <v>85.05814583278169</v>
      </c>
      <c r="F296">
        <v>59.9</v>
      </c>
      <c r="G296">
        <v>58.553274682306942</v>
      </c>
      <c r="H296">
        <v>47.9</v>
      </c>
      <c r="I296">
        <v>60.479797979797979</v>
      </c>
      <c r="J296">
        <v>49.921585287374199</v>
      </c>
    </row>
    <row r="297" spans="1:10">
      <c r="A297" s="17">
        <v>44470</v>
      </c>
      <c r="B297">
        <v>128.19999999999999</v>
      </c>
      <c r="C297">
        <v>100.8654602675059</v>
      </c>
      <c r="D297">
        <v>1988196</v>
      </c>
      <c r="E297">
        <v>95.719571230149654</v>
      </c>
      <c r="F297">
        <v>89.5</v>
      </c>
      <c r="G297">
        <v>87.48778103616813</v>
      </c>
      <c r="H297">
        <v>61.2</v>
      </c>
      <c r="I297">
        <v>77.272727272727266</v>
      </c>
      <c r="J297">
        <v>66.308348672332102</v>
      </c>
    </row>
    <row r="298" spans="1:10">
      <c r="A298" s="17">
        <v>44501</v>
      </c>
      <c r="B298">
        <v>130.9</v>
      </c>
      <c r="C298">
        <v>102.98977183320221</v>
      </c>
      <c r="D298">
        <v>2231487</v>
      </c>
      <c r="E298">
        <v>107.4325563705253</v>
      </c>
      <c r="F298">
        <v>87</v>
      </c>
      <c r="G298">
        <v>85.043988269794724</v>
      </c>
      <c r="H298">
        <v>95.4</v>
      </c>
      <c r="I298">
        <v>120.45454545454545</v>
      </c>
      <c r="J298">
        <v>74.399947249016165</v>
      </c>
    </row>
    <row r="299" spans="1:10">
      <c r="A299" s="17">
        <v>44531</v>
      </c>
      <c r="B299">
        <v>142.19999999999999</v>
      </c>
      <c r="C299">
        <v>111.88040912667189</v>
      </c>
      <c r="D299">
        <v>2526899</v>
      </c>
      <c r="E299">
        <v>121.65485134357677</v>
      </c>
      <c r="F299">
        <v>135.1</v>
      </c>
      <c r="G299">
        <v>132.06256109481916</v>
      </c>
      <c r="H299">
        <v>96</v>
      </c>
      <c r="I299">
        <v>121.21212121212122</v>
      </c>
      <c r="J299">
        <v>87.329586713340547</v>
      </c>
    </row>
    <row r="300" spans="1:10">
      <c r="A300" s="17">
        <v>44562</v>
      </c>
      <c r="B300">
        <v>127.1</v>
      </c>
      <c r="C300">
        <v>100</v>
      </c>
      <c r="D300">
        <v>2077105</v>
      </c>
      <c r="E300">
        <v>100</v>
      </c>
      <c r="F300">
        <v>102.3</v>
      </c>
      <c r="G300">
        <v>100</v>
      </c>
      <c r="H300">
        <v>79.2</v>
      </c>
      <c r="I300">
        <v>100</v>
      </c>
      <c r="J300">
        <v>71.518205526281591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05A3E-97D6-4792-A420-53E90952252B}">
  <sheetPr>
    <tabColor rgb="FF70AD47"/>
  </sheetPr>
  <dimension ref="A1:F326"/>
  <sheetViews>
    <sheetView workbookViewId="0">
      <selection activeCell="H38" sqref="H38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448</v>
      </c>
      <c r="C1" t="s">
        <v>449</v>
      </c>
      <c r="D1" t="s">
        <v>450</v>
      </c>
      <c r="E1" t="s">
        <v>451</v>
      </c>
      <c r="F1" t="s">
        <v>447</v>
      </c>
    </row>
    <row r="2" spans="1:6">
      <c r="A2" s="17">
        <v>34700</v>
      </c>
      <c r="B2" s="42">
        <v>0.12988212567506568</v>
      </c>
      <c r="C2" s="42">
        <v>0.32191781767755701</v>
      </c>
      <c r="D2" s="42">
        <v>4.8324847615985489E-2</v>
      </c>
      <c r="E2" s="42">
        <v>0.2218903686830207</v>
      </c>
      <c r="F2" s="42">
        <v>0.72201515965162888</v>
      </c>
    </row>
    <row r="3" spans="1:6">
      <c r="A3" s="17">
        <v>34731</v>
      </c>
      <c r="B3" s="42">
        <v>0.12988212567506568</v>
      </c>
      <c r="C3" s="42">
        <v>0.32141781767755701</v>
      </c>
      <c r="D3" s="42">
        <v>4.932484761598549E-2</v>
      </c>
      <c r="E3" s="42">
        <v>0.2213903686830207</v>
      </c>
      <c r="F3" s="42">
        <v>0.72201515965162888</v>
      </c>
    </row>
    <row r="4" spans="1:6">
      <c r="A4" s="17">
        <v>34759</v>
      </c>
      <c r="B4" s="42">
        <v>0.12988212567506568</v>
      </c>
      <c r="C4" s="42">
        <v>0.320917817677557</v>
      </c>
      <c r="D4" s="42">
        <v>5.0324847615985491E-2</v>
      </c>
      <c r="E4" s="42">
        <v>0.2208903686830207</v>
      </c>
      <c r="F4" s="42">
        <v>0.72201515965162888</v>
      </c>
    </row>
    <row r="5" spans="1:6">
      <c r="A5" s="17">
        <v>34790</v>
      </c>
      <c r="B5" s="42">
        <v>0.12988212567506568</v>
      </c>
      <c r="C5" s="42">
        <v>0.320417817677557</v>
      </c>
      <c r="D5" s="42">
        <v>5.1324847615985492E-2</v>
      </c>
      <c r="E5" s="42">
        <v>0.2203903686830207</v>
      </c>
      <c r="F5" s="42">
        <v>0.72201515965162888</v>
      </c>
    </row>
    <row r="6" spans="1:6">
      <c r="A6" s="17">
        <v>34820</v>
      </c>
      <c r="B6" s="42">
        <v>0.12988212567506568</v>
      </c>
      <c r="C6" s="42">
        <v>0.319917817677557</v>
      </c>
      <c r="D6" s="42">
        <v>5.2324847615985492E-2</v>
      </c>
      <c r="E6" s="42">
        <v>0.2198903686830207</v>
      </c>
      <c r="F6" s="42">
        <v>0.72201515965162888</v>
      </c>
    </row>
    <row r="7" spans="1:6">
      <c r="A7" s="17">
        <v>34851</v>
      </c>
      <c r="B7" s="42">
        <v>0.12988212567506568</v>
      </c>
      <c r="C7" s="42">
        <v>0.319417817677557</v>
      </c>
      <c r="D7" s="42">
        <v>5.3324847615985493E-2</v>
      </c>
      <c r="E7" s="42">
        <v>0.2193903686830207</v>
      </c>
      <c r="F7" s="42">
        <v>0.72201515965162888</v>
      </c>
    </row>
    <row r="8" spans="1:6">
      <c r="A8" s="17">
        <v>34881</v>
      </c>
      <c r="B8" s="42">
        <v>0.12988212567506568</v>
      </c>
      <c r="C8" s="42">
        <v>0.318917817677557</v>
      </c>
      <c r="D8" s="42">
        <v>5.4324847615985494E-2</v>
      </c>
      <c r="E8" s="42">
        <v>0.2188903686830207</v>
      </c>
      <c r="F8" s="42">
        <v>0.72201515965162888</v>
      </c>
    </row>
    <row r="9" spans="1:6">
      <c r="A9" s="17">
        <v>34912</v>
      </c>
      <c r="B9" s="42">
        <v>0.12988212567506568</v>
      </c>
      <c r="C9" s="42">
        <v>0.318417817677557</v>
      </c>
      <c r="D9" s="42">
        <v>5.5324847615985495E-2</v>
      </c>
      <c r="E9" s="42">
        <v>0.2183903686830207</v>
      </c>
      <c r="F9" s="42">
        <v>0.72201515965162888</v>
      </c>
    </row>
    <row r="10" spans="1:6">
      <c r="A10" s="17">
        <v>34943</v>
      </c>
      <c r="B10" s="42">
        <v>0.12988212567506568</v>
      </c>
      <c r="C10" s="42">
        <v>0.317917817677557</v>
      </c>
      <c r="D10" s="42">
        <v>5.6324847615985496E-2</v>
      </c>
      <c r="E10" s="42">
        <v>0.2178903686830207</v>
      </c>
      <c r="F10" s="42">
        <v>0.72201515965162888</v>
      </c>
    </row>
    <row r="11" spans="1:6">
      <c r="A11" s="17">
        <v>34973</v>
      </c>
      <c r="B11" s="42">
        <v>0.12988212567506568</v>
      </c>
      <c r="C11" s="42">
        <v>0.317417817677557</v>
      </c>
      <c r="D11" s="42">
        <v>5.7324847615985497E-2</v>
      </c>
      <c r="E11" s="42">
        <v>0.2173903686830207</v>
      </c>
      <c r="F11" s="42">
        <v>0.72201515965162888</v>
      </c>
    </row>
    <row r="12" spans="1:6">
      <c r="A12" s="17">
        <v>35004</v>
      </c>
      <c r="B12" s="42">
        <v>0.12988212567506568</v>
      </c>
      <c r="C12" s="42">
        <v>0.316917817677557</v>
      </c>
      <c r="D12" s="42">
        <v>5.8324847615985498E-2</v>
      </c>
      <c r="E12" s="42">
        <v>0.2168903686830207</v>
      </c>
      <c r="F12" s="42">
        <v>0.72201515965162888</v>
      </c>
    </row>
    <row r="13" spans="1:6">
      <c r="A13" s="17">
        <v>35034</v>
      </c>
      <c r="B13" s="42">
        <v>0.12988212567506568</v>
      </c>
      <c r="C13" s="42">
        <v>0.316417817677557</v>
      </c>
      <c r="D13" s="42">
        <v>5.9324847615985499E-2</v>
      </c>
      <c r="E13" s="42">
        <v>0.2163903686830207</v>
      </c>
      <c r="F13" s="42">
        <v>0.72201515965162888</v>
      </c>
    </row>
    <row r="14" spans="1:6">
      <c r="A14" s="17">
        <v>35065</v>
      </c>
      <c r="B14" s="42">
        <v>0.12988212567506568</v>
      </c>
      <c r="C14" s="42">
        <v>0.315917817677557</v>
      </c>
      <c r="D14" s="42">
        <v>6.03248476159855E-2</v>
      </c>
      <c r="E14" s="42">
        <v>0.21589036868302069</v>
      </c>
      <c r="F14" s="42">
        <v>0.72201515965162888</v>
      </c>
    </row>
    <row r="15" spans="1:6">
      <c r="A15" s="17">
        <v>35096</v>
      </c>
      <c r="B15" s="42">
        <v>0.12988212567506568</v>
      </c>
      <c r="C15" s="42">
        <v>0.315417817677557</v>
      </c>
      <c r="D15" s="42">
        <v>6.13248476159855E-2</v>
      </c>
      <c r="E15" s="42">
        <v>0.21539036868302069</v>
      </c>
      <c r="F15" s="42">
        <v>0.72201515965162888</v>
      </c>
    </row>
    <row r="16" spans="1:6">
      <c r="A16" s="17">
        <v>35125</v>
      </c>
      <c r="B16" s="42">
        <v>0.12988212567506568</v>
      </c>
      <c r="C16" s="42">
        <v>0.314917817677557</v>
      </c>
      <c r="D16" s="42">
        <v>6.2324847615985501E-2</v>
      </c>
      <c r="E16" s="42">
        <v>0.21489036868302069</v>
      </c>
      <c r="F16" s="42">
        <v>0.72201515965162888</v>
      </c>
    </row>
    <row r="17" spans="1:6">
      <c r="A17" s="17">
        <v>35156</v>
      </c>
      <c r="B17" s="42">
        <v>0.12988212567506568</v>
      </c>
      <c r="C17" s="42">
        <v>0.314417817677557</v>
      </c>
      <c r="D17" s="42">
        <v>6.3324847615985502E-2</v>
      </c>
      <c r="E17" s="42">
        <v>0.21439036868302069</v>
      </c>
      <c r="F17" s="42">
        <v>0.72201515965162888</v>
      </c>
    </row>
    <row r="18" spans="1:6">
      <c r="A18" s="17">
        <v>35186</v>
      </c>
      <c r="B18" s="42">
        <v>0.12988212567506568</v>
      </c>
      <c r="C18" s="42">
        <v>0.313917817677557</v>
      </c>
      <c r="D18" s="42">
        <v>6.4324847615985503E-2</v>
      </c>
      <c r="E18" s="42">
        <v>0.21389036868302069</v>
      </c>
      <c r="F18" s="42">
        <v>0.72201515965162888</v>
      </c>
    </row>
    <row r="19" spans="1:6">
      <c r="A19" s="17">
        <v>35217</v>
      </c>
      <c r="B19" s="42">
        <v>0.12988212567506568</v>
      </c>
      <c r="C19" s="42">
        <v>0.313417817677557</v>
      </c>
      <c r="D19" s="42">
        <v>6.5324847615985504E-2</v>
      </c>
      <c r="E19" s="42">
        <v>0.21339036868302069</v>
      </c>
      <c r="F19" s="42">
        <v>0.72201515965162888</v>
      </c>
    </row>
    <row r="20" spans="1:6">
      <c r="A20" s="17">
        <v>35247</v>
      </c>
      <c r="B20" s="42">
        <v>0.12988212567506568</v>
      </c>
      <c r="C20" s="42">
        <v>0.312917817677557</v>
      </c>
      <c r="D20" s="42">
        <v>6.6324847615985505E-2</v>
      </c>
      <c r="E20" s="42">
        <v>0.21289036868302069</v>
      </c>
      <c r="F20" s="42">
        <v>0.72201515965162899</v>
      </c>
    </row>
    <row r="21" spans="1:6">
      <c r="A21" s="17">
        <v>35278</v>
      </c>
      <c r="B21" s="42">
        <v>0.12988212567506568</v>
      </c>
      <c r="C21" s="42">
        <v>0.312417817677557</v>
      </c>
      <c r="D21" s="42">
        <v>6.7324847615985506E-2</v>
      </c>
      <c r="E21" s="42">
        <v>0.21239036868302069</v>
      </c>
      <c r="F21" s="42">
        <v>0.72201515965162888</v>
      </c>
    </row>
    <row r="22" spans="1:6">
      <c r="A22" s="17">
        <v>35309</v>
      </c>
      <c r="B22" s="42">
        <v>0.12988212567506568</v>
      </c>
      <c r="C22" s="42">
        <v>0.311917817677557</v>
      </c>
      <c r="D22" s="42">
        <v>6.8324847615985507E-2</v>
      </c>
      <c r="E22" s="42">
        <v>0.21189036868302069</v>
      </c>
      <c r="F22" s="42">
        <v>0.72201515965162888</v>
      </c>
    </row>
    <row r="23" spans="1:6">
      <c r="A23" s="17">
        <v>35339</v>
      </c>
      <c r="B23" s="42">
        <v>0.12988212567506568</v>
      </c>
      <c r="C23" s="42">
        <v>0.311417817677557</v>
      </c>
      <c r="D23" s="42">
        <v>6.9324847615985508E-2</v>
      </c>
      <c r="E23" s="42">
        <v>0.21139036868302069</v>
      </c>
      <c r="F23" s="42">
        <v>0.72201515965162888</v>
      </c>
    </row>
    <row r="24" spans="1:6">
      <c r="A24" s="17">
        <v>35370</v>
      </c>
      <c r="B24" s="42">
        <v>0.12988212567506568</v>
      </c>
      <c r="C24" s="42">
        <v>0.310917817677557</v>
      </c>
      <c r="D24" s="42">
        <v>7.0324847615985508E-2</v>
      </c>
      <c r="E24" s="42">
        <v>0.21089036868302069</v>
      </c>
      <c r="F24" s="42">
        <v>0.72201515965162888</v>
      </c>
    </row>
    <row r="25" spans="1:6">
      <c r="A25" s="17">
        <v>35400</v>
      </c>
      <c r="B25" s="42">
        <v>0.12988212567506568</v>
      </c>
      <c r="C25" s="42">
        <v>0.310417817677557</v>
      </c>
      <c r="D25" s="42">
        <v>7.1324847615985509E-2</v>
      </c>
      <c r="E25" s="42">
        <v>0.21039036868302069</v>
      </c>
      <c r="F25" s="42">
        <v>0.72201515965162888</v>
      </c>
    </row>
    <row r="26" spans="1:6">
      <c r="A26" s="17">
        <v>35431</v>
      </c>
      <c r="B26" s="42">
        <v>0.12988212567506568</v>
      </c>
      <c r="C26" s="42">
        <v>0.30991781767755699</v>
      </c>
      <c r="D26" s="42">
        <v>7.232484761598551E-2</v>
      </c>
      <c r="E26" s="42">
        <v>0.20989036868302069</v>
      </c>
      <c r="F26" s="42">
        <v>0.72201515965162888</v>
      </c>
    </row>
    <row r="27" spans="1:6">
      <c r="A27" s="17">
        <v>35462</v>
      </c>
      <c r="B27" s="42">
        <v>0.12988212567506568</v>
      </c>
      <c r="C27" s="42">
        <v>0.30941781767755699</v>
      </c>
      <c r="D27" s="42">
        <v>7.3324847615985511E-2</v>
      </c>
      <c r="E27" s="42">
        <v>0.20939036868302069</v>
      </c>
      <c r="F27" s="42">
        <v>0.72201515965162888</v>
      </c>
    </row>
    <row r="28" spans="1:6">
      <c r="A28" s="17">
        <v>35490</v>
      </c>
      <c r="B28" s="42">
        <v>0.12988212567506568</v>
      </c>
      <c r="C28" s="42">
        <v>0.30891781767755699</v>
      </c>
      <c r="D28" s="42">
        <v>7.4324847615985512E-2</v>
      </c>
      <c r="E28" s="42">
        <v>0.20889036868302069</v>
      </c>
      <c r="F28" s="42">
        <v>0.72201515965162888</v>
      </c>
    </row>
    <row r="29" spans="1:6">
      <c r="A29" s="17">
        <v>35521</v>
      </c>
      <c r="B29" s="42">
        <v>0.12988212567506568</v>
      </c>
      <c r="C29" s="42">
        <v>0.30841781767755699</v>
      </c>
      <c r="D29" s="42">
        <v>7.5324847615985513E-2</v>
      </c>
      <c r="E29" s="42">
        <v>0.20839036868302069</v>
      </c>
      <c r="F29" s="42">
        <v>0.72201515965162888</v>
      </c>
    </row>
    <row r="30" spans="1:6">
      <c r="A30" s="17">
        <v>35551</v>
      </c>
      <c r="B30" s="42">
        <v>0.12988212567506568</v>
      </c>
      <c r="C30" s="42">
        <v>0.30791781767755699</v>
      </c>
      <c r="D30" s="42">
        <v>7.6324847615985514E-2</v>
      </c>
      <c r="E30" s="42">
        <v>0.20789036868302069</v>
      </c>
      <c r="F30" s="42">
        <v>0.72201515965162888</v>
      </c>
    </row>
    <row r="31" spans="1:6">
      <c r="A31" s="17">
        <v>35582</v>
      </c>
      <c r="B31" s="42">
        <v>0.12988212567506568</v>
      </c>
      <c r="C31" s="42">
        <v>0.30741781767755699</v>
      </c>
      <c r="D31" s="42">
        <v>7.7324847615985515E-2</v>
      </c>
      <c r="E31" s="42">
        <v>0.20739036868302069</v>
      </c>
      <c r="F31" s="42">
        <v>0.72201515965162888</v>
      </c>
    </row>
    <row r="32" spans="1:6">
      <c r="A32" s="17">
        <v>35612</v>
      </c>
      <c r="B32" s="42">
        <v>0.12988212567506568</v>
      </c>
      <c r="C32" s="42">
        <v>0.30691781767755699</v>
      </c>
      <c r="D32" s="42">
        <v>7.8324847615985516E-2</v>
      </c>
      <c r="E32" s="42">
        <v>0.20689036868302069</v>
      </c>
      <c r="F32" s="42">
        <v>0.72201515965162888</v>
      </c>
    </row>
    <row r="33" spans="1:6">
      <c r="A33" s="17">
        <v>35643</v>
      </c>
      <c r="B33" s="42">
        <v>0.12988212567506568</v>
      </c>
      <c r="C33" s="42">
        <v>0.30641781767755699</v>
      </c>
      <c r="D33" s="42">
        <v>7.9324847615985516E-2</v>
      </c>
      <c r="E33" s="42">
        <v>0.20639036868302069</v>
      </c>
      <c r="F33" s="42">
        <v>0.72201515965162888</v>
      </c>
    </row>
    <row r="34" spans="1:6">
      <c r="A34" s="17">
        <v>35674</v>
      </c>
      <c r="B34" s="42">
        <v>0.12988212567506568</v>
      </c>
      <c r="C34" s="42">
        <v>0.30591781767755699</v>
      </c>
      <c r="D34" s="42">
        <v>8.0324847615985517E-2</v>
      </c>
      <c r="E34" s="42">
        <v>0.20589036868302069</v>
      </c>
      <c r="F34" s="42">
        <v>0.72201515965162888</v>
      </c>
    </row>
    <row r="35" spans="1:6">
      <c r="A35" s="17">
        <v>35704</v>
      </c>
      <c r="B35" s="42">
        <v>0.12988212567506568</v>
      </c>
      <c r="C35" s="42">
        <v>0.30541781767755699</v>
      </c>
      <c r="D35" s="42">
        <v>8.1324847615985518E-2</v>
      </c>
      <c r="E35" s="42">
        <v>0.20539036868302069</v>
      </c>
      <c r="F35" s="42">
        <v>0.72201515965162888</v>
      </c>
    </row>
    <row r="36" spans="1:6">
      <c r="A36" s="17">
        <v>35735</v>
      </c>
      <c r="B36" s="42">
        <v>0.12988212567506568</v>
      </c>
      <c r="C36" s="42">
        <v>0.30491781767755699</v>
      </c>
      <c r="D36" s="42">
        <v>8.2324847615985519E-2</v>
      </c>
      <c r="E36" s="42">
        <v>0.20489036868302068</v>
      </c>
      <c r="F36" s="42">
        <v>0.72201515965162888</v>
      </c>
    </row>
    <row r="37" spans="1:6">
      <c r="A37" s="17">
        <v>35765</v>
      </c>
      <c r="B37" s="42">
        <v>0.12988212567506568</v>
      </c>
      <c r="C37" s="42">
        <v>0.30441781767755699</v>
      </c>
      <c r="D37" s="42">
        <v>8.332484761598552E-2</v>
      </c>
      <c r="E37" s="42">
        <v>0.20439036868302068</v>
      </c>
      <c r="F37" s="42">
        <v>0.72201515965162888</v>
      </c>
    </row>
    <row r="38" spans="1:6">
      <c r="A38" s="17">
        <v>35796</v>
      </c>
      <c r="B38" s="42">
        <v>0.12988212567506568</v>
      </c>
      <c r="C38" s="42">
        <v>0.30391781767755699</v>
      </c>
      <c r="D38" s="42">
        <v>8.4324847615985521E-2</v>
      </c>
      <c r="E38" s="42">
        <v>0.20389036868302068</v>
      </c>
      <c r="F38" s="42">
        <v>0.72201515965162888</v>
      </c>
    </row>
    <row r="39" spans="1:6">
      <c r="A39" s="17">
        <v>35827</v>
      </c>
      <c r="B39" s="42">
        <v>0.12988212567506568</v>
      </c>
      <c r="C39" s="42">
        <v>0.30341781767755699</v>
      </c>
      <c r="D39" s="42">
        <v>8.5324847615985522E-2</v>
      </c>
      <c r="E39" s="42">
        <v>0.20339036868302068</v>
      </c>
      <c r="F39" s="42">
        <v>0.72201515965162888</v>
      </c>
    </row>
    <row r="40" spans="1:6">
      <c r="A40" s="17">
        <v>35855</v>
      </c>
      <c r="B40" s="42">
        <v>0.12988212567506568</v>
      </c>
      <c r="C40" s="42">
        <v>0.30291781767755699</v>
      </c>
      <c r="D40" s="42">
        <v>8.6324847615985523E-2</v>
      </c>
      <c r="E40" s="42">
        <v>0.20289036868302068</v>
      </c>
      <c r="F40" s="42">
        <v>0.72201515965162888</v>
      </c>
    </row>
    <row r="41" spans="1:6">
      <c r="A41" s="17">
        <v>35886</v>
      </c>
      <c r="B41" s="42">
        <v>0.12988212567506568</v>
      </c>
      <c r="C41" s="42">
        <v>0.30241781767755699</v>
      </c>
      <c r="D41" s="42">
        <v>8.7324847615985524E-2</v>
      </c>
      <c r="E41" s="42">
        <v>0.20239036868302068</v>
      </c>
      <c r="F41" s="42">
        <v>0.72201515965162888</v>
      </c>
    </row>
    <row r="42" spans="1:6">
      <c r="A42" s="17">
        <v>35916</v>
      </c>
      <c r="B42" s="42">
        <v>0.12988212567506568</v>
      </c>
      <c r="C42" s="42">
        <v>0.30191781767755699</v>
      </c>
      <c r="D42" s="42">
        <v>8.8324847615985524E-2</v>
      </c>
      <c r="E42" s="42">
        <v>0.20189036868302068</v>
      </c>
      <c r="F42" s="42">
        <v>0.72201515965162888</v>
      </c>
    </row>
    <row r="43" spans="1:6">
      <c r="A43" s="17">
        <v>35947</v>
      </c>
      <c r="B43" s="42">
        <v>0.12988212567506568</v>
      </c>
      <c r="C43" s="42">
        <v>0.30141781767755699</v>
      </c>
      <c r="D43" s="42">
        <v>8.9324847615985525E-2</v>
      </c>
      <c r="E43" s="42">
        <v>0.20139036868302068</v>
      </c>
      <c r="F43" s="42">
        <v>0.72201515965162888</v>
      </c>
    </row>
    <row r="44" spans="1:6">
      <c r="A44" s="17">
        <v>35977</v>
      </c>
      <c r="B44" s="42">
        <v>0.12988212567506568</v>
      </c>
      <c r="C44" s="42">
        <v>0.30091781767755699</v>
      </c>
      <c r="D44" s="42">
        <v>9.0324847615985526E-2</v>
      </c>
      <c r="E44" s="42">
        <v>0.20089036868302068</v>
      </c>
      <c r="F44" s="42">
        <v>0.72201515965162888</v>
      </c>
    </row>
    <row r="45" spans="1:6">
      <c r="A45" s="17">
        <v>36008</v>
      </c>
      <c r="B45" s="42">
        <v>0.12988212567506568</v>
      </c>
      <c r="C45" s="42">
        <v>0.30041781767755699</v>
      </c>
      <c r="D45" s="42">
        <v>9.1324847615985527E-2</v>
      </c>
      <c r="E45" s="42">
        <v>0.20039036868302068</v>
      </c>
      <c r="F45" s="42">
        <v>0.72201515965162888</v>
      </c>
    </row>
    <row r="46" spans="1:6">
      <c r="A46" s="17">
        <v>36039</v>
      </c>
      <c r="B46" s="42">
        <v>0.12988212567506568</v>
      </c>
      <c r="C46" s="42">
        <v>0.29991781767755699</v>
      </c>
      <c r="D46" s="42">
        <v>9.2324847615985528E-2</v>
      </c>
      <c r="E46" s="42">
        <v>0.19989036868302068</v>
      </c>
      <c r="F46" s="42">
        <v>0.72201515965162888</v>
      </c>
    </row>
    <row r="47" spans="1:6">
      <c r="A47" s="17">
        <v>36069</v>
      </c>
      <c r="B47" s="42">
        <v>0.12988212567506568</v>
      </c>
      <c r="C47" s="42">
        <v>0.29941781767755699</v>
      </c>
      <c r="D47" s="42">
        <v>9.3324847615985529E-2</v>
      </c>
      <c r="E47" s="42">
        <v>0.19939036868302068</v>
      </c>
      <c r="F47" s="42">
        <v>0.72201515965162888</v>
      </c>
    </row>
    <row r="48" spans="1:6">
      <c r="A48" s="17">
        <v>36100</v>
      </c>
      <c r="B48" s="42">
        <v>0.12988212567506568</v>
      </c>
      <c r="C48" s="42">
        <v>0.29891781767755699</v>
      </c>
      <c r="D48" s="42">
        <v>9.432484761598553E-2</v>
      </c>
      <c r="E48" s="42">
        <v>0.19889036868302068</v>
      </c>
      <c r="F48" s="42">
        <v>0.72201515965162888</v>
      </c>
    </row>
    <row r="49" spans="1:6">
      <c r="A49" s="17">
        <v>36130</v>
      </c>
      <c r="B49" s="42">
        <v>0.12988212567506568</v>
      </c>
      <c r="C49" s="42">
        <v>0.29841781767755698</v>
      </c>
      <c r="D49" s="42">
        <v>9.5324847615985531E-2</v>
      </c>
      <c r="E49" s="42">
        <v>0.19839036868302068</v>
      </c>
      <c r="F49" s="42">
        <v>0.72201515965162888</v>
      </c>
    </row>
    <row r="50" spans="1:6">
      <c r="A50" s="17">
        <v>36161</v>
      </c>
      <c r="B50" s="42">
        <v>0.12988212567506568</v>
      </c>
      <c r="C50" s="42">
        <v>0.29791781767755698</v>
      </c>
      <c r="D50" s="42">
        <v>9.6324847615985532E-2</v>
      </c>
      <c r="E50" s="42">
        <v>0.19789036868302068</v>
      </c>
      <c r="F50" s="42">
        <v>0.72201515965162888</v>
      </c>
    </row>
    <row r="51" spans="1:6">
      <c r="A51" s="17">
        <v>36192</v>
      </c>
      <c r="B51" s="42">
        <v>0.12988212567506568</v>
      </c>
      <c r="C51" s="42">
        <v>0.29741781767755698</v>
      </c>
      <c r="D51" s="42">
        <v>9.7324847615985532E-2</v>
      </c>
      <c r="E51" s="42">
        <v>0.19739036868302068</v>
      </c>
      <c r="F51" s="42">
        <v>0.72201515965162888</v>
      </c>
    </row>
    <row r="52" spans="1:6">
      <c r="A52" s="17">
        <v>36220</v>
      </c>
      <c r="B52" s="42">
        <v>0.12988212567506568</v>
      </c>
      <c r="C52" s="42">
        <v>0.29691781767755698</v>
      </c>
      <c r="D52" s="42">
        <v>9.8324847615985533E-2</v>
      </c>
      <c r="E52" s="42">
        <v>0.19689036868302068</v>
      </c>
      <c r="F52" s="42">
        <v>0.72201515965162888</v>
      </c>
    </row>
    <row r="53" spans="1:6">
      <c r="A53" s="17">
        <v>36251</v>
      </c>
      <c r="B53" s="42">
        <v>0.12988212567506568</v>
      </c>
      <c r="C53" s="42">
        <v>0.29641781767755698</v>
      </c>
      <c r="D53" s="42">
        <v>9.9324847615985534E-2</v>
      </c>
      <c r="E53" s="42">
        <v>0.19639036868302068</v>
      </c>
      <c r="F53" s="42">
        <v>0.72201515965162888</v>
      </c>
    </row>
    <row r="54" spans="1:6">
      <c r="A54" s="17">
        <v>36281</v>
      </c>
      <c r="B54" s="42">
        <v>0.12988212567506568</v>
      </c>
      <c r="C54" s="42">
        <v>0.29591781767755698</v>
      </c>
      <c r="D54" s="42">
        <v>0.10032484761598554</v>
      </c>
      <c r="E54" s="42">
        <v>0.19589036868302068</v>
      </c>
      <c r="F54" s="42">
        <v>0.72201515965162888</v>
      </c>
    </row>
    <row r="55" spans="1:6">
      <c r="A55" s="17">
        <v>36312</v>
      </c>
      <c r="B55" s="42">
        <v>0.12988212567506568</v>
      </c>
      <c r="C55" s="42">
        <v>0.29541781767755698</v>
      </c>
      <c r="D55" s="42">
        <v>0.10132484761598554</v>
      </c>
      <c r="E55" s="42">
        <v>0.19539036868302068</v>
      </c>
      <c r="F55" s="42">
        <v>0.72201515965162888</v>
      </c>
    </row>
    <row r="56" spans="1:6">
      <c r="A56" s="17">
        <v>36342</v>
      </c>
      <c r="B56" s="42">
        <v>0.12988212567506568</v>
      </c>
      <c r="C56" s="42">
        <v>0.29491781767755698</v>
      </c>
      <c r="D56" s="42">
        <v>0.10232484761598554</v>
      </c>
      <c r="E56" s="42">
        <v>0.19489036868302068</v>
      </c>
      <c r="F56" s="42">
        <v>0.72201515965162888</v>
      </c>
    </row>
    <row r="57" spans="1:6">
      <c r="A57" s="17">
        <v>36373</v>
      </c>
      <c r="B57" s="42">
        <v>0.12988212567506568</v>
      </c>
      <c r="C57" s="42">
        <v>0.29441781767755698</v>
      </c>
      <c r="D57" s="42">
        <v>0.10332484761598554</v>
      </c>
      <c r="E57" s="42">
        <v>0.19439036868302068</v>
      </c>
      <c r="F57" s="42">
        <v>0.72201515965162888</v>
      </c>
    </row>
    <row r="58" spans="1:6">
      <c r="A58" s="17">
        <v>36404</v>
      </c>
      <c r="B58" s="42">
        <v>0.12988212567506568</v>
      </c>
      <c r="C58" s="42">
        <v>0.29391781767755698</v>
      </c>
      <c r="D58" s="42">
        <v>0.10432484761598554</v>
      </c>
      <c r="E58" s="42">
        <v>0.19389036868302068</v>
      </c>
      <c r="F58" s="42">
        <v>0.72201515965162888</v>
      </c>
    </row>
    <row r="59" spans="1:6">
      <c r="A59" s="17">
        <v>36434</v>
      </c>
      <c r="B59" s="42">
        <v>0.12988212567506568</v>
      </c>
      <c r="C59" s="42">
        <v>0.29341781767755698</v>
      </c>
      <c r="D59" s="42">
        <v>0.10532484761598554</v>
      </c>
      <c r="E59" s="42">
        <v>0.19339036868302067</v>
      </c>
      <c r="F59" s="42">
        <v>0.72201515965162888</v>
      </c>
    </row>
    <row r="60" spans="1:6">
      <c r="A60" s="17">
        <v>36465</v>
      </c>
      <c r="B60" s="42">
        <v>0.12988212567506568</v>
      </c>
      <c r="C60" s="42">
        <v>0.29291781767755698</v>
      </c>
      <c r="D60" s="42">
        <v>0.10632484761598554</v>
      </c>
      <c r="E60" s="42">
        <v>0.19289036868302067</v>
      </c>
      <c r="F60" s="42">
        <v>0.72201515965162888</v>
      </c>
    </row>
    <row r="61" spans="1:6">
      <c r="A61" s="17">
        <v>36495</v>
      </c>
      <c r="B61" s="42">
        <v>0.12988212567506568</v>
      </c>
      <c r="C61" s="42">
        <v>0.29241781767755698</v>
      </c>
      <c r="D61" s="42">
        <v>0.10732484761598554</v>
      </c>
      <c r="E61" s="42">
        <v>0.19239036868302067</v>
      </c>
      <c r="F61" s="42">
        <v>0.72201515965162888</v>
      </c>
    </row>
    <row r="62" spans="1:6">
      <c r="A62" s="17">
        <v>36526</v>
      </c>
      <c r="B62" s="42">
        <v>0.12988212567506568</v>
      </c>
      <c r="C62" s="42">
        <v>0.29191781767755698</v>
      </c>
      <c r="D62" s="42">
        <v>0.10832484761598554</v>
      </c>
      <c r="E62" s="42">
        <v>0.19189036868302067</v>
      </c>
      <c r="F62" s="42">
        <v>0.72201515965162888</v>
      </c>
    </row>
    <row r="63" spans="1:6">
      <c r="A63" s="17">
        <v>36557</v>
      </c>
      <c r="B63" s="42">
        <v>0.12988212567506568</v>
      </c>
      <c r="C63" s="42">
        <v>0.29141781767755698</v>
      </c>
      <c r="D63" s="42">
        <v>0.10932484761598554</v>
      </c>
      <c r="E63" s="42">
        <v>0.19139036868302067</v>
      </c>
      <c r="F63" s="42">
        <v>0.72201515965162888</v>
      </c>
    </row>
    <row r="64" spans="1:6">
      <c r="A64" s="17">
        <v>36586</v>
      </c>
      <c r="B64" s="42">
        <v>0.12988212567506568</v>
      </c>
      <c r="C64" s="42">
        <v>0.29091781767755698</v>
      </c>
      <c r="D64" s="42">
        <v>0.11032484761598554</v>
      </c>
      <c r="E64" s="42">
        <v>0.19089036868302067</v>
      </c>
      <c r="F64" s="42">
        <v>0.72201515965162888</v>
      </c>
    </row>
    <row r="65" spans="1:6">
      <c r="A65" s="17">
        <v>36617</v>
      </c>
      <c r="B65" s="42">
        <v>0.12988212567506568</v>
      </c>
      <c r="C65" s="42">
        <v>0.29041781767755698</v>
      </c>
      <c r="D65" s="42">
        <v>0.11132484761598554</v>
      </c>
      <c r="E65" s="42">
        <v>0.19039036868302067</v>
      </c>
      <c r="F65" s="42">
        <v>0.72201515965162888</v>
      </c>
    </row>
    <row r="66" spans="1:6">
      <c r="A66" s="17">
        <v>36647</v>
      </c>
      <c r="B66" s="42">
        <v>0.12988212567506568</v>
      </c>
      <c r="C66" s="42">
        <v>0.28991781767755698</v>
      </c>
      <c r="D66" s="42">
        <v>0.11232484761598555</v>
      </c>
      <c r="E66" s="42">
        <v>0.18989036868302067</v>
      </c>
      <c r="F66" s="42">
        <v>0.72201515965162888</v>
      </c>
    </row>
    <row r="67" spans="1:6">
      <c r="A67" s="17">
        <v>36678</v>
      </c>
      <c r="B67" s="42">
        <v>0.12988212567506568</v>
      </c>
      <c r="C67" s="42">
        <v>0.28941781767755698</v>
      </c>
      <c r="D67" s="42">
        <v>0.11332484761598555</v>
      </c>
      <c r="E67" s="42">
        <v>0.18939036868302067</v>
      </c>
      <c r="F67" s="42">
        <v>0.72201515965162888</v>
      </c>
    </row>
    <row r="68" spans="1:6">
      <c r="A68" s="17">
        <v>36708</v>
      </c>
      <c r="B68" s="42">
        <v>0.12988212567506568</v>
      </c>
      <c r="C68" s="42">
        <v>0.28891781767755698</v>
      </c>
      <c r="D68" s="42">
        <v>0.11432484761598555</v>
      </c>
      <c r="E68" s="42">
        <v>0.18889036868302067</v>
      </c>
      <c r="F68" s="42">
        <v>0.72201515965162888</v>
      </c>
    </row>
    <row r="69" spans="1:6">
      <c r="A69" s="17">
        <v>36739</v>
      </c>
      <c r="B69" s="42">
        <v>0.12988212567506568</v>
      </c>
      <c r="C69" s="42">
        <v>0.28841781767755698</v>
      </c>
      <c r="D69" s="42">
        <v>0.11532484761598555</v>
      </c>
      <c r="E69" s="42">
        <v>0.18839036868302067</v>
      </c>
      <c r="F69" s="42">
        <v>0.72201515965162888</v>
      </c>
    </row>
    <row r="70" spans="1:6">
      <c r="A70" s="17">
        <v>36770</v>
      </c>
      <c r="B70" s="42">
        <v>0.12988212567506568</v>
      </c>
      <c r="C70" s="42">
        <v>0.28791781767755698</v>
      </c>
      <c r="D70" s="42">
        <v>0.11632484761598555</v>
      </c>
      <c r="E70" s="42">
        <v>0.18789036868302067</v>
      </c>
      <c r="F70" s="42">
        <v>0.72201515965162888</v>
      </c>
    </row>
    <row r="71" spans="1:6">
      <c r="A71" s="17">
        <v>36800</v>
      </c>
      <c r="B71" s="42">
        <v>0.12988212567506568</v>
      </c>
      <c r="C71" s="42">
        <v>0.28741781767755697</v>
      </c>
      <c r="D71" s="42">
        <v>0.11732484761598555</v>
      </c>
      <c r="E71" s="42">
        <v>0.18739036868302067</v>
      </c>
      <c r="F71" s="42">
        <v>0.72201515965162888</v>
      </c>
    </row>
    <row r="72" spans="1:6">
      <c r="A72" s="17">
        <v>36831</v>
      </c>
      <c r="B72" s="42">
        <v>0.12988212567506568</v>
      </c>
      <c r="C72" s="42">
        <v>0.28691781767755697</v>
      </c>
      <c r="D72" s="42">
        <v>0.11832484761598555</v>
      </c>
      <c r="E72" s="42">
        <v>0.18689036868302067</v>
      </c>
      <c r="F72" s="42">
        <v>0.72201515965162888</v>
      </c>
    </row>
    <row r="73" spans="1:6">
      <c r="A73" s="17">
        <v>36861</v>
      </c>
      <c r="B73" s="42">
        <v>0.12988212567506568</v>
      </c>
      <c r="C73" s="42">
        <v>0.28641781767755697</v>
      </c>
      <c r="D73" s="42">
        <v>0.11932484761598555</v>
      </c>
      <c r="E73" s="42">
        <v>0.18639036868302067</v>
      </c>
      <c r="F73" s="42">
        <v>0.72201515965162888</v>
      </c>
    </row>
    <row r="74" spans="1:6">
      <c r="A74" s="17">
        <v>36892</v>
      </c>
      <c r="B74" s="42">
        <v>0.12988212567506568</v>
      </c>
      <c r="C74" s="42">
        <v>0.28591781767755697</v>
      </c>
      <c r="D74" s="42">
        <v>0.12032484761598555</v>
      </c>
      <c r="E74" s="42">
        <v>0.18589036868302067</v>
      </c>
      <c r="F74" s="42">
        <v>0.72201515965162888</v>
      </c>
    </row>
    <row r="75" spans="1:6">
      <c r="A75" s="17">
        <v>36923</v>
      </c>
      <c r="B75" s="42">
        <v>0.12988212567506568</v>
      </c>
      <c r="C75" s="42">
        <v>0.28541781767755697</v>
      </c>
      <c r="D75" s="42">
        <v>0.12132484761598555</v>
      </c>
      <c r="E75" s="42">
        <v>0.18539036868302067</v>
      </c>
      <c r="F75" s="42">
        <v>0.72201515965162888</v>
      </c>
    </row>
    <row r="76" spans="1:6">
      <c r="A76" s="17">
        <v>36951</v>
      </c>
      <c r="B76" s="42">
        <v>0.12988212567506568</v>
      </c>
      <c r="C76" s="42">
        <v>0.28491781767755697</v>
      </c>
      <c r="D76" s="42">
        <v>0.12232484761598555</v>
      </c>
      <c r="E76" s="42">
        <v>0.18489036868302067</v>
      </c>
      <c r="F76" s="42">
        <v>0.72201515965162888</v>
      </c>
    </row>
    <row r="77" spans="1:6">
      <c r="A77" s="17">
        <v>36982</v>
      </c>
      <c r="B77" s="42">
        <v>0.12988212567506568</v>
      </c>
      <c r="C77" s="42">
        <v>0.28441781767755697</v>
      </c>
      <c r="D77" s="42">
        <v>0.12332484761598556</v>
      </c>
      <c r="E77" s="42">
        <v>0.18439036868302067</v>
      </c>
      <c r="F77" s="42">
        <v>0.72201515965162888</v>
      </c>
    </row>
    <row r="78" spans="1:6">
      <c r="A78" s="17">
        <v>37012</v>
      </c>
      <c r="B78" s="42">
        <v>0.12988212567506568</v>
      </c>
      <c r="C78" s="42">
        <v>0.28391781767755697</v>
      </c>
      <c r="D78" s="42">
        <v>0.12432484761598556</v>
      </c>
      <c r="E78" s="42">
        <v>0.18389036868302067</v>
      </c>
      <c r="F78" s="42">
        <v>0.72201515965162888</v>
      </c>
    </row>
    <row r="79" spans="1:6">
      <c r="A79" s="17">
        <v>37043</v>
      </c>
      <c r="B79" s="42">
        <v>0.12988212567506568</v>
      </c>
      <c r="C79" s="42">
        <v>0.28341781767755697</v>
      </c>
      <c r="D79" s="42">
        <v>0.12532484761598556</v>
      </c>
      <c r="E79" s="42">
        <v>0.18339036868302067</v>
      </c>
      <c r="F79" s="42">
        <v>0.72201515965162888</v>
      </c>
    </row>
    <row r="80" spans="1:6">
      <c r="A80" s="17">
        <v>37073</v>
      </c>
      <c r="B80" s="42">
        <v>0.12988212567506568</v>
      </c>
      <c r="C80" s="42">
        <v>0.28291781767755697</v>
      </c>
      <c r="D80" s="42">
        <v>0.12632484761598556</v>
      </c>
      <c r="E80" s="42">
        <v>0.18289036868302067</v>
      </c>
      <c r="F80" s="42">
        <v>0.72201515965162888</v>
      </c>
    </row>
    <row r="81" spans="1:6">
      <c r="A81" s="17">
        <v>37104</v>
      </c>
      <c r="B81" s="42">
        <v>0.12988212567506568</v>
      </c>
      <c r="C81" s="42">
        <v>0.28241781767755697</v>
      </c>
      <c r="D81" s="42">
        <v>0.12732484761598556</v>
      </c>
      <c r="E81" s="42">
        <v>0.18239036868302066</v>
      </c>
      <c r="F81" s="42">
        <v>0.72201515965162888</v>
      </c>
    </row>
    <row r="82" spans="1:6">
      <c r="A82" s="17">
        <v>37135</v>
      </c>
      <c r="B82" s="42">
        <v>0.12988212567506568</v>
      </c>
      <c r="C82" s="42">
        <v>0.28191781767755697</v>
      </c>
      <c r="D82" s="42">
        <v>0.12832484761598556</v>
      </c>
      <c r="E82" s="42">
        <v>0.18189036868302066</v>
      </c>
      <c r="F82" s="42">
        <v>0.72201515965162888</v>
      </c>
    </row>
    <row r="83" spans="1:6">
      <c r="A83" s="17">
        <v>37165</v>
      </c>
      <c r="B83" s="42">
        <v>0.12988212567506568</v>
      </c>
      <c r="C83" s="42">
        <v>0.28141781767755697</v>
      </c>
      <c r="D83" s="42">
        <v>0.12932484761598556</v>
      </c>
      <c r="E83" s="42">
        <v>0.18139036868302066</v>
      </c>
      <c r="F83" s="42">
        <v>0.72201515965162888</v>
      </c>
    </row>
    <row r="84" spans="1:6">
      <c r="A84" s="17">
        <v>37196</v>
      </c>
      <c r="B84" s="42">
        <v>0.12988212567506568</v>
      </c>
      <c r="C84" s="42">
        <v>0.28091781767755697</v>
      </c>
      <c r="D84" s="42">
        <v>0.13032484761598556</v>
      </c>
      <c r="E84" s="42">
        <v>0.18089036868302066</v>
      </c>
      <c r="F84" s="42">
        <v>0.72201515965162888</v>
      </c>
    </row>
    <row r="85" spans="1:6">
      <c r="A85" s="17">
        <v>37226</v>
      </c>
      <c r="B85" s="42">
        <v>0.12988212567506568</v>
      </c>
      <c r="C85" s="42">
        <v>0.28041781767755697</v>
      </c>
      <c r="D85" s="42">
        <v>0.13132484761598556</v>
      </c>
      <c r="E85" s="42">
        <v>0.18039036868302066</v>
      </c>
      <c r="F85" s="42">
        <v>0.72201515965162888</v>
      </c>
    </row>
    <row r="86" spans="1:6">
      <c r="A86" s="17">
        <v>37257</v>
      </c>
      <c r="B86" s="42">
        <v>0.12988212567506568</v>
      </c>
      <c r="C86" s="42">
        <v>0.27991781767755697</v>
      </c>
      <c r="D86" s="42">
        <v>0.13232484761598556</v>
      </c>
      <c r="E86" s="42">
        <v>0.17989036868302066</v>
      </c>
      <c r="F86" s="42">
        <v>0.72201515965162888</v>
      </c>
    </row>
    <row r="87" spans="1:6">
      <c r="A87" s="17">
        <v>37288</v>
      </c>
      <c r="B87" s="42">
        <v>0.12988212567506568</v>
      </c>
      <c r="C87" s="42">
        <v>0.27941781767755697</v>
      </c>
      <c r="D87" s="42">
        <v>0.13332484761598556</v>
      </c>
      <c r="E87" s="42">
        <v>0.17939036868302066</v>
      </c>
      <c r="F87" s="42">
        <v>0.72201515965162888</v>
      </c>
    </row>
    <row r="88" spans="1:6">
      <c r="A88" s="17">
        <v>37316</v>
      </c>
      <c r="B88" s="42">
        <v>0.12988212567506568</v>
      </c>
      <c r="C88" s="42">
        <v>0.27891781767755697</v>
      </c>
      <c r="D88" s="42">
        <v>0.13432484761598557</v>
      </c>
      <c r="E88" s="42">
        <v>0.17889036868302066</v>
      </c>
      <c r="F88" s="42">
        <v>0.72201515965162888</v>
      </c>
    </row>
    <row r="89" spans="1:6">
      <c r="A89" s="17">
        <v>37347</v>
      </c>
      <c r="B89" s="42">
        <v>0.12988212567506568</v>
      </c>
      <c r="C89" s="42">
        <v>0.27841781767755697</v>
      </c>
      <c r="D89" s="42">
        <v>0.13532484761598557</v>
      </c>
      <c r="E89" s="42">
        <v>0.17839036868302066</v>
      </c>
      <c r="F89" s="42">
        <v>0.72201515965162888</v>
      </c>
    </row>
    <row r="90" spans="1:6">
      <c r="A90" s="17">
        <v>37377</v>
      </c>
      <c r="B90" s="42">
        <v>0.12988212567506568</v>
      </c>
      <c r="C90" s="42">
        <v>0.27791781767755697</v>
      </c>
      <c r="D90" s="42">
        <v>0.13632484761598557</v>
      </c>
      <c r="E90" s="42">
        <v>0.17789036868302066</v>
      </c>
      <c r="F90" s="42">
        <v>0.72201515965162888</v>
      </c>
    </row>
    <row r="91" spans="1:6">
      <c r="A91" s="17">
        <v>37408</v>
      </c>
      <c r="B91" s="42">
        <v>0.12988212567506568</v>
      </c>
      <c r="C91" s="42">
        <v>0.27741781767755697</v>
      </c>
      <c r="D91" s="42">
        <v>0.13732484761598557</v>
      </c>
      <c r="E91" s="42">
        <v>0.17739036868302066</v>
      </c>
      <c r="F91" s="42">
        <v>0.72201515965162888</v>
      </c>
    </row>
    <row r="92" spans="1:6">
      <c r="A92" s="17">
        <v>37438</v>
      </c>
      <c r="B92" s="42">
        <v>0.12988212567506568</v>
      </c>
      <c r="C92" s="42">
        <v>0.27691781767755697</v>
      </c>
      <c r="D92" s="42">
        <v>0.13832484761598557</v>
      </c>
      <c r="E92" s="42">
        <v>0.17689036868302066</v>
      </c>
      <c r="F92" s="42">
        <v>0.72201515965162888</v>
      </c>
    </row>
    <row r="93" spans="1:6">
      <c r="A93" s="17">
        <v>37469</v>
      </c>
      <c r="B93" s="42">
        <v>0.12988212567506568</v>
      </c>
      <c r="C93" s="42">
        <v>0.27641781767755697</v>
      </c>
      <c r="D93" s="42">
        <v>0.13932484761598557</v>
      </c>
      <c r="E93" s="42">
        <v>0.17639036868302066</v>
      </c>
      <c r="F93" s="42">
        <v>0.72201515965162888</v>
      </c>
    </row>
    <row r="94" spans="1:6">
      <c r="A94" s="17">
        <v>37500</v>
      </c>
      <c r="B94" s="42">
        <v>0.12988212567506568</v>
      </c>
      <c r="C94" s="42">
        <v>0.27591781767755696</v>
      </c>
      <c r="D94" s="42">
        <v>0.14032484761598557</v>
      </c>
      <c r="E94" s="42">
        <v>0.17589036868302066</v>
      </c>
      <c r="F94" s="42">
        <v>0.72201515965162888</v>
      </c>
    </row>
    <row r="95" spans="1:6">
      <c r="A95" s="17">
        <v>37530</v>
      </c>
      <c r="B95" s="42">
        <v>0.12988212567506568</v>
      </c>
      <c r="C95" s="42">
        <v>0.27541781767755696</v>
      </c>
      <c r="D95" s="42">
        <v>0.14132484761598557</v>
      </c>
      <c r="E95" s="42">
        <v>0.17539036868302066</v>
      </c>
      <c r="F95" s="42">
        <v>0.72201515965162888</v>
      </c>
    </row>
    <row r="96" spans="1:6">
      <c r="A96" s="17">
        <v>37561</v>
      </c>
      <c r="B96" s="42">
        <v>0.12988212567506568</v>
      </c>
      <c r="C96" s="42">
        <v>0.27491781767755696</v>
      </c>
      <c r="D96" s="42">
        <v>0.14232484761598557</v>
      </c>
      <c r="E96" s="42">
        <v>0.17489036868302066</v>
      </c>
      <c r="F96" s="42">
        <v>0.72201515965162888</v>
      </c>
    </row>
    <row r="97" spans="1:6">
      <c r="A97" s="17">
        <v>37591</v>
      </c>
      <c r="B97" s="42">
        <v>0.12988212567506568</v>
      </c>
      <c r="C97" s="42">
        <v>0.27441781767755696</v>
      </c>
      <c r="D97" s="42">
        <v>0.14332484761598557</v>
      </c>
      <c r="E97" s="42">
        <v>0.17439036868302066</v>
      </c>
      <c r="F97" s="42">
        <v>0.72201515965162888</v>
      </c>
    </row>
    <row r="98" spans="1:6">
      <c r="A98" s="17">
        <v>37622</v>
      </c>
      <c r="B98" s="42">
        <v>0.12988212567506568</v>
      </c>
      <c r="C98" s="42">
        <v>0.27391781767755696</v>
      </c>
      <c r="D98" s="42">
        <v>0.14432484761598557</v>
      </c>
      <c r="E98" s="42">
        <v>0.17389036868302066</v>
      </c>
      <c r="F98" s="42">
        <v>0.72201515965162888</v>
      </c>
    </row>
    <row r="99" spans="1:6">
      <c r="A99" s="17">
        <v>37653</v>
      </c>
      <c r="B99" s="42">
        <v>0.12988212567506568</v>
      </c>
      <c r="C99" s="42">
        <v>0.27341781767755696</v>
      </c>
      <c r="D99" s="42">
        <v>0.14532484761598558</v>
      </c>
      <c r="E99" s="42">
        <v>0.17339036868302066</v>
      </c>
      <c r="F99" s="42">
        <v>0.72201515965162888</v>
      </c>
    </row>
    <row r="100" spans="1:6">
      <c r="A100" s="17">
        <v>37681</v>
      </c>
      <c r="B100" s="42">
        <v>0.12988212567506568</v>
      </c>
      <c r="C100" s="42">
        <v>0.27291781767755696</v>
      </c>
      <c r="D100" s="42">
        <v>0.14632484761598558</v>
      </c>
      <c r="E100" s="42">
        <v>0.17289036868302066</v>
      </c>
      <c r="F100" s="42">
        <v>0.72201515965162888</v>
      </c>
    </row>
    <row r="101" spans="1:6">
      <c r="A101" s="17">
        <v>37712</v>
      </c>
      <c r="B101" s="42">
        <v>0.12988212567506568</v>
      </c>
      <c r="C101" s="42">
        <v>0.27241781767755696</v>
      </c>
      <c r="D101" s="42">
        <v>0.14732484761598558</v>
      </c>
      <c r="E101" s="42">
        <v>0.17239036868302066</v>
      </c>
      <c r="F101" s="42">
        <v>0.72201515965162888</v>
      </c>
    </row>
    <row r="102" spans="1:6">
      <c r="A102" s="17">
        <v>37742</v>
      </c>
      <c r="B102" s="42">
        <v>0.12988212567506568</v>
      </c>
      <c r="C102" s="42">
        <v>0.27191781767755696</v>
      </c>
      <c r="D102" s="42">
        <v>0.14832484761598558</v>
      </c>
      <c r="E102" s="42">
        <v>0.17189036868302066</v>
      </c>
      <c r="F102" s="42">
        <v>0.72201515965162888</v>
      </c>
    </row>
    <row r="103" spans="1:6">
      <c r="A103" s="17">
        <v>37773</v>
      </c>
      <c r="B103" s="42">
        <v>0.12988212567506568</v>
      </c>
      <c r="C103" s="42">
        <v>0.27141781767755696</v>
      </c>
      <c r="D103" s="42">
        <v>0.14932484761598558</v>
      </c>
      <c r="E103" s="42">
        <v>0.17139036868302066</v>
      </c>
      <c r="F103" s="42">
        <v>0.72201515965162888</v>
      </c>
    </row>
    <row r="104" spans="1:6">
      <c r="A104" s="17">
        <v>37803</v>
      </c>
      <c r="B104" s="42">
        <v>0.12988212567506568</v>
      </c>
      <c r="C104" s="42">
        <v>0.27091781767755696</v>
      </c>
      <c r="D104" s="42">
        <v>0.15032484761598558</v>
      </c>
      <c r="E104" s="42">
        <v>0.17089036868302065</v>
      </c>
      <c r="F104" s="42">
        <v>0.72201515965162888</v>
      </c>
    </row>
    <row r="105" spans="1:6">
      <c r="A105" s="17">
        <v>37834</v>
      </c>
      <c r="B105" s="42">
        <v>0.12988212567506568</v>
      </c>
      <c r="C105" s="42">
        <v>0.27041781767755696</v>
      </c>
      <c r="D105" s="42">
        <v>0.15132484761598558</v>
      </c>
      <c r="E105" s="42">
        <v>0.17039036868302065</v>
      </c>
      <c r="F105" s="42">
        <v>0.72201515965162888</v>
      </c>
    </row>
    <row r="106" spans="1:6">
      <c r="A106" s="17">
        <v>37865</v>
      </c>
      <c r="B106" s="42">
        <v>0.12988212567506568</v>
      </c>
      <c r="C106" s="42">
        <v>0.26991781767755696</v>
      </c>
      <c r="D106" s="42">
        <v>0.15232484761598558</v>
      </c>
      <c r="E106" s="42">
        <v>0.16989036868302065</v>
      </c>
      <c r="F106" s="42">
        <v>0.72201515965162888</v>
      </c>
    </row>
    <row r="107" spans="1:6">
      <c r="A107" s="17">
        <v>37895</v>
      </c>
      <c r="B107" s="42">
        <v>0.12988212567506568</v>
      </c>
      <c r="C107" s="42">
        <v>0.26941781767755696</v>
      </c>
      <c r="D107" s="42">
        <v>0.15332484761598558</v>
      </c>
      <c r="E107" s="42">
        <v>0.16939036868302065</v>
      </c>
      <c r="F107" s="42">
        <v>0.72201515965162888</v>
      </c>
    </row>
    <row r="108" spans="1:6">
      <c r="A108" s="17">
        <v>37926</v>
      </c>
      <c r="B108" s="42">
        <v>0.12988212567506568</v>
      </c>
      <c r="C108" s="42">
        <v>0.26891781767755696</v>
      </c>
      <c r="D108" s="42">
        <v>0.15432484761598558</v>
      </c>
      <c r="E108" s="42">
        <v>0.16889036868302065</v>
      </c>
      <c r="F108" s="42">
        <v>0.72201515965162888</v>
      </c>
    </row>
    <row r="109" spans="1:6">
      <c r="A109" s="17">
        <v>37956</v>
      </c>
      <c r="B109" s="42">
        <v>0.12988212567506568</v>
      </c>
      <c r="C109" s="42">
        <v>0.26841781767755696</v>
      </c>
      <c r="D109" s="42">
        <v>0.15532484761598558</v>
      </c>
      <c r="E109" s="42">
        <v>0.16839036868302065</v>
      </c>
      <c r="F109" s="42">
        <v>0.72201515965162888</v>
      </c>
    </row>
    <row r="110" spans="1:6">
      <c r="A110" s="17">
        <v>37987</v>
      </c>
      <c r="B110" s="42">
        <v>0.12988212567506568</v>
      </c>
      <c r="C110" s="42">
        <v>0.26791781767755696</v>
      </c>
      <c r="D110" s="42">
        <v>0.15632484761598558</v>
      </c>
      <c r="E110" s="42">
        <v>0.16789036868302065</v>
      </c>
      <c r="F110" s="42">
        <v>0.72201515965162888</v>
      </c>
    </row>
    <row r="111" spans="1:6">
      <c r="A111" s="17">
        <v>38018</v>
      </c>
      <c r="B111" s="42">
        <v>0.12988212567506568</v>
      </c>
      <c r="C111" s="42">
        <v>0.26741781767755696</v>
      </c>
      <c r="D111" s="42">
        <v>0.15732484761598559</v>
      </c>
      <c r="E111" s="42">
        <v>0.16739036868302065</v>
      </c>
      <c r="F111" s="42">
        <v>0.72201515965162888</v>
      </c>
    </row>
    <row r="112" spans="1:6">
      <c r="A112" s="17">
        <v>38047</v>
      </c>
      <c r="B112" s="42">
        <v>0.12988212567506568</v>
      </c>
      <c r="C112" s="42">
        <v>0.26691781767755696</v>
      </c>
      <c r="D112" s="42">
        <v>0.15832484761598559</v>
      </c>
      <c r="E112" s="42">
        <v>0.16689036868302065</v>
      </c>
      <c r="F112" s="42">
        <v>0.72201515965162888</v>
      </c>
    </row>
    <row r="113" spans="1:6">
      <c r="A113" s="17">
        <v>38078</v>
      </c>
      <c r="B113" s="42">
        <v>0.12988212567506568</v>
      </c>
      <c r="C113" s="42">
        <v>0.26641781767755696</v>
      </c>
      <c r="D113" s="42">
        <v>0.15932484761598559</v>
      </c>
      <c r="E113" s="42">
        <v>0.16639036868302065</v>
      </c>
      <c r="F113" s="42">
        <v>0.72201515965162888</v>
      </c>
    </row>
    <row r="114" spans="1:6">
      <c r="A114" s="17">
        <v>38108</v>
      </c>
      <c r="B114" s="42">
        <v>0.12988212567506568</v>
      </c>
      <c r="C114" s="42">
        <v>0.26591781767755696</v>
      </c>
      <c r="D114" s="42">
        <v>0.16032484761598559</v>
      </c>
      <c r="E114" s="42">
        <v>0.16589036868302065</v>
      </c>
      <c r="F114" s="42">
        <v>0.72201515965162888</v>
      </c>
    </row>
    <row r="115" spans="1:6">
      <c r="A115" s="17">
        <v>38139</v>
      </c>
      <c r="B115" s="42">
        <v>0.12988212567506568</v>
      </c>
      <c r="C115" s="42">
        <v>0.26541781767755696</v>
      </c>
      <c r="D115" s="42">
        <v>0.16132484761598559</v>
      </c>
      <c r="E115" s="42">
        <v>0.16539036868302065</v>
      </c>
      <c r="F115" s="42">
        <v>0.72201515965162888</v>
      </c>
    </row>
    <row r="116" spans="1:6">
      <c r="A116" s="17">
        <v>38169</v>
      </c>
      <c r="B116" s="42">
        <v>0.12988212567506568</v>
      </c>
      <c r="C116" s="42">
        <v>0.26491781767755695</v>
      </c>
      <c r="D116" s="42">
        <v>0.16232484761598559</v>
      </c>
      <c r="E116" s="42">
        <v>0.16489036868302065</v>
      </c>
      <c r="F116" s="42">
        <v>0.72201515965162888</v>
      </c>
    </row>
    <row r="117" spans="1:6">
      <c r="A117" s="17">
        <v>38200</v>
      </c>
      <c r="B117" s="42">
        <v>0.12988212567506568</v>
      </c>
      <c r="C117" s="42">
        <v>0.26441781767755695</v>
      </c>
      <c r="D117" s="42">
        <v>0.16332484761598559</v>
      </c>
      <c r="E117" s="42">
        <v>0.16439036868302065</v>
      </c>
      <c r="F117" s="42">
        <v>0.72201515965162888</v>
      </c>
    </row>
    <row r="118" spans="1:6">
      <c r="A118" s="17">
        <v>38231</v>
      </c>
      <c r="B118" s="42">
        <v>0.12988212567506568</v>
      </c>
      <c r="C118" s="42">
        <v>0.26391781767755695</v>
      </c>
      <c r="D118" s="42">
        <v>0.16432484761598559</v>
      </c>
      <c r="E118" s="42">
        <v>0.16389036868302065</v>
      </c>
      <c r="F118" s="42">
        <v>0.72201515965162888</v>
      </c>
    </row>
    <row r="119" spans="1:6">
      <c r="A119" s="17">
        <v>38261</v>
      </c>
      <c r="B119" s="42">
        <v>0.12988212567506568</v>
      </c>
      <c r="C119" s="42">
        <v>0.26341781767755695</v>
      </c>
      <c r="D119" s="42">
        <v>0.16532484761598559</v>
      </c>
      <c r="E119" s="42">
        <v>0.16339036868302065</v>
      </c>
      <c r="F119" s="42">
        <v>0.72201515965162888</v>
      </c>
    </row>
    <row r="120" spans="1:6">
      <c r="A120" s="17">
        <v>38292</v>
      </c>
      <c r="B120" s="42">
        <v>0.12988212567506568</v>
      </c>
      <c r="C120" s="42">
        <v>0.26291781767755695</v>
      </c>
      <c r="D120" s="42">
        <v>0.16632484761598559</v>
      </c>
      <c r="E120" s="42">
        <v>0.16289036868302065</v>
      </c>
      <c r="F120" s="42">
        <v>0.72201515965162888</v>
      </c>
    </row>
    <row r="121" spans="1:6">
      <c r="A121" s="17">
        <v>38322</v>
      </c>
      <c r="B121" s="42">
        <v>0.12988212567506568</v>
      </c>
      <c r="C121" s="42">
        <v>0.26241781767755695</v>
      </c>
      <c r="D121" s="42">
        <v>0.16732484761598559</v>
      </c>
      <c r="E121" s="42">
        <v>0.16239036868302065</v>
      </c>
      <c r="F121" s="42">
        <v>0.72201515965162888</v>
      </c>
    </row>
    <row r="122" spans="1:6">
      <c r="A122" s="17">
        <v>38353</v>
      </c>
      <c r="B122" s="42">
        <v>0.12988212567506568</v>
      </c>
      <c r="C122" s="42">
        <v>0.26191781767755695</v>
      </c>
      <c r="D122" s="42">
        <v>0.1683248476159856</v>
      </c>
      <c r="E122" s="42">
        <v>0.16189036868302065</v>
      </c>
      <c r="F122" s="42">
        <v>0.72201515965162888</v>
      </c>
    </row>
    <row r="123" spans="1:6">
      <c r="A123" s="17">
        <v>38384</v>
      </c>
      <c r="B123" s="42">
        <v>0.12988212567506568</v>
      </c>
      <c r="C123" s="42">
        <v>0.26141781767755695</v>
      </c>
      <c r="D123" s="42">
        <v>0.1693248476159856</v>
      </c>
      <c r="E123" s="42">
        <v>0.16139036868302065</v>
      </c>
      <c r="F123" s="42">
        <v>0.72201515965162888</v>
      </c>
    </row>
    <row r="124" spans="1:6">
      <c r="A124" s="17">
        <v>38412</v>
      </c>
      <c r="B124" s="42">
        <v>0.12988212567506568</v>
      </c>
      <c r="C124" s="42">
        <v>0.26091781767755695</v>
      </c>
      <c r="D124" s="42">
        <v>0.1703248476159856</v>
      </c>
      <c r="E124" s="42">
        <v>0.16089036868302065</v>
      </c>
      <c r="F124" s="42">
        <v>0.72201515965162888</v>
      </c>
    </row>
    <row r="125" spans="1:6">
      <c r="A125" s="17">
        <v>38443</v>
      </c>
      <c r="B125" s="42">
        <v>0.12988212567506568</v>
      </c>
      <c r="C125" s="42">
        <v>0.26041781767755695</v>
      </c>
      <c r="D125" s="42">
        <v>0.1713248476159856</v>
      </c>
      <c r="E125" s="42">
        <v>0.16039036868302065</v>
      </c>
      <c r="F125" s="42">
        <v>0.72201515965162888</v>
      </c>
    </row>
    <row r="126" spans="1:6">
      <c r="A126" s="17">
        <v>38473</v>
      </c>
      <c r="B126" s="42">
        <v>0.12988212567506568</v>
      </c>
      <c r="C126" s="42">
        <v>0.25991781767755695</v>
      </c>
      <c r="D126" s="42">
        <v>0.1723248476159856</v>
      </c>
      <c r="E126" s="42">
        <v>0.15989036868302064</v>
      </c>
      <c r="F126" s="42">
        <v>0.72201515965162888</v>
      </c>
    </row>
    <row r="127" spans="1:6">
      <c r="A127" s="17">
        <v>38504</v>
      </c>
      <c r="B127" s="42">
        <v>0.12988212567506568</v>
      </c>
      <c r="C127" s="42">
        <v>0.25941781767755695</v>
      </c>
      <c r="D127" s="42">
        <v>0.1733248476159856</v>
      </c>
      <c r="E127" s="42">
        <v>0.15939036868302064</v>
      </c>
      <c r="F127" s="42">
        <v>0.72201515965162888</v>
      </c>
    </row>
    <row r="128" spans="1:6">
      <c r="A128" s="17">
        <v>38534</v>
      </c>
      <c r="B128" s="42">
        <v>0.12988212567506568</v>
      </c>
      <c r="C128" s="42">
        <v>0.25891781767755695</v>
      </c>
      <c r="D128" s="42">
        <v>0.1743248476159856</v>
      </c>
      <c r="E128" s="42">
        <v>0.15889036868302064</v>
      </c>
      <c r="F128" s="42">
        <v>0.72201515965162888</v>
      </c>
    </row>
    <row r="129" spans="1:6">
      <c r="A129" s="17">
        <v>38565</v>
      </c>
      <c r="B129" s="42">
        <v>0.12988212567506568</v>
      </c>
      <c r="C129" s="42">
        <v>0.25841781767755695</v>
      </c>
      <c r="D129" s="42">
        <v>0.1753248476159856</v>
      </c>
      <c r="E129" s="42">
        <v>0.15839036868302064</v>
      </c>
      <c r="F129" s="42">
        <v>0.72201515965162888</v>
      </c>
    </row>
    <row r="130" spans="1:6">
      <c r="A130" s="17">
        <v>38596</v>
      </c>
      <c r="B130" s="42">
        <v>0.12988212567506568</v>
      </c>
      <c r="C130" s="42">
        <v>0.25791781767755695</v>
      </c>
      <c r="D130" s="42">
        <v>0.1763248476159856</v>
      </c>
      <c r="E130" s="42">
        <v>0.15789036868302064</v>
      </c>
      <c r="F130" s="42">
        <v>0.72201515965162888</v>
      </c>
    </row>
    <row r="131" spans="1:6">
      <c r="A131" s="17">
        <v>38626</v>
      </c>
      <c r="B131" s="42">
        <v>0.12988212567506568</v>
      </c>
      <c r="C131" s="42">
        <v>0.25741781767755695</v>
      </c>
      <c r="D131" s="42">
        <v>0.1773248476159856</v>
      </c>
      <c r="E131" s="42">
        <v>0.15739036868302064</v>
      </c>
      <c r="F131" s="42">
        <v>0.72201515965162888</v>
      </c>
    </row>
    <row r="132" spans="1:6">
      <c r="A132" s="17">
        <v>38657</v>
      </c>
      <c r="B132" s="42">
        <v>0.12988212567506568</v>
      </c>
      <c r="C132" s="42">
        <v>0.25691781767755695</v>
      </c>
      <c r="D132" s="42">
        <v>0.1783248476159856</v>
      </c>
      <c r="E132" s="42">
        <v>0.15689036868302064</v>
      </c>
      <c r="F132" s="42">
        <v>0.72201515965162888</v>
      </c>
    </row>
    <row r="133" spans="1:6">
      <c r="A133" s="17">
        <v>38687</v>
      </c>
      <c r="B133" s="42">
        <v>0.12988212567506568</v>
      </c>
      <c r="C133" s="42">
        <v>0.25641781767755695</v>
      </c>
      <c r="D133" s="42">
        <v>0.17932484761598561</v>
      </c>
      <c r="E133" s="42">
        <v>0.15639036868302064</v>
      </c>
      <c r="F133" s="42">
        <v>0.72201515965162888</v>
      </c>
    </row>
    <row r="134" spans="1:6">
      <c r="A134" s="17">
        <v>38718</v>
      </c>
      <c r="B134" s="42">
        <v>0.12988212567506568</v>
      </c>
      <c r="C134" s="42">
        <v>0.25591781767755695</v>
      </c>
      <c r="D134" s="42">
        <v>0.18032484761598561</v>
      </c>
      <c r="E134" s="42">
        <v>0.15589036868302064</v>
      </c>
      <c r="F134" s="42">
        <v>0.72201515965162888</v>
      </c>
    </row>
    <row r="135" spans="1:6">
      <c r="A135" s="17">
        <v>38749</v>
      </c>
      <c r="B135" s="42">
        <v>0.12988212567506568</v>
      </c>
      <c r="C135" s="42">
        <v>0.25541781767755695</v>
      </c>
      <c r="D135" s="42">
        <v>0.18132484761598561</v>
      </c>
      <c r="E135" s="42">
        <v>0.15539036868302064</v>
      </c>
      <c r="F135" s="42">
        <v>0.72201515965162888</v>
      </c>
    </row>
    <row r="136" spans="1:6">
      <c r="A136" s="17">
        <v>38777</v>
      </c>
      <c r="B136" s="42">
        <v>0.12988212567506568</v>
      </c>
      <c r="C136" s="42">
        <v>0.25491781767755695</v>
      </c>
      <c r="D136" s="42">
        <v>0.18232484761598561</v>
      </c>
      <c r="E136" s="42">
        <v>0.15489036868302064</v>
      </c>
      <c r="F136" s="42">
        <v>0.72201515965162888</v>
      </c>
    </row>
    <row r="137" spans="1:6">
      <c r="A137" s="17">
        <v>38808</v>
      </c>
      <c r="B137" s="42">
        <v>0.12988212567506568</v>
      </c>
      <c r="C137" s="42">
        <v>0.25441781767755695</v>
      </c>
      <c r="D137" s="42">
        <v>0.18332484761598561</v>
      </c>
      <c r="E137" s="42">
        <v>0.15439036868302064</v>
      </c>
      <c r="F137" s="42">
        <v>0.72201515965162888</v>
      </c>
    </row>
    <row r="138" spans="1:6">
      <c r="A138" s="17">
        <v>38838</v>
      </c>
      <c r="B138" s="42">
        <v>0.12988212567506568</v>
      </c>
      <c r="C138" s="42">
        <v>0.25391781767755695</v>
      </c>
      <c r="D138" s="42">
        <v>0.18432484761598561</v>
      </c>
      <c r="E138" s="42">
        <v>0.15389036868302064</v>
      </c>
      <c r="F138" s="42">
        <v>0.72201515965162888</v>
      </c>
    </row>
    <row r="139" spans="1:6">
      <c r="A139" s="17">
        <v>38869</v>
      </c>
      <c r="B139" s="42">
        <v>0.12988212567506568</v>
      </c>
      <c r="C139" s="42">
        <v>0.25341781767755694</v>
      </c>
      <c r="D139" s="42">
        <v>0.18532484761598561</v>
      </c>
      <c r="E139" s="42">
        <v>0.15339036868302064</v>
      </c>
      <c r="F139" s="42">
        <v>0.72201515965162888</v>
      </c>
    </row>
    <row r="140" spans="1:6">
      <c r="A140" s="17">
        <v>38899</v>
      </c>
      <c r="B140" s="42">
        <v>0.12988212567506568</v>
      </c>
      <c r="C140" s="42">
        <v>0.25291781767755694</v>
      </c>
      <c r="D140" s="42">
        <v>0.18632484761598561</v>
      </c>
      <c r="E140" s="42">
        <v>0.15289036868302064</v>
      </c>
      <c r="F140" s="42">
        <v>0.72201515965162888</v>
      </c>
    </row>
    <row r="141" spans="1:6">
      <c r="A141" s="17">
        <v>38930</v>
      </c>
      <c r="B141" s="42">
        <v>0.12988212567506568</v>
      </c>
      <c r="C141" s="42">
        <v>0.25241781767755694</v>
      </c>
      <c r="D141" s="42">
        <v>0.18732484761598561</v>
      </c>
      <c r="E141" s="42">
        <v>0.15239036868302064</v>
      </c>
      <c r="F141" s="42">
        <v>0.72201515965162888</v>
      </c>
    </row>
    <row r="142" spans="1:6">
      <c r="A142" s="17">
        <v>38961</v>
      </c>
      <c r="B142" s="42">
        <v>0.12988212567506568</v>
      </c>
      <c r="C142" s="42">
        <v>0.25191781767755694</v>
      </c>
      <c r="D142" s="42">
        <v>0.18832484761598561</v>
      </c>
      <c r="E142" s="42">
        <v>0.15189036868302064</v>
      </c>
      <c r="F142" s="42">
        <v>0.72201515965162888</v>
      </c>
    </row>
    <row r="143" spans="1:6">
      <c r="A143" s="17">
        <v>38991</v>
      </c>
      <c r="B143" s="42">
        <v>0.12988212567506568</v>
      </c>
      <c r="C143" s="42">
        <v>0.25141781767755694</v>
      </c>
      <c r="D143" s="42">
        <v>0.18932484761598561</v>
      </c>
      <c r="E143" s="42">
        <v>0.15139036868302064</v>
      </c>
      <c r="F143" s="42">
        <v>0.72201515965162888</v>
      </c>
    </row>
    <row r="144" spans="1:6">
      <c r="A144" s="17">
        <v>39022</v>
      </c>
      <c r="B144" s="42">
        <v>0.12988212567506568</v>
      </c>
      <c r="C144" s="42">
        <v>0.25091781767755694</v>
      </c>
      <c r="D144" s="42">
        <v>0.19032484761598562</v>
      </c>
      <c r="E144" s="42">
        <v>0.15089036868302064</v>
      </c>
      <c r="F144" s="42">
        <v>0.72201515965162888</v>
      </c>
    </row>
    <row r="145" spans="1:6">
      <c r="A145" s="17">
        <v>39052</v>
      </c>
      <c r="B145" s="42">
        <v>0.12988212567506568</v>
      </c>
      <c r="C145" s="42">
        <v>0.25041781767755694</v>
      </c>
      <c r="D145" s="42">
        <v>0.19132484761598562</v>
      </c>
      <c r="E145" s="42">
        <v>0.15039036868302064</v>
      </c>
      <c r="F145" s="42">
        <v>0.72201515965162888</v>
      </c>
    </row>
    <row r="146" spans="1:6">
      <c r="A146" s="17">
        <v>39083</v>
      </c>
      <c r="B146" s="42">
        <v>0.12988212567506568</v>
      </c>
      <c r="C146" s="42">
        <v>0.24991781767755697</v>
      </c>
      <c r="D146" s="42">
        <v>0.19232484761598562</v>
      </c>
      <c r="E146" s="42">
        <v>0.14989036868302064</v>
      </c>
      <c r="F146" s="42">
        <v>0.72201515965162888</v>
      </c>
    </row>
    <row r="147" spans="1:6">
      <c r="A147" s="17">
        <v>39114</v>
      </c>
      <c r="B147" s="42">
        <v>0.12988212567506568</v>
      </c>
      <c r="C147" s="42">
        <v>0.24941781767755697</v>
      </c>
      <c r="D147" s="42">
        <v>0.19332484761598562</v>
      </c>
      <c r="E147" s="42">
        <v>0.14939036868302064</v>
      </c>
      <c r="F147" s="42">
        <v>0.72201515965162888</v>
      </c>
    </row>
    <row r="148" spans="1:6">
      <c r="A148" s="17">
        <v>39142</v>
      </c>
      <c r="B148" s="42">
        <v>0.12988212567506568</v>
      </c>
      <c r="C148" s="42">
        <v>0.24891781767755697</v>
      </c>
      <c r="D148" s="42">
        <v>0.19432484761598562</v>
      </c>
      <c r="E148" s="42">
        <v>0.14889036868302064</v>
      </c>
      <c r="F148" s="42">
        <v>0.72201515965162899</v>
      </c>
    </row>
    <row r="149" spans="1:6">
      <c r="A149" s="17">
        <v>39173</v>
      </c>
      <c r="B149" s="42">
        <v>0.12988212567506568</v>
      </c>
      <c r="C149" s="42">
        <v>0.24841781767755697</v>
      </c>
      <c r="D149" s="42">
        <v>0.19532484761598562</v>
      </c>
      <c r="E149" s="42">
        <v>0.14839036868302063</v>
      </c>
      <c r="F149" s="42">
        <v>0.72201515965162888</v>
      </c>
    </row>
    <row r="150" spans="1:6">
      <c r="A150" s="17">
        <v>39203</v>
      </c>
      <c r="B150" s="42">
        <v>0.12988212567506568</v>
      </c>
      <c r="C150" s="42">
        <v>0.24791781767755697</v>
      </c>
      <c r="D150" s="42">
        <v>0.19632484761598562</v>
      </c>
      <c r="E150" s="42">
        <v>0.14789036868302063</v>
      </c>
      <c r="F150" s="42">
        <v>0.72201515965162888</v>
      </c>
    </row>
    <row r="151" spans="1:6">
      <c r="A151" s="17">
        <v>39234</v>
      </c>
      <c r="B151" s="42">
        <v>0.12988212567506568</v>
      </c>
      <c r="C151" s="42">
        <v>0.24741781767755697</v>
      </c>
      <c r="D151" s="42">
        <v>0.19732484761598562</v>
      </c>
      <c r="E151" s="42">
        <v>0.14739036868302063</v>
      </c>
      <c r="F151" s="42">
        <v>0.72201515965162888</v>
      </c>
    </row>
    <row r="152" spans="1:6">
      <c r="A152" s="17">
        <v>39264</v>
      </c>
      <c r="B152" s="42">
        <v>0.12988212567506568</v>
      </c>
      <c r="C152" s="42">
        <v>0.24691781767755697</v>
      </c>
      <c r="D152" s="42">
        <v>0.19832484761598562</v>
      </c>
      <c r="E152" s="42">
        <v>0.14689036868302063</v>
      </c>
      <c r="F152" s="42">
        <v>0.72201515965162899</v>
      </c>
    </row>
    <row r="153" spans="1:6">
      <c r="A153" s="17">
        <v>39295</v>
      </c>
      <c r="B153" s="42">
        <v>0.12988212567506568</v>
      </c>
      <c r="C153" s="42">
        <v>0.24641781767755697</v>
      </c>
      <c r="D153" s="42">
        <v>0.19932484761598562</v>
      </c>
      <c r="E153" s="42">
        <v>0.14639036868302063</v>
      </c>
      <c r="F153" s="42">
        <v>0.72201515965162888</v>
      </c>
    </row>
    <row r="154" spans="1:6">
      <c r="A154" s="17">
        <v>39326</v>
      </c>
      <c r="B154" s="42">
        <v>0.12988212567506568</v>
      </c>
      <c r="C154" s="42">
        <v>0.24591781767755697</v>
      </c>
      <c r="D154" s="42">
        <v>0.20032484761598562</v>
      </c>
      <c r="E154" s="42">
        <v>0.14589036868302063</v>
      </c>
      <c r="F154" s="42">
        <v>0.72201515965162888</v>
      </c>
    </row>
    <row r="155" spans="1:6">
      <c r="A155" s="17">
        <v>39356</v>
      </c>
      <c r="B155" s="42">
        <v>0.12988212567506568</v>
      </c>
      <c r="C155" s="42">
        <v>0.24541781767755697</v>
      </c>
      <c r="D155" s="42">
        <v>0.20132484761598562</v>
      </c>
      <c r="E155" s="42">
        <v>0.14539036868302063</v>
      </c>
      <c r="F155" s="42">
        <v>0.72201515965162888</v>
      </c>
    </row>
    <row r="156" spans="1:6">
      <c r="A156" s="17">
        <v>39387</v>
      </c>
      <c r="B156" s="42">
        <v>0.12988212567506568</v>
      </c>
      <c r="C156" s="42">
        <v>0.24491781767755696</v>
      </c>
      <c r="D156" s="42">
        <v>0.20232484761598563</v>
      </c>
      <c r="E156" s="42">
        <v>0.14489036868302063</v>
      </c>
      <c r="F156" s="42">
        <v>0.72201515965162899</v>
      </c>
    </row>
    <row r="157" spans="1:6">
      <c r="A157" s="17">
        <v>39417</v>
      </c>
      <c r="B157" s="42">
        <v>0.12988212567506568</v>
      </c>
      <c r="C157" s="42">
        <v>0.24441781767755696</v>
      </c>
      <c r="D157" s="42">
        <v>0.20332484761598563</v>
      </c>
      <c r="E157" s="42">
        <v>0.14439036868302063</v>
      </c>
      <c r="F157" s="42">
        <v>0.72201515965162888</v>
      </c>
    </row>
    <row r="158" spans="1:6">
      <c r="A158" s="17">
        <v>39448</v>
      </c>
      <c r="B158" s="42">
        <v>0.12988212567506568</v>
      </c>
      <c r="C158" s="42">
        <v>0.24391781767755696</v>
      </c>
      <c r="D158" s="42">
        <v>0.20432484761598563</v>
      </c>
      <c r="E158" s="42">
        <v>0.14389036868302063</v>
      </c>
      <c r="F158" s="42">
        <v>0.72201515965162888</v>
      </c>
    </row>
    <row r="159" spans="1:6">
      <c r="A159" s="17">
        <v>39479</v>
      </c>
      <c r="B159" s="42">
        <v>0.12988212567506568</v>
      </c>
      <c r="C159" s="42">
        <v>0.24341781767755696</v>
      </c>
      <c r="D159" s="42">
        <v>0.20532484761598563</v>
      </c>
      <c r="E159" s="42">
        <v>0.14339036868302063</v>
      </c>
      <c r="F159" s="42">
        <v>0.72201515965162888</v>
      </c>
    </row>
    <row r="160" spans="1:6">
      <c r="A160" s="17">
        <v>39508</v>
      </c>
      <c r="B160" s="42">
        <v>0.12988212567506568</v>
      </c>
      <c r="C160" s="42">
        <v>0.24291781767755696</v>
      </c>
      <c r="D160" s="42">
        <v>0.20632484761598563</v>
      </c>
      <c r="E160" s="42">
        <v>0.14289036868302063</v>
      </c>
      <c r="F160" s="42">
        <v>0.72201515965162899</v>
      </c>
    </row>
    <row r="161" spans="1:6">
      <c r="A161" s="17">
        <v>39539</v>
      </c>
      <c r="B161" s="42">
        <v>0.12988212567506568</v>
      </c>
      <c r="C161" s="42">
        <v>0.24241781767755696</v>
      </c>
      <c r="D161" s="42">
        <v>0.20732484761598563</v>
      </c>
      <c r="E161" s="42">
        <v>0.14239036868302063</v>
      </c>
      <c r="F161" s="42">
        <v>0.72201515965162888</v>
      </c>
    </row>
    <row r="162" spans="1:6">
      <c r="A162" s="17">
        <v>39569</v>
      </c>
      <c r="B162" s="42">
        <v>0.12988212567506568</v>
      </c>
      <c r="C162" s="42">
        <v>0.24191781767755696</v>
      </c>
      <c r="D162" s="42">
        <v>0.20832484761598563</v>
      </c>
      <c r="E162" s="42">
        <v>0.14189036868302063</v>
      </c>
      <c r="F162" s="42">
        <v>0.72201515965162888</v>
      </c>
    </row>
    <row r="163" spans="1:6">
      <c r="A163" s="17">
        <v>39600</v>
      </c>
      <c r="B163" s="42">
        <v>0.12988212567506568</v>
      </c>
      <c r="C163" s="42">
        <v>0.24141781767755696</v>
      </c>
      <c r="D163" s="42">
        <v>0.20932484761598563</v>
      </c>
      <c r="E163" s="42">
        <v>0.14139036868302063</v>
      </c>
      <c r="F163" s="42">
        <v>0.72201515965162888</v>
      </c>
    </row>
    <row r="164" spans="1:6">
      <c r="A164" s="17">
        <v>39630</v>
      </c>
      <c r="B164" s="42">
        <v>0.12988212567506568</v>
      </c>
      <c r="C164" s="42">
        <v>0.24091781767755696</v>
      </c>
      <c r="D164" s="42">
        <v>0.21032484761598563</v>
      </c>
      <c r="E164" s="42">
        <v>0.14089036868302063</v>
      </c>
      <c r="F164" s="42">
        <v>0.72201515965162899</v>
      </c>
    </row>
    <row r="165" spans="1:6">
      <c r="A165" s="17">
        <v>39661</v>
      </c>
      <c r="B165" s="42">
        <v>0.12988212567506568</v>
      </c>
      <c r="C165" s="42">
        <v>0.24041781767755696</v>
      </c>
      <c r="D165" s="42">
        <v>0.21132484761598563</v>
      </c>
      <c r="E165" s="42">
        <v>0.14039036868302063</v>
      </c>
      <c r="F165" s="42">
        <v>0.72201515965162888</v>
      </c>
    </row>
    <row r="166" spans="1:6">
      <c r="A166" s="17">
        <v>39692</v>
      </c>
      <c r="B166" s="42">
        <v>0.12988212567506568</v>
      </c>
      <c r="C166" s="42">
        <v>0.23991781767755696</v>
      </c>
      <c r="D166" s="42">
        <v>0.21232484761598563</v>
      </c>
      <c r="E166" s="42">
        <v>0.13989036868302063</v>
      </c>
      <c r="F166" s="42">
        <v>0.72201515965162888</v>
      </c>
    </row>
    <row r="167" spans="1:6">
      <c r="A167" s="17">
        <v>39722</v>
      </c>
      <c r="B167" s="42">
        <v>0.12988212567506568</v>
      </c>
      <c r="C167" s="42">
        <v>0.23941781767755696</v>
      </c>
      <c r="D167" s="42">
        <v>0.21332484761598564</v>
      </c>
      <c r="E167" s="42">
        <v>0.13939036868302063</v>
      </c>
      <c r="F167" s="42">
        <v>0.72201515965162888</v>
      </c>
    </row>
    <row r="168" spans="1:6">
      <c r="A168" s="17">
        <v>39753</v>
      </c>
      <c r="B168" s="42">
        <v>0.12988212567506568</v>
      </c>
      <c r="C168" s="42">
        <v>0.23891781767755696</v>
      </c>
      <c r="D168" s="42">
        <v>0.21432484761598564</v>
      </c>
      <c r="E168" s="42">
        <v>0.13889036868302063</v>
      </c>
      <c r="F168" s="42">
        <v>0.72201515965162899</v>
      </c>
    </row>
    <row r="169" spans="1:6">
      <c r="A169" s="17">
        <v>39783</v>
      </c>
      <c r="B169" s="42">
        <v>0.12988212567506568</v>
      </c>
      <c r="C169" s="42">
        <v>0.23841781767755696</v>
      </c>
      <c r="D169" s="42">
        <v>0.21532484761598564</v>
      </c>
      <c r="E169" s="42">
        <v>0.13839036868302063</v>
      </c>
      <c r="F169" s="42">
        <v>0.72201515965162888</v>
      </c>
    </row>
    <row r="170" spans="1:6">
      <c r="A170" s="17">
        <v>39814</v>
      </c>
      <c r="B170" s="42">
        <v>0.12988212567506568</v>
      </c>
      <c r="C170" s="42">
        <v>0.23791781767755696</v>
      </c>
      <c r="D170" s="42">
        <v>0.21632484761598564</v>
      </c>
      <c r="E170" s="42">
        <v>0.13789036868302063</v>
      </c>
      <c r="F170" s="42">
        <v>0.72201515965162888</v>
      </c>
    </row>
    <row r="171" spans="1:6">
      <c r="A171" s="17">
        <v>39845</v>
      </c>
      <c r="B171" s="42">
        <v>0.12988212567506568</v>
      </c>
      <c r="C171" s="42">
        <v>0.23741781767755696</v>
      </c>
      <c r="D171" s="42">
        <v>0.21732484761598564</v>
      </c>
      <c r="E171" s="42">
        <v>0.13739036868302062</v>
      </c>
      <c r="F171" s="42">
        <v>0.72201515965162888</v>
      </c>
    </row>
    <row r="172" spans="1:6">
      <c r="A172" s="17">
        <v>39873</v>
      </c>
      <c r="B172" s="42">
        <v>0.12988212567506568</v>
      </c>
      <c r="C172" s="42">
        <v>0.23691781767755696</v>
      </c>
      <c r="D172" s="42">
        <v>0.21832484761598564</v>
      </c>
      <c r="E172" s="42">
        <v>0.13689036868302062</v>
      </c>
      <c r="F172" s="42">
        <v>0.72201515965162899</v>
      </c>
    </row>
    <row r="173" spans="1:6">
      <c r="A173" s="17">
        <v>39904</v>
      </c>
      <c r="B173" s="42">
        <v>0.12988212567506568</v>
      </c>
      <c r="C173" s="42">
        <v>0.23641781767755696</v>
      </c>
      <c r="D173" s="42">
        <v>0.21932484761598564</v>
      </c>
      <c r="E173" s="42">
        <v>0.13639036868302062</v>
      </c>
      <c r="F173" s="42">
        <v>0.72201515965162888</v>
      </c>
    </row>
    <row r="174" spans="1:6">
      <c r="A174" s="17">
        <v>39934</v>
      </c>
      <c r="B174" s="42">
        <v>0.12988212567506568</v>
      </c>
      <c r="C174" s="42">
        <v>0.23591781767755696</v>
      </c>
      <c r="D174" s="42">
        <v>0.22032484761598564</v>
      </c>
      <c r="E174" s="42">
        <v>0.13589036868302062</v>
      </c>
      <c r="F174" s="42">
        <v>0.72201515965162888</v>
      </c>
    </row>
    <row r="175" spans="1:6">
      <c r="A175" s="17">
        <v>39965</v>
      </c>
      <c r="B175" s="42">
        <v>0.12988212567506568</v>
      </c>
      <c r="C175" s="42">
        <v>0.23541781767755696</v>
      </c>
      <c r="D175" s="42">
        <v>0.22132484761598564</v>
      </c>
      <c r="E175" s="42">
        <v>0.13539036868302062</v>
      </c>
      <c r="F175" s="42">
        <v>0.72201515965162888</v>
      </c>
    </row>
    <row r="176" spans="1:6">
      <c r="A176" s="17">
        <v>39995</v>
      </c>
      <c r="B176" s="42">
        <v>0.12988212567506568</v>
      </c>
      <c r="C176" s="42">
        <v>0.23491781767755696</v>
      </c>
      <c r="D176" s="42">
        <v>0.22232484761598564</v>
      </c>
      <c r="E176" s="42">
        <v>0.13489036868302062</v>
      </c>
      <c r="F176" s="42">
        <v>0.72201515965162899</v>
      </c>
    </row>
    <row r="177" spans="1:6">
      <c r="A177" s="17">
        <v>40026</v>
      </c>
      <c r="B177" s="42">
        <v>0.12988212567506568</v>
      </c>
      <c r="C177" s="42">
        <v>0.23441781767755696</v>
      </c>
      <c r="D177" s="42">
        <v>0.22332484761598564</v>
      </c>
      <c r="E177" s="42">
        <v>0.13439036868302062</v>
      </c>
      <c r="F177" s="42">
        <v>0.72201515965162888</v>
      </c>
    </row>
    <row r="178" spans="1:6">
      <c r="A178" s="17">
        <v>40057</v>
      </c>
      <c r="B178" s="42">
        <v>0.12988212567506568</v>
      </c>
      <c r="C178" s="42">
        <v>0.23391781767755696</v>
      </c>
      <c r="D178" s="42">
        <v>0.22432484761598565</v>
      </c>
      <c r="E178" s="42">
        <v>0.13389036868302062</v>
      </c>
      <c r="F178" s="42">
        <v>0.72201515965162888</v>
      </c>
    </row>
    <row r="179" spans="1:6">
      <c r="A179" s="17">
        <v>40087</v>
      </c>
      <c r="B179" s="42">
        <v>0.12988212567506568</v>
      </c>
      <c r="C179" s="42">
        <v>0.23341781767755695</v>
      </c>
      <c r="D179" s="42">
        <v>0.22532484761598565</v>
      </c>
      <c r="E179" s="42">
        <v>0.13339036868302062</v>
      </c>
      <c r="F179" s="42">
        <v>0.72201515965162888</v>
      </c>
    </row>
    <row r="180" spans="1:6">
      <c r="A180" s="17">
        <v>40118</v>
      </c>
      <c r="B180" s="42">
        <v>0.12988212567506568</v>
      </c>
      <c r="C180" s="42">
        <v>0.23291781767755695</v>
      </c>
      <c r="D180" s="42">
        <v>0.22632484761598565</v>
      </c>
      <c r="E180" s="42">
        <v>0.13289036868302062</v>
      </c>
      <c r="F180" s="42">
        <v>0.72201515965162899</v>
      </c>
    </row>
    <row r="181" spans="1:6">
      <c r="A181" s="17">
        <v>40148</v>
      </c>
      <c r="B181" s="42">
        <v>0.12988212567506568</v>
      </c>
      <c r="C181" s="42">
        <v>0.23241781767755695</v>
      </c>
      <c r="D181" s="42">
        <v>0.22732484761598565</v>
      </c>
      <c r="E181" s="42">
        <v>0.13239036868302062</v>
      </c>
      <c r="F181" s="42">
        <v>0.72201515965162888</v>
      </c>
    </row>
    <row r="182" spans="1:6">
      <c r="A182" s="17">
        <v>40179</v>
      </c>
      <c r="B182" s="42">
        <v>0.12988212567506568</v>
      </c>
      <c r="C182" s="42">
        <v>0.23191781767755695</v>
      </c>
      <c r="D182" s="42">
        <v>0.22832484761598565</v>
      </c>
      <c r="E182" s="42">
        <v>0.13189036868302062</v>
      </c>
      <c r="F182" s="42">
        <v>0.72201515965162888</v>
      </c>
    </row>
    <row r="183" spans="1:6">
      <c r="A183" s="17">
        <v>40210</v>
      </c>
      <c r="B183" s="42">
        <v>0.12988212567506568</v>
      </c>
      <c r="C183" s="42">
        <v>0.23191781767755695</v>
      </c>
      <c r="D183" s="42">
        <v>0.22832484761598565</v>
      </c>
      <c r="E183" s="42">
        <v>0.13189036868302062</v>
      </c>
      <c r="F183" s="42">
        <v>0.72201515965162888</v>
      </c>
    </row>
    <row r="184" spans="1:6">
      <c r="A184" s="17">
        <v>40238</v>
      </c>
      <c r="B184" s="42">
        <v>0.12988212567506568</v>
      </c>
      <c r="C184" s="42">
        <v>0.23191781767755695</v>
      </c>
      <c r="D184" s="42">
        <v>0.22832484761598565</v>
      </c>
      <c r="E184" s="42">
        <v>0.13189036868302062</v>
      </c>
      <c r="F184" s="42">
        <v>0.72201515965162888</v>
      </c>
    </row>
    <row r="185" spans="1:6">
      <c r="A185" s="17">
        <v>40269</v>
      </c>
      <c r="B185" s="42">
        <v>0.13619667242467989</v>
      </c>
      <c r="C185" s="42">
        <v>0.23342293309406612</v>
      </c>
      <c r="D185" s="42">
        <v>0.21415781959984104</v>
      </c>
      <c r="E185" s="42">
        <v>0.11762380015106184</v>
      </c>
      <c r="F185" s="42">
        <v>0.70140122526964888</v>
      </c>
    </row>
    <row r="186" spans="1:6">
      <c r="A186" s="17">
        <v>40299</v>
      </c>
      <c r="B186" s="42">
        <v>0.13619667242467989</v>
      </c>
      <c r="C186" s="42">
        <v>0.23342293309406612</v>
      </c>
      <c r="D186" s="42">
        <v>0.21415781959984104</v>
      </c>
      <c r="E186" s="42">
        <v>0.11762380015106184</v>
      </c>
      <c r="F186" s="42">
        <v>0.70140122526964888</v>
      </c>
    </row>
    <row r="187" spans="1:6">
      <c r="A187" s="17">
        <v>40330</v>
      </c>
      <c r="B187" s="42">
        <v>0.13619667242467989</v>
      </c>
      <c r="C187" s="42">
        <v>0.23342293309406612</v>
      </c>
      <c r="D187" s="42">
        <v>0.21415781959984104</v>
      </c>
      <c r="E187" s="42">
        <v>0.11762380015106184</v>
      </c>
      <c r="F187" s="42">
        <v>0.70140122526964888</v>
      </c>
    </row>
    <row r="188" spans="1:6">
      <c r="A188" s="17">
        <v>40360</v>
      </c>
      <c r="B188" s="42">
        <v>0.13430729881137612</v>
      </c>
      <c r="C188" s="42">
        <v>0.2019778800007144</v>
      </c>
      <c r="D188" s="42">
        <v>0.21678367530323128</v>
      </c>
      <c r="E188" s="42">
        <v>0.13117306391213102</v>
      </c>
      <c r="F188" s="42">
        <v>0.68424191802745282</v>
      </c>
    </row>
    <row r="189" spans="1:6">
      <c r="A189" s="17">
        <v>40391</v>
      </c>
      <c r="B189" s="42">
        <v>0.13430729881137612</v>
      </c>
      <c r="C189" s="42">
        <v>0.2019778800007144</v>
      </c>
      <c r="D189" s="42">
        <v>0.21678367530323128</v>
      </c>
      <c r="E189" s="42">
        <v>0.13117306391213102</v>
      </c>
      <c r="F189" s="42">
        <v>0.68424191802745282</v>
      </c>
    </row>
    <row r="190" spans="1:6">
      <c r="A190" s="17">
        <v>40422</v>
      </c>
      <c r="B190" s="42">
        <v>0.13430729881137612</v>
      </c>
      <c r="C190" s="42">
        <v>0.2019778800007144</v>
      </c>
      <c r="D190" s="42">
        <v>0.21678367530323128</v>
      </c>
      <c r="E190" s="42">
        <v>0.13117306391213102</v>
      </c>
      <c r="F190" s="42">
        <v>0.68424191802745282</v>
      </c>
    </row>
    <row r="191" spans="1:6">
      <c r="A191" s="17">
        <v>40452</v>
      </c>
      <c r="B191" s="42">
        <v>0.12156336336997668</v>
      </c>
      <c r="C191" s="42">
        <v>0.21144446558478761</v>
      </c>
      <c r="D191" s="42">
        <v>0.24527892747954669</v>
      </c>
      <c r="E191" s="42">
        <v>0.1101888060261416</v>
      </c>
      <c r="F191" s="42">
        <v>0.68847556246045249</v>
      </c>
    </row>
    <row r="192" spans="1:6">
      <c r="A192" s="17">
        <v>40483</v>
      </c>
      <c r="B192" s="42">
        <v>0.12156336336997668</v>
      </c>
      <c r="C192" s="42">
        <v>0.21144446558478761</v>
      </c>
      <c r="D192" s="42">
        <v>0.24527892747954669</v>
      </c>
      <c r="E192" s="42">
        <v>0.1101888060261416</v>
      </c>
      <c r="F192" s="42">
        <v>0.68847556246045249</v>
      </c>
    </row>
    <row r="193" spans="1:6">
      <c r="A193" s="17">
        <v>40513</v>
      </c>
      <c r="B193" s="42">
        <v>0.12156336336997668</v>
      </c>
      <c r="C193" s="42">
        <v>0.21144446558478761</v>
      </c>
      <c r="D193" s="42">
        <v>0.24527892747954669</v>
      </c>
      <c r="E193" s="42">
        <v>0.1101888060261416</v>
      </c>
      <c r="F193" s="42">
        <v>0.68847556246045249</v>
      </c>
    </row>
    <row r="194" spans="1:6">
      <c r="A194" s="17">
        <v>40544</v>
      </c>
      <c r="B194" s="42">
        <v>0.1399074658767098</v>
      </c>
      <c r="C194" s="42">
        <v>0.23232139445045127</v>
      </c>
      <c r="D194" s="42">
        <v>0.22973488778367335</v>
      </c>
      <c r="E194" s="42">
        <v>9.0252055510683007E-2</v>
      </c>
      <c r="F194" s="42">
        <v>0.69221580362151747</v>
      </c>
    </row>
    <row r="195" spans="1:6">
      <c r="A195" s="17">
        <v>40575</v>
      </c>
      <c r="B195" s="42">
        <v>0.1399074658767098</v>
      </c>
      <c r="C195" s="42">
        <v>0.23232139445045127</v>
      </c>
      <c r="D195" s="42">
        <v>0.22973488778367335</v>
      </c>
      <c r="E195" s="42">
        <v>9.0252055510683007E-2</v>
      </c>
      <c r="F195" s="42">
        <v>0.69221580362151747</v>
      </c>
    </row>
    <row r="196" spans="1:6">
      <c r="A196" s="17">
        <v>40603</v>
      </c>
      <c r="B196" s="42">
        <v>0.1399074658767098</v>
      </c>
      <c r="C196" s="42">
        <v>0.23232139445045127</v>
      </c>
      <c r="D196" s="42">
        <v>0.22973488778367335</v>
      </c>
      <c r="E196" s="42">
        <v>9.0252055510683007E-2</v>
      </c>
      <c r="F196" s="42">
        <v>0.69221580362151747</v>
      </c>
    </row>
    <row r="197" spans="1:6">
      <c r="A197" s="17">
        <v>40634</v>
      </c>
      <c r="B197" s="42">
        <v>0.13654104189240351</v>
      </c>
      <c r="C197" s="42">
        <v>0.24236780401714669</v>
      </c>
      <c r="D197" s="42">
        <v>0.21617692374118724</v>
      </c>
      <c r="E197" s="42">
        <v>7.6321878208189656E-2</v>
      </c>
      <c r="F197" s="42">
        <v>0.67140764785892715</v>
      </c>
    </row>
    <row r="198" spans="1:6">
      <c r="A198" s="17">
        <v>40664</v>
      </c>
      <c r="B198" s="42">
        <v>0.13654104189240351</v>
      </c>
      <c r="C198" s="42">
        <v>0.24236780401714669</v>
      </c>
      <c r="D198" s="42">
        <v>0.21617692374118724</v>
      </c>
      <c r="E198" s="42">
        <v>7.6321878208189656E-2</v>
      </c>
      <c r="F198" s="42">
        <v>0.67140764785892715</v>
      </c>
    </row>
    <row r="199" spans="1:6">
      <c r="A199" s="17">
        <v>40695</v>
      </c>
      <c r="B199" s="42">
        <v>0.13654104189240351</v>
      </c>
      <c r="C199" s="42">
        <v>0.24236780401714669</v>
      </c>
      <c r="D199" s="42">
        <v>0.21617692374118724</v>
      </c>
      <c r="E199" s="42">
        <v>7.6321878208189656E-2</v>
      </c>
      <c r="F199" s="42">
        <v>0.67140764785892715</v>
      </c>
    </row>
    <row r="200" spans="1:6">
      <c r="A200" s="17">
        <v>40725</v>
      </c>
      <c r="B200" s="42">
        <v>0.13495656604243389</v>
      </c>
      <c r="C200" s="42">
        <v>0.19866625071610156</v>
      </c>
      <c r="D200" s="42">
        <v>0.21761843746122764</v>
      </c>
      <c r="E200" s="42">
        <v>0.11842380852491775</v>
      </c>
      <c r="F200" s="42">
        <v>0.66966506274468085</v>
      </c>
    </row>
    <row r="201" spans="1:6">
      <c r="A201" s="17">
        <v>40756</v>
      </c>
      <c r="B201" s="42">
        <v>0.13495656604243389</v>
      </c>
      <c r="C201" s="42">
        <v>0.19866625071610156</v>
      </c>
      <c r="D201" s="42">
        <v>0.21761843746122764</v>
      </c>
      <c r="E201" s="42">
        <v>0.11842380852491775</v>
      </c>
      <c r="F201" s="42">
        <v>0.66966506274468085</v>
      </c>
    </row>
    <row r="202" spans="1:6">
      <c r="A202" s="17">
        <v>40787</v>
      </c>
      <c r="B202" s="42">
        <v>0.13495656604243389</v>
      </c>
      <c r="C202" s="42">
        <v>0.19866625071610156</v>
      </c>
      <c r="D202" s="42">
        <v>0.21761843746122764</v>
      </c>
      <c r="E202" s="42">
        <v>0.11842380852491775</v>
      </c>
      <c r="F202" s="42">
        <v>0.66966506274468085</v>
      </c>
    </row>
    <row r="203" spans="1:6">
      <c r="A203" s="17">
        <v>40817</v>
      </c>
      <c r="B203" s="42">
        <v>0.13934969993454027</v>
      </c>
      <c r="C203" s="42">
        <v>0.20525187009988854</v>
      </c>
      <c r="D203" s="42">
        <v>0.23487740039875471</v>
      </c>
      <c r="E203" s="42">
        <v>0.12200561654582434</v>
      </c>
      <c r="F203" s="42">
        <v>0.70148458697900784</v>
      </c>
    </row>
    <row r="204" spans="1:6">
      <c r="A204" s="17">
        <v>40848</v>
      </c>
      <c r="B204" s="42">
        <v>0.13934969993454027</v>
      </c>
      <c r="C204" s="42">
        <v>0.20525187009988854</v>
      </c>
      <c r="D204" s="42">
        <v>0.23487740039875471</v>
      </c>
      <c r="E204" s="42">
        <v>0.12200561654582434</v>
      </c>
      <c r="F204" s="42">
        <v>0.70148458697900784</v>
      </c>
    </row>
    <row r="205" spans="1:6">
      <c r="A205" s="17">
        <v>40878</v>
      </c>
      <c r="B205" s="42">
        <v>0.13934969993454027</v>
      </c>
      <c r="C205" s="42">
        <v>0.20525187009988854</v>
      </c>
      <c r="D205" s="42">
        <v>0.23487740039875471</v>
      </c>
      <c r="E205" s="42">
        <v>0.12200561654582434</v>
      </c>
      <c r="F205" s="42">
        <v>0.70148458697900784</v>
      </c>
    </row>
    <row r="206" spans="1:6">
      <c r="A206" s="17">
        <v>40909</v>
      </c>
      <c r="B206" s="42">
        <v>0.15420891286930835</v>
      </c>
      <c r="C206" s="42">
        <v>0.21123362742207863</v>
      </c>
      <c r="D206" s="42">
        <v>0.21215195084849089</v>
      </c>
      <c r="E206" s="42">
        <v>0.12571847233706462</v>
      </c>
      <c r="F206" s="42">
        <v>0.70331296347694261</v>
      </c>
    </row>
    <row r="207" spans="1:6">
      <c r="A207" s="17">
        <v>40940</v>
      </c>
      <c r="B207" s="42">
        <v>0.15420891286930835</v>
      </c>
      <c r="C207" s="42">
        <v>0.21123362742207863</v>
      </c>
      <c r="D207" s="42">
        <v>0.21215195084849089</v>
      </c>
      <c r="E207" s="42">
        <v>0.12571847233706462</v>
      </c>
      <c r="F207" s="42">
        <v>0.70331296347694261</v>
      </c>
    </row>
    <row r="208" spans="1:6">
      <c r="A208" s="17">
        <v>40969</v>
      </c>
      <c r="B208" s="42">
        <v>0.15420891286930835</v>
      </c>
      <c r="C208" s="42">
        <v>0.21123362742207863</v>
      </c>
      <c r="D208" s="42">
        <v>0.21215195084849089</v>
      </c>
      <c r="E208" s="42">
        <v>0.12571847233706462</v>
      </c>
      <c r="F208" s="42">
        <v>0.70331296347694261</v>
      </c>
    </row>
    <row r="209" spans="1:6">
      <c r="A209" s="17">
        <v>41000</v>
      </c>
      <c r="B209" s="42">
        <v>0.15959106492900832</v>
      </c>
      <c r="C209" s="42">
        <v>0.19933670712053689</v>
      </c>
      <c r="D209" s="42">
        <v>0.21904836854678195</v>
      </c>
      <c r="E209" s="42">
        <v>0.11321288257204511</v>
      </c>
      <c r="F209" s="42">
        <v>0.69118902316837216</v>
      </c>
    </row>
    <row r="210" spans="1:6">
      <c r="A210" s="17">
        <v>41030</v>
      </c>
      <c r="B210" s="42">
        <v>0.15959106492900832</v>
      </c>
      <c r="C210" s="42">
        <v>0.19933670712053689</v>
      </c>
      <c r="D210" s="42">
        <v>0.21904836854678195</v>
      </c>
      <c r="E210" s="42">
        <v>0.11321288257204511</v>
      </c>
      <c r="F210" s="42">
        <v>0.69118902316837216</v>
      </c>
    </row>
    <row r="211" spans="1:6">
      <c r="A211" s="17">
        <v>41061</v>
      </c>
      <c r="B211" s="42">
        <v>0.15959106492900832</v>
      </c>
      <c r="C211" s="42">
        <v>0.19933670712053689</v>
      </c>
      <c r="D211" s="42">
        <v>0.21904836854678195</v>
      </c>
      <c r="E211" s="42">
        <v>0.11321288257204511</v>
      </c>
      <c r="F211" s="42">
        <v>0.69118902316837216</v>
      </c>
    </row>
    <row r="212" spans="1:6">
      <c r="A212" s="17">
        <v>41091</v>
      </c>
      <c r="B212" s="42">
        <v>0.15194983671318163</v>
      </c>
      <c r="C212" s="42">
        <v>0.18234210617052291</v>
      </c>
      <c r="D212" s="42">
        <v>0.22721441787477997</v>
      </c>
      <c r="E212" s="42">
        <v>0.11909378602725255</v>
      </c>
      <c r="F212" s="42">
        <v>0.68060014678573699</v>
      </c>
    </row>
    <row r="213" spans="1:6">
      <c r="A213" s="17">
        <v>41122</v>
      </c>
      <c r="B213" s="42">
        <v>0.15194983671318163</v>
      </c>
      <c r="C213" s="42">
        <v>0.18234210617052291</v>
      </c>
      <c r="D213" s="42">
        <v>0.22721441787477997</v>
      </c>
      <c r="E213" s="42">
        <v>0.11909378602725255</v>
      </c>
      <c r="F213" s="42">
        <v>0.68060014678573699</v>
      </c>
    </row>
    <row r="214" spans="1:6">
      <c r="A214" s="17">
        <v>41153</v>
      </c>
      <c r="B214" s="42">
        <v>0.15194983671318163</v>
      </c>
      <c r="C214" s="42">
        <v>0.18234210617052291</v>
      </c>
      <c r="D214" s="42">
        <v>0.22721441787477997</v>
      </c>
      <c r="E214" s="42">
        <v>0.11909378602725255</v>
      </c>
      <c r="F214" s="42">
        <v>0.68060014678573699</v>
      </c>
    </row>
    <row r="215" spans="1:6">
      <c r="A215" s="17">
        <v>41183</v>
      </c>
      <c r="B215" s="42">
        <v>0.15124009329183011</v>
      </c>
      <c r="C215" s="42">
        <v>0.18223033805064232</v>
      </c>
      <c r="D215" s="42">
        <v>0.23703295725001186</v>
      </c>
      <c r="E215" s="42">
        <v>0.10293379799014929</v>
      </c>
      <c r="F215" s="42">
        <v>0.67343718658263363</v>
      </c>
    </row>
    <row r="216" spans="1:6">
      <c r="A216" s="17">
        <v>41214</v>
      </c>
      <c r="B216" s="42">
        <v>0.15124009329183011</v>
      </c>
      <c r="C216" s="42">
        <v>0.18223033805064232</v>
      </c>
      <c r="D216" s="42">
        <v>0.23703295725001186</v>
      </c>
      <c r="E216" s="42">
        <v>0.10293379799014929</v>
      </c>
      <c r="F216" s="42">
        <v>0.67343718658263363</v>
      </c>
    </row>
    <row r="217" spans="1:6">
      <c r="A217" s="17">
        <v>41244</v>
      </c>
      <c r="B217" s="42">
        <v>0.15124009329183011</v>
      </c>
      <c r="C217" s="42">
        <v>0.18223033805064232</v>
      </c>
      <c r="D217" s="42">
        <v>0.23703295725001186</v>
      </c>
      <c r="E217" s="42">
        <v>0.10293379799014929</v>
      </c>
      <c r="F217" s="42">
        <v>0.67343718658263363</v>
      </c>
    </row>
    <row r="218" spans="1:6">
      <c r="A218" s="17">
        <v>41275</v>
      </c>
      <c r="B218" s="42">
        <v>0.15555700590188029</v>
      </c>
      <c r="C218" s="42">
        <v>0.18901545060589892</v>
      </c>
      <c r="D218" s="42">
        <v>0.24252268489694989</v>
      </c>
      <c r="E218" s="42">
        <v>0.10601686464606509</v>
      </c>
      <c r="F218" s="42">
        <v>0.69311200605079426</v>
      </c>
    </row>
    <row r="219" spans="1:6">
      <c r="A219" s="17">
        <v>41306</v>
      </c>
      <c r="B219" s="42">
        <v>0.15555700590188029</v>
      </c>
      <c r="C219" s="42">
        <v>0.18901545060589892</v>
      </c>
      <c r="D219" s="42">
        <v>0.24252268489694989</v>
      </c>
      <c r="E219" s="42">
        <v>0.10601686464606509</v>
      </c>
      <c r="F219" s="42">
        <v>0.69311200605079426</v>
      </c>
    </row>
    <row r="220" spans="1:6">
      <c r="A220" s="17">
        <v>41334</v>
      </c>
      <c r="B220" s="42">
        <v>0.15555700590188029</v>
      </c>
      <c r="C220" s="42">
        <v>0.18901545060589892</v>
      </c>
      <c r="D220" s="42">
        <v>0.24252268489694989</v>
      </c>
      <c r="E220" s="42">
        <v>0.10601686464606509</v>
      </c>
      <c r="F220" s="42">
        <v>0.69311200605079426</v>
      </c>
    </row>
    <row r="221" spans="1:6">
      <c r="A221" s="17">
        <v>41365</v>
      </c>
      <c r="B221" s="42">
        <v>0.16341173317831892</v>
      </c>
      <c r="C221" s="42">
        <v>0.19832284547797352</v>
      </c>
      <c r="D221" s="42">
        <v>0.23460666303921543</v>
      </c>
      <c r="E221" s="42">
        <v>9.9752819384865077E-2</v>
      </c>
      <c r="F221" s="42">
        <v>0.69609406108037297</v>
      </c>
    </row>
    <row r="222" spans="1:6">
      <c r="A222" s="17">
        <v>41395</v>
      </c>
      <c r="B222" s="42">
        <v>0.16341173317831892</v>
      </c>
      <c r="C222" s="42">
        <v>0.19832284547797352</v>
      </c>
      <c r="D222" s="42">
        <v>0.23460666303921543</v>
      </c>
      <c r="E222" s="42">
        <v>9.9752819384865077E-2</v>
      </c>
      <c r="F222" s="42">
        <v>0.69609406108037297</v>
      </c>
    </row>
    <row r="223" spans="1:6">
      <c r="A223" s="17">
        <v>41426</v>
      </c>
      <c r="B223" s="42">
        <v>0.16341173317831892</v>
      </c>
      <c r="C223" s="42">
        <v>0.19832284547797352</v>
      </c>
      <c r="D223" s="42">
        <v>0.23460666303921543</v>
      </c>
      <c r="E223" s="42">
        <v>9.9752819384865077E-2</v>
      </c>
      <c r="F223" s="42">
        <v>0.69609406108037297</v>
      </c>
    </row>
    <row r="224" spans="1:6">
      <c r="A224" s="17">
        <v>41456</v>
      </c>
      <c r="B224" s="42">
        <v>0.15469969794530913</v>
      </c>
      <c r="C224" s="42">
        <v>0.18136933668469482</v>
      </c>
      <c r="D224" s="42">
        <v>0.24342150773585272</v>
      </c>
      <c r="E224" s="42">
        <v>0.11408576054940356</v>
      </c>
      <c r="F224" s="42">
        <v>0.69357630291526018</v>
      </c>
    </row>
    <row r="225" spans="1:6">
      <c r="A225" s="17">
        <v>41487</v>
      </c>
      <c r="B225" s="42">
        <v>0.15469969794530913</v>
      </c>
      <c r="C225" s="42">
        <v>0.18136933668469482</v>
      </c>
      <c r="D225" s="42">
        <v>0.24342150773585272</v>
      </c>
      <c r="E225" s="42">
        <v>0.11408576054940356</v>
      </c>
      <c r="F225" s="42">
        <v>0.69357630291526018</v>
      </c>
    </row>
    <row r="226" spans="1:6">
      <c r="A226" s="17">
        <v>41518</v>
      </c>
      <c r="B226" s="42">
        <v>0.15469969794530913</v>
      </c>
      <c r="C226" s="42">
        <v>0.18136933668469482</v>
      </c>
      <c r="D226" s="42">
        <v>0.24342150773585272</v>
      </c>
      <c r="E226" s="42">
        <v>0.11408576054940356</v>
      </c>
      <c r="F226" s="42">
        <v>0.69357630291526018</v>
      </c>
    </row>
    <row r="227" spans="1:6">
      <c r="A227" s="17">
        <v>41548</v>
      </c>
      <c r="B227" s="42">
        <v>0.15085631777151459</v>
      </c>
      <c r="C227" s="42">
        <v>0.18248675170088827</v>
      </c>
      <c r="D227" s="42">
        <v>0.26735965766274594</v>
      </c>
      <c r="E227" s="42">
        <v>0.10735836701581072</v>
      </c>
      <c r="F227" s="42">
        <v>0.70806109415095952</v>
      </c>
    </row>
    <row r="228" spans="1:6">
      <c r="A228" s="17">
        <v>41579</v>
      </c>
      <c r="B228" s="42">
        <v>0.15085631777151459</v>
      </c>
      <c r="C228" s="42">
        <v>0.18248675170088827</v>
      </c>
      <c r="D228" s="42">
        <v>0.26735965766274594</v>
      </c>
      <c r="E228" s="42">
        <v>0.10735836701581072</v>
      </c>
      <c r="F228" s="42">
        <v>0.70806109415095952</v>
      </c>
    </row>
    <row r="229" spans="1:6">
      <c r="A229" s="17">
        <v>41609</v>
      </c>
      <c r="B229" s="42">
        <v>0.15085631777151459</v>
      </c>
      <c r="C229" s="42">
        <v>0.18248675170088827</v>
      </c>
      <c r="D229" s="42">
        <v>0.26735965766274594</v>
      </c>
      <c r="E229" s="42">
        <v>0.10735836701581072</v>
      </c>
      <c r="F229" s="42">
        <v>0.70806109415095952</v>
      </c>
    </row>
    <row r="230" spans="1:6">
      <c r="A230" s="17">
        <v>41640</v>
      </c>
      <c r="B230" s="42">
        <v>0.15411387033595464</v>
      </c>
      <c r="C230" s="42">
        <v>0.19924160637370791</v>
      </c>
      <c r="D230" s="42">
        <v>0.25114297888785148</v>
      </c>
      <c r="E230" s="42">
        <v>0.1138269302637213</v>
      </c>
      <c r="F230" s="42">
        <v>0.71832538586123529</v>
      </c>
    </row>
    <row r="231" spans="1:6">
      <c r="A231" s="17">
        <v>41671</v>
      </c>
      <c r="B231" s="42">
        <v>0.15411387033595464</v>
      </c>
      <c r="C231" s="42">
        <v>0.19924160637370791</v>
      </c>
      <c r="D231" s="42">
        <v>0.25114297888785148</v>
      </c>
      <c r="E231" s="42">
        <v>0.1138269302637213</v>
      </c>
      <c r="F231" s="42">
        <v>0.71832538586123529</v>
      </c>
    </row>
    <row r="232" spans="1:6">
      <c r="A232" s="17">
        <v>41699</v>
      </c>
      <c r="B232" s="42">
        <v>0.15411387033595464</v>
      </c>
      <c r="C232" s="42">
        <v>0.19924160637370791</v>
      </c>
      <c r="D232" s="42">
        <v>0.25114297888785148</v>
      </c>
      <c r="E232" s="42">
        <v>0.1138269302637213</v>
      </c>
      <c r="F232" s="42">
        <v>0.71832538586123529</v>
      </c>
    </row>
    <row r="233" spans="1:6">
      <c r="A233" s="17">
        <v>41730</v>
      </c>
      <c r="B233" s="42">
        <v>0.16152965623745263</v>
      </c>
      <c r="C233" s="42">
        <v>0.20011701427423129</v>
      </c>
      <c r="D233" s="42">
        <v>0.25221128812045607</v>
      </c>
      <c r="E233" s="42">
        <v>0.10190441386866453</v>
      </c>
      <c r="F233" s="42">
        <v>0.71576237250080454</v>
      </c>
    </row>
    <row r="234" spans="1:6">
      <c r="A234" s="17">
        <v>41760</v>
      </c>
      <c r="B234" s="42">
        <v>0.16152965623745263</v>
      </c>
      <c r="C234" s="42">
        <v>0.20011701427423129</v>
      </c>
      <c r="D234" s="42">
        <v>0.25221128812045607</v>
      </c>
      <c r="E234" s="42">
        <v>0.10190441386866453</v>
      </c>
      <c r="F234" s="42">
        <v>0.71576237250080454</v>
      </c>
    </row>
    <row r="235" spans="1:6">
      <c r="A235" s="17">
        <v>41791</v>
      </c>
      <c r="B235" s="42">
        <v>0.16152965623745263</v>
      </c>
      <c r="C235" s="42">
        <v>0.20011701427423129</v>
      </c>
      <c r="D235" s="42">
        <v>0.25221128812045607</v>
      </c>
      <c r="E235" s="42">
        <v>0.10190441386866453</v>
      </c>
      <c r="F235" s="42">
        <v>0.71576237250080454</v>
      </c>
    </row>
    <row r="236" spans="1:6">
      <c r="A236" s="17">
        <v>41821</v>
      </c>
      <c r="B236" s="42">
        <v>0.1631031246735451</v>
      </c>
      <c r="C236" s="42">
        <v>0.18317717658058924</v>
      </c>
      <c r="D236" s="42">
        <v>0.25250314207963209</v>
      </c>
      <c r="E236" s="42">
        <v>0.10824276057636523</v>
      </c>
      <c r="F236" s="42">
        <v>0.7070262039101316</v>
      </c>
    </row>
    <row r="237" spans="1:6">
      <c r="A237" s="17">
        <v>41852</v>
      </c>
      <c r="B237" s="42">
        <v>0.1631031246735451</v>
      </c>
      <c r="C237" s="42">
        <v>0.18317717658058924</v>
      </c>
      <c r="D237" s="42">
        <v>0.25250314207963209</v>
      </c>
      <c r="E237" s="42">
        <v>0.10824276057636523</v>
      </c>
      <c r="F237" s="42">
        <v>0.7070262039101316</v>
      </c>
    </row>
    <row r="238" spans="1:6">
      <c r="A238" s="17">
        <v>41883</v>
      </c>
      <c r="B238" s="42">
        <v>0.1631031246735451</v>
      </c>
      <c r="C238" s="42">
        <v>0.18317717658058924</v>
      </c>
      <c r="D238" s="42">
        <v>0.25250314207963209</v>
      </c>
      <c r="E238" s="42">
        <v>0.10824276057636523</v>
      </c>
      <c r="F238" s="42">
        <v>0.7070262039101316</v>
      </c>
    </row>
    <row r="239" spans="1:6">
      <c r="A239" s="17">
        <v>41913</v>
      </c>
      <c r="B239" s="42">
        <v>0.15227562420469007</v>
      </c>
      <c r="C239" s="42">
        <v>0.18509824481377368</v>
      </c>
      <c r="D239" s="42">
        <v>0.27925809280719838</v>
      </c>
      <c r="E239" s="42">
        <v>9.7890450105586557E-2</v>
      </c>
      <c r="F239" s="42">
        <v>0.71452241193124877</v>
      </c>
    </row>
    <row r="240" spans="1:6">
      <c r="A240" s="17">
        <v>41944</v>
      </c>
      <c r="B240" s="42">
        <v>0.15227562420469007</v>
      </c>
      <c r="C240" s="42">
        <v>0.18509824481377368</v>
      </c>
      <c r="D240" s="42">
        <v>0.27925809280719838</v>
      </c>
      <c r="E240" s="42">
        <v>9.7890450105586557E-2</v>
      </c>
      <c r="F240" s="42">
        <v>0.71452241193124877</v>
      </c>
    </row>
    <row r="241" spans="1:6">
      <c r="A241" s="17">
        <v>41974</v>
      </c>
      <c r="B241" s="42">
        <v>0.15227562420469007</v>
      </c>
      <c r="C241" s="42">
        <v>0.18509824481377368</v>
      </c>
      <c r="D241" s="42">
        <v>0.27925809280719838</v>
      </c>
      <c r="E241" s="42">
        <v>9.7890450105586557E-2</v>
      </c>
      <c r="F241" s="42">
        <v>0.71452241193124877</v>
      </c>
    </row>
    <row r="242" spans="1:6">
      <c r="A242" s="17">
        <v>42005</v>
      </c>
      <c r="B242" s="42">
        <v>0.15052911236225253</v>
      </c>
      <c r="C242" s="42">
        <v>0.20575821281145007</v>
      </c>
      <c r="D242" s="42">
        <v>0.26364941606101255</v>
      </c>
      <c r="E242" s="42">
        <v>0.10318574578603354</v>
      </c>
      <c r="F242" s="42">
        <v>0.72312248702074877</v>
      </c>
    </row>
    <row r="243" spans="1:6">
      <c r="A243" s="17">
        <v>42036</v>
      </c>
      <c r="B243" s="42">
        <v>0.15052911236225253</v>
      </c>
      <c r="C243" s="42">
        <v>0.20575821281145007</v>
      </c>
      <c r="D243" s="42">
        <v>0.26364941606101255</v>
      </c>
      <c r="E243" s="42">
        <v>0.10318574578603354</v>
      </c>
      <c r="F243" s="42">
        <v>0.72312248702074877</v>
      </c>
    </row>
    <row r="244" spans="1:6">
      <c r="A244" s="17">
        <v>42064</v>
      </c>
      <c r="B244" s="42">
        <v>0.15052911236225253</v>
      </c>
      <c r="C244" s="42">
        <v>0.20575821281145007</v>
      </c>
      <c r="D244" s="42">
        <v>0.26364941606101255</v>
      </c>
      <c r="E244" s="42">
        <v>0.10318574578603354</v>
      </c>
      <c r="F244" s="42">
        <v>0.72312248702074877</v>
      </c>
    </row>
    <row r="245" spans="1:6">
      <c r="A245" s="17">
        <v>42095</v>
      </c>
      <c r="B245" s="42">
        <v>0.16389422034309867</v>
      </c>
      <c r="C245" s="42">
        <v>0.21170799061952481</v>
      </c>
      <c r="D245" s="42">
        <v>0.25607357641159156</v>
      </c>
      <c r="E245" s="42">
        <v>9.1819449108903564E-2</v>
      </c>
      <c r="F245" s="42">
        <v>0.72349523648311864</v>
      </c>
    </row>
    <row r="246" spans="1:6">
      <c r="A246" s="17">
        <v>42125</v>
      </c>
      <c r="B246" s="42">
        <v>0.16389422034309867</v>
      </c>
      <c r="C246" s="42">
        <v>0.21170799061952481</v>
      </c>
      <c r="D246" s="42">
        <v>0.25607357641159156</v>
      </c>
      <c r="E246" s="42">
        <v>9.1819449108903564E-2</v>
      </c>
      <c r="F246" s="42">
        <v>0.72349523648311864</v>
      </c>
    </row>
    <row r="247" spans="1:6">
      <c r="A247" s="17">
        <v>42156</v>
      </c>
      <c r="B247" s="42">
        <v>0.16389422034309867</v>
      </c>
      <c r="C247" s="42">
        <v>0.21170799061952481</v>
      </c>
      <c r="D247" s="42">
        <v>0.25607357641159156</v>
      </c>
      <c r="E247" s="42">
        <v>9.1819449108903564E-2</v>
      </c>
      <c r="F247" s="42">
        <v>0.72349523648311864</v>
      </c>
    </row>
    <row r="248" spans="1:6">
      <c r="A248" s="17">
        <v>42186</v>
      </c>
      <c r="B248" s="42">
        <v>0.17228857484185714</v>
      </c>
      <c r="C248" s="42">
        <v>0.20430703120245247</v>
      </c>
      <c r="D248" s="42">
        <v>0.23427351086131154</v>
      </c>
      <c r="E248" s="42">
        <v>0.10446363790802515</v>
      </c>
      <c r="F248" s="42">
        <v>0.71533275481364633</v>
      </c>
    </row>
    <row r="249" spans="1:6">
      <c r="A249" s="17">
        <v>42217</v>
      </c>
      <c r="B249" s="42">
        <v>0.17228857484185714</v>
      </c>
      <c r="C249" s="42">
        <v>0.20430703120245247</v>
      </c>
      <c r="D249" s="42">
        <v>0.23427351086131154</v>
      </c>
      <c r="E249" s="42">
        <v>0.10446363790802515</v>
      </c>
      <c r="F249" s="42">
        <v>0.71533275481364633</v>
      </c>
    </row>
    <row r="250" spans="1:6">
      <c r="A250" s="17">
        <v>42248</v>
      </c>
      <c r="B250" s="42">
        <v>0.17228857484185714</v>
      </c>
      <c r="C250" s="42">
        <v>0.20430703120245247</v>
      </c>
      <c r="D250" s="42">
        <v>0.23427351086131154</v>
      </c>
      <c r="E250" s="42">
        <v>0.10446363790802515</v>
      </c>
      <c r="F250" s="42">
        <v>0.71533275481364633</v>
      </c>
    </row>
    <row r="251" spans="1:6">
      <c r="A251" s="17">
        <v>42278</v>
      </c>
      <c r="B251" s="42">
        <v>0.14918667237468253</v>
      </c>
      <c r="C251" s="42">
        <v>0.1916708245718535</v>
      </c>
      <c r="D251" s="42">
        <v>0.3056146070505949</v>
      </c>
      <c r="E251" s="42">
        <v>9.5682771413527754E-2</v>
      </c>
      <c r="F251" s="42">
        <v>0.74215487541065861</v>
      </c>
    </row>
    <row r="252" spans="1:6">
      <c r="A252" s="17">
        <v>42309</v>
      </c>
      <c r="B252" s="42">
        <v>0.14918667237468253</v>
      </c>
      <c r="C252" s="42">
        <v>0.1916708245718535</v>
      </c>
      <c r="D252" s="42">
        <v>0.3056146070505949</v>
      </c>
      <c r="E252" s="42">
        <v>9.5682771413527754E-2</v>
      </c>
      <c r="F252" s="42">
        <v>0.74215487541065861</v>
      </c>
    </row>
    <row r="253" spans="1:6">
      <c r="A253" s="17">
        <v>42339</v>
      </c>
      <c r="B253" s="42">
        <v>0.14918667237468253</v>
      </c>
      <c r="C253" s="42">
        <v>0.1916708245718535</v>
      </c>
      <c r="D253" s="42">
        <v>0.3056146070505949</v>
      </c>
      <c r="E253" s="42">
        <v>9.5682771413527754E-2</v>
      </c>
      <c r="F253" s="42">
        <v>0.74215487541065861</v>
      </c>
    </row>
    <row r="254" spans="1:6">
      <c r="A254" s="17">
        <v>42370</v>
      </c>
      <c r="B254" s="42">
        <v>0.16288643400192554</v>
      </c>
      <c r="C254" s="42">
        <v>0.20664402065024332</v>
      </c>
      <c r="D254" s="42">
        <v>0.28350244695059296</v>
      </c>
      <c r="E254" s="42">
        <v>9.7078839442793455E-2</v>
      </c>
      <c r="F254" s="42">
        <v>0.75011174104555534</v>
      </c>
    </row>
    <row r="255" spans="1:6">
      <c r="A255" s="17">
        <v>42401</v>
      </c>
      <c r="B255" s="42">
        <v>0.16288643400192554</v>
      </c>
      <c r="C255" s="42">
        <v>0.20664402065024332</v>
      </c>
      <c r="D255" s="42">
        <v>0.28350244695059296</v>
      </c>
      <c r="E255" s="42">
        <v>9.7078839442793455E-2</v>
      </c>
      <c r="F255" s="42">
        <v>0.75011174104555534</v>
      </c>
    </row>
    <row r="256" spans="1:6">
      <c r="A256" s="17">
        <v>42430</v>
      </c>
      <c r="B256" s="42">
        <v>0.16288643400192554</v>
      </c>
      <c r="C256" s="42">
        <v>0.20664402065024332</v>
      </c>
      <c r="D256" s="42">
        <v>0.28350244695059296</v>
      </c>
      <c r="E256" s="42">
        <v>9.7078839442793455E-2</v>
      </c>
      <c r="F256" s="42">
        <v>0.75011174104555534</v>
      </c>
    </row>
    <row r="257" spans="1:6">
      <c r="A257" s="17">
        <v>42461</v>
      </c>
      <c r="B257" s="42">
        <v>0.16749383585910901</v>
      </c>
      <c r="C257" s="42">
        <v>0.21917050455470377</v>
      </c>
      <c r="D257" s="42">
        <v>0.26781049301856075</v>
      </c>
      <c r="E257" s="42">
        <v>8.5581227122582926E-2</v>
      </c>
      <c r="F257" s="42">
        <v>0.74005606055495643</v>
      </c>
    </row>
    <row r="258" spans="1:6">
      <c r="A258" s="17">
        <v>42491</v>
      </c>
      <c r="B258" s="42">
        <v>0.16749383585910901</v>
      </c>
      <c r="C258" s="42">
        <v>0.21917050455470377</v>
      </c>
      <c r="D258" s="42">
        <v>0.26781049301856075</v>
      </c>
      <c r="E258" s="42">
        <v>8.5581227122582926E-2</v>
      </c>
      <c r="F258" s="42">
        <v>0.74005606055495643</v>
      </c>
    </row>
    <row r="259" spans="1:6">
      <c r="A259" s="17">
        <v>42522</v>
      </c>
      <c r="B259" s="42">
        <v>0.16749383585910901</v>
      </c>
      <c r="C259" s="42">
        <v>0.21917050455470377</v>
      </c>
      <c r="D259" s="42">
        <v>0.26781049301856075</v>
      </c>
      <c r="E259" s="42">
        <v>8.5581227122582926E-2</v>
      </c>
      <c r="F259" s="42">
        <v>0.74005606055495643</v>
      </c>
    </row>
    <row r="260" spans="1:6">
      <c r="A260" s="17">
        <v>42552</v>
      </c>
      <c r="B260" s="42">
        <v>0.16425395810124824</v>
      </c>
      <c r="C260" s="42">
        <v>0.18364038252412682</v>
      </c>
      <c r="D260" s="42">
        <v>0.29023236808264524</v>
      </c>
      <c r="E260" s="42">
        <v>9.838001812911816E-2</v>
      </c>
      <c r="F260" s="42">
        <v>0.73650672683713836</v>
      </c>
    </row>
    <row r="261" spans="1:6">
      <c r="A261" s="17">
        <v>42583</v>
      </c>
      <c r="B261" s="42">
        <v>0.16425395810124824</v>
      </c>
      <c r="C261" s="42">
        <v>0.18364038252412682</v>
      </c>
      <c r="D261" s="42">
        <v>0.29023236808264524</v>
      </c>
      <c r="E261" s="42">
        <v>9.838001812911816E-2</v>
      </c>
      <c r="F261" s="42">
        <v>0.73650672683713836</v>
      </c>
    </row>
    <row r="262" spans="1:6">
      <c r="A262" s="17">
        <v>42614</v>
      </c>
      <c r="B262" s="42">
        <v>0.16425395810124824</v>
      </c>
      <c r="C262" s="42">
        <v>0.18364038252412682</v>
      </c>
      <c r="D262" s="42">
        <v>0.29023236808264524</v>
      </c>
      <c r="E262" s="42">
        <v>9.838001812911816E-2</v>
      </c>
      <c r="F262" s="42">
        <v>0.73650672683713836</v>
      </c>
    </row>
    <row r="263" spans="1:6">
      <c r="A263" s="17">
        <v>42644</v>
      </c>
      <c r="B263" s="42">
        <v>0.14210199451256131</v>
      </c>
      <c r="C263" s="42">
        <v>0.17647563548349746</v>
      </c>
      <c r="D263" s="42">
        <v>0.33382571001288963</v>
      </c>
      <c r="E263" s="42">
        <v>9.079338067446234E-2</v>
      </c>
      <c r="F263" s="42">
        <v>0.74319672068341069</v>
      </c>
    </row>
    <row r="264" spans="1:6">
      <c r="A264" s="17">
        <v>42675</v>
      </c>
      <c r="B264" s="42">
        <v>0.14210199451256131</v>
      </c>
      <c r="C264" s="42">
        <v>0.17647563548349746</v>
      </c>
      <c r="D264" s="42">
        <v>0.33382571001288963</v>
      </c>
      <c r="E264" s="42">
        <v>9.079338067446234E-2</v>
      </c>
      <c r="F264" s="42">
        <v>0.74319672068341069</v>
      </c>
    </row>
    <row r="265" spans="1:6">
      <c r="A265" s="17">
        <v>42705</v>
      </c>
      <c r="B265" s="42">
        <v>0.14210199451256131</v>
      </c>
      <c r="C265" s="42">
        <v>0.17647563548349746</v>
      </c>
      <c r="D265" s="42">
        <v>0.33382571001288963</v>
      </c>
      <c r="E265" s="42">
        <v>9.079338067446234E-2</v>
      </c>
      <c r="F265" s="42">
        <v>0.74319672068341069</v>
      </c>
    </row>
    <row r="266" spans="1:6">
      <c r="A266" s="17">
        <v>42736</v>
      </c>
      <c r="B266" s="42">
        <v>0.15093950643450332</v>
      </c>
      <c r="C266" s="42">
        <v>0.20290526057092706</v>
      </c>
      <c r="D266" s="42">
        <v>0.28615895215990045</v>
      </c>
      <c r="E266" s="42">
        <v>9.80888336771778E-2</v>
      </c>
      <c r="F266" s="42">
        <v>0.73809255284250863</v>
      </c>
    </row>
    <row r="267" spans="1:6">
      <c r="A267" s="17">
        <v>42767</v>
      </c>
      <c r="B267" s="42">
        <v>0.15093950643450332</v>
      </c>
      <c r="C267" s="42">
        <v>0.20290526057092706</v>
      </c>
      <c r="D267" s="42">
        <v>0.28615895215990045</v>
      </c>
      <c r="E267" s="42">
        <v>9.80888336771778E-2</v>
      </c>
      <c r="F267" s="42">
        <v>0.73809255284250863</v>
      </c>
    </row>
    <row r="268" spans="1:6">
      <c r="A268" s="17">
        <v>42795</v>
      </c>
      <c r="B268" s="42">
        <v>0.15093950643450332</v>
      </c>
      <c r="C268" s="42">
        <v>0.20290526057092706</v>
      </c>
      <c r="D268" s="42">
        <v>0.28615895215990045</v>
      </c>
      <c r="E268" s="42">
        <v>9.80888336771778E-2</v>
      </c>
      <c r="F268" s="42">
        <v>0.73809255284250863</v>
      </c>
    </row>
    <row r="269" spans="1:6">
      <c r="A269" s="17">
        <v>42826</v>
      </c>
      <c r="B269" s="42">
        <v>0.15614000047502261</v>
      </c>
      <c r="C269" s="42">
        <v>0.20679084477691143</v>
      </c>
      <c r="D269" s="42">
        <v>0.26629916937825365</v>
      </c>
      <c r="E269" s="42">
        <v>9.417237757328896E-2</v>
      </c>
      <c r="F269" s="42">
        <v>0.72340239220347669</v>
      </c>
    </row>
    <row r="270" spans="1:6">
      <c r="A270" s="17">
        <v>42856</v>
      </c>
      <c r="B270" s="42">
        <v>0.15614000047502261</v>
      </c>
      <c r="C270" s="42">
        <v>0.20679084477691143</v>
      </c>
      <c r="D270" s="42">
        <v>0.26629916937825365</v>
      </c>
      <c r="E270" s="42">
        <v>9.417237757328896E-2</v>
      </c>
      <c r="F270" s="42">
        <v>0.72340239220347669</v>
      </c>
    </row>
    <row r="271" spans="1:6">
      <c r="A271" s="17">
        <v>42887</v>
      </c>
      <c r="B271" s="42">
        <v>0.15614000047502261</v>
      </c>
      <c r="C271" s="42">
        <v>0.20679084477691143</v>
      </c>
      <c r="D271" s="42">
        <v>0.26629916937825365</v>
      </c>
      <c r="E271" s="42">
        <v>9.417237757328896E-2</v>
      </c>
      <c r="F271" s="42">
        <v>0.72340239220347669</v>
      </c>
    </row>
    <row r="272" spans="1:6">
      <c r="A272" s="17">
        <v>42917</v>
      </c>
      <c r="B272" s="42">
        <v>0.13722387004205355</v>
      </c>
      <c r="C272" s="42">
        <v>0.18155824947212088</v>
      </c>
      <c r="D272" s="42">
        <v>0.29004227158314311</v>
      </c>
      <c r="E272" s="42">
        <v>9.9424913846067942E-2</v>
      </c>
      <c r="F272" s="42">
        <v>0.70824930494338556</v>
      </c>
    </row>
    <row r="273" spans="1:6">
      <c r="A273" s="17">
        <v>42948</v>
      </c>
      <c r="B273" s="42">
        <v>0.13722387004205355</v>
      </c>
      <c r="C273" s="42">
        <v>0.18155824947212088</v>
      </c>
      <c r="D273" s="42">
        <v>0.29004227158314311</v>
      </c>
      <c r="E273" s="42">
        <v>9.9424913846067942E-2</v>
      </c>
      <c r="F273" s="42">
        <v>0.70824930494338556</v>
      </c>
    </row>
    <row r="274" spans="1:6">
      <c r="A274" s="17">
        <v>42979</v>
      </c>
      <c r="B274" s="42">
        <v>0.13722387004205355</v>
      </c>
      <c r="C274" s="42">
        <v>0.18155824947212088</v>
      </c>
      <c r="D274" s="42">
        <v>0.29004227158314311</v>
      </c>
      <c r="E274" s="42">
        <v>9.9424913846067942E-2</v>
      </c>
      <c r="F274" s="42">
        <v>0.70824930494338556</v>
      </c>
    </row>
    <row r="275" spans="1:6">
      <c r="A275" s="17">
        <v>43009</v>
      </c>
      <c r="B275" s="42">
        <v>0.12854781014731168</v>
      </c>
      <c r="C275" s="42">
        <v>0.18598462017146819</v>
      </c>
      <c r="D275" s="42">
        <v>0.33147438416936725</v>
      </c>
      <c r="E275" s="42">
        <v>9.2660690482269187E-2</v>
      </c>
      <c r="F275" s="42">
        <v>0.73866750497041633</v>
      </c>
    </row>
    <row r="276" spans="1:6">
      <c r="A276" s="17">
        <v>43040</v>
      </c>
      <c r="B276" s="42">
        <v>0.12854781014731168</v>
      </c>
      <c r="C276" s="42">
        <v>0.18598462017146819</v>
      </c>
      <c r="D276" s="42">
        <v>0.33147438416936725</v>
      </c>
      <c r="E276" s="42">
        <v>9.2660690482269187E-2</v>
      </c>
      <c r="F276" s="42">
        <v>0.73866750497041633</v>
      </c>
    </row>
    <row r="277" spans="1:6">
      <c r="A277" s="17">
        <v>43070</v>
      </c>
      <c r="B277" s="42">
        <v>0.12854781014731168</v>
      </c>
      <c r="C277" s="42">
        <v>0.18598462017146819</v>
      </c>
      <c r="D277" s="42">
        <v>0.33147438416936725</v>
      </c>
      <c r="E277" s="42">
        <v>9.2660690482269187E-2</v>
      </c>
      <c r="F277" s="42">
        <v>0.73866750497041633</v>
      </c>
    </row>
    <row r="278" spans="1:6">
      <c r="A278" s="17">
        <v>43101</v>
      </c>
      <c r="B278" s="42">
        <v>0.14459640945521438</v>
      </c>
      <c r="C278" s="42">
        <v>0.20265246390583161</v>
      </c>
      <c r="D278" s="42">
        <v>0.27999922691370038</v>
      </c>
      <c r="E278" s="42">
        <v>9.8248803149733263E-2</v>
      </c>
      <c r="F278" s="42">
        <v>0.72549690342447959</v>
      </c>
    </row>
    <row r="279" spans="1:6">
      <c r="A279" s="17">
        <v>43132</v>
      </c>
      <c r="B279" s="42">
        <v>0.14459640945521438</v>
      </c>
      <c r="C279" s="42">
        <v>0.20265246390583161</v>
      </c>
      <c r="D279" s="42">
        <v>0.27999922691370038</v>
      </c>
      <c r="E279" s="42">
        <v>9.8248803149733263E-2</v>
      </c>
      <c r="F279" s="42">
        <v>0.72549690342447959</v>
      </c>
    </row>
    <row r="280" spans="1:6">
      <c r="A280" s="17">
        <v>43160</v>
      </c>
      <c r="B280" s="42">
        <v>0.14459640945521438</v>
      </c>
      <c r="C280" s="42">
        <v>0.20265246390583161</v>
      </c>
      <c r="D280" s="42">
        <v>0.27999922691370038</v>
      </c>
      <c r="E280" s="42">
        <v>9.8248803149733263E-2</v>
      </c>
      <c r="F280" s="42">
        <v>0.72549690342447959</v>
      </c>
    </row>
    <row r="281" spans="1:6">
      <c r="A281" s="17">
        <v>43191</v>
      </c>
      <c r="B281" s="42">
        <v>0.14309050192192027</v>
      </c>
      <c r="C281" s="42">
        <v>0.20823320816562715</v>
      </c>
      <c r="D281" s="42">
        <v>0.28102000241181185</v>
      </c>
      <c r="E281" s="42">
        <v>9.0742210145934935E-2</v>
      </c>
      <c r="F281" s="42">
        <v>0.72308592264529425</v>
      </c>
    </row>
    <row r="282" spans="1:6">
      <c r="A282" s="17">
        <v>43221</v>
      </c>
      <c r="B282" s="42">
        <v>0.14309050192192027</v>
      </c>
      <c r="C282" s="42">
        <v>0.20823320816562715</v>
      </c>
      <c r="D282" s="42">
        <v>0.28102000241181185</v>
      </c>
      <c r="E282" s="42">
        <v>9.0742210145934935E-2</v>
      </c>
      <c r="F282" s="42">
        <v>0.72308592264529425</v>
      </c>
    </row>
    <row r="283" spans="1:6">
      <c r="A283" s="17">
        <v>43252</v>
      </c>
      <c r="B283" s="42">
        <v>0.14309050192192027</v>
      </c>
      <c r="C283" s="42">
        <v>0.20823320816562715</v>
      </c>
      <c r="D283" s="42">
        <v>0.28102000241181185</v>
      </c>
      <c r="E283" s="42">
        <v>9.0742210145934935E-2</v>
      </c>
      <c r="F283" s="42">
        <v>0.72308592264529425</v>
      </c>
    </row>
    <row r="284" spans="1:6">
      <c r="A284" s="17">
        <v>43282</v>
      </c>
      <c r="B284" s="42">
        <v>0.14201364594557198</v>
      </c>
      <c r="C284" s="42">
        <v>0.17364622263609913</v>
      </c>
      <c r="D284" s="42">
        <v>0.28294764154601049</v>
      </c>
      <c r="E284" s="42">
        <v>9.9721793482553306E-2</v>
      </c>
      <c r="F284" s="42">
        <v>0.69832930361023482</v>
      </c>
    </row>
    <row r="285" spans="1:6">
      <c r="A285" s="17">
        <v>43313</v>
      </c>
      <c r="B285" s="42">
        <v>0.14201364594557198</v>
      </c>
      <c r="C285" s="42">
        <v>0.17364622263609913</v>
      </c>
      <c r="D285" s="42">
        <v>0.28294764154601049</v>
      </c>
      <c r="E285" s="42">
        <v>9.9721793482553306E-2</v>
      </c>
      <c r="F285" s="42">
        <v>0.69832930361023482</v>
      </c>
    </row>
    <row r="286" spans="1:6">
      <c r="A286" s="17">
        <v>43344</v>
      </c>
      <c r="B286" s="42">
        <v>0.14201364594557198</v>
      </c>
      <c r="C286" s="42">
        <v>0.17364622263609913</v>
      </c>
      <c r="D286" s="42">
        <v>0.28294764154601049</v>
      </c>
      <c r="E286" s="42">
        <v>9.9721793482553306E-2</v>
      </c>
      <c r="F286" s="42">
        <v>0.69832930361023482</v>
      </c>
    </row>
    <row r="287" spans="1:6">
      <c r="A287" s="17">
        <v>43374</v>
      </c>
      <c r="B287" s="42">
        <v>0.13945770842300351</v>
      </c>
      <c r="C287" s="42">
        <v>0.18534258932488462</v>
      </c>
      <c r="D287" s="42">
        <v>0.29429320002097142</v>
      </c>
      <c r="E287" s="42">
        <v>0.10271502223887437</v>
      </c>
      <c r="F287" s="42">
        <v>0.72180852000773399</v>
      </c>
    </row>
    <row r="288" spans="1:6">
      <c r="A288" s="17">
        <v>43405</v>
      </c>
      <c r="B288" s="42">
        <v>0.13945770842300351</v>
      </c>
      <c r="C288" s="42">
        <v>0.18534258932488462</v>
      </c>
      <c r="D288" s="42">
        <v>0.29429320002097142</v>
      </c>
      <c r="E288" s="42">
        <v>0.10271502223887437</v>
      </c>
      <c r="F288" s="42">
        <v>0.72180852000773399</v>
      </c>
    </row>
    <row r="289" spans="1:6">
      <c r="A289" s="17">
        <v>43435</v>
      </c>
      <c r="B289" s="42">
        <v>0.13945770842300351</v>
      </c>
      <c r="C289" s="42">
        <v>0.18534258932488462</v>
      </c>
      <c r="D289" s="42">
        <v>0.29429320002097142</v>
      </c>
      <c r="E289" s="42">
        <v>0.10271502223887437</v>
      </c>
      <c r="F289" s="42">
        <v>0.72180852000773399</v>
      </c>
    </row>
    <row r="290" spans="1:6">
      <c r="A290" s="17">
        <v>43466</v>
      </c>
      <c r="B290" s="42">
        <v>0.14475330737886635</v>
      </c>
      <c r="C290" s="42">
        <v>0.20710517879745524</v>
      </c>
      <c r="D290" s="42">
        <v>0.2647716628401855</v>
      </c>
      <c r="E290" s="42">
        <v>0.10563100366912245</v>
      </c>
      <c r="F290" s="42">
        <v>0.72226115268562963</v>
      </c>
    </row>
    <row r="291" spans="1:6">
      <c r="A291" s="17">
        <v>43497</v>
      </c>
      <c r="B291" s="42">
        <v>0.14475330737886635</v>
      </c>
      <c r="C291" s="42">
        <v>0.20710517879745524</v>
      </c>
      <c r="D291" s="42">
        <v>0.2647716628401855</v>
      </c>
      <c r="E291" s="42">
        <v>0.10563100366912245</v>
      </c>
      <c r="F291" s="42">
        <v>0.72226115268562963</v>
      </c>
    </row>
    <row r="292" spans="1:6">
      <c r="A292" s="17">
        <v>43525</v>
      </c>
      <c r="B292" s="42">
        <v>0.14475330737886635</v>
      </c>
      <c r="C292" s="42">
        <v>0.20710517879745524</v>
      </c>
      <c r="D292" s="42">
        <v>0.2647716628401855</v>
      </c>
      <c r="E292" s="42">
        <v>0.10563100366912245</v>
      </c>
      <c r="F292" s="42">
        <v>0.72226115268562963</v>
      </c>
    </row>
    <row r="293" spans="1:6">
      <c r="A293" s="17">
        <v>43556</v>
      </c>
      <c r="B293" s="42">
        <v>0.15029552416748915</v>
      </c>
      <c r="C293" s="42">
        <v>0.21111152662511071</v>
      </c>
      <c r="D293" s="42">
        <v>0.24572658478700501</v>
      </c>
      <c r="E293" s="42">
        <v>0.10461451997705529</v>
      </c>
      <c r="F293" s="42">
        <v>0.71174815555666016</v>
      </c>
    </row>
    <row r="294" spans="1:6">
      <c r="A294" s="17">
        <v>43586</v>
      </c>
      <c r="B294" s="42">
        <v>0.15029552416748915</v>
      </c>
      <c r="C294" s="42">
        <v>0.21111152662511071</v>
      </c>
      <c r="D294" s="42">
        <v>0.24572658478700501</v>
      </c>
      <c r="E294" s="42">
        <v>0.10461451997705529</v>
      </c>
      <c r="F294" s="42">
        <v>0.71174815555666016</v>
      </c>
    </row>
    <row r="295" spans="1:6">
      <c r="A295" s="17">
        <v>43617</v>
      </c>
      <c r="B295" s="42">
        <v>0.15029552416748915</v>
      </c>
      <c r="C295" s="42">
        <v>0.21111152662511071</v>
      </c>
      <c r="D295" s="42">
        <v>0.24572658478700501</v>
      </c>
      <c r="E295" s="42">
        <v>0.10461451997705529</v>
      </c>
      <c r="F295" s="42">
        <v>0.71174815555666016</v>
      </c>
    </row>
    <row r="296" spans="1:6">
      <c r="A296" s="17">
        <v>43647</v>
      </c>
      <c r="B296" s="42">
        <v>0.14673309866310441</v>
      </c>
      <c r="C296" s="42">
        <v>0.1806619422566296</v>
      </c>
      <c r="D296" s="42">
        <v>0.27516844742594915</v>
      </c>
      <c r="E296" s="42">
        <v>0.10841819676736345</v>
      </c>
      <c r="F296" s="42">
        <v>0.7109816851130466</v>
      </c>
    </row>
    <row r="297" spans="1:6">
      <c r="A297" s="17">
        <v>43678</v>
      </c>
      <c r="B297" s="42">
        <v>0.14673309866310441</v>
      </c>
      <c r="C297" s="42">
        <v>0.1806619422566296</v>
      </c>
      <c r="D297" s="42">
        <v>0.27516844742594915</v>
      </c>
      <c r="E297" s="42">
        <v>0.10841819676736345</v>
      </c>
      <c r="F297" s="42">
        <v>0.7109816851130466</v>
      </c>
    </row>
    <row r="298" spans="1:6">
      <c r="A298" s="17">
        <v>43709</v>
      </c>
      <c r="B298" s="42">
        <v>0.14673309866310441</v>
      </c>
      <c r="C298" s="42">
        <v>0.1806619422566296</v>
      </c>
      <c r="D298" s="42">
        <v>0.27516844742594915</v>
      </c>
      <c r="E298" s="42">
        <v>0.10841819676736345</v>
      </c>
      <c r="F298" s="42">
        <v>0.7109816851130466</v>
      </c>
    </row>
    <row r="299" spans="1:6">
      <c r="A299" s="17">
        <v>43739</v>
      </c>
      <c r="B299" s="42">
        <v>0.13178643871811357</v>
      </c>
      <c r="C299" s="42">
        <v>0.18215945231829947</v>
      </c>
      <c r="D299" s="42">
        <v>0.32270032582090119</v>
      </c>
      <c r="E299" s="42">
        <v>9.6966764106748177E-2</v>
      </c>
      <c r="F299" s="42">
        <v>0.73361298096406236</v>
      </c>
    </row>
    <row r="300" spans="1:6">
      <c r="A300" s="17">
        <v>43770</v>
      </c>
      <c r="B300" s="42">
        <v>0.13178643871811357</v>
      </c>
      <c r="C300" s="42">
        <v>0.18215945231829947</v>
      </c>
      <c r="D300" s="42">
        <v>0.32270032582090119</v>
      </c>
      <c r="E300" s="42">
        <v>9.6966764106748177E-2</v>
      </c>
      <c r="F300" s="42">
        <v>0.73361298096406236</v>
      </c>
    </row>
    <row r="301" spans="1:6">
      <c r="A301" s="17">
        <v>43800</v>
      </c>
      <c r="B301" s="42">
        <v>0.13178643871811357</v>
      </c>
      <c r="C301" s="42">
        <v>0.18215945231829947</v>
      </c>
      <c r="D301" s="42">
        <v>0.32270032582090119</v>
      </c>
      <c r="E301" s="42">
        <v>9.6966764106748177E-2</v>
      </c>
      <c r="F301" s="42">
        <v>0.73361298096406236</v>
      </c>
    </row>
    <row r="302" spans="1:6">
      <c r="A302" s="17">
        <v>43831</v>
      </c>
      <c r="B302" s="42">
        <v>0.16287266093818356</v>
      </c>
      <c r="C302" s="42">
        <v>0.2132402248470891</v>
      </c>
      <c r="D302" s="42">
        <v>0.18710045756327615</v>
      </c>
      <c r="E302" s="42">
        <v>0.12598673259099671</v>
      </c>
      <c r="F302" s="42">
        <v>0.68920007593954558</v>
      </c>
    </row>
    <row r="303" spans="1:6">
      <c r="A303" s="17">
        <v>43862</v>
      </c>
      <c r="B303" s="42">
        <v>0.16287266093818356</v>
      </c>
      <c r="C303" s="42">
        <v>0.2132402248470891</v>
      </c>
      <c r="D303" s="42">
        <v>0.18710045756327615</v>
      </c>
      <c r="E303" s="42">
        <v>0.12598673259099671</v>
      </c>
      <c r="F303" s="42">
        <v>0.68920007593954558</v>
      </c>
    </row>
    <row r="304" spans="1:6">
      <c r="A304" s="17">
        <v>43891</v>
      </c>
      <c r="B304" s="42">
        <v>0.16287266093818356</v>
      </c>
      <c r="C304" s="42">
        <v>0.2132402248470891</v>
      </c>
      <c r="D304" s="42">
        <v>0.18710045756327615</v>
      </c>
      <c r="E304" s="42">
        <v>0.12598673259099671</v>
      </c>
      <c r="F304" s="42">
        <v>0.68920007593954558</v>
      </c>
    </row>
    <row r="305" spans="1:6">
      <c r="A305" s="17">
        <v>43922</v>
      </c>
      <c r="B305" s="42">
        <v>8.6073044093340462E-2</v>
      </c>
      <c r="C305" s="42">
        <v>0.13379535744794377</v>
      </c>
      <c r="D305" s="42">
        <v>0.4920904643021462</v>
      </c>
      <c r="E305" s="42">
        <v>9.3942372442860758E-2</v>
      </c>
      <c r="F305" s="42">
        <v>0.80590123828629112</v>
      </c>
    </row>
    <row r="306" spans="1:6">
      <c r="A306" s="17">
        <v>43952</v>
      </c>
      <c r="B306" s="42">
        <v>8.6073044093340462E-2</v>
      </c>
      <c r="C306" s="42">
        <v>0.13379535744794377</v>
      </c>
      <c r="D306" s="42">
        <v>0.4920904643021462</v>
      </c>
      <c r="E306" s="42">
        <v>9.3942372442860758E-2</v>
      </c>
      <c r="F306" s="42">
        <v>0.80590123828629112</v>
      </c>
    </row>
    <row r="307" spans="1:6">
      <c r="A307" s="17">
        <v>43983</v>
      </c>
      <c r="B307" s="42">
        <v>8.6073044093340462E-2</v>
      </c>
      <c r="C307" s="42">
        <v>0.13379535744794377</v>
      </c>
      <c r="D307" s="42">
        <v>0.4920904643021462</v>
      </c>
      <c r="E307" s="42">
        <v>9.3942372442860758E-2</v>
      </c>
      <c r="F307" s="42">
        <v>0.80590123828629112</v>
      </c>
    </row>
    <row r="308" spans="1:6">
      <c r="A308" s="17">
        <v>44013</v>
      </c>
      <c r="B308" s="42">
        <v>0.15413615147806659</v>
      </c>
      <c r="C308" s="42">
        <v>0.16534000290921755</v>
      </c>
      <c r="D308" s="42">
        <v>0.31721293305306053</v>
      </c>
      <c r="E308" s="42">
        <v>9.7378633512542861E-2</v>
      </c>
      <c r="F308" s="42">
        <v>0.73406772095288753</v>
      </c>
    </row>
    <row r="309" spans="1:6">
      <c r="A309" s="17">
        <v>44044</v>
      </c>
      <c r="B309" s="42">
        <v>0.15413615147806659</v>
      </c>
      <c r="C309" s="42">
        <v>0.16534000290921755</v>
      </c>
      <c r="D309" s="42">
        <v>0.31721293305306053</v>
      </c>
      <c r="E309" s="42">
        <v>9.7378633512542861E-2</v>
      </c>
      <c r="F309" s="42">
        <v>0.73406772095288753</v>
      </c>
    </row>
    <row r="310" spans="1:6">
      <c r="A310" s="17">
        <v>44075</v>
      </c>
      <c r="B310" s="42">
        <v>0.15413615147806659</v>
      </c>
      <c r="C310" s="42">
        <v>0.16534000290921755</v>
      </c>
      <c r="D310" s="42">
        <v>0.31721293305306053</v>
      </c>
      <c r="E310" s="42">
        <v>9.7378633512542861E-2</v>
      </c>
      <c r="F310" s="42">
        <v>0.73406772095288753</v>
      </c>
    </row>
    <row r="311" spans="1:6">
      <c r="A311" s="17">
        <v>44105</v>
      </c>
      <c r="B311" s="42">
        <v>0.12810375933420076</v>
      </c>
      <c r="C311" s="42">
        <v>0.17242728344979144</v>
      </c>
      <c r="D311" s="42">
        <v>0.32992697891042039</v>
      </c>
      <c r="E311" s="42">
        <v>9.7854985590797625E-2</v>
      </c>
      <c r="F311" s="42">
        <v>0.72831300728521031</v>
      </c>
    </row>
    <row r="312" spans="1:6">
      <c r="A312" s="17">
        <v>44136</v>
      </c>
      <c r="B312" s="42">
        <v>0.12810375933420076</v>
      </c>
      <c r="C312" s="42">
        <v>0.17242728344979144</v>
      </c>
      <c r="D312" s="42">
        <v>0.32992697891042039</v>
      </c>
      <c r="E312" s="42">
        <v>9.7854985590797625E-2</v>
      </c>
      <c r="F312" s="42">
        <v>0.72831300728521031</v>
      </c>
    </row>
    <row r="313" spans="1:6">
      <c r="A313" s="17">
        <v>44166</v>
      </c>
      <c r="B313" s="42">
        <v>0.12810375933420076</v>
      </c>
      <c r="C313" s="42">
        <v>0.17242728344979144</v>
      </c>
      <c r="D313" s="42">
        <v>0.32992697891042039</v>
      </c>
      <c r="E313" s="42">
        <v>9.7854985590797625E-2</v>
      </c>
      <c r="F313" s="42">
        <v>0.72831300728521031</v>
      </c>
    </row>
    <row r="314" spans="1:6">
      <c r="A314" s="17">
        <v>44197</v>
      </c>
      <c r="B314" s="42">
        <v>0.14073182883672822</v>
      </c>
      <c r="C314" s="42">
        <v>0.18222774007979031</v>
      </c>
      <c r="D314" s="42">
        <v>0.28167914530069804</v>
      </c>
      <c r="E314" s="42">
        <v>0.10533006230201473</v>
      </c>
      <c r="F314" s="42">
        <v>0.70996877651923129</v>
      </c>
    </row>
    <row r="315" spans="1:6">
      <c r="A315" s="17">
        <v>44228</v>
      </c>
      <c r="B315" s="42">
        <v>0.14073182883672822</v>
      </c>
      <c r="C315" s="42">
        <v>0.18222774007979031</v>
      </c>
      <c r="D315" s="42">
        <v>0.28167914530069804</v>
      </c>
      <c r="E315" s="42">
        <v>0.10533006230201473</v>
      </c>
      <c r="F315" s="42">
        <v>0.70996877651923129</v>
      </c>
    </row>
    <row r="316" spans="1:6">
      <c r="A316" s="17">
        <v>44256</v>
      </c>
      <c r="B316" s="42">
        <v>0.14073182883672822</v>
      </c>
      <c r="C316" s="42">
        <v>0.18222774007979031</v>
      </c>
      <c r="D316" s="42">
        <v>0.28167914530069804</v>
      </c>
      <c r="E316" s="42">
        <v>0.10533006230201473</v>
      </c>
      <c r="F316" s="42">
        <v>0.70996877651923129</v>
      </c>
    </row>
    <row r="317" spans="1:6">
      <c r="A317" s="17">
        <v>44287</v>
      </c>
      <c r="B317" s="42">
        <v>0.13284892820451596</v>
      </c>
      <c r="C317" s="42">
        <v>0.17227807938983558</v>
      </c>
      <c r="D317" s="42">
        <v>0.30370559398135594</v>
      </c>
      <c r="E317" s="42">
        <v>0.10157793612075179</v>
      </c>
      <c r="F317" s="42">
        <v>0.71041053769645934</v>
      </c>
    </row>
    <row r="318" spans="1:6">
      <c r="A318" s="17">
        <v>44317</v>
      </c>
      <c r="B318" s="42">
        <v>0.13284892820451596</v>
      </c>
      <c r="C318" s="42">
        <v>0.17227807938983558</v>
      </c>
      <c r="D318" s="42">
        <v>0.30370559398135594</v>
      </c>
      <c r="E318" s="42">
        <v>0.10157793612075179</v>
      </c>
      <c r="F318" s="42">
        <v>0.71041053769645934</v>
      </c>
    </row>
    <row r="319" spans="1:6">
      <c r="A319" s="17">
        <v>44348</v>
      </c>
      <c r="B319" s="42">
        <v>0.13284892820451596</v>
      </c>
      <c r="C319" s="42">
        <v>0.17227807938983558</v>
      </c>
      <c r="D319" s="42">
        <v>0.30370559398135594</v>
      </c>
      <c r="E319" s="42">
        <v>0.10157793612075179</v>
      </c>
      <c r="F319" s="42">
        <v>0.71041053769645934</v>
      </c>
    </row>
    <row r="320" spans="1:6">
      <c r="A320" s="17">
        <v>44378</v>
      </c>
      <c r="B320" s="42">
        <v>0.1444089709397485</v>
      </c>
      <c r="C320" s="42">
        <v>0.1329632904753919</v>
      </c>
      <c r="D320" s="42">
        <v>0.31344362278186944</v>
      </c>
      <c r="E320" s="42">
        <v>9.7694565493410379E-2</v>
      </c>
      <c r="F320" s="42">
        <v>0.68851044969042019</v>
      </c>
    </row>
    <row r="321" spans="1:6">
      <c r="A321" s="17">
        <v>44409</v>
      </c>
      <c r="B321" s="42">
        <v>0.1444089709397485</v>
      </c>
      <c r="C321" s="42">
        <v>0.1329632904753919</v>
      </c>
      <c r="D321" s="42">
        <v>0.31344362278186944</v>
      </c>
      <c r="E321" s="42">
        <v>9.7694565493410379E-2</v>
      </c>
      <c r="F321" s="42">
        <v>0.68851044969042019</v>
      </c>
    </row>
    <row r="322" spans="1:6">
      <c r="A322" s="17">
        <v>44440</v>
      </c>
      <c r="B322" s="42">
        <v>0.1444089709397485</v>
      </c>
      <c r="C322" s="42">
        <v>0.1329632904753919</v>
      </c>
      <c r="D322" s="42">
        <v>0.31344362278186944</v>
      </c>
      <c r="E322" s="42">
        <v>9.7694565493410379E-2</v>
      </c>
      <c r="F322" s="42">
        <v>0.68851044969042019</v>
      </c>
    </row>
    <row r="323" spans="1:6">
      <c r="A323" s="17">
        <v>44470</v>
      </c>
      <c r="B323" s="42">
        <v>0.13415853965391045</v>
      </c>
      <c r="C323" s="42">
        <v>0.1449141447737195</v>
      </c>
      <c r="D323" s="42">
        <v>0.34102334074112239</v>
      </c>
      <c r="E323" s="42">
        <v>9.648372928251947E-2</v>
      </c>
      <c r="F323" s="42">
        <v>0.71657975445127187</v>
      </c>
    </row>
    <row r="324" spans="1:6">
      <c r="A324" s="17">
        <v>44501</v>
      </c>
      <c r="B324" s="42">
        <v>0.13415853965391045</v>
      </c>
      <c r="C324" s="42">
        <v>0.1449141447737195</v>
      </c>
      <c r="D324" s="42">
        <v>0.34102334074112239</v>
      </c>
      <c r="E324" s="42">
        <v>9.648372928251947E-2</v>
      </c>
      <c r="F324" s="42">
        <v>0.71657975445127187</v>
      </c>
    </row>
    <row r="325" spans="1:6">
      <c r="A325" s="17">
        <v>44531</v>
      </c>
      <c r="B325" s="42">
        <v>0.13415853965391045</v>
      </c>
      <c r="C325" s="42">
        <v>0.1449141447737195</v>
      </c>
      <c r="D325" s="42">
        <v>0.34102334074112239</v>
      </c>
      <c r="E325" s="42">
        <v>9.648372928251947E-2</v>
      </c>
      <c r="F325" s="42">
        <v>0.71657975445127187</v>
      </c>
    </row>
    <row r="326" spans="1:6">
      <c r="A326" s="17">
        <v>44562</v>
      </c>
      <c r="B326" s="42">
        <v>0.14785344825388572</v>
      </c>
      <c r="C326" s="42">
        <v>0.17479166188680786</v>
      </c>
      <c r="D326" s="42">
        <v>0.2804471908451045</v>
      </c>
      <c r="E326" s="42">
        <v>0.11208975427701774</v>
      </c>
      <c r="F326" s="42">
        <v>0.71518205526281575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82C5C3295E0604C97E07DAE8136918A" ma:contentTypeVersion="13" ma:contentTypeDescription="Ein neues Dokument erstellen." ma:contentTypeScope="" ma:versionID="2e0a8ba8e53d2d1a21b228ce55a47240">
  <xsd:schema xmlns:xsd="http://www.w3.org/2001/XMLSchema" xmlns:xs="http://www.w3.org/2001/XMLSchema" xmlns:p="http://schemas.microsoft.com/office/2006/metadata/properties" xmlns:ns2="ea1342d6-56e2-42a5-a0d1-76357aca626b" xmlns:ns3="20a81e74-fe0b-4ec9-a5aa-55e3e7f6a033" targetNamespace="http://schemas.microsoft.com/office/2006/metadata/properties" ma:root="true" ma:fieldsID="1cf4ebce1fd937e4cd0612955b99cde5" ns2:_="" ns3:_="">
    <xsd:import namespace="ea1342d6-56e2-42a5-a0d1-76357aca626b"/>
    <xsd:import namespace="20a81e74-fe0b-4ec9-a5aa-55e3e7f6a03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1342d6-56e2-42a5-a0d1-76357aca62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a81e74-fe0b-4ec9-a5aa-55e3e7f6a033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DE990C-B4CE-4935-B363-7EA058AC865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738AB77-12AE-4A66-8376-78B149B4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a1342d6-56e2-42a5-a0d1-76357aca626b"/>
    <ds:schemaRef ds:uri="20a81e74-fe0b-4ec9-a5aa-55e3e7f6a0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425393E-76F9-48E3-9016-F1DD6A04D7D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89</vt:i4>
      </vt:variant>
    </vt:vector>
  </HeadingPairs>
  <TitlesOfParts>
    <vt:vector size="89" baseType="lpstr">
      <vt:lpstr>Tasks</vt:lpstr>
      <vt:lpstr>Data Dictionary</vt:lpstr>
      <vt:lpstr>Compiled Dataset</vt:lpstr>
      <vt:lpstr>Palladium_spot_price</vt:lpstr>
      <vt:lpstr>Platinum_spot_price</vt:lpstr>
      <vt:lpstr>Rhodium_spot_price</vt:lpstr>
      <vt:lpstr>Coal Australia</vt:lpstr>
      <vt:lpstr>Russian Ruble</vt:lpstr>
      <vt:lpstr>GDP Germany</vt:lpstr>
      <vt:lpstr>GDP US</vt:lpstr>
      <vt:lpstr>WTI</vt:lpstr>
      <vt:lpstr>Brent</vt:lpstr>
      <vt:lpstr>EURO EXC RATE</vt:lpstr>
      <vt:lpstr>Baltic Dry Index</vt:lpstr>
      <vt:lpstr>EXR_CNY_USD</vt:lpstr>
      <vt:lpstr>NATURAL GAS</vt:lpstr>
      <vt:lpstr>GDP EU28</vt:lpstr>
      <vt:lpstr>GDP CNY</vt:lpstr>
      <vt:lpstr>VIX</vt:lpstr>
      <vt:lpstr>CLI_US</vt:lpstr>
      <vt:lpstr>CLI_CHN</vt:lpstr>
      <vt:lpstr>CLI_EURO</vt:lpstr>
      <vt:lpstr>CPILFESL</vt:lpstr>
      <vt:lpstr>PET.RWTC.M</vt:lpstr>
      <vt:lpstr>PCOPPUSDM</vt:lpstr>
      <vt:lpstr>PALLFNFINDEXQ</vt:lpstr>
      <vt:lpstr>DEXSFUS</vt:lpstr>
      <vt:lpstr>PNICKUSDM</vt:lpstr>
      <vt:lpstr>WPU1011</vt:lpstr>
      <vt:lpstr>PCU3399103399101</vt:lpstr>
      <vt:lpstr>TSIFRGHTC</vt:lpstr>
      <vt:lpstr>SP500</vt:lpstr>
      <vt:lpstr>PPICMM</vt:lpstr>
      <vt:lpstr>IPB50001N</vt:lpstr>
      <vt:lpstr>A31ATI</vt:lpstr>
      <vt:lpstr>A31ANO</vt:lpstr>
      <vt:lpstr>IPG21223S</vt:lpstr>
      <vt:lpstr>PIORECRUSDM</vt:lpstr>
      <vt:lpstr>GVZCLS</vt:lpstr>
      <vt:lpstr>VXSLVCLS</vt:lpstr>
      <vt:lpstr>PNRGINDEXM</vt:lpstr>
      <vt:lpstr>Nikkei225</vt:lpstr>
      <vt:lpstr>EXJPUS</vt:lpstr>
      <vt:lpstr>PCU33613361</vt:lpstr>
      <vt:lpstr>TOTALSA</vt:lpstr>
      <vt:lpstr>ZAFCPIALLMINMEI</vt:lpstr>
      <vt:lpstr>LCULMN01ZAQ661S</vt:lpstr>
      <vt:lpstr>NGDPRSAXDCZAQ</vt:lpstr>
      <vt:lpstr>IP7110</vt:lpstr>
      <vt:lpstr>WPS061</vt:lpstr>
      <vt:lpstr>M.W00.PCOBA.USD</vt:lpstr>
      <vt:lpstr>BSCICP03O9M665S</vt:lpstr>
      <vt:lpstr>LOLITOAAOECDE</vt:lpstr>
      <vt:lpstr>GS10</vt:lpstr>
      <vt:lpstr>GS5</vt:lpstr>
      <vt:lpstr>GS30</vt:lpstr>
      <vt:lpstr>DAX</vt:lpstr>
      <vt:lpstr>SMI</vt:lpstr>
      <vt:lpstr>NASDAQCOM</vt:lpstr>
      <vt:lpstr>FTSE100</vt:lpstr>
      <vt:lpstr>M.W00.PGOLD.USD</vt:lpstr>
      <vt:lpstr>M.W00.PSILVER.USD</vt:lpstr>
      <vt:lpstr>WPU10170502</vt:lpstr>
      <vt:lpstr>CIVPART</vt:lpstr>
      <vt:lpstr>Expected_change_in_Inflation</vt:lpstr>
      <vt:lpstr>FEDfunds</vt:lpstr>
      <vt:lpstr>Vehicles_miles_traveled</vt:lpstr>
      <vt:lpstr>New_car_dealer</vt:lpstr>
      <vt:lpstr>Platinum_open_interest</vt:lpstr>
      <vt:lpstr>Palladium_open_interest</vt:lpstr>
      <vt:lpstr>Equities</vt:lpstr>
      <vt:lpstr>Income_equities</vt:lpstr>
      <vt:lpstr>PGM_equities</vt:lpstr>
      <vt:lpstr>Platinum_total_demand</vt:lpstr>
      <vt:lpstr>Palladium_total_demand</vt:lpstr>
      <vt:lpstr>Rhodium_total_demand</vt:lpstr>
      <vt:lpstr>Platinum_total_supply</vt:lpstr>
      <vt:lpstr>Palladium_total_supply</vt:lpstr>
      <vt:lpstr>Rhodium_total_supply</vt:lpstr>
      <vt:lpstr>Platinum_market_balance</vt:lpstr>
      <vt:lpstr>Palladium_market_balance</vt:lpstr>
      <vt:lpstr>Rhodium_market_balance</vt:lpstr>
      <vt:lpstr>CFTCs</vt:lpstr>
      <vt:lpstr>Open_interest</vt:lpstr>
      <vt:lpstr>ETF_holdings</vt:lpstr>
      <vt:lpstr>Platinum_RSI</vt:lpstr>
      <vt:lpstr>Palladium_RSI</vt:lpstr>
      <vt:lpstr>Car_production</vt:lpstr>
      <vt:lpstr>Car_production_index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erika.fonseca@chemovator.com</dc:creator>
  <cp:lastModifiedBy>pascal.ochs@chemovator.com</cp:lastModifiedBy>
  <dcterms:created xsi:type="dcterms:W3CDTF">2021-10-18T15:57:17Z</dcterms:created>
  <dcterms:modified xsi:type="dcterms:W3CDTF">2022-03-15T15:11:55Z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c00982-80e1-41e6-a03a-12f4ca954faf_Enabled">
    <vt:lpwstr>True</vt:lpwstr>
  </property>
  <property fmtid="{D5CDD505-2E9C-101B-9397-08002B2CF9AE}" pid="3" name="MSIP_Label_c8c00982-80e1-41e6-a03a-12f4ca954faf_SiteId">
    <vt:lpwstr>ecaa386b-c8df-4ce0-ad01-740cbdb5ba55</vt:lpwstr>
  </property>
  <property fmtid="{D5CDD505-2E9C-101B-9397-08002B2CF9AE}" pid="4" name="MSIP_Label_c8c00982-80e1-41e6-a03a-12f4ca954faf_Owner">
    <vt:lpwstr>FonsecEr@basfad.basf.net</vt:lpwstr>
  </property>
  <property fmtid="{D5CDD505-2E9C-101B-9397-08002B2CF9AE}" pid="5" name="MSIP_Label_c8c00982-80e1-41e6-a03a-12f4ca954faf_SetDate">
    <vt:lpwstr>2021-10-18T16:05:18.3012369Z</vt:lpwstr>
  </property>
  <property fmtid="{D5CDD505-2E9C-101B-9397-08002B2CF9AE}" pid="6" name="MSIP_Label_c8c00982-80e1-41e6-a03a-12f4ca954faf_Name">
    <vt:lpwstr>Internal</vt:lpwstr>
  </property>
  <property fmtid="{D5CDD505-2E9C-101B-9397-08002B2CF9AE}" pid="7" name="MSIP_Label_c8c00982-80e1-41e6-a03a-12f4ca954faf_Application">
    <vt:lpwstr>Microsoft Azure Information Protection</vt:lpwstr>
  </property>
  <property fmtid="{D5CDD505-2E9C-101B-9397-08002B2CF9AE}" pid="8" name="MSIP_Label_c8c00982-80e1-41e6-a03a-12f4ca954faf_ActionId">
    <vt:lpwstr>d89d786a-fbb1-408e-a6b3-de665f3594be</vt:lpwstr>
  </property>
  <property fmtid="{D5CDD505-2E9C-101B-9397-08002B2CF9AE}" pid="9" name="MSIP_Label_c8c00982-80e1-41e6-a03a-12f4ca954faf_Extended_MSFT_Method">
    <vt:lpwstr>Automatic</vt:lpwstr>
  </property>
  <property fmtid="{D5CDD505-2E9C-101B-9397-08002B2CF9AE}" pid="10" name="MSIP_Label_06530cf4-8573-4c29-a912-bbcdac835909_Enabled">
    <vt:lpwstr>True</vt:lpwstr>
  </property>
  <property fmtid="{D5CDD505-2E9C-101B-9397-08002B2CF9AE}" pid="11" name="MSIP_Label_06530cf4-8573-4c29-a912-bbcdac835909_SiteId">
    <vt:lpwstr>ecaa386b-c8df-4ce0-ad01-740cbdb5ba55</vt:lpwstr>
  </property>
  <property fmtid="{D5CDD505-2E9C-101B-9397-08002B2CF9AE}" pid="12" name="MSIP_Label_06530cf4-8573-4c29-a912-bbcdac835909_Owner">
    <vt:lpwstr>FonsecEr@basfad.basf.net</vt:lpwstr>
  </property>
  <property fmtid="{D5CDD505-2E9C-101B-9397-08002B2CF9AE}" pid="13" name="MSIP_Label_06530cf4-8573-4c29-a912-bbcdac835909_SetDate">
    <vt:lpwstr>2021-10-18T16:05:18.3012369Z</vt:lpwstr>
  </property>
  <property fmtid="{D5CDD505-2E9C-101B-9397-08002B2CF9AE}" pid="14" name="MSIP_Label_06530cf4-8573-4c29-a912-bbcdac835909_Name">
    <vt:lpwstr>Unprotected</vt:lpwstr>
  </property>
  <property fmtid="{D5CDD505-2E9C-101B-9397-08002B2CF9AE}" pid="15" name="MSIP_Label_06530cf4-8573-4c29-a912-bbcdac835909_Application">
    <vt:lpwstr>Microsoft Azure Information Protection</vt:lpwstr>
  </property>
  <property fmtid="{D5CDD505-2E9C-101B-9397-08002B2CF9AE}" pid="16" name="MSIP_Label_06530cf4-8573-4c29-a912-bbcdac835909_ActionId">
    <vt:lpwstr>d89d786a-fbb1-408e-a6b3-de665f3594be</vt:lpwstr>
  </property>
  <property fmtid="{D5CDD505-2E9C-101B-9397-08002B2CF9AE}" pid="17" name="MSIP_Label_06530cf4-8573-4c29-a912-bbcdac835909_Parent">
    <vt:lpwstr>c8c00982-80e1-41e6-a03a-12f4ca954faf</vt:lpwstr>
  </property>
  <property fmtid="{D5CDD505-2E9C-101B-9397-08002B2CF9AE}" pid="18" name="MSIP_Label_06530cf4-8573-4c29-a912-bbcdac835909_Extended_MSFT_Method">
    <vt:lpwstr>Automatic</vt:lpwstr>
  </property>
  <property fmtid="{D5CDD505-2E9C-101B-9397-08002B2CF9AE}" pid="19" name="Sensitivity">
    <vt:lpwstr>Internal Unprotected</vt:lpwstr>
  </property>
  <property fmtid="{D5CDD505-2E9C-101B-9397-08002B2CF9AE}" pid="20" name="ContentTypeId">
    <vt:lpwstr>0x010100882C5C3295E0604C97E07DAE8136918A</vt:lpwstr>
  </property>
</Properties>
</file>